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30" documentId="11_DE4F6911C208420C816CD703423A147838A70922" xr6:coauthVersionLast="47" xr6:coauthVersionMax="47" xr10:uidLastSave="{32EBCCE3-9617-4791-BF76-45C74E0697B7}"/>
  <bookViews>
    <workbookView xWindow="0" yWindow="0" windowWidth="0" windowHeight="0" activeTab="16" xr2:uid="{00000000-000D-0000-FFFF-FFFF00000000}"/>
  </bookViews>
  <sheets>
    <sheet name="README" sheetId="1" r:id="rId1"/>
    <sheet name="Scope_Contract" sheetId="2" r:id="rId2"/>
    <sheet name="Source_Register" sheetId="3" r:id="rId3"/>
    <sheet name="Query_Manifest" sheetId="4" r:id="rId4"/>
    <sheet name="dim_commodity" sheetId="5" r:id="rId5"/>
    <sheet name="dim_partner_country" sheetId="6" r:id="rId6"/>
    <sheet name="dim_month" sheetId="7" r:id="rId7"/>
    <sheet name="raw_partner_monthly" sheetId="8" r:id="rId8"/>
    <sheet name="raw_world_monthly" sheetId="9" r:id="rId9"/>
    <sheet name="fct_partner_monthly" sheetId="10" r:id="rId10"/>
    <sheet name="fct_world_monthly" sheetId="11" r:id="rId11"/>
    <sheet name="Reconciliation" sheetId="12" r:id="rId12"/>
    <sheet name="Mass_Coverage_QC" sheetId="13" r:id="rId13"/>
    <sheet name="QC_Checks" sheetId="14" r:id="rId14"/>
    <sheet name="Data_Dictionary" sheetId="15" r:id="rId15"/>
    <sheet name="SQL_Load_Map" sheetId="16" r:id="rId16"/>
    <sheet name="Unit_Value_Review_QC" sheetId="17" r:id="rId1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7" l="1"/>
  <c r="B17" i="17"/>
  <c r="B16" i="17"/>
  <c r="B15" i="17"/>
  <c r="D11" i="17"/>
  <c r="D10" i="17"/>
  <c r="I6" i="17"/>
  <c r="K324" i="13"/>
  <c r="J324" i="13"/>
  <c r="F324" i="13"/>
  <c r="E324" i="13"/>
  <c r="K323" i="13"/>
  <c r="J323" i="13"/>
  <c r="F323" i="13"/>
  <c r="E323" i="13"/>
  <c r="K322" i="13"/>
  <c r="J322" i="13"/>
  <c r="F322" i="13"/>
  <c r="E322" i="13"/>
  <c r="K321" i="13"/>
  <c r="J321" i="13"/>
  <c r="F321" i="13"/>
  <c r="E321" i="13"/>
  <c r="K320" i="13"/>
  <c r="J320" i="13"/>
  <c r="F320" i="13"/>
  <c r="E320" i="13"/>
  <c r="K319" i="13"/>
  <c r="J319" i="13"/>
  <c r="F319" i="13"/>
  <c r="E319" i="13"/>
  <c r="K318" i="13"/>
  <c r="J318" i="13"/>
  <c r="F318" i="13"/>
  <c r="E318" i="13"/>
  <c r="K317" i="13"/>
  <c r="J317" i="13"/>
  <c r="F317" i="13"/>
  <c r="E317" i="13"/>
  <c r="K316" i="13"/>
  <c r="J316" i="13"/>
  <c r="F316" i="13"/>
  <c r="E316" i="13"/>
  <c r="K315" i="13"/>
  <c r="J315" i="13"/>
  <c r="F315" i="13"/>
  <c r="E315" i="13"/>
  <c r="K314" i="13"/>
  <c r="J314" i="13"/>
  <c r="F314" i="13"/>
  <c r="E314" i="13"/>
  <c r="K313" i="13"/>
  <c r="J313" i="13"/>
  <c r="F313" i="13"/>
  <c r="E313" i="13"/>
  <c r="K312" i="13"/>
  <c r="J312" i="13"/>
  <c r="F312" i="13"/>
  <c r="E312" i="13"/>
  <c r="K311" i="13"/>
  <c r="J311" i="13"/>
  <c r="F311" i="13"/>
  <c r="E311" i="13"/>
  <c r="K310" i="13"/>
  <c r="J310" i="13"/>
  <c r="F310" i="13"/>
  <c r="E310" i="13"/>
  <c r="K309" i="13"/>
  <c r="J309" i="13"/>
  <c r="F309" i="13"/>
  <c r="E309" i="13"/>
  <c r="K308" i="13"/>
  <c r="J308" i="13"/>
  <c r="F308" i="13"/>
  <c r="E308" i="13"/>
  <c r="K307" i="13"/>
  <c r="J307" i="13"/>
  <c r="F307" i="13"/>
  <c r="E307" i="13"/>
  <c r="K306" i="13"/>
  <c r="J306" i="13"/>
  <c r="F306" i="13"/>
  <c r="E306" i="13"/>
  <c r="K305" i="13"/>
  <c r="J305" i="13"/>
  <c r="F305" i="13"/>
  <c r="E305" i="13"/>
  <c r="K304" i="13"/>
  <c r="J304" i="13"/>
  <c r="F304" i="13"/>
  <c r="E304" i="13"/>
  <c r="K303" i="13"/>
  <c r="J303" i="13"/>
  <c r="F303" i="13"/>
  <c r="E303" i="13"/>
  <c r="K302" i="13"/>
  <c r="J302" i="13"/>
  <c r="F302" i="13"/>
  <c r="E302" i="13"/>
  <c r="K301" i="13"/>
  <c r="J301" i="13"/>
  <c r="F301" i="13"/>
  <c r="E301" i="13"/>
  <c r="K300" i="13"/>
  <c r="J300" i="13"/>
  <c r="F300" i="13"/>
  <c r="E300" i="13"/>
  <c r="K299" i="13"/>
  <c r="J299" i="13"/>
  <c r="F299" i="13"/>
  <c r="E299" i="13"/>
  <c r="K298" i="13"/>
  <c r="J298" i="13"/>
  <c r="F298" i="13"/>
  <c r="E298" i="13"/>
  <c r="K297" i="13"/>
  <c r="J297" i="13"/>
  <c r="F297" i="13"/>
  <c r="E297" i="13"/>
  <c r="K296" i="13"/>
  <c r="J296" i="13"/>
  <c r="F296" i="13"/>
  <c r="E296" i="13"/>
  <c r="K295" i="13"/>
  <c r="J295" i="13"/>
  <c r="F295" i="13"/>
  <c r="E295" i="13"/>
  <c r="K294" i="13"/>
  <c r="J294" i="13"/>
  <c r="F294" i="13"/>
  <c r="E294" i="13"/>
  <c r="K293" i="13"/>
  <c r="J293" i="13"/>
  <c r="F293" i="13"/>
  <c r="E293" i="13"/>
  <c r="K292" i="13"/>
  <c r="J292" i="13"/>
  <c r="F292" i="13"/>
  <c r="E292" i="13"/>
  <c r="K291" i="13"/>
  <c r="J291" i="13"/>
  <c r="F291" i="13"/>
  <c r="E291" i="13"/>
  <c r="K290" i="13"/>
  <c r="J290" i="13"/>
  <c r="F290" i="13"/>
  <c r="E290" i="13"/>
  <c r="K289" i="13"/>
  <c r="J289" i="13"/>
  <c r="F289" i="13"/>
  <c r="E289" i="13"/>
  <c r="K288" i="13"/>
  <c r="J288" i="13"/>
  <c r="F288" i="13"/>
  <c r="E288" i="13"/>
  <c r="K287" i="13"/>
  <c r="J287" i="13"/>
  <c r="F287" i="13"/>
  <c r="E287" i="13"/>
  <c r="K286" i="13"/>
  <c r="J286" i="13"/>
  <c r="F286" i="13"/>
  <c r="E286" i="13"/>
  <c r="K285" i="13"/>
  <c r="J285" i="13"/>
  <c r="F285" i="13"/>
  <c r="E285" i="13"/>
  <c r="K284" i="13"/>
  <c r="J284" i="13"/>
  <c r="F284" i="13"/>
  <c r="E284" i="13"/>
  <c r="K283" i="13"/>
  <c r="J283" i="13"/>
  <c r="F283" i="13"/>
  <c r="E283" i="13"/>
  <c r="K282" i="13"/>
  <c r="J282" i="13"/>
  <c r="F282" i="13"/>
  <c r="E282" i="13"/>
  <c r="K281" i="13"/>
  <c r="J281" i="13"/>
  <c r="F281" i="13"/>
  <c r="E281" i="13"/>
  <c r="K280" i="13"/>
  <c r="J280" i="13"/>
  <c r="F280" i="13"/>
  <c r="E280" i="13"/>
  <c r="K279" i="13"/>
  <c r="J279" i="13"/>
  <c r="F279" i="13"/>
  <c r="E279" i="13"/>
  <c r="K278" i="13"/>
  <c r="J278" i="13"/>
  <c r="F278" i="13"/>
  <c r="E278" i="13"/>
  <c r="K277" i="13"/>
  <c r="J277" i="13"/>
  <c r="F277" i="13"/>
  <c r="E277" i="13"/>
  <c r="K276" i="13"/>
  <c r="J276" i="13"/>
  <c r="F276" i="13"/>
  <c r="E276" i="13"/>
  <c r="K275" i="13"/>
  <c r="J275" i="13"/>
  <c r="F275" i="13"/>
  <c r="E275" i="13"/>
  <c r="K274" i="13"/>
  <c r="J274" i="13"/>
  <c r="F274" i="13"/>
  <c r="E274" i="13"/>
  <c r="K273" i="13"/>
  <c r="J273" i="13"/>
  <c r="F273" i="13"/>
  <c r="E273" i="13"/>
  <c r="K272" i="13"/>
  <c r="J272" i="13"/>
  <c r="F272" i="13"/>
  <c r="E272" i="13"/>
  <c r="K271" i="13"/>
  <c r="J271" i="13"/>
  <c r="F271" i="13"/>
  <c r="E271" i="13"/>
  <c r="K270" i="13"/>
  <c r="J270" i="13"/>
  <c r="F270" i="13"/>
  <c r="E270" i="13"/>
  <c r="K269" i="13"/>
  <c r="J269" i="13"/>
  <c r="F269" i="13"/>
  <c r="E269" i="13"/>
  <c r="K268" i="13"/>
  <c r="J268" i="13"/>
  <c r="F268" i="13"/>
  <c r="E268" i="13"/>
  <c r="K267" i="13"/>
  <c r="J267" i="13"/>
  <c r="F267" i="13"/>
  <c r="E267" i="13"/>
  <c r="K266" i="13"/>
  <c r="J266" i="13"/>
  <c r="F266" i="13"/>
  <c r="E266" i="13"/>
  <c r="K265" i="13"/>
  <c r="J265" i="13"/>
  <c r="F265" i="13"/>
  <c r="E265" i="13"/>
  <c r="K264" i="13"/>
  <c r="J264" i="13"/>
  <c r="F264" i="13"/>
  <c r="E264" i="13"/>
  <c r="K263" i="13"/>
  <c r="J263" i="13"/>
  <c r="F263" i="13"/>
  <c r="E263" i="13"/>
  <c r="K262" i="13"/>
  <c r="J262" i="13"/>
  <c r="F262" i="13"/>
  <c r="E262" i="13"/>
  <c r="K261" i="13"/>
  <c r="J261" i="13"/>
  <c r="F261" i="13"/>
  <c r="E261" i="13"/>
  <c r="K260" i="13"/>
  <c r="J260" i="13"/>
  <c r="F260" i="13"/>
  <c r="E260" i="13"/>
  <c r="K259" i="13"/>
  <c r="J259" i="13"/>
  <c r="F259" i="13"/>
  <c r="E259" i="13"/>
  <c r="K258" i="13"/>
  <c r="J258" i="13"/>
  <c r="F258" i="13"/>
  <c r="E258" i="13"/>
  <c r="K257" i="13"/>
  <c r="J257" i="13"/>
  <c r="F257" i="13"/>
  <c r="E257" i="13"/>
  <c r="K256" i="13"/>
  <c r="J256" i="13"/>
  <c r="F256" i="13"/>
  <c r="E256" i="13"/>
  <c r="K255" i="13"/>
  <c r="J255" i="13"/>
  <c r="F255" i="13"/>
  <c r="E255" i="13"/>
  <c r="K254" i="13"/>
  <c r="J254" i="13"/>
  <c r="F254" i="13"/>
  <c r="E254" i="13"/>
  <c r="K253" i="13"/>
  <c r="J253" i="13"/>
  <c r="F253" i="13"/>
  <c r="E253" i="13"/>
  <c r="K252" i="13"/>
  <c r="J252" i="13"/>
  <c r="F252" i="13"/>
  <c r="E252" i="13"/>
  <c r="K251" i="13"/>
  <c r="J251" i="13"/>
  <c r="F251" i="13"/>
  <c r="E251" i="13"/>
  <c r="K250" i="13"/>
  <c r="J250" i="13"/>
  <c r="F250" i="13"/>
  <c r="E250" i="13"/>
  <c r="K249" i="13"/>
  <c r="J249" i="13"/>
  <c r="F249" i="13"/>
  <c r="E249" i="13"/>
  <c r="K248" i="13"/>
  <c r="J248" i="13"/>
  <c r="F248" i="13"/>
  <c r="E248" i="13"/>
  <c r="K247" i="13"/>
  <c r="J247" i="13"/>
  <c r="F247" i="13"/>
  <c r="E247" i="13"/>
  <c r="K246" i="13"/>
  <c r="J246" i="13"/>
  <c r="F246" i="13"/>
  <c r="E246" i="13"/>
  <c r="K245" i="13"/>
  <c r="J245" i="13"/>
  <c r="F245" i="13"/>
  <c r="E245" i="13"/>
  <c r="K244" i="13"/>
  <c r="J244" i="13"/>
  <c r="F244" i="13"/>
  <c r="E244" i="13"/>
  <c r="K243" i="13"/>
  <c r="J243" i="13"/>
  <c r="F243" i="13"/>
  <c r="E243" i="13"/>
  <c r="K242" i="13"/>
  <c r="J242" i="13"/>
  <c r="F242" i="13"/>
  <c r="E242" i="13"/>
  <c r="K241" i="13"/>
  <c r="J241" i="13"/>
  <c r="F241" i="13"/>
  <c r="E241" i="13"/>
  <c r="K240" i="13"/>
  <c r="J240" i="13"/>
  <c r="F240" i="13"/>
  <c r="E240" i="13"/>
  <c r="K239" i="13"/>
  <c r="J239" i="13"/>
  <c r="F239" i="13"/>
  <c r="E239" i="13"/>
  <c r="K238" i="13"/>
  <c r="J238" i="13"/>
  <c r="F238" i="13"/>
  <c r="E238" i="13"/>
  <c r="K237" i="13"/>
  <c r="J237" i="13"/>
  <c r="F237" i="13"/>
  <c r="E237" i="13"/>
  <c r="K236" i="13"/>
  <c r="J236" i="13"/>
  <c r="F236" i="13"/>
  <c r="E236" i="13"/>
  <c r="K235" i="13"/>
  <c r="J235" i="13"/>
  <c r="F235" i="13"/>
  <c r="E235" i="13"/>
  <c r="K234" i="13"/>
  <c r="J234" i="13"/>
  <c r="F234" i="13"/>
  <c r="E234" i="13"/>
  <c r="K233" i="13"/>
  <c r="J233" i="13"/>
  <c r="F233" i="13"/>
  <c r="E233" i="13"/>
  <c r="K232" i="13"/>
  <c r="J232" i="13"/>
  <c r="F232" i="13"/>
  <c r="E232" i="13"/>
  <c r="K231" i="13"/>
  <c r="J231" i="13"/>
  <c r="F231" i="13"/>
  <c r="E231" i="13"/>
  <c r="K230" i="13"/>
  <c r="J230" i="13"/>
  <c r="F230" i="13"/>
  <c r="E230" i="13"/>
  <c r="K229" i="13"/>
  <c r="J229" i="13"/>
  <c r="F229" i="13"/>
  <c r="E229" i="13"/>
  <c r="K228" i="13"/>
  <c r="J228" i="13"/>
  <c r="F228" i="13"/>
  <c r="E228" i="13"/>
  <c r="K227" i="13"/>
  <c r="J227" i="13"/>
  <c r="F227" i="13"/>
  <c r="E227" i="13"/>
  <c r="K226" i="13"/>
  <c r="J226" i="13"/>
  <c r="F226" i="13"/>
  <c r="E226" i="13"/>
  <c r="K225" i="13"/>
  <c r="J225" i="13"/>
  <c r="F225" i="13"/>
  <c r="E225" i="13"/>
  <c r="K224" i="13"/>
  <c r="J224" i="13"/>
  <c r="F224" i="13"/>
  <c r="E224" i="13"/>
  <c r="K223" i="13"/>
  <c r="J223" i="13"/>
  <c r="F223" i="13"/>
  <c r="E223" i="13"/>
  <c r="K222" i="13"/>
  <c r="J222" i="13"/>
  <c r="F222" i="13"/>
  <c r="E222" i="13"/>
  <c r="K221" i="13"/>
  <c r="J221" i="13"/>
  <c r="F221" i="13"/>
  <c r="E221" i="13"/>
  <c r="K220" i="13"/>
  <c r="J220" i="13"/>
  <c r="F220" i="13"/>
  <c r="E220" i="13"/>
  <c r="K219" i="13"/>
  <c r="J219" i="13"/>
  <c r="F219" i="13"/>
  <c r="E219" i="13"/>
  <c r="K218" i="13"/>
  <c r="J218" i="13"/>
  <c r="F218" i="13"/>
  <c r="E218" i="13"/>
  <c r="K217" i="13"/>
  <c r="J217" i="13"/>
  <c r="F217" i="13"/>
  <c r="E217" i="13"/>
  <c r="K216" i="13"/>
  <c r="J216" i="13"/>
  <c r="F216" i="13"/>
  <c r="E216" i="13"/>
  <c r="K215" i="13"/>
  <c r="J215" i="13"/>
  <c r="F215" i="13"/>
  <c r="E215" i="13"/>
  <c r="K214" i="13"/>
  <c r="J214" i="13"/>
  <c r="F214" i="13"/>
  <c r="E214" i="13"/>
  <c r="K213" i="13"/>
  <c r="J213" i="13"/>
  <c r="F213" i="13"/>
  <c r="E213" i="13"/>
  <c r="K212" i="13"/>
  <c r="J212" i="13"/>
  <c r="F212" i="13"/>
  <c r="E212" i="13"/>
  <c r="K211" i="13"/>
  <c r="J211" i="13"/>
  <c r="F211" i="13"/>
  <c r="E211" i="13"/>
  <c r="K210" i="13"/>
  <c r="J210" i="13"/>
  <c r="F210" i="13"/>
  <c r="E210" i="13"/>
  <c r="K209" i="13"/>
  <c r="J209" i="13"/>
  <c r="F209" i="13"/>
  <c r="E209" i="13"/>
  <c r="K208" i="13"/>
  <c r="J208" i="13"/>
  <c r="F208" i="13"/>
  <c r="E208" i="13"/>
  <c r="K207" i="13"/>
  <c r="J207" i="13"/>
  <c r="F207" i="13"/>
  <c r="E207" i="13"/>
  <c r="K206" i="13"/>
  <c r="J206" i="13"/>
  <c r="F206" i="13"/>
  <c r="E206" i="13"/>
  <c r="K205" i="13"/>
  <c r="J205" i="13"/>
  <c r="F205" i="13"/>
  <c r="E205" i="13"/>
  <c r="K204" i="13"/>
  <c r="J204" i="13"/>
  <c r="F204" i="13"/>
  <c r="E204" i="13"/>
  <c r="K203" i="13"/>
  <c r="J203" i="13"/>
  <c r="F203" i="13"/>
  <c r="E203" i="13"/>
  <c r="K202" i="13"/>
  <c r="J202" i="13"/>
  <c r="F202" i="13"/>
  <c r="E202" i="13"/>
  <c r="K201" i="13"/>
  <c r="J201" i="13"/>
  <c r="F201" i="13"/>
  <c r="E201" i="13"/>
  <c r="K200" i="13"/>
  <c r="J200" i="13"/>
  <c r="F200" i="13"/>
  <c r="E200" i="13"/>
  <c r="K199" i="13"/>
  <c r="J199" i="13"/>
  <c r="F199" i="13"/>
  <c r="E199" i="13"/>
  <c r="K198" i="13"/>
  <c r="J198" i="13"/>
  <c r="F198" i="13"/>
  <c r="E198" i="13"/>
  <c r="K197" i="13"/>
  <c r="J197" i="13"/>
  <c r="F197" i="13"/>
  <c r="E197" i="13"/>
  <c r="K196" i="13"/>
  <c r="J196" i="13"/>
  <c r="F196" i="13"/>
  <c r="E196" i="13"/>
  <c r="K195" i="13"/>
  <c r="J195" i="13"/>
  <c r="F195" i="13"/>
  <c r="E195" i="13"/>
  <c r="K194" i="13"/>
  <c r="J194" i="13"/>
  <c r="F194" i="13"/>
  <c r="E194" i="13"/>
  <c r="K193" i="13"/>
  <c r="J193" i="13"/>
  <c r="F193" i="13"/>
  <c r="E193" i="13"/>
  <c r="K192" i="13"/>
  <c r="J192" i="13"/>
  <c r="F192" i="13"/>
  <c r="E192" i="13"/>
  <c r="K191" i="13"/>
  <c r="J191" i="13"/>
  <c r="F191" i="13"/>
  <c r="E191" i="13"/>
  <c r="K190" i="13"/>
  <c r="J190" i="13"/>
  <c r="F190" i="13"/>
  <c r="E190" i="13"/>
  <c r="K189" i="13"/>
  <c r="J189" i="13"/>
  <c r="F189" i="13"/>
  <c r="E189" i="13"/>
  <c r="K188" i="13"/>
  <c r="J188" i="13"/>
  <c r="F188" i="13"/>
  <c r="E188" i="13"/>
  <c r="K187" i="13"/>
  <c r="J187" i="13"/>
  <c r="F187" i="13"/>
  <c r="E187" i="13"/>
  <c r="K186" i="13"/>
  <c r="J186" i="13"/>
  <c r="F186" i="13"/>
  <c r="E186" i="13"/>
  <c r="K185" i="13"/>
  <c r="J185" i="13"/>
  <c r="F185" i="13"/>
  <c r="E185" i="13"/>
  <c r="K184" i="13"/>
  <c r="J184" i="13"/>
  <c r="F184" i="13"/>
  <c r="E184" i="13"/>
  <c r="K183" i="13"/>
  <c r="J183" i="13"/>
  <c r="F183" i="13"/>
  <c r="E183" i="13"/>
  <c r="K182" i="13"/>
  <c r="J182" i="13"/>
  <c r="F182" i="13"/>
  <c r="E182" i="13"/>
  <c r="K181" i="13"/>
  <c r="J181" i="13"/>
  <c r="F181" i="13"/>
  <c r="E181" i="13"/>
  <c r="K180" i="13"/>
  <c r="J180" i="13"/>
  <c r="F180" i="13"/>
  <c r="E180" i="13"/>
  <c r="K179" i="13"/>
  <c r="J179" i="13"/>
  <c r="F179" i="13"/>
  <c r="E179" i="13"/>
  <c r="K178" i="13"/>
  <c r="J178" i="13"/>
  <c r="F178" i="13"/>
  <c r="E178" i="13"/>
  <c r="K177" i="13"/>
  <c r="J177" i="13"/>
  <c r="F177" i="13"/>
  <c r="E177" i="13"/>
  <c r="K176" i="13"/>
  <c r="J176" i="13"/>
  <c r="F176" i="13"/>
  <c r="E176" i="13"/>
  <c r="K175" i="13"/>
  <c r="J175" i="13"/>
  <c r="F175" i="13"/>
  <c r="E175" i="13"/>
  <c r="K174" i="13"/>
  <c r="J174" i="13"/>
  <c r="F174" i="13"/>
  <c r="E174" i="13"/>
  <c r="K173" i="13"/>
  <c r="J173" i="13"/>
  <c r="F173" i="13"/>
  <c r="E173" i="13"/>
  <c r="K172" i="13"/>
  <c r="J172" i="13"/>
  <c r="F172" i="13"/>
  <c r="E172" i="13"/>
  <c r="K171" i="13"/>
  <c r="J171" i="13"/>
  <c r="F171" i="13"/>
  <c r="E171" i="13"/>
  <c r="K170" i="13"/>
  <c r="J170" i="13"/>
  <c r="F170" i="13"/>
  <c r="E170" i="13"/>
  <c r="K169" i="13"/>
  <c r="J169" i="13"/>
  <c r="F169" i="13"/>
  <c r="E169" i="13"/>
  <c r="K168" i="13"/>
  <c r="J168" i="13"/>
  <c r="F168" i="13"/>
  <c r="E168" i="13"/>
  <c r="K167" i="13"/>
  <c r="J167" i="13"/>
  <c r="F167" i="13"/>
  <c r="E167" i="13"/>
  <c r="K166" i="13"/>
  <c r="J166" i="13"/>
  <c r="F166" i="13"/>
  <c r="E166" i="13"/>
  <c r="K165" i="13"/>
  <c r="J165" i="13"/>
  <c r="F165" i="13"/>
  <c r="E165" i="13"/>
  <c r="K164" i="13"/>
  <c r="J164" i="13"/>
  <c r="F164" i="13"/>
  <c r="E164" i="13"/>
  <c r="K163" i="13"/>
  <c r="J163" i="13"/>
  <c r="F163" i="13"/>
  <c r="E163" i="13"/>
  <c r="K162" i="13"/>
  <c r="J162" i="13"/>
  <c r="F162" i="13"/>
  <c r="E162" i="13"/>
  <c r="K161" i="13"/>
  <c r="J161" i="13"/>
  <c r="F161" i="13"/>
  <c r="E161" i="13"/>
  <c r="K160" i="13"/>
  <c r="J160" i="13"/>
  <c r="F160" i="13"/>
  <c r="E160" i="13"/>
  <c r="K159" i="13"/>
  <c r="J159" i="13"/>
  <c r="F159" i="13"/>
  <c r="E159" i="13"/>
  <c r="K158" i="13"/>
  <c r="J158" i="13"/>
  <c r="F158" i="13"/>
  <c r="E158" i="13"/>
  <c r="K157" i="13"/>
  <c r="J157" i="13"/>
  <c r="F157" i="13"/>
  <c r="E157" i="13"/>
  <c r="K156" i="13"/>
  <c r="J156" i="13"/>
  <c r="F156" i="13"/>
  <c r="E156" i="13"/>
  <c r="K155" i="13"/>
  <c r="J155" i="13"/>
  <c r="F155" i="13"/>
  <c r="E155" i="13"/>
  <c r="K154" i="13"/>
  <c r="J154" i="13"/>
  <c r="F154" i="13"/>
  <c r="E154" i="13"/>
  <c r="K153" i="13"/>
  <c r="J153" i="13"/>
  <c r="F153" i="13"/>
  <c r="E153" i="13"/>
  <c r="K152" i="13"/>
  <c r="J152" i="13"/>
  <c r="F152" i="13"/>
  <c r="E152" i="13"/>
  <c r="K151" i="13"/>
  <c r="J151" i="13"/>
  <c r="F151" i="13"/>
  <c r="E151" i="13"/>
  <c r="K150" i="13"/>
  <c r="J150" i="13"/>
  <c r="F150" i="13"/>
  <c r="E150" i="13"/>
  <c r="K149" i="13"/>
  <c r="J149" i="13"/>
  <c r="F149" i="13"/>
  <c r="E149" i="13"/>
  <c r="K148" i="13"/>
  <c r="J148" i="13"/>
  <c r="F148" i="13"/>
  <c r="E148" i="13"/>
  <c r="K147" i="13"/>
  <c r="J147" i="13"/>
  <c r="F147" i="13"/>
  <c r="E147" i="13"/>
  <c r="K146" i="13"/>
  <c r="J146" i="13"/>
  <c r="F146" i="13"/>
  <c r="E146" i="13"/>
  <c r="K145" i="13"/>
  <c r="J145" i="13"/>
  <c r="F145" i="13"/>
  <c r="E145" i="13"/>
  <c r="K144" i="13"/>
  <c r="J144" i="13"/>
  <c r="F144" i="13"/>
  <c r="E144" i="13"/>
  <c r="K143" i="13"/>
  <c r="J143" i="13"/>
  <c r="F143" i="13"/>
  <c r="E143" i="13"/>
  <c r="K142" i="13"/>
  <c r="J142" i="13"/>
  <c r="F142" i="13"/>
  <c r="E142" i="13"/>
  <c r="K141" i="13"/>
  <c r="J141" i="13"/>
  <c r="F141" i="13"/>
  <c r="E141" i="13"/>
  <c r="K140" i="13"/>
  <c r="J140" i="13"/>
  <c r="F140" i="13"/>
  <c r="E140" i="13"/>
  <c r="K139" i="13"/>
  <c r="J139" i="13"/>
  <c r="F139" i="13"/>
  <c r="E139" i="13"/>
  <c r="K138" i="13"/>
  <c r="J138" i="13"/>
  <c r="F138" i="13"/>
  <c r="E138" i="13"/>
  <c r="K137" i="13"/>
  <c r="J137" i="13"/>
  <c r="F137" i="13"/>
  <c r="E137" i="13"/>
  <c r="K136" i="13"/>
  <c r="J136" i="13"/>
  <c r="F136" i="13"/>
  <c r="E136" i="13"/>
  <c r="K135" i="13"/>
  <c r="J135" i="13"/>
  <c r="F135" i="13"/>
  <c r="E135" i="13"/>
  <c r="K134" i="13"/>
  <c r="J134" i="13"/>
  <c r="F134" i="13"/>
  <c r="E134" i="13"/>
  <c r="K133" i="13"/>
  <c r="J133" i="13"/>
  <c r="F133" i="13"/>
  <c r="E133" i="13"/>
  <c r="K132" i="13"/>
  <c r="J132" i="13"/>
  <c r="F132" i="13"/>
  <c r="E132" i="13"/>
  <c r="K131" i="13"/>
  <c r="J131" i="13"/>
  <c r="F131" i="13"/>
  <c r="E131" i="13"/>
  <c r="K130" i="13"/>
  <c r="J130" i="13"/>
  <c r="F130" i="13"/>
  <c r="E130" i="13"/>
  <c r="K129" i="13"/>
  <c r="J129" i="13"/>
  <c r="F129" i="13"/>
  <c r="E129" i="13"/>
  <c r="K128" i="13"/>
  <c r="J128" i="13"/>
  <c r="F128" i="13"/>
  <c r="E128" i="13"/>
  <c r="K127" i="13"/>
  <c r="J127" i="13"/>
  <c r="F127" i="13"/>
  <c r="E127" i="13"/>
  <c r="K126" i="13"/>
  <c r="J126" i="13"/>
  <c r="F126" i="13"/>
  <c r="E126" i="13"/>
  <c r="K125" i="13"/>
  <c r="J125" i="13"/>
  <c r="F125" i="13"/>
  <c r="E125" i="13"/>
  <c r="K124" i="13"/>
  <c r="J124" i="13"/>
  <c r="F124" i="13"/>
  <c r="E124" i="13"/>
  <c r="K123" i="13"/>
  <c r="J123" i="13"/>
  <c r="F123" i="13"/>
  <c r="E123" i="13"/>
  <c r="K122" i="13"/>
  <c r="J122" i="13"/>
  <c r="F122" i="13"/>
  <c r="E122" i="13"/>
  <c r="K121" i="13"/>
  <c r="J121" i="13"/>
  <c r="F121" i="13"/>
  <c r="E121" i="13"/>
  <c r="K120" i="13"/>
  <c r="J120" i="13"/>
  <c r="F120" i="13"/>
  <c r="E120" i="13"/>
  <c r="K119" i="13"/>
  <c r="J119" i="13"/>
  <c r="F119" i="13"/>
  <c r="E119" i="13"/>
  <c r="K118" i="13"/>
  <c r="J118" i="13"/>
  <c r="F118" i="13"/>
  <c r="E118" i="13"/>
  <c r="K117" i="13"/>
  <c r="J117" i="13"/>
  <c r="F117" i="13"/>
  <c r="E117" i="13"/>
  <c r="K116" i="13"/>
  <c r="J116" i="13"/>
  <c r="F116" i="13"/>
  <c r="E116" i="13"/>
  <c r="K115" i="13"/>
  <c r="J115" i="13"/>
  <c r="F115" i="13"/>
  <c r="E115" i="13"/>
  <c r="K114" i="13"/>
  <c r="J114" i="13"/>
  <c r="F114" i="13"/>
  <c r="E114" i="13"/>
  <c r="K113" i="13"/>
  <c r="J113" i="13"/>
  <c r="F113" i="13"/>
  <c r="E113" i="13"/>
  <c r="K112" i="13"/>
  <c r="J112" i="13"/>
  <c r="F112" i="13"/>
  <c r="E112" i="13"/>
  <c r="K111" i="13"/>
  <c r="J111" i="13"/>
  <c r="F111" i="13"/>
  <c r="E111" i="13"/>
  <c r="K110" i="13"/>
  <c r="J110" i="13"/>
  <c r="F110" i="13"/>
  <c r="E110" i="13"/>
  <c r="K109" i="13"/>
  <c r="J109" i="13"/>
  <c r="F109" i="13"/>
  <c r="E109" i="13"/>
  <c r="K108" i="13"/>
  <c r="J108" i="13"/>
  <c r="F108" i="13"/>
  <c r="E108" i="13"/>
  <c r="K107" i="13"/>
  <c r="J107" i="13"/>
  <c r="F107" i="13"/>
  <c r="E107" i="13"/>
  <c r="K106" i="13"/>
  <c r="J106" i="13"/>
  <c r="F106" i="13"/>
  <c r="E106" i="13"/>
  <c r="K105" i="13"/>
  <c r="J105" i="13"/>
  <c r="F105" i="13"/>
  <c r="E105" i="13"/>
  <c r="K104" i="13"/>
  <c r="J104" i="13"/>
  <c r="F104" i="13"/>
  <c r="E104" i="13"/>
  <c r="K103" i="13"/>
  <c r="J103" i="13"/>
  <c r="F103" i="13"/>
  <c r="E103" i="13"/>
  <c r="K102" i="13"/>
  <c r="J102" i="13"/>
  <c r="F102" i="13"/>
  <c r="E102" i="13"/>
  <c r="K101" i="13"/>
  <c r="J101" i="13"/>
  <c r="F101" i="13"/>
  <c r="E101" i="13"/>
  <c r="K100" i="13"/>
  <c r="J100" i="13"/>
  <c r="F100" i="13"/>
  <c r="E100" i="13"/>
  <c r="K99" i="13"/>
  <c r="J99" i="13"/>
  <c r="F99" i="13"/>
  <c r="E99" i="13"/>
  <c r="K98" i="13"/>
  <c r="J98" i="13"/>
  <c r="F98" i="13"/>
  <c r="E98" i="13"/>
  <c r="K97" i="13"/>
  <c r="J97" i="13"/>
  <c r="F97" i="13"/>
  <c r="E97" i="13"/>
  <c r="K96" i="13"/>
  <c r="J96" i="13"/>
  <c r="F96" i="13"/>
  <c r="E96" i="13"/>
  <c r="K95" i="13"/>
  <c r="J95" i="13"/>
  <c r="F95" i="13"/>
  <c r="E95" i="13"/>
  <c r="K94" i="13"/>
  <c r="J94" i="13"/>
  <c r="F94" i="13"/>
  <c r="E94" i="13"/>
  <c r="K93" i="13"/>
  <c r="J93" i="13"/>
  <c r="F93" i="13"/>
  <c r="E93" i="13"/>
  <c r="K92" i="13"/>
  <c r="J92" i="13"/>
  <c r="F92" i="13"/>
  <c r="E92" i="13"/>
  <c r="K91" i="13"/>
  <c r="J91" i="13"/>
  <c r="F91" i="13"/>
  <c r="E91" i="13"/>
  <c r="K90" i="13"/>
  <c r="J90" i="13"/>
  <c r="F90" i="13"/>
  <c r="E90" i="13"/>
  <c r="K89" i="13"/>
  <c r="J89" i="13"/>
  <c r="F89" i="13"/>
  <c r="E89" i="13"/>
  <c r="K88" i="13"/>
  <c r="J88" i="13"/>
  <c r="F88" i="13"/>
  <c r="E88" i="13"/>
  <c r="K87" i="13"/>
  <c r="J87" i="13"/>
  <c r="F87" i="13"/>
  <c r="E87" i="13"/>
  <c r="K86" i="13"/>
  <c r="J86" i="13"/>
  <c r="F86" i="13"/>
  <c r="E86" i="13"/>
  <c r="K85" i="13"/>
  <c r="J85" i="13"/>
  <c r="F85" i="13"/>
  <c r="E85" i="13"/>
  <c r="K84" i="13"/>
  <c r="J84" i="13"/>
  <c r="F84" i="13"/>
  <c r="G84" i="13" s="1"/>
  <c r="E84" i="13"/>
  <c r="K83" i="13"/>
  <c r="J83" i="13"/>
  <c r="F83" i="13"/>
  <c r="G83" i="13" s="1"/>
  <c r="E83" i="13"/>
  <c r="I83" i="13" s="1"/>
  <c r="K82" i="13"/>
  <c r="J82" i="13"/>
  <c r="F82" i="13"/>
  <c r="G82" i="13" s="1"/>
  <c r="E82" i="13"/>
  <c r="I82" i="13" s="1"/>
  <c r="K81" i="13"/>
  <c r="J81" i="13"/>
  <c r="F81" i="13"/>
  <c r="G81" i="13" s="1"/>
  <c r="E81" i="13"/>
  <c r="K80" i="13"/>
  <c r="J80" i="13"/>
  <c r="F80" i="13"/>
  <c r="E80" i="13"/>
  <c r="K79" i="13"/>
  <c r="J79" i="13"/>
  <c r="F79" i="13"/>
  <c r="E79" i="13"/>
  <c r="K78" i="13"/>
  <c r="J78" i="13"/>
  <c r="F78" i="13"/>
  <c r="E78" i="13"/>
  <c r="K77" i="13"/>
  <c r="J77" i="13"/>
  <c r="F77" i="13"/>
  <c r="E77" i="13"/>
  <c r="K76" i="13"/>
  <c r="J76" i="13"/>
  <c r="F76" i="13"/>
  <c r="E76" i="13"/>
  <c r="K75" i="13"/>
  <c r="J75" i="13"/>
  <c r="F75" i="13"/>
  <c r="E75" i="13"/>
  <c r="K74" i="13"/>
  <c r="J74" i="13"/>
  <c r="F74" i="13"/>
  <c r="E74" i="13"/>
  <c r="K73" i="13"/>
  <c r="J73" i="13"/>
  <c r="F73" i="13"/>
  <c r="G73" i="13" s="1"/>
  <c r="E73" i="13"/>
  <c r="I73" i="13" s="1"/>
  <c r="K72" i="13"/>
  <c r="J72" i="13"/>
  <c r="F72" i="13"/>
  <c r="G72" i="13" s="1"/>
  <c r="E72" i="13"/>
  <c r="K71" i="13"/>
  <c r="J71" i="13"/>
  <c r="F71" i="13"/>
  <c r="G71" i="13" s="1"/>
  <c r="E71" i="13"/>
  <c r="I71" i="13" s="1"/>
  <c r="K70" i="13"/>
  <c r="J70" i="13"/>
  <c r="F70" i="13"/>
  <c r="G70" i="13" s="1"/>
  <c r="E70" i="13"/>
  <c r="I70" i="13" s="1"/>
  <c r="K69" i="13"/>
  <c r="J69" i="13"/>
  <c r="F69" i="13"/>
  <c r="E69" i="13"/>
  <c r="K68" i="13"/>
  <c r="J68" i="13"/>
  <c r="F68" i="13"/>
  <c r="G68" i="13" s="1"/>
  <c r="E68" i="13"/>
  <c r="I68" i="13" s="1"/>
  <c r="K67" i="13"/>
  <c r="J67" i="13"/>
  <c r="F67" i="13"/>
  <c r="G67" i="13" s="1"/>
  <c r="E67" i="13"/>
  <c r="I67" i="13" s="1"/>
  <c r="K66" i="13"/>
  <c r="J66" i="13"/>
  <c r="F66" i="13"/>
  <c r="G66" i="13" s="1"/>
  <c r="E66" i="13"/>
  <c r="K65" i="13"/>
  <c r="J65" i="13"/>
  <c r="F65" i="13"/>
  <c r="G65" i="13" s="1"/>
  <c r="E65" i="13"/>
  <c r="I65" i="13" s="1"/>
  <c r="K64" i="13"/>
  <c r="J64" i="13"/>
  <c r="F64" i="13"/>
  <c r="G64" i="13" s="1"/>
  <c r="E64" i="13"/>
  <c r="I64" i="13" s="1"/>
  <c r="K63" i="13"/>
  <c r="J63" i="13"/>
  <c r="F63" i="13"/>
  <c r="G63" i="13" s="1"/>
  <c r="E63" i="13"/>
  <c r="K62" i="13"/>
  <c r="J62" i="13"/>
  <c r="F62" i="13"/>
  <c r="G62" i="13" s="1"/>
  <c r="E62" i="13"/>
  <c r="I62" i="13" s="1"/>
  <c r="K61" i="13"/>
  <c r="J61" i="13"/>
  <c r="F61" i="13"/>
  <c r="G61" i="13" s="1"/>
  <c r="E61" i="13"/>
  <c r="I61" i="13" s="1"/>
  <c r="K60" i="13"/>
  <c r="J60" i="13"/>
  <c r="F60" i="13"/>
  <c r="G60" i="13" s="1"/>
  <c r="E60" i="13"/>
  <c r="K59" i="13"/>
  <c r="J59" i="13"/>
  <c r="F59" i="13"/>
  <c r="E59" i="13"/>
  <c r="K58" i="13"/>
  <c r="J58" i="13"/>
  <c r="F58" i="13"/>
  <c r="E58" i="13"/>
  <c r="K57" i="13"/>
  <c r="J57" i="13"/>
  <c r="F57" i="13"/>
  <c r="E57" i="13"/>
  <c r="K56" i="13"/>
  <c r="J56" i="13"/>
  <c r="F56" i="13"/>
  <c r="E56" i="13"/>
  <c r="K55" i="13"/>
  <c r="J55" i="13"/>
  <c r="F55" i="13"/>
  <c r="E55" i="13"/>
  <c r="K54" i="13"/>
  <c r="J54" i="13"/>
  <c r="F54" i="13"/>
  <c r="E54" i="13"/>
  <c r="K53" i="13"/>
  <c r="J53" i="13"/>
  <c r="F53" i="13"/>
  <c r="E53" i="13"/>
  <c r="K52" i="13"/>
  <c r="J52" i="13"/>
  <c r="F52" i="13"/>
  <c r="E52" i="13"/>
  <c r="K51" i="13"/>
  <c r="J51" i="13"/>
  <c r="F51" i="13"/>
  <c r="E51" i="13"/>
  <c r="K50" i="13"/>
  <c r="J50" i="13"/>
  <c r="F50" i="13"/>
  <c r="E50" i="13"/>
  <c r="K49" i="13"/>
  <c r="J49" i="13"/>
  <c r="F49" i="13"/>
  <c r="E49" i="13"/>
  <c r="K48" i="13"/>
  <c r="J48" i="13"/>
  <c r="F48" i="13"/>
  <c r="E48" i="13"/>
  <c r="K47" i="13"/>
  <c r="J47" i="13"/>
  <c r="F47" i="13"/>
  <c r="E47" i="13"/>
  <c r="K46" i="13"/>
  <c r="J46" i="13"/>
  <c r="F46" i="13"/>
  <c r="E46" i="13"/>
  <c r="K45" i="13"/>
  <c r="J45" i="13"/>
  <c r="F45" i="13"/>
  <c r="E45" i="13"/>
  <c r="K44" i="13"/>
  <c r="J44" i="13"/>
  <c r="F44" i="13"/>
  <c r="E44" i="13"/>
  <c r="K43" i="13"/>
  <c r="J43" i="13"/>
  <c r="F43" i="13"/>
  <c r="E43" i="13"/>
  <c r="K42" i="13"/>
  <c r="J42" i="13"/>
  <c r="F42" i="13"/>
  <c r="E42" i="13"/>
  <c r="K41" i="13"/>
  <c r="J41" i="13"/>
  <c r="F41" i="13"/>
  <c r="E41" i="13"/>
  <c r="K40" i="13"/>
  <c r="J40" i="13"/>
  <c r="F40" i="13"/>
  <c r="E40" i="13"/>
  <c r="K39" i="13"/>
  <c r="J39" i="13"/>
  <c r="F39" i="13"/>
  <c r="E39" i="13"/>
  <c r="K38" i="13"/>
  <c r="J38" i="13"/>
  <c r="F38" i="13"/>
  <c r="E38" i="13"/>
  <c r="K37" i="13"/>
  <c r="J37" i="13"/>
  <c r="F37" i="13"/>
  <c r="E37" i="13"/>
  <c r="K36" i="13"/>
  <c r="J36" i="13"/>
  <c r="F36" i="13"/>
  <c r="E36" i="13"/>
  <c r="K35" i="13"/>
  <c r="J35" i="13"/>
  <c r="F35" i="13"/>
  <c r="E35" i="13"/>
  <c r="K34" i="13"/>
  <c r="J34" i="13"/>
  <c r="F34" i="13"/>
  <c r="E34" i="13"/>
  <c r="K33" i="13"/>
  <c r="J33" i="13"/>
  <c r="F33" i="13"/>
  <c r="E33" i="13"/>
  <c r="K32" i="13"/>
  <c r="J32" i="13"/>
  <c r="F32" i="13"/>
  <c r="E32" i="13"/>
  <c r="K31" i="13"/>
  <c r="J31" i="13"/>
  <c r="F31" i="13"/>
  <c r="E31" i="13"/>
  <c r="K30" i="13"/>
  <c r="J30" i="13"/>
  <c r="F30" i="13"/>
  <c r="E30" i="13"/>
  <c r="K29" i="13"/>
  <c r="J29" i="13"/>
  <c r="F29" i="13"/>
  <c r="E29" i="13"/>
  <c r="K28" i="13"/>
  <c r="J28" i="13"/>
  <c r="F28" i="13"/>
  <c r="E28" i="13"/>
  <c r="K27" i="13"/>
  <c r="J27" i="13"/>
  <c r="F27" i="13"/>
  <c r="E27" i="13"/>
  <c r="K26" i="13"/>
  <c r="J26" i="13"/>
  <c r="F26" i="13"/>
  <c r="E26" i="13"/>
  <c r="K25" i="13"/>
  <c r="J25" i="13"/>
  <c r="F25" i="13"/>
  <c r="E25" i="13"/>
  <c r="K24" i="13"/>
  <c r="J24" i="13"/>
  <c r="F24" i="13"/>
  <c r="E24" i="13"/>
  <c r="K23" i="13"/>
  <c r="J23" i="13"/>
  <c r="F23" i="13"/>
  <c r="E23" i="13"/>
  <c r="K22" i="13"/>
  <c r="J22" i="13"/>
  <c r="F22" i="13"/>
  <c r="G22" i="13" s="1"/>
  <c r="E22" i="13"/>
  <c r="I22" i="13" s="1"/>
  <c r="K21" i="13"/>
  <c r="J21" i="13"/>
  <c r="F21" i="13"/>
  <c r="G21" i="13" s="1"/>
  <c r="E21" i="13"/>
  <c r="K20" i="13"/>
  <c r="J20" i="13"/>
  <c r="F20" i="13"/>
  <c r="G20" i="13" s="1"/>
  <c r="E20" i="13"/>
  <c r="K19" i="13"/>
  <c r="J19" i="13"/>
  <c r="F19" i="13"/>
  <c r="G19" i="13" s="1"/>
  <c r="E19" i="13"/>
  <c r="I19" i="13" s="1"/>
  <c r="K18" i="13"/>
  <c r="J18" i="13"/>
  <c r="F18" i="13"/>
  <c r="G18" i="13" s="1"/>
  <c r="E18" i="13"/>
  <c r="K17" i="13"/>
  <c r="J17" i="13"/>
  <c r="F17" i="13"/>
  <c r="G17" i="13" s="1"/>
  <c r="E17" i="13"/>
  <c r="K16" i="13"/>
  <c r="J16" i="13"/>
  <c r="F16" i="13"/>
  <c r="G16" i="13" s="1"/>
  <c r="E16" i="13"/>
  <c r="I16" i="13" s="1"/>
  <c r="K15" i="13"/>
  <c r="J15" i="13"/>
  <c r="F15" i="13"/>
  <c r="G15" i="13" s="1"/>
  <c r="E15" i="13"/>
  <c r="K14" i="13"/>
  <c r="J14" i="13"/>
  <c r="F14" i="13"/>
  <c r="G14" i="13" s="1"/>
  <c r="E14" i="13"/>
  <c r="K13" i="13"/>
  <c r="J13" i="13"/>
  <c r="F13" i="13"/>
  <c r="G13" i="13" s="1"/>
  <c r="E13" i="13"/>
  <c r="I13" i="13" s="1"/>
  <c r="K12" i="13"/>
  <c r="J12" i="13"/>
  <c r="F12" i="13"/>
  <c r="G12" i="13" s="1"/>
  <c r="E12" i="13"/>
  <c r="K11" i="13"/>
  <c r="J11" i="13"/>
  <c r="F11" i="13"/>
  <c r="G11" i="13" s="1"/>
  <c r="E11" i="13"/>
  <c r="K10" i="13"/>
  <c r="J10" i="13"/>
  <c r="F10" i="13"/>
  <c r="G10" i="13" s="1"/>
  <c r="E10" i="13"/>
  <c r="I10" i="13" s="1"/>
  <c r="K9" i="13"/>
  <c r="J9" i="13"/>
  <c r="F9" i="13"/>
  <c r="G9" i="13" s="1"/>
  <c r="E9" i="13"/>
  <c r="K8" i="13"/>
  <c r="J8" i="13"/>
  <c r="F8" i="13"/>
  <c r="E8" i="13"/>
  <c r="K7" i="13"/>
  <c r="J7" i="13"/>
  <c r="F7" i="13"/>
  <c r="E7" i="13"/>
  <c r="G7" i="13" s="1"/>
  <c r="K6" i="13"/>
  <c r="J6" i="13"/>
  <c r="F6" i="13"/>
  <c r="E6" i="13"/>
  <c r="G6" i="13" s="1"/>
  <c r="K5" i="13"/>
  <c r="J5" i="13"/>
  <c r="F5" i="13"/>
  <c r="E5" i="13"/>
  <c r="G5" i="13" s="1"/>
  <c r="E23" i="12"/>
  <c r="E22" i="12"/>
  <c r="E21" i="12"/>
  <c r="E20" i="12"/>
  <c r="E19" i="12"/>
  <c r="E18" i="12"/>
  <c r="E17" i="12"/>
  <c r="E16" i="12"/>
  <c r="C10" i="12"/>
  <c r="D10" i="12" s="1"/>
  <c r="E10" i="12" s="1"/>
  <c r="D9" i="12"/>
  <c r="E9" i="12" s="1"/>
  <c r="C9" i="12"/>
  <c r="C8" i="12"/>
  <c r="D8" i="12" s="1"/>
  <c r="E8" i="12" s="1"/>
  <c r="C7" i="12"/>
  <c r="D7" i="12" s="1"/>
  <c r="E7" i="12" s="1"/>
  <c r="D6" i="12"/>
  <c r="E6" i="12" s="1"/>
  <c r="C6" i="12"/>
  <c r="C5" i="12"/>
  <c r="D5" i="12" s="1"/>
  <c r="E5" i="12" s="1"/>
  <c r="P361" i="11"/>
  <c r="M361" i="11"/>
  <c r="Q361" i="11" s="1"/>
  <c r="J361" i="11"/>
  <c r="P360" i="11"/>
  <c r="M360" i="11"/>
  <c r="J360" i="11"/>
  <c r="Q360" i="11" s="1"/>
  <c r="P359" i="11"/>
  <c r="M359" i="11"/>
  <c r="J359" i="11"/>
  <c r="Q359" i="11" s="1"/>
  <c r="P358" i="11"/>
  <c r="M358" i="11"/>
  <c r="Q358" i="11" s="1"/>
  <c r="J358" i="11"/>
  <c r="P357" i="11"/>
  <c r="M357" i="11"/>
  <c r="J357" i="11"/>
  <c r="Q357" i="11" s="1"/>
  <c r="P356" i="11"/>
  <c r="M356" i="11"/>
  <c r="Q356" i="11" s="1"/>
  <c r="J356" i="11"/>
  <c r="P355" i="11"/>
  <c r="M355" i="11"/>
  <c r="Q355" i="11" s="1"/>
  <c r="J355" i="11"/>
  <c r="P354" i="11"/>
  <c r="M354" i="11"/>
  <c r="J354" i="11"/>
  <c r="Q354" i="11" s="1"/>
  <c r="P353" i="11"/>
  <c r="M353" i="11"/>
  <c r="Q353" i="11" s="1"/>
  <c r="J353" i="11"/>
  <c r="P352" i="11"/>
  <c r="M352" i="11"/>
  <c r="Q352" i="11" s="1"/>
  <c r="J352" i="11"/>
  <c r="P351" i="11"/>
  <c r="M351" i="11"/>
  <c r="J351" i="11"/>
  <c r="Q351" i="11" s="1"/>
  <c r="P350" i="11"/>
  <c r="M350" i="11"/>
  <c r="J350" i="11"/>
  <c r="Q350" i="11" s="1"/>
  <c r="P349" i="11"/>
  <c r="M349" i="11"/>
  <c r="Q349" i="11" s="1"/>
  <c r="J349" i="11"/>
  <c r="P348" i="11"/>
  <c r="M348" i="11"/>
  <c r="J348" i="11"/>
  <c r="Q348" i="11" s="1"/>
  <c r="P347" i="11"/>
  <c r="M347" i="11"/>
  <c r="Q347" i="11" s="1"/>
  <c r="J347" i="11"/>
  <c r="P346" i="11"/>
  <c r="M346" i="11"/>
  <c r="Q346" i="11" s="1"/>
  <c r="J346" i="11"/>
  <c r="P345" i="11"/>
  <c r="M345" i="11"/>
  <c r="J345" i="11"/>
  <c r="Q345" i="11" s="1"/>
  <c r="P344" i="11"/>
  <c r="M344" i="11"/>
  <c r="J344" i="11"/>
  <c r="Q344" i="11" s="1"/>
  <c r="P343" i="11"/>
  <c r="M343" i="11"/>
  <c r="Q343" i="11" s="1"/>
  <c r="J343" i="11"/>
  <c r="P342" i="11"/>
  <c r="M342" i="11"/>
  <c r="J342" i="11"/>
  <c r="Q342" i="11" s="1"/>
  <c r="P341" i="11"/>
  <c r="M341" i="11"/>
  <c r="J341" i="11"/>
  <c r="Q341" i="11" s="1"/>
  <c r="P340" i="11"/>
  <c r="M340" i="11"/>
  <c r="Q340" i="11" s="1"/>
  <c r="J340" i="11"/>
  <c r="P339" i="11"/>
  <c r="M339" i="11"/>
  <c r="J339" i="11"/>
  <c r="Q339" i="11" s="1"/>
  <c r="P338" i="11"/>
  <c r="M338" i="11"/>
  <c r="J338" i="11"/>
  <c r="P337" i="11"/>
  <c r="M337" i="11"/>
  <c r="Q337" i="11" s="1"/>
  <c r="J337" i="11"/>
  <c r="P336" i="11"/>
  <c r="M336" i="11"/>
  <c r="J336" i="11"/>
  <c r="Q336" i="11" s="1"/>
  <c r="P335" i="11"/>
  <c r="M335" i="11"/>
  <c r="J335" i="11"/>
  <c r="Q335" i="11" s="1"/>
  <c r="P334" i="11"/>
  <c r="M334" i="11"/>
  <c r="Q334" i="11" s="1"/>
  <c r="J334" i="11"/>
  <c r="P333" i="11"/>
  <c r="M333" i="11"/>
  <c r="J333" i="11"/>
  <c r="Q333" i="11" s="1"/>
  <c r="P332" i="11"/>
  <c r="M332" i="11"/>
  <c r="J332" i="11"/>
  <c r="Q332" i="11" s="1"/>
  <c r="P331" i="11"/>
  <c r="M331" i="11"/>
  <c r="Q331" i="11" s="1"/>
  <c r="J331" i="11"/>
  <c r="P330" i="11"/>
  <c r="M330" i="11"/>
  <c r="J330" i="11"/>
  <c r="Q330" i="11" s="1"/>
  <c r="P329" i="11"/>
  <c r="M329" i="11"/>
  <c r="Q329" i="11" s="1"/>
  <c r="J329" i="11"/>
  <c r="P328" i="11"/>
  <c r="M328" i="11"/>
  <c r="Q328" i="11" s="1"/>
  <c r="J328" i="11"/>
  <c r="P327" i="11"/>
  <c r="M327" i="11"/>
  <c r="J327" i="11"/>
  <c r="Q327" i="11" s="1"/>
  <c r="P326" i="11"/>
  <c r="M326" i="11"/>
  <c r="Q326" i="11" s="1"/>
  <c r="J326" i="11"/>
  <c r="P325" i="11"/>
  <c r="M325" i="11"/>
  <c r="Q325" i="11" s="1"/>
  <c r="J325" i="11"/>
  <c r="P324" i="11"/>
  <c r="M324" i="11"/>
  <c r="J324" i="11"/>
  <c r="Q324" i="11" s="1"/>
  <c r="P323" i="11"/>
  <c r="M323" i="11"/>
  <c r="J323" i="11"/>
  <c r="Q323" i="11" s="1"/>
  <c r="P322" i="11"/>
  <c r="M322" i="11"/>
  <c r="Q322" i="11" s="1"/>
  <c r="J322" i="11"/>
  <c r="P321" i="11"/>
  <c r="M321" i="11"/>
  <c r="J321" i="11"/>
  <c r="Q321" i="11" s="1"/>
  <c r="P320" i="11"/>
  <c r="M320" i="11"/>
  <c r="Q320" i="11" s="1"/>
  <c r="J320" i="11"/>
  <c r="P319" i="11"/>
  <c r="M319" i="11"/>
  <c r="Q319" i="11" s="1"/>
  <c r="J319" i="11"/>
  <c r="P318" i="11"/>
  <c r="M318" i="11"/>
  <c r="J318" i="11"/>
  <c r="Q318" i="11" s="1"/>
  <c r="P317" i="11"/>
  <c r="M317" i="11"/>
  <c r="J317" i="11"/>
  <c r="Q317" i="11" s="1"/>
  <c r="P316" i="11"/>
  <c r="M316" i="11"/>
  <c r="Q316" i="11" s="1"/>
  <c r="J316" i="11"/>
  <c r="P315" i="11"/>
  <c r="M315" i="11"/>
  <c r="J315" i="11"/>
  <c r="Q315" i="11" s="1"/>
  <c r="P314" i="11"/>
  <c r="M314" i="11"/>
  <c r="J314" i="11"/>
  <c r="Q314" i="11" s="1"/>
  <c r="P313" i="11"/>
  <c r="M313" i="11"/>
  <c r="Q313" i="11" s="1"/>
  <c r="J313" i="11"/>
  <c r="P312" i="11"/>
  <c r="M312" i="11"/>
  <c r="J312" i="11"/>
  <c r="Q312" i="11" s="1"/>
  <c r="P311" i="11"/>
  <c r="M311" i="11"/>
  <c r="Q311" i="11" s="1"/>
  <c r="J311" i="11"/>
  <c r="P310" i="11"/>
  <c r="M310" i="11"/>
  <c r="Q310" i="11" s="1"/>
  <c r="J310" i="11"/>
  <c r="P309" i="11"/>
  <c r="M309" i="11"/>
  <c r="J309" i="11"/>
  <c r="Q309" i="11" s="1"/>
  <c r="P308" i="11"/>
  <c r="M308" i="11"/>
  <c r="J308" i="11"/>
  <c r="Q308" i="11" s="1"/>
  <c r="P307" i="11"/>
  <c r="M307" i="11"/>
  <c r="Q307" i="11" s="1"/>
  <c r="J307" i="11"/>
  <c r="P306" i="11"/>
  <c r="M306" i="11"/>
  <c r="J306" i="11"/>
  <c r="Q306" i="11" s="1"/>
  <c r="P305" i="11"/>
  <c r="M305" i="11"/>
  <c r="J305" i="11"/>
  <c r="Q305" i="11" s="1"/>
  <c r="P304" i="11"/>
  <c r="M304" i="11"/>
  <c r="Q304" i="11" s="1"/>
  <c r="J304" i="11"/>
  <c r="P303" i="11"/>
  <c r="M303" i="11"/>
  <c r="J303" i="11"/>
  <c r="Q303" i="11" s="1"/>
  <c r="P302" i="11"/>
  <c r="M302" i="11"/>
  <c r="Q302" i="11" s="1"/>
  <c r="J302" i="11"/>
  <c r="P301" i="11"/>
  <c r="M301" i="11"/>
  <c r="Q301" i="11" s="1"/>
  <c r="J301" i="11"/>
  <c r="P300" i="11"/>
  <c r="M300" i="11"/>
  <c r="J300" i="11"/>
  <c r="Q300" i="11" s="1"/>
  <c r="P299" i="11"/>
  <c r="M299" i="11"/>
  <c r="Q299" i="11" s="1"/>
  <c r="J299" i="11"/>
  <c r="P298" i="11"/>
  <c r="M298" i="11"/>
  <c r="Q298" i="11" s="1"/>
  <c r="J298" i="11"/>
  <c r="P297" i="11"/>
  <c r="M297" i="11"/>
  <c r="J297" i="11"/>
  <c r="Q297" i="11" s="1"/>
  <c r="P296" i="11"/>
  <c r="M296" i="11"/>
  <c r="J296" i="11"/>
  <c r="Q296" i="11" s="1"/>
  <c r="P295" i="11"/>
  <c r="M295" i="11"/>
  <c r="Q295" i="11" s="1"/>
  <c r="J295" i="11"/>
  <c r="P294" i="11"/>
  <c r="M294" i="11"/>
  <c r="J294" i="11"/>
  <c r="Q294" i="11" s="1"/>
  <c r="P293" i="11"/>
  <c r="M293" i="11"/>
  <c r="J293" i="11"/>
  <c r="P292" i="11"/>
  <c r="M292" i="11"/>
  <c r="J292" i="11"/>
  <c r="P291" i="11"/>
  <c r="M291" i="11"/>
  <c r="G29" i="12" s="1"/>
  <c r="H29" i="12" s="1"/>
  <c r="J291" i="11"/>
  <c r="D29" i="12" s="1"/>
  <c r="E29" i="12" s="1"/>
  <c r="I29" i="12" s="1"/>
  <c r="P290" i="11"/>
  <c r="M290" i="11"/>
  <c r="J290" i="11"/>
  <c r="P289" i="11"/>
  <c r="M289" i="11"/>
  <c r="Q289" i="11" s="1"/>
  <c r="J289" i="11"/>
  <c r="P288" i="11"/>
  <c r="M288" i="11"/>
  <c r="J288" i="11"/>
  <c r="Q288" i="11" s="1"/>
  <c r="P287" i="11"/>
  <c r="M287" i="11"/>
  <c r="J287" i="11"/>
  <c r="Q287" i="11" s="1"/>
  <c r="P286" i="11"/>
  <c r="M286" i="11"/>
  <c r="Q286" i="11" s="1"/>
  <c r="J286" i="11"/>
  <c r="P285" i="11"/>
  <c r="M285" i="11"/>
  <c r="J285" i="11"/>
  <c r="Q285" i="11" s="1"/>
  <c r="P284" i="11"/>
  <c r="M284" i="11"/>
  <c r="J284" i="11"/>
  <c r="Q284" i="11" s="1"/>
  <c r="P283" i="11"/>
  <c r="M283" i="11"/>
  <c r="Q283" i="11" s="1"/>
  <c r="J283" i="11"/>
  <c r="P282" i="11"/>
  <c r="M282" i="11"/>
  <c r="J282" i="11"/>
  <c r="Q282" i="11" s="1"/>
  <c r="P281" i="11"/>
  <c r="M281" i="11"/>
  <c r="Q281" i="11" s="1"/>
  <c r="J281" i="11"/>
  <c r="P280" i="11"/>
  <c r="M280" i="11"/>
  <c r="Q280" i="11" s="1"/>
  <c r="J280" i="11"/>
  <c r="P279" i="11"/>
  <c r="M279" i="11"/>
  <c r="J279" i="11"/>
  <c r="Q279" i="11" s="1"/>
  <c r="P278" i="11"/>
  <c r="M278" i="11"/>
  <c r="J278" i="11"/>
  <c r="Q278" i="11" s="1"/>
  <c r="P277" i="11"/>
  <c r="M277" i="11"/>
  <c r="J277" i="11"/>
  <c r="Q277" i="11" s="1"/>
  <c r="P276" i="11"/>
  <c r="M276" i="11"/>
  <c r="Q276" i="11" s="1"/>
  <c r="J276" i="11"/>
  <c r="P275" i="11"/>
  <c r="M275" i="11"/>
  <c r="J275" i="11"/>
  <c r="Q275" i="11" s="1"/>
  <c r="P274" i="11"/>
  <c r="M274" i="11"/>
  <c r="J274" i="11"/>
  <c r="Q274" i="11" s="1"/>
  <c r="P273" i="11"/>
  <c r="M273" i="11"/>
  <c r="Q273" i="11" s="1"/>
  <c r="J273" i="11"/>
  <c r="P272" i="11"/>
  <c r="M272" i="11"/>
  <c r="J272" i="11"/>
  <c r="Q272" i="11" s="1"/>
  <c r="P271" i="11"/>
  <c r="M271" i="11"/>
  <c r="J271" i="11"/>
  <c r="Q271" i="11" s="1"/>
  <c r="P270" i="11"/>
  <c r="M270" i="11"/>
  <c r="Q270" i="11" s="1"/>
  <c r="J270" i="11"/>
  <c r="P269" i="11"/>
  <c r="M269" i="11"/>
  <c r="J269" i="11"/>
  <c r="Q269" i="11" s="1"/>
  <c r="P268" i="11"/>
  <c r="M268" i="11"/>
  <c r="J268" i="11"/>
  <c r="Q268" i="11" s="1"/>
  <c r="P267" i="11"/>
  <c r="M267" i="11"/>
  <c r="Q267" i="11" s="1"/>
  <c r="J267" i="11"/>
  <c r="P266" i="11"/>
  <c r="M266" i="11"/>
  <c r="J266" i="11"/>
  <c r="Q266" i="11" s="1"/>
  <c r="P265" i="11"/>
  <c r="M265" i="11"/>
  <c r="J265" i="11"/>
  <c r="Q265" i="11" s="1"/>
  <c r="P264" i="11"/>
  <c r="M264" i="11"/>
  <c r="Q264" i="11" s="1"/>
  <c r="J264" i="11"/>
  <c r="P263" i="11"/>
  <c r="M263" i="11"/>
  <c r="J263" i="11"/>
  <c r="Q263" i="11" s="1"/>
  <c r="P262" i="11"/>
  <c r="M262" i="11"/>
  <c r="J262" i="11"/>
  <c r="Q262" i="11" s="1"/>
  <c r="P261" i="11"/>
  <c r="M261" i="11"/>
  <c r="Q261" i="11" s="1"/>
  <c r="J261" i="11"/>
  <c r="P260" i="11"/>
  <c r="M260" i="11"/>
  <c r="J260" i="11"/>
  <c r="Q260" i="11" s="1"/>
  <c r="P259" i="11"/>
  <c r="M259" i="11"/>
  <c r="J259" i="11"/>
  <c r="Q259" i="11" s="1"/>
  <c r="P258" i="11"/>
  <c r="M258" i="11"/>
  <c r="Q258" i="11" s="1"/>
  <c r="J258" i="11"/>
  <c r="P257" i="11"/>
  <c r="M257" i="11"/>
  <c r="J257" i="11"/>
  <c r="Q257" i="11" s="1"/>
  <c r="P256" i="11"/>
  <c r="M256" i="11"/>
  <c r="J256" i="11"/>
  <c r="Q256" i="11" s="1"/>
  <c r="P255" i="11"/>
  <c r="M255" i="11"/>
  <c r="Q255" i="11" s="1"/>
  <c r="J255" i="11"/>
  <c r="P254" i="11"/>
  <c r="M254" i="11"/>
  <c r="J254" i="11"/>
  <c r="Q254" i="11" s="1"/>
  <c r="P253" i="11"/>
  <c r="M253" i="11"/>
  <c r="J253" i="11"/>
  <c r="Q253" i="11" s="1"/>
  <c r="P252" i="11"/>
  <c r="M252" i="11"/>
  <c r="Q252" i="11" s="1"/>
  <c r="J252" i="11"/>
  <c r="P251" i="11"/>
  <c r="M251" i="11"/>
  <c r="J251" i="11"/>
  <c r="Q251" i="11" s="1"/>
  <c r="P250" i="11"/>
  <c r="M250" i="11"/>
  <c r="J250" i="11"/>
  <c r="Q250" i="11" s="1"/>
  <c r="P249" i="11"/>
  <c r="M249" i="11"/>
  <c r="Q249" i="11" s="1"/>
  <c r="J249" i="11"/>
  <c r="P248" i="11"/>
  <c r="M248" i="11"/>
  <c r="J248" i="11"/>
  <c r="Q248" i="11" s="1"/>
  <c r="P247" i="11"/>
  <c r="M247" i="11"/>
  <c r="J247" i="11"/>
  <c r="Q247" i="11" s="1"/>
  <c r="P246" i="11"/>
  <c r="M246" i="11"/>
  <c r="Q246" i="11" s="1"/>
  <c r="J246" i="11"/>
  <c r="P245" i="11"/>
  <c r="M245" i="11"/>
  <c r="J245" i="11"/>
  <c r="Q245" i="11" s="1"/>
  <c r="P244" i="11"/>
  <c r="M244" i="11"/>
  <c r="J244" i="11"/>
  <c r="Q244" i="11" s="1"/>
  <c r="P243" i="11"/>
  <c r="M243" i="11"/>
  <c r="Q243" i="11" s="1"/>
  <c r="J243" i="11"/>
  <c r="P242" i="11"/>
  <c r="M242" i="11"/>
  <c r="J242" i="11"/>
  <c r="P241" i="11"/>
  <c r="M241" i="11"/>
  <c r="J241" i="11"/>
  <c r="Q241" i="11" s="1"/>
  <c r="P240" i="11"/>
  <c r="M240" i="11"/>
  <c r="Q240" i="11" s="1"/>
  <c r="J240" i="11"/>
  <c r="P239" i="11"/>
  <c r="M239" i="11"/>
  <c r="J239" i="11"/>
  <c r="Q239" i="11" s="1"/>
  <c r="P238" i="11"/>
  <c r="M238" i="11"/>
  <c r="J238" i="11"/>
  <c r="Q238" i="11" s="1"/>
  <c r="P237" i="11"/>
  <c r="M237" i="11"/>
  <c r="Q237" i="11" s="1"/>
  <c r="J237" i="11"/>
  <c r="P236" i="11"/>
  <c r="M236" i="11"/>
  <c r="J236" i="11"/>
  <c r="Q236" i="11" s="1"/>
  <c r="P235" i="11"/>
  <c r="M235" i="11"/>
  <c r="J235" i="11"/>
  <c r="Q235" i="11" s="1"/>
  <c r="P234" i="11"/>
  <c r="M234" i="11"/>
  <c r="Q234" i="11" s="1"/>
  <c r="J234" i="11"/>
  <c r="P233" i="11"/>
  <c r="M233" i="11"/>
  <c r="J233" i="11"/>
  <c r="Q233" i="11" s="1"/>
  <c r="P232" i="11"/>
  <c r="M232" i="11"/>
  <c r="Q232" i="11" s="1"/>
  <c r="J232" i="11"/>
  <c r="P231" i="11"/>
  <c r="M231" i="11"/>
  <c r="Q231" i="11" s="1"/>
  <c r="J231" i="11"/>
  <c r="P230" i="11"/>
  <c r="M230" i="11"/>
  <c r="J230" i="11"/>
  <c r="Q230" i="11" s="1"/>
  <c r="P229" i="11"/>
  <c r="M229" i="11"/>
  <c r="J229" i="11"/>
  <c r="Q229" i="11" s="1"/>
  <c r="P228" i="11"/>
  <c r="M228" i="11"/>
  <c r="Q228" i="11" s="1"/>
  <c r="J228" i="11"/>
  <c r="P227" i="11"/>
  <c r="M227" i="11"/>
  <c r="J227" i="11"/>
  <c r="Q227" i="11" s="1"/>
  <c r="P226" i="11"/>
  <c r="M226" i="11"/>
  <c r="J226" i="11"/>
  <c r="Q226" i="11" s="1"/>
  <c r="P225" i="11"/>
  <c r="M225" i="11"/>
  <c r="Q225" i="11" s="1"/>
  <c r="J225" i="11"/>
  <c r="P224" i="11"/>
  <c r="M224" i="11"/>
  <c r="J224" i="11"/>
  <c r="Q224" i="11" s="1"/>
  <c r="P223" i="11"/>
  <c r="M223" i="11"/>
  <c r="Q223" i="11" s="1"/>
  <c r="J223" i="11"/>
  <c r="P222" i="11"/>
  <c r="M222" i="11"/>
  <c r="Q222" i="11" s="1"/>
  <c r="J222" i="11"/>
  <c r="P221" i="11"/>
  <c r="M221" i="11"/>
  <c r="J221" i="11"/>
  <c r="Q221" i="11" s="1"/>
  <c r="P220" i="11"/>
  <c r="M220" i="11"/>
  <c r="J220" i="11"/>
  <c r="Q220" i="11" s="1"/>
  <c r="P219" i="11"/>
  <c r="M219" i="11"/>
  <c r="Q219" i="11" s="1"/>
  <c r="J219" i="11"/>
  <c r="P218" i="11"/>
  <c r="M218" i="11"/>
  <c r="J218" i="11"/>
  <c r="Q218" i="11" s="1"/>
  <c r="P217" i="11"/>
  <c r="M217" i="11"/>
  <c r="J217" i="11"/>
  <c r="Q217" i="11" s="1"/>
  <c r="P216" i="11"/>
  <c r="M216" i="11"/>
  <c r="Q216" i="11" s="1"/>
  <c r="J216" i="11"/>
  <c r="P215" i="11"/>
  <c r="M215" i="11"/>
  <c r="J215" i="11"/>
  <c r="Q215" i="11" s="1"/>
  <c r="P214" i="11"/>
  <c r="M214" i="11"/>
  <c r="Q214" i="11" s="1"/>
  <c r="J214" i="11"/>
  <c r="P213" i="11"/>
  <c r="M213" i="11"/>
  <c r="Q213" i="11" s="1"/>
  <c r="J213" i="11"/>
  <c r="P212" i="11"/>
  <c r="M212" i="11"/>
  <c r="J212" i="11"/>
  <c r="Q212" i="11" s="1"/>
  <c r="P211" i="11"/>
  <c r="M211" i="11"/>
  <c r="J211" i="11"/>
  <c r="Q211" i="11" s="1"/>
  <c r="P210" i="11"/>
  <c r="M210" i="11"/>
  <c r="Q210" i="11" s="1"/>
  <c r="J210" i="11"/>
  <c r="P209" i="11"/>
  <c r="M209" i="11"/>
  <c r="J209" i="11"/>
  <c r="Q209" i="11" s="1"/>
  <c r="P208" i="11"/>
  <c r="M208" i="11"/>
  <c r="J208" i="11"/>
  <c r="Q208" i="11" s="1"/>
  <c r="P207" i="11"/>
  <c r="M207" i="11"/>
  <c r="Q207" i="11" s="1"/>
  <c r="J207" i="11"/>
  <c r="P206" i="11"/>
  <c r="M206" i="11"/>
  <c r="J206" i="11"/>
  <c r="Q206" i="11" s="1"/>
  <c r="P205" i="11"/>
  <c r="M205" i="11"/>
  <c r="Q205" i="11" s="1"/>
  <c r="J205" i="11"/>
  <c r="P204" i="11"/>
  <c r="M204" i="11"/>
  <c r="Q204" i="11" s="1"/>
  <c r="J204" i="11"/>
  <c r="P203" i="11"/>
  <c r="M203" i="11"/>
  <c r="J203" i="11"/>
  <c r="Q203" i="11" s="1"/>
  <c r="P202" i="11"/>
  <c r="M202" i="11"/>
  <c r="J202" i="11"/>
  <c r="Q202" i="11" s="1"/>
  <c r="P201" i="11"/>
  <c r="M201" i="11"/>
  <c r="Q201" i="11" s="1"/>
  <c r="J201" i="11"/>
  <c r="P200" i="11"/>
  <c r="M200" i="11"/>
  <c r="J200" i="11"/>
  <c r="Q200" i="11" s="1"/>
  <c r="P199" i="11"/>
  <c r="M199" i="11"/>
  <c r="J199" i="11"/>
  <c r="Q199" i="11" s="1"/>
  <c r="P198" i="11"/>
  <c r="M198" i="11"/>
  <c r="Q198" i="11" s="1"/>
  <c r="J198" i="11"/>
  <c r="P197" i="11"/>
  <c r="M197" i="11"/>
  <c r="J197" i="11"/>
  <c r="Q197" i="11" s="1"/>
  <c r="P196" i="11"/>
  <c r="M196" i="11"/>
  <c r="Q196" i="11" s="1"/>
  <c r="J196" i="11"/>
  <c r="P195" i="11"/>
  <c r="M195" i="11"/>
  <c r="Q195" i="11" s="1"/>
  <c r="J195" i="11"/>
  <c r="P194" i="11"/>
  <c r="M194" i="11"/>
  <c r="J194" i="11"/>
  <c r="D20" i="12" s="1"/>
  <c r="F20" i="12" s="1"/>
  <c r="P193" i="11"/>
  <c r="M193" i="11"/>
  <c r="Q193" i="11" s="1"/>
  <c r="J193" i="11"/>
  <c r="P192" i="11"/>
  <c r="M192" i="11"/>
  <c r="J192" i="11"/>
  <c r="Q192" i="11" s="1"/>
  <c r="P191" i="11"/>
  <c r="M191" i="11"/>
  <c r="J191" i="11"/>
  <c r="Q191" i="11" s="1"/>
  <c r="P190" i="11"/>
  <c r="M190" i="11"/>
  <c r="Q190" i="11" s="1"/>
  <c r="J190" i="11"/>
  <c r="P189" i="11"/>
  <c r="M189" i="11"/>
  <c r="J189" i="11"/>
  <c r="Q189" i="11" s="1"/>
  <c r="P188" i="11"/>
  <c r="M188" i="11"/>
  <c r="J188" i="11"/>
  <c r="Q188" i="11" s="1"/>
  <c r="P187" i="11"/>
  <c r="M187" i="11"/>
  <c r="Q187" i="11" s="1"/>
  <c r="J187" i="11"/>
  <c r="P186" i="11"/>
  <c r="M186" i="11"/>
  <c r="J186" i="11"/>
  <c r="Q186" i="11" s="1"/>
  <c r="P185" i="11"/>
  <c r="M185" i="11"/>
  <c r="J185" i="11"/>
  <c r="Q185" i="11" s="1"/>
  <c r="P184" i="11"/>
  <c r="M184" i="11"/>
  <c r="Q184" i="11" s="1"/>
  <c r="J184" i="11"/>
  <c r="P183" i="11"/>
  <c r="M183" i="11"/>
  <c r="J183" i="11"/>
  <c r="Q183" i="11" s="1"/>
  <c r="P182" i="11"/>
  <c r="M182" i="11"/>
  <c r="J182" i="11"/>
  <c r="Q182" i="11" s="1"/>
  <c r="P181" i="11"/>
  <c r="M181" i="11"/>
  <c r="Q181" i="11" s="1"/>
  <c r="J181" i="11"/>
  <c r="P180" i="11"/>
  <c r="M180" i="11"/>
  <c r="J180" i="11"/>
  <c r="Q180" i="11" s="1"/>
  <c r="P179" i="11"/>
  <c r="M179" i="11"/>
  <c r="J179" i="11"/>
  <c r="Q179" i="11" s="1"/>
  <c r="P178" i="11"/>
  <c r="M178" i="11"/>
  <c r="Q178" i="11" s="1"/>
  <c r="J178" i="11"/>
  <c r="P177" i="11"/>
  <c r="M177" i="11"/>
  <c r="J177" i="11"/>
  <c r="Q177" i="11" s="1"/>
  <c r="P176" i="11"/>
  <c r="M176" i="11"/>
  <c r="J176" i="11"/>
  <c r="Q176" i="11" s="1"/>
  <c r="P175" i="11"/>
  <c r="M175" i="11"/>
  <c r="Q175" i="11" s="1"/>
  <c r="J175" i="11"/>
  <c r="P174" i="11"/>
  <c r="M174" i="11"/>
  <c r="J174" i="11"/>
  <c r="Q174" i="11" s="1"/>
  <c r="P173" i="11"/>
  <c r="M173" i="11"/>
  <c r="J173" i="11"/>
  <c r="Q173" i="11" s="1"/>
  <c r="P172" i="11"/>
  <c r="M172" i="11"/>
  <c r="Q172" i="11" s="1"/>
  <c r="J172" i="11"/>
  <c r="P171" i="11"/>
  <c r="M171" i="11"/>
  <c r="J171" i="11"/>
  <c r="Q171" i="11" s="1"/>
  <c r="P170" i="11"/>
  <c r="M170" i="11"/>
  <c r="J170" i="11"/>
  <c r="Q170" i="11" s="1"/>
  <c r="P169" i="11"/>
  <c r="M169" i="11"/>
  <c r="Q169" i="11" s="1"/>
  <c r="J169" i="11"/>
  <c r="P168" i="11"/>
  <c r="M168" i="11"/>
  <c r="J168" i="11"/>
  <c r="Q168" i="11" s="1"/>
  <c r="P167" i="11"/>
  <c r="M167" i="11"/>
  <c r="J167" i="11"/>
  <c r="Q167" i="11" s="1"/>
  <c r="P166" i="11"/>
  <c r="M166" i="11"/>
  <c r="Q166" i="11" s="1"/>
  <c r="J166" i="11"/>
  <c r="P165" i="11"/>
  <c r="M165" i="11"/>
  <c r="J165" i="11"/>
  <c r="Q165" i="11" s="1"/>
  <c r="P164" i="11"/>
  <c r="M164" i="11"/>
  <c r="J164" i="11"/>
  <c r="Q164" i="11" s="1"/>
  <c r="P163" i="11"/>
  <c r="M163" i="11"/>
  <c r="Q163" i="11" s="1"/>
  <c r="J163" i="11"/>
  <c r="P162" i="11"/>
  <c r="M162" i="11"/>
  <c r="J162" i="11"/>
  <c r="Q162" i="11" s="1"/>
  <c r="P161" i="11"/>
  <c r="M161" i="11"/>
  <c r="J161" i="11"/>
  <c r="Q161" i="11" s="1"/>
  <c r="P160" i="11"/>
  <c r="M160" i="11"/>
  <c r="Q160" i="11" s="1"/>
  <c r="J160" i="11"/>
  <c r="P159" i="11"/>
  <c r="M159" i="11"/>
  <c r="J159" i="11"/>
  <c r="Q159" i="11" s="1"/>
  <c r="P158" i="11"/>
  <c r="M158" i="11"/>
  <c r="J158" i="11"/>
  <c r="Q158" i="11" s="1"/>
  <c r="P157" i="11"/>
  <c r="M157" i="11"/>
  <c r="Q157" i="11" s="1"/>
  <c r="J157" i="11"/>
  <c r="P156" i="11"/>
  <c r="M156" i="11"/>
  <c r="J156" i="11"/>
  <c r="Q156" i="11" s="1"/>
  <c r="P155" i="11"/>
  <c r="M155" i="11"/>
  <c r="J155" i="11"/>
  <c r="Q155" i="11" s="1"/>
  <c r="P154" i="11"/>
  <c r="M154" i="11"/>
  <c r="Q154" i="11" s="1"/>
  <c r="J154" i="11"/>
  <c r="P153" i="11"/>
  <c r="M153" i="11"/>
  <c r="J153" i="11"/>
  <c r="Q153" i="11" s="1"/>
  <c r="P152" i="11"/>
  <c r="M152" i="11"/>
  <c r="J152" i="11"/>
  <c r="Q152" i="11" s="1"/>
  <c r="P151" i="11"/>
  <c r="M151" i="11"/>
  <c r="Q151" i="11" s="1"/>
  <c r="J151" i="11"/>
  <c r="P150" i="11"/>
  <c r="M150" i="11"/>
  <c r="J150" i="11"/>
  <c r="Q150" i="11" s="1"/>
  <c r="P149" i="11"/>
  <c r="M149" i="11"/>
  <c r="J149" i="11"/>
  <c r="Q149" i="11" s="1"/>
  <c r="P148" i="11"/>
  <c r="M148" i="11"/>
  <c r="Q148" i="11" s="1"/>
  <c r="J148" i="11"/>
  <c r="P147" i="11"/>
  <c r="M147" i="11"/>
  <c r="J147" i="11"/>
  <c r="Q147" i="11" s="1"/>
  <c r="P146" i="11"/>
  <c r="M146" i="11"/>
  <c r="J146" i="11"/>
  <c r="D19" i="12" s="1"/>
  <c r="F19" i="12" s="1"/>
  <c r="P145" i="11"/>
  <c r="M145" i="11"/>
  <c r="Q145" i="11" s="1"/>
  <c r="J145" i="11"/>
  <c r="P144" i="11"/>
  <c r="M144" i="11"/>
  <c r="J144" i="11"/>
  <c r="Q144" i="11" s="1"/>
  <c r="P143" i="11"/>
  <c r="M143" i="11"/>
  <c r="J143" i="11"/>
  <c r="Q143" i="11" s="1"/>
  <c r="P142" i="11"/>
  <c r="M142" i="11"/>
  <c r="Q142" i="11" s="1"/>
  <c r="J142" i="11"/>
  <c r="P141" i="11"/>
  <c r="M141" i="11"/>
  <c r="J141" i="11"/>
  <c r="Q141" i="11" s="1"/>
  <c r="P140" i="11"/>
  <c r="M140" i="11"/>
  <c r="J140" i="11"/>
  <c r="Q140" i="11" s="1"/>
  <c r="P139" i="11"/>
  <c r="M139" i="11"/>
  <c r="Q139" i="11" s="1"/>
  <c r="J139" i="11"/>
  <c r="P138" i="11"/>
  <c r="M138" i="11"/>
  <c r="J138" i="11"/>
  <c r="Q138" i="11" s="1"/>
  <c r="P137" i="11"/>
  <c r="M137" i="11"/>
  <c r="J137" i="11"/>
  <c r="Q137" i="11" s="1"/>
  <c r="P136" i="11"/>
  <c r="M136" i="11"/>
  <c r="Q136" i="11" s="1"/>
  <c r="J136" i="11"/>
  <c r="P135" i="11"/>
  <c r="M135" i="11"/>
  <c r="J135" i="11"/>
  <c r="Q135" i="11" s="1"/>
  <c r="P134" i="11"/>
  <c r="M134" i="11"/>
  <c r="J134" i="11"/>
  <c r="Q134" i="11" s="1"/>
  <c r="P133" i="11"/>
  <c r="M133" i="11"/>
  <c r="Q133" i="11" s="1"/>
  <c r="J133" i="11"/>
  <c r="P132" i="11"/>
  <c r="M132" i="11"/>
  <c r="J132" i="11"/>
  <c r="Q132" i="11" s="1"/>
  <c r="P131" i="11"/>
  <c r="M131" i="11"/>
  <c r="J131" i="11"/>
  <c r="Q131" i="11" s="1"/>
  <c r="P130" i="11"/>
  <c r="M130" i="11"/>
  <c r="Q130" i="11" s="1"/>
  <c r="J130" i="11"/>
  <c r="P129" i="11"/>
  <c r="M129" i="11"/>
  <c r="J129" i="11"/>
  <c r="Q129" i="11" s="1"/>
  <c r="P128" i="11"/>
  <c r="M128" i="11"/>
  <c r="J128" i="11"/>
  <c r="Q128" i="11" s="1"/>
  <c r="P127" i="11"/>
  <c r="M127" i="11"/>
  <c r="Q127" i="11" s="1"/>
  <c r="J127" i="11"/>
  <c r="P126" i="11"/>
  <c r="M126" i="11"/>
  <c r="J126" i="11"/>
  <c r="Q126" i="11" s="1"/>
  <c r="P125" i="11"/>
  <c r="M125" i="11"/>
  <c r="J125" i="11"/>
  <c r="Q125" i="11" s="1"/>
  <c r="P124" i="11"/>
  <c r="M124" i="11"/>
  <c r="Q124" i="11" s="1"/>
  <c r="J124" i="11"/>
  <c r="P123" i="11"/>
  <c r="M123" i="11"/>
  <c r="J123" i="11"/>
  <c r="Q123" i="11" s="1"/>
  <c r="P122" i="11"/>
  <c r="M122" i="11"/>
  <c r="J122" i="11"/>
  <c r="Q122" i="11" s="1"/>
  <c r="P121" i="11"/>
  <c r="M121" i="11"/>
  <c r="Q121" i="11" s="1"/>
  <c r="J121" i="11"/>
  <c r="P120" i="11"/>
  <c r="M120" i="11"/>
  <c r="J120" i="11"/>
  <c r="Q120" i="11" s="1"/>
  <c r="P119" i="11"/>
  <c r="M119" i="11"/>
  <c r="Q119" i="11" s="1"/>
  <c r="J119" i="11"/>
  <c r="P118" i="11"/>
  <c r="M118" i="11"/>
  <c r="Q118" i="11" s="1"/>
  <c r="J118" i="11"/>
  <c r="P117" i="11"/>
  <c r="M117" i="11"/>
  <c r="J117" i="11"/>
  <c r="Q117" i="11" s="1"/>
  <c r="P116" i="11"/>
  <c r="M116" i="11"/>
  <c r="J116" i="11"/>
  <c r="Q116" i="11" s="1"/>
  <c r="P115" i="11"/>
  <c r="M115" i="11"/>
  <c r="Q115" i="11" s="1"/>
  <c r="J115" i="11"/>
  <c r="P114" i="11"/>
  <c r="M114" i="11"/>
  <c r="J114" i="11"/>
  <c r="Q114" i="11" s="1"/>
  <c r="P113" i="11"/>
  <c r="M113" i="11"/>
  <c r="J113" i="11"/>
  <c r="Q113" i="11" s="1"/>
  <c r="P112" i="11"/>
  <c r="M112" i="11"/>
  <c r="Q112" i="11" s="1"/>
  <c r="J112" i="11"/>
  <c r="P111" i="11"/>
  <c r="M111" i="11"/>
  <c r="J111" i="11"/>
  <c r="Q111" i="11" s="1"/>
  <c r="P110" i="11"/>
  <c r="M110" i="11"/>
  <c r="Q110" i="11" s="1"/>
  <c r="J110" i="11"/>
  <c r="P109" i="11"/>
  <c r="M109" i="11"/>
  <c r="Q109" i="11" s="1"/>
  <c r="J109" i="11"/>
  <c r="P108" i="11"/>
  <c r="M108" i="11"/>
  <c r="J108" i="11"/>
  <c r="Q108" i="11" s="1"/>
  <c r="P107" i="11"/>
  <c r="M107" i="11"/>
  <c r="J107" i="11"/>
  <c r="Q107" i="11" s="1"/>
  <c r="P106" i="11"/>
  <c r="M106" i="11"/>
  <c r="Q106" i="11" s="1"/>
  <c r="J106" i="11"/>
  <c r="P105" i="11"/>
  <c r="M105" i="11"/>
  <c r="J105" i="11"/>
  <c r="Q105" i="11" s="1"/>
  <c r="P104" i="11"/>
  <c r="M104" i="11"/>
  <c r="J104" i="11"/>
  <c r="Q104" i="11" s="1"/>
  <c r="P103" i="11"/>
  <c r="M103" i="11"/>
  <c r="Q103" i="11" s="1"/>
  <c r="J103" i="11"/>
  <c r="P102" i="11"/>
  <c r="M102" i="11"/>
  <c r="J102" i="11"/>
  <c r="Q102" i="11" s="1"/>
  <c r="P101" i="11"/>
  <c r="M101" i="11"/>
  <c r="Q101" i="11" s="1"/>
  <c r="J101" i="11"/>
  <c r="P100" i="11"/>
  <c r="M100" i="11"/>
  <c r="Q100" i="11" s="1"/>
  <c r="J100" i="11"/>
  <c r="P99" i="11"/>
  <c r="M99" i="11"/>
  <c r="J99" i="11"/>
  <c r="Q99" i="11" s="1"/>
  <c r="P98" i="11"/>
  <c r="M98" i="11"/>
  <c r="J98" i="11"/>
  <c r="D18" i="12" s="1"/>
  <c r="F18" i="12" s="1"/>
  <c r="P97" i="11"/>
  <c r="M97" i="11"/>
  <c r="Q97" i="11" s="1"/>
  <c r="J97" i="11"/>
  <c r="P96" i="11"/>
  <c r="M96" i="11"/>
  <c r="J96" i="11"/>
  <c r="Q96" i="11" s="1"/>
  <c r="P95" i="11"/>
  <c r="M95" i="11"/>
  <c r="J95" i="11"/>
  <c r="Q95" i="11" s="1"/>
  <c r="P94" i="11"/>
  <c r="M94" i="11"/>
  <c r="Q94" i="11" s="1"/>
  <c r="J94" i="11"/>
  <c r="P93" i="11"/>
  <c r="M93" i="11"/>
  <c r="J93" i="11"/>
  <c r="Q93" i="11" s="1"/>
  <c r="P92" i="11"/>
  <c r="M92" i="11"/>
  <c r="Q92" i="11" s="1"/>
  <c r="J92" i="11"/>
  <c r="P91" i="11"/>
  <c r="M91" i="11"/>
  <c r="Q91" i="11" s="1"/>
  <c r="J91" i="11"/>
  <c r="P90" i="11"/>
  <c r="M90" i="11"/>
  <c r="J90" i="11"/>
  <c r="Q90" i="11" s="1"/>
  <c r="P89" i="11"/>
  <c r="M89" i="11"/>
  <c r="J89" i="11"/>
  <c r="Q89" i="11" s="1"/>
  <c r="P88" i="11"/>
  <c r="M88" i="11"/>
  <c r="Q88" i="11" s="1"/>
  <c r="J88" i="11"/>
  <c r="P87" i="11"/>
  <c r="M87" i="11"/>
  <c r="J87" i="11"/>
  <c r="Q87" i="11" s="1"/>
  <c r="P86" i="11"/>
  <c r="M86" i="11"/>
  <c r="J86" i="11"/>
  <c r="Q86" i="11" s="1"/>
  <c r="P85" i="11"/>
  <c r="M85" i="11"/>
  <c r="Q85" i="11" s="1"/>
  <c r="J85" i="11"/>
  <c r="P84" i="11"/>
  <c r="M84" i="11"/>
  <c r="J84" i="11"/>
  <c r="Q84" i="11" s="1"/>
  <c r="P83" i="11"/>
  <c r="M83" i="11"/>
  <c r="Q83" i="11" s="1"/>
  <c r="J83" i="11"/>
  <c r="P82" i="11"/>
  <c r="M82" i="11"/>
  <c r="Q82" i="11" s="1"/>
  <c r="J82" i="11"/>
  <c r="P81" i="11"/>
  <c r="M81" i="11"/>
  <c r="J81" i="11"/>
  <c r="Q81" i="11" s="1"/>
  <c r="P80" i="11"/>
  <c r="M80" i="11"/>
  <c r="J80" i="11"/>
  <c r="Q80" i="11" s="1"/>
  <c r="P79" i="11"/>
  <c r="M79" i="11"/>
  <c r="Q79" i="11" s="1"/>
  <c r="J79" i="11"/>
  <c r="P78" i="11"/>
  <c r="M78" i="11"/>
  <c r="J78" i="11"/>
  <c r="Q78" i="11" s="1"/>
  <c r="P77" i="11"/>
  <c r="M77" i="11"/>
  <c r="J77" i="11"/>
  <c r="Q77" i="11" s="1"/>
  <c r="P76" i="11"/>
  <c r="M76" i="11"/>
  <c r="Q76" i="11" s="1"/>
  <c r="J76" i="11"/>
  <c r="P75" i="11"/>
  <c r="M75" i="11"/>
  <c r="J75" i="11"/>
  <c r="Q75" i="11" s="1"/>
  <c r="P74" i="11"/>
  <c r="M74" i="11"/>
  <c r="Q74" i="11" s="1"/>
  <c r="J74" i="11"/>
  <c r="P73" i="11"/>
  <c r="M73" i="11"/>
  <c r="Q73" i="11" s="1"/>
  <c r="J73" i="11"/>
  <c r="P72" i="11"/>
  <c r="M72" i="11"/>
  <c r="J72" i="11"/>
  <c r="Q72" i="11" s="1"/>
  <c r="P71" i="11"/>
  <c r="M71" i="11"/>
  <c r="J71" i="11"/>
  <c r="Q71" i="11" s="1"/>
  <c r="P70" i="11"/>
  <c r="M70" i="11"/>
  <c r="Q70" i="11" s="1"/>
  <c r="J70" i="11"/>
  <c r="P69" i="11"/>
  <c r="M69" i="11"/>
  <c r="J69" i="11"/>
  <c r="Q69" i="11" s="1"/>
  <c r="P68" i="11"/>
  <c r="M68" i="11"/>
  <c r="J68" i="11"/>
  <c r="Q68" i="11" s="1"/>
  <c r="P67" i="11"/>
  <c r="M67" i="11"/>
  <c r="Q67" i="11" s="1"/>
  <c r="J67" i="11"/>
  <c r="P66" i="11"/>
  <c r="M66" i="11"/>
  <c r="J66" i="11"/>
  <c r="Q66" i="11" s="1"/>
  <c r="P65" i="11"/>
  <c r="M65" i="11"/>
  <c r="Q65" i="11" s="1"/>
  <c r="J65" i="11"/>
  <c r="P64" i="11"/>
  <c r="M64" i="11"/>
  <c r="Q64" i="11" s="1"/>
  <c r="J64" i="11"/>
  <c r="P63" i="11"/>
  <c r="M63" i="11"/>
  <c r="J63" i="11"/>
  <c r="Q63" i="11" s="1"/>
  <c r="P62" i="11"/>
  <c r="M62" i="11"/>
  <c r="J62" i="11"/>
  <c r="Q62" i="11" s="1"/>
  <c r="P61" i="11"/>
  <c r="M61" i="11"/>
  <c r="Q61" i="11" s="1"/>
  <c r="J61" i="11"/>
  <c r="P60" i="11"/>
  <c r="M60" i="11"/>
  <c r="J60" i="11"/>
  <c r="Q60" i="11" s="1"/>
  <c r="P59" i="11"/>
  <c r="M59" i="11"/>
  <c r="J59" i="11"/>
  <c r="Q59" i="11" s="1"/>
  <c r="P58" i="11"/>
  <c r="M58" i="11"/>
  <c r="Q58" i="11" s="1"/>
  <c r="J58" i="11"/>
  <c r="P57" i="11"/>
  <c r="M57" i="11"/>
  <c r="J57" i="11"/>
  <c r="Q57" i="11" s="1"/>
  <c r="P56" i="11"/>
  <c r="M56" i="11"/>
  <c r="Q56" i="11" s="1"/>
  <c r="J56" i="11"/>
  <c r="P55" i="11"/>
  <c r="M55" i="11"/>
  <c r="Q55" i="11" s="1"/>
  <c r="J55" i="11"/>
  <c r="P54" i="11"/>
  <c r="M54" i="11"/>
  <c r="J54" i="11"/>
  <c r="Q54" i="11" s="1"/>
  <c r="P53" i="11"/>
  <c r="M53" i="11"/>
  <c r="J53" i="11"/>
  <c r="Q53" i="11" s="1"/>
  <c r="P52" i="11"/>
  <c r="M52" i="11"/>
  <c r="Q52" i="11" s="1"/>
  <c r="J52" i="11"/>
  <c r="P51" i="11"/>
  <c r="M51" i="11"/>
  <c r="J51" i="11"/>
  <c r="Q51" i="11" s="1"/>
  <c r="P50" i="11"/>
  <c r="M50" i="11"/>
  <c r="J50" i="11"/>
  <c r="P49" i="11"/>
  <c r="M49" i="11"/>
  <c r="Q49" i="11" s="1"/>
  <c r="J49" i="11"/>
  <c r="P48" i="11"/>
  <c r="M48" i="11"/>
  <c r="J48" i="11"/>
  <c r="Q48" i="11" s="1"/>
  <c r="P47" i="11"/>
  <c r="M47" i="11"/>
  <c r="Q47" i="11" s="1"/>
  <c r="J47" i="11"/>
  <c r="P46" i="11"/>
  <c r="M46" i="11"/>
  <c r="Q46" i="11" s="1"/>
  <c r="J46" i="11"/>
  <c r="P45" i="11"/>
  <c r="M45" i="11"/>
  <c r="J45" i="11"/>
  <c r="Q45" i="11" s="1"/>
  <c r="P44" i="11"/>
  <c r="M44" i="11"/>
  <c r="J44" i="11"/>
  <c r="Q44" i="11" s="1"/>
  <c r="P43" i="11"/>
  <c r="M43" i="11"/>
  <c r="Q43" i="11" s="1"/>
  <c r="J43" i="11"/>
  <c r="P42" i="11"/>
  <c r="M42" i="11"/>
  <c r="J42" i="11"/>
  <c r="Q42" i="11" s="1"/>
  <c r="P41" i="11"/>
  <c r="M41" i="11"/>
  <c r="J41" i="11"/>
  <c r="Q41" i="11" s="1"/>
  <c r="P40" i="11"/>
  <c r="M40" i="11"/>
  <c r="Q40" i="11" s="1"/>
  <c r="J40" i="11"/>
  <c r="P39" i="11"/>
  <c r="M39" i="11"/>
  <c r="J39" i="11"/>
  <c r="Q39" i="11" s="1"/>
  <c r="P38" i="11"/>
  <c r="M38" i="11"/>
  <c r="Q38" i="11" s="1"/>
  <c r="J38" i="11"/>
  <c r="P37" i="11"/>
  <c r="M37" i="11"/>
  <c r="Q37" i="11" s="1"/>
  <c r="J37" i="11"/>
  <c r="P36" i="11"/>
  <c r="M36" i="11"/>
  <c r="J36" i="11"/>
  <c r="Q36" i="11" s="1"/>
  <c r="P35" i="11"/>
  <c r="M35" i="11"/>
  <c r="J35" i="11"/>
  <c r="Q35" i="11" s="1"/>
  <c r="P34" i="11"/>
  <c r="M34" i="11"/>
  <c r="Q34" i="11" s="1"/>
  <c r="J34" i="11"/>
  <c r="P33" i="11"/>
  <c r="M33" i="11"/>
  <c r="J33" i="11"/>
  <c r="Q33" i="11" s="1"/>
  <c r="P32" i="11"/>
  <c r="M32" i="11"/>
  <c r="J32" i="11"/>
  <c r="Q32" i="11" s="1"/>
  <c r="P31" i="11"/>
  <c r="M31" i="11"/>
  <c r="Q31" i="11" s="1"/>
  <c r="J31" i="11"/>
  <c r="P30" i="11"/>
  <c r="M30" i="11"/>
  <c r="J30" i="11"/>
  <c r="Q30" i="11" s="1"/>
  <c r="P29" i="11"/>
  <c r="M29" i="11"/>
  <c r="Q29" i="11" s="1"/>
  <c r="J29" i="11"/>
  <c r="P28" i="11"/>
  <c r="M28" i="11"/>
  <c r="Q28" i="11" s="1"/>
  <c r="J28" i="11"/>
  <c r="P27" i="11"/>
  <c r="M27" i="11"/>
  <c r="J27" i="11"/>
  <c r="Q27" i="11" s="1"/>
  <c r="P26" i="11"/>
  <c r="M26" i="11"/>
  <c r="J26" i="11"/>
  <c r="Q26" i="11" s="1"/>
  <c r="P25" i="11"/>
  <c r="M25" i="11"/>
  <c r="Q25" i="11" s="1"/>
  <c r="J25" i="11"/>
  <c r="P24" i="11"/>
  <c r="M24" i="11"/>
  <c r="J24" i="11"/>
  <c r="Q24" i="11" s="1"/>
  <c r="P23" i="11"/>
  <c r="M23" i="11"/>
  <c r="J23" i="11"/>
  <c r="Q23" i="11" s="1"/>
  <c r="P22" i="11"/>
  <c r="M22" i="11"/>
  <c r="Q22" i="11" s="1"/>
  <c r="J22" i="11"/>
  <c r="P21" i="11"/>
  <c r="M21" i="11"/>
  <c r="J21" i="11"/>
  <c r="Q21" i="11" s="1"/>
  <c r="P20" i="11"/>
  <c r="M20" i="11"/>
  <c r="Q20" i="11" s="1"/>
  <c r="J20" i="11"/>
  <c r="P19" i="11"/>
  <c r="M19" i="11"/>
  <c r="Q19" i="11" s="1"/>
  <c r="J19" i="11"/>
  <c r="P18" i="11"/>
  <c r="M18" i="11"/>
  <c r="J18" i="11"/>
  <c r="Q18" i="11" s="1"/>
  <c r="P17" i="11"/>
  <c r="M17" i="11"/>
  <c r="J17" i="11"/>
  <c r="Q17" i="11" s="1"/>
  <c r="P16" i="11"/>
  <c r="M16" i="11"/>
  <c r="Q16" i="11" s="1"/>
  <c r="J16" i="11"/>
  <c r="P15" i="11"/>
  <c r="M15" i="11"/>
  <c r="J15" i="11"/>
  <c r="Q15" i="11" s="1"/>
  <c r="P14" i="11"/>
  <c r="M14" i="11"/>
  <c r="J14" i="11"/>
  <c r="Q14" i="11" s="1"/>
  <c r="P13" i="11"/>
  <c r="M13" i="11"/>
  <c r="Q13" i="11" s="1"/>
  <c r="J13" i="11"/>
  <c r="P12" i="11"/>
  <c r="M12" i="11"/>
  <c r="J12" i="11"/>
  <c r="Q12" i="11" s="1"/>
  <c r="P11" i="11"/>
  <c r="M11" i="11"/>
  <c r="Q11" i="11" s="1"/>
  <c r="J11" i="11"/>
  <c r="P10" i="11"/>
  <c r="M10" i="11"/>
  <c r="Q10" i="11" s="1"/>
  <c r="J10" i="11"/>
  <c r="P9" i="11"/>
  <c r="M9" i="11"/>
  <c r="J9" i="11"/>
  <c r="Q9" i="11" s="1"/>
  <c r="P8" i="11"/>
  <c r="M8" i="11"/>
  <c r="J8" i="11"/>
  <c r="Q8" i="11" s="1"/>
  <c r="P7" i="11"/>
  <c r="M7" i="11"/>
  <c r="Q7" i="11" s="1"/>
  <c r="J7" i="11"/>
  <c r="P6" i="11"/>
  <c r="M6" i="11"/>
  <c r="J6" i="11"/>
  <c r="Q6" i="11" s="1"/>
  <c r="P5" i="11"/>
  <c r="M5" i="11"/>
  <c r="J5" i="11"/>
  <c r="Q5" i="11" s="1"/>
  <c r="P4" i="11"/>
  <c r="M4" i="11"/>
  <c r="Q4" i="11" s="1"/>
  <c r="J4" i="11"/>
  <c r="P3" i="11"/>
  <c r="M3" i="11"/>
  <c r="J3" i="11"/>
  <c r="Q3" i="11" s="1"/>
  <c r="P2" i="11"/>
  <c r="M2" i="11"/>
  <c r="J2" i="11"/>
  <c r="V3601" i="10"/>
  <c r="W3601" i="10" s="1"/>
  <c r="U3601" i="10"/>
  <c r="V3600" i="10"/>
  <c r="W3600" i="10" s="1"/>
  <c r="U3600" i="10"/>
  <c r="V3599" i="10"/>
  <c r="W3599" i="10" s="1"/>
  <c r="U3599" i="10"/>
  <c r="V3598" i="10"/>
  <c r="W3598" i="10" s="1"/>
  <c r="U3598" i="10"/>
  <c r="V3597" i="10"/>
  <c r="W3597" i="10" s="1"/>
  <c r="U3597" i="10"/>
  <c r="V3596" i="10"/>
  <c r="W3596" i="10" s="1"/>
  <c r="U3596" i="10"/>
  <c r="V3595" i="10"/>
  <c r="W3595" i="10" s="1"/>
  <c r="U3595" i="10"/>
  <c r="V3594" i="10"/>
  <c r="W3594" i="10" s="1"/>
  <c r="U3594" i="10"/>
  <c r="V3593" i="10"/>
  <c r="W3593" i="10" s="1"/>
  <c r="U3593" i="10"/>
  <c r="V3592" i="10"/>
  <c r="W3592" i="10" s="1"/>
  <c r="U3592" i="10"/>
  <c r="V3591" i="10"/>
  <c r="W3591" i="10" s="1"/>
  <c r="U3591" i="10"/>
  <c r="V3590" i="10"/>
  <c r="W3590" i="10" s="1"/>
  <c r="U3590" i="10"/>
  <c r="V3589" i="10"/>
  <c r="W3589" i="10" s="1"/>
  <c r="U3589" i="10"/>
  <c r="V3588" i="10"/>
  <c r="W3588" i="10" s="1"/>
  <c r="U3588" i="10"/>
  <c r="V3587" i="10"/>
  <c r="W3587" i="10" s="1"/>
  <c r="U3587" i="10"/>
  <c r="V3586" i="10"/>
  <c r="W3586" i="10" s="1"/>
  <c r="U3586" i="10"/>
  <c r="V3585" i="10"/>
  <c r="W3585" i="10" s="1"/>
  <c r="U3585" i="10"/>
  <c r="V3584" i="10"/>
  <c r="W3584" i="10" s="1"/>
  <c r="U3584" i="10"/>
  <c r="V3583" i="10"/>
  <c r="W3583" i="10" s="1"/>
  <c r="U3583" i="10"/>
  <c r="V3582" i="10"/>
  <c r="W3582" i="10" s="1"/>
  <c r="U3582" i="10"/>
  <c r="V3581" i="10"/>
  <c r="W3581" i="10" s="1"/>
  <c r="U3581" i="10"/>
  <c r="V3580" i="10"/>
  <c r="W3580" i="10" s="1"/>
  <c r="U3580" i="10"/>
  <c r="V3579" i="10"/>
  <c r="W3579" i="10" s="1"/>
  <c r="U3579" i="10"/>
  <c r="V3578" i="10"/>
  <c r="W3578" i="10" s="1"/>
  <c r="U3578" i="10"/>
  <c r="V3577" i="10"/>
  <c r="W3577" i="10" s="1"/>
  <c r="U3577" i="10"/>
  <c r="V3576" i="10"/>
  <c r="W3576" i="10" s="1"/>
  <c r="U3576" i="10"/>
  <c r="V3575" i="10"/>
  <c r="W3575" i="10" s="1"/>
  <c r="U3575" i="10"/>
  <c r="V3574" i="10"/>
  <c r="W3574" i="10" s="1"/>
  <c r="U3574" i="10"/>
  <c r="V3573" i="10"/>
  <c r="W3573" i="10" s="1"/>
  <c r="U3573" i="10"/>
  <c r="V3572" i="10"/>
  <c r="W3572" i="10" s="1"/>
  <c r="U3572" i="10"/>
  <c r="V3571" i="10"/>
  <c r="W3571" i="10" s="1"/>
  <c r="U3571" i="10"/>
  <c r="V3570" i="10"/>
  <c r="W3570" i="10" s="1"/>
  <c r="U3570" i="10"/>
  <c r="V3569" i="10"/>
  <c r="W3569" i="10" s="1"/>
  <c r="U3569" i="10"/>
  <c r="V3568" i="10"/>
  <c r="W3568" i="10" s="1"/>
  <c r="U3568" i="10"/>
  <c r="V3567" i="10"/>
  <c r="W3567" i="10" s="1"/>
  <c r="U3567" i="10"/>
  <c r="V3566" i="10"/>
  <c r="W3566" i="10" s="1"/>
  <c r="U3566" i="10"/>
  <c r="V3565" i="10"/>
  <c r="W3565" i="10" s="1"/>
  <c r="U3565" i="10"/>
  <c r="V3564" i="10"/>
  <c r="W3564" i="10" s="1"/>
  <c r="U3564" i="10"/>
  <c r="V3563" i="10"/>
  <c r="W3563" i="10" s="1"/>
  <c r="U3563" i="10"/>
  <c r="V3562" i="10"/>
  <c r="W3562" i="10" s="1"/>
  <c r="U3562" i="10"/>
  <c r="V3561" i="10"/>
  <c r="W3561" i="10" s="1"/>
  <c r="U3561" i="10"/>
  <c r="V3560" i="10"/>
  <c r="W3560" i="10" s="1"/>
  <c r="U3560" i="10"/>
  <c r="V3559" i="10"/>
  <c r="W3559" i="10" s="1"/>
  <c r="U3559" i="10"/>
  <c r="V3558" i="10"/>
  <c r="W3558" i="10" s="1"/>
  <c r="U3558" i="10"/>
  <c r="V3557" i="10"/>
  <c r="W3557" i="10" s="1"/>
  <c r="U3557" i="10"/>
  <c r="V3556" i="10"/>
  <c r="W3556" i="10" s="1"/>
  <c r="U3556" i="10"/>
  <c r="V3555" i="10"/>
  <c r="W3555" i="10" s="1"/>
  <c r="U3555" i="10"/>
  <c r="V3554" i="10"/>
  <c r="W3554" i="10" s="1"/>
  <c r="U3554" i="10"/>
  <c r="V3553" i="10"/>
  <c r="W3553" i="10" s="1"/>
  <c r="U3553" i="10"/>
  <c r="V3552" i="10"/>
  <c r="W3552" i="10" s="1"/>
  <c r="U3552" i="10"/>
  <c r="V3551" i="10"/>
  <c r="W3551" i="10" s="1"/>
  <c r="U3551" i="10"/>
  <c r="V3550" i="10"/>
  <c r="W3550" i="10" s="1"/>
  <c r="U3550" i="10"/>
  <c r="V3549" i="10"/>
  <c r="W3549" i="10" s="1"/>
  <c r="U3549" i="10"/>
  <c r="V3548" i="10"/>
  <c r="W3548" i="10" s="1"/>
  <c r="U3548" i="10"/>
  <c r="V3547" i="10"/>
  <c r="W3547" i="10" s="1"/>
  <c r="U3547" i="10"/>
  <c r="V3546" i="10"/>
  <c r="W3546" i="10" s="1"/>
  <c r="U3546" i="10"/>
  <c r="V3545" i="10"/>
  <c r="W3545" i="10" s="1"/>
  <c r="U3545" i="10"/>
  <c r="V3544" i="10"/>
  <c r="W3544" i="10" s="1"/>
  <c r="U3544" i="10"/>
  <c r="V3543" i="10"/>
  <c r="W3543" i="10" s="1"/>
  <c r="U3543" i="10"/>
  <c r="V3542" i="10"/>
  <c r="W3542" i="10" s="1"/>
  <c r="U3542" i="10"/>
  <c r="V3541" i="10"/>
  <c r="W3541" i="10" s="1"/>
  <c r="U3541" i="10"/>
  <c r="V3540" i="10"/>
  <c r="W3540" i="10" s="1"/>
  <c r="U3540" i="10"/>
  <c r="V3539" i="10"/>
  <c r="W3539" i="10" s="1"/>
  <c r="U3539" i="10"/>
  <c r="V3538" i="10"/>
  <c r="W3538" i="10" s="1"/>
  <c r="U3538" i="10"/>
  <c r="V3537" i="10"/>
  <c r="W3537" i="10" s="1"/>
  <c r="U3537" i="10"/>
  <c r="V3536" i="10"/>
  <c r="W3536" i="10" s="1"/>
  <c r="U3536" i="10"/>
  <c r="V3535" i="10"/>
  <c r="W3535" i="10" s="1"/>
  <c r="U3535" i="10"/>
  <c r="V3534" i="10"/>
  <c r="W3534" i="10" s="1"/>
  <c r="U3534" i="10"/>
  <c r="V3533" i="10"/>
  <c r="W3533" i="10" s="1"/>
  <c r="U3533" i="10"/>
  <c r="V3532" i="10"/>
  <c r="W3532" i="10" s="1"/>
  <c r="U3532" i="10"/>
  <c r="V3531" i="10"/>
  <c r="W3531" i="10" s="1"/>
  <c r="U3531" i="10"/>
  <c r="V3530" i="10"/>
  <c r="W3530" i="10" s="1"/>
  <c r="U3530" i="10"/>
  <c r="V3529" i="10"/>
  <c r="W3529" i="10" s="1"/>
  <c r="U3529" i="10"/>
  <c r="V3528" i="10"/>
  <c r="W3528" i="10" s="1"/>
  <c r="U3528" i="10"/>
  <c r="V3527" i="10"/>
  <c r="W3527" i="10" s="1"/>
  <c r="U3527" i="10"/>
  <c r="V3526" i="10"/>
  <c r="W3526" i="10" s="1"/>
  <c r="U3526" i="10"/>
  <c r="V3525" i="10"/>
  <c r="W3525" i="10" s="1"/>
  <c r="U3525" i="10"/>
  <c r="V3524" i="10"/>
  <c r="W3524" i="10" s="1"/>
  <c r="U3524" i="10"/>
  <c r="V3523" i="10"/>
  <c r="W3523" i="10" s="1"/>
  <c r="U3523" i="10"/>
  <c r="V3522" i="10"/>
  <c r="W3522" i="10" s="1"/>
  <c r="U3522" i="10"/>
  <c r="V3521" i="10"/>
  <c r="W3521" i="10" s="1"/>
  <c r="U3521" i="10"/>
  <c r="V3520" i="10"/>
  <c r="W3520" i="10" s="1"/>
  <c r="U3520" i="10"/>
  <c r="V3519" i="10"/>
  <c r="W3519" i="10" s="1"/>
  <c r="U3519" i="10"/>
  <c r="V3518" i="10"/>
  <c r="W3518" i="10" s="1"/>
  <c r="U3518" i="10"/>
  <c r="V3517" i="10"/>
  <c r="W3517" i="10" s="1"/>
  <c r="U3517" i="10"/>
  <c r="V3516" i="10"/>
  <c r="W3516" i="10" s="1"/>
  <c r="U3516" i="10"/>
  <c r="V3515" i="10"/>
  <c r="W3515" i="10" s="1"/>
  <c r="U3515" i="10"/>
  <c r="V3514" i="10"/>
  <c r="W3514" i="10" s="1"/>
  <c r="U3514" i="10"/>
  <c r="V3513" i="10"/>
  <c r="W3513" i="10" s="1"/>
  <c r="U3513" i="10"/>
  <c r="V3512" i="10"/>
  <c r="W3512" i="10" s="1"/>
  <c r="U3512" i="10"/>
  <c r="V3511" i="10"/>
  <c r="W3511" i="10" s="1"/>
  <c r="U3511" i="10"/>
  <c r="V3510" i="10"/>
  <c r="W3510" i="10" s="1"/>
  <c r="U3510" i="10"/>
  <c r="V3509" i="10"/>
  <c r="W3509" i="10" s="1"/>
  <c r="U3509" i="10"/>
  <c r="V3508" i="10"/>
  <c r="W3508" i="10" s="1"/>
  <c r="U3508" i="10"/>
  <c r="V3507" i="10"/>
  <c r="W3507" i="10" s="1"/>
  <c r="U3507" i="10"/>
  <c r="V3506" i="10"/>
  <c r="W3506" i="10" s="1"/>
  <c r="U3506" i="10"/>
  <c r="V3505" i="10"/>
  <c r="W3505" i="10" s="1"/>
  <c r="U3505" i="10"/>
  <c r="V3504" i="10"/>
  <c r="W3504" i="10" s="1"/>
  <c r="U3504" i="10"/>
  <c r="V3503" i="10"/>
  <c r="W3503" i="10" s="1"/>
  <c r="U3503" i="10"/>
  <c r="V3502" i="10"/>
  <c r="W3502" i="10" s="1"/>
  <c r="U3502" i="10"/>
  <c r="V3501" i="10"/>
  <c r="W3501" i="10" s="1"/>
  <c r="U3501" i="10"/>
  <c r="V3500" i="10"/>
  <c r="W3500" i="10" s="1"/>
  <c r="U3500" i="10"/>
  <c r="V3499" i="10"/>
  <c r="W3499" i="10" s="1"/>
  <c r="U3499" i="10"/>
  <c r="V3498" i="10"/>
  <c r="W3498" i="10" s="1"/>
  <c r="U3498" i="10"/>
  <c r="V3497" i="10"/>
  <c r="W3497" i="10" s="1"/>
  <c r="U3497" i="10"/>
  <c r="V3496" i="10"/>
  <c r="W3496" i="10" s="1"/>
  <c r="U3496" i="10"/>
  <c r="V3495" i="10"/>
  <c r="W3495" i="10" s="1"/>
  <c r="U3495" i="10"/>
  <c r="V3494" i="10"/>
  <c r="W3494" i="10" s="1"/>
  <c r="U3494" i="10"/>
  <c r="V3493" i="10"/>
  <c r="W3493" i="10" s="1"/>
  <c r="U3493" i="10"/>
  <c r="V3492" i="10"/>
  <c r="W3492" i="10" s="1"/>
  <c r="U3492" i="10"/>
  <c r="V3491" i="10"/>
  <c r="W3491" i="10" s="1"/>
  <c r="U3491" i="10"/>
  <c r="V3490" i="10"/>
  <c r="W3490" i="10" s="1"/>
  <c r="U3490" i="10"/>
  <c r="V3489" i="10"/>
  <c r="W3489" i="10" s="1"/>
  <c r="U3489" i="10"/>
  <c r="V3488" i="10"/>
  <c r="W3488" i="10" s="1"/>
  <c r="U3488" i="10"/>
  <c r="V3487" i="10"/>
  <c r="W3487" i="10" s="1"/>
  <c r="U3487" i="10"/>
  <c r="V3486" i="10"/>
  <c r="W3486" i="10" s="1"/>
  <c r="U3486" i="10"/>
  <c r="V3485" i="10"/>
  <c r="W3485" i="10" s="1"/>
  <c r="U3485" i="10"/>
  <c r="V3484" i="10"/>
  <c r="W3484" i="10" s="1"/>
  <c r="U3484" i="10"/>
  <c r="V3483" i="10"/>
  <c r="W3483" i="10" s="1"/>
  <c r="U3483" i="10"/>
  <c r="V3482" i="10"/>
  <c r="W3482" i="10" s="1"/>
  <c r="U3482" i="10"/>
  <c r="V3481" i="10"/>
  <c r="W3481" i="10" s="1"/>
  <c r="U3481" i="10"/>
  <c r="V3480" i="10"/>
  <c r="W3480" i="10" s="1"/>
  <c r="U3480" i="10"/>
  <c r="V3479" i="10"/>
  <c r="W3479" i="10" s="1"/>
  <c r="U3479" i="10"/>
  <c r="V3478" i="10"/>
  <c r="W3478" i="10" s="1"/>
  <c r="U3478" i="10"/>
  <c r="V3477" i="10"/>
  <c r="W3477" i="10" s="1"/>
  <c r="U3477" i="10"/>
  <c r="V3476" i="10"/>
  <c r="W3476" i="10" s="1"/>
  <c r="U3476" i="10"/>
  <c r="V3475" i="10"/>
  <c r="W3475" i="10" s="1"/>
  <c r="U3475" i="10"/>
  <c r="V3474" i="10"/>
  <c r="W3474" i="10" s="1"/>
  <c r="U3474" i="10"/>
  <c r="V3473" i="10"/>
  <c r="W3473" i="10" s="1"/>
  <c r="U3473" i="10"/>
  <c r="V3472" i="10"/>
  <c r="W3472" i="10" s="1"/>
  <c r="U3472" i="10"/>
  <c r="V3471" i="10"/>
  <c r="W3471" i="10" s="1"/>
  <c r="U3471" i="10"/>
  <c r="V3470" i="10"/>
  <c r="W3470" i="10" s="1"/>
  <c r="U3470" i="10"/>
  <c r="V3469" i="10"/>
  <c r="W3469" i="10" s="1"/>
  <c r="U3469" i="10"/>
  <c r="V3468" i="10"/>
  <c r="W3468" i="10" s="1"/>
  <c r="U3468" i="10"/>
  <c r="V3467" i="10"/>
  <c r="W3467" i="10" s="1"/>
  <c r="U3467" i="10"/>
  <c r="V3466" i="10"/>
  <c r="W3466" i="10" s="1"/>
  <c r="U3466" i="10"/>
  <c r="V3465" i="10"/>
  <c r="W3465" i="10" s="1"/>
  <c r="U3465" i="10"/>
  <c r="V3464" i="10"/>
  <c r="W3464" i="10" s="1"/>
  <c r="U3464" i="10"/>
  <c r="V3463" i="10"/>
  <c r="W3463" i="10" s="1"/>
  <c r="U3463" i="10"/>
  <c r="V3462" i="10"/>
  <c r="W3462" i="10" s="1"/>
  <c r="U3462" i="10"/>
  <c r="V3461" i="10"/>
  <c r="W3461" i="10" s="1"/>
  <c r="U3461" i="10"/>
  <c r="V3460" i="10"/>
  <c r="W3460" i="10" s="1"/>
  <c r="U3460" i="10"/>
  <c r="V3459" i="10"/>
  <c r="W3459" i="10" s="1"/>
  <c r="U3459" i="10"/>
  <c r="V3458" i="10"/>
  <c r="W3458" i="10" s="1"/>
  <c r="U3458" i="10"/>
  <c r="V3457" i="10"/>
  <c r="W3457" i="10" s="1"/>
  <c r="U3457" i="10"/>
  <c r="V3456" i="10"/>
  <c r="W3456" i="10" s="1"/>
  <c r="U3456" i="10"/>
  <c r="V3455" i="10"/>
  <c r="W3455" i="10" s="1"/>
  <c r="U3455" i="10"/>
  <c r="V3454" i="10"/>
  <c r="W3454" i="10" s="1"/>
  <c r="U3454" i="10"/>
  <c r="V3453" i="10"/>
  <c r="W3453" i="10" s="1"/>
  <c r="U3453" i="10"/>
  <c r="V3452" i="10"/>
  <c r="W3452" i="10" s="1"/>
  <c r="U3452" i="10"/>
  <c r="V3451" i="10"/>
  <c r="W3451" i="10" s="1"/>
  <c r="U3451" i="10"/>
  <c r="V3450" i="10"/>
  <c r="W3450" i="10" s="1"/>
  <c r="U3450" i="10"/>
  <c r="V3449" i="10"/>
  <c r="W3449" i="10" s="1"/>
  <c r="U3449" i="10"/>
  <c r="V3448" i="10"/>
  <c r="W3448" i="10" s="1"/>
  <c r="U3448" i="10"/>
  <c r="V3447" i="10"/>
  <c r="W3447" i="10" s="1"/>
  <c r="U3447" i="10"/>
  <c r="V3446" i="10"/>
  <c r="W3446" i="10" s="1"/>
  <c r="U3446" i="10"/>
  <c r="V3445" i="10"/>
  <c r="W3445" i="10" s="1"/>
  <c r="U3445" i="10"/>
  <c r="V3444" i="10"/>
  <c r="W3444" i="10" s="1"/>
  <c r="U3444" i="10"/>
  <c r="V3443" i="10"/>
  <c r="W3443" i="10" s="1"/>
  <c r="U3443" i="10"/>
  <c r="V3442" i="10"/>
  <c r="W3442" i="10" s="1"/>
  <c r="U3442" i="10"/>
  <c r="V3441" i="10"/>
  <c r="W3441" i="10" s="1"/>
  <c r="U3441" i="10"/>
  <c r="V3440" i="10"/>
  <c r="W3440" i="10" s="1"/>
  <c r="U3440" i="10"/>
  <c r="V3439" i="10"/>
  <c r="W3439" i="10" s="1"/>
  <c r="U3439" i="10"/>
  <c r="V3438" i="10"/>
  <c r="W3438" i="10" s="1"/>
  <c r="U3438" i="10"/>
  <c r="V3437" i="10"/>
  <c r="W3437" i="10" s="1"/>
  <c r="U3437" i="10"/>
  <c r="V3436" i="10"/>
  <c r="W3436" i="10" s="1"/>
  <c r="U3436" i="10"/>
  <c r="V3435" i="10"/>
  <c r="W3435" i="10" s="1"/>
  <c r="U3435" i="10"/>
  <c r="V3434" i="10"/>
  <c r="W3434" i="10" s="1"/>
  <c r="U3434" i="10"/>
  <c r="V3433" i="10"/>
  <c r="W3433" i="10" s="1"/>
  <c r="U3433" i="10"/>
  <c r="V3432" i="10"/>
  <c r="W3432" i="10" s="1"/>
  <c r="U3432" i="10"/>
  <c r="V3431" i="10"/>
  <c r="W3431" i="10" s="1"/>
  <c r="U3431" i="10"/>
  <c r="V3430" i="10"/>
  <c r="W3430" i="10" s="1"/>
  <c r="U3430" i="10"/>
  <c r="V3429" i="10"/>
  <c r="W3429" i="10" s="1"/>
  <c r="U3429" i="10"/>
  <c r="V3428" i="10"/>
  <c r="W3428" i="10" s="1"/>
  <c r="U3428" i="10"/>
  <c r="V3427" i="10"/>
  <c r="W3427" i="10" s="1"/>
  <c r="U3427" i="10"/>
  <c r="V3426" i="10"/>
  <c r="W3426" i="10" s="1"/>
  <c r="U3426" i="10"/>
  <c r="V3425" i="10"/>
  <c r="W3425" i="10" s="1"/>
  <c r="U3425" i="10"/>
  <c r="V3424" i="10"/>
  <c r="W3424" i="10" s="1"/>
  <c r="U3424" i="10"/>
  <c r="V3423" i="10"/>
  <c r="W3423" i="10" s="1"/>
  <c r="U3423" i="10"/>
  <c r="V3422" i="10"/>
  <c r="W3422" i="10" s="1"/>
  <c r="U3422" i="10"/>
  <c r="V3421" i="10"/>
  <c r="W3421" i="10" s="1"/>
  <c r="U3421" i="10"/>
  <c r="V3420" i="10"/>
  <c r="W3420" i="10" s="1"/>
  <c r="U3420" i="10"/>
  <c r="V3419" i="10"/>
  <c r="W3419" i="10" s="1"/>
  <c r="U3419" i="10"/>
  <c r="V3418" i="10"/>
  <c r="W3418" i="10" s="1"/>
  <c r="U3418" i="10"/>
  <c r="V3417" i="10"/>
  <c r="W3417" i="10" s="1"/>
  <c r="U3417" i="10"/>
  <c r="V3416" i="10"/>
  <c r="W3416" i="10" s="1"/>
  <c r="U3416" i="10"/>
  <c r="V3415" i="10"/>
  <c r="W3415" i="10" s="1"/>
  <c r="U3415" i="10"/>
  <c r="V3414" i="10"/>
  <c r="W3414" i="10" s="1"/>
  <c r="U3414" i="10"/>
  <c r="V3413" i="10"/>
  <c r="W3413" i="10" s="1"/>
  <c r="U3413" i="10"/>
  <c r="V3412" i="10"/>
  <c r="W3412" i="10" s="1"/>
  <c r="U3412" i="10"/>
  <c r="V3411" i="10"/>
  <c r="W3411" i="10" s="1"/>
  <c r="U3411" i="10"/>
  <c r="V3410" i="10"/>
  <c r="W3410" i="10" s="1"/>
  <c r="U3410" i="10"/>
  <c r="V3409" i="10"/>
  <c r="W3409" i="10" s="1"/>
  <c r="U3409" i="10"/>
  <c r="V3408" i="10"/>
  <c r="W3408" i="10" s="1"/>
  <c r="U3408" i="10"/>
  <c r="V3407" i="10"/>
  <c r="W3407" i="10" s="1"/>
  <c r="U3407" i="10"/>
  <c r="V3406" i="10"/>
  <c r="W3406" i="10" s="1"/>
  <c r="U3406" i="10"/>
  <c r="V3405" i="10"/>
  <c r="W3405" i="10" s="1"/>
  <c r="U3405" i="10"/>
  <c r="V3404" i="10"/>
  <c r="W3404" i="10" s="1"/>
  <c r="U3404" i="10"/>
  <c r="V3403" i="10"/>
  <c r="W3403" i="10" s="1"/>
  <c r="U3403" i="10"/>
  <c r="V3402" i="10"/>
  <c r="W3402" i="10" s="1"/>
  <c r="U3402" i="10"/>
  <c r="V3401" i="10"/>
  <c r="W3401" i="10" s="1"/>
  <c r="U3401" i="10"/>
  <c r="V3400" i="10"/>
  <c r="W3400" i="10" s="1"/>
  <c r="U3400" i="10"/>
  <c r="V3399" i="10"/>
  <c r="W3399" i="10" s="1"/>
  <c r="U3399" i="10"/>
  <c r="V3398" i="10"/>
  <c r="W3398" i="10" s="1"/>
  <c r="U3398" i="10"/>
  <c r="V3397" i="10"/>
  <c r="W3397" i="10" s="1"/>
  <c r="U3397" i="10"/>
  <c r="V3396" i="10"/>
  <c r="W3396" i="10" s="1"/>
  <c r="U3396" i="10"/>
  <c r="V3395" i="10"/>
  <c r="W3395" i="10" s="1"/>
  <c r="U3395" i="10"/>
  <c r="V3394" i="10"/>
  <c r="W3394" i="10" s="1"/>
  <c r="U3394" i="10"/>
  <c r="V3393" i="10"/>
  <c r="W3393" i="10" s="1"/>
  <c r="U3393" i="10"/>
  <c r="V3392" i="10"/>
  <c r="W3392" i="10" s="1"/>
  <c r="U3392" i="10"/>
  <c r="V3391" i="10"/>
  <c r="W3391" i="10" s="1"/>
  <c r="U3391" i="10"/>
  <c r="V3390" i="10"/>
  <c r="W3390" i="10" s="1"/>
  <c r="U3390" i="10"/>
  <c r="V3389" i="10"/>
  <c r="W3389" i="10" s="1"/>
  <c r="U3389" i="10"/>
  <c r="V3388" i="10"/>
  <c r="W3388" i="10" s="1"/>
  <c r="U3388" i="10"/>
  <c r="V3387" i="10"/>
  <c r="W3387" i="10" s="1"/>
  <c r="U3387" i="10"/>
  <c r="V3386" i="10"/>
  <c r="W3386" i="10" s="1"/>
  <c r="U3386" i="10"/>
  <c r="V3385" i="10"/>
  <c r="W3385" i="10" s="1"/>
  <c r="U3385" i="10"/>
  <c r="V3384" i="10"/>
  <c r="W3384" i="10" s="1"/>
  <c r="U3384" i="10"/>
  <c r="V3383" i="10"/>
  <c r="W3383" i="10" s="1"/>
  <c r="U3383" i="10"/>
  <c r="V3382" i="10"/>
  <c r="W3382" i="10" s="1"/>
  <c r="U3382" i="10"/>
  <c r="V3381" i="10"/>
  <c r="W3381" i="10" s="1"/>
  <c r="U3381" i="10"/>
  <c r="V3380" i="10"/>
  <c r="W3380" i="10" s="1"/>
  <c r="U3380" i="10"/>
  <c r="V3379" i="10"/>
  <c r="W3379" i="10" s="1"/>
  <c r="U3379" i="10"/>
  <c r="V3378" i="10"/>
  <c r="W3378" i="10" s="1"/>
  <c r="U3378" i="10"/>
  <c r="V3377" i="10"/>
  <c r="W3377" i="10" s="1"/>
  <c r="U3377" i="10"/>
  <c r="V3376" i="10"/>
  <c r="W3376" i="10" s="1"/>
  <c r="U3376" i="10"/>
  <c r="V3375" i="10"/>
  <c r="W3375" i="10" s="1"/>
  <c r="U3375" i="10"/>
  <c r="V3374" i="10"/>
  <c r="W3374" i="10" s="1"/>
  <c r="U3374" i="10"/>
  <c r="V3373" i="10"/>
  <c r="W3373" i="10" s="1"/>
  <c r="U3373" i="10"/>
  <c r="V3372" i="10"/>
  <c r="W3372" i="10" s="1"/>
  <c r="U3372" i="10"/>
  <c r="V3371" i="10"/>
  <c r="W3371" i="10" s="1"/>
  <c r="U3371" i="10"/>
  <c r="V3370" i="10"/>
  <c r="W3370" i="10" s="1"/>
  <c r="U3370" i="10"/>
  <c r="V3369" i="10"/>
  <c r="W3369" i="10" s="1"/>
  <c r="U3369" i="10"/>
  <c r="V3368" i="10"/>
  <c r="W3368" i="10" s="1"/>
  <c r="U3368" i="10"/>
  <c r="V3367" i="10"/>
  <c r="W3367" i="10" s="1"/>
  <c r="U3367" i="10"/>
  <c r="V3366" i="10"/>
  <c r="W3366" i="10" s="1"/>
  <c r="U3366" i="10"/>
  <c r="V3365" i="10"/>
  <c r="W3365" i="10" s="1"/>
  <c r="U3365" i="10"/>
  <c r="V3364" i="10"/>
  <c r="W3364" i="10" s="1"/>
  <c r="U3364" i="10"/>
  <c r="V3363" i="10"/>
  <c r="W3363" i="10" s="1"/>
  <c r="U3363" i="10"/>
  <c r="V3362" i="10"/>
  <c r="W3362" i="10" s="1"/>
  <c r="U3362" i="10"/>
  <c r="V3361" i="10"/>
  <c r="W3361" i="10" s="1"/>
  <c r="U3361" i="10"/>
  <c r="V3360" i="10"/>
  <c r="W3360" i="10" s="1"/>
  <c r="U3360" i="10"/>
  <c r="V3359" i="10"/>
  <c r="W3359" i="10" s="1"/>
  <c r="U3359" i="10"/>
  <c r="V3358" i="10"/>
  <c r="W3358" i="10" s="1"/>
  <c r="U3358" i="10"/>
  <c r="V3357" i="10"/>
  <c r="W3357" i="10" s="1"/>
  <c r="U3357" i="10"/>
  <c r="V3356" i="10"/>
  <c r="W3356" i="10" s="1"/>
  <c r="U3356" i="10"/>
  <c r="V3355" i="10"/>
  <c r="W3355" i="10" s="1"/>
  <c r="U3355" i="10"/>
  <c r="V3354" i="10"/>
  <c r="W3354" i="10" s="1"/>
  <c r="U3354" i="10"/>
  <c r="V3353" i="10"/>
  <c r="W3353" i="10" s="1"/>
  <c r="U3353" i="10"/>
  <c r="V3352" i="10"/>
  <c r="W3352" i="10" s="1"/>
  <c r="U3352" i="10"/>
  <c r="V3351" i="10"/>
  <c r="W3351" i="10" s="1"/>
  <c r="U3351" i="10"/>
  <c r="V3350" i="10"/>
  <c r="W3350" i="10" s="1"/>
  <c r="U3350" i="10"/>
  <c r="V3349" i="10"/>
  <c r="W3349" i="10" s="1"/>
  <c r="U3349" i="10"/>
  <c r="V3348" i="10"/>
  <c r="W3348" i="10" s="1"/>
  <c r="U3348" i="10"/>
  <c r="V3347" i="10"/>
  <c r="W3347" i="10" s="1"/>
  <c r="U3347" i="10"/>
  <c r="V3346" i="10"/>
  <c r="W3346" i="10" s="1"/>
  <c r="U3346" i="10"/>
  <c r="V3345" i="10"/>
  <c r="W3345" i="10" s="1"/>
  <c r="U3345" i="10"/>
  <c r="V3344" i="10"/>
  <c r="W3344" i="10" s="1"/>
  <c r="U3344" i="10"/>
  <c r="V3343" i="10"/>
  <c r="W3343" i="10" s="1"/>
  <c r="U3343" i="10"/>
  <c r="V3342" i="10"/>
  <c r="W3342" i="10" s="1"/>
  <c r="U3342" i="10"/>
  <c r="V3341" i="10"/>
  <c r="W3341" i="10" s="1"/>
  <c r="U3341" i="10"/>
  <c r="V3340" i="10"/>
  <c r="W3340" i="10" s="1"/>
  <c r="U3340" i="10"/>
  <c r="V3339" i="10"/>
  <c r="W3339" i="10" s="1"/>
  <c r="U3339" i="10"/>
  <c r="V3338" i="10"/>
  <c r="W3338" i="10" s="1"/>
  <c r="U3338" i="10"/>
  <c r="V3337" i="10"/>
  <c r="W3337" i="10" s="1"/>
  <c r="U3337" i="10"/>
  <c r="V3336" i="10"/>
  <c r="W3336" i="10" s="1"/>
  <c r="U3336" i="10"/>
  <c r="V3335" i="10"/>
  <c r="W3335" i="10" s="1"/>
  <c r="U3335" i="10"/>
  <c r="V3334" i="10"/>
  <c r="W3334" i="10" s="1"/>
  <c r="U3334" i="10"/>
  <c r="V3333" i="10"/>
  <c r="W3333" i="10" s="1"/>
  <c r="U3333" i="10"/>
  <c r="V3332" i="10"/>
  <c r="W3332" i="10" s="1"/>
  <c r="U3332" i="10"/>
  <c r="V3331" i="10"/>
  <c r="W3331" i="10" s="1"/>
  <c r="U3331" i="10"/>
  <c r="V3330" i="10"/>
  <c r="W3330" i="10" s="1"/>
  <c r="U3330" i="10"/>
  <c r="V3329" i="10"/>
  <c r="W3329" i="10" s="1"/>
  <c r="U3329" i="10"/>
  <c r="V3328" i="10"/>
  <c r="W3328" i="10" s="1"/>
  <c r="U3328" i="10"/>
  <c r="V3327" i="10"/>
  <c r="W3327" i="10" s="1"/>
  <c r="U3327" i="10"/>
  <c r="V3326" i="10"/>
  <c r="W3326" i="10" s="1"/>
  <c r="U3326" i="10"/>
  <c r="V3325" i="10"/>
  <c r="W3325" i="10" s="1"/>
  <c r="U3325" i="10"/>
  <c r="V3324" i="10"/>
  <c r="W3324" i="10" s="1"/>
  <c r="U3324" i="10"/>
  <c r="V3323" i="10"/>
  <c r="W3323" i="10" s="1"/>
  <c r="U3323" i="10"/>
  <c r="V3322" i="10"/>
  <c r="W3322" i="10" s="1"/>
  <c r="U3322" i="10"/>
  <c r="V3321" i="10"/>
  <c r="W3321" i="10" s="1"/>
  <c r="U3321" i="10"/>
  <c r="V3320" i="10"/>
  <c r="W3320" i="10" s="1"/>
  <c r="U3320" i="10"/>
  <c r="V3319" i="10"/>
  <c r="W3319" i="10" s="1"/>
  <c r="U3319" i="10"/>
  <c r="V3318" i="10"/>
  <c r="W3318" i="10" s="1"/>
  <c r="U3318" i="10"/>
  <c r="V3317" i="10"/>
  <c r="W3317" i="10" s="1"/>
  <c r="U3317" i="10"/>
  <c r="V3316" i="10"/>
  <c r="W3316" i="10" s="1"/>
  <c r="U3316" i="10"/>
  <c r="V3315" i="10"/>
  <c r="W3315" i="10" s="1"/>
  <c r="U3315" i="10"/>
  <c r="V3314" i="10"/>
  <c r="W3314" i="10" s="1"/>
  <c r="U3314" i="10"/>
  <c r="V3313" i="10"/>
  <c r="W3313" i="10" s="1"/>
  <c r="U3313" i="10"/>
  <c r="V3312" i="10"/>
  <c r="W3312" i="10" s="1"/>
  <c r="U3312" i="10"/>
  <c r="V3311" i="10"/>
  <c r="W3311" i="10" s="1"/>
  <c r="U3311" i="10"/>
  <c r="V3310" i="10"/>
  <c r="W3310" i="10" s="1"/>
  <c r="U3310" i="10"/>
  <c r="V3309" i="10"/>
  <c r="W3309" i="10" s="1"/>
  <c r="U3309" i="10"/>
  <c r="V3308" i="10"/>
  <c r="W3308" i="10" s="1"/>
  <c r="U3308" i="10"/>
  <c r="V3307" i="10"/>
  <c r="W3307" i="10" s="1"/>
  <c r="U3307" i="10"/>
  <c r="V3306" i="10"/>
  <c r="W3306" i="10" s="1"/>
  <c r="U3306" i="10"/>
  <c r="V3305" i="10"/>
  <c r="W3305" i="10" s="1"/>
  <c r="U3305" i="10"/>
  <c r="V3304" i="10"/>
  <c r="W3304" i="10" s="1"/>
  <c r="U3304" i="10"/>
  <c r="V3303" i="10"/>
  <c r="W3303" i="10" s="1"/>
  <c r="U3303" i="10"/>
  <c r="V3302" i="10"/>
  <c r="W3302" i="10" s="1"/>
  <c r="U3302" i="10"/>
  <c r="V3301" i="10"/>
  <c r="W3301" i="10" s="1"/>
  <c r="U3301" i="10"/>
  <c r="V3300" i="10"/>
  <c r="W3300" i="10" s="1"/>
  <c r="U3300" i="10"/>
  <c r="V3299" i="10"/>
  <c r="W3299" i="10" s="1"/>
  <c r="U3299" i="10"/>
  <c r="V3298" i="10"/>
  <c r="W3298" i="10" s="1"/>
  <c r="U3298" i="10"/>
  <c r="V3297" i="10"/>
  <c r="W3297" i="10" s="1"/>
  <c r="U3297" i="10"/>
  <c r="V3296" i="10"/>
  <c r="W3296" i="10" s="1"/>
  <c r="U3296" i="10"/>
  <c r="V3295" i="10"/>
  <c r="W3295" i="10" s="1"/>
  <c r="U3295" i="10"/>
  <c r="V3294" i="10"/>
  <c r="W3294" i="10" s="1"/>
  <c r="U3294" i="10"/>
  <c r="V3293" i="10"/>
  <c r="W3293" i="10" s="1"/>
  <c r="U3293" i="10"/>
  <c r="V3292" i="10"/>
  <c r="W3292" i="10" s="1"/>
  <c r="U3292" i="10"/>
  <c r="V3291" i="10"/>
  <c r="W3291" i="10" s="1"/>
  <c r="U3291" i="10"/>
  <c r="V3290" i="10"/>
  <c r="W3290" i="10" s="1"/>
  <c r="U3290" i="10"/>
  <c r="V3289" i="10"/>
  <c r="W3289" i="10" s="1"/>
  <c r="U3289" i="10"/>
  <c r="V3288" i="10"/>
  <c r="W3288" i="10" s="1"/>
  <c r="U3288" i="10"/>
  <c r="V3287" i="10"/>
  <c r="W3287" i="10" s="1"/>
  <c r="U3287" i="10"/>
  <c r="V3286" i="10"/>
  <c r="W3286" i="10" s="1"/>
  <c r="U3286" i="10"/>
  <c r="V3285" i="10"/>
  <c r="W3285" i="10" s="1"/>
  <c r="U3285" i="10"/>
  <c r="V3284" i="10"/>
  <c r="W3284" i="10" s="1"/>
  <c r="U3284" i="10"/>
  <c r="V3283" i="10"/>
  <c r="W3283" i="10" s="1"/>
  <c r="U3283" i="10"/>
  <c r="V3282" i="10"/>
  <c r="W3282" i="10" s="1"/>
  <c r="U3282" i="10"/>
  <c r="V3281" i="10"/>
  <c r="W3281" i="10" s="1"/>
  <c r="U3281" i="10"/>
  <c r="V3280" i="10"/>
  <c r="W3280" i="10" s="1"/>
  <c r="U3280" i="10"/>
  <c r="V3279" i="10"/>
  <c r="W3279" i="10" s="1"/>
  <c r="U3279" i="10"/>
  <c r="V3278" i="10"/>
  <c r="W3278" i="10" s="1"/>
  <c r="U3278" i="10"/>
  <c r="V3277" i="10"/>
  <c r="W3277" i="10" s="1"/>
  <c r="U3277" i="10"/>
  <c r="V3276" i="10"/>
  <c r="W3276" i="10" s="1"/>
  <c r="U3276" i="10"/>
  <c r="V3275" i="10"/>
  <c r="W3275" i="10" s="1"/>
  <c r="U3275" i="10"/>
  <c r="V3274" i="10"/>
  <c r="W3274" i="10" s="1"/>
  <c r="U3274" i="10"/>
  <c r="V3273" i="10"/>
  <c r="W3273" i="10" s="1"/>
  <c r="U3273" i="10"/>
  <c r="V3272" i="10"/>
  <c r="W3272" i="10" s="1"/>
  <c r="U3272" i="10"/>
  <c r="V3271" i="10"/>
  <c r="W3271" i="10" s="1"/>
  <c r="U3271" i="10"/>
  <c r="V3270" i="10"/>
  <c r="W3270" i="10" s="1"/>
  <c r="U3270" i="10"/>
  <c r="V3269" i="10"/>
  <c r="W3269" i="10" s="1"/>
  <c r="U3269" i="10"/>
  <c r="V3268" i="10"/>
  <c r="W3268" i="10" s="1"/>
  <c r="U3268" i="10"/>
  <c r="V3267" i="10"/>
  <c r="W3267" i="10" s="1"/>
  <c r="U3267" i="10"/>
  <c r="V3266" i="10"/>
  <c r="W3266" i="10" s="1"/>
  <c r="U3266" i="10"/>
  <c r="V3265" i="10"/>
  <c r="W3265" i="10" s="1"/>
  <c r="U3265" i="10"/>
  <c r="V3264" i="10"/>
  <c r="W3264" i="10" s="1"/>
  <c r="U3264" i="10"/>
  <c r="V3263" i="10"/>
  <c r="W3263" i="10" s="1"/>
  <c r="U3263" i="10"/>
  <c r="V3262" i="10"/>
  <c r="W3262" i="10" s="1"/>
  <c r="U3262" i="10"/>
  <c r="V3261" i="10"/>
  <c r="W3261" i="10" s="1"/>
  <c r="U3261" i="10"/>
  <c r="V3260" i="10"/>
  <c r="W3260" i="10" s="1"/>
  <c r="U3260" i="10"/>
  <c r="V3259" i="10"/>
  <c r="W3259" i="10" s="1"/>
  <c r="U3259" i="10"/>
  <c r="V3258" i="10"/>
  <c r="W3258" i="10" s="1"/>
  <c r="U3258" i="10"/>
  <c r="V3257" i="10"/>
  <c r="W3257" i="10" s="1"/>
  <c r="U3257" i="10"/>
  <c r="V3256" i="10"/>
  <c r="W3256" i="10" s="1"/>
  <c r="U3256" i="10"/>
  <c r="V3255" i="10"/>
  <c r="W3255" i="10" s="1"/>
  <c r="U3255" i="10"/>
  <c r="V3254" i="10"/>
  <c r="W3254" i="10" s="1"/>
  <c r="U3254" i="10"/>
  <c r="V3253" i="10"/>
  <c r="W3253" i="10" s="1"/>
  <c r="U3253" i="10"/>
  <c r="V3252" i="10"/>
  <c r="W3252" i="10" s="1"/>
  <c r="U3252" i="10"/>
  <c r="V3251" i="10"/>
  <c r="W3251" i="10" s="1"/>
  <c r="U3251" i="10"/>
  <c r="V3250" i="10"/>
  <c r="W3250" i="10" s="1"/>
  <c r="U3250" i="10"/>
  <c r="V3249" i="10"/>
  <c r="W3249" i="10" s="1"/>
  <c r="U3249" i="10"/>
  <c r="V3248" i="10"/>
  <c r="W3248" i="10" s="1"/>
  <c r="U3248" i="10"/>
  <c r="V3247" i="10"/>
  <c r="W3247" i="10" s="1"/>
  <c r="U3247" i="10"/>
  <c r="V3246" i="10"/>
  <c r="W3246" i="10" s="1"/>
  <c r="U3246" i="10"/>
  <c r="V3245" i="10"/>
  <c r="W3245" i="10" s="1"/>
  <c r="U3245" i="10"/>
  <c r="V3244" i="10"/>
  <c r="W3244" i="10" s="1"/>
  <c r="U3244" i="10"/>
  <c r="V3243" i="10"/>
  <c r="W3243" i="10" s="1"/>
  <c r="U3243" i="10"/>
  <c r="V3242" i="10"/>
  <c r="W3242" i="10" s="1"/>
  <c r="U3242" i="10"/>
  <c r="V3241" i="10"/>
  <c r="W3241" i="10" s="1"/>
  <c r="U3241" i="10"/>
  <c r="V3240" i="10"/>
  <c r="W3240" i="10" s="1"/>
  <c r="U3240" i="10"/>
  <c r="V3239" i="10"/>
  <c r="W3239" i="10" s="1"/>
  <c r="U3239" i="10"/>
  <c r="V3238" i="10"/>
  <c r="W3238" i="10" s="1"/>
  <c r="U3238" i="10"/>
  <c r="V3237" i="10"/>
  <c r="W3237" i="10" s="1"/>
  <c r="U3237" i="10"/>
  <c r="V3236" i="10"/>
  <c r="W3236" i="10" s="1"/>
  <c r="U3236" i="10"/>
  <c r="V3235" i="10"/>
  <c r="W3235" i="10" s="1"/>
  <c r="U3235" i="10"/>
  <c r="V3234" i="10"/>
  <c r="W3234" i="10" s="1"/>
  <c r="U3234" i="10"/>
  <c r="V3233" i="10"/>
  <c r="W3233" i="10" s="1"/>
  <c r="U3233" i="10"/>
  <c r="V3232" i="10"/>
  <c r="W3232" i="10" s="1"/>
  <c r="U3232" i="10"/>
  <c r="V3231" i="10"/>
  <c r="W3231" i="10" s="1"/>
  <c r="U3231" i="10"/>
  <c r="V3230" i="10"/>
  <c r="W3230" i="10" s="1"/>
  <c r="U3230" i="10"/>
  <c r="V3229" i="10"/>
  <c r="W3229" i="10" s="1"/>
  <c r="U3229" i="10"/>
  <c r="V3228" i="10"/>
  <c r="W3228" i="10" s="1"/>
  <c r="U3228" i="10"/>
  <c r="V3227" i="10"/>
  <c r="W3227" i="10" s="1"/>
  <c r="U3227" i="10"/>
  <c r="V3226" i="10"/>
  <c r="W3226" i="10" s="1"/>
  <c r="U3226" i="10"/>
  <c r="V3225" i="10"/>
  <c r="W3225" i="10" s="1"/>
  <c r="U3225" i="10"/>
  <c r="V3224" i="10"/>
  <c r="W3224" i="10" s="1"/>
  <c r="U3224" i="10"/>
  <c r="V3223" i="10"/>
  <c r="W3223" i="10" s="1"/>
  <c r="U3223" i="10"/>
  <c r="V3222" i="10"/>
  <c r="W3222" i="10" s="1"/>
  <c r="U3222" i="10"/>
  <c r="V3221" i="10"/>
  <c r="W3221" i="10" s="1"/>
  <c r="U3221" i="10"/>
  <c r="V3220" i="10"/>
  <c r="W3220" i="10" s="1"/>
  <c r="U3220" i="10"/>
  <c r="V3219" i="10"/>
  <c r="W3219" i="10" s="1"/>
  <c r="U3219" i="10"/>
  <c r="V3218" i="10"/>
  <c r="W3218" i="10" s="1"/>
  <c r="U3218" i="10"/>
  <c r="V3217" i="10"/>
  <c r="W3217" i="10" s="1"/>
  <c r="U3217" i="10"/>
  <c r="V3216" i="10"/>
  <c r="W3216" i="10" s="1"/>
  <c r="U3216" i="10"/>
  <c r="V3215" i="10"/>
  <c r="W3215" i="10" s="1"/>
  <c r="U3215" i="10"/>
  <c r="V3214" i="10"/>
  <c r="W3214" i="10" s="1"/>
  <c r="U3214" i="10"/>
  <c r="V3213" i="10"/>
  <c r="W3213" i="10" s="1"/>
  <c r="U3213" i="10"/>
  <c r="V3212" i="10"/>
  <c r="W3212" i="10" s="1"/>
  <c r="U3212" i="10"/>
  <c r="V3211" i="10"/>
  <c r="W3211" i="10" s="1"/>
  <c r="U3211" i="10"/>
  <c r="V3210" i="10"/>
  <c r="W3210" i="10" s="1"/>
  <c r="U3210" i="10"/>
  <c r="V3209" i="10"/>
  <c r="W3209" i="10" s="1"/>
  <c r="U3209" i="10"/>
  <c r="V3208" i="10"/>
  <c r="W3208" i="10" s="1"/>
  <c r="U3208" i="10"/>
  <c r="V3207" i="10"/>
  <c r="W3207" i="10" s="1"/>
  <c r="U3207" i="10"/>
  <c r="V3206" i="10"/>
  <c r="W3206" i="10" s="1"/>
  <c r="U3206" i="10"/>
  <c r="V3205" i="10"/>
  <c r="W3205" i="10" s="1"/>
  <c r="U3205" i="10"/>
  <c r="V3204" i="10"/>
  <c r="W3204" i="10" s="1"/>
  <c r="U3204" i="10"/>
  <c r="V3203" i="10"/>
  <c r="W3203" i="10" s="1"/>
  <c r="U3203" i="10"/>
  <c r="V3202" i="10"/>
  <c r="W3202" i="10" s="1"/>
  <c r="U3202" i="10"/>
  <c r="V3201" i="10"/>
  <c r="W3201" i="10" s="1"/>
  <c r="U3201" i="10"/>
  <c r="W3200" i="10"/>
  <c r="V3200" i="10"/>
  <c r="U3200" i="10"/>
  <c r="V3199" i="10"/>
  <c r="W3199" i="10" s="1"/>
  <c r="U3199" i="10"/>
  <c r="V3198" i="10"/>
  <c r="W3198" i="10" s="1"/>
  <c r="U3198" i="10"/>
  <c r="W3197" i="10"/>
  <c r="V3197" i="10"/>
  <c r="U3197" i="10"/>
  <c r="V3196" i="10"/>
  <c r="W3196" i="10" s="1"/>
  <c r="U3196" i="10"/>
  <c r="V3195" i="10"/>
  <c r="W3195" i="10" s="1"/>
  <c r="U3195" i="10"/>
  <c r="W3194" i="10"/>
  <c r="V3194" i="10"/>
  <c r="U3194" i="10"/>
  <c r="V3193" i="10"/>
  <c r="W3193" i="10" s="1"/>
  <c r="U3193" i="10"/>
  <c r="V3192" i="10"/>
  <c r="W3192" i="10" s="1"/>
  <c r="U3192" i="10"/>
  <c r="W3191" i="10"/>
  <c r="V3191" i="10"/>
  <c r="U3191" i="10"/>
  <c r="V3190" i="10"/>
  <c r="W3190" i="10" s="1"/>
  <c r="U3190" i="10"/>
  <c r="V3189" i="10"/>
  <c r="W3189" i="10" s="1"/>
  <c r="U3189" i="10"/>
  <c r="W3188" i="10"/>
  <c r="V3188" i="10"/>
  <c r="U3188" i="10"/>
  <c r="V3187" i="10"/>
  <c r="W3187" i="10" s="1"/>
  <c r="U3187" i="10"/>
  <c r="V3186" i="10"/>
  <c r="W3186" i="10" s="1"/>
  <c r="U3186" i="10"/>
  <c r="W3185" i="10"/>
  <c r="V3185" i="10"/>
  <c r="U3185" i="10"/>
  <c r="V3184" i="10"/>
  <c r="W3184" i="10" s="1"/>
  <c r="U3184" i="10"/>
  <c r="V3183" i="10"/>
  <c r="W3183" i="10" s="1"/>
  <c r="U3183" i="10"/>
  <c r="W3182" i="10"/>
  <c r="V3182" i="10"/>
  <c r="U3182" i="10"/>
  <c r="V3181" i="10"/>
  <c r="W3181" i="10" s="1"/>
  <c r="U3181" i="10"/>
  <c r="V3180" i="10"/>
  <c r="W3180" i="10" s="1"/>
  <c r="U3180" i="10"/>
  <c r="W3179" i="10"/>
  <c r="V3179" i="10"/>
  <c r="U3179" i="10"/>
  <c r="V3178" i="10"/>
  <c r="W3178" i="10" s="1"/>
  <c r="U3178" i="10"/>
  <c r="V3177" i="10"/>
  <c r="W3177" i="10" s="1"/>
  <c r="U3177" i="10"/>
  <c r="W3176" i="10"/>
  <c r="V3176" i="10"/>
  <c r="U3176" i="10"/>
  <c r="V3175" i="10"/>
  <c r="W3175" i="10" s="1"/>
  <c r="U3175" i="10"/>
  <c r="V3174" i="10"/>
  <c r="W3174" i="10" s="1"/>
  <c r="U3174" i="10"/>
  <c r="W3173" i="10"/>
  <c r="V3173" i="10"/>
  <c r="U3173" i="10"/>
  <c r="V3172" i="10"/>
  <c r="W3172" i="10" s="1"/>
  <c r="U3172" i="10"/>
  <c r="V3171" i="10"/>
  <c r="W3171" i="10" s="1"/>
  <c r="U3171" i="10"/>
  <c r="W3170" i="10"/>
  <c r="V3170" i="10"/>
  <c r="U3170" i="10"/>
  <c r="V3169" i="10"/>
  <c r="W3169" i="10" s="1"/>
  <c r="U3169" i="10"/>
  <c r="V3168" i="10"/>
  <c r="W3168" i="10" s="1"/>
  <c r="U3168" i="10"/>
  <c r="V3167" i="10"/>
  <c r="W3167" i="10" s="1"/>
  <c r="U3167" i="10"/>
  <c r="W3166" i="10"/>
  <c r="V3166" i="10"/>
  <c r="U3166" i="10"/>
  <c r="W3165" i="10"/>
  <c r="V3165" i="10"/>
  <c r="U3165" i="10"/>
  <c r="V3164" i="10"/>
  <c r="W3164" i="10" s="1"/>
  <c r="U3164" i="10"/>
  <c r="W3163" i="10"/>
  <c r="V3163" i="10"/>
  <c r="U3163" i="10"/>
  <c r="W3162" i="10"/>
  <c r="V3162" i="10"/>
  <c r="U3162" i="10"/>
  <c r="V3161" i="10"/>
  <c r="W3161" i="10" s="1"/>
  <c r="U3161" i="10"/>
  <c r="W3160" i="10"/>
  <c r="V3160" i="10"/>
  <c r="U3160" i="10"/>
  <c r="W3159" i="10"/>
  <c r="V3159" i="10"/>
  <c r="U3159" i="10"/>
  <c r="V3158" i="10"/>
  <c r="W3158" i="10" s="1"/>
  <c r="U3158" i="10"/>
  <c r="W3157" i="10"/>
  <c r="V3157" i="10"/>
  <c r="U3157" i="10"/>
  <c r="W3156" i="10"/>
  <c r="V3156" i="10"/>
  <c r="U3156" i="10"/>
  <c r="V3155" i="10"/>
  <c r="W3155" i="10" s="1"/>
  <c r="U3155" i="10"/>
  <c r="W3154" i="10"/>
  <c r="V3154" i="10"/>
  <c r="U3154" i="10"/>
  <c r="W3153" i="10"/>
  <c r="V3153" i="10"/>
  <c r="U3153" i="10"/>
  <c r="V3152" i="10"/>
  <c r="W3152" i="10" s="1"/>
  <c r="U3152" i="10"/>
  <c r="W3151" i="10"/>
  <c r="V3151" i="10"/>
  <c r="U3151" i="10"/>
  <c r="W3150" i="10"/>
  <c r="V3150" i="10"/>
  <c r="U3150" i="10"/>
  <c r="V3149" i="10"/>
  <c r="W3149" i="10" s="1"/>
  <c r="U3149" i="10"/>
  <c r="W3148" i="10"/>
  <c r="V3148" i="10"/>
  <c r="U3148" i="10"/>
  <c r="W3147" i="10"/>
  <c r="V3147" i="10"/>
  <c r="U3147" i="10"/>
  <c r="V3146" i="10"/>
  <c r="W3146" i="10" s="1"/>
  <c r="U3146" i="10"/>
  <c r="W3145" i="10"/>
  <c r="V3145" i="10"/>
  <c r="U3145" i="10"/>
  <c r="W3144" i="10"/>
  <c r="V3144" i="10"/>
  <c r="U3144" i="10"/>
  <c r="V3143" i="10"/>
  <c r="W3143" i="10" s="1"/>
  <c r="U3143" i="10"/>
  <c r="W3142" i="10"/>
  <c r="V3142" i="10"/>
  <c r="U3142" i="10"/>
  <c r="W3141" i="10"/>
  <c r="V3141" i="10"/>
  <c r="U3141" i="10"/>
  <c r="V3140" i="10"/>
  <c r="W3140" i="10" s="1"/>
  <c r="U3140" i="10"/>
  <c r="W3139" i="10"/>
  <c r="V3139" i="10"/>
  <c r="U3139" i="10"/>
  <c r="W3138" i="10"/>
  <c r="V3138" i="10"/>
  <c r="U3138" i="10"/>
  <c r="V3137" i="10"/>
  <c r="W3137" i="10" s="1"/>
  <c r="U3137" i="10"/>
  <c r="W3136" i="10"/>
  <c r="V3136" i="10"/>
  <c r="U3136" i="10"/>
  <c r="W3135" i="10"/>
  <c r="V3135" i="10"/>
  <c r="U3135" i="10"/>
  <c r="V3134" i="10"/>
  <c r="W3134" i="10" s="1"/>
  <c r="U3134" i="10"/>
  <c r="W3133" i="10"/>
  <c r="V3133" i="10"/>
  <c r="U3133" i="10"/>
  <c r="W3132" i="10"/>
  <c r="V3132" i="10"/>
  <c r="U3132" i="10"/>
  <c r="V3131" i="10"/>
  <c r="W3131" i="10" s="1"/>
  <c r="U3131" i="10"/>
  <c r="W3130" i="10"/>
  <c r="V3130" i="10"/>
  <c r="U3130" i="10"/>
  <c r="W3129" i="10"/>
  <c r="V3129" i="10"/>
  <c r="U3129" i="10"/>
  <c r="V3128" i="10"/>
  <c r="W3128" i="10" s="1"/>
  <c r="U3128" i="10"/>
  <c r="W3127" i="10"/>
  <c r="V3127" i="10"/>
  <c r="U3127" i="10"/>
  <c r="W3126" i="10"/>
  <c r="V3126" i="10"/>
  <c r="U3126" i="10"/>
  <c r="V3125" i="10"/>
  <c r="W3125" i="10" s="1"/>
  <c r="U3125" i="10"/>
  <c r="W3124" i="10"/>
  <c r="V3124" i="10"/>
  <c r="U3124" i="10"/>
  <c r="W3123" i="10"/>
  <c r="V3123" i="10"/>
  <c r="U3123" i="10"/>
  <c r="V3122" i="10"/>
  <c r="W3122" i="10" s="1"/>
  <c r="U3122" i="10"/>
  <c r="W3121" i="10"/>
  <c r="V3121" i="10"/>
  <c r="U3121" i="10"/>
  <c r="W3120" i="10"/>
  <c r="V3120" i="10"/>
  <c r="U3120" i="10"/>
  <c r="V3119" i="10"/>
  <c r="W3119" i="10" s="1"/>
  <c r="U3119" i="10"/>
  <c r="W3118" i="10"/>
  <c r="V3118" i="10"/>
  <c r="U3118" i="10"/>
  <c r="W3117" i="10"/>
  <c r="V3117" i="10"/>
  <c r="U3117" i="10"/>
  <c r="V3116" i="10"/>
  <c r="W3116" i="10" s="1"/>
  <c r="U3116" i="10"/>
  <c r="W3115" i="10"/>
  <c r="V3115" i="10"/>
  <c r="U3115" i="10"/>
  <c r="W3114" i="10"/>
  <c r="V3114" i="10"/>
  <c r="U3114" i="10"/>
  <c r="V3113" i="10"/>
  <c r="W3113" i="10" s="1"/>
  <c r="U3113" i="10"/>
  <c r="W3112" i="10"/>
  <c r="V3112" i="10"/>
  <c r="U3112" i="10"/>
  <c r="W3111" i="10"/>
  <c r="V3111" i="10"/>
  <c r="U3111" i="10"/>
  <c r="V3110" i="10"/>
  <c r="W3110" i="10" s="1"/>
  <c r="U3110" i="10"/>
  <c r="W3109" i="10"/>
  <c r="V3109" i="10"/>
  <c r="U3109" i="10"/>
  <c r="W3108" i="10"/>
  <c r="V3108" i="10"/>
  <c r="U3108" i="10"/>
  <c r="V3107" i="10"/>
  <c r="W3107" i="10" s="1"/>
  <c r="U3107" i="10"/>
  <c r="W3106" i="10"/>
  <c r="V3106" i="10"/>
  <c r="U3106" i="10"/>
  <c r="W3105" i="10"/>
  <c r="V3105" i="10"/>
  <c r="U3105" i="10"/>
  <c r="V3104" i="10"/>
  <c r="W3104" i="10" s="1"/>
  <c r="U3104" i="10"/>
  <c r="W3103" i="10"/>
  <c r="V3103" i="10"/>
  <c r="U3103" i="10"/>
  <c r="W3102" i="10"/>
  <c r="V3102" i="10"/>
  <c r="U3102" i="10"/>
  <c r="V3101" i="10"/>
  <c r="W3101" i="10" s="1"/>
  <c r="U3101" i="10"/>
  <c r="W3100" i="10"/>
  <c r="V3100" i="10"/>
  <c r="U3100" i="10"/>
  <c r="W3099" i="10"/>
  <c r="V3099" i="10"/>
  <c r="U3099" i="10"/>
  <c r="V3098" i="10"/>
  <c r="W3098" i="10" s="1"/>
  <c r="U3098" i="10"/>
  <c r="W3097" i="10"/>
  <c r="V3097" i="10"/>
  <c r="U3097" i="10"/>
  <c r="W3096" i="10"/>
  <c r="V3096" i="10"/>
  <c r="U3096" i="10"/>
  <c r="V3095" i="10"/>
  <c r="W3095" i="10" s="1"/>
  <c r="U3095" i="10"/>
  <c r="W3094" i="10"/>
  <c r="V3094" i="10"/>
  <c r="U3094" i="10"/>
  <c r="W3093" i="10"/>
  <c r="V3093" i="10"/>
  <c r="U3093" i="10"/>
  <c r="V3092" i="10"/>
  <c r="W3092" i="10" s="1"/>
  <c r="U3092" i="10"/>
  <c r="W3091" i="10"/>
  <c r="V3091" i="10"/>
  <c r="U3091" i="10"/>
  <c r="W3090" i="10"/>
  <c r="V3090" i="10"/>
  <c r="U3090" i="10"/>
  <c r="V3089" i="10"/>
  <c r="W3089" i="10" s="1"/>
  <c r="U3089" i="10"/>
  <c r="W3088" i="10"/>
  <c r="V3088" i="10"/>
  <c r="U3088" i="10"/>
  <c r="W3087" i="10"/>
  <c r="V3087" i="10"/>
  <c r="U3087" i="10"/>
  <c r="V3086" i="10"/>
  <c r="W3086" i="10" s="1"/>
  <c r="U3086" i="10"/>
  <c r="W3085" i="10"/>
  <c r="V3085" i="10"/>
  <c r="U3085" i="10"/>
  <c r="W3084" i="10"/>
  <c r="V3084" i="10"/>
  <c r="U3084" i="10"/>
  <c r="V3083" i="10"/>
  <c r="W3083" i="10" s="1"/>
  <c r="U3083" i="10"/>
  <c r="W3082" i="10"/>
  <c r="V3082" i="10"/>
  <c r="U3082" i="10"/>
  <c r="W3081" i="10"/>
  <c r="V3081" i="10"/>
  <c r="U3081" i="10"/>
  <c r="V3080" i="10"/>
  <c r="W3080" i="10" s="1"/>
  <c r="U3080" i="10"/>
  <c r="W3079" i="10"/>
  <c r="V3079" i="10"/>
  <c r="U3079" i="10"/>
  <c r="W3078" i="10"/>
  <c r="V3078" i="10"/>
  <c r="U3078" i="10"/>
  <c r="V3077" i="10"/>
  <c r="W3077" i="10" s="1"/>
  <c r="U3077" i="10"/>
  <c r="W3076" i="10"/>
  <c r="V3076" i="10"/>
  <c r="U3076" i="10"/>
  <c r="W3075" i="10"/>
  <c r="V3075" i="10"/>
  <c r="U3075" i="10"/>
  <c r="V3074" i="10"/>
  <c r="W3074" i="10" s="1"/>
  <c r="U3074" i="10"/>
  <c r="W3073" i="10"/>
  <c r="V3073" i="10"/>
  <c r="U3073" i="10"/>
  <c r="W3072" i="10"/>
  <c r="V3072" i="10"/>
  <c r="U3072" i="10"/>
  <c r="V3071" i="10"/>
  <c r="W3071" i="10" s="1"/>
  <c r="U3071" i="10"/>
  <c r="W3070" i="10"/>
  <c r="V3070" i="10"/>
  <c r="U3070" i="10"/>
  <c r="W3069" i="10"/>
  <c r="V3069" i="10"/>
  <c r="U3069" i="10"/>
  <c r="V3068" i="10"/>
  <c r="W3068" i="10" s="1"/>
  <c r="U3068" i="10"/>
  <c r="W3067" i="10"/>
  <c r="V3067" i="10"/>
  <c r="U3067" i="10"/>
  <c r="W3066" i="10"/>
  <c r="V3066" i="10"/>
  <c r="U3066" i="10"/>
  <c r="V3065" i="10"/>
  <c r="W3065" i="10" s="1"/>
  <c r="U3065" i="10"/>
  <c r="W3064" i="10"/>
  <c r="V3064" i="10"/>
  <c r="U3064" i="10"/>
  <c r="W3063" i="10"/>
  <c r="V3063" i="10"/>
  <c r="U3063" i="10"/>
  <c r="V3062" i="10"/>
  <c r="W3062" i="10" s="1"/>
  <c r="U3062" i="10"/>
  <c r="W3061" i="10"/>
  <c r="V3061" i="10"/>
  <c r="U3061" i="10"/>
  <c r="W3060" i="10"/>
  <c r="V3060" i="10"/>
  <c r="U3060" i="10"/>
  <c r="V3059" i="10"/>
  <c r="W3059" i="10" s="1"/>
  <c r="U3059" i="10"/>
  <c r="W3058" i="10"/>
  <c r="V3058" i="10"/>
  <c r="U3058" i="10"/>
  <c r="W3057" i="10"/>
  <c r="V3057" i="10"/>
  <c r="U3057" i="10"/>
  <c r="V3056" i="10"/>
  <c r="W3056" i="10" s="1"/>
  <c r="U3056" i="10"/>
  <c r="W3055" i="10"/>
  <c r="V3055" i="10"/>
  <c r="U3055" i="10"/>
  <c r="W3054" i="10"/>
  <c r="V3054" i="10"/>
  <c r="U3054" i="10"/>
  <c r="V3053" i="10"/>
  <c r="W3053" i="10" s="1"/>
  <c r="U3053" i="10"/>
  <c r="W3052" i="10"/>
  <c r="V3052" i="10"/>
  <c r="U3052" i="10"/>
  <c r="W3051" i="10"/>
  <c r="V3051" i="10"/>
  <c r="U3051" i="10"/>
  <c r="V3050" i="10"/>
  <c r="W3050" i="10" s="1"/>
  <c r="U3050" i="10"/>
  <c r="W3049" i="10"/>
  <c r="V3049" i="10"/>
  <c r="U3049" i="10"/>
  <c r="W3048" i="10"/>
  <c r="V3048" i="10"/>
  <c r="U3048" i="10"/>
  <c r="V3047" i="10"/>
  <c r="W3047" i="10" s="1"/>
  <c r="U3047" i="10"/>
  <c r="W3046" i="10"/>
  <c r="V3046" i="10"/>
  <c r="U3046" i="10"/>
  <c r="W3045" i="10"/>
  <c r="V3045" i="10"/>
  <c r="U3045" i="10"/>
  <c r="V3044" i="10"/>
  <c r="W3044" i="10" s="1"/>
  <c r="U3044" i="10"/>
  <c r="W3043" i="10"/>
  <c r="V3043" i="10"/>
  <c r="U3043" i="10"/>
  <c r="W3042" i="10"/>
  <c r="V3042" i="10"/>
  <c r="U3042" i="10"/>
  <c r="V3041" i="10"/>
  <c r="W3041" i="10" s="1"/>
  <c r="U3041" i="10"/>
  <c r="W3040" i="10"/>
  <c r="V3040" i="10"/>
  <c r="U3040" i="10"/>
  <c r="W3039" i="10"/>
  <c r="V3039" i="10"/>
  <c r="U3039" i="10"/>
  <c r="V3038" i="10"/>
  <c r="W3038" i="10" s="1"/>
  <c r="U3038" i="10"/>
  <c r="W3037" i="10"/>
  <c r="V3037" i="10"/>
  <c r="U3037" i="10"/>
  <c r="W3036" i="10"/>
  <c r="V3036" i="10"/>
  <c r="U3036" i="10"/>
  <c r="V3035" i="10"/>
  <c r="W3035" i="10" s="1"/>
  <c r="U3035" i="10"/>
  <c r="W3034" i="10"/>
  <c r="V3034" i="10"/>
  <c r="U3034" i="10"/>
  <c r="W3033" i="10"/>
  <c r="V3033" i="10"/>
  <c r="U3033" i="10"/>
  <c r="V3032" i="10"/>
  <c r="W3032" i="10" s="1"/>
  <c r="U3032" i="10"/>
  <c r="W3031" i="10"/>
  <c r="V3031" i="10"/>
  <c r="U3031" i="10"/>
  <c r="W3030" i="10"/>
  <c r="V3030" i="10"/>
  <c r="U3030" i="10"/>
  <c r="V3029" i="10"/>
  <c r="W3029" i="10" s="1"/>
  <c r="U3029" i="10"/>
  <c r="W3028" i="10"/>
  <c r="V3028" i="10"/>
  <c r="U3028" i="10"/>
  <c r="W3027" i="10"/>
  <c r="V3027" i="10"/>
  <c r="U3027" i="10"/>
  <c r="V3026" i="10"/>
  <c r="W3026" i="10" s="1"/>
  <c r="U3026" i="10"/>
  <c r="W3025" i="10"/>
  <c r="V3025" i="10"/>
  <c r="U3025" i="10"/>
  <c r="W3024" i="10"/>
  <c r="V3024" i="10"/>
  <c r="U3024" i="10"/>
  <c r="V3023" i="10"/>
  <c r="W3023" i="10" s="1"/>
  <c r="U3023" i="10"/>
  <c r="W3022" i="10"/>
  <c r="V3022" i="10"/>
  <c r="U3022" i="10"/>
  <c r="W3021" i="10"/>
  <c r="V3021" i="10"/>
  <c r="U3021" i="10"/>
  <c r="V3020" i="10"/>
  <c r="W3020" i="10" s="1"/>
  <c r="U3020" i="10"/>
  <c r="W3019" i="10"/>
  <c r="V3019" i="10"/>
  <c r="U3019" i="10"/>
  <c r="W3018" i="10"/>
  <c r="V3018" i="10"/>
  <c r="U3018" i="10"/>
  <c r="V3017" i="10"/>
  <c r="W3017" i="10" s="1"/>
  <c r="U3017" i="10"/>
  <c r="W3016" i="10"/>
  <c r="V3016" i="10"/>
  <c r="U3016" i="10"/>
  <c r="W3015" i="10"/>
  <c r="V3015" i="10"/>
  <c r="U3015" i="10"/>
  <c r="V3014" i="10"/>
  <c r="W3014" i="10" s="1"/>
  <c r="U3014" i="10"/>
  <c r="W3013" i="10"/>
  <c r="V3013" i="10"/>
  <c r="U3013" i="10"/>
  <c r="W3012" i="10"/>
  <c r="V3012" i="10"/>
  <c r="U3012" i="10"/>
  <c r="V3011" i="10"/>
  <c r="W3011" i="10" s="1"/>
  <c r="U3011" i="10"/>
  <c r="W3010" i="10"/>
  <c r="V3010" i="10"/>
  <c r="U3010" i="10"/>
  <c r="W3009" i="10"/>
  <c r="V3009" i="10"/>
  <c r="U3009" i="10"/>
  <c r="V3008" i="10"/>
  <c r="W3008" i="10" s="1"/>
  <c r="U3008" i="10"/>
  <c r="W3007" i="10"/>
  <c r="V3007" i="10"/>
  <c r="U3007" i="10"/>
  <c r="W3006" i="10"/>
  <c r="V3006" i="10"/>
  <c r="U3006" i="10"/>
  <c r="V3005" i="10"/>
  <c r="W3005" i="10" s="1"/>
  <c r="U3005" i="10"/>
  <c r="W3004" i="10"/>
  <c r="V3004" i="10"/>
  <c r="U3004" i="10"/>
  <c r="W3003" i="10"/>
  <c r="V3003" i="10"/>
  <c r="U3003" i="10"/>
  <c r="V3002" i="10"/>
  <c r="W3002" i="10" s="1"/>
  <c r="U3002" i="10"/>
  <c r="W3001" i="10"/>
  <c r="V3001" i="10"/>
  <c r="U3001" i="10"/>
  <c r="W3000" i="10"/>
  <c r="V3000" i="10"/>
  <c r="U3000" i="10"/>
  <c r="V2999" i="10"/>
  <c r="W2999" i="10" s="1"/>
  <c r="U2999" i="10"/>
  <c r="W2998" i="10"/>
  <c r="V2998" i="10"/>
  <c r="U2998" i="10"/>
  <c r="W2997" i="10"/>
  <c r="V2997" i="10"/>
  <c r="U2997" i="10"/>
  <c r="V2996" i="10"/>
  <c r="W2996" i="10" s="1"/>
  <c r="U2996" i="10"/>
  <c r="W2995" i="10"/>
  <c r="V2995" i="10"/>
  <c r="U2995" i="10"/>
  <c r="W2994" i="10"/>
  <c r="V2994" i="10"/>
  <c r="U2994" i="10"/>
  <c r="V2993" i="10"/>
  <c r="W2993" i="10" s="1"/>
  <c r="U2993" i="10"/>
  <c r="W2992" i="10"/>
  <c r="V2992" i="10"/>
  <c r="U2992" i="10"/>
  <c r="W2991" i="10"/>
  <c r="V2991" i="10"/>
  <c r="U2991" i="10"/>
  <c r="V2990" i="10"/>
  <c r="W2990" i="10" s="1"/>
  <c r="U2990" i="10"/>
  <c r="W2989" i="10"/>
  <c r="V2989" i="10"/>
  <c r="U2989" i="10"/>
  <c r="W2988" i="10"/>
  <c r="V2988" i="10"/>
  <c r="U2988" i="10"/>
  <c r="V2987" i="10"/>
  <c r="W2987" i="10" s="1"/>
  <c r="U2987" i="10"/>
  <c r="W2986" i="10"/>
  <c r="V2986" i="10"/>
  <c r="U2986" i="10"/>
  <c r="W2985" i="10"/>
  <c r="V2985" i="10"/>
  <c r="U2985" i="10"/>
  <c r="V2984" i="10"/>
  <c r="W2984" i="10" s="1"/>
  <c r="U2984" i="10"/>
  <c r="W2983" i="10"/>
  <c r="V2983" i="10"/>
  <c r="U2983" i="10"/>
  <c r="W2982" i="10"/>
  <c r="V2982" i="10"/>
  <c r="U2982" i="10"/>
  <c r="V2981" i="10"/>
  <c r="W2981" i="10" s="1"/>
  <c r="U2981" i="10"/>
  <c r="W2980" i="10"/>
  <c r="V2980" i="10"/>
  <c r="U2980" i="10"/>
  <c r="W2979" i="10"/>
  <c r="V2979" i="10"/>
  <c r="U2979" i="10"/>
  <c r="V2978" i="10"/>
  <c r="W2978" i="10" s="1"/>
  <c r="U2978" i="10"/>
  <c r="W2977" i="10"/>
  <c r="V2977" i="10"/>
  <c r="U2977" i="10"/>
  <c r="W2976" i="10"/>
  <c r="V2976" i="10"/>
  <c r="U2976" i="10"/>
  <c r="V2975" i="10"/>
  <c r="W2975" i="10" s="1"/>
  <c r="U2975" i="10"/>
  <c r="W2974" i="10"/>
  <c r="V2974" i="10"/>
  <c r="U2974" i="10"/>
  <c r="W2973" i="10"/>
  <c r="V2973" i="10"/>
  <c r="U2973" i="10"/>
  <c r="V2972" i="10"/>
  <c r="W2972" i="10" s="1"/>
  <c r="U2972" i="10"/>
  <c r="W2971" i="10"/>
  <c r="V2971" i="10"/>
  <c r="U2971" i="10"/>
  <c r="W2970" i="10"/>
  <c r="V2970" i="10"/>
  <c r="U2970" i="10"/>
  <c r="V2969" i="10"/>
  <c r="W2969" i="10" s="1"/>
  <c r="U2969" i="10"/>
  <c r="W2968" i="10"/>
  <c r="V2968" i="10"/>
  <c r="U2968" i="10"/>
  <c r="W2967" i="10"/>
  <c r="V2967" i="10"/>
  <c r="U2967" i="10"/>
  <c r="V2966" i="10"/>
  <c r="W2966" i="10" s="1"/>
  <c r="U2966" i="10"/>
  <c r="W2965" i="10"/>
  <c r="V2965" i="10"/>
  <c r="U2965" i="10"/>
  <c r="W2964" i="10"/>
  <c r="V2964" i="10"/>
  <c r="U2964" i="10"/>
  <c r="V2963" i="10"/>
  <c r="W2963" i="10" s="1"/>
  <c r="U2963" i="10"/>
  <c r="W2962" i="10"/>
  <c r="V2962" i="10"/>
  <c r="U2962" i="10"/>
  <c r="W2961" i="10"/>
  <c r="V2961" i="10"/>
  <c r="U2961" i="10"/>
  <c r="V2960" i="10"/>
  <c r="W2960" i="10" s="1"/>
  <c r="U2960" i="10"/>
  <c r="W2959" i="10"/>
  <c r="V2959" i="10"/>
  <c r="U2959" i="10"/>
  <c r="W2958" i="10"/>
  <c r="V2958" i="10"/>
  <c r="U2958" i="10"/>
  <c r="V2957" i="10"/>
  <c r="W2957" i="10" s="1"/>
  <c r="U2957" i="10"/>
  <c r="W2956" i="10"/>
  <c r="V2956" i="10"/>
  <c r="U2956" i="10"/>
  <c r="W2955" i="10"/>
  <c r="V2955" i="10"/>
  <c r="U2955" i="10"/>
  <c r="V2954" i="10"/>
  <c r="W2954" i="10" s="1"/>
  <c r="U2954" i="10"/>
  <c r="W2953" i="10"/>
  <c r="V2953" i="10"/>
  <c r="U2953" i="10"/>
  <c r="W2952" i="10"/>
  <c r="V2952" i="10"/>
  <c r="U2952" i="10"/>
  <c r="V2951" i="10"/>
  <c r="W2951" i="10" s="1"/>
  <c r="U2951" i="10"/>
  <c r="W2950" i="10"/>
  <c r="V2950" i="10"/>
  <c r="U2950" i="10"/>
  <c r="W2949" i="10"/>
  <c r="V2949" i="10"/>
  <c r="U2949" i="10"/>
  <c r="V2948" i="10"/>
  <c r="W2948" i="10" s="1"/>
  <c r="U2948" i="10"/>
  <c r="W2947" i="10"/>
  <c r="V2947" i="10"/>
  <c r="U2947" i="10"/>
  <c r="W2946" i="10"/>
  <c r="V2946" i="10"/>
  <c r="U2946" i="10"/>
  <c r="V2945" i="10"/>
  <c r="W2945" i="10" s="1"/>
  <c r="U2945" i="10"/>
  <c r="W2944" i="10"/>
  <c r="V2944" i="10"/>
  <c r="U2944" i="10"/>
  <c r="W2943" i="10"/>
  <c r="V2943" i="10"/>
  <c r="U2943" i="10"/>
  <c r="V2942" i="10"/>
  <c r="W2942" i="10" s="1"/>
  <c r="U2942" i="10"/>
  <c r="W2941" i="10"/>
  <c r="V2941" i="10"/>
  <c r="U2941" i="10"/>
  <c r="W2940" i="10"/>
  <c r="V2940" i="10"/>
  <c r="U2940" i="10"/>
  <c r="V2939" i="10"/>
  <c r="W2939" i="10" s="1"/>
  <c r="U2939" i="10"/>
  <c r="W2938" i="10"/>
  <c r="V2938" i="10"/>
  <c r="U2938" i="10"/>
  <c r="W2937" i="10"/>
  <c r="V2937" i="10"/>
  <c r="U2937" i="10"/>
  <c r="V2936" i="10"/>
  <c r="W2936" i="10" s="1"/>
  <c r="U2936" i="10"/>
  <c r="W2935" i="10"/>
  <c r="V2935" i="10"/>
  <c r="U2935" i="10"/>
  <c r="V2934" i="10"/>
  <c r="W2934" i="10" s="1"/>
  <c r="U2934" i="10"/>
  <c r="V2933" i="10"/>
  <c r="W2933" i="10" s="1"/>
  <c r="U2933" i="10"/>
  <c r="W2932" i="10"/>
  <c r="V2932" i="10"/>
  <c r="U2932" i="10"/>
  <c r="V2931" i="10"/>
  <c r="W2931" i="10" s="1"/>
  <c r="U2931" i="10"/>
  <c r="V2930" i="10"/>
  <c r="W2930" i="10" s="1"/>
  <c r="U2930" i="10"/>
  <c r="W2929" i="10"/>
  <c r="V2929" i="10"/>
  <c r="U2929" i="10"/>
  <c r="V2928" i="10"/>
  <c r="W2928" i="10" s="1"/>
  <c r="U2928" i="10"/>
  <c r="V2927" i="10"/>
  <c r="W2927" i="10" s="1"/>
  <c r="U2927" i="10"/>
  <c r="W2926" i="10"/>
  <c r="V2926" i="10"/>
  <c r="U2926" i="10"/>
  <c r="V2925" i="10"/>
  <c r="W2925" i="10" s="1"/>
  <c r="U2925" i="10"/>
  <c r="V2924" i="10"/>
  <c r="W2924" i="10" s="1"/>
  <c r="U2924" i="10"/>
  <c r="W2923" i="10"/>
  <c r="V2923" i="10"/>
  <c r="U2923" i="10"/>
  <c r="V2922" i="10"/>
  <c r="W2922" i="10" s="1"/>
  <c r="U2922" i="10"/>
  <c r="V2921" i="10"/>
  <c r="W2921" i="10" s="1"/>
  <c r="U2921" i="10"/>
  <c r="W2920" i="10"/>
  <c r="V2920" i="10"/>
  <c r="U2920" i="10"/>
  <c r="V2919" i="10"/>
  <c r="W2919" i="10" s="1"/>
  <c r="U2919" i="10"/>
  <c r="V2918" i="10"/>
  <c r="W2918" i="10" s="1"/>
  <c r="U2918" i="10"/>
  <c r="W2917" i="10"/>
  <c r="V2917" i="10"/>
  <c r="U2917" i="10"/>
  <c r="V2916" i="10"/>
  <c r="W2916" i="10" s="1"/>
  <c r="U2916" i="10"/>
  <c r="V2915" i="10"/>
  <c r="W2915" i="10" s="1"/>
  <c r="U2915" i="10"/>
  <c r="W2914" i="10"/>
  <c r="V2914" i="10"/>
  <c r="U2914" i="10"/>
  <c r="V2913" i="10"/>
  <c r="W2913" i="10" s="1"/>
  <c r="U2913" i="10"/>
  <c r="V2912" i="10"/>
  <c r="W2912" i="10" s="1"/>
  <c r="U2912" i="10"/>
  <c r="W2911" i="10"/>
  <c r="V2911" i="10"/>
  <c r="U2911" i="10"/>
  <c r="V2910" i="10"/>
  <c r="W2910" i="10" s="1"/>
  <c r="U2910" i="10"/>
  <c r="V2909" i="10"/>
  <c r="W2909" i="10" s="1"/>
  <c r="U2909" i="10"/>
  <c r="W2908" i="10"/>
  <c r="V2908" i="10"/>
  <c r="U2908" i="10"/>
  <c r="V2907" i="10"/>
  <c r="W2907" i="10" s="1"/>
  <c r="U2907" i="10"/>
  <c r="V2906" i="10"/>
  <c r="W2906" i="10" s="1"/>
  <c r="U2906" i="10"/>
  <c r="W2905" i="10"/>
  <c r="V2905" i="10"/>
  <c r="U2905" i="10"/>
  <c r="V2904" i="10"/>
  <c r="W2904" i="10" s="1"/>
  <c r="U2904" i="10"/>
  <c r="V2903" i="10"/>
  <c r="W2903" i="10" s="1"/>
  <c r="U2903" i="10"/>
  <c r="W2902" i="10"/>
  <c r="V2902" i="10"/>
  <c r="U2902" i="10"/>
  <c r="V2901" i="10"/>
  <c r="W2901" i="10" s="1"/>
  <c r="U2901" i="10"/>
  <c r="V2900" i="10"/>
  <c r="W2900" i="10" s="1"/>
  <c r="U2900" i="10"/>
  <c r="W2899" i="10"/>
  <c r="V2899" i="10"/>
  <c r="U2899" i="10"/>
  <c r="V2898" i="10"/>
  <c r="W2898" i="10" s="1"/>
  <c r="U2898" i="10"/>
  <c r="V2897" i="10"/>
  <c r="W2897" i="10" s="1"/>
  <c r="U2897" i="10"/>
  <c r="W2896" i="10"/>
  <c r="V2896" i="10"/>
  <c r="U2896" i="10"/>
  <c r="V2895" i="10"/>
  <c r="W2895" i="10" s="1"/>
  <c r="U2895" i="10"/>
  <c r="V2894" i="10"/>
  <c r="W2894" i="10" s="1"/>
  <c r="U2894" i="10"/>
  <c r="W2893" i="10"/>
  <c r="V2893" i="10"/>
  <c r="U2893" i="10"/>
  <c r="V2892" i="10"/>
  <c r="W2892" i="10" s="1"/>
  <c r="U2892" i="10"/>
  <c r="V2891" i="10"/>
  <c r="W2891" i="10" s="1"/>
  <c r="U2891" i="10"/>
  <c r="W2890" i="10"/>
  <c r="V2890" i="10"/>
  <c r="U2890" i="10"/>
  <c r="V2889" i="10"/>
  <c r="W2889" i="10" s="1"/>
  <c r="U2889" i="10"/>
  <c r="V2888" i="10"/>
  <c r="W2888" i="10" s="1"/>
  <c r="U2888" i="10"/>
  <c r="W2887" i="10"/>
  <c r="V2887" i="10"/>
  <c r="U2887" i="10"/>
  <c r="V2886" i="10"/>
  <c r="W2886" i="10" s="1"/>
  <c r="U2886" i="10"/>
  <c r="V2885" i="10"/>
  <c r="W2885" i="10" s="1"/>
  <c r="U2885" i="10"/>
  <c r="W2884" i="10"/>
  <c r="V2884" i="10"/>
  <c r="U2884" i="10"/>
  <c r="V2883" i="10"/>
  <c r="W2883" i="10" s="1"/>
  <c r="U2883" i="10"/>
  <c r="V2882" i="10"/>
  <c r="W2882" i="10" s="1"/>
  <c r="U2882" i="10"/>
  <c r="W2881" i="10"/>
  <c r="V2881" i="10"/>
  <c r="U2881" i="10"/>
  <c r="W2880" i="10"/>
  <c r="V2880" i="10"/>
  <c r="U2880" i="10"/>
  <c r="V2879" i="10"/>
  <c r="W2879" i="10" s="1"/>
  <c r="U2879" i="10"/>
  <c r="W2878" i="10"/>
  <c r="V2878" i="10"/>
  <c r="U2878" i="10"/>
  <c r="W2877" i="10"/>
  <c r="V2877" i="10"/>
  <c r="U2877" i="10"/>
  <c r="V2876" i="10"/>
  <c r="W2876" i="10" s="1"/>
  <c r="U2876" i="10"/>
  <c r="W2875" i="10"/>
  <c r="V2875" i="10"/>
  <c r="U2875" i="10"/>
  <c r="W2874" i="10"/>
  <c r="V2874" i="10"/>
  <c r="U2874" i="10"/>
  <c r="V2873" i="10"/>
  <c r="W2873" i="10" s="1"/>
  <c r="U2873" i="10"/>
  <c r="W2872" i="10"/>
  <c r="V2872" i="10"/>
  <c r="U2872" i="10"/>
  <c r="W2871" i="10"/>
  <c r="V2871" i="10"/>
  <c r="U2871" i="10"/>
  <c r="V2870" i="10"/>
  <c r="W2870" i="10" s="1"/>
  <c r="U2870" i="10"/>
  <c r="W2869" i="10"/>
  <c r="V2869" i="10"/>
  <c r="U2869" i="10"/>
  <c r="W2868" i="10"/>
  <c r="V2868" i="10"/>
  <c r="U2868" i="10"/>
  <c r="V2867" i="10"/>
  <c r="W2867" i="10" s="1"/>
  <c r="U2867" i="10"/>
  <c r="W2866" i="10"/>
  <c r="V2866" i="10"/>
  <c r="U2866" i="10"/>
  <c r="W2865" i="10"/>
  <c r="V2865" i="10"/>
  <c r="U2865" i="10"/>
  <c r="V2864" i="10"/>
  <c r="W2864" i="10" s="1"/>
  <c r="U2864" i="10"/>
  <c r="W2863" i="10"/>
  <c r="V2863" i="10"/>
  <c r="U2863" i="10"/>
  <c r="W2862" i="10"/>
  <c r="V2862" i="10"/>
  <c r="U2862" i="10"/>
  <c r="V2861" i="10"/>
  <c r="W2861" i="10" s="1"/>
  <c r="U2861" i="10"/>
  <c r="W2860" i="10"/>
  <c r="V2860" i="10"/>
  <c r="U2860" i="10"/>
  <c r="W2859" i="10"/>
  <c r="V2859" i="10"/>
  <c r="U2859" i="10"/>
  <c r="V2858" i="10"/>
  <c r="W2858" i="10" s="1"/>
  <c r="U2858" i="10"/>
  <c r="W2857" i="10"/>
  <c r="V2857" i="10"/>
  <c r="U2857" i="10"/>
  <c r="W2856" i="10"/>
  <c r="V2856" i="10"/>
  <c r="U2856" i="10"/>
  <c r="V2855" i="10"/>
  <c r="W2855" i="10" s="1"/>
  <c r="U2855" i="10"/>
  <c r="W2854" i="10"/>
  <c r="V2854" i="10"/>
  <c r="U2854" i="10"/>
  <c r="W2853" i="10"/>
  <c r="V2853" i="10"/>
  <c r="U2853" i="10"/>
  <c r="V2852" i="10"/>
  <c r="W2852" i="10" s="1"/>
  <c r="U2852" i="10"/>
  <c r="W2851" i="10"/>
  <c r="V2851" i="10"/>
  <c r="U2851" i="10"/>
  <c r="W2850" i="10"/>
  <c r="V2850" i="10"/>
  <c r="U2850" i="10"/>
  <c r="V2849" i="10"/>
  <c r="W2849" i="10" s="1"/>
  <c r="U2849" i="10"/>
  <c r="W2848" i="10"/>
  <c r="V2848" i="10"/>
  <c r="U2848" i="10"/>
  <c r="W2847" i="10"/>
  <c r="V2847" i="10"/>
  <c r="U2847" i="10"/>
  <c r="V2846" i="10"/>
  <c r="W2846" i="10" s="1"/>
  <c r="U2846" i="10"/>
  <c r="W2845" i="10"/>
  <c r="V2845" i="10"/>
  <c r="U2845" i="10"/>
  <c r="V2844" i="10"/>
  <c r="W2844" i="10" s="1"/>
  <c r="U2844" i="10"/>
  <c r="V2843" i="10"/>
  <c r="W2843" i="10" s="1"/>
  <c r="U2843" i="10"/>
  <c r="W2842" i="10"/>
  <c r="V2842" i="10"/>
  <c r="U2842" i="10"/>
  <c r="V2841" i="10"/>
  <c r="W2841" i="10" s="1"/>
  <c r="U2841" i="10"/>
  <c r="V2840" i="10"/>
  <c r="W2840" i="10" s="1"/>
  <c r="U2840" i="10"/>
  <c r="W2839" i="10"/>
  <c r="V2839" i="10"/>
  <c r="U2839" i="10"/>
  <c r="W2838" i="10"/>
  <c r="V2838" i="10"/>
  <c r="U2838" i="10"/>
  <c r="V2837" i="10"/>
  <c r="W2837" i="10" s="1"/>
  <c r="U2837" i="10"/>
  <c r="W2836" i="10"/>
  <c r="V2836" i="10"/>
  <c r="U2836" i="10"/>
  <c r="W2835" i="10"/>
  <c r="V2835" i="10"/>
  <c r="U2835" i="10"/>
  <c r="V2834" i="10"/>
  <c r="W2834" i="10" s="1"/>
  <c r="U2834" i="10"/>
  <c r="W2833" i="10"/>
  <c r="V2833" i="10"/>
  <c r="U2833" i="10"/>
  <c r="V2832" i="10"/>
  <c r="W2832" i="10" s="1"/>
  <c r="U2832" i="10"/>
  <c r="V2831" i="10"/>
  <c r="W2831" i="10" s="1"/>
  <c r="U2831" i="10"/>
  <c r="W2830" i="10"/>
  <c r="V2830" i="10"/>
  <c r="U2830" i="10"/>
  <c r="V2829" i="10"/>
  <c r="W2829" i="10" s="1"/>
  <c r="U2829" i="10"/>
  <c r="V2828" i="10"/>
  <c r="W2828" i="10" s="1"/>
  <c r="U2828" i="10"/>
  <c r="W2827" i="10"/>
  <c r="V2827" i="10"/>
  <c r="U2827" i="10"/>
  <c r="V2826" i="10"/>
  <c r="W2826" i="10" s="1"/>
  <c r="U2826" i="10"/>
  <c r="V2825" i="10"/>
  <c r="W2825" i="10" s="1"/>
  <c r="U2825" i="10"/>
  <c r="W2824" i="10"/>
  <c r="V2824" i="10"/>
  <c r="U2824" i="10"/>
  <c r="V2823" i="10"/>
  <c r="W2823" i="10" s="1"/>
  <c r="U2823" i="10"/>
  <c r="V2822" i="10"/>
  <c r="W2822" i="10" s="1"/>
  <c r="U2822" i="10"/>
  <c r="W2821" i="10"/>
  <c r="V2821" i="10"/>
  <c r="U2821" i="10"/>
  <c r="V2820" i="10"/>
  <c r="W2820" i="10" s="1"/>
  <c r="U2820" i="10"/>
  <c r="V2819" i="10"/>
  <c r="W2819" i="10" s="1"/>
  <c r="U2819" i="10"/>
  <c r="W2818" i="10"/>
  <c r="V2818" i="10"/>
  <c r="U2818" i="10"/>
  <c r="V2817" i="10"/>
  <c r="W2817" i="10" s="1"/>
  <c r="U2817" i="10"/>
  <c r="V2816" i="10"/>
  <c r="W2816" i="10" s="1"/>
  <c r="U2816" i="10"/>
  <c r="W2815" i="10"/>
  <c r="V2815" i="10"/>
  <c r="U2815" i="10"/>
  <c r="V2814" i="10"/>
  <c r="W2814" i="10" s="1"/>
  <c r="U2814" i="10"/>
  <c r="V2813" i="10"/>
  <c r="W2813" i="10" s="1"/>
  <c r="U2813" i="10"/>
  <c r="W2812" i="10"/>
  <c r="V2812" i="10"/>
  <c r="U2812" i="10"/>
  <c r="V2811" i="10"/>
  <c r="W2811" i="10" s="1"/>
  <c r="U2811" i="10"/>
  <c r="V2810" i="10"/>
  <c r="W2810" i="10" s="1"/>
  <c r="U2810" i="10"/>
  <c r="W2809" i="10"/>
  <c r="V2809" i="10"/>
  <c r="U2809" i="10"/>
  <c r="V2808" i="10"/>
  <c r="W2808" i="10" s="1"/>
  <c r="U2808" i="10"/>
  <c r="V2807" i="10"/>
  <c r="W2807" i="10" s="1"/>
  <c r="U2807" i="10"/>
  <c r="W2806" i="10"/>
  <c r="V2806" i="10"/>
  <c r="U2806" i="10"/>
  <c r="V2805" i="10"/>
  <c r="W2805" i="10" s="1"/>
  <c r="U2805" i="10"/>
  <c r="V2804" i="10"/>
  <c r="W2804" i="10" s="1"/>
  <c r="U2804" i="10"/>
  <c r="W2803" i="10"/>
  <c r="V2803" i="10"/>
  <c r="U2803" i="10"/>
  <c r="V2802" i="10"/>
  <c r="W2802" i="10" s="1"/>
  <c r="U2802" i="10"/>
  <c r="V2801" i="10"/>
  <c r="W2801" i="10" s="1"/>
  <c r="U2801" i="10"/>
  <c r="W2800" i="10"/>
  <c r="V2800" i="10"/>
  <c r="U2800" i="10"/>
  <c r="V2799" i="10"/>
  <c r="W2799" i="10" s="1"/>
  <c r="U2799" i="10"/>
  <c r="V2798" i="10"/>
  <c r="W2798" i="10" s="1"/>
  <c r="U2798" i="10"/>
  <c r="W2797" i="10"/>
  <c r="V2797" i="10"/>
  <c r="U2797" i="10"/>
  <c r="V2796" i="10"/>
  <c r="W2796" i="10" s="1"/>
  <c r="U2796" i="10"/>
  <c r="V2795" i="10"/>
  <c r="W2795" i="10" s="1"/>
  <c r="U2795" i="10"/>
  <c r="W2794" i="10"/>
  <c r="V2794" i="10"/>
  <c r="U2794" i="10"/>
  <c r="V2793" i="10"/>
  <c r="W2793" i="10" s="1"/>
  <c r="U2793" i="10"/>
  <c r="V2792" i="10"/>
  <c r="W2792" i="10" s="1"/>
  <c r="U2792" i="10"/>
  <c r="W2791" i="10"/>
  <c r="V2791" i="10"/>
  <c r="U2791" i="10"/>
  <c r="V2790" i="10"/>
  <c r="W2790" i="10" s="1"/>
  <c r="U2790" i="10"/>
  <c r="V2789" i="10"/>
  <c r="W2789" i="10" s="1"/>
  <c r="U2789" i="10"/>
  <c r="W2788" i="10"/>
  <c r="V2788" i="10"/>
  <c r="U2788" i="10"/>
  <c r="V2787" i="10"/>
  <c r="W2787" i="10" s="1"/>
  <c r="U2787" i="10"/>
  <c r="V2786" i="10"/>
  <c r="W2786" i="10" s="1"/>
  <c r="U2786" i="10"/>
  <c r="W2785" i="10"/>
  <c r="V2785" i="10"/>
  <c r="U2785" i="10"/>
  <c r="V2784" i="10"/>
  <c r="W2784" i="10" s="1"/>
  <c r="U2784" i="10"/>
  <c r="V2783" i="10"/>
  <c r="W2783" i="10" s="1"/>
  <c r="U2783" i="10"/>
  <c r="W2782" i="10"/>
  <c r="V2782" i="10"/>
  <c r="U2782" i="10"/>
  <c r="V2781" i="10"/>
  <c r="W2781" i="10" s="1"/>
  <c r="U2781" i="10"/>
  <c r="V2780" i="10"/>
  <c r="W2780" i="10" s="1"/>
  <c r="U2780" i="10"/>
  <c r="W2779" i="10"/>
  <c r="V2779" i="10"/>
  <c r="U2779" i="10"/>
  <c r="V2778" i="10"/>
  <c r="W2778" i="10" s="1"/>
  <c r="U2778" i="10"/>
  <c r="V2777" i="10"/>
  <c r="W2777" i="10" s="1"/>
  <c r="U2777" i="10"/>
  <c r="W2776" i="10"/>
  <c r="V2776" i="10"/>
  <c r="U2776" i="10"/>
  <c r="V2775" i="10"/>
  <c r="W2775" i="10" s="1"/>
  <c r="U2775" i="10"/>
  <c r="V2774" i="10"/>
  <c r="W2774" i="10" s="1"/>
  <c r="U2774" i="10"/>
  <c r="W2773" i="10"/>
  <c r="V2773" i="10"/>
  <c r="U2773" i="10"/>
  <c r="V2772" i="10"/>
  <c r="W2772" i="10" s="1"/>
  <c r="U2772" i="10"/>
  <c r="V2771" i="10"/>
  <c r="W2771" i="10" s="1"/>
  <c r="U2771" i="10"/>
  <c r="W2770" i="10"/>
  <c r="V2770" i="10"/>
  <c r="U2770" i="10"/>
  <c r="V2769" i="10"/>
  <c r="W2769" i="10" s="1"/>
  <c r="U2769" i="10"/>
  <c r="V2768" i="10"/>
  <c r="W2768" i="10" s="1"/>
  <c r="U2768" i="10"/>
  <c r="W2767" i="10"/>
  <c r="V2767" i="10"/>
  <c r="U2767" i="10"/>
  <c r="V2766" i="10"/>
  <c r="W2766" i="10" s="1"/>
  <c r="U2766" i="10"/>
  <c r="V2765" i="10"/>
  <c r="W2765" i="10" s="1"/>
  <c r="U2765" i="10"/>
  <c r="W2764" i="10"/>
  <c r="V2764" i="10"/>
  <c r="U2764" i="10"/>
  <c r="V2763" i="10"/>
  <c r="W2763" i="10" s="1"/>
  <c r="U2763" i="10"/>
  <c r="V2762" i="10"/>
  <c r="W2762" i="10" s="1"/>
  <c r="U2762" i="10"/>
  <c r="W2761" i="10"/>
  <c r="V2761" i="10"/>
  <c r="U2761" i="10"/>
  <c r="V2760" i="10"/>
  <c r="W2760" i="10" s="1"/>
  <c r="U2760" i="10"/>
  <c r="V2759" i="10"/>
  <c r="W2759" i="10" s="1"/>
  <c r="U2759" i="10"/>
  <c r="W2758" i="10"/>
  <c r="V2758" i="10"/>
  <c r="U2758" i="10"/>
  <c r="V2757" i="10"/>
  <c r="W2757" i="10" s="1"/>
  <c r="U2757" i="10"/>
  <c r="V2756" i="10"/>
  <c r="W2756" i="10" s="1"/>
  <c r="U2756" i="10"/>
  <c r="W2755" i="10"/>
  <c r="V2755" i="10"/>
  <c r="U2755" i="10"/>
  <c r="V2754" i="10"/>
  <c r="W2754" i="10" s="1"/>
  <c r="U2754" i="10"/>
  <c r="V2753" i="10"/>
  <c r="W2753" i="10" s="1"/>
  <c r="U2753" i="10"/>
  <c r="W2752" i="10"/>
  <c r="V2752" i="10"/>
  <c r="U2752" i="10"/>
  <c r="V2751" i="10"/>
  <c r="W2751" i="10" s="1"/>
  <c r="U2751" i="10"/>
  <c r="V2750" i="10"/>
  <c r="W2750" i="10" s="1"/>
  <c r="U2750" i="10"/>
  <c r="W2749" i="10"/>
  <c r="V2749" i="10"/>
  <c r="U2749" i="10"/>
  <c r="V2748" i="10"/>
  <c r="W2748" i="10" s="1"/>
  <c r="U2748" i="10"/>
  <c r="V2747" i="10"/>
  <c r="W2747" i="10" s="1"/>
  <c r="U2747" i="10"/>
  <c r="W2746" i="10"/>
  <c r="V2746" i="10"/>
  <c r="U2746" i="10"/>
  <c r="V2745" i="10"/>
  <c r="W2745" i="10" s="1"/>
  <c r="U2745" i="10"/>
  <c r="V2744" i="10"/>
  <c r="W2744" i="10" s="1"/>
  <c r="U2744" i="10"/>
  <c r="W2743" i="10"/>
  <c r="V2743" i="10"/>
  <c r="U2743" i="10"/>
  <c r="V2742" i="10"/>
  <c r="W2742" i="10" s="1"/>
  <c r="U2742" i="10"/>
  <c r="V2741" i="10"/>
  <c r="W2741" i="10" s="1"/>
  <c r="U2741" i="10"/>
  <c r="W2740" i="10"/>
  <c r="V2740" i="10"/>
  <c r="U2740" i="10"/>
  <c r="V2739" i="10"/>
  <c r="W2739" i="10" s="1"/>
  <c r="U2739" i="10"/>
  <c r="V2738" i="10"/>
  <c r="W2738" i="10" s="1"/>
  <c r="U2738" i="10"/>
  <c r="W2737" i="10"/>
  <c r="V2737" i="10"/>
  <c r="U2737" i="10"/>
  <c r="V2736" i="10"/>
  <c r="W2736" i="10" s="1"/>
  <c r="U2736" i="10"/>
  <c r="V2735" i="10"/>
  <c r="W2735" i="10" s="1"/>
  <c r="U2735" i="10"/>
  <c r="W2734" i="10"/>
  <c r="V2734" i="10"/>
  <c r="U2734" i="10"/>
  <c r="V2733" i="10"/>
  <c r="W2733" i="10" s="1"/>
  <c r="U2733" i="10"/>
  <c r="V2732" i="10"/>
  <c r="W2732" i="10" s="1"/>
  <c r="U2732" i="10"/>
  <c r="W2731" i="10"/>
  <c r="V2731" i="10"/>
  <c r="U2731" i="10"/>
  <c r="V2730" i="10"/>
  <c r="W2730" i="10" s="1"/>
  <c r="U2730" i="10"/>
  <c r="V2729" i="10"/>
  <c r="W2729" i="10" s="1"/>
  <c r="U2729" i="10"/>
  <c r="W2728" i="10"/>
  <c r="V2728" i="10"/>
  <c r="U2728" i="10"/>
  <c r="V2727" i="10"/>
  <c r="W2727" i="10" s="1"/>
  <c r="U2727" i="10"/>
  <c r="V2726" i="10"/>
  <c r="W2726" i="10" s="1"/>
  <c r="U2726" i="10"/>
  <c r="W2725" i="10"/>
  <c r="V2725" i="10"/>
  <c r="U2725" i="10"/>
  <c r="V2724" i="10"/>
  <c r="W2724" i="10" s="1"/>
  <c r="U2724" i="10"/>
  <c r="V2723" i="10"/>
  <c r="W2723" i="10" s="1"/>
  <c r="U2723" i="10"/>
  <c r="W2722" i="10"/>
  <c r="V2722" i="10"/>
  <c r="U2722" i="10"/>
  <c r="V2721" i="10"/>
  <c r="W2721" i="10" s="1"/>
  <c r="U2721" i="10"/>
  <c r="V2720" i="10"/>
  <c r="W2720" i="10" s="1"/>
  <c r="U2720" i="10"/>
  <c r="W2719" i="10"/>
  <c r="V2719" i="10"/>
  <c r="U2719" i="10"/>
  <c r="V2718" i="10"/>
  <c r="W2718" i="10" s="1"/>
  <c r="U2718" i="10"/>
  <c r="V2717" i="10"/>
  <c r="W2717" i="10" s="1"/>
  <c r="U2717" i="10"/>
  <c r="W2716" i="10"/>
  <c r="V2716" i="10"/>
  <c r="U2716" i="10"/>
  <c r="V2715" i="10"/>
  <c r="W2715" i="10" s="1"/>
  <c r="U2715" i="10"/>
  <c r="V2714" i="10"/>
  <c r="W2714" i="10" s="1"/>
  <c r="U2714" i="10"/>
  <c r="W2713" i="10"/>
  <c r="V2713" i="10"/>
  <c r="U2713" i="10"/>
  <c r="V2712" i="10"/>
  <c r="W2712" i="10" s="1"/>
  <c r="U2712" i="10"/>
  <c r="V2711" i="10"/>
  <c r="W2711" i="10" s="1"/>
  <c r="U2711" i="10"/>
  <c r="W2710" i="10"/>
  <c r="V2710" i="10"/>
  <c r="U2710" i="10"/>
  <c r="V2709" i="10"/>
  <c r="W2709" i="10" s="1"/>
  <c r="U2709" i="10"/>
  <c r="V2708" i="10"/>
  <c r="W2708" i="10" s="1"/>
  <c r="U2708" i="10"/>
  <c r="W2707" i="10"/>
  <c r="V2707" i="10"/>
  <c r="U2707" i="10"/>
  <c r="V2706" i="10"/>
  <c r="W2706" i="10" s="1"/>
  <c r="U2706" i="10"/>
  <c r="V2705" i="10"/>
  <c r="W2705" i="10" s="1"/>
  <c r="U2705" i="10"/>
  <c r="W2704" i="10"/>
  <c r="V2704" i="10"/>
  <c r="U2704" i="10"/>
  <c r="V2703" i="10"/>
  <c r="W2703" i="10" s="1"/>
  <c r="U2703" i="10"/>
  <c r="V2702" i="10"/>
  <c r="W2702" i="10" s="1"/>
  <c r="U2702" i="10"/>
  <c r="W2701" i="10"/>
  <c r="V2701" i="10"/>
  <c r="U2701" i="10"/>
  <c r="V2700" i="10"/>
  <c r="W2700" i="10" s="1"/>
  <c r="U2700" i="10"/>
  <c r="V2699" i="10"/>
  <c r="W2699" i="10" s="1"/>
  <c r="U2699" i="10"/>
  <c r="W2698" i="10"/>
  <c r="V2698" i="10"/>
  <c r="U2698" i="10"/>
  <c r="V2697" i="10"/>
  <c r="W2697" i="10" s="1"/>
  <c r="U2697" i="10"/>
  <c r="V2696" i="10"/>
  <c r="W2696" i="10" s="1"/>
  <c r="U2696" i="10"/>
  <c r="W2695" i="10"/>
  <c r="V2695" i="10"/>
  <c r="U2695" i="10"/>
  <c r="W2694" i="10"/>
  <c r="V2694" i="10"/>
  <c r="U2694" i="10"/>
  <c r="V2693" i="10"/>
  <c r="W2693" i="10" s="1"/>
  <c r="U2693" i="10"/>
  <c r="W2692" i="10"/>
  <c r="V2692" i="10"/>
  <c r="U2692" i="10"/>
  <c r="W2691" i="10"/>
  <c r="V2691" i="10"/>
  <c r="U2691" i="10"/>
  <c r="V2690" i="10"/>
  <c r="W2690" i="10" s="1"/>
  <c r="U2690" i="10"/>
  <c r="W2689" i="10"/>
  <c r="V2689" i="10"/>
  <c r="U2689" i="10"/>
  <c r="W2688" i="10"/>
  <c r="V2688" i="10"/>
  <c r="U2688" i="10"/>
  <c r="V2687" i="10"/>
  <c r="W2687" i="10" s="1"/>
  <c r="U2687" i="10"/>
  <c r="W2686" i="10"/>
  <c r="V2686" i="10"/>
  <c r="U2686" i="10"/>
  <c r="W2685" i="10"/>
  <c r="V2685" i="10"/>
  <c r="U2685" i="10"/>
  <c r="V2684" i="10"/>
  <c r="W2684" i="10" s="1"/>
  <c r="U2684" i="10"/>
  <c r="W2683" i="10"/>
  <c r="V2683" i="10"/>
  <c r="U2683" i="10"/>
  <c r="W2682" i="10"/>
  <c r="V2682" i="10"/>
  <c r="U2682" i="10"/>
  <c r="V2681" i="10"/>
  <c r="W2681" i="10" s="1"/>
  <c r="U2681" i="10"/>
  <c r="W2680" i="10"/>
  <c r="V2680" i="10"/>
  <c r="U2680" i="10"/>
  <c r="W2679" i="10"/>
  <c r="V2679" i="10"/>
  <c r="U2679" i="10"/>
  <c r="V2678" i="10"/>
  <c r="W2678" i="10" s="1"/>
  <c r="U2678" i="10"/>
  <c r="V2677" i="10"/>
  <c r="W2677" i="10" s="1"/>
  <c r="U2677" i="10"/>
  <c r="V2676" i="10"/>
  <c r="W2676" i="10" s="1"/>
  <c r="U2676" i="10"/>
  <c r="V2675" i="10"/>
  <c r="W2675" i="10" s="1"/>
  <c r="U2675" i="10"/>
  <c r="V2674" i="10"/>
  <c r="W2674" i="10" s="1"/>
  <c r="U2674" i="10"/>
  <c r="V2673" i="10"/>
  <c r="W2673" i="10" s="1"/>
  <c r="U2673" i="10"/>
  <c r="V2672" i="10"/>
  <c r="W2672" i="10" s="1"/>
  <c r="U2672" i="10"/>
  <c r="V2671" i="10"/>
  <c r="W2671" i="10" s="1"/>
  <c r="U2671" i="10"/>
  <c r="V2670" i="10"/>
  <c r="W2670" i="10" s="1"/>
  <c r="U2670" i="10"/>
  <c r="V2669" i="10"/>
  <c r="W2669" i="10" s="1"/>
  <c r="U2669" i="10"/>
  <c r="V2668" i="10"/>
  <c r="W2668" i="10" s="1"/>
  <c r="U2668" i="10"/>
  <c r="V2667" i="10"/>
  <c r="W2667" i="10" s="1"/>
  <c r="U2667" i="10"/>
  <c r="V2666" i="10"/>
  <c r="W2666" i="10" s="1"/>
  <c r="U2666" i="10"/>
  <c r="V2665" i="10"/>
  <c r="W2665" i="10" s="1"/>
  <c r="U2665" i="10"/>
  <c r="V2664" i="10"/>
  <c r="W2664" i="10" s="1"/>
  <c r="U2664" i="10"/>
  <c r="V2663" i="10"/>
  <c r="W2663" i="10" s="1"/>
  <c r="U2663" i="10"/>
  <c r="V2662" i="10"/>
  <c r="W2662" i="10" s="1"/>
  <c r="U2662" i="10"/>
  <c r="V2661" i="10"/>
  <c r="W2661" i="10" s="1"/>
  <c r="U2661" i="10"/>
  <c r="V2660" i="10"/>
  <c r="W2660" i="10" s="1"/>
  <c r="U2660" i="10"/>
  <c r="V2659" i="10"/>
  <c r="W2659" i="10" s="1"/>
  <c r="U2659" i="10"/>
  <c r="V2658" i="10"/>
  <c r="W2658" i="10" s="1"/>
  <c r="U2658" i="10"/>
  <c r="V2657" i="10"/>
  <c r="W2657" i="10" s="1"/>
  <c r="U2657" i="10"/>
  <c r="V2656" i="10"/>
  <c r="W2656" i="10" s="1"/>
  <c r="U2656" i="10"/>
  <c r="V2655" i="10"/>
  <c r="W2655" i="10" s="1"/>
  <c r="U2655" i="10"/>
  <c r="V2654" i="10"/>
  <c r="W2654" i="10" s="1"/>
  <c r="U2654" i="10"/>
  <c r="V2653" i="10"/>
  <c r="W2653" i="10" s="1"/>
  <c r="U2653" i="10"/>
  <c r="V2652" i="10"/>
  <c r="W2652" i="10" s="1"/>
  <c r="U2652" i="10"/>
  <c r="V2651" i="10"/>
  <c r="W2651" i="10" s="1"/>
  <c r="U2651" i="10"/>
  <c r="V2650" i="10"/>
  <c r="W2650" i="10" s="1"/>
  <c r="U2650" i="10"/>
  <c r="V2649" i="10"/>
  <c r="W2649" i="10" s="1"/>
  <c r="U2649" i="10"/>
  <c r="V2648" i="10"/>
  <c r="W2648" i="10" s="1"/>
  <c r="U2648" i="10"/>
  <c r="V2647" i="10"/>
  <c r="W2647" i="10" s="1"/>
  <c r="U2647" i="10"/>
  <c r="V2646" i="10"/>
  <c r="W2646" i="10" s="1"/>
  <c r="U2646" i="10"/>
  <c r="V2645" i="10"/>
  <c r="W2645" i="10" s="1"/>
  <c r="U2645" i="10"/>
  <c r="V2644" i="10"/>
  <c r="W2644" i="10" s="1"/>
  <c r="U2644" i="10"/>
  <c r="V2643" i="10"/>
  <c r="W2643" i="10" s="1"/>
  <c r="U2643" i="10"/>
  <c r="V2642" i="10"/>
  <c r="W2642" i="10" s="1"/>
  <c r="U2642" i="10"/>
  <c r="V2641" i="10"/>
  <c r="W2641" i="10" s="1"/>
  <c r="U2641" i="10"/>
  <c r="V2640" i="10"/>
  <c r="W2640" i="10" s="1"/>
  <c r="U2640" i="10"/>
  <c r="V2639" i="10"/>
  <c r="W2639" i="10" s="1"/>
  <c r="U2639" i="10"/>
  <c r="V2638" i="10"/>
  <c r="W2638" i="10" s="1"/>
  <c r="U2638" i="10"/>
  <c r="V2637" i="10"/>
  <c r="W2637" i="10" s="1"/>
  <c r="U2637" i="10"/>
  <c r="V2636" i="10"/>
  <c r="W2636" i="10" s="1"/>
  <c r="U2636" i="10"/>
  <c r="V2635" i="10"/>
  <c r="W2635" i="10" s="1"/>
  <c r="U2635" i="10"/>
  <c r="V2634" i="10"/>
  <c r="W2634" i="10" s="1"/>
  <c r="U2634" i="10"/>
  <c r="V2633" i="10"/>
  <c r="W2633" i="10" s="1"/>
  <c r="U2633" i="10"/>
  <c r="V2632" i="10"/>
  <c r="W2632" i="10" s="1"/>
  <c r="U2632" i="10"/>
  <c r="V2631" i="10"/>
  <c r="W2631" i="10" s="1"/>
  <c r="U2631" i="10"/>
  <c r="V2630" i="10"/>
  <c r="W2630" i="10" s="1"/>
  <c r="U2630" i="10"/>
  <c r="V2629" i="10"/>
  <c r="W2629" i="10" s="1"/>
  <c r="U2629" i="10"/>
  <c r="V2628" i="10"/>
  <c r="W2628" i="10" s="1"/>
  <c r="U2628" i="10"/>
  <c r="V2627" i="10"/>
  <c r="W2627" i="10" s="1"/>
  <c r="U2627" i="10"/>
  <c r="V2626" i="10"/>
  <c r="W2626" i="10" s="1"/>
  <c r="U2626" i="10"/>
  <c r="V2625" i="10"/>
  <c r="W2625" i="10" s="1"/>
  <c r="U2625" i="10"/>
  <c r="V2624" i="10"/>
  <c r="W2624" i="10" s="1"/>
  <c r="U2624" i="10"/>
  <c r="V2623" i="10"/>
  <c r="W2623" i="10" s="1"/>
  <c r="U2623" i="10"/>
  <c r="V2622" i="10"/>
  <c r="W2622" i="10" s="1"/>
  <c r="U2622" i="10"/>
  <c r="V2621" i="10"/>
  <c r="W2621" i="10" s="1"/>
  <c r="U2621" i="10"/>
  <c r="V2620" i="10"/>
  <c r="W2620" i="10" s="1"/>
  <c r="U2620" i="10"/>
  <c r="V2619" i="10"/>
  <c r="W2619" i="10" s="1"/>
  <c r="U2619" i="10"/>
  <c r="V2618" i="10"/>
  <c r="W2618" i="10" s="1"/>
  <c r="U2618" i="10"/>
  <c r="V2617" i="10"/>
  <c r="W2617" i="10" s="1"/>
  <c r="U2617" i="10"/>
  <c r="V2616" i="10"/>
  <c r="W2616" i="10" s="1"/>
  <c r="U2616" i="10"/>
  <c r="V2615" i="10"/>
  <c r="W2615" i="10" s="1"/>
  <c r="U2615" i="10"/>
  <c r="V2614" i="10"/>
  <c r="W2614" i="10" s="1"/>
  <c r="U2614" i="10"/>
  <c r="V2613" i="10"/>
  <c r="W2613" i="10" s="1"/>
  <c r="U2613" i="10"/>
  <c r="V2612" i="10"/>
  <c r="W2612" i="10" s="1"/>
  <c r="U2612" i="10"/>
  <c r="V2611" i="10"/>
  <c r="W2611" i="10" s="1"/>
  <c r="U2611" i="10"/>
  <c r="V2610" i="10"/>
  <c r="W2610" i="10" s="1"/>
  <c r="U2610" i="10"/>
  <c r="V2609" i="10"/>
  <c r="W2609" i="10" s="1"/>
  <c r="U2609" i="10"/>
  <c r="V2608" i="10"/>
  <c r="W2608" i="10" s="1"/>
  <c r="U2608" i="10"/>
  <c r="V2607" i="10"/>
  <c r="W2607" i="10" s="1"/>
  <c r="U2607" i="10"/>
  <c r="V2606" i="10"/>
  <c r="W2606" i="10" s="1"/>
  <c r="U2606" i="10"/>
  <c r="V2605" i="10"/>
  <c r="W2605" i="10" s="1"/>
  <c r="U2605" i="10"/>
  <c r="V2604" i="10"/>
  <c r="W2604" i="10" s="1"/>
  <c r="U2604" i="10"/>
  <c r="V2603" i="10"/>
  <c r="W2603" i="10" s="1"/>
  <c r="U2603" i="10"/>
  <c r="V2602" i="10"/>
  <c r="W2602" i="10" s="1"/>
  <c r="U2602" i="10"/>
  <c r="V2601" i="10"/>
  <c r="W2601" i="10" s="1"/>
  <c r="U2601" i="10"/>
  <c r="V2600" i="10"/>
  <c r="W2600" i="10" s="1"/>
  <c r="U2600" i="10"/>
  <c r="V2599" i="10"/>
  <c r="W2599" i="10" s="1"/>
  <c r="U2599" i="10"/>
  <c r="V2598" i="10"/>
  <c r="W2598" i="10" s="1"/>
  <c r="U2598" i="10"/>
  <c r="V2597" i="10"/>
  <c r="W2597" i="10" s="1"/>
  <c r="U2597" i="10"/>
  <c r="V2596" i="10"/>
  <c r="W2596" i="10" s="1"/>
  <c r="U2596" i="10"/>
  <c r="V2595" i="10"/>
  <c r="W2595" i="10" s="1"/>
  <c r="U2595" i="10"/>
  <c r="V2594" i="10"/>
  <c r="W2594" i="10" s="1"/>
  <c r="U2594" i="10"/>
  <c r="V2593" i="10"/>
  <c r="W2593" i="10" s="1"/>
  <c r="U2593" i="10"/>
  <c r="V2592" i="10"/>
  <c r="W2592" i="10" s="1"/>
  <c r="U2592" i="10"/>
  <c r="V2591" i="10"/>
  <c r="W2591" i="10" s="1"/>
  <c r="U2591" i="10"/>
  <c r="V2590" i="10"/>
  <c r="W2590" i="10" s="1"/>
  <c r="U2590" i="10"/>
  <c r="V2589" i="10"/>
  <c r="W2589" i="10" s="1"/>
  <c r="U2589" i="10"/>
  <c r="V2588" i="10"/>
  <c r="W2588" i="10" s="1"/>
  <c r="U2588" i="10"/>
  <c r="V2587" i="10"/>
  <c r="W2587" i="10" s="1"/>
  <c r="U2587" i="10"/>
  <c r="V2586" i="10"/>
  <c r="W2586" i="10" s="1"/>
  <c r="U2586" i="10"/>
  <c r="V2585" i="10"/>
  <c r="W2585" i="10" s="1"/>
  <c r="U2585" i="10"/>
  <c r="V2584" i="10"/>
  <c r="W2584" i="10" s="1"/>
  <c r="U2584" i="10"/>
  <c r="V2583" i="10"/>
  <c r="W2583" i="10" s="1"/>
  <c r="U2583" i="10"/>
  <c r="V2582" i="10"/>
  <c r="W2582" i="10" s="1"/>
  <c r="U2582" i="10"/>
  <c r="V2581" i="10"/>
  <c r="W2581" i="10" s="1"/>
  <c r="U2581" i="10"/>
  <c r="V2580" i="10"/>
  <c r="W2580" i="10" s="1"/>
  <c r="U2580" i="10"/>
  <c r="V2579" i="10"/>
  <c r="W2579" i="10" s="1"/>
  <c r="U2579" i="10"/>
  <c r="V2578" i="10"/>
  <c r="W2578" i="10" s="1"/>
  <c r="U2578" i="10"/>
  <c r="V2577" i="10"/>
  <c r="W2577" i="10" s="1"/>
  <c r="U2577" i="10"/>
  <c r="V2576" i="10"/>
  <c r="W2576" i="10" s="1"/>
  <c r="U2576" i="10"/>
  <c r="V2575" i="10"/>
  <c r="W2575" i="10" s="1"/>
  <c r="U2575" i="10"/>
  <c r="V2574" i="10"/>
  <c r="W2574" i="10" s="1"/>
  <c r="U2574" i="10"/>
  <c r="V2573" i="10"/>
  <c r="W2573" i="10" s="1"/>
  <c r="U2573" i="10"/>
  <c r="V2572" i="10"/>
  <c r="W2572" i="10" s="1"/>
  <c r="U2572" i="10"/>
  <c r="V2571" i="10"/>
  <c r="W2571" i="10" s="1"/>
  <c r="U2571" i="10"/>
  <c r="V2570" i="10"/>
  <c r="W2570" i="10" s="1"/>
  <c r="U2570" i="10"/>
  <c r="V2569" i="10"/>
  <c r="W2569" i="10" s="1"/>
  <c r="U2569" i="10"/>
  <c r="V2568" i="10"/>
  <c r="W2568" i="10" s="1"/>
  <c r="U2568" i="10"/>
  <c r="V2567" i="10"/>
  <c r="W2567" i="10" s="1"/>
  <c r="U2567" i="10"/>
  <c r="V2566" i="10"/>
  <c r="W2566" i="10" s="1"/>
  <c r="U2566" i="10"/>
  <c r="V2565" i="10"/>
  <c r="W2565" i="10" s="1"/>
  <c r="U2565" i="10"/>
  <c r="V2564" i="10"/>
  <c r="W2564" i="10" s="1"/>
  <c r="U2564" i="10"/>
  <c r="V2563" i="10"/>
  <c r="W2563" i="10" s="1"/>
  <c r="U2563" i="10"/>
  <c r="V2562" i="10"/>
  <c r="W2562" i="10" s="1"/>
  <c r="U2562" i="10"/>
  <c r="V2561" i="10"/>
  <c r="W2561" i="10" s="1"/>
  <c r="U2561" i="10"/>
  <c r="V2560" i="10"/>
  <c r="W2560" i="10" s="1"/>
  <c r="U2560" i="10"/>
  <c r="V2559" i="10"/>
  <c r="W2559" i="10" s="1"/>
  <c r="U2559" i="10"/>
  <c r="V2558" i="10"/>
  <c r="W2558" i="10" s="1"/>
  <c r="U2558" i="10"/>
  <c r="V2557" i="10"/>
  <c r="W2557" i="10" s="1"/>
  <c r="U2557" i="10"/>
  <c r="V2556" i="10"/>
  <c r="W2556" i="10" s="1"/>
  <c r="U2556" i="10"/>
  <c r="V2555" i="10"/>
  <c r="W2555" i="10" s="1"/>
  <c r="U2555" i="10"/>
  <c r="V2554" i="10"/>
  <c r="W2554" i="10" s="1"/>
  <c r="U2554" i="10"/>
  <c r="V2553" i="10"/>
  <c r="W2553" i="10" s="1"/>
  <c r="U2553" i="10"/>
  <c r="V2552" i="10"/>
  <c r="W2552" i="10" s="1"/>
  <c r="U2552" i="10"/>
  <c r="V2551" i="10"/>
  <c r="W2551" i="10" s="1"/>
  <c r="U2551" i="10"/>
  <c r="V2550" i="10"/>
  <c r="W2550" i="10" s="1"/>
  <c r="U2550" i="10"/>
  <c r="V2549" i="10"/>
  <c r="W2549" i="10" s="1"/>
  <c r="U2549" i="10"/>
  <c r="V2548" i="10"/>
  <c r="W2548" i="10" s="1"/>
  <c r="U2548" i="10"/>
  <c r="V2547" i="10"/>
  <c r="W2547" i="10" s="1"/>
  <c r="U2547" i="10"/>
  <c r="V2546" i="10"/>
  <c r="W2546" i="10" s="1"/>
  <c r="U2546" i="10"/>
  <c r="V2545" i="10"/>
  <c r="W2545" i="10" s="1"/>
  <c r="U2545" i="10"/>
  <c r="V2544" i="10"/>
  <c r="W2544" i="10" s="1"/>
  <c r="U2544" i="10"/>
  <c r="V2543" i="10"/>
  <c r="W2543" i="10" s="1"/>
  <c r="U2543" i="10"/>
  <c r="V2542" i="10"/>
  <c r="W2542" i="10" s="1"/>
  <c r="U2542" i="10"/>
  <c r="V2541" i="10"/>
  <c r="W2541" i="10" s="1"/>
  <c r="U2541" i="10"/>
  <c r="V2540" i="10"/>
  <c r="W2540" i="10" s="1"/>
  <c r="U2540" i="10"/>
  <c r="V2539" i="10"/>
  <c r="W2539" i="10" s="1"/>
  <c r="U2539" i="10"/>
  <c r="V2538" i="10"/>
  <c r="W2538" i="10" s="1"/>
  <c r="U2538" i="10"/>
  <c r="V2537" i="10"/>
  <c r="W2537" i="10" s="1"/>
  <c r="U2537" i="10"/>
  <c r="V2536" i="10"/>
  <c r="W2536" i="10" s="1"/>
  <c r="U2536" i="10"/>
  <c r="V2535" i="10"/>
  <c r="W2535" i="10" s="1"/>
  <c r="U2535" i="10"/>
  <c r="V2534" i="10"/>
  <c r="W2534" i="10" s="1"/>
  <c r="U2534" i="10"/>
  <c r="V2533" i="10"/>
  <c r="W2533" i="10" s="1"/>
  <c r="U2533" i="10"/>
  <c r="V2532" i="10"/>
  <c r="W2532" i="10" s="1"/>
  <c r="U2532" i="10"/>
  <c r="V2531" i="10"/>
  <c r="W2531" i="10" s="1"/>
  <c r="U2531" i="10"/>
  <c r="V2530" i="10"/>
  <c r="W2530" i="10" s="1"/>
  <c r="U2530" i="10"/>
  <c r="V2529" i="10"/>
  <c r="W2529" i="10" s="1"/>
  <c r="U2529" i="10"/>
  <c r="V2528" i="10"/>
  <c r="W2528" i="10" s="1"/>
  <c r="U2528" i="10"/>
  <c r="V2527" i="10"/>
  <c r="W2527" i="10" s="1"/>
  <c r="U2527" i="10"/>
  <c r="V2526" i="10"/>
  <c r="W2526" i="10" s="1"/>
  <c r="U2526" i="10"/>
  <c r="V2525" i="10"/>
  <c r="W2525" i="10" s="1"/>
  <c r="U2525" i="10"/>
  <c r="V2524" i="10"/>
  <c r="W2524" i="10" s="1"/>
  <c r="U2524" i="10"/>
  <c r="V2523" i="10"/>
  <c r="W2523" i="10" s="1"/>
  <c r="U2523" i="10"/>
  <c r="V2522" i="10"/>
  <c r="W2522" i="10" s="1"/>
  <c r="U2522" i="10"/>
  <c r="V2521" i="10"/>
  <c r="W2521" i="10" s="1"/>
  <c r="U2521" i="10"/>
  <c r="V2520" i="10"/>
  <c r="W2520" i="10" s="1"/>
  <c r="U2520" i="10"/>
  <c r="V2519" i="10"/>
  <c r="W2519" i="10" s="1"/>
  <c r="U2519" i="10"/>
  <c r="V2518" i="10"/>
  <c r="W2518" i="10" s="1"/>
  <c r="U2518" i="10"/>
  <c r="V2517" i="10"/>
  <c r="W2517" i="10" s="1"/>
  <c r="U2517" i="10"/>
  <c r="V2516" i="10"/>
  <c r="W2516" i="10" s="1"/>
  <c r="U2516" i="10"/>
  <c r="V2515" i="10"/>
  <c r="W2515" i="10" s="1"/>
  <c r="U2515" i="10"/>
  <c r="V2514" i="10"/>
  <c r="W2514" i="10" s="1"/>
  <c r="U2514" i="10"/>
  <c r="V2513" i="10"/>
  <c r="W2513" i="10" s="1"/>
  <c r="U2513" i="10"/>
  <c r="V2512" i="10"/>
  <c r="W2512" i="10" s="1"/>
  <c r="U2512" i="10"/>
  <c r="V2511" i="10"/>
  <c r="W2511" i="10" s="1"/>
  <c r="U2511" i="10"/>
  <c r="V2510" i="10"/>
  <c r="W2510" i="10" s="1"/>
  <c r="U2510" i="10"/>
  <c r="V2509" i="10"/>
  <c r="W2509" i="10" s="1"/>
  <c r="U2509" i="10"/>
  <c r="V2508" i="10"/>
  <c r="W2508" i="10" s="1"/>
  <c r="U2508" i="10"/>
  <c r="V2507" i="10"/>
  <c r="W2507" i="10" s="1"/>
  <c r="U2507" i="10"/>
  <c r="V2506" i="10"/>
  <c r="W2506" i="10" s="1"/>
  <c r="U2506" i="10"/>
  <c r="V2505" i="10"/>
  <c r="W2505" i="10" s="1"/>
  <c r="U2505" i="10"/>
  <c r="V2504" i="10"/>
  <c r="W2504" i="10" s="1"/>
  <c r="U2504" i="10"/>
  <c r="V2503" i="10"/>
  <c r="W2503" i="10" s="1"/>
  <c r="U2503" i="10"/>
  <c r="V2502" i="10"/>
  <c r="W2502" i="10" s="1"/>
  <c r="U2502" i="10"/>
  <c r="V2501" i="10"/>
  <c r="W2501" i="10" s="1"/>
  <c r="U2501" i="10"/>
  <c r="V2500" i="10"/>
  <c r="W2500" i="10" s="1"/>
  <c r="U2500" i="10"/>
  <c r="V2499" i="10"/>
  <c r="W2499" i="10" s="1"/>
  <c r="U2499" i="10"/>
  <c r="V2498" i="10"/>
  <c r="W2498" i="10" s="1"/>
  <c r="U2498" i="10"/>
  <c r="V2497" i="10"/>
  <c r="W2497" i="10" s="1"/>
  <c r="U2497" i="10"/>
  <c r="V2496" i="10"/>
  <c r="W2496" i="10" s="1"/>
  <c r="U2496" i="10"/>
  <c r="V2495" i="10"/>
  <c r="W2495" i="10" s="1"/>
  <c r="U2495" i="10"/>
  <c r="V2494" i="10"/>
  <c r="W2494" i="10" s="1"/>
  <c r="U2494" i="10"/>
  <c r="V2493" i="10"/>
  <c r="W2493" i="10" s="1"/>
  <c r="U2493" i="10"/>
  <c r="V2492" i="10"/>
  <c r="W2492" i="10" s="1"/>
  <c r="U2492" i="10"/>
  <c r="V2491" i="10"/>
  <c r="W2491" i="10" s="1"/>
  <c r="U2491" i="10"/>
  <c r="V2490" i="10"/>
  <c r="W2490" i="10" s="1"/>
  <c r="U2490" i="10"/>
  <c r="V2489" i="10"/>
  <c r="W2489" i="10" s="1"/>
  <c r="U2489" i="10"/>
  <c r="V2488" i="10"/>
  <c r="W2488" i="10" s="1"/>
  <c r="U2488" i="10"/>
  <c r="V2487" i="10"/>
  <c r="W2487" i="10" s="1"/>
  <c r="U2487" i="10"/>
  <c r="V2486" i="10"/>
  <c r="W2486" i="10" s="1"/>
  <c r="U2486" i="10"/>
  <c r="V2485" i="10"/>
  <c r="W2485" i="10" s="1"/>
  <c r="U2485" i="10"/>
  <c r="V2484" i="10"/>
  <c r="W2484" i="10" s="1"/>
  <c r="U2484" i="10"/>
  <c r="V2483" i="10"/>
  <c r="W2483" i="10" s="1"/>
  <c r="U2483" i="10"/>
  <c r="V2482" i="10"/>
  <c r="W2482" i="10" s="1"/>
  <c r="U2482" i="10"/>
  <c r="V2481" i="10"/>
  <c r="W2481" i="10" s="1"/>
  <c r="U2481" i="10"/>
  <c r="V2480" i="10"/>
  <c r="W2480" i="10" s="1"/>
  <c r="U2480" i="10"/>
  <c r="V2479" i="10"/>
  <c r="W2479" i="10" s="1"/>
  <c r="U2479" i="10"/>
  <c r="V2478" i="10"/>
  <c r="W2478" i="10" s="1"/>
  <c r="U2478" i="10"/>
  <c r="V2477" i="10"/>
  <c r="W2477" i="10" s="1"/>
  <c r="U2477" i="10"/>
  <c r="V2476" i="10"/>
  <c r="W2476" i="10" s="1"/>
  <c r="U2476" i="10"/>
  <c r="V2475" i="10"/>
  <c r="W2475" i="10" s="1"/>
  <c r="U2475" i="10"/>
  <c r="V2474" i="10"/>
  <c r="W2474" i="10" s="1"/>
  <c r="U2474" i="10"/>
  <c r="V2473" i="10"/>
  <c r="W2473" i="10" s="1"/>
  <c r="U2473" i="10"/>
  <c r="V2472" i="10"/>
  <c r="W2472" i="10" s="1"/>
  <c r="U2472" i="10"/>
  <c r="V2471" i="10"/>
  <c r="W2471" i="10" s="1"/>
  <c r="U2471" i="10"/>
  <c r="V2470" i="10"/>
  <c r="W2470" i="10" s="1"/>
  <c r="U2470" i="10"/>
  <c r="V2469" i="10"/>
  <c r="W2469" i="10" s="1"/>
  <c r="U2469" i="10"/>
  <c r="V2468" i="10"/>
  <c r="W2468" i="10" s="1"/>
  <c r="U2468" i="10"/>
  <c r="V2467" i="10"/>
  <c r="W2467" i="10" s="1"/>
  <c r="U2467" i="10"/>
  <c r="V2466" i="10"/>
  <c r="W2466" i="10" s="1"/>
  <c r="U2466" i="10"/>
  <c r="V2465" i="10"/>
  <c r="W2465" i="10" s="1"/>
  <c r="U2465" i="10"/>
  <c r="V2464" i="10"/>
  <c r="W2464" i="10" s="1"/>
  <c r="U2464" i="10"/>
  <c r="V2463" i="10"/>
  <c r="W2463" i="10" s="1"/>
  <c r="U2463" i="10"/>
  <c r="V2462" i="10"/>
  <c r="W2462" i="10" s="1"/>
  <c r="U2462" i="10"/>
  <c r="V2461" i="10"/>
  <c r="W2461" i="10" s="1"/>
  <c r="U2461" i="10"/>
  <c r="V2460" i="10"/>
  <c r="W2460" i="10" s="1"/>
  <c r="U2460" i="10"/>
  <c r="V2459" i="10"/>
  <c r="W2459" i="10" s="1"/>
  <c r="U2459" i="10"/>
  <c r="V2458" i="10"/>
  <c r="W2458" i="10" s="1"/>
  <c r="U2458" i="10"/>
  <c r="V2457" i="10"/>
  <c r="W2457" i="10" s="1"/>
  <c r="U2457" i="10"/>
  <c r="V2456" i="10"/>
  <c r="W2456" i="10" s="1"/>
  <c r="U2456" i="10"/>
  <c r="V2455" i="10"/>
  <c r="W2455" i="10" s="1"/>
  <c r="U2455" i="10"/>
  <c r="V2454" i="10"/>
  <c r="W2454" i="10" s="1"/>
  <c r="U2454" i="10"/>
  <c r="V2453" i="10"/>
  <c r="W2453" i="10" s="1"/>
  <c r="U2453" i="10"/>
  <c r="V2452" i="10"/>
  <c r="W2452" i="10" s="1"/>
  <c r="U2452" i="10"/>
  <c r="V2451" i="10"/>
  <c r="W2451" i="10" s="1"/>
  <c r="U2451" i="10"/>
  <c r="V2450" i="10"/>
  <c r="W2450" i="10" s="1"/>
  <c r="U2450" i="10"/>
  <c r="V2449" i="10"/>
  <c r="W2449" i="10" s="1"/>
  <c r="U2449" i="10"/>
  <c r="V2448" i="10"/>
  <c r="W2448" i="10" s="1"/>
  <c r="U2448" i="10"/>
  <c r="V2447" i="10"/>
  <c r="W2447" i="10" s="1"/>
  <c r="U2447" i="10"/>
  <c r="V2446" i="10"/>
  <c r="W2446" i="10" s="1"/>
  <c r="U2446" i="10"/>
  <c r="V2445" i="10"/>
  <c r="W2445" i="10" s="1"/>
  <c r="U2445" i="10"/>
  <c r="V2444" i="10"/>
  <c r="W2444" i="10" s="1"/>
  <c r="U2444" i="10"/>
  <c r="V2443" i="10"/>
  <c r="W2443" i="10" s="1"/>
  <c r="U2443" i="10"/>
  <c r="V2442" i="10"/>
  <c r="W2442" i="10" s="1"/>
  <c r="U2442" i="10"/>
  <c r="V2441" i="10"/>
  <c r="W2441" i="10" s="1"/>
  <c r="U2441" i="10"/>
  <c r="V2440" i="10"/>
  <c r="W2440" i="10" s="1"/>
  <c r="U2440" i="10"/>
  <c r="V2439" i="10"/>
  <c r="W2439" i="10" s="1"/>
  <c r="U2439" i="10"/>
  <c r="V2438" i="10"/>
  <c r="W2438" i="10" s="1"/>
  <c r="U2438" i="10"/>
  <c r="V2437" i="10"/>
  <c r="W2437" i="10" s="1"/>
  <c r="U2437" i="10"/>
  <c r="V2436" i="10"/>
  <c r="W2436" i="10" s="1"/>
  <c r="U2436" i="10"/>
  <c r="V2435" i="10"/>
  <c r="W2435" i="10" s="1"/>
  <c r="U2435" i="10"/>
  <c r="V2434" i="10"/>
  <c r="W2434" i="10" s="1"/>
  <c r="U2434" i="10"/>
  <c r="V2433" i="10"/>
  <c r="W2433" i="10" s="1"/>
  <c r="U2433" i="10"/>
  <c r="V2432" i="10"/>
  <c r="W2432" i="10" s="1"/>
  <c r="U2432" i="10"/>
  <c r="V2431" i="10"/>
  <c r="W2431" i="10" s="1"/>
  <c r="U2431" i="10"/>
  <c r="V2430" i="10"/>
  <c r="W2430" i="10" s="1"/>
  <c r="U2430" i="10"/>
  <c r="V2429" i="10"/>
  <c r="W2429" i="10" s="1"/>
  <c r="U2429" i="10"/>
  <c r="V2428" i="10"/>
  <c r="W2428" i="10" s="1"/>
  <c r="U2428" i="10"/>
  <c r="V2427" i="10"/>
  <c r="W2427" i="10" s="1"/>
  <c r="U2427" i="10"/>
  <c r="V2426" i="10"/>
  <c r="W2426" i="10" s="1"/>
  <c r="U2426" i="10"/>
  <c r="V2425" i="10"/>
  <c r="W2425" i="10" s="1"/>
  <c r="U2425" i="10"/>
  <c r="V2424" i="10"/>
  <c r="W2424" i="10" s="1"/>
  <c r="U2424" i="10"/>
  <c r="V2423" i="10"/>
  <c r="W2423" i="10" s="1"/>
  <c r="U2423" i="10"/>
  <c r="V2422" i="10"/>
  <c r="W2422" i="10" s="1"/>
  <c r="U2422" i="10"/>
  <c r="V2421" i="10"/>
  <c r="W2421" i="10" s="1"/>
  <c r="U2421" i="10"/>
  <c r="V2420" i="10"/>
  <c r="W2420" i="10" s="1"/>
  <c r="U2420" i="10"/>
  <c r="W2419" i="10"/>
  <c r="V2419" i="10"/>
  <c r="U2419" i="10"/>
  <c r="W2418" i="10"/>
  <c r="V2418" i="10"/>
  <c r="U2418" i="10"/>
  <c r="W2417" i="10"/>
  <c r="V2417" i="10"/>
  <c r="U2417" i="10"/>
  <c r="W2416" i="10"/>
  <c r="V2416" i="10"/>
  <c r="U2416" i="10"/>
  <c r="W2415" i="10"/>
  <c r="V2415" i="10"/>
  <c r="U2415" i="10"/>
  <c r="W2414" i="10"/>
  <c r="V2414" i="10"/>
  <c r="U2414" i="10"/>
  <c r="W2413" i="10"/>
  <c r="V2413" i="10"/>
  <c r="U2413" i="10"/>
  <c r="W2412" i="10"/>
  <c r="V2412" i="10"/>
  <c r="U2412" i="10"/>
  <c r="W2411" i="10"/>
  <c r="V2411" i="10"/>
  <c r="U2411" i="10"/>
  <c r="W2410" i="10"/>
  <c r="V2410" i="10"/>
  <c r="U2410" i="10"/>
  <c r="W2409" i="10"/>
  <c r="V2409" i="10"/>
  <c r="U2409" i="10"/>
  <c r="W2408" i="10"/>
  <c r="V2408" i="10"/>
  <c r="U2408" i="10"/>
  <c r="W2407" i="10"/>
  <c r="V2407" i="10"/>
  <c r="U2407" i="10"/>
  <c r="W2406" i="10"/>
  <c r="V2406" i="10"/>
  <c r="U2406" i="10"/>
  <c r="W2405" i="10"/>
  <c r="V2405" i="10"/>
  <c r="U2405" i="10"/>
  <c r="W2404" i="10"/>
  <c r="V2404" i="10"/>
  <c r="U2404" i="10"/>
  <c r="W2403" i="10"/>
  <c r="V2403" i="10"/>
  <c r="U2403" i="10"/>
  <c r="W2402" i="10"/>
  <c r="V2402" i="10"/>
  <c r="U2402" i="10"/>
  <c r="W2401" i="10"/>
  <c r="V2401" i="10"/>
  <c r="U2401" i="10"/>
  <c r="W2400" i="10"/>
  <c r="V2400" i="10"/>
  <c r="U2400" i="10"/>
  <c r="W2399" i="10"/>
  <c r="V2399" i="10"/>
  <c r="U2399" i="10"/>
  <c r="W2398" i="10"/>
  <c r="V2398" i="10"/>
  <c r="U2398" i="10"/>
  <c r="W2397" i="10"/>
  <c r="V2397" i="10"/>
  <c r="U2397" i="10"/>
  <c r="W2396" i="10"/>
  <c r="V2396" i="10"/>
  <c r="U2396" i="10"/>
  <c r="W2395" i="10"/>
  <c r="V2395" i="10"/>
  <c r="U2395" i="10"/>
  <c r="W2394" i="10"/>
  <c r="V2394" i="10"/>
  <c r="U2394" i="10"/>
  <c r="W2393" i="10"/>
  <c r="V2393" i="10"/>
  <c r="U2393" i="10"/>
  <c r="W2392" i="10"/>
  <c r="V2392" i="10"/>
  <c r="U2392" i="10"/>
  <c r="W2391" i="10"/>
  <c r="V2391" i="10"/>
  <c r="U2391" i="10"/>
  <c r="W2390" i="10"/>
  <c r="V2390" i="10"/>
  <c r="U2390" i="10"/>
  <c r="W2389" i="10"/>
  <c r="V2389" i="10"/>
  <c r="U2389" i="10"/>
  <c r="W2388" i="10"/>
  <c r="V2388" i="10"/>
  <c r="U2388" i="10"/>
  <c r="W2387" i="10"/>
  <c r="V2387" i="10"/>
  <c r="U2387" i="10"/>
  <c r="W2386" i="10"/>
  <c r="V2386" i="10"/>
  <c r="U2386" i="10"/>
  <c r="W2385" i="10"/>
  <c r="V2385" i="10"/>
  <c r="U2385" i="10"/>
  <c r="W2384" i="10"/>
  <c r="V2384" i="10"/>
  <c r="U2384" i="10"/>
  <c r="W2383" i="10"/>
  <c r="V2383" i="10"/>
  <c r="U2383" i="10"/>
  <c r="W2382" i="10"/>
  <c r="V2382" i="10"/>
  <c r="U2382" i="10"/>
  <c r="W2381" i="10"/>
  <c r="V2381" i="10"/>
  <c r="U2381" i="10"/>
  <c r="W2380" i="10"/>
  <c r="V2380" i="10"/>
  <c r="U2380" i="10"/>
  <c r="W2379" i="10"/>
  <c r="V2379" i="10"/>
  <c r="U2379" i="10"/>
  <c r="W2378" i="10"/>
  <c r="V2378" i="10"/>
  <c r="U2378" i="10"/>
  <c r="W2377" i="10"/>
  <c r="V2377" i="10"/>
  <c r="U2377" i="10"/>
  <c r="W2376" i="10"/>
  <c r="V2376" i="10"/>
  <c r="U2376" i="10"/>
  <c r="W2375" i="10"/>
  <c r="V2375" i="10"/>
  <c r="U2375" i="10"/>
  <c r="W2374" i="10"/>
  <c r="V2374" i="10"/>
  <c r="U2374" i="10"/>
  <c r="W2373" i="10"/>
  <c r="V2373" i="10"/>
  <c r="U2373" i="10"/>
  <c r="W2372" i="10"/>
  <c r="V2372" i="10"/>
  <c r="U2372" i="10"/>
  <c r="W2371" i="10"/>
  <c r="V2371" i="10"/>
  <c r="U2371" i="10"/>
  <c r="V2370" i="10"/>
  <c r="W2370" i="10" s="1"/>
  <c r="U2370" i="10"/>
  <c r="V2369" i="10"/>
  <c r="W2369" i="10" s="1"/>
  <c r="U2369" i="10"/>
  <c r="W2368" i="10"/>
  <c r="V2368" i="10"/>
  <c r="U2368" i="10"/>
  <c r="V2367" i="10"/>
  <c r="W2367" i="10" s="1"/>
  <c r="U2367" i="10"/>
  <c r="V2366" i="10"/>
  <c r="W2366" i="10" s="1"/>
  <c r="U2366" i="10"/>
  <c r="W2365" i="10"/>
  <c r="V2365" i="10"/>
  <c r="U2365" i="10"/>
  <c r="V2364" i="10"/>
  <c r="W2364" i="10" s="1"/>
  <c r="U2364" i="10"/>
  <c r="V2363" i="10"/>
  <c r="W2363" i="10" s="1"/>
  <c r="U2363" i="10"/>
  <c r="W2362" i="10"/>
  <c r="V2362" i="10"/>
  <c r="U2362" i="10"/>
  <c r="V2361" i="10"/>
  <c r="W2361" i="10" s="1"/>
  <c r="U2361" i="10"/>
  <c r="V2360" i="10"/>
  <c r="W2360" i="10" s="1"/>
  <c r="U2360" i="10"/>
  <c r="W2359" i="10"/>
  <c r="V2359" i="10"/>
  <c r="U2359" i="10"/>
  <c r="V2358" i="10"/>
  <c r="W2358" i="10" s="1"/>
  <c r="U2358" i="10"/>
  <c r="V2357" i="10"/>
  <c r="W2357" i="10" s="1"/>
  <c r="U2357" i="10"/>
  <c r="W2356" i="10"/>
  <c r="V2356" i="10"/>
  <c r="U2356" i="10"/>
  <c r="V2355" i="10"/>
  <c r="W2355" i="10" s="1"/>
  <c r="U2355" i="10"/>
  <c r="V2354" i="10"/>
  <c r="W2354" i="10" s="1"/>
  <c r="U2354" i="10"/>
  <c r="W2353" i="10"/>
  <c r="V2353" i="10"/>
  <c r="U2353" i="10"/>
  <c r="V2352" i="10"/>
  <c r="W2352" i="10" s="1"/>
  <c r="U2352" i="10"/>
  <c r="V2351" i="10"/>
  <c r="W2351" i="10" s="1"/>
  <c r="U2351" i="10"/>
  <c r="W2350" i="10"/>
  <c r="V2350" i="10"/>
  <c r="U2350" i="10"/>
  <c r="V2349" i="10"/>
  <c r="W2349" i="10" s="1"/>
  <c r="U2349" i="10"/>
  <c r="V2348" i="10"/>
  <c r="W2348" i="10" s="1"/>
  <c r="U2348" i="10"/>
  <c r="W2347" i="10"/>
  <c r="V2347" i="10"/>
  <c r="U2347" i="10"/>
  <c r="V2346" i="10"/>
  <c r="W2346" i="10" s="1"/>
  <c r="U2346" i="10"/>
  <c r="V2345" i="10"/>
  <c r="W2345" i="10" s="1"/>
  <c r="U2345" i="10"/>
  <c r="W2344" i="10"/>
  <c r="V2344" i="10"/>
  <c r="U2344" i="10"/>
  <c r="V2343" i="10"/>
  <c r="W2343" i="10" s="1"/>
  <c r="U2343" i="10"/>
  <c r="V2342" i="10"/>
  <c r="W2342" i="10" s="1"/>
  <c r="U2342" i="10"/>
  <c r="W2341" i="10"/>
  <c r="V2341" i="10"/>
  <c r="U2341" i="10"/>
  <c r="V2340" i="10"/>
  <c r="W2340" i="10" s="1"/>
  <c r="U2340" i="10"/>
  <c r="V2339" i="10"/>
  <c r="W2339" i="10" s="1"/>
  <c r="U2339" i="10"/>
  <c r="W2338" i="10"/>
  <c r="V2338" i="10"/>
  <c r="U2338" i="10"/>
  <c r="V2337" i="10"/>
  <c r="W2337" i="10" s="1"/>
  <c r="U2337" i="10"/>
  <c r="V2336" i="10"/>
  <c r="W2336" i="10" s="1"/>
  <c r="U2336" i="10"/>
  <c r="W2335" i="10"/>
  <c r="V2335" i="10"/>
  <c r="U2335" i="10"/>
  <c r="V2334" i="10"/>
  <c r="W2334" i="10" s="1"/>
  <c r="U2334" i="10"/>
  <c r="V2333" i="10"/>
  <c r="W2333" i="10" s="1"/>
  <c r="U2333" i="10"/>
  <c r="W2332" i="10"/>
  <c r="V2332" i="10"/>
  <c r="U2332" i="10"/>
  <c r="V2331" i="10"/>
  <c r="W2331" i="10" s="1"/>
  <c r="U2331" i="10"/>
  <c r="V2330" i="10"/>
  <c r="W2330" i="10" s="1"/>
  <c r="U2330" i="10"/>
  <c r="W2329" i="10"/>
  <c r="V2329" i="10"/>
  <c r="U2329" i="10"/>
  <c r="V2328" i="10"/>
  <c r="W2328" i="10" s="1"/>
  <c r="U2328" i="10"/>
  <c r="V2327" i="10"/>
  <c r="W2327" i="10" s="1"/>
  <c r="U2327" i="10"/>
  <c r="W2326" i="10"/>
  <c r="V2326" i="10"/>
  <c r="U2326" i="10"/>
  <c r="V2325" i="10"/>
  <c r="W2325" i="10" s="1"/>
  <c r="U2325" i="10"/>
  <c r="V2324" i="10"/>
  <c r="W2324" i="10" s="1"/>
  <c r="U2324" i="10"/>
  <c r="W2323" i="10"/>
  <c r="V2323" i="10"/>
  <c r="U2323" i="10"/>
  <c r="V2322" i="10"/>
  <c r="W2322" i="10" s="1"/>
  <c r="U2322" i="10"/>
  <c r="V2321" i="10"/>
  <c r="W2321" i="10" s="1"/>
  <c r="U2321" i="10"/>
  <c r="W2320" i="10"/>
  <c r="V2320" i="10"/>
  <c r="U2320" i="10"/>
  <c r="W2319" i="10"/>
  <c r="V2319" i="10"/>
  <c r="U2319" i="10"/>
  <c r="V2318" i="10"/>
  <c r="W2318" i="10" s="1"/>
  <c r="U2318" i="10"/>
  <c r="W2317" i="10"/>
  <c r="V2317" i="10"/>
  <c r="U2317" i="10"/>
  <c r="W2316" i="10"/>
  <c r="V2316" i="10"/>
  <c r="U2316" i="10"/>
  <c r="V2315" i="10"/>
  <c r="W2315" i="10" s="1"/>
  <c r="U2315" i="10"/>
  <c r="W2314" i="10"/>
  <c r="V2314" i="10"/>
  <c r="U2314" i="10"/>
  <c r="W2313" i="10"/>
  <c r="V2313" i="10"/>
  <c r="U2313" i="10"/>
  <c r="V2312" i="10"/>
  <c r="W2312" i="10" s="1"/>
  <c r="U2312" i="10"/>
  <c r="W2311" i="10"/>
  <c r="V2311" i="10"/>
  <c r="U2311" i="10"/>
  <c r="W2310" i="10"/>
  <c r="V2310" i="10"/>
  <c r="U2310" i="10"/>
  <c r="V2309" i="10"/>
  <c r="W2309" i="10" s="1"/>
  <c r="U2309" i="10"/>
  <c r="W2308" i="10"/>
  <c r="V2308" i="10"/>
  <c r="U2308" i="10"/>
  <c r="W2307" i="10"/>
  <c r="V2307" i="10"/>
  <c r="U2307" i="10"/>
  <c r="V2306" i="10"/>
  <c r="W2306" i="10" s="1"/>
  <c r="U2306" i="10"/>
  <c r="W2305" i="10"/>
  <c r="V2305" i="10"/>
  <c r="U2305" i="10"/>
  <c r="W2304" i="10"/>
  <c r="V2304" i="10"/>
  <c r="U2304" i="10"/>
  <c r="V2303" i="10"/>
  <c r="W2303" i="10" s="1"/>
  <c r="U2303" i="10"/>
  <c r="W2302" i="10"/>
  <c r="V2302" i="10"/>
  <c r="U2302" i="10"/>
  <c r="W2301" i="10"/>
  <c r="V2301" i="10"/>
  <c r="U2301" i="10"/>
  <c r="V2300" i="10"/>
  <c r="W2300" i="10" s="1"/>
  <c r="U2300" i="10"/>
  <c r="W2299" i="10"/>
  <c r="V2299" i="10"/>
  <c r="U2299" i="10"/>
  <c r="W2298" i="10"/>
  <c r="V2298" i="10"/>
  <c r="U2298" i="10"/>
  <c r="V2297" i="10"/>
  <c r="W2297" i="10" s="1"/>
  <c r="U2297" i="10"/>
  <c r="W2296" i="10"/>
  <c r="V2296" i="10"/>
  <c r="U2296" i="10"/>
  <c r="W2295" i="10"/>
  <c r="V2295" i="10"/>
  <c r="U2295" i="10"/>
  <c r="V2294" i="10"/>
  <c r="W2294" i="10" s="1"/>
  <c r="U2294" i="10"/>
  <c r="W2293" i="10"/>
  <c r="V2293" i="10"/>
  <c r="U2293" i="10"/>
  <c r="W2292" i="10"/>
  <c r="V2292" i="10"/>
  <c r="U2292" i="10"/>
  <c r="V2291" i="10"/>
  <c r="W2291" i="10" s="1"/>
  <c r="U2291" i="10"/>
  <c r="W2290" i="10"/>
  <c r="V2290" i="10"/>
  <c r="U2290" i="10"/>
  <c r="W2289" i="10"/>
  <c r="V2289" i="10"/>
  <c r="U2289" i="10"/>
  <c r="V2288" i="10"/>
  <c r="W2288" i="10" s="1"/>
  <c r="U2288" i="10"/>
  <c r="W2287" i="10"/>
  <c r="V2287" i="10"/>
  <c r="U2287" i="10"/>
  <c r="W2286" i="10"/>
  <c r="V2286" i="10"/>
  <c r="U2286" i="10"/>
  <c r="V2285" i="10"/>
  <c r="W2285" i="10" s="1"/>
  <c r="U2285" i="10"/>
  <c r="W2284" i="10"/>
  <c r="V2284" i="10"/>
  <c r="U2284" i="10"/>
  <c r="W2283" i="10"/>
  <c r="V2283" i="10"/>
  <c r="U2283" i="10"/>
  <c r="V2282" i="10"/>
  <c r="W2282" i="10" s="1"/>
  <c r="U2282" i="10"/>
  <c r="W2281" i="10"/>
  <c r="V2281" i="10"/>
  <c r="U2281" i="10"/>
  <c r="W2280" i="10"/>
  <c r="V2280" i="10"/>
  <c r="U2280" i="10"/>
  <c r="V2279" i="10"/>
  <c r="W2279" i="10" s="1"/>
  <c r="U2279" i="10"/>
  <c r="W2278" i="10"/>
  <c r="V2278" i="10"/>
  <c r="U2278" i="10"/>
  <c r="W2277" i="10"/>
  <c r="V2277" i="10"/>
  <c r="U2277" i="10"/>
  <c r="V2276" i="10"/>
  <c r="W2276" i="10" s="1"/>
  <c r="U2276" i="10"/>
  <c r="W2275" i="10"/>
  <c r="V2275" i="10"/>
  <c r="U2275" i="10"/>
  <c r="W2274" i="10"/>
  <c r="V2274" i="10"/>
  <c r="U2274" i="10"/>
  <c r="V2273" i="10"/>
  <c r="W2273" i="10" s="1"/>
  <c r="U2273" i="10"/>
  <c r="W2272" i="10"/>
  <c r="V2272" i="10"/>
  <c r="U2272" i="10"/>
  <c r="W2271" i="10"/>
  <c r="V2271" i="10"/>
  <c r="U2271" i="10"/>
  <c r="V2270" i="10"/>
  <c r="W2270" i="10" s="1"/>
  <c r="U2270" i="10"/>
  <c r="W2269" i="10"/>
  <c r="V2269" i="10"/>
  <c r="U2269" i="10"/>
  <c r="W2268" i="10"/>
  <c r="V2268" i="10"/>
  <c r="U2268" i="10"/>
  <c r="V2267" i="10"/>
  <c r="W2267" i="10" s="1"/>
  <c r="U2267" i="10"/>
  <c r="W2266" i="10"/>
  <c r="V2266" i="10"/>
  <c r="U2266" i="10"/>
  <c r="W2265" i="10"/>
  <c r="V2265" i="10"/>
  <c r="U2265" i="10"/>
  <c r="V2264" i="10"/>
  <c r="W2264" i="10" s="1"/>
  <c r="U2264" i="10"/>
  <c r="W2263" i="10"/>
  <c r="V2263" i="10"/>
  <c r="U2263" i="10"/>
  <c r="W2262" i="10"/>
  <c r="V2262" i="10"/>
  <c r="U2262" i="10"/>
  <c r="V2261" i="10"/>
  <c r="W2261" i="10" s="1"/>
  <c r="U2261" i="10"/>
  <c r="W2260" i="10"/>
  <c r="V2260" i="10"/>
  <c r="U2260" i="10"/>
  <c r="W2259" i="10"/>
  <c r="V2259" i="10"/>
  <c r="U2259" i="10"/>
  <c r="V2258" i="10"/>
  <c r="W2258" i="10" s="1"/>
  <c r="U2258" i="10"/>
  <c r="W2257" i="10"/>
  <c r="V2257" i="10"/>
  <c r="U2257" i="10"/>
  <c r="W2256" i="10"/>
  <c r="V2256" i="10"/>
  <c r="U2256" i="10"/>
  <c r="V2255" i="10"/>
  <c r="W2255" i="10" s="1"/>
  <c r="U2255" i="10"/>
  <c r="W2254" i="10"/>
  <c r="V2254" i="10"/>
  <c r="U2254" i="10"/>
  <c r="W2253" i="10"/>
  <c r="V2253" i="10"/>
  <c r="U2253" i="10"/>
  <c r="V2252" i="10"/>
  <c r="W2252" i="10" s="1"/>
  <c r="U2252" i="10"/>
  <c r="W2251" i="10"/>
  <c r="V2251" i="10"/>
  <c r="U2251" i="10"/>
  <c r="W2250" i="10"/>
  <c r="V2250" i="10"/>
  <c r="U2250" i="10"/>
  <c r="V2249" i="10"/>
  <c r="W2249" i="10" s="1"/>
  <c r="U2249" i="10"/>
  <c r="W2248" i="10"/>
  <c r="V2248" i="10"/>
  <c r="U2248" i="10"/>
  <c r="W2247" i="10"/>
  <c r="V2247" i="10"/>
  <c r="U2247" i="10"/>
  <c r="V2246" i="10"/>
  <c r="W2246" i="10" s="1"/>
  <c r="U2246" i="10"/>
  <c r="W2245" i="10"/>
  <c r="V2245" i="10"/>
  <c r="U2245" i="10"/>
  <c r="W2244" i="10"/>
  <c r="V2244" i="10"/>
  <c r="U2244" i="10"/>
  <c r="V2243" i="10"/>
  <c r="W2243" i="10" s="1"/>
  <c r="U2243" i="10"/>
  <c r="W2242" i="10"/>
  <c r="V2242" i="10"/>
  <c r="U2242" i="10"/>
  <c r="W2241" i="10"/>
  <c r="V2241" i="10"/>
  <c r="U2241" i="10"/>
  <c r="V2240" i="10"/>
  <c r="W2240" i="10" s="1"/>
  <c r="U2240" i="10"/>
  <c r="W2239" i="10"/>
  <c r="V2239" i="10"/>
  <c r="U2239" i="10"/>
  <c r="W2238" i="10"/>
  <c r="V2238" i="10"/>
  <c r="U2238" i="10"/>
  <c r="V2237" i="10"/>
  <c r="W2237" i="10" s="1"/>
  <c r="U2237" i="10"/>
  <c r="W2236" i="10"/>
  <c r="V2236" i="10"/>
  <c r="U2236" i="10"/>
  <c r="W2235" i="10"/>
  <c r="V2235" i="10"/>
  <c r="U2235" i="10"/>
  <c r="V2234" i="10"/>
  <c r="W2234" i="10" s="1"/>
  <c r="U2234" i="10"/>
  <c r="W2233" i="10"/>
  <c r="V2233" i="10"/>
  <c r="U2233" i="10"/>
  <c r="W2232" i="10"/>
  <c r="V2232" i="10"/>
  <c r="U2232" i="10"/>
  <c r="V2231" i="10"/>
  <c r="W2231" i="10" s="1"/>
  <c r="U2231" i="10"/>
  <c r="W2230" i="10"/>
  <c r="V2230" i="10"/>
  <c r="U2230" i="10"/>
  <c r="W2229" i="10"/>
  <c r="V2229" i="10"/>
  <c r="U2229" i="10"/>
  <c r="V2228" i="10"/>
  <c r="W2228" i="10" s="1"/>
  <c r="U2228" i="10"/>
  <c r="W2227" i="10"/>
  <c r="V2227" i="10"/>
  <c r="U2227" i="10"/>
  <c r="W2226" i="10"/>
  <c r="V2226" i="10"/>
  <c r="U2226" i="10"/>
  <c r="V2225" i="10"/>
  <c r="W2225" i="10" s="1"/>
  <c r="U2225" i="10"/>
  <c r="W2224" i="10"/>
  <c r="V2224" i="10"/>
  <c r="U2224" i="10"/>
  <c r="W2223" i="10"/>
  <c r="V2223" i="10"/>
  <c r="U2223" i="10"/>
  <c r="V2222" i="10"/>
  <c r="W2222" i="10" s="1"/>
  <c r="U2222" i="10"/>
  <c r="W2221" i="10"/>
  <c r="V2221" i="10"/>
  <c r="U2221" i="10"/>
  <c r="W2220" i="10"/>
  <c r="V2220" i="10"/>
  <c r="U2220" i="10"/>
  <c r="V2219" i="10"/>
  <c r="W2219" i="10" s="1"/>
  <c r="U2219" i="10"/>
  <c r="W2218" i="10"/>
  <c r="V2218" i="10"/>
  <c r="U2218" i="10"/>
  <c r="W2217" i="10"/>
  <c r="V2217" i="10"/>
  <c r="U2217" i="10"/>
  <c r="V2216" i="10"/>
  <c r="W2216" i="10" s="1"/>
  <c r="U2216" i="10"/>
  <c r="W2215" i="10"/>
  <c r="V2215" i="10"/>
  <c r="U2215" i="10"/>
  <c r="W2214" i="10"/>
  <c r="V2214" i="10"/>
  <c r="U2214" i="10"/>
  <c r="V2213" i="10"/>
  <c r="W2213" i="10" s="1"/>
  <c r="U2213" i="10"/>
  <c r="W2212" i="10"/>
  <c r="V2212" i="10"/>
  <c r="U2212" i="10"/>
  <c r="W2211" i="10"/>
  <c r="V2211" i="10"/>
  <c r="U2211" i="10"/>
  <c r="V2210" i="10"/>
  <c r="W2210" i="10" s="1"/>
  <c r="U2210" i="10"/>
  <c r="W2209" i="10"/>
  <c r="V2209" i="10"/>
  <c r="U2209" i="10"/>
  <c r="W2208" i="10"/>
  <c r="V2208" i="10"/>
  <c r="U2208" i="10"/>
  <c r="V2207" i="10"/>
  <c r="W2207" i="10" s="1"/>
  <c r="U2207" i="10"/>
  <c r="W2206" i="10"/>
  <c r="V2206" i="10"/>
  <c r="U2206" i="10"/>
  <c r="W2205" i="10"/>
  <c r="V2205" i="10"/>
  <c r="U2205" i="10"/>
  <c r="V2204" i="10"/>
  <c r="W2204" i="10" s="1"/>
  <c r="U2204" i="10"/>
  <c r="W2203" i="10"/>
  <c r="V2203" i="10"/>
  <c r="U2203" i="10"/>
  <c r="W2202" i="10"/>
  <c r="V2202" i="10"/>
  <c r="U2202" i="10"/>
  <c r="V2201" i="10"/>
  <c r="W2201" i="10" s="1"/>
  <c r="U2201" i="10"/>
  <c r="W2200" i="10"/>
  <c r="V2200" i="10"/>
  <c r="U2200" i="10"/>
  <c r="W2199" i="10"/>
  <c r="V2199" i="10"/>
  <c r="U2199" i="10"/>
  <c r="V2198" i="10"/>
  <c r="W2198" i="10" s="1"/>
  <c r="U2198" i="10"/>
  <c r="W2197" i="10"/>
  <c r="V2197" i="10"/>
  <c r="U2197" i="10"/>
  <c r="W2196" i="10"/>
  <c r="V2196" i="10"/>
  <c r="U2196" i="10"/>
  <c r="V2195" i="10"/>
  <c r="W2195" i="10" s="1"/>
  <c r="U2195" i="10"/>
  <c r="W2194" i="10"/>
  <c r="V2194" i="10"/>
  <c r="U2194" i="10"/>
  <c r="W2193" i="10"/>
  <c r="V2193" i="10"/>
  <c r="U2193" i="10"/>
  <c r="V2192" i="10"/>
  <c r="W2192" i="10" s="1"/>
  <c r="U2192" i="10"/>
  <c r="W2191" i="10"/>
  <c r="V2191" i="10"/>
  <c r="U2191" i="10"/>
  <c r="W2190" i="10"/>
  <c r="V2190" i="10"/>
  <c r="U2190" i="10"/>
  <c r="V2189" i="10"/>
  <c r="W2189" i="10" s="1"/>
  <c r="U2189" i="10"/>
  <c r="W2188" i="10"/>
  <c r="V2188" i="10"/>
  <c r="U2188" i="10"/>
  <c r="W2187" i="10"/>
  <c r="V2187" i="10"/>
  <c r="U2187" i="10"/>
  <c r="V2186" i="10"/>
  <c r="W2186" i="10" s="1"/>
  <c r="U2186" i="10"/>
  <c r="W2185" i="10"/>
  <c r="V2185" i="10"/>
  <c r="U2185" i="10"/>
  <c r="W2184" i="10"/>
  <c r="V2184" i="10"/>
  <c r="U2184" i="10"/>
  <c r="V2183" i="10"/>
  <c r="W2183" i="10" s="1"/>
  <c r="U2183" i="10"/>
  <c r="W2182" i="10"/>
  <c r="V2182" i="10"/>
  <c r="U2182" i="10"/>
  <c r="W2181" i="10"/>
  <c r="V2181" i="10"/>
  <c r="U2181" i="10"/>
  <c r="V2180" i="10"/>
  <c r="W2180" i="10" s="1"/>
  <c r="U2180" i="10"/>
  <c r="W2179" i="10"/>
  <c r="V2179" i="10"/>
  <c r="U2179" i="10"/>
  <c r="W2178" i="10"/>
  <c r="V2178" i="10"/>
  <c r="U2178" i="10"/>
  <c r="V2177" i="10"/>
  <c r="W2177" i="10" s="1"/>
  <c r="U2177" i="10"/>
  <c r="W2176" i="10"/>
  <c r="V2176" i="10"/>
  <c r="U2176" i="10"/>
  <c r="W2175" i="10"/>
  <c r="V2175" i="10"/>
  <c r="U2175" i="10"/>
  <c r="V2174" i="10"/>
  <c r="W2174" i="10" s="1"/>
  <c r="U2174" i="10"/>
  <c r="W2173" i="10"/>
  <c r="V2173" i="10"/>
  <c r="U2173" i="10"/>
  <c r="W2172" i="10"/>
  <c r="V2172" i="10"/>
  <c r="U2172" i="10"/>
  <c r="V2171" i="10"/>
  <c r="W2171" i="10" s="1"/>
  <c r="U2171" i="10"/>
  <c r="W2170" i="10"/>
  <c r="V2170" i="10"/>
  <c r="U2170" i="10"/>
  <c r="W2169" i="10"/>
  <c r="V2169" i="10"/>
  <c r="U2169" i="10"/>
  <c r="V2168" i="10"/>
  <c r="W2168" i="10" s="1"/>
  <c r="U2168" i="10"/>
  <c r="W2167" i="10"/>
  <c r="V2167" i="10"/>
  <c r="U2167" i="10"/>
  <c r="W2166" i="10"/>
  <c r="V2166" i="10"/>
  <c r="U2166" i="10"/>
  <c r="V2165" i="10"/>
  <c r="W2165" i="10" s="1"/>
  <c r="U2165" i="10"/>
  <c r="W2164" i="10"/>
  <c r="V2164" i="10"/>
  <c r="U2164" i="10"/>
  <c r="W2163" i="10"/>
  <c r="V2163" i="10"/>
  <c r="U2163" i="10"/>
  <c r="V2162" i="10"/>
  <c r="W2162" i="10" s="1"/>
  <c r="U2162" i="10"/>
  <c r="W2161" i="10"/>
  <c r="V2161" i="10"/>
  <c r="U2161" i="10"/>
  <c r="W2160" i="10"/>
  <c r="V2160" i="10"/>
  <c r="U2160" i="10"/>
  <c r="V2159" i="10"/>
  <c r="W2159" i="10" s="1"/>
  <c r="U2159" i="10"/>
  <c r="AB2158" i="10"/>
  <c r="W2158" i="10"/>
  <c r="V2158" i="10"/>
  <c r="U2158" i="10"/>
  <c r="Z2158" i="10" s="1"/>
  <c r="AA2158" i="10" s="1"/>
  <c r="W2157" i="10"/>
  <c r="V2157" i="10"/>
  <c r="U2157" i="10"/>
  <c r="V2156" i="10"/>
  <c r="W2156" i="10" s="1"/>
  <c r="U2156" i="10"/>
  <c r="W2155" i="10"/>
  <c r="V2155" i="10"/>
  <c r="U2155" i="10"/>
  <c r="W2154" i="10"/>
  <c r="V2154" i="10"/>
  <c r="U2154" i="10"/>
  <c r="V2153" i="10"/>
  <c r="W2153" i="10" s="1"/>
  <c r="U2153" i="10"/>
  <c r="W2152" i="10"/>
  <c r="V2152" i="10"/>
  <c r="U2152" i="10"/>
  <c r="W2151" i="10"/>
  <c r="V2151" i="10"/>
  <c r="U2151" i="10"/>
  <c r="V2150" i="10"/>
  <c r="W2150" i="10" s="1"/>
  <c r="U2150" i="10"/>
  <c r="W2149" i="10"/>
  <c r="V2149" i="10"/>
  <c r="U2149" i="10"/>
  <c r="W2148" i="10"/>
  <c r="V2148" i="10"/>
  <c r="U2148" i="10"/>
  <c r="V2147" i="10"/>
  <c r="W2147" i="10" s="1"/>
  <c r="U2147" i="10"/>
  <c r="W2146" i="10"/>
  <c r="V2146" i="10"/>
  <c r="U2146" i="10"/>
  <c r="W2145" i="10"/>
  <c r="V2145" i="10"/>
  <c r="U2145" i="10"/>
  <c r="V2144" i="10"/>
  <c r="W2144" i="10" s="1"/>
  <c r="U2144" i="10"/>
  <c r="W2143" i="10"/>
  <c r="V2143" i="10"/>
  <c r="U2143" i="10"/>
  <c r="W2142" i="10"/>
  <c r="V2142" i="10"/>
  <c r="U2142" i="10"/>
  <c r="V2141" i="10"/>
  <c r="W2141" i="10" s="1"/>
  <c r="U2141" i="10"/>
  <c r="W2140" i="10"/>
  <c r="V2140" i="10"/>
  <c r="U2140" i="10"/>
  <c r="W2139" i="10"/>
  <c r="V2139" i="10"/>
  <c r="U2139" i="10"/>
  <c r="V2138" i="10"/>
  <c r="W2138" i="10" s="1"/>
  <c r="U2138" i="10"/>
  <c r="W2137" i="10"/>
  <c r="V2137" i="10"/>
  <c r="U2137" i="10"/>
  <c r="W2136" i="10"/>
  <c r="V2136" i="10"/>
  <c r="U2136" i="10"/>
  <c r="V2135" i="10"/>
  <c r="W2135" i="10" s="1"/>
  <c r="U2135" i="10"/>
  <c r="W2134" i="10"/>
  <c r="V2134" i="10"/>
  <c r="U2134" i="10"/>
  <c r="W2133" i="10"/>
  <c r="V2133" i="10"/>
  <c r="U2133" i="10"/>
  <c r="V2132" i="10"/>
  <c r="W2132" i="10" s="1"/>
  <c r="U2132" i="10"/>
  <c r="W2131" i="10"/>
  <c r="V2131" i="10"/>
  <c r="U2131" i="10"/>
  <c r="W2130" i="10"/>
  <c r="V2130" i="10"/>
  <c r="U2130" i="10"/>
  <c r="V2129" i="10"/>
  <c r="W2129" i="10" s="1"/>
  <c r="U2129" i="10"/>
  <c r="W2128" i="10"/>
  <c r="V2128" i="10"/>
  <c r="U2128" i="10"/>
  <c r="W2127" i="10"/>
  <c r="V2127" i="10"/>
  <c r="U2127" i="10"/>
  <c r="V2126" i="10"/>
  <c r="W2126" i="10" s="1"/>
  <c r="U2126" i="10"/>
  <c r="W2125" i="10"/>
  <c r="V2125" i="10"/>
  <c r="U2125" i="10"/>
  <c r="W2124" i="10"/>
  <c r="V2124" i="10"/>
  <c r="U2124" i="10"/>
  <c r="V2123" i="10"/>
  <c r="W2123" i="10" s="1"/>
  <c r="U2123" i="10"/>
  <c r="W2122" i="10"/>
  <c r="V2122" i="10"/>
  <c r="U2122" i="10"/>
  <c r="W2121" i="10"/>
  <c r="V2121" i="10"/>
  <c r="U2121" i="10"/>
  <c r="V2120" i="10"/>
  <c r="W2120" i="10" s="1"/>
  <c r="U2120" i="10"/>
  <c r="W2119" i="10"/>
  <c r="V2119" i="10"/>
  <c r="U2119" i="10"/>
  <c r="W2118" i="10"/>
  <c r="V2118" i="10"/>
  <c r="U2118" i="10"/>
  <c r="V2117" i="10"/>
  <c r="W2117" i="10" s="1"/>
  <c r="U2117" i="10"/>
  <c r="W2116" i="10"/>
  <c r="V2116" i="10"/>
  <c r="U2116" i="10"/>
  <c r="W2115" i="10"/>
  <c r="V2115" i="10"/>
  <c r="U2115" i="10"/>
  <c r="V2114" i="10"/>
  <c r="W2114" i="10" s="1"/>
  <c r="U2114" i="10"/>
  <c r="W2113" i="10"/>
  <c r="V2113" i="10"/>
  <c r="U2113" i="10"/>
  <c r="W2112" i="10"/>
  <c r="V2112" i="10"/>
  <c r="U2112" i="10"/>
  <c r="V2111" i="10"/>
  <c r="W2111" i="10" s="1"/>
  <c r="U2111" i="10"/>
  <c r="W2110" i="10"/>
  <c r="V2110" i="10"/>
  <c r="U2110" i="10"/>
  <c r="W2109" i="10"/>
  <c r="V2109" i="10"/>
  <c r="U2109" i="10"/>
  <c r="V2108" i="10"/>
  <c r="W2108" i="10" s="1"/>
  <c r="U2108" i="10"/>
  <c r="W2107" i="10"/>
  <c r="V2107" i="10"/>
  <c r="U2107" i="10"/>
  <c r="W2106" i="10"/>
  <c r="V2106" i="10"/>
  <c r="U2106" i="10"/>
  <c r="V2105" i="10"/>
  <c r="W2105" i="10" s="1"/>
  <c r="U2105" i="10"/>
  <c r="W2104" i="10"/>
  <c r="V2104" i="10"/>
  <c r="U2104" i="10"/>
  <c r="W2103" i="10"/>
  <c r="V2103" i="10"/>
  <c r="U2103" i="10"/>
  <c r="V2102" i="10"/>
  <c r="W2102" i="10" s="1"/>
  <c r="U2102" i="10"/>
  <c r="W2101" i="10"/>
  <c r="V2101" i="10"/>
  <c r="U2101" i="10"/>
  <c r="W2100" i="10"/>
  <c r="V2100" i="10"/>
  <c r="U2100" i="10"/>
  <c r="V2099" i="10"/>
  <c r="W2099" i="10" s="1"/>
  <c r="U2099" i="10"/>
  <c r="W2098" i="10"/>
  <c r="V2098" i="10"/>
  <c r="U2098" i="10"/>
  <c r="W2097" i="10"/>
  <c r="V2097" i="10"/>
  <c r="U2097" i="10"/>
  <c r="V2096" i="10"/>
  <c r="W2096" i="10" s="1"/>
  <c r="U2096" i="10"/>
  <c r="W2095" i="10"/>
  <c r="V2095" i="10"/>
  <c r="U2095" i="10"/>
  <c r="W2094" i="10"/>
  <c r="V2094" i="10"/>
  <c r="U2094" i="10"/>
  <c r="V2093" i="10"/>
  <c r="W2093" i="10" s="1"/>
  <c r="U2093" i="10"/>
  <c r="W2092" i="10"/>
  <c r="V2092" i="10"/>
  <c r="U2092" i="10"/>
  <c r="W2091" i="10"/>
  <c r="V2091" i="10"/>
  <c r="U2091" i="10"/>
  <c r="V2090" i="10"/>
  <c r="W2090" i="10" s="1"/>
  <c r="U2090" i="10"/>
  <c r="W2089" i="10"/>
  <c r="V2089" i="10"/>
  <c r="U2089" i="10"/>
  <c r="W2088" i="10"/>
  <c r="V2088" i="10"/>
  <c r="U2088" i="10"/>
  <c r="V2087" i="10"/>
  <c r="W2087" i="10" s="1"/>
  <c r="U2087" i="10"/>
  <c r="W2086" i="10"/>
  <c r="V2086" i="10"/>
  <c r="U2086" i="10"/>
  <c r="W2085" i="10"/>
  <c r="V2085" i="10"/>
  <c r="U2085" i="10"/>
  <c r="V2084" i="10"/>
  <c r="W2084" i="10" s="1"/>
  <c r="U2084" i="10"/>
  <c r="W2083" i="10"/>
  <c r="V2083" i="10"/>
  <c r="U2083" i="10"/>
  <c r="W2082" i="10"/>
  <c r="V2082" i="10"/>
  <c r="U2082" i="10"/>
  <c r="V2081" i="10"/>
  <c r="W2081" i="10" s="1"/>
  <c r="U2081" i="10"/>
  <c r="W2080" i="10"/>
  <c r="V2080" i="10"/>
  <c r="U2080" i="10"/>
  <c r="W2079" i="10"/>
  <c r="V2079" i="10"/>
  <c r="U2079" i="10"/>
  <c r="V2078" i="10"/>
  <c r="W2078" i="10" s="1"/>
  <c r="U2078" i="10"/>
  <c r="W2077" i="10"/>
  <c r="V2077" i="10"/>
  <c r="U2077" i="10"/>
  <c r="W2076" i="10"/>
  <c r="V2076" i="10"/>
  <c r="U2076" i="10"/>
  <c r="V2075" i="10"/>
  <c r="W2075" i="10" s="1"/>
  <c r="U2075" i="10"/>
  <c r="W2074" i="10"/>
  <c r="V2074" i="10"/>
  <c r="U2074" i="10"/>
  <c r="W2073" i="10"/>
  <c r="V2073" i="10"/>
  <c r="U2073" i="10"/>
  <c r="V2072" i="10"/>
  <c r="W2072" i="10" s="1"/>
  <c r="U2072" i="10"/>
  <c r="W2071" i="10"/>
  <c r="V2071" i="10"/>
  <c r="U2071" i="10"/>
  <c r="W2070" i="10"/>
  <c r="V2070" i="10"/>
  <c r="U2070" i="10"/>
  <c r="V2069" i="10"/>
  <c r="W2069" i="10" s="1"/>
  <c r="U2069" i="10"/>
  <c r="W2068" i="10"/>
  <c r="V2068" i="10"/>
  <c r="U2068" i="10"/>
  <c r="W2067" i="10"/>
  <c r="V2067" i="10"/>
  <c r="U2067" i="10"/>
  <c r="V2066" i="10"/>
  <c r="W2066" i="10" s="1"/>
  <c r="U2066" i="10"/>
  <c r="W2065" i="10"/>
  <c r="V2065" i="10"/>
  <c r="U2065" i="10"/>
  <c r="W2064" i="10"/>
  <c r="V2064" i="10"/>
  <c r="U2064" i="10"/>
  <c r="V2063" i="10"/>
  <c r="W2063" i="10" s="1"/>
  <c r="U2063" i="10"/>
  <c r="W2062" i="10"/>
  <c r="V2062" i="10"/>
  <c r="U2062" i="10"/>
  <c r="W2061" i="10"/>
  <c r="V2061" i="10"/>
  <c r="U2061" i="10"/>
  <c r="V2060" i="10"/>
  <c r="W2060" i="10" s="1"/>
  <c r="U2060" i="10"/>
  <c r="W2059" i="10"/>
  <c r="V2059" i="10"/>
  <c r="U2059" i="10"/>
  <c r="W2058" i="10"/>
  <c r="V2058" i="10"/>
  <c r="U2058" i="10"/>
  <c r="V2057" i="10"/>
  <c r="W2057" i="10" s="1"/>
  <c r="U2057" i="10"/>
  <c r="W2056" i="10"/>
  <c r="V2056" i="10"/>
  <c r="U2056" i="10"/>
  <c r="W2055" i="10"/>
  <c r="V2055" i="10"/>
  <c r="U2055" i="10"/>
  <c r="V2054" i="10"/>
  <c r="W2054" i="10" s="1"/>
  <c r="U2054" i="10"/>
  <c r="W2053" i="10"/>
  <c r="V2053" i="10"/>
  <c r="U2053" i="10"/>
  <c r="W2052" i="10"/>
  <c r="V2052" i="10"/>
  <c r="U2052" i="10"/>
  <c r="V2051" i="10"/>
  <c r="W2051" i="10" s="1"/>
  <c r="U2051" i="10"/>
  <c r="W2050" i="10"/>
  <c r="V2050" i="10"/>
  <c r="U2050" i="10"/>
  <c r="W2049" i="10"/>
  <c r="V2049" i="10"/>
  <c r="U2049" i="10"/>
  <c r="V2048" i="10"/>
  <c r="W2048" i="10" s="1"/>
  <c r="U2048" i="10"/>
  <c r="W2047" i="10"/>
  <c r="V2047" i="10"/>
  <c r="U2047" i="10"/>
  <c r="W2046" i="10"/>
  <c r="V2046" i="10"/>
  <c r="U2046" i="10"/>
  <c r="V2045" i="10"/>
  <c r="W2045" i="10" s="1"/>
  <c r="U2045" i="10"/>
  <c r="W2044" i="10"/>
  <c r="V2044" i="10"/>
  <c r="U2044" i="10"/>
  <c r="W2043" i="10"/>
  <c r="V2043" i="10"/>
  <c r="U2043" i="10"/>
  <c r="V2042" i="10"/>
  <c r="W2042" i="10" s="1"/>
  <c r="U2042" i="10"/>
  <c r="W2041" i="10"/>
  <c r="V2041" i="10"/>
  <c r="U2041" i="10"/>
  <c r="W2040" i="10"/>
  <c r="V2040" i="10"/>
  <c r="U2040" i="10"/>
  <c r="V2039" i="10"/>
  <c r="W2039" i="10" s="1"/>
  <c r="U2039" i="10"/>
  <c r="W2038" i="10"/>
  <c r="V2038" i="10"/>
  <c r="U2038" i="10"/>
  <c r="W2037" i="10"/>
  <c r="V2037" i="10"/>
  <c r="U2037" i="10"/>
  <c r="V2036" i="10"/>
  <c r="W2036" i="10" s="1"/>
  <c r="U2036" i="10"/>
  <c r="W2035" i="10"/>
  <c r="V2035" i="10"/>
  <c r="U2035" i="10"/>
  <c r="W2034" i="10"/>
  <c r="V2034" i="10"/>
  <c r="U2034" i="10"/>
  <c r="V2033" i="10"/>
  <c r="W2033" i="10" s="1"/>
  <c r="U2033" i="10"/>
  <c r="W2032" i="10"/>
  <c r="V2032" i="10"/>
  <c r="U2032" i="10"/>
  <c r="W2031" i="10"/>
  <c r="V2031" i="10"/>
  <c r="U2031" i="10"/>
  <c r="V2030" i="10"/>
  <c r="W2030" i="10" s="1"/>
  <c r="U2030" i="10"/>
  <c r="W2029" i="10"/>
  <c r="V2029" i="10"/>
  <c r="U2029" i="10"/>
  <c r="W2028" i="10"/>
  <c r="V2028" i="10"/>
  <c r="U2028" i="10"/>
  <c r="V2027" i="10"/>
  <c r="W2027" i="10" s="1"/>
  <c r="U2027" i="10"/>
  <c r="W2026" i="10"/>
  <c r="V2026" i="10"/>
  <c r="U2026" i="10"/>
  <c r="W2025" i="10"/>
  <c r="V2025" i="10"/>
  <c r="U2025" i="10"/>
  <c r="V2024" i="10"/>
  <c r="W2024" i="10" s="1"/>
  <c r="U2024" i="10"/>
  <c r="W2023" i="10"/>
  <c r="V2023" i="10"/>
  <c r="U2023" i="10"/>
  <c r="W2022" i="10"/>
  <c r="V2022" i="10"/>
  <c r="U2022" i="10"/>
  <c r="V2021" i="10"/>
  <c r="W2021" i="10" s="1"/>
  <c r="U2021" i="10"/>
  <c r="W2020" i="10"/>
  <c r="V2020" i="10"/>
  <c r="U2020" i="10"/>
  <c r="W2019" i="10"/>
  <c r="V2019" i="10"/>
  <c r="U2019" i="10"/>
  <c r="V2018" i="10"/>
  <c r="W2018" i="10" s="1"/>
  <c r="U2018" i="10"/>
  <c r="W2017" i="10"/>
  <c r="V2017" i="10"/>
  <c r="U2017" i="10"/>
  <c r="W2016" i="10"/>
  <c r="V2016" i="10"/>
  <c r="U2016" i="10"/>
  <c r="V2015" i="10"/>
  <c r="W2015" i="10" s="1"/>
  <c r="U2015" i="10"/>
  <c r="W2014" i="10"/>
  <c r="V2014" i="10"/>
  <c r="U2014" i="10"/>
  <c r="W2013" i="10"/>
  <c r="V2013" i="10"/>
  <c r="U2013" i="10"/>
  <c r="V2012" i="10"/>
  <c r="W2012" i="10" s="1"/>
  <c r="U2012" i="10"/>
  <c r="W2011" i="10"/>
  <c r="V2011" i="10"/>
  <c r="U2011" i="10"/>
  <c r="V2010" i="10"/>
  <c r="W2010" i="10" s="1"/>
  <c r="U2010" i="10"/>
  <c r="V2009" i="10"/>
  <c r="W2009" i="10" s="1"/>
  <c r="U2009" i="10"/>
  <c r="W2008" i="10"/>
  <c r="V2008" i="10"/>
  <c r="U2008" i="10"/>
  <c r="V2007" i="10"/>
  <c r="W2007" i="10" s="1"/>
  <c r="U2007" i="10"/>
  <c r="V2006" i="10"/>
  <c r="W2006" i="10" s="1"/>
  <c r="U2006" i="10"/>
  <c r="W2005" i="10"/>
  <c r="V2005" i="10"/>
  <c r="U2005" i="10"/>
  <c r="V2004" i="10"/>
  <c r="W2004" i="10" s="1"/>
  <c r="U2004" i="10"/>
  <c r="V2003" i="10"/>
  <c r="W2003" i="10" s="1"/>
  <c r="U2003" i="10"/>
  <c r="W2002" i="10"/>
  <c r="V2002" i="10"/>
  <c r="U2002" i="10"/>
  <c r="V2001" i="10"/>
  <c r="W2001" i="10" s="1"/>
  <c r="U2001" i="10"/>
  <c r="V2000" i="10"/>
  <c r="W2000" i="10" s="1"/>
  <c r="U2000" i="10"/>
  <c r="V1999" i="10"/>
  <c r="W1999" i="10" s="1"/>
  <c r="U1999" i="10"/>
  <c r="V1998" i="10"/>
  <c r="W1998" i="10" s="1"/>
  <c r="U1998" i="10"/>
  <c r="AB1998" i="10" s="1"/>
  <c r="V1997" i="10"/>
  <c r="W1997" i="10" s="1"/>
  <c r="U1997" i="10"/>
  <c r="V1996" i="10"/>
  <c r="W1996" i="10" s="1"/>
  <c r="U1996" i="10"/>
  <c r="V1995" i="10"/>
  <c r="W1995" i="10" s="1"/>
  <c r="U1995" i="10"/>
  <c r="V1994" i="10"/>
  <c r="W1994" i="10" s="1"/>
  <c r="U1994" i="10"/>
  <c r="V1993" i="10"/>
  <c r="W1993" i="10" s="1"/>
  <c r="U1993" i="10"/>
  <c r="V1992" i="10"/>
  <c r="W1992" i="10" s="1"/>
  <c r="U1992" i="10"/>
  <c r="V1991" i="10"/>
  <c r="W1991" i="10" s="1"/>
  <c r="U1991" i="10"/>
  <c r="V1990" i="10"/>
  <c r="W1990" i="10" s="1"/>
  <c r="U1990" i="10"/>
  <c r="V1989" i="10"/>
  <c r="W1989" i="10" s="1"/>
  <c r="U1989" i="10"/>
  <c r="V1988" i="10"/>
  <c r="W1988" i="10" s="1"/>
  <c r="U1988" i="10"/>
  <c r="V1987" i="10"/>
  <c r="W1987" i="10" s="1"/>
  <c r="U1987" i="10"/>
  <c r="V1986" i="10"/>
  <c r="W1986" i="10" s="1"/>
  <c r="U1986" i="10"/>
  <c r="V1985" i="10"/>
  <c r="W1985" i="10" s="1"/>
  <c r="U1985" i="10"/>
  <c r="V1984" i="10"/>
  <c r="W1984" i="10" s="1"/>
  <c r="U1984" i="10"/>
  <c r="V1983" i="10"/>
  <c r="W1983" i="10" s="1"/>
  <c r="U1983" i="10"/>
  <c r="V1982" i="10"/>
  <c r="W1982" i="10" s="1"/>
  <c r="U1982" i="10"/>
  <c r="V1981" i="10"/>
  <c r="W1981" i="10" s="1"/>
  <c r="U1981" i="10"/>
  <c r="V1980" i="10"/>
  <c r="W1980" i="10" s="1"/>
  <c r="U1980" i="10"/>
  <c r="V1979" i="10"/>
  <c r="W1979" i="10" s="1"/>
  <c r="U1979" i="10"/>
  <c r="V1978" i="10"/>
  <c r="W1978" i="10" s="1"/>
  <c r="U1978" i="10"/>
  <c r="V1977" i="10"/>
  <c r="W1977" i="10" s="1"/>
  <c r="U1977" i="10"/>
  <c r="V1976" i="10"/>
  <c r="W1976" i="10" s="1"/>
  <c r="U1976" i="10"/>
  <c r="V1975" i="10"/>
  <c r="W1975" i="10" s="1"/>
  <c r="U1975" i="10"/>
  <c r="V1974" i="10"/>
  <c r="W1974" i="10" s="1"/>
  <c r="U1974" i="10"/>
  <c r="V1973" i="10"/>
  <c r="W1973" i="10" s="1"/>
  <c r="U1973" i="10"/>
  <c r="V1972" i="10"/>
  <c r="W1972" i="10" s="1"/>
  <c r="U1972" i="10"/>
  <c r="V1971" i="10"/>
  <c r="W1971" i="10" s="1"/>
  <c r="U1971" i="10"/>
  <c r="V1970" i="10"/>
  <c r="W1970" i="10" s="1"/>
  <c r="U1970" i="10"/>
  <c r="V1969" i="10"/>
  <c r="W1969" i="10" s="1"/>
  <c r="U1969" i="10"/>
  <c r="V1968" i="10"/>
  <c r="W1968" i="10" s="1"/>
  <c r="U1968" i="10"/>
  <c r="V1967" i="10"/>
  <c r="W1967" i="10" s="1"/>
  <c r="U1967" i="10"/>
  <c r="V1966" i="10"/>
  <c r="W1966" i="10" s="1"/>
  <c r="U1966" i="10"/>
  <c r="V1965" i="10"/>
  <c r="W1965" i="10" s="1"/>
  <c r="U1965" i="10"/>
  <c r="V1964" i="10"/>
  <c r="W1964" i="10" s="1"/>
  <c r="U1964" i="10"/>
  <c r="V1963" i="10"/>
  <c r="W1963" i="10" s="1"/>
  <c r="U1963" i="10"/>
  <c r="V1962" i="10"/>
  <c r="W1962" i="10" s="1"/>
  <c r="U1962" i="10"/>
  <c r="V1961" i="10"/>
  <c r="W1961" i="10" s="1"/>
  <c r="U1961" i="10"/>
  <c r="V1960" i="10"/>
  <c r="W1960" i="10" s="1"/>
  <c r="U1960" i="10"/>
  <c r="V1959" i="10"/>
  <c r="W1959" i="10" s="1"/>
  <c r="U1959" i="10"/>
  <c r="V1958" i="10"/>
  <c r="W1958" i="10" s="1"/>
  <c r="U1958" i="10"/>
  <c r="V1957" i="10"/>
  <c r="W1957" i="10" s="1"/>
  <c r="U1957" i="10"/>
  <c r="V1956" i="10"/>
  <c r="W1956" i="10" s="1"/>
  <c r="U1956" i="10"/>
  <c r="V1955" i="10"/>
  <c r="W1955" i="10" s="1"/>
  <c r="U1955" i="10"/>
  <c r="V1954" i="10"/>
  <c r="W1954" i="10" s="1"/>
  <c r="U1954" i="10"/>
  <c r="V1953" i="10"/>
  <c r="W1953" i="10" s="1"/>
  <c r="U1953" i="10"/>
  <c r="V1952" i="10"/>
  <c r="W1952" i="10" s="1"/>
  <c r="U1952" i="10"/>
  <c r="V1951" i="10"/>
  <c r="W1951" i="10" s="1"/>
  <c r="U1951" i="10"/>
  <c r="V1950" i="10"/>
  <c r="W1950" i="10" s="1"/>
  <c r="U1950" i="10"/>
  <c r="V1949" i="10"/>
  <c r="W1949" i="10" s="1"/>
  <c r="U1949" i="10"/>
  <c r="V1948" i="10"/>
  <c r="W1948" i="10" s="1"/>
  <c r="U1948" i="10"/>
  <c r="V1947" i="10"/>
  <c r="W1947" i="10" s="1"/>
  <c r="U1947" i="10"/>
  <c r="V1946" i="10"/>
  <c r="W1946" i="10" s="1"/>
  <c r="U1946" i="10"/>
  <c r="V1945" i="10"/>
  <c r="W1945" i="10" s="1"/>
  <c r="U1945" i="10"/>
  <c r="V1944" i="10"/>
  <c r="W1944" i="10" s="1"/>
  <c r="U1944" i="10"/>
  <c r="V1943" i="10"/>
  <c r="W1943" i="10" s="1"/>
  <c r="U1943" i="10"/>
  <c r="V1942" i="10"/>
  <c r="W1942" i="10" s="1"/>
  <c r="U1942" i="10"/>
  <c r="V1941" i="10"/>
  <c r="W1941" i="10" s="1"/>
  <c r="U1941" i="10"/>
  <c r="V1940" i="10"/>
  <c r="W1940" i="10" s="1"/>
  <c r="U1940" i="10"/>
  <c r="V1939" i="10"/>
  <c r="W1939" i="10" s="1"/>
  <c r="U1939" i="10"/>
  <c r="V1938" i="10"/>
  <c r="W1938" i="10" s="1"/>
  <c r="U1938" i="10"/>
  <c r="V1937" i="10"/>
  <c r="W1937" i="10" s="1"/>
  <c r="U1937" i="10"/>
  <c r="V1936" i="10"/>
  <c r="W1936" i="10" s="1"/>
  <c r="U1936" i="10"/>
  <c r="V1935" i="10"/>
  <c r="W1935" i="10" s="1"/>
  <c r="U1935" i="10"/>
  <c r="V1934" i="10"/>
  <c r="W1934" i="10" s="1"/>
  <c r="U1934" i="10"/>
  <c r="V1933" i="10"/>
  <c r="W1933" i="10" s="1"/>
  <c r="U1933" i="10"/>
  <c r="V1932" i="10"/>
  <c r="W1932" i="10" s="1"/>
  <c r="U1932" i="10"/>
  <c r="V1931" i="10"/>
  <c r="W1931" i="10" s="1"/>
  <c r="U1931" i="10"/>
  <c r="V1930" i="10"/>
  <c r="W1930" i="10" s="1"/>
  <c r="U1930" i="10"/>
  <c r="V1929" i="10"/>
  <c r="W1929" i="10" s="1"/>
  <c r="U1929" i="10"/>
  <c r="V1928" i="10"/>
  <c r="W1928" i="10" s="1"/>
  <c r="U1928" i="10"/>
  <c r="V1927" i="10"/>
  <c r="W1927" i="10" s="1"/>
  <c r="U1927" i="10"/>
  <c r="V1926" i="10"/>
  <c r="W1926" i="10" s="1"/>
  <c r="U1926" i="10"/>
  <c r="V1925" i="10"/>
  <c r="W1925" i="10" s="1"/>
  <c r="U1925" i="10"/>
  <c r="V1924" i="10"/>
  <c r="W1924" i="10" s="1"/>
  <c r="U1924" i="10"/>
  <c r="V1923" i="10"/>
  <c r="W1923" i="10" s="1"/>
  <c r="U1923" i="10"/>
  <c r="V1922" i="10"/>
  <c r="W1922" i="10" s="1"/>
  <c r="U1922" i="10"/>
  <c r="V1921" i="10"/>
  <c r="W1921" i="10" s="1"/>
  <c r="U1921" i="10"/>
  <c r="V1920" i="10"/>
  <c r="W1920" i="10" s="1"/>
  <c r="U1920" i="10"/>
  <c r="V1919" i="10"/>
  <c r="W1919" i="10" s="1"/>
  <c r="U1919" i="10"/>
  <c r="V1918" i="10"/>
  <c r="W1918" i="10" s="1"/>
  <c r="U1918" i="10"/>
  <c r="V1917" i="10"/>
  <c r="W1917" i="10" s="1"/>
  <c r="U1917" i="10"/>
  <c r="V1916" i="10"/>
  <c r="W1916" i="10" s="1"/>
  <c r="U1916" i="10"/>
  <c r="V1915" i="10"/>
  <c r="W1915" i="10" s="1"/>
  <c r="U1915" i="10"/>
  <c r="V1914" i="10"/>
  <c r="W1914" i="10" s="1"/>
  <c r="U1914" i="10"/>
  <c r="V1913" i="10"/>
  <c r="W1913" i="10" s="1"/>
  <c r="U1913" i="10"/>
  <c r="V1912" i="10"/>
  <c r="W1912" i="10" s="1"/>
  <c r="U1912" i="10"/>
  <c r="V1911" i="10"/>
  <c r="W1911" i="10" s="1"/>
  <c r="U1911" i="10"/>
  <c r="V1910" i="10"/>
  <c r="W1910" i="10" s="1"/>
  <c r="U1910" i="10"/>
  <c r="V1909" i="10"/>
  <c r="W1909" i="10" s="1"/>
  <c r="U1909" i="10"/>
  <c r="V1908" i="10"/>
  <c r="W1908" i="10" s="1"/>
  <c r="U1908" i="10"/>
  <c r="V1907" i="10"/>
  <c r="W1907" i="10" s="1"/>
  <c r="U1907" i="10"/>
  <c r="V1906" i="10"/>
  <c r="W1906" i="10" s="1"/>
  <c r="U1906" i="10"/>
  <c r="V1905" i="10"/>
  <c r="W1905" i="10" s="1"/>
  <c r="U1905" i="10"/>
  <c r="V1904" i="10"/>
  <c r="W1904" i="10" s="1"/>
  <c r="U1904" i="10"/>
  <c r="V1903" i="10"/>
  <c r="W1903" i="10" s="1"/>
  <c r="U1903" i="10"/>
  <c r="V1902" i="10"/>
  <c r="W1902" i="10" s="1"/>
  <c r="U1902" i="10"/>
  <c r="V1901" i="10"/>
  <c r="W1901" i="10" s="1"/>
  <c r="U1901" i="10"/>
  <c r="V1900" i="10"/>
  <c r="W1900" i="10" s="1"/>
  <c r="U1900" i="10"/>
  <c r="V1899" i="10"/>
  <c r="W1899" i="10" s="1"/>
  <c r="U1899" i="10"/>
  <c r="V1898" i="10"/>
  <c r="W1898" i="10" s="1"/>
  <c r="U1898" i="10"/>
  <c r="V1897" i="10"/>
  <c r="W1897" i="10" s="1"/>
  <c r="U1897" i="10"/>
  <c r="V1896" i="10"/>
  <c r="W1896" i="10" s="1"/>
  <c r="U1896" i="10"/>
  <c r="V1895" i="10"/>
  <c r="W1895" i="10" s="1"/>
  <c r="U1895" i="10"/>
  <c r="V1894" i="10"/>
  <c r="W1894" i="10" s="1"/>
  <c r="U1894" i="10"/>
  <c r="V1893" i="10"/>
  <c r="W1893" i="10" s="1"/>
  <c r="U1893" i="10"/>
  <c r="V1892" i="10"/>
  <c r="W1892" i="10" s="1"/>
  <c r="U1892" i="10"/>
  <c r="V1891" i="10"/>
  <c r="W1891" i="10" s="1"/>
  <c r="U1891" i="10"/>
  <c r="V1890" i="10"/>
  <c r="W1890" i="10" s="1"/>
  <c r="U1890" i="10"/>
  <c r="V1889" i="10"/>
  <c r="W1889" i="10" s="1"/>
  <c r="U1889" i="10"/>
  <c r="V1888" i="10"/>
  <c r="W1888" i="10" s="1"/>
  <c r="U1888" i="10"/>
  <c r="V1887" i="10"/>
  <c r="W1887" i="10" s="1"/>
  <c r="U1887" i="10"/>
  <c r="V1886" i="10"/>
  <c r="W1886" i="10" s="1"/>
  <c r="U1886" i="10"/>
  <c r="V1885" i="10"/>
  <c r="W1885" i="10" s="1"/>
  <c r="U1885" i="10"/>
  <c r="V1884" i="10"/>
  <c r="W1884" i="10" s="1"/>
  <c r="U1884" i="10"/>
  <c r="V1883" i="10"/>
  <c r="W1883" i="10" s="1"/>
  <c r="U1883" i="10"/>
  <c r="V1882" i="10"/>
  <c r="W1882" i="10" s="1"/>
  <c r="U1882" i="10"/>
  <c r="V1881" i="10"/>
  <c r="W1881" i="10" s="1"/>
  <c r="U1881" i="10"/>
  <c r="V1880" i="10"/>
  <c r="W1880" i="10" s="1"/>
  <c r="U1880" i="10"/>
  <c r="V1879" i="10"/>
  <c r="W1879" i="10" s="1"/>
  <c r="U1879" i="10"/>
  <c r="V1878" i="10"/>
  <c r="W1878" i="10" s="1"/>
  <c r="U1878" i="10"/>
  <c r="V1877" i="10"/>
  <c r="W1877" i="10" s="1"/>
  <c r="U1877" i="10"/>
  <c r="V1876" i="10"/>
  <c r="W1876" i="10" s="1"/>
  <c r="U1876" i="10"/>
  <c r="V1875" i="10"/>
  <c r="W1875" i="10" s="1"/>
  <c r="U1875" i="10"/>
  <c r="V1874" i="10"/>
  <c r="W1874" i="10" s="1"/>
  <c r="U1874" i="10"/>
  <c r="V1873" i="10"/>
  <c r="W1873" i="10" s="1"/>
  <c r="U1873" i="10"/>
  <c r="V1872" i="10"/>
  <c r="W1872" i="10" s="1"/>
  <c r="U1872" i="10"/>
  <c r="V1871" i="10"/>
  <c r="W1871" i="10" s="1"/>
  <c r="U1871" i="10"/>
  <c r="V1870" i="10"/>
  <c r="W1870" i="10" s="1"/>
  <c r="U1870" i="10"/>
  <c r="V1869" i="10"/>
  <c r="W1869" i="10" s="1"/>
  <c r="U1869" i="10"/>
  <c r="V1868" i="10"/>
  <c r="W1868" i="10" s="1"/>
  <c r="U1868" i="10"/>
  <c r="V1867" i="10"/>
  <c r="W1867" i="10" s="1"/>
  <c r="U1867" i="10"/>
  <c r="V1866" i="10"/>
  <c r="W1866" i="10" s="1"/>
  <c r="U1866" i="10"/>
  <c r="V1865" i="10"/>
  <c r="W1865" i="10" s="1"/>
  <c r="U1865" i="10"/>
  <c r="V1864" i="10"/>
  <c r="W1864" i="10" s="1"/>
  <c r="U1864" i="10"/>
  <c r="V1863" i="10"/>
  <c r="W1863" i="10" s="1"/>
  <c r="U1863" i="10"/>
  <c r="V1862" i="10"/>
  <c r="W1862" i="10" s="1"/>
  <c r="U1862" i="10"/>
  <c r="V1861" i="10"/>
  <c r="W1861" i="10" s="1"/>
  <c r="U1861" i="10"/>
  <c r="V1860" i="10"/>
  <c r="W1860" i="10" s="1"/>
  <c r="U1860" i="10"/>
  <c r="V1859" i="10"/>
  <c r="W1859" i="10" s="1"/>
  <c r="U1859" i="10"/>
  <c r="V1858" i="10"/>
  <c r="W1858" i="10" s="1"/>
  <c r="U1858" i="10"/>
  <c r="V1857" i="10"/>
  <c r="W1857" i="10" s="1"/>
  <c r="U1857" i="10"/>
  <c r="V1856" i="10"/>
  <c r="W1856" i="10" s="1"/>
  <c r="U1856" i="10"/>
  <c r="V1855" i="10"/>
  <c r="W1855" i="10" s="1"/>
  <c r="U1855" i="10"/>
  <c r="V1854" i="10"/>
  <c r="W1854" i="10" s="1"/>
  <c r="U1854" i="10"/>
  <c r="V1853" i="10"/>
  <c r="W1853" i="10" s="1"/>
  <c r="U1853" i="10"/>
  <c r="V1852" i="10"/>
  <c r="W1852" i="10" s="1"/>
  <c r="U1852" i="10"/>
  <c r="V1851" i="10"/>
  <c r="W1851" i="10" s="1"/>
  <c r="U1851" i="10"/>
  <c r="V1850" i="10"/>
  <c r="W1850" i="10" s="1"/>
  <c r="U1850" i="10"/>
  <c r="V1849" i="10"/>
  <c r="W1849" i="10" s="1"/>
  <c r="U1849" i="10"/>
  <c r="V1848" i="10"/>
  <c r="W1848" i="10" s="1"/>
  <c r="U1848" i="10"/>
  <c r="V1847" i="10"/>
  <c r="W1847" i="10" s="1"/>
  <c r="U1847" i="10"/>
  <c r="V1846" i="10"/>
  <c r="W1846" i="10" s="1"/>
  <c r="U1846" i="10"/>
  <c r="V1845" i="10"/>
  <c r="W1845" i="10" s="1"/>
  <c r="U1845" i="10"/>
  <c r="V1844" i="10"/>
  <c r="W1844" i="10" s="1"/>
  <c r="U1844" i="10"/>
  <c r="V1843" i="10"/>
  <c r="W1843" i="10" s="1"/>
  <c r="U1843" i="10"/>
  <c r="V1842" i="10"/>
  <c r="W1842" i="10" s="1"/>
  <c r="U1842" i="10"/>
  <c r="V1841" i="10"/>
  <c r="W1841" i="10" s="1"/>
  <c r="U1841" i="10"/>
  <c r="V1840" i="10"/>
  <c r="W1840" i="10" s="1"/>
  <c r="U1840" i="10"/>
  <c r="V1839" i="10"/>
  <c r="W1839" i="10" s="1"/>
  <c r="U1839" i="10"/>
  <c r="V1838" i="10"/>
  <c r="W1838" i="10" s="1"/>
  <c r="U1838" i="10"/>
  <c r="AB1838" i="10" s="1"/>
  <c r="V1837" i="10"/>
  <c r="W1837" i="10" s="1"/>
  <c r="U1837" i="10"/>
  <c r="V1836" i="10"/>
  <c r="W1836" i="10" s="1"/>
  <c r="U1836" i="10"/>
  <c r="V1835" i="10"/>
  <c r="W1835" i="10" s="1"/>
  <c r="U1835" i="10"/>
  <c r="V1834" i="10"/>
  <c r="W1834" i="10" s="1"/>
  <c r="U1834" i="10"/>
  <c r="V1833" i="10"/>
  <c r="W1833" i="10" s="1"/>
  <c r="U1833" i="10"/>
  <c r="V1832" i="10"/>
  <c r="W1832" i="10" s="1"/>
  <c r="U1832" i="10"/>
  <c r="V1831" i="10"/>
  <c r="W1831" i="10" s="1"/>
  <c r="U1831" i="10"/>
  <c r="V1830" i="10"/>
  <c r="W1830" i="10" s="1"/>
  <c r="U1830" i="10"/>
  <c r="V1829" i="10"/>
  <c r="W1829" i="10" s="1"/>
  <c r="U1829" i="10"/>
  <c r="V1828" i="10"/>
  <c r="W1828" i="10" s="1"/>
  <c r="U1828" i="10"/>
  <c r="V1827" i="10"/>
  <c r="W1827" i="10" s="1"/>
  <c r="U1827" i="10"/>
  <c r="V1826" i="10"/>
  <c r="W1826" i="10" s="1"/>
  <c r="U1826" i="10"/>
  <c r="V1825" i="10"/>
  <c r="W1825" i="10" s="1"/>
  <c r="U1825" i="10"/>
  <c r="V1824" i="10"/>
  <c r="W1824" i="10" s="1"/>
  <c r="U1824" i="10"/>
  <c r="V1823" i="10"/>
  <c r="W1823" i="10" s="1"/>
  <c r="U1823" i="10"/>
  <c r="V1822" i="10"/>
  <c r="W1822" i="10" s="1"/>
  <c r="U1822" i="10"/>
  <c r="V1821" i="10"/>
  <c r="W1821" i="10" s="1"/>
  <c r="U1821" i="10"/>
  <c r="V1820" i="10"/>
  <c r="W1820" i="10" s="1"/>
  <c r="U1820" i="10"/>
  <c r="V1819" i="10"/>
  <c r="W1819" i="10" s="1"/>
  <c r="U1819" i="10"/>
  <c r="V1818" i="10"/>
  <c r="W1818" i="10" s="1"/>
  <c r="U1818" i="10"/>
  <c r="V1817" i="10"/>
  <c r="W1817" i="10" s="1"/>
  <c r="U1817" i="10"/>
  <c r="V1816" i="10"/>
  <c r="W1816" i="10" s="1"/>
  <c r="U1816" i="10"/>
  <c r="V1815" i="10"/>
  <c r="W1815" i="10" s="1"/>
  <c r="U1815" i="10"/>
  <c r="V1814" i="10"/>
  <c r="W1814" i="10" s="1"/>
  <c r="U1814" i="10"/>
  <c r="V1813" i="10"/>
  <c r="W1813" i="10" s="1"/>
  <c r="U1813" i="10"/>
  <c r="V1812" i="10"/>
  <c r="W1812" i="10" s="1"/>
  <c r="U1812" i="10"/>
  <c r="V1811" i="10"/>
  <c r="W1811" i="10" s="1"/>
  <c r="U1811" i="10"/>
  <c r="V1810" i="10"/>
  <c r="W1810" i="10" s="1"/>
  <c r="U1810" i="10"/>
  <c r="V1809" i="10"/>
  <c r="W1809" i="10" s="1"/>
  <c r="U1809" i="10"/>
  <c r="V1808" i="10"/>
  <c r="W1808" i="10" s="1"/>
  <c r="U1808" i="10"/>
  <c r="V1807" i="10"/>
  <c r="W1807" i="10" s="1"/>
  <c r="U1807" i="10"/>
  <c r="V1806" i="10"/>
  <c r="W1806" i="10" s="1"/>
  <c r="U1806" i="10"/>
  <c r="V1805" i="10"/>
  <c r="W1805" i="10" s="1"/>
  <c r="U1805" i="10"/>
  <c r="V1804" i="10"/>
  <c r="W1804" i="10" s="1"/>
  <c r="U1804" i="10"/>
  <c r="V1803" i="10"/>
  <c r="W1803" i="10" s="1"/>
  <c r="U1803" i="10"/>
  <c r="V1802" i="10"/>
  <c r="W1802" i="10" s="1"/>
  <c r="U1802" i="10"/>
  <c r="V1801" i="10"/>
  <c r="W1801" i="10" s="1"/>
  <c r="U1801" i="10"/>
  <c r="V1800" i="10"/>
  <c r="W1800" i="10" s="1"/>
  <c r="U1800" i="10"/>
  <c r="V1799" i="10"/>
  <c r="W1799" i="10" s="1"/>
  <c r="U1799" i="10"/>
  <c r="V1798" i="10"/>
  <c r="W1798" i="10" s="1"/>
  <c r="U1798" i="10"/>
  <c r="V1797" i="10"/>
  <c r="W1797" i="10" s="1"/>
  <c r="U1797" i="10"/>
  <c r="V1796" i="10"/>
  <c r="W1796" i="10" s="1"/>
  <c r="U1796" i="10"/>
  <c r="V1795" i="10"/>
  <c r="W1795" i="10" s="1"/>
  <c r="U1795" i="10"/>
  <c r="V1794" i="10"/>
  <c r="W1794" i="10" s="1"/>
  <c r="U1794" i="10"/>
  <c r="V1793" i="10"/>
  <c r="W1793" i="10" s="1"/>
  <c r="U1793" i="10"/>
  <c r="V1792" i="10"/>
  <c r="W1792" i="10" s="1"/>
  <c r="U1792" i="10"/>
  <c r="V1791" i="10"/>
  <c r="W1791" i="10" s="1"/>
  <c r="U1791" i="10"/>
  <c r="V1790" i="10"/>
  <c r="W1790" i="10" s="1"/>
  <c r="U1790" i="10"/>
  <c r="V1789" i="10"/>
  <c r="W1789" i="10" s="1"/>
  <c r="U1789" i="10"/>
  <c r="V1788" i="10"/>
  <c r="W1788" i="10" s="1"/>
  <c r="U1788" i="10"/>
  <c r="V1787" i="10"/>
  <c r="W1787" i="10" s="1"/>
  <c r="U1787" i="10"/>
  <c r="V1786" i="10"/>
  <c r="W1786" i="10" s="1"/>
  <c r="U1786" i="10"/>
  <c r="V1785" i="10"/>
  <c r="W1785" i="10" s="1"/>
  <c r="U1785" i="10"/>
  <c r="V1784" i="10"/>
  <c r="W1784" i="10" s="1"/>
  <c r="U1784" i="10"/>
  <c r="V1783" i="10"/>
  <c r="W1783" i="10" s="1"/>
  <c r="U1783" i="10"/>
  <c r="V1782" i="10"/>
  <c r="W1782" i="10" s="1"/>
  <c r="U1782" i="10"/>
  <c r="V1781" i="10"/>
  <c r="W1781" i="10" s="1"/>
  <c r="U1781" i="10"/>
  <c r="V1780" i="10"/>
  <c r="W1780" i="10" s="1"/>
  <c r="U1780" i="10"/>
  <c r="V1779" i="10"/>
  <c r="W1779" i="10" s="1"/>
  <c r="U1779" i="10"/>
  <c r="V1778" i="10"/>
  <c r="W1778" i="10" s="1"/>
  <c r="U1778" i="10"/>
  <c r="V1777" i="10"/>
  <c r="W1777" i="10" s="1"/>
  <c r="U1777" i="10"/>
  <c r="V1776" i="10"/>
  <c r="W1776" i="10" s="1"/>
  <c r="U1776" i="10"/>
  <c r="V1775" i="10"/>
  <c r="W1775" i="10" s="1"/>
  <c r="U1775" i="10"/>
  <c r="V1774" i="10"/>
  <c r="W1774" i="10" s="1"/>
  <c r="U1774" i="10"/>
  <c r="V1773" i="10"/>
  <c r="W1773" i="10" s="1"/>
  <c r="U1773" i="10"/>
  <c r="V1772" i="10"/>
  <c r="W1772" i="10" s="1"/>
  <c r="U1772" i="10"/>
  <c r="V1771" i="10"/>
  <c r="W1771" i="10" s="1"/>
  <c r="U1771" i="10"/>
  <c r="V1770" i="10"/>
  <c r="W1770" i="10" s="1"/>
  <c r="U1770" i="10"/>
  <c r="V1769" i="10"/>
  <c r="W1769" i="10" s="1"/>
  <c r="U1769" i="10"/>
  <c r="V1768" i="10"/>
  <c r="W1768" i="10" s="1"/>
  <c r="U1768" i="10"/>
  <c r="V1767" i="10"/>
  <c r="W1767" i="10" s="1"/>
  <c r="U1767" i="10"/>
  <c r="V1766" i="10"/>
  <c r="W1766" i="10" s="1"/>
  <c r="U1766" i="10"/>
  <c r="V1765" i="10"/>
  <c r="W1765" i="10" s="1"/>
  <c r="U1765" i="10"/>
  <c r="V1764" i="10"/>
  <c r="W1764" i="10" s="1"/>
  <c r="U1764" i="10"/>
  <c r="V1763" i="10"/>
  <c r="W1763" i="10" s="1"/>
  <c r="U1763" i="10"/>
  <c r="V1762" i="10"/>
  <c r="W1762" i="10" s="1"/>
  <c r="U1762" i="10"/>
  <c r="V1761" i="10"/>
  <c r="W1761" i="10" s="1"/>
  <c r="U1761" i="10"/>
  <c r="V1760" i="10"/>
  <c r="W1760" i="10" s="1"/>
  <c r="U1760" i="10"/>
  <c r="V1759" i="10"/>
  <c r="W1759" i="10" s="1"/>
  <c r="U1759" i="10"/>
  <c r="V1758" i="10"/>
  <c r="W1758" i="10" s="1"/>
  <c r="U1758" i="10"/>
  <c r="V1757" i="10"/>
  <c r="W1757" i="10" s="1"/>
  <c r="U1757" i="10"/>
  <c r="V1756" i="10"/>
  <c r="W1756" i="10" s="1"/>
  <c r="U1756" i="10"/>
  <c r="V1755" i="10"/>
  <c r="W1755" i="10" s="1"/>
  <c r="U1755" i="10"/>
  <c r="V1754" i="10"/>
  <c r="W1754" i="10" s="1"/>
  <c r="U1754" i="10"/>
  <c r="V1753" i="10"/>
  <c r="W1753" i="10" s="1"/>
  <c r="U1753" i="10"/>
  <c r="V1752" i="10"/>
  <c r="W1752" i="10" s="1"/>
  <c r="U1752" i="10"/>
  <c r="V1751" i="10"/>
  <c r="W1751" i="10" s="1"/>
  <c r="U1751" i="10"/>
  <c r="V1750" i="10"/>
  <c r="W1750" i="10" s="1"/>
  <c r="U1750" i="10"/>
  <c r="V1749" i="10"/>
  <c r="W1749" i="10" s="1"/>
  <c r="U1749" i="10"/>
  <c r="V1748" i="10"/>
  <c r="W1748" i="10" s="1"/>
  <c r="U1748" i="10"/>
  <c r="V1747" i="10"/>
  <c r="W1747" i="10" s="1"/>
  <c r="U1747" i="10"/>
  <c r="V1746" i="10"/>
  <c r="W1746" i="10" s="1"/>
  <c r="U1746" i="10"/>
  <c r="V1745" i="10"/>
  <c r="W1745" i="10" s="1"/>
  <c r="U1745" i="10"/>
  <c r="V1744" i="10"/>
  <c r="W1744" i="10" s="1"/>
  <c r="U1744" i="10"/>
  <c r="V1743" i="10"/>
  <c r="W1743" i="10" s="1"/>
  <c r="U1743" i="10"/>
  <c r="V1742" i="10"/>
  <c r="W1742" i="10" s="1"/>
  <c r="U1742" i="10"/>
  <c r="V1741" i="10"/>
  <c r="W1741" i="10" s="1"/>
  <c r="U1741" i="10"/>
  <c r="V1740" i="10"/>
  <c r="W1740" i="10" s="1"/>
  <c r="U1740" i="10"/>
  <c r="V1739" i="10"/>
  <c r="W1739" i="10" s="1"/>
  <c r="U1739" i="10"/>
  <c r="V1738" i="10"/>
  <c r="W1738" i="10" s="1"/>
  <c r="U1738" i="10"/>
  <c r="V1737" i="10"/>
  <c r="W1737" i="10" s="1"/>
  <c r="U1737" i="10"/>
  <c r="V1736" i="10"/>
  <c r="W1736" i="10" s="1"/>
  <c r="U1736" i="10"/>
  <c r="V1735" i="10"/>
  <c r="W1735" i="10" s="1"/>
  <c r="U1735" i="10"/>
  <c r="V1734" i="10"/>
  <c r="W1734" i="10" s="1"/>
  <c r="U1734" i="10"/>
  <c r="V1733" i="10"/>
  <c r="W1733" i="10" s="1"/>
  <c r="U1733" i="10"/>
  <c r="V1732" i="10"/>
  <c r="W1732" i="10" s="1"/>
  <c r="U1732" i="10"/>
  <c r="V1731" i="10"/>
  <c r="W1731" i="10" s="1"/>
  <c r="U1731" i="10"/>
  <c r="V1730" i="10"/>
  <c r="W1730" i="10" s="1"/>
  <c r="U1730" i="10"/>
  <c r="V1729" i="10"/>
  <c r="W1729" i="10" s="1"/>
  <c r="U1729" i="10"/>
  <c r="V1728" i="10"/>
  <c r="W1728" i="10" s="1"/>
  <c r="U1728" i="10"/>
  <c r="V1727" i="10"/>
  <c r="W1727" i="10" s="1"/>
  <c r="U1727" i="10"/>
  <c r="V1726" i="10"/>
  <c r="W1726" i="10" s="1"/>
  <c r="U1726" i="10"/>
  <c r="V1725" i="10"/>
  <c r="W1725" i="10" s="1"/>
  <c r="U1725" i="10"/>
  <c r="V1724" i="10"/>
  <c r="W1724" i="10" s="1"/>
  <c r="U1724" i="10"/>
  <c r="V1723" i="10"/>
  <c r="W1723" i="10" s="1"/>
  <c r="U1723" i="10"/>
  <c r="V1722" i="10"/>
  <c r="W1722" i="10" s="1"/>
  <c r="U1722" i="10"/>
  <c r="V1721" i="10"/>
  <c r="W1721" i="10" s="1"/>
  <c r="U1721" i="10"/>
  <c r="V1720" i="10"/>
  <c r="W1720" i="10" s="1"/>
  <c r="U1720" i="10"/>
  <c r="V1719" i="10"/>
  <c r="W1719" i="10" s="1"/>
  <c r="U1719" i="10"/>
  <c r="V1718" i="10"/>
  <c r="W1718" i="10" s="1"/>
  <c r="U1718" i="10"/>
  <c r="V1717" i="10"/>
  <c r="W1717" i="10" s="1"/>
  <c r="U1717" i="10"/>
  <c r="V1716" i="10"/>
  <c r="W1716" i="10" s="1"/>
  <c r="U1716" i="10"/>
  <c r="V1715" i="10"/>
  <c r="W1715" i="10" s="1"/>
  <c r="U1715" i="10"/>
  <c r="V1714" i="10"/>
  <c r="W1714" i="10" s="1"/>
  <c r="U1714" i="10"/>
  <c r="V1713" i="10"/>
  <c r="W1713" i="10" s="1"/>
  <c r="U1713" i="10"/>
  <c r="V1712" i="10"/>
  <c r="W1712" i="10" s="1"/>
  <c r="U1712" i="10"/>
  <c r="V1711" i="10"/>
  <c r="W1711" i="10" s="1"/>
  <c r="U1711" i="10"/>
  <c r="V1710" i="10"/>
  <c r="W1710" i="10" s="1"/>
  <c r="U1710" i="10"/>
  <c r="V1709" i="10"/>
  <c r="W1709" i="10" s="1"/>
  <c r="U1709" i="10"/>
  <c r="V1708" i="10"/>
  <c r="W1708" i="10" s="1"/>
  <c r="U1708" i="10"/>
  <c r="V1707" i="10"/>
  <c r="W1707" i="10" s="1"/>
  <c r="U1707" i="10"/>
  <c r="V1706" i="10"/>
  <c r="W1706" i="10" s="1"/>
  <c r="U1706" i="10"/>
  <c r="V1705" i="10"/>
  <c r="W1705" i="10" s="1"/>
  <c r="U1705" i="10"/>
  <c r="V1704" i="10"/>
  <c r="W1704" i="10" s="1"/>
  <c r="U1704" i="10"/>
  <c r="V1703" i="10"/>
  <c r="W1703" i="10" s="1"/>
  <c r="U1703" i="10"/>
  <c r="V1702" i="10"/>
  <c r="W1702" i="10" s="1"/>
  <c r="U1702" i="10"/>
  <c r="V1701" i="10"/>
  <c r="W1701" i="10" s="1"/>
  <c r="U1701" i="10"/>
  <c r="V1700" i="10"/>
  <c r="W1700" i="10" s="1"/>
  <c r="U1700" i="10"/>
  <c r="V1699" i="10"/>
  <c r="W1699" i="10" s="1"/>
  <c r="U1699" i="10"/>
  <c r="V1698" i="10"/>
  <c r="W1698" i="10" s="1"/>
  <c r="U1698" i="10"/>
  <c r="V1697" i="10"/>
  <c r="W1697" i="10" s="1"/>
  <c r="U1697" i="10"/>
  <c r="V1696" i="10"/>
  <c r="W1696" i="10" s="1"/>
  <c r="U1696" i="10"/>
  <c r="V1695" i="10"/>
  <c r="W1695" i="10" s="1"/>
  <c r="U1695" i="10"/>
  <c r="V1694" i="10"/>
  <c r="W1694" i="10" s="1"/>
  <c r="U1694" i="10"/>
  <c r="V1693" i="10"/>
  <c r="W1693" i="10" s="1"/>
  <c r="U1693" i="10"/>
  <c r="V1692" i="10"/>
  <c r="W1692" i="10" s="1"/>
  <c r="U1692" i="10"/>
  <c r="V1691" i="10"/>
  <c r="W1691" i="10" s="1"/>
  <c r="U1691" i="10"/>
  <c r="V1690" i="10"/>
  <c r="W1690" i="10" s="1"/>
  <c r="U1690" i="10"/>
  <c r="V1689" i="10"/>
  <c r="W1689" i="10" s="1"/>
  <c r="U1689" i="10"/>
  <c r="V1688" i="10"/>
  <c r="W1688" i="10" s="1"/>
  <c r="U1688" i="10"/>
  <c r="V1687" i="10"/>
  <c r="W1687" i="10" s="1"/>
  <c r="U1687" i="10"/>
  <c r="V1686" i="10"/>
  <c r="W1686" i="10" s="1"/>
  <c r="U1686" i="10"/>
  <c r="V1685" i="10"/>
  <c r="W1685" i="10" s="1"/>
  <c r="U1685" i="10"/>
  <c r="V1684" i="10"/>
  <c r="W1684" i="10" s="1"/>
  <c r="U1684" i="10"/>
  <c r="V1683" i="10"/>
  <c r="W1683" i="10" s="1"/>
  <c r="U1683" i="10"/>
  <c r="V1682" i="10"/>
  <c r="W1682" i="10" s="1"/>
  <c r="U1682" i="10"/>
  <c r="V1681" i="10"/>
  <c r="W1681" i="10" s="1"/>
  <c r="U1681" i="10"/>
  <c r="V1680" i="10"/>
  <c r="W1680" i="10" s="1"/>
  <c r="U1680" i="10"/>
  <c r="V1679" i="10"/>
  <c r="W1679" i="10" s="1"/>
  <c r="U1679" i="10"/>
  <c r="V1678" i="10"/>
  <c r="W1678" i="10" s="1"/>
  <c r="U1678" i="10"/>
  <c r="V1677" i="10"/>
  <c r="W1677" i="10" s="1"/>
  <c r="U1677" i="10"/>
  <c r="V1676" i="10"/>
  <c r="W1676" i="10" s="1"/>
  <c r="U1676" i="10"/>
  <c r="V1675" i="10"/>
  <c r="W1675" i="10" s="1"/>
  <c r="U1675" i="10"/>
  <c r="V1674" i="10"/>
  <c r="W1674" i="10" s="1"/>
  <c r="U1674" i="10"/>
  <c r="V1673" i="10"/>
  <c r="W1673" i="10" s="1"/>
  <c r="U1673" i="10"/>
  <c r="V1672" i="10"/>
  <c r="W1672" i="10" s="1"/>
  <c r="U1672" i="10"/>
  <c r="V1671" i="10"/>
  <c r="W1671" i="10" s="1"/>
  <c r="U1671" i="10"/>
  <c r="V1670" i="10"/>
  <c r="W1670" i="10" s="1"/>
  <c r="U1670" i="10"/>
  <c r="V1669" i="10"/>
  <c r="W1669" i="10" s="1"/>
  <c r="U1669" i="10"/>
  <c r="V1668" i="10"/>
  <c r="W1668" i="10" s="1"/>
  <c r="U1668" i="10"/>
  <c r="V1667" i="10"/>
  <c r="W1667" i="10" s="1"/>
  <c r="U1667" i="10"/>
  <c r="V1666" i="10"/>
  <c r="W1666" i="10" s="1"/>
  <c r="U1666" i="10"/>
  <c r="V1665" i="10"/>
  <c r="W1665" i="10" s="1"/>
  <c r="U1665" i="10"/>
  <c r="V1664" i="10"/>
  <c r="W1664" i="10" s="1"/>
  <c r="U1664" i="10"/>
  <c r="V1663" i="10"/>
  <c r="W1663" i="10" s="1"/>
  <c r="U1663" i="10"/>
  <c r="V1662" i="10"/>
  <c r="W1662" i="10" s="1"/>
  <c r="U1662" i="10"/>
  <c r="V1661" i="10"/>
  <c r="W1661" i="10" s="1"/>
  <c r="U1661" i="10"/>
  <c r="V1660" i="10"/>
  <c r="W1660" i="10" s="1"/>
  <c r="U1660" i="10"/>
  <c r="V1659" i="10"/>
  <c r="W1659" i="10" s="1"/>
  <c r="U1659" i="10"/>
  <c r="V1658" i="10"/>
  <c r="W1658" i="10" s="1"/>
  <c r="U1658" i="10"/>
  <c r="V1657" i="10"/>
  <c r="W1657" i="10" s="1"/>
  <c r="U1657" i="10"/>
  <c r="V1656" i="10"/>
  <c r="W1656" i="10" s="1"/>
  <c r="U1656" i="10"/>
  <c r="V1655" i="10"/>
  <c r="W1655" i="10" s="1"/>
  <c r="U1655" i="10"/>
  <c r="V1654" i="10"/>
  <c r="W1654" i="10" s="1"/>
  <c r="U1654" i="10"/>
  <c r="V1653" i="10"/>
  <c r="W1653" i="10" s="1"/>
  <c r="U1653" i="10"/>
  <c r="V1652" i="10"/>
  <c r="W1652" i="10" s="1"/>
  <c r="U1652" i="10"/>
  <c r="V1651" i="10"/>
  <c r="W1651" i="10" s="1"/>
  <c r="U1651" i="10"/>
  <c r="V1650" i="10"/>
  <c r="W1650" i="10" s="1"/>
  <c r="U1650" i="10"/>
  <c r="V1649" i="10"/>
  <c r="W1649" i="10" s="1"/>
  <c r="U1649" i="10"/>
  <c r="V1648" i="10"/>
  <c r="W1648" i="10" s="1"/>
  <c r="U1648" i="10"/>
  <c r="V1647" i="10"/>
  <c r="W1647" i="10" s="1"/>
  <c r="U1647" i="10"/>
  <c r="V1646" i="10"/>
  <c r="W1646" i="10" s="1"/>
  <c r="U1646" i="10"/>
  <c r="V1645" i="10"/>
  <c r="W1645" i="10" s="1"/>
  <c r="U1645" i="10"/>
  <c r="V1644" i="10"/>
  <c r="W1644" i="10" s="1"/>
  <c r="U1644" i="10"/>
  <c r="V1643" i="10"/>
  <c r="W1643" i="10" s="1"/>
  <c r="U1643" i="10"/>
  <c r="V1642" i="10"/>
  <c r="W1642" i="10" s="1"/>
  <c r="U1642" i="10"/>
  <c r="V1641" i="10"/>
  <c r="W1641" i="10" s="1"/>
  <c r="U1641" i="10"/>
  <c r="V1640" i="10"/>
  <c r="W1640" i="10" s="1"/>
  <c r="U1640" i="10"/>
  <c r="V1639" i="10"/>
  <c r="W1639" i="10" s="1"/>
  <c r="U1639" i="10"/>
  <c r="V1638" i="10"/>
  <c r="W1638" i="10" s="1"/>
  <c r="U1638" i="10"/>
  <c r="V1637" i="10"/>
  <c r="W1637" i="10" s="1"/>
  <c r="U1637" i="10"/>
  <c r="V1636" i="10"/>
  <c r="W1636" i="10" s="1"/>
  <c r="U1636" i="10"/>
  <c r="V1635" i="10"/>
  <c r="W1635" i="10" s="1"/>
  <c r="U1635" i="10"/>
  <c r="V1634" i="10"/>
  <c r="W1634" i="10" s="1"/>
  <c r="U1634" i="10"/>
  <c r="V1633" i="10"/>
  <c r="W1633" i="10" s="1"/>
  <c r="U1633" i="10"/>
  <c r="V1632" i="10"/>
  <c r="W1632" i="10" s="1"/>
  <c r="U1632" i="10"/>
  <c r="V1631" i="10"/>
  <c r="W1631" i="10" s="1"/>
  <c r="U1631" i="10"/>
  <c r="V1630" i="10"/>
  <c r="W1630" i="10" s="1"/>
  <c r="U1630" i="10"/>
  <c r="V1629" i="10"/>
  <c r="W1629" i="10" s="1"/>
  <c r="U1629" i="10"/>
  <c r="V1628" i="10"/>
  <c r="W1628" i="10" s="1"/>
  <c r="U1628" i="10"/>
  <c r="V1627" i="10"/>
  <c r="W1627" i="10" s="1"/>
  <c r="U1627" i="10"/>
  <c r="V1626" i="10"/>
  <c r="W1626" i="10" s="1"/>
  <c r="U1626" i="10"/>
  <c r="V1625" i="10"/>
  <c r="W1625" i="10" s="1"/>
  <c r="U1625" i="10"/>
  <c r="V1624" i="10"/>
  <c r="W1624" i="10" s="1"/>
  <c r="U1624" i="10"/>
  <c r="V1623" i="10"/>
  <c r="W1623" i="10" s="1"/>
  <c r="U1623" i="10"/>
  <c r="V1622" i="10"/>
  <c r="W1622" i="10" s="1"/>
  <c r="U1622" i="10"/>
  <c r="V1621" i="10"/>
  <c r="W1621" i="10" s="1"/>
  <c r="U1621" i="10"/>
  <c r="V1620" i="10"/>
  <c r="W1620" i="10" s="1"/>
  <c r="U1620" i="10"/>
  <c r="V1619" i="10"/>
  <c r="W1619" i="10" s="1"/>
  <c r="U1619" i="10"/>
  <c r="V1618" i="10"/>
  <c r="W1618" i="10" s="1"/>
  <c r="U1618" i="10"/>
  <c r="V1617" i="10"/>
  <c r="W1617" i="10" s="1"/>
  <c r="U1617" i="10"/>
  <c r="V1616" i="10"/>
  <c r="W1616" i="10" s="1"/>
  <c r="U1616" i="10"/>
  <c r="V1615" i="10"/>
  <c r="W1615" i="10" s="1"/>
  <c r="U1615" i="10"/>
  <c r="V1614" i="10"/>
  <c r="W1614" i="10" s="1"/>
  <c r="U1614" i="10"/>
  <c r="V1613" i="10"/>
  <c r="W1613" i="10" s="1"/>
  <c r="U1613" i="10"/>
  <c r="V1612" i="10"/>
  <c r="W1612" i="10" s="1"/>
  <c r="U1612" i="10"/>
  <c r="V1611" i="10"/>
  <c r="W1611" i="10" s="1"/>
  <c r="U1611" i="10"/>
  <c r="V1610" i="10"/>
  <c r="W1610" i="10" s="1"/>
  <c r="U1610" i="10"/>
  <c r="V1609" i="10"/>
  <c r="W1609" i="10" s="1"/>
  <c r="U1609" i="10"/>
  <c r="V1608" i="10"/>
  <c r="W1608" i="10" s="1"/>
  <c r="U1608" i="10"/>
  <c r="V1607" i="10"/>
  <c r="W1607" i="10" s="1"/>
  <c r="U1607" i="10"/>
  <c r="V1606" i="10"/>
  <c r="W1606" i="10" s="1"/>
  <c r="U1606" i="10"/>
  <c r="V1605" i="10"/>
  <c r="W1605" i="10" s="1"/>
  <c r="U1605" i="10"/>
  <c r="V1604" i="10"/>
  <c r="W1604" i="10" s="1"/>
  <c r="U1604" i="10"/>
  <c r="V1603" i="10"/>
  <c r="W1603" i="10" s="1"/>
  <c r="U1603" i="10"/>
  <c r="V1602" i="10"/>
  <c r="W1602" i="10" s="1"/>
  <c r="U1602" i="10"/>
  <c r="V1601" i="10"/>
  <c r="W1601" i="10" s="1"/>
  <c r="U1601" i="10"/>
  <c r="V1600" i="10"/>
  <c r="W1600" i="10" s="1"/>
  <c r="U1600" i="10"/>
  <c r="V1599" i="10"/>
  <c r="W1599" i="10" s="1"/>
  <c r="U1599" i="10"/>
  <c r="V1598" i="10"/>
  <c r="W1598" i="10" s="1"/>
  <c r="U1598" i="10"/>
  <c r="V1597" i="10"/>
  <c r="W1597" i="10" s="1"/>
  <c r="U1597" i="10"/>
  <c r="V1596" i="10"/>
  <c r="W1596" i="10" s="1"/>
  <c r="U1596" i="10"/>
  <c r="V1595" i="10"/>
  <c r="W1595" i="10" s="1"/>
  <c r="U1595" i="10"/>
  <c r="V1594" i="10"/>
  <c r="W1594" i="10" s="1"/>
  <c r="U1594" i="10"/>
  <c r="V1593" i="10"/>
  <c r="W1593" i="10" s="1"/>
  <c r="U1593" i="10"/>
  <c r="V1592" i="10"/>
  <c r="W1592" i="10" s="1"/>
  <c r="U1592" i="10"/>
  <c r="V1591" i="10"/>
  <c r="W1591" i="10" s="1"/>
  <c r="U1591" i="10"/>
  <c r="V1590" i="10"/>
  <c r="W1590" i="10" s="1"/>
  <c r="U1590" i="10"/>
  <c r="V1589" i="10"/>
  <c r="W1589" i="10" s="1"/>
  <c r="U1589" i="10"/>
  <c r="V1588" i="10"/>
  <c r="W1588" i="10" s="1"/>
  <c r="U1588" i="10"/>
  <c r="V1587" i="10"/>
  <c r="W1587" i="10" s="1"/>
  <c r="U1587" i="10"/>
  <c r="V1586" i="10"/>
  <c r="W1586" i="10" s="1"/>
  <c r="U1586" i="10"/>
  <c r="V1585" i="10"/>
  <c r="W1585" i="10" s="1"/>
  <c r="U1585" i="10"/>
  <c r="V1584" i="10"/>
  <c r="W1584" i="10" s="1"/>
  <c r="U1584" i="10"/>
  <c r="V1583" i="10"/>
  <c r="W1583" i="10" s="1"/>
  <c r="U1583" i="10"/>
  <c r="V1582" i="10"/>
  <c r="W1582" i="10" s="1"/>
  <c r="U1582" i="10"/>
  <c r="V1581" i="10"/>
  <c r="W1581" i="10" s="1"/>
  <c r="U1581" i="10"/>
  <c r="V1580" i="10"/>
  <c r="W1580" i="10" s="1"/>
  <c r="U1580" i="10"/>
  <c r="V1579" i="10"/>
  <c r="W1579" i="10" s="1"/>
  <c r="U1579" i="10"/>
  <c r="V1578" i="10"/>
  <c r="W1578" i="10" s="1"/>
  <c r="U1578" i="10"/>
  <c r="V1577" i="10"/>
  <c r="W1577" i="10" s="1"/>
  <c r="U1577" i="10"/>
  <c r="V1576" i="10"/>
  <c r="W1576" i="10" s="1"/>
  <c r="U1576" i="10"/>
  <c r="V1575" i="10"/>
  <c r="W1575" i="10" s="1"/>
  <c r="U1575" i="10"/>
  <c r="V1574" i="10"/>
  <c r="W1574" i="10" s="1"/>
  <c r="U1574" i="10"/>
  <c r="V1573" i="10"/>
  <c r="W1573" i="10" s="1"/>
  <c r="U1573" i="10"/>
  <c r="V1572" i="10"/>
  <c r="W1572" i="10" s="1"/>
  <c r="U1572" i="10"/>
  <c r="V1571" i="10"/>
  <c r="W1571" i="10" s="1"/>
  <c r="U1571" i="10"/>
  <c r="V1570" i="10"/>
  <c r="W1570" i="10" s="1"/>
  <c r="U1570" i="10"/>
  <c r="V1569" i="10"/>
  <c r="W1569" i="10" s="1"/>
  <c r="U1569" i="10"/>
  <c r="V1568" i="10"/>
  <c r="W1568" i="10" s="1"/>
  <c r="U1568" i="10"/>
  <c r="V1567" i="10"/>
  <c r="W1567" i="10" s="1"/>
  <c r="U1567" i="10"/>
  <c r="V1566" i="10"/>
  <c r="W1566" i="10" s="1"/>
  <c r="U1566" i="10"/>
  <c r="V1565" i="10"/>
  <c r="W1565" i="10" s="1"/>
  <c r="U1565" i="10"/>
  <c r="V1564" i="10"/>
  <c r="W1564" i="10" s="1"/>
  <c r="U1564" i="10"/>
  <c r="V1563" i="10"/>
  <c r="W1563" i="10" s="1"/>
  <c r="U1563" i="10"/>
  <c r="V1562" i="10"/>
  <c r="W1562" i="10" s="1"/>
  <c r="U1562" i="10"/>
  <c r="V1561" i="10"/>
  <c r="W1561" i="10" s="1"/>
  <c r="U1561" i="10"/>
  <c r="V1560" i="10"/>
  <c r="W1560" i="10" s="1"/>
  <c r="U1560" i="10"/>
  <c r="V1559" i="10"/>
  <c r="W1559" i="10" s="1"/>
  <c r="U1559" i="10"/>
  <c r="V1558" i="10"/>
  <c r="W1558" i="10" s="1"/>
  <c r="U1558" i="10"/>
  <c r="AB1558" i="10" s="1"/>
  <c r="V1557" i="10"/>
  <c r="W1557" i="10" s="1"/>
  <c r="U1557" i="10"/>
  <c r="V1556" i="10"/>
  <c r="W1556" i="10" s="1"/>
  <c r="U1556" i="10"/>
  <c r="V1555" i="10"/>
  <c r="W1555" i="10" s="1"/>
  <c r="U1555" i="10"/>
  <c r="V1554" i="10"/>
  <c r="W1554" i="10" s="1"/>
  <c r="U1554" i="10"/>
  <c r="V1553" i="10"/>
  <c r="W1553" i="10" s="1"/>
  <c r="U1553" i="10"/>
  <c r="V1552" i="10"/>
  <c r="W1552" i="10" s="1"/>
  <c r="U1552" i="10"/>
  <c r="V1551" i="10"/>
  <c r="W1551" i="10" s="1"/>
  <c r="U1551" i="10"/>
  <c r="V1550" i="10"/>
  <c r="W1550" i="10" s="1"/>
  <c r="U1550" i="10"/>
  <c r="V1549" i="10"/>
  <c r="W1549" i="10" s="1"/>
  <c r="U1549" i="10"/>
  <c r="V1548" i="10"/>
  <c r="W1548" i="10" s="1"/>
  <c r="U1548" i="10"/>
  <c r="V1547" i="10"/>
  <c r="W1547" i="10" s="1"/>
  <c r="U1547" i="10"/>
  <c r="V1546" i="10"/>
  <c r="W1546" i="10" s="1"/>
  <c r="U1546" i="10"/>
  <c r="V1545" i="10"/>
  <c r="W1545" i="10" s="1"/>
  <c r="U1545" i="10"/>
  <c r="V1544" i="10"/>
  <c r="W1544" i="10" s="1"/>
  <c r="U1544" i="10"/>
  <c r="V1543" i="10"/>
  <c r="W1543" i="10" s="1"/>
  <c r="U1543" i="10"/>
  <c r="V1542" i="10"/>
  <c r="W1542" i="10" s="1"/>
  <c r="U1542" i="10"/>
  <c r="V1541" i="10"/>
  <c r="W1541" i="10" s="1"/>
  <c r="U1541" i="10"/>
  <c r="V1540" i="10"/>
  <c r="W1540" i="10" s="1"/>
  <c r="U1540" i="10"/>
  <c r="V1539" i="10"/>
  <c r="W1539" i="10" s="1"/>
  <c r="U1539" i="10"/>
  <c r="V1538" i="10"/>
  <c r="W1538" i="10" s="1"/>
  <c r="U1538" i="10"/>
  <c r="V1537" i="10"/>
  <c r="W1537" i="10" s="1"/>
  <c r="U1537" i="10"/>
  <c r="V1536" i="10"/>
  <c r="W1536" i="10" s="1"/>
  <c r="U1536" i="10"/>
  <c r="V1535" i="10"/>
  <c r="W1535" i="10" s="1"/>
  <c r="U1535" i="10"/>
  <c r="V1534" i="10"/>
  <c r="W1534" i="10" s="1"/>
  <c r="U1534" i="10"/>
  <c r="V1533" i="10"/>
  <c r="W1533" i="10" s="1"/>
  <c r="U1533" i="10"/>
  <c r="V1532" i="10"/>
  <c r="W1532" i="10" s="1"/>
  <c r="U1532" i="10"/>
  <c r="V1531" i="10"/>
  <c r="W1531" i="10" s="1"/>
  <c r="U1531" i="10"/>
  <c r="V1530" i="10"/>
  <c r="W1530" i="10" s="1"/>
  <c r="U1530" i="10"/>
  <c r="V1529" i="10"/>
  <c r="W1529" i="10" s="1"/>
  <c r="U1529" i="10"/>
  <c r="V1528" i="10"/>
  <c r="W1528" i="10" s="1"/>
  <c r="U1528" i="10"/>
  <c r="V1527" i="10"/>
  <c r="W1527" i="10" s="1"/>
  <c r="U1527" i="10"/>
  <c r="V1526" i="10"/>
  <c r="W1526" i="10" s="1"/>
  <c r="U1526" i="10"/>
  <c r="V1525" i="10"/>
  <c r="W1525" i="10" s="1"/>
  <c r="U1525" i="10"/>
  <c r="V1524" i="10"/>
  <c r="W1524" i="10" s="1"/>
  <c r="U1524" i="10"/>
  <c r="V1523" i="10"/>
  <c r="W1523" i="10" s="1"/>
  <c r="U1523" i="10"/>
  <c r="V1522" i="10"/>
  <c r="W1522" i="10" s="1"/>
  <c r="U1522" i="10"/>
  <c r="V1521" i="10"/>
  <c r="W1521" i="10" s="1"/>
  <c r="U1521" i="10"/>
  <c r="V1520" i="10"/>
  <c r="W1520" i="10" s="1"/>
  <c r="U1520" i="10"/>
  <c r="V1519" i="10"/>
  <c r="W1519" i="10" s="1"/>
  <c r="U1519" i="10"/>
  <c r="V1518" i="10"/>
  <c r="W1518" i="10" s="1"/>
  <c r="U1518" i="10"/>
  <c r="V1517" i="10"/>
  <c r="W1517" i="10" s="1"/>
  <c r="U1517" i="10"/>
  <c r="V1516" i="10"/>
  <c r="W1516" i="10" s="1"/>
  <c r="U1516" i="10"/>
  <c r="V1515" i="10"/>
  <c r="W1515" i="10" s="1"/>
  <c r="U1515" i="10"/>
  <c r="V1514" i="10"/>
  <c r="W1514" i="10" s="1"/>
  <c r="U1514" i="10"/>
  <c r="V1513" i="10"/>
  <c r="W1513" i="10" s="1"/>
  <c r="U1513" i="10"/>
  <c r="V1512" i="10"/>
  <c r="W1512" i="10" s="1"/>
  <c r="U1512" i="10"/>
  <c r="V1511" i="10"/>
  <c r="W1511" i="10" s="1"/>
  <c r="U1511" i="10"/>
  <c r="V1510" i="10"/>
  <c r="W1510" i="10" s="1"/>
  <c r="U1510" i="10"/>
  <c r="V1509" i="10"/>
  <c r="W1509" i="10" s="1"/>
  <c r="U1509" i="10"/>
  <c r="V1508" i="10"/>
  <c r="W1508" i="10" s="1"/>
  <c r="U1508" i="10"/>
  <c r="V1507" i="10"/>
  <c r="W1507" i="10" s="1"/>
  <c r="U1507" i="10"/>
  <c r="V1506" i="10"/>
  <c r="W1506" i="10" s="1"/>
  <c r="U1506" i="10"/>
  <c r="V1505" i="10"/>
  <c r="W1505" i="10" s="1"/>
  <c r="U1505" i="10"/>
  <c r="V1504" i="10"/>
  <c r="W1504" i="10" s="1"/>
  <c r="U1504" i="10"/>
  <c r="V1503" i="10"/>
  <c r="W1503" i="10" s="1"/>
  <c r="U1503" i="10"/>
  <c r="V1502" i="10"/>
  <c r="W1502" i="10" s="1"/>
  <c r="U1502" i="10"/>
  <c r="V1501" i="10"/>
  <c r="W1501" i="10" s="1"/>
  <c r="U1501" i="10"/>
  <c r="V1500" i="10"/>
  <c r="W1500" i="10" s="1"/>
  <c r="U1500" i="10"/>
  <c r="V1499" i="10"/>
  <c r="W1499" i="10" s="1"/>
  <c r="U1499" i="10"/>
  <c r="V1498" i="10"/>
  <c r="W1498" i="10" s="1"/>
  <c r="U1498" i="10"/>
  <c r="V1497" i="10"/>
  <c r="W1497" i="10" s="1"/>
  <c r="U1497" i="10"/>
  <c r="V1496" i="10"/>
  <c r="W1496" i="10" s="1"/>
  <c r="U1496" i="10"/>
  <c r="V1495" i="10"/>
  <c r="W1495" i="10" s="1"/>
  <c r="U1495" i="10"/>
  <c r="V1494" i="10"/>
  <c r="W1494" i="10" s="1"/>
  <c r="U1494" i="10"/>
  <c r="V1493" i="10"/>
  <c r="W1493" i="10" s="1"/>
  <c r="U1493" i="10"/>
  <c r="V1492" i="10"/>
  <c r="W1492" i="10" s="1"/>
  <c r="U1492" i="10"/>
  <c r="V1491" i="10"/>
  <c r="W1491" i="10" s="1"/>
  <c r="U1491" i="10"/>
  <c r="V1490" i="10"/>
  <c r="W1490" i="10" s="1"/>
  <c r="U1490" i="10"/>
  <c r="V1489" i="10"/>
  <c r="W1489" i="10" s="1"/>
  <c r="U1489" i="10"/>
  <c r="V1488" i="10"/>
  <c r="W1488" i="10" s="1"/>
  <c r="U1488" i="10"/>
  <c r="V1487" i="10"/>
  <c r="W1487" i="10" s="1"/>
  <c r="U1487" i="10"/>
  <c r="V1486" i="10"/>
  <c r="W1486" i="10" s="1"/>
  <c r="U1486" i="10"/>
  <c r="V1485" i="10"/>
  <c r="W1485" i="10" s="1"/>
  <c r="U1485" i="10"/>
  <c r="V1484" i="10"/>
  <c r="W1484" i="10" s="1"/>
  <c r="U1484" i="10"/>
  <c r="V1483" i="10"/>
  <c r="W1483" i="10" s="1"/>
  <c r="U1483" i="10"/>
  <c r="V1482" i="10"/>
  <c r="W1482" i="10" s="1"/>
  <c r="U1482" i="10"/>
  <c r="V1481" i="10"/>
  <c r="W1481" i="10" s="1"/>
  <c r="U1481" i="10"/>
  <c r="V1480" i="10"/>
  <c r="W1480" i="10" s="1"/>
  <c r="U1480" i="10"/>
  <c r="V1479" i="10"/>
  <c r="W1479" i="10" s="1"/>
  <c r="U1479" i="10"/>
  <c r="V1478" i="10"/>
  <c r="W1478" i="10" s="1"/>
  <c r="U1478" i="10"/>
  <c r="V1477" i="10"/>
  <c r="W1477" i="10" s="1"/>
  <c r="U1477" i="10"/>
  <c r="V1476" i="10"/>
  <c r="W1476" i="10" s="1"/>
  <c r="U1476" i="10"/>
  <c r="V1475" i="10"/>
  <c r="W1475" i="10" s="1"/>
  <c r="U1475" i="10"/>
  <c r="V1474" i="10"/>
  <c r="W1474" i="10" s="1"/>
  <c r="U1474" i="10"/>
  <c r="V1473" i="10"/>
  <c r="W1473" i="10" s="1"/>
  <c r="U1473" i="10"/>
  <c r="V1472" i="10"/>
  <c r="W1472" i="10" s="1"/>
  <c r="U1472" i="10"/>
  <c r="V1471" i="10"/>
  <c r="W1471" i="10" s="1"/>
  <c r="U1471" i="10"/>
  <c r="V1470" i="10"/>
  <c r="W1470" i="10" s="1"/>
  <c r="U1470" i="10"/>
  <c r="V1469" i="10"/>
  <c r="W1469" i="10" s="1"/>
  <c r="U1469" i="10"/>
  <c r="V1468" i="10"/>
  <c r="W1468" i="10" s="1"/>
  <c r="U1468" i="10"/>
  <c r="V1467" i="10"/>
  <c r="W1467" i="10" s="1"/>
  <c r="U1467" i="10"/>
  <c r="V1466" i="10"/>
  <c r="W1466" i="10" s="1"/>
  <c r="U1466" i="10"/>
  <c r="V1465" i="10"/>
  <c r="W1465" i="10" s="1"/>
  <c r="U1465" i="10"/>
  <c r="V1464" i="10"/>
  <c r="W1464" i="10" s="1"/>
  <c r="U1464" i="10"/>
  <c r="V1463" i="10"/>
  <c r="W1463" i="10" s="1"/>
  <c r="U1463" i="10"/>
  <c r="V1462" i="10"/>
  <c r="W1462" i="10" s="1"/>
  <c r="U1462" i="10"/>
  <c r="V1461" i="10"/>
  <c r="W1461" i="10" s="1"/>
  <c r="U1461" i="10"/>
  <c r="V1460" i="10"/>
  <c r="W1460" i="10" s="1"/>
  <c r="U1460" i="10"/>
  <c r="V1459" i="10"/>
  <c r="W1459" i="10" s="1"/>
  <c r="U1459" i="10"/>
  <c r="V1458" i="10"/>
  <c r="W1458" i="10" s="1"/>
  <c r="U1458" i="10"/>
  <c r="V1457" i="10"/>
  <c r="W1457" i="10" s="1"/>
  <c r="U1457" i="10"/>
  <c r="V1456" i="10"/>
  <c r="W1456" i="10" s="1"/>
  <c r="U1456" i="10"/>
  <c r="V1455" i="10"/>
  <c r="W1455" i="10" s="1"/>
  <c r="U1455" i="10"/>
  <c r="V1454" i="10"/>
  <c r="W1454" i="10" s="1"/>
  <c r="U1454" i="10"/>
  <c r="V1453" i="10"/>
  <c r="W1453" i="10" s="1"/>
  <c r="U1453" i="10"/>
  <c r="AB1453" i="10" s="1"/>
  <c r="V1452" i="10"/>
  <c r="W1452" i="10" s="1"/>
  <c r="U1452" i="10"/>
  <c r="V1451" i="10"/>
  <c r="W1451" i="10" s="1"/>
  <c r="U1451" i="10"/>
  <c r="V1450" i="10"/>
  <c r="W1450" i="10" s="1"/>
  <c r="U1450" i="10"/>
  <c r="V1449" i="10"/>
  <c r="W1449" i="10" s="1"/>
  <c r="U1449" i="10"/>
  <c r="V1448" i="10"/>
  <c r="W1448" i="10" s="1"/>
  <c r="U1448" i="10"/>
  <c r="V1447" i="10"/>
  <c r="W1447" i="10" s="1"/>
  <c r="U1447" i="10"/>
  <c r="V1446" i="10"/>
  <c r="W1446" i="10" s="1"/>
  <c r="U1446" i="10"/>
  <c r="V1445" i="10"/>
  <c r="W1445" i="10" s="1"/>
  <c r="U1445" i="10"/>
  <c r="V1444" i="10"/>
  <c r="W1444" i="10" s="1"/>
  <c r="U1444" i="10"/>
  <c r="V1443" i="10"/>
  <c r="W1443" i="10" s="1"/>
  <c r="U1443" i="10"/>
  <c r="V1442" i="10"/>
  <c r="W1442" i="10" s="1"/>
  <c r="U1442" i="10"/>
  <c r="V1441" i="10"/>
  <c r="W1441" i="10" s="1"/>
  <c r="U1441" i="10"/>
  <c r="V1440" i="10"/>
  <c r="W1440" i="10" s="1"/>
  <c r="U1440" i="10"/>
  <c r="V1439" i="10"/>
  <c r="W1439" i="10" s="1"/>
  <c r="U1439" i="10"/>
  <c r="V1438" i="10"/>
  <c r="W1438" i="10" s="1"/>
  <c r="U1438" i="10"/>
  <c r="V1437" i="10"/>
  <c r="W1437" i="10" s="1"/>
  <c r="U1437" i="10"/>
  <c r="V1436" i="10"/>
  <c r="W1436" i="10" s="1"/>
  <c r="U1436" i="10"/>
  <c r="V1435" i="10"/>
  <c r="W1435" i="10" s="1"/>
  <c r="U1435" i="10"/>
  <c r="V1434" i="10"/>
  <c r="W1434" i="10" s="1"/>
  <c r="U1434" i="10"/>
  <c r="V1433" i="10"/>
  <c r="W1433" i="10" s="1"/>
  <c r="U1433" i="10"/>
  <c r="V1432" i="10"/>
  <c r="W1432" i="10" s="1"/>
  <c r="U1432" i="10"/>
  <c r="V1431" i="10"/>
  <c r="W1431" i="10" s="1"/>
  <c r="U1431" i="10"/>
  <c r="V1430" i="10"/>
  <c r="W1430" i="10" s="1"/>
  <c r="U1430" i="10"/>
  <c r="V1429" i="10"/>
  <c r="W1429" i="10" s="1"/>
  <c r="U1429" i="10"/>
  <c r="V1428" i="10"/>
  <c r="W1428" i="10" s="1"/>
  <c r="U1428" i="10"/>
  <c r="V1427" i="10"/>
  <c r="W1427" i="10" s="1"/>
  <c r="U1427" i="10"/>
  <c r="V1426" i="10"/>
  <c r="W1426" i="10" s="1"/>
  <c r="U1426" i="10"/>
  <c r="V1425" i="10"/>
  <c r="W1425" i="10" s="1"/>
  <c r="U1425" i="10"/>
  <c r="V1424" i="10"/>
  <c r="W1424" i="10" s="1"/>
  <c r="U1424" i="10"/>
  <c r="V1423" i="10"/>
  <c r="W1423" i="10" s="1"/>
  <c r="U1423" i="10"/>
  <c r="V1422" i="10"/>
  <c r="W1422" i="10" s="1"/>
  <c r="U1422" i="10"/>
  <c r="V1421" i="10"/>
  <c r="W1421" i="10" s="1"/>
  <c r="U1421" i="10"/>
  <c r="V1420" i="10"/>
  <c r="W1420" i="10" s="1"/>
  <c r="U1420" i="10"/>
  <c r="V1419" i="10"/>
  <c r="W1419" i="10" s="1"/>
  <c r="U1419" i="10"/>
  <c r="V1418" i="10"/>
  <c r="W1418" i="10" s="1"/>
  <c r="U1418" i="10"/>
  <c r="V1417" i="10"/>
  <c r="W1417" i="10" s="1"/>
  <c r="U1417" i="10"/>
  <c r="V1416" i="10"/>
  <c r="W1416" i="10" s="1"/>
  <c r="U1416" i="10"/>
  <c r="V1415" i="10"/>
  <c r="W1415" i="10" s="1"/>
  <c r="U1415" i="10"/>
  <c r="V1414" i="10"/>
  <c r="W1414" i="10" s="1"/>
  <c r="U1414" i="10"/>
  <c r="V1413" i="10"/>
  <c r="W1413" i="10" s="1"/>
  <c r="U1413" i="10"/>
  <c r="V1412" i="10"/>
  <c r="W1412" i="10" s="1"/>
  <c r="U1412" i="10"/>
  <c r="V1411" i="10"/>
  <c r="W1411" i="10" s="1"/>
  <c r="U1411" i="10"/>
  <c r="V1410" i="10"/>
  <c r="W1410" i="10" s="1"/>
  <c r="U1410" i="10"/>
  <c r="V1409" i="10"/>
  <c r="W1409" i="10" s="1"/>
  <c r="U1409" i="10"/>
  <c r="V1408" i="10"/>
  <c r="W1408" i="10" s="1"/>
  <c r="U1408" i="10"/>
  <c r="V1407" i="10"/>
  <c r="W1407" i="10" s="1"/>
  <c r="U1407" i="10"/>
  <c r="V1406" i="10"/>
  <c r="W1406" i="10" s="1"/>
  <c r="U1406" i="10"/>
  <c r="V1405" i="10"/>
  <c r="W1405" i="10" s="1"/>
  <c r="U1405" i="10"/>
  <c r="V1404" i="10"/>
  <c r="W1404" i="10" s="1"/>
  <c r="U1404" i="10"/>
  <c r="V1403" i="10"/>
  <c r="W1403" i="10" s="1"/>
  <c r="U1403" i="10"/>
  <c r="V1402" i="10"/>
  <c r="W1402" i="10" s="1"/>
  <c r="U1402" i="10"/>
  <c r="V1401" i="10"/>
  <c r="W1401" i="10" s="1"/>
  <c r="U1401" i="10"/>
  <c r="V1400" i="10"/>
  <c r="W1400" i="10" s="1"/>
  <c r="U1400" i="10"/>
  <c r="V1399" i="10"/>
  <c r="W1399" i="10" s="1"/>
  <c r="U1399" i="10"/>
  <c r="V1398" i="10"/>
  <c r="W1398" i="10" s="1"/>
  <c r="U1398" i="10"/>
  <c r="V1397" i="10"/>
  <c r="W1397" i="10" s="1"/>
  <c r="U1397" i="10"/>
  <c r="V1396" i="10"/>
  <c r="W1396" i="10" s="1"/>
  <c r="U1396" i="10"/>
  <c r="V1395" i="10"/>
  <c r="W1395" i="10" s="1"/>
  <c r="U1395" i="10"/>
  <c r="V1394" i="10"/>
  <c r="W1394" i="10" s="1"/>
  <c r="U1394" i="10"/>
  <c r="V1393" i="10"/>
  <c r="W1393" i="10" s="1"/>
  <c r="U1393" i="10"/>
  <c r="V1392" i="10"/>
  <c r="W1392" i="10" s="1"/>
  <c r="U1392" i="10"/>
  <c r="V1391" i="10"/>
  <c r="W1391" i="10" s="1"/>
  <c r="U1391" i="10"/>
  <c r="V1390" i="10"/>
  <c r="W1390" i="10" s="1"/>
  <c r="U1390" i="10"/>
  <c r="V1389" i="10"/>
  <c r="W1389" i="10" s="1"/>
  <c r="U1389" i="10"/>
  <c r="V1388" i="10"/>
  <c r="W1388" i="10" s="1"/>
  <c r="U1388" i="10"/>
  <c r="V1387" i="10"/>
  <c r="W1387" i="10" s="1"/>
  <c r="U1387" i="10"/>
  <c r="V1386" i="10"/>
  <c r="W1386" i="10" s="1"/>
  <c r="U1386" i="10"/>
  <c r="V1385" i="10"/>
  <c r="W1385" i="10" s="1"/>
  <c r="U1385" i="10"/>
  <c r="V1384" i="10"/>
  <c r="W1384" i="10" s="1"/>
  <c r="U1384" i="10"/>
  <c r="V1383" i="10"/>
  <c r="W1383" i="10" s="1"/>
  <c r="U1383" i="10"/>
  <c r="V1382" i="10"/>
  <c r="W1382" i="10" s="1"/>
  <c r="U1382" i="10"/>
  <c r="V1381" i="10"/>
  <c r="W1381" i="10" s="1"/>
  <c r="U1381" i="10"/>
  <c r="V1380" i="10"/>
  <c r="W1380" i="10" s="1"/>
  <c r="U1380" i="10"/>
  <c r="V1379" i="10"/>
  <c r="W1379" i="10" s="1"/>
  <c r="U1379" i="10"/>
  <c r="V1378" i="10"/>
  <c r="W1378" i="10" s="1"/>
  <c r="U1378" i="10"/>
  <c r="V1377" i="10"/>
  <c r="W1377" i="10" s="1"/>
  <c r="U1377" i="10"/>
  <c r="V1376" i="10"/>
  <c r="W1376" i="10" s="1"/>
  <c r="U1376" i="10"/>
  <c r="V1375" i="10"/>
  <c r="W1375" i="10" s="1"/>
  <c r="U1375" i="10"/>
  <c r="V1374" i="10"/>
  <c r="W1374" i="10" s="1"/>
  <c r="U1374" i="10"/>
  <c r="V1373" i="10"/>
  <c r="W1373" i="10" s="1"/>
  <c r="U1373" i="10"/>
  <c r="V1372" i="10"/>
  <c r="W1372" i="10" s="1"/>
  <c r="U1372" i="10"/>
  <c r="V1371" i="10"/>
  <c r="W1371" i="10" s="1"/>
  <c r="U1371" i="10"/>
  <c r="V1370" i="10"/>
  <c r="W1370" i="10" s="1"/>
  <c r="U1370" i="10"/>
  <c r="V1369" i="10"/>
  <c r="W1369" i="10" s="1"/>
  <c r="U1369" i="10"/>
  <c r="V1368" i="10"/>
  <c r="W1368" i="10" s="1"/>
  <c r="U1368" i="10"/>
  <c r="V1367" i="10"/>
  <c r="W1367" i="10" s="1"/>
  <c r="U1367" i="10"/>
  <c r="V1366" i="10"/>
  <c r="W1366" i="10" s="1"/>
  <c r="U1366" i="10"/>
  <c r="V1365" i="10"/>
  <c r="W1365" i="10" s="1"/>
  <c r="U1365" i="10"/>
  <c r="V1364" i="10"/>
  <c r="W1364" i="10" s="1"/>
  <c r="U1364" i="10"/>
  <c r="V1363" i="10"/>
  <c r="W1363" i="10" s="1"/>
  <c r="U1363" i="10"/>
  <c r="V1362" i="10"/>
  <c r="W1362" i="10" s="1"/>
  <c r="U1362" i="10"/>
  <c r="V1361" i="10"/>
  <c r="W1361" i="10" s="1"/>
  <c r="U1361" i="10"/>
  <c r="V1360" i="10"/>
  <c r="W1360" i="10" s="1"/>
  <c r="U1360" i="10"/>
  <c r="V1359" i="10"/>
  <c r="W1359" i="10" s="1"/>
  <c r="U1359" i="10"/>
  <c r="V1358" i="10"/>
  <c r="W1358" i="10" s="1"/>
  <c r="U1358" i="10"/>
  <c r="V1357" i="10"/>
  <c r="W1357" i="10" s="1"/>
  <c r="U1357" i="10"/>
  <c r="V1356" i="10"/>
  <c r="W1356" i="10" s="1"/>
  <c r="U1356" i="10"/>
  <c r="V1355" i="10"/>
  <c r="W1355" i="10" s="1"/>
  <c r="U1355" i="10"/>
  <c r="V1354" i="10"/>
  <c r="W1354" i="10" s="1"/>
  <c r="U1354" i="10"/>
  <c r="V1353" i="10"/>
  <c r="W1353" i="10" s="1"/>
  <c r="U1353" i="10"/>
  <c r="V1352" i="10"/>
  <c r="W1352" i="10" s="1"/>
  <c r="U1352" i="10"/>
  <c r="V1351" i="10"/>
  <c r="W1351" i="10" s="1"/>
  <c r="U1351" i="10"/>
  <c r="V1350" i="10"/>
  <c r="W1350" i="10" s="1"/>
  <c r="U1350" i="10"/>
  <c r="V1349" i="10"/>
  <c r="W1349" i="10" s="1"/>
  <c r="U1349" i="10"/>
  <c r="V1348" i="10"/>
  <c r="W1348" i="10" s="1"/>
  <c r="U1348" i="10"/>
  <c r="V1347" i="10"/>
  <c r="W1347" i="10" s="1"/>
  <c r="U1347" i="10"/>
  <c r="V1346" i="10"/>
  <c r="W1346" i="10" s="1"/>
  <c r="U1346" i="10"/>
  <c r="V1345" i="10"/>
  <c r="W1345" i="10" s="1"/>
  <c r="U1345" i="10"/>
  <c r="V1344" i="10"/>
  <c r="W1344" i="10" s="1"/>
  <c r="U1344" i="10"/>
  <c r="V1343" i="10"/>
  <c r="W1343" i="10" s="1"/>
  <c r="U1343" i="10"/>
  <c r="V1342" i="10"/>
  <c r="W1342" i="10" s="1"/>
  <c r="U1342" i="10"/>
  <c r="V1341" i="10"/>
  <c r="W1341" i="10" s="1"/>
  <c r="U1341" i="10"/>
  <c r="V1340" i="10"/>
  <c r="W1340" i="10" s="1"/>
  <c r="U1340" i="10"/>
  <c r="V1339" i="10"/>
  <c r="W1339" i="10" s="1"/>
  <c r="U1339" i="10"/>
  <c r="V1338" i="10"/>
  <c r="W1338" i="10" s="1"/>
  <c r="U1338" i="10"/>
  <c r="V1337" i="10"/>
  <c r="W1337" i="10" s="1"/>
  <c r="U1337" i="10"/>
  <c r="V1336" i="10"/>
  <c r="W1336" i="10" s="1"/>
  <c r="U1336" i="10"/>
  <c r="V1335" i="10"/>
  <c r="W1335" i="10" s="1"/>
  <c r="U1335" i="10"/>
  <c r="V1334" i="10"/>
  <c r="W1334" i="10" s="1"/>
  <c r="U1334" i="10"/>
  <c r="V1333" i="10"/>
  <c r="W1333" i="10" s="1"/>
  <c r="U1333" i="10"/>
  <c r="V1332" i="10"/>
  <c r="W1332" i="10" s="1"/>
  <c r="U1332" i="10"/>
  <c r="V1331" i="10"/>
  <c r="W1331" i="10" s="1"/>
  <c r="U1331" i="10"/>
  <c r="V1330" i="10"/>
  <c r="W1330" i="10" s="1"/>
  <c r="U1330" i="10"/>
  <c r="V1329" i="10"/>
  <c r="W1329" i="10" s="1"/>
  <c r="U1329" i="10"/>
  <c r="V1328" i="10"/>
  <c r="W1328" i="10" s="1"/>
  <c r="U1328" i="10"/>
  <c r="V1327" i="10"/>
  <c r="W1327" i="10" s="1"/>
  <c r="U1327" i="10"/>
  <c r="V1326" i="10"/>
  <c r="W1326" i="10" s="1"/>
  <c r="U1326" i="10"/>
  <c r="V1325" i="10"/>
  <c r="W1325" i="10" s="1"/>
  <c r="U1325" i="10"/>
  <c r="V1324" i="10"/>
  <c r="W1324" i="10" s="1"/>
  <c r="U1324" i="10"/>
  <c r="V1323" i="10"/>
  <c r="W1323" i="10" s="1"/>
  <c r="U1323" i="10"/>
  <c r="V1322" i="10"/>
  <c r="W1322" i="10" s="1"/>
  <c r="U1322" i="10"/>
  <c r="V1321" i="10"/>
  <c r="W1321" i="10" s="1"/>
  <c r="U1321" i="10"/>
  <c r="V1320" i="10"/>
  <c r="W1320" i="10" s="1"/>
  <c r="U1320" i="10"/>
  <c r="V1319" i="10"/>
  <c r="W1319" i="10" s="1"/>
  <c r="U1319" i="10"/>
  <c r="V1318" i="10"/>
  <c r="W1318" i="10" s="1"/>
  <c r="U1318" i="10"/>
  <c r="AB1318" i="10" s="1"/>
  <c r="V1317" i="10"/>
  <c r="W1317" i="10" s="1"/>
  <c r="U1317" i="10"/>
  <c r="V1316" i="10"/>
  <c r="W1316" i="10" s="1"/>
  <c r="U1316" i="10"/>
  <c r="V1315" i="10"/>
  <c r="W1315" i="10" s="1"/>
  <c r="U1315" i="10"/>
  <c r="V1314" i="10"/>
  <c r="W1314" i="10" s="1"/>
  <c r="U1314" i="10"/>
  <c r="V1313" i="10"/>
  <c r="W1313" i="10" s="1"/>
  <c r="U1313" i="10"/>
  <c r="V1312" i="10"/>
  <c r="W1312" i="10" s="1"/>
  <c r="U1312" i="10"/>
  <c r="V1311" i="10"/>
  <c r="W1311" i="10" s="1"/>
  <c r="U1311" i="10"/>
  <c r="V1310" i="10"/>
  <c r="W1310" i="10" s="1"/>
  <c r="U1310" i="10"/>
  <c r="V1309" i="10"/>
  <c r="W1309" i="10" s="1"/>
  <c r="U1309" i="10"/>
  <c r="V1308" i="10"/>
  <c r="W1308" i="10" s="1"/>
  <c r="U1308" i="10"/>
  <c r="V1307" i="10"/>
  <c r="W1307" i="10" s="1"/>
  <c r="U1307" i="10"/>
  <c r="V1306" i="10"/>
  <c r="W1306" i="10" s="1"/>
  <c r="U1306" i="10"/>
  <c r="V1305" i="10"/>
  <c r="W1305" i="10" s="1"/>
  <c r="U1305" i="10"/>
  <c r="V1304" i="10"/>
  <c r="W1304" i="10" s="1"/>
  <c r="U1304" i="10"/>
  <c r="V1303" i="10"/>
  <c r="W1303" i="10" s="1"/>
  <c r="U1303" i="10"/>
  <c r="V1302" i="10"/>
  <c r="W1302" i="10" s="1"/>
  <c r="U1302" i="10"/>
  <c r="V1301" i="10"/>
  <c r="W1301" i="10" s="1"/>
  <c r="U1301" i="10"/>
  <c r="V1300" i="10"/>
  <c r="W1300" i="10" s="1"/>
  <c r="U1300" i="10"/>
  <c r="V1299" i="10"/>
  <c r="W1299" i="10" s="1"/>
  <c r="U1299" i="10"/>
  <c r="V1298" i="10"/>
  <c r="W1298" i="10" s="1"/>
  <c r="U1298" i="10"/>
  <c r="V1297" i="10"/>
  <c r="W1297" i="10" s="1"/>
  <c r="U1297" i="10"/>
  <c r="V1296" i="10"/>
  <c r="W1296" i="10" s="1"/>
  <c r="U1296" i="10"/>
  <c r="V1295" i="10"/>
  <c r="W1295" i="10" s="1"/>
  <c r="U1295" i="10"/>
  <c r="V1294" i="10"/>
  <c r="W1294" i="10" s="1"/>
  <c r="U1294" i="10"/>
  <c r="Z1293" i="10"/>
  <c r="V1293" i="10"/>
  <c r="W1293" i="10" s="1"/>
  <c r="U1293" i="10"/>
  <c r="AB1293" i="10" s="1"/>
  <c r="V1292" i="10"/>
  <c r="W1292" i="10" s="1"/>
  <c r="U1292" i="10"/>
  <c r="V1291" i="10"/>
  <c r="W1291" i="10" s="1"/>
  <c r="U1291" i="10"/>
  <c r="V1290" i="10"/>
  <c r="W1290" i="10" s="1"/>
  <c r="U1290" i="10"/>
  <c r="V1289" i="10"/>
  <c r="W1289" i="10" s="1"/>
  <c r="U1289" i="10"/>
  <c r="V1288" i="10"/>
  <c r="W1288" i="10" s="1"/>
  <c r="U1288" i="10"/>
  <c r="V1287" i="10"/>
  <c r="W1287" i="10" s="1"/>
  <c r="U1287" i="10"/>
  <c r="V1286" i="10"/>
  <c r="W1286" i="10" s="1"/>
  <c r="U1286" i="10"/>
  <c r="V1285" i="10"/>
  <c r="W1285" i="10" s="1"/>
  <c r="U1285" i="10"/>
  <c r="V1284" i="10"/>
  <c r="W1284" i="10" s="1"/>
  <c r="U1284" i="10"/>
  <c r="V1283" i="10"/>
  <c r="W1283" i="10" s="1"/>
  <c r="U1283" i="10"/>
  <c r="V1282" i="10"/>
  <c r="W1282" i="10" s="1"/>
  <c r="U1282" i="10"/>
  <c r="V1281" i="10"/>
  <c r="W1281" i="10" s="1"/>
  <c r="U1281" i="10"/>
  <c r="V1280" i="10"/>
  <c r="W1280" i="10" s="1"/>
  <c r="U1280" i="10"/>
  <c r="V1279" i="10"/>
  <c r="W1279" i="10" s="1"/>
  <c r="U1279" i="10"/>
  <c r="V1278" i="10"/>
  <c r="W1278" i="10" s="1"/>
  <c r="U1278" i="10"/>
  <c r="V1277" i="10"/>
  <c r="W1277" i="10" s="1"/>
  <c r="U1277" i="10"/>
  <c r="V1276" i="10"/>
  <c r="W1276" i="10" s="1"/>
  <c r="U1276" i="10"/>
  <c r="V1275" i="10"/>
  <c r="W1275" i="10" s="1"/>
  <c r="U1275" i="10"/>
  <c r="V1274" i="10"/>
  <c r="W1274" i="10" s="1"/>
  <c r="U1274" i="10"/>
  <c r="V1273" i="10"/>
  <c r="W1273" i="10" s="1"/>
  <c r="U1273" i="10"/>
  <c r="V1272" i="10"/>
  <c r="W1272" i="10" s="1"/>
  <c r="U1272" i="10"/>
  <c r="V1271" i="10"/>
  <c r="W1271" i="10" s="1"/>
  <c r="U1271" i="10"/>
  <c r="V1270" i="10"/>
  <c r="W1270" i="10" s="1"/>
  <c r="U1270" i="10"/>
  <c r="V1269" i="10"/>
  <c r="W1269" i="10" s="1"/>
  <c r="U1269" i="10"/>
  <c r="V1268" i="10"/>
  <c r="W1268" i="10" s="1"/>
  <c r="U1268" i="10"/>
  <c r="V1267" i="10"/>
  <c r="W1267" i="10" s="1"/>
  <c r="U1267" i="10"/>
  <c r="V1266" i="10"/>
  <c r="W1266" i="10" s="1"/>
  <c r="U1266" i="10"/>
  <c r="V1265" i="10"/>
  <c r="W1265" i="10" s="1"/>
  <c r="U1265" i="10"/>
  <c r="V1264" i="10"/>
  <c r="W1264" i="10" s="1"/>
  <c r="U1264" i="10"/>
  <c r="V1263" i="10"/>
  <c r="W1263" i="10" s="1"/>
  <c r="U1263" i="10"/>
  <c r="V1262" i="10"/>
  <c r="W1262" i="10" s="1"/>
  <c r="U1262" i="10"/>
  <c r="V1261" i="10"/>
  <c r="W1261" i="10" s="1"/>
  <c r="U1261" i="10"/>
  <c r="V1260" i="10"/>
  <c r="W1260" i="10" s="1"/>
  <c r="U1260" i="10"/>
  <c r="V1259" i="10"/>
  <c r="W1259" i="10" s="1"/>
  <c r="U1259" i="10"/>
  <c r="V1258" i="10"/>
  <c r="W1258" i="10" s="1"/>
  <c r="U1258" i="10"/>
  <c r="V1257" i="10"/>
  <c r="W1257" i="10" s="1"/>
  <c r="U1257" i="10"/>
  <c r="V1256" i="10"/>
  <c r="W1256" i="10" s="1"/>
  <c r="U1256" i="10"/>
  <c r="V1255" i="10"/>
  <c r="W1255" i="10" s="1"/>
  <c r="U1255" i="10"/>
  <c r="V1254" i="10"/>
  <c r="W1254" i="10" s="1"/>
  <c r="U1254" i="10"/>
  <c r="V1253" i="10"/>
  <c r="W1253" i="10" s="1"/>
  <c r="U1253" i="10"/>
  <c r="V1252" i="10"/>
  <c r="W1252" i="10" s="1"/>
  <c r="U1252" i="10"/>
  <c r="V1251" i="10"/>
  <c r="W1251" i="10" s="1"/>
  <c r="U1251" i="10"/>
  <c r="V1250" i="10"/>
  <c r="W1250" i="10" s="1"/>
  <c r="U1250" i="10"/>
  <c r="V1249" i="10"/>
  <c r="W1249" i="10" s="1"/>
  <c r="U1249" i="10"/>
  <c r="V1248" i="10"/>
  <c r="W1248" i="10" s="1"/>
  <c r="U1248" i="10"/>
  <c r="V1247" i="10"/>
  <c r="W1247" i="10" s="1"/>
  <c r="U1247" i="10"/>
  <c r="V1246" i="10"/>
  <c r="W1246" i="10" s="1"/>
  <c r="U1246" i="10"/>
  <c r="V1245" i="10"/>
  <c r="W1245" i="10" s="1"/>
  <c r="U1245" i="10"/>
  <c r="V1244" i="10"/>
  <c r="W1244" i="10" s="1"/>
  <c r="U1244" i="10"/>
  <c r="V1243" i="10"/>
  <c r="W1243" i="10" s="1"/>
  <c r="U1243" i="10"/>
  <c r="V1242" i="10"/>
  <c r="W1242" i="10" s="1"/>
  <c r="U1242" i="10"/>
  <c r="V1241" i="10"/>
  <c r="W1241" i="10" s="1"/>
  <c r="U1241" i="10"/>
  <c r="V1240" i="10"/>
  <c r="W1240" i="10" s="1"/>
  <c r="U1240" i="10"/>
  <c r="V1239" i="10"/>
  <c r="W1239" i="10" s="1"/>
  <c r="U1239" i="10"/>
  <c r="V1238" i="10"/>
  <c r="W1238" i="10" s="1"/>
  <c r="U1238" i="10"/>
  <c r="V1237" i="10"/>
  <c r="W1237" i="10" s="1"/>
  <c r="U1237" i="10"/>
  <c r="V1236" i="10"/>
  <c r="W1236" i="10" s="1"/>
  <c r="U1236" i="10"/>
  <c r="V1235" i="10"/>
  <c r="W1235" i="10" s="1"/>
  <c r="U1235" i="10"/>
  <c r="V1234" i="10"/>
  <c r="W1234" i="10" s="1"/>
  <c r="U1234" i="10"/>
  <c r="V1233" i="10"/>
  <c r="W1233" i="10" s="1"/>
  <c r="U1233" i="10"/>
  <c r="V1232" i="10"/>
  <c r="W1232" i="10" s="1"/>
  <c r="U1232" i="10"/>
  <c r="V1231" i="10"/>
  <c r="W1231" i="10" s="1"/>
  <c r="U1231" i="10"/>
  <c r="V1230" i="10"/>
  <c r="W1230" i="10" s="1"/>
  <c r="U1230" i="10"/>
  <c r="V1229" i="10"/>
  <c r="W1229" i="10" s="1"/>
  <c r="U1229" i="10"/>
  <c r="V1228" i="10"/>
  <c r="W1228" i="10" s="1"/>
  <c r="U1228" i="10"/>
  <c r="V1227" i="10"/>
  <c r="W1227" i="10" s="1"/>
  <c r="U1227" i="10"/>
  <c r="V1226" i="10"/>
  <c r="W1226" i="10" s="1"/>
  <c r="U1226" i="10"/>
  <c r="V1225" i="10"/>
  <c r="W1225" i="10" s="1"/>
  <c r="U1225" i="10"/>
  <c r="V1224" i="10"/>
  <c r="W1224" i="10" s="1"/>
  <c r="U1224" i="10"/>
  <c r="V1223" i="10"/>
  <c r="W1223" i="10" s="1"/>
  <c r="U1223" i="10"/>
  <c r="V1222" i="10"/>
  <c r="W1222" i="10" s="1"/>
  <c r="U1222" i="10"/>
  <c r="V1221" i="10"/>
  <c r="W1221" i="10" s="1"/>
  <c r="U1221" i="10"/>
  <c r="V1220" i="10"/>
  <c r="W1220" i="10" s="1"/>
  <c r="U1220" i="10"/>
  <c r="V1219" i="10"/>
  <c r="W1219" i="10" s="1"/>
  <c r="U1219" i="10"/>
  <c r="V1218" i="10"/>
  <c r="W1218" i="10" s="1"/>
  <c r="U1218" i="10"/>
  <c r="V1217" i="10"/>
  <c r="W1217" i="10" s="1"/>
  <c r="U1217" i="10"/>
  <c r="V1216" i="10"/>
  <c r="W1216" i="10" s="1"/>
  <c r="U1216" i="10"/>
  <c r="V1215" i="10"/>
  <c r="W1215" i="10" s="1"/>
  <c r="U1215" i="10"/>
  <c r="V1214" i="10"/>
  <c r="W1214" i="10" s="1"/>
  <c r="U1214" i="10"/>
  <c r="V1213" i="10"/>
  <c r="W1213" i="10" s="1"/>
  <c r="U1213" i="10"/>
  <c r="V1212" i="10"/>
  <c r="W1212" i="10" s="1"/>
  <c r="U1212" i="10"/>
  <c r="V1211" i="10"/>
  <c r="W1211" i="10" s="1"/>
  <c r="U1211" i="10"/>
  <c r="V1210" i="10"/>
  <c r="W1210" i="10" s="1"/>
  <c r="U1210" i="10"/>
  <c r="V1209" i="10"/>
  <c r="W1209" i="10" s="1"/>
  <c r="U1209" i="10"/>
  <c r="V1208" i="10"/>
  <c r="W1208" i="10" s="1"/>
  <c r="U1208" i="10"/>
  <c r="V1207" i="10"/>
  <c r="W1207" i="10" s="1"/>
  <c r="U1207" i="10"/>
  <c r="V1206" i="10"/>
  <c r="W1206" i="10" s="1"/>
  <c r="U1206" i="10"/>
  <c r="V1205" i="10"/>
  <c r="W1205" i="10" s="1"/>
  <c r="U1205" i="10"/>
  <c r="V1204" i="10"/>
  <c r="W1204" i="10" s="1"/>
  <c r="U1204" i="10"/>
  <c r="V1203" i="10"/>
  <c r="W1203" i="10" s="1"/>
  <c r="U1203" i="10"/>
  <c r="V1202" i="10"/>
  <c r="W1202" i="10" s="1"/>
  <c r="U1202" i="10"/>
  <c r="V1201" i="10"/>
  <c r="W1201" i="10" s="1"/>
  <c r="U1201" i="10"/>
  <c r="V1200" i="10"/>
  <c r="W1200" i="10" s="1"/>
  <c r="U1200" i="10"/>
  <c r="V1199" i="10"/>
  <c r="W1199" i="10" s="1"/>
  <c r="U1199" i="10"/>
  <c r="V1198" i="10"/>
  <c r="W1198" i="10" s="1"/>
  <c r="U1198" i="10"/>
  <c r="V1197" i="10"/>
  <c r="W1197" i="10" s="1"/>
  <c r="U1197" i="10"/>
  <c r="V1196" i="10"/>
  <c r="W1196" i="10" s="1"/>
  <c r="U1196" i="10"/>
  <c r="V1195" i="10"/>
  <c r="W1195" i="10" s="1"/>
  <c r="U1195" i="10"/>
  <c r="V1194" i="10"/>
  <c r="W1194" i="10" s="1"/>
  <c r="U1194" i="10"/>
  <c r="V1193" i="10"/>
  <c r="W1193" i="10" s="1"/>
  <c r="U1193" i="10"/>
  <c r="V1192" i="10"/>
  <c r="W1192" i="10" s="1"/>
  <c r="U1192" i="10"/>
  <c r="V1191" i="10"/>
  <c r="W1191" i="10" s="1"/>
  <c r="U1191" i="10"/>
  <c r="V1190" i="10"/>
  <c r="W1190" i="10" s="1"/>
  <c r="U1190" i="10"/>
  <c r="V1189" i="10"/>
  <c r="W1189" i="10" s="1"/>
  <c r="U1189" i="10"/>
  <c r="V1188" i="10"/>
  <c r="W1188" i="10" s="1"/>
  <c r="U1188" i="10"/>
  <c r="V1187" i="10"/>
  <c r="W1187" i="10" s="1"/>
  <c r="U1187" i="10"/>
  <c r="V1186" i="10"/>
  <c r="W1186" i="10" s="1"/>
  <c r="U1186" i="10"/>
  <c r="V1185" i="10"/>
  <c r="W1185" i="10" s="1"/>
  <c r="U1185" i="10"/>
  <c r="V1184" i="10"/>
  <c r="W1184" i="10" s="1"/>
  <c r="U1184" i="10"/>
  <c r="V1183" i="10"/>
  <c r="W1183" i="10" s="1"/>
  <c r="U1183" i="10"/>
  <c r="V1182" i="10"/>
  <c r="W1182" i="10" s="1"/>
  <c r="U1182" i="10"/>
  <c r="V1181" i="10"/>
  <c r="W1181" i="10" s="1"/>
  <c r="U1181" i="10"/>
  <c r="V1180" i="10"/>
  <c r="W1180" i="10" s="1"/>
  <c r="U1180" i="10"/>
  <c r="V1179" i="10"/>
  <c r="W1179" i="10" s="1"/>
  <c r="U1179" i="10"/>
  <c r="V1178" i="10"/>
  <c r="W1178" i="10" s="1"/>
  <c r="U1178" i="10"/>
  <c r="V1177" i="10"/>
  <c r="W1177" i="10" s="1"/>
  <c r="U1177" i="10"/>
  <c r="V1176" i="10"/>
  <c r="W1176" i="10" s="1"/>
  <c r="U1176" i="10"/>
  <c r="V1175" i="10"/>
  <c r="W1175" i="10" s="1"/>
  <c r="U1175" i="10"/>
  <c r="V1174" i="10"/>
  <c r="W1174" i="10" s="1"/>
  <c r="U1174" i="10"/>
  <c r="V1173" i="10"/>
  <c r="W1173" i="10" s="1"/>
  <c r="U1173" i="10"/>
  <c r="V1172" i="10"/>
  <c r="W1172" i="10" s="1"/>
  <c r="U1172" i="10"/>
  <c r="V1171" i="10"/>
  <c r="W1171" i="10" s="1"/>
  <c r="U1171" i="10"/>
  <c r="V1170" i="10"/>
  <c r="W1170" i="10" s="1"/>
  <c r="U1170" i="10"/>
  <c r="V1169" i="10"/>
  <c r="W1169" i="10" s="1"/>
  <c r="U1169" i="10"/>
  <c r="V1168" i="10"/>
  <c r="W1168" i="10" s="1"/>
  <c r="U1168" i="10"/>
  <c r="V1167" i="10"/>
  <c r="W1167" i="10" s="1"/>
  <c r="U1167" i="10"/>
  <c r="V1166" i="10"/>
  <c r="W1166" i="10" s="1"/>
  <c r="U1166" i="10"/>
  <c r="V1165" i="10"/>
  <c r="W1165" i="10" s="1"/>
  <c r="U1165" i="10"/>
  <c r="V1164" i="10"/>
  <c r="W1164" i="10" s="1"/>
  <c r="U1164" i="10"/>
  <c r="V1163" i="10"/>
  <c r="W1163" i="10" s="1"/>
  <c r="U1163" i="10"/>
  <c r="V1162" i="10"/>
  <c r="W1162" i="10" s="1"/>
  <c r="U1162" i="10"/>
  <c r="V1161" i="10"/>
  <c r="W1161" i="10" s="1"/>
  <c r="U1161" i="10"/>
  <c r="V1160" i="10"/>
  <c r="W1160" i="10" s="1"/>
  <c r="U1160" i="10"/>
  <c r="V1159" i="10"/>
  <c r="W1159" i="10" s="1"/>
  <c r="U1159" i="10"/>
  <c r="V1158" i="10"/>
  <c r="W1158" i="10" s="1"/>
  <c r="U1158" i="10"/>
  <c r="V1157" i="10"/>
  <c r="W1157" i="10" s="1"/>
  <c r="U1157" i="10"/>
  <c r="V1156" i="10"/>
  <c r="W1156" i="10" s="1"/>
  <c r="U1156" i="10"/>
  <c r="V1155" i="10"/>
  <c r="W1155" i="10" s="1"/>
  <c r="U1155" i="10"/>
  <c r="V1154" i="10"/>
  <c r="W1154" i="10" s="1"/>
  <c r="U1154" i="10"/>
  <c r="V1153" i="10"/>
  <c r="W1153" i="10" s="1"/>
  <c r="U1153" i="10"/>
  <c r="V1152" i="10"/>
  <c r="W1152" i="10" s="1"/>
  <c r="U1152" i="10"/>
  <c r="V1151" i="10"/>
  <c r="W1151" i="10" s="1"/>
  <c r="U1151" i="10"/>
  <c r="V1150" i="10"/>
  <c r="W1150" i="10" s="1"/>
  <c r="U1150" i="10"/>
  <c r="V1149" i="10"/>
  <c r="W1149" i="10" s="1"/>
  <c r="U1149" i="10"/>
  <c r="V1148" i="10"/>
  <c r="W1148" i="10" s="1"/>
  <c r="U1148" i="10"/>
  <c r="V1147" i="10"/>
  <c r="W1147" i="10" s="1"/>
  <c r="U1147" i="10"/>
  <c r="V1146" i="10"/>
  <c r="W1146" i="10" s="1"/>
  <c r="U1146" i="10"/>
  <c r="V1145" i="10"/>
  <c r="W1145" i="10" s="1"/>
  <c r="U1145" i="10"/>
  <c r="V1144" i="10"/>
  <c r="W1144" i="10" s="1"/>
  <c r="U1144" i="10"/>
  <c r="V1143" i="10"/>
  <c r="W1143" i="10" s="1"/>
  <c r="U1143" i="10"/>
  <c r="V1142" i="10"/>
  <c r="W1142" i="10" s="1"/>
  <c r="U1142" i="10"/>
  <c r="V1141" i="10"/>
  <c r="W1141" i="10" s="1"/>
  <c r="U1141" i="10"/>
  <c r="V1140" i="10"/>
  <c r="W1140" i="10" s="1"/>
  <c r="U1140" i="10"/>
  <c r="V1139" i="10"/>
  <c r="W1139" i="10" s="1"/>
  <c r="U1139" i="10"/>
  <c r="V1138" i="10"/>
  <c r="W1138" i="10" s="1"/>
  <c r="U1138" i="10"/>
  <c r="V1137" i="10"/>
  <c r="W1137" i="10" s="1"/>
  <c r="U1137" i="10"/>
  <c r="V1136" i="10"/>
  <c r="W1136" i="10" s="1"/>
  <c r="U1136" i="10"/>
  <c r="V1135" i="10"/>
  <c r="W1135" i="10" s="1"/>
  <c r="U1135" i="10"/>
  <c r="V1134" i="10"/>
  <c r="W1134" i="10" s="1"/>
  <c r="U1134" i="10"/>
  <c r="V1133" i="10"/>
  <c r="W1133" i="10" s="1"/>
  <c r="U1133" i="10"/>
  <c r="V1132" i="10"/>
  <c r="W1132" i="10" s="1"/>
  <c r="U1132" i="10"/>
  <c r="V1131" i="10"/>
  <c r="W1131" i="10" s="1"/>
  <c r="U1131" i="10"/>
  <c r="V1130" i="10"/>
  <c r="W1130" i="10" s="1"/>
  <c r="U1130" i="10"/>
  <c r="V1129" i="10"/>
  <c r="W1129" i="10" s="1"/>
  <c r="U1129" i="10"/>
  <c r="V1128" i="10"/>
  <c r="W1128" i="10" s="1"/>
  <c r="U1128" i="10"/>
  <c r="V1127" i="10"/>
  <c r="W1127" i="10" s="1"/>
  <c r="U1127" i="10"/>
  <c r="V1126" i="10"/>
  <c r="W1126" i="10" s="1"/>
  <c r="U1126" i="10"/>
  <c r="V1125" i="10"/>
  <c r="W1125" i="10" s="1"/>
  <c r="U1125" i="10"/>
  <c r="V1124" i="10"/>
  <c r="W1124" i="10" s="1"/>
  <c r="U1124" i="10"/>
  <c r="V1123" i="10"/>
  <c r="W1123" i="10" s="1"/>
  <c r="U1123" i="10"/>
  <c r="V1122" i="10"/>
  <c r="W1122" i="10" s="1"/>
  <c r="U1122" i="10"/>
  <c r="V1121" i="10"/>
  <c r="W1121" i="10" s="1"/>
  <c r="U1121" i="10"/>
  <c r="V1120" i="10"/>
  <c r="W1120" i="10" s="1"/>
  <c r="U1120" i="10"/>
  <c r="V1119" i="10"/>
  <c r="W1119" i="10" s="1"/>
  <c r="U1119" i="10"/>
  <c r="V1118" i="10"/>
  <c r="W1118" i="10" s="1"/>
  <c r="U1118" i="10"/>
  <c r="V1117" i="10"/>
  <c r="W1117" i="10" s="1"/>
  <c r="U1117" i="10"/>
  <c r="V1116" i="10"/>
  <c r="W1116" i="10" s="1"/>
  <c r="U1116" i="10"/>
  <c r="V1115" i="10"/>
  <c r="W1115" i="10" s="1"/>
  <c r="U1115" i="10"/>
  <c r="V1114" i="10"/>
  <c r="W1114" i="10" s="1"/>
  <c r="U1114" i="10"/>
  <c r="V1113" i="10"/>
  <c r="W1113" i="10" s="1"/>
  <c r="U1113" i="10"/>
  <c r="V1112" i="10"/>
  <c r="W1112" i="10" s="1"/>
  <c r="U1112" i="10"/>
  <c r="V1111" i="10"/>
  <c r="W1111" i="10" s="1"/>
  <c r="U1111" i="10"/>
  <c r="V1110" i="10"/>
  <c r="W1110" i="10" s="1"/>
  <c r="U1110" i="10"/>
  <c r="V1109" i="10"/>
  <c r="W1109" i="10" s="1"/>
  <c r="U1109" i="10"/>
  <c r="V1108" i="10"/>
  <c r="W1108" i="10" s="1"/>
  <c r="U1108" i="10"/>
  <c r="V1107" i="10"/>
  <c r="W1107" i="10" s="1"/>
  <c r="U1107" i="10"/>
  <c r="V1106" i="10"/>
  <c r="W1106" i="10" s="1"/>
  <c r="U1106" i="10"/>
  <c r="V1105" i="10"/>
  <c r="W1105" i="10" s="1"/>
  <c r="U1105" i="10"/>
  <c r="V1104" i="10"/>
  <c r="W1104" i="10" s="1"/>
  <c r="U1104" i="10"/>
  <c r="V1103" i="10"/>
  <c r="W1103" i="10" s="1"/>
  <c r="U1103" i="10"/>
  <c r="V1102" i="10"/>
  <c r="W1102" i="10" s="1"/>
  <c r="U1102" i="10"/>
  <c r="V1101" i="10"/>
  <c r="W1101" i="10" s="1"/>
  <c r="U1101" i="10"/>
  <c r="V1100" i="10"/>
  <c r="W1100" i="10" s="1"/>
  <c r="U1100" i="10"/>
  <c r="V1099" i="10"/>
  <c r="W1099" i="10" s="1"/>
  <c r="U1099" i="10"/>
  <c r="V1098" i="10"/>
  <c r="W1098" i="10" s="1"/>
  <c r="U1098" i="10"/>
  <c r="V1097" i="10"/>
  <c r="W1097" i="10" s="1"/>
  <c r="U1097" i="10"/>
  <c r="V1096" i="10"/>
  <c r="W1096" i="10" s="1"/>
  <c r="U1096" i="10"/>
  <c r="V1095" i="10"/>
  <c r="W1095" i="10" s="1"/>
  <c r="U1095" i="10"/>
  <c r="V1094" i="10"/>
  <c r="W1094" i="10" s="1"/>
  <c r="U1094" i="10"/>
  <c r="V1093" i="10"/>
  <c r="W1093" i="10" s="1"/>
  <c r="U1093" i="10"/>
  <c r="V1092" i="10"/>
  <c r="W1092" i="10" s="1"/>
  <c r="U1092" i="10"/>
  <c r="V1091" i="10"/>
  <c r="W1091" i="10" s="1"/>
  <c r="U1091" i="10"/>
  <c r="V1090" i="10"/>
  <c r="W1090" i="10" s="1"/>
  <c r="U1090" i="10"/>
  <c r="V1089" i="10"/>
  <c r="W1089" i="10" s="1"/>
  <c r="U1089" i="10"/>
  <c r="V1088" i="10"/>
  <c r="W1088" i="10" s="1"/>
  <c r="U1088" i="10"/>
  <c r="V1087" i="10"/>
  <c r="W1087" i="10" s="1"/>
  <c r="U1087" i="10"/>
  <c r="V1086" i="10"/>
  <c r="W1086" i="10" s="1"/>
  <c r="U1086" i="10"/>
  <c r="V1085" i="10"/>
  <c r="W1085" i="10" s="1"/>
  <c r="U1085" i="10"/>
  <c r="V1084" i="10"/>
  <c r="W1084" i="10" s="1"/>
  <c r="U1084" i="10"/>
  <c r="V1083" i="10"/>
  <c r="W1083" i="10" s="1"/>
  <c r="U1083" i="10"/>
  <c r="V1082" i="10"/>
  <c r="W1082" i="10" s="1"/>
  <c r="U1082" i="10"/>
  <c r="V1081" i="10"/>
  <c r="W1081" i="10" s="1"/>
  <c r="U1081" i="10"/>
  <c r="V1080" i="10"/>
  <c r="W1080" i="10" s="1"/>
  <c r="U1080" i="10"/>
  <c r="V1079" i="10"/>
  <c r="W1079" i="10" s="1"/>
  <c r="U1079" i="10"/>
  <c r="V1078" i="10"/>
  <c r="W1078" i="10" s="1"/>
  <c r="U1078" i="10"/>
  <c r="V1077" i="10"/>
  <c r="W1077" i="10" s="1"/>
  <c r="U1077" i="10"/>
  <c r="V1076" i="10"/>
  <c r="W1076" i="10" s="1"/>
  <c r="U1076" i="10"/>
  <c r="V1075" i="10"/>
  <c r="W1075" i="10" s="1"/>
  <c r="U1075" i="10"/>
  <c r="Z1074" i="10"/>
  <c r="V1074" i="10"/>
  <c r="W1074" i="10" s="1"/>
  <c r="U1074" i="10"/>
  <c r="AB1074" i="10" s="1"/>
  <c r="V1073" i="10"/>
  <c r="W1073" i="10" s="1"/>
  <c r="U1073" i="10"/>
  <c r="V1072" i="10"/>
  <c r="W1072" i="10" s="1"/>
  <c r="U1072" i="10"/>
  <c r="V1071" i="10"/>
  <c r="W1071" i="10" s="1"/>
  <c r="U1071" i="10"/>
  <c r="V1070" i="10"/>
  <c r="W1070" i="10" s="1"/>
  <c r="U1070" i="10"/>
  <c r="V1069" i="10"/>
  <c r="W1069" i="10" s="1"/>
  <c r="U1069" i="10"/>
  <c r="V1068" i="10"/>
  <c r="W1068" i="10" s="1"/>
  <c r="U1068" i="10"/>
  <c r="V1067" i="10"/>
  <c r="W1067" i="10" s="1"/>
  <c r="U1067" i="10"/>
  <c r="V1066" i="10"/>
  <c r="W1066" i="10" s="1"/>
  <c r="U1066" i="10"/>
  <c r="V1065" i="10"/>
  <c r="W1065" i="10" s="1"/>
  <c r="U1065" i="10"/>
  <c r="V1064" i="10"/>
  <c r="W1064" i="10" s="1"/>
  <c r="U1064" i="10"/>
  <c r="V1063" i="10"/>
  <c r="W1063" i="10" s="1"/>
  <c r="U1063" i="10"/>
  <c r="V1062" i="10"/>
  <c r="W1062" i="10" s="1"/>
  <c r="U1062" i="10"/>
  <c r="V1061" i="10"/>
  <c r="W1061" i="10" s="1"/>
  <c r="U1061" i="10"/>
  <c r="V1060" i="10"/>
  <c r="W1060" i="10" s="1"/>
  <c r="U1060" i="10"/>
  <c r="V1059" i="10"/>
  <c r="W1059" i="10" s="1"/>
  <c r="U1059" i="10"/>
  <c r="V1058" i="10"/>
  <c r="W1058" i="10" s="1"/>
  <c r="U1058" i="10"/>
  <c r="V1057" i="10"/>
  <c r="W1057" i="10" s="1"/>
  <c r="U1057" i="10"/>
  <c r="V1056" i="10"/>
  <c r="W1056" i="10" s="1"/>
  <c r="U1056" i="10"/>
  <c r="V1055" i="10"/>
  <c r="W1055" i="10" s="1"/>
  <c r="U1055" i="10"/>
  <c r="V1054" i="10"/>
  <c r="W1054" i="10" s="1"/>
  <c r="U1054" i="10"/>
  <c r="V1053" i="10"/>
  <c r="W1053" i="10" s="1"/>
  <c r="U1053" i="10"/>
  <c r="V1052" i="10"/>
  <c r="W1052" i="10" s="1"/>
  <c r="U1052" i="10"/>
  <c r="V1051" i="10"/>
  <c r="W1051" i="10" s="1"/>
  <c r="U1051" i="10"/>
  <c r="V1050" i="10"/>
  <c r="W1050" i="10" s="1"/>
  <c r="U1050" i="10"/>
  <c r="V1049" i="10"/>
  <c r="W1049" i="10" s="1"/>
  <c r="U1049" i="10"/>
  <c r="V1048" i="10"/>
  <c r="W1048" i="10" s="1"/>
  <c r="U1048" i="10"/>
  <c r="V1047" i="10"/>
  <c r="W1047" i="10" s="1"/>
  <c r="U1047" i="10"/>
  <c r="V1046" i="10"/>
  <c r="W1046" i="10" s="1"/>
  <c r="U1046" i="10"/>
  <c r="V1045" i="10"/>
  <c r="W1045" i="10" s="1"/>
  <c r="U1045" i="10"/>
  <c r="V1044" i="10"/>
  <c r="W1044" i="10" s="1"/>
  <c r="U1044" i="10"/>
  <c r="V1043" i="10"/>
  <c r="W1043" i="10" s="1"/>
  <c r="U1043" i="10"/>
  <c r="V1042" i="10"/>
  <c r="W1042" i="10" s="1"/>
  <c r="U1042" i="10"/>
  <c r="V1041" i="10"/>
  <c r="W1041" i="10" s="1"/>
  <c r="U1041" i="10"/>
  <c r="V1040" i="10"/>
  <c r="W1040" i="10" s="1"/>
  <c r="U1040" i="10"/>
  <c r="V1039" i="10"/>
  <c r="W1039" i="10" s="1"/>
  <c r="U1039" i="10"/>
  <c r="V1038" i="10"/>
  <c r="W1038" i="10" s="1"/>
  <c r="U1038" i="10"/>
  <c r="V1037" i="10"/>
  <c r="W1037" i="10" s="1"/>
  <c r="U1037" i="10"/>
  <c r="V1036" i="10"/>
  <c r="W1036" i="10" s="1"/>
  <c r="U1036" i="10"/>
  <c r="V1035" i="10"/>
  <c r="W1035" i="10" s="1"/>
  <c r="U1035" i="10"/>
  <c r="V1034" i="10"/>
  <c r="W1034" i="10" s="1"/>
  <c r="U1034" i="10"/>
  <c r="V1033" i="10"/>
  <c r="W1033" i="10" s="1"/>
  <c r="U1033" i="10"/>
  <c r="V1032" i="10"/>
  <c r="W1032" i="10" s="1"/>
  <c r="U1032" i="10"/>
  <c r="V1031" i="10"/>
  <c r="W1031" i="10" s="1"/>
  <c r="U1031" i="10"/>
  <c r="V1030" i="10"/>
  <c r="W1030" i="10" s="1"/>
  <c r="U1030" i="10"/>
  <c r="V1029" i="10"/>
  <c r="W1029" i="10" s="1"/>
  <c r="U1029" i="10"/>
  <c r="V1028" i="10"/>
  <c r="W1028" i="10" s="1"/>
  <c r="U1028" i="10"/>
  <c r="V1027" i="10"/>
  <c r="W1027" i="10" s="1"/>
  <c r="U1027" i="10"/>
  <c r="V1026" i="10"/>
  <c r="W1026" i="10" s="1"/>
  <c r="U1026" i="10"/>
  <c r="V1025" i="10"/>
  <c r="W1025" i="10" s="1"/>
  <c r="U1025" i="10"/>
  <c r="V1024" i="10"/>
  <c r="W1024" i="10" s="1"/>
  <c r="U1024" i="10"/>
  <c r="V1023" i="10"/>
  <c r="W1023" i="10" s="1"/>
  <c r="U1023" i="10"/>
  <c r="V1022" i="10"/>
  <c r="W1022" i="10" s="1"/>
  <c r="U1022" i="10"/>
  <c r="V1021" i="10"/>
  <c r="W1021" i="10" s="1"/>
  <c r="U1021" i="10"/>
  <c r="V1020" i="10"/>
  <c r="W1020" i="10" s="1"/>
  <c r="U1020" i="10"/>
  <c r="V1019" i="10"/>
  <c r="W1019" i="10" s="1"/>
  <c r="U1019" i="10"/>
  <c r="V1018" i="10"/>
  <c r="W1018" i="10" s="1"/>
  <c r="U1018" i="10"/>
  <c r="V1017" i="10"/>
  <c r="W1017" i="10" s="1"/>
  <c r="U1017" i="10"/>
  <c r="V1016" i="10"/>
  <c r="W1016" i="10" s="1"/>
  <c r="U1016" i="10"/>
  <c r="V1015" i="10"/>
  <c r="W1015" i="10" s="1"/>
  <c r="U1015" i="10"/>
  <c r="V1014" i="10"/>
  <c r="W1014" i="10" s="1"/>
  <c r="U1014" i="10"/>
  <c r="V1013" i="10"/>
  <c r="W1013" i="10" s="1"/>
  <c r="U1013" i="10"/>
  <c r="V1012" i="10"/>
  <c r="W1012" i="10" s="1"/>
  <c r="U1012" i="10"/>
  <c r="V1011" i="10"/>
  <c r="W1011" i="10" s="1"/>
  <c r="U1011" i="10"/>
  <c r="V1010" i="10"/>
  <c r="W1010" i="10" s="1"/>
  <c r="U1010" i="10"/>
  <c r="V1009" i="10"/>
  <c r="W1009" i="10" s="1"/>
  <c r="U1009" i="10"/>
  <c r="V1008" i="10"/>
  <c r="W1008" i="10" s="1"/>
  <c r="U1008" i="10"/>
  <c r="V1007" i="10"/>
  <c r="W1007" i="10" s="1"/>
  <c r="U1007" i="10"/>
  <c r="V1006" i="10"/>
  <c r="W1006" i="10" s="1"/>
  <c r="U1006" i="10"/>
  <c r="V1005" i="10"/>
  <c r="W1005" i="10" s="1"/>
  <c r="U1005" i="10"/>
  <c r="V1004" i="10"/>
  <c r="W1004" i="10" s="1"/>
  <c r="U1004" i="10"/>
  <c r="V1003" i="10"/>
  <c r="W1003" i="10" s="1"/>
  <c r="U1003" i="10"/>
  <c r="V1002" i="10"/>
  <c r="W1002" i="10" s="1"/>
  <c r="U1002" i="10"/>
  <c r="V1001" i="10"/>
  <c r="W1001" i="10" s="1"/>
  <c r="U1001" i="10"/>
  <c r="V1000" i="10"/>
  <c r="W1000" i="10" s="1"/>
  <c r="U1000" i="10"/>
  <c r="V999" i="10"/>
  <c r="W999" i="10" s="1"/>
  <c r="U999" i="10"/>
  <c r="V998" i="10"/>
  <c r="W998" i="10" s="1"/>
  <c r="U998" i="10"/>
  <c r="V997" i="10"/>
  <c r="W997" i="10" s="1"/>
  <c r="U997" i="10"/>
  <c r="V996" i="10"/>
  <c r="W996" i="10" s="1"/>
  <c r="U996" i="10"/>
  <c r="V995" i="10"/>
  <c r="W995" i="10" s="1"/>
  <c r="U995" i="10"/>
  <c r="V994" i="10"/>
  <c r="W994" i="10" s="1"/>
  <c r="U994" i="10"/>
  <c r="V993" i="10"/>
  <c r="W993" i="10" s="1"/>
  <c r="U993" i="10"/>
  <c r="V992" i="10"/>
  <c r="W992" i="10" s="1"/>
  <c r="U992" i="10"/>
  <c r="V991" i="10"/>
  <c r="W991" i="10" s="1"/>
  <c r="U991" i="10"/>
  <c r="V990" i="10"/>
  <c r="W990" i="10" s="1"/>
  <c r="U990" i="10"/>
  <c r="V989" i="10"/>
  <c r="W989" i="10" s="1"/>
  <c r="U989" i="10"/>
  <c r="V988" i="10"/>
  <c r="W988" i="10" s="1"/>
  <c r="U988" i="10"/>
  <c r="V987" i="10"/>
  <c r="W987" i="10" s="1"/>
  <c r="U987" i="10"/>
  <c r="V986" i="10"/>
  <c r="W986" i="10" s="1"/>
  <c r="U986" i="10"/>
  <c r="V985" i="10"/>
  <c r="W985" i="10" s="1"/>
  <c r="U985" i="10"/>
  <c r="V984" i="10"/>
  <c r="W984" i="10" s="1"/>
  <c r="U984" i="10"/>
  <c r="V983" i="10"/>
  <c r="W983" i="10" s="1"/>
  <c r="U983" i="10"/>
  <c r="V982" i="10"/>
  <c r="W982" i="10" s="1"/>
  <c r="U982" i="10"/>
  <c r="V981" i="10"/>
  <c r="W981" i="10" s="1"/>
  <c r="U981" i="10"/>
  <c r="V980" i="10"/>
  <c r="W980" i="10" s="1"/>
  <c r="U980" i="10"/>
  <c r="V979" i="10"/>
  <c r="W979" i="10" s="1"/>
  <c r="U979" i="10"/>
  <c r="V978" i="10"/>
  <c r="W978" i="10" s="1"/>
  <c r="U978" i="10"/>
  <c r="V977" i="10"/>
  <c r="W977" i="10" s="1"/>
  <c r="U977" i="10"/>
  <c r="V976" i="10"/>
  <c r="W976" i="10" s="1"/>
  <c r="U976" i="10"/>
  <c r="V975" i="10"/>
  <c r="W975" i="10" s="1"/>
  <c r="U975" i="10"/>
  <c r="V974" i="10"/>
  <c r="W974" i="10" s="1"/>
  <c r="U974" i="10"/>
  <c r="V973" i="10"/>
  <c r="W973" i="10" s="1"/>
  <c r="U973" i="10"/>
  <c r="V972" i="10"/>
  <c r="W972" i="10" s="1"/>
  <c r="U972" i="10"/>
  <c r="V971" i="10"/>
  <c r="W971" i="10" s="1"/>
  <c r="U971" i="10"/>
  <c r="V970" i="10"/>
  <c r="W970" i="10" s="1"/>
  <c r="U970" i="10"/>
  <c r="V969" i="10"/>
  <c r="W969" i="10" s="1"/>
  <c r="U969" i="10"/>
  <c r="V968" i="10"/>
  <c r="W968" i="10" s="1"/>
  <c r="U968" i="10"/>
  <c r="V967" i="10"/>
  <c r="W967" i="10" s="1"/>
  <c r="U967" i="10"/>
  <c r="V966" i="10"/>
  <c r="W966" i="10" s="1"/>
  <c r="U966" i="10"/>
  <c r="V965" i="10"/>
  <c r="W965" i="10" s="1"/>
  <c r="U965" i="10"/>
  <c r="V964" i="10"/>
  <c r="W964" i="10" s="1"/>
  <c r="U964" i="10"/>
  <c r="V963" i="10"/>
  <c r="W963" i="10" s="1"/>
  <c r="U963" i="10"/>
  <c r="V962" i="10"/>
  <c r="W962" i="10" s="1"/>
  <c r="U962" i="10"/>
  <c r="V961" i="10"/>
  <c r="W961" i="10" s="1"/>
  <c r="U961" i="10"/>
  <c r="V960" i="10"/>
  <c r="W960" i="10" s="1"/>
  <c r="U960" i="10"/>
  <c r="V959" i="10"/>
  <c r="W959" i="10" s="1"/>
  <c r="U959" i="10"/>
  <c r="V958" i="10"/>
  <c r="W958" i="10" s="1"/>
  <c r="U958" i="10"/>
  <c r="V957" i="10"/>
  <c r="W957" i="10" s="1"/>
  <c r="U957" i="10"/>
  <c r="V956" i="10"/>
  <c r="W956" i="10" s="1"/>
  <c r="U956" i="10"/>
  <c r="V955" i="10"/>
  <c r="W955" i="10" s="1"/>
  <c r="U955" i="10"/>
  <c r="V954" i="10"/>
  <c r="W954" i="10" s="1"/>
  <c r="U954" i="10"/>
  <c r="V953" i="10"/>
  <c r="W953" i="10" s="1"/>
  <c r="U953" i="10"/>
  <c r="V952" i="10"/>
  <c r="W952" i="10" s="1"/>
  <c r="U952" i="10"/>
  <c r="V951" i="10"/>
  <c r="W951" i="10" s="1"/>
  <c r="U951" i="10"/>
  <c r="V950" i="10"/>
  <c r="W950" i="10" s="1"/>
  <c r="U950" i="10"/>
  <c r="V949" i="10"/>
  <c r="W949" i="10" s="1"/>
  <c r="U949" i="10"/>
  <c r="V948" i="10"/>
  <c r="W948" i="10" s="1"/>
  <c r="U948" i="10"/>
  <c r="V947" i="10"/>
  <c r="W947" i="10" s="1"/>
  <c r="U947" i="10"/>
  <c r="V946" i="10"/>
  <c r="W946" i="10" s="1"/>
  <c r="U946" i="10"/>
  <c r="V945" i="10"/>
  <c r="W945" i="10" s="1"/>
  <c r="U945" i="10"/>
  <c r="V944" i="10"/>
  <c r="W944" i="10" s="1"/>
  <c r="U944" i="10"/>
  <c r="V943" i="10"/>
  <c r="W943" i="10" s="1"/>
  <c r="U943" i="10"/>
  <c r="V942" i="10"/>
  <c r="W942" i="10" s="1"/>
  <c r="U942" i="10"/>
  <c r="V941" i="10"/>
  <c r="W941" i="10" s="1"/>
  <c r="U941" i="10"/>
  <c r="V940" i="10"/>
  <c r="W940" i="10" s="1"/>
  <c r="U940" i="10"/>
  <c r="V939" i="10"/>
  <c r="W939" i="10" s="1"/>
  <c r="U939" i="10"/>
  <c r="V938" i="10"/>
  <c r="W938" i="10" s="1"/>
  <c r="U938" i="10"/>
  <c r="V937" i="10"/>
  <c r="W937" i="10" s="1"/>
  <c r="U937" i="10"/>
  <c r="V936" i="10"/>
  <c r="W936" i="10" s="1"/>
  <c r="U936" i="10"/>
  <c r="V935" i="10"/>
  <c r="W935" i="10" s="1"/>
  <c r="U935" i="10"/>
  <c r="V934" i="10"/>
  <c r="W934" i="10" s="1"/>
  <c r="U934" i="10"/>
  <c r="V933" i="10"/>
  <c r="W933" i="10" s="1"/>
  <c r="U933" i="10"/>
  <c r="V932" i="10"/>
  <c r="W932" i="10" s="1"/>
  <c r="U932" i="10"/>
  <c r="V931" i="10"/>
  <c r="W931" i="10" s="1"/>
  <c r="U931" i="10"/>
  <c r="V930" i="10"/>
  <c r="W930" i="10" s="1"/>
  <c r="U930" i="10"/>
  <c r="V929" i="10"/>
  <c r="W929" i="10" s="1"/>
  <c r="U929" i="10"/>
  <c r="V928" i="10"/>
  <c r="W928" i="10" s="1"/>
  <c r="U928" i="10"/>
  <c r="V927" i="10"/>
  <c r="W927" i="10" s="1"/>
  <c r="U927" i="10"/>
  <c r="V926" i="10"/>
  <c r="W926" i="10" s="1"/>
  <c r="U926" i="10"/>
  <c r="V925" i="10"/>
  <c r="W925" i="10" s="1"/>
  <c r="U925" i="10"/>
  <c r="V924" i="10"/>
  <c r="W924" i="10" s="1"/>
  <c r="U924" i="10"/>
  <c r="V923" i="10"/>
  <c r="W923" i="10" s="1"/>
  <c r="U923" i="10"/>
  <c r="V922" i="10"/>
  <c r="W922" i="10" s="1"/>
  <c r="U922" i="10"/>
  <c r="V921" i="10"/>
  <c r="W921" i="10" s="1"/>
  <c r="U921" i="10"/>
  <c r="V920" i="10"/>
  <c r="W920" i="10" s="1"/>
  <c r="U920" i="10"/>
  <c r="V919" i="10"/>
  <c r="W919" i="10" s="1"/>
  <c r="U919" i="10"/>
  <c r="V918" i="10"/>
  <c r="W918" i="10" s="1"/>
  <c r="U918" i="10"/>
  <c r="V917" i="10"/>
  <c r="W917" i="10" s="1"/>
  <c r="U917" i="10"/>
  <c r="V916" i="10"/>
  <c r="W916" i="10" s="1"/>
  <c r="U916" i="10"/>
  <c r="V915" i="10"/>
  <c r="W915" i="10" s="1"/>
  <c r="U915" i="10"/>
  <c r="V914" i="10"/>
  <c r="W914" i="10" s="1"/>
  <c r="U914" i="10"/>
  <c r="V913" i="10"/>
  <c r="W913" i="10" s="1"/>
  <c r="U913" i="10"/>
  <c r="V912" i="10"/>
  <c r="W912" i="10" s="1"/>
  <c r="U912" i="10"/>
  <c r="V911" i="10"/>
  <c r="W911" i="10" s="1"/>
  <c r="U911" i="10"/>
  <c r="V910" i="10"/>
  <c r="W910" i="10" s="1"/>
  <c r="U910" i="10"/>
  <c r="V909" i="10"/>
  <c r="W909" i="10" s="1"/>
  <c r="U909" i="10"/>
  <c r="V908" i="10"/>
  <c r="W908" i="10" s="1"/>
  <c r="U908" i="10"/>
  <c r="V907" i="10"/>
  <c r="W907" i="10" s="1"/>
  <c r="U907" i="10"/>
  <c r="V906" i="10"/>
  <c r="W906" i="10" s="1"/>
  <c r="U906" i="10"/>
  <c r="V905" i="10"/>
  <c r="W905" i="10" s="1"/>
  <c r="U905" i="10"/>
  <c r="V904" i="10"/>
  <c r="W904" i="10" s="1"/>
  <c r="U904" i="10"/>
  <c r="V903" i="10"/>
  <c r="W903" i="10" s="1"/>
  <c r="U903" i="10"/>
  <c r="V902" i="10"/>
  <c r="W902" i="10" s="1"/>
  <c r="U902" i="10"/>
  <c r="V901" i="10"/>
  <c r="W901" i="10" s="1"/>
  <c r="U901" i="10"/>
  <c r="V900" i="10"/>
  <c r="W900" i="10" s="1"/>
  <c r="U900" i="10"/>
  <c r="V899" i="10"/>
  <c r="W899" i="10" s="1"/>
  <c r="U899" i="10"/>
  <c r="V898" i="10"/>
  <c r="W898" i="10" s="1"/>
  <c r="U898" i="10"/>
  <c r="V897" i="10"/>
  <c r="W897" i="10" s="1"/>
  <c r="U897" i="10"/>
  <c r="V896" i="10"/>
  <c r="W896" i="10" s="1"/>
  <c r="U896" i="10"/>
  <c r="V895" i="10"/>
  <c r="W895" i="10" s="1"/>
  <c r="U895" i="10"/>
  <c r="V894" i="10"/>
  <c r="W894" i="10" s="1"/>
  <c r="U894" i="10"/>
  <c r="V893" i="10"/>
  <c r="W893" i="10" s="1"/>
  <c r="U893" i="10"/>
  <c r="V892" i="10"/>
  <c r="W892" i="10" s="1"/>
  <c r="U892" i="10"/>
  <c r="V891" i="10"/>
  <c r="W891" i="10" s="1"/>
  <c r="U891" i="10"/>
  <c r="V890" i="10"/>
  <c r="W890" i="10" s="1"/>
  <c r="U890" i="10"/>
  <c r="V889" i="10"/>
  <c r="W889" i="10" s="1"/>
  <c r="U889" i="10"/>
  <c r="Z888" i="10"/>
  <c r="V888" i="10"/>
  <c r="W888" i="10" s="1"/>
  <c r="U888" i="10"/>
  <c r="AB888" i="10" s="1"/>
  <c r="V887" i="10"/>
  <c r="W887" i="10" s="1"/>
  <c r="U887" i="10"/>
  <c r="V886" i="10"/>
  <c r="W886" i="10" s="1"/>
  <c r="U886" i="10"/>
  <c r="V885" i="10"/>
  <c r="W885" i="10" s="1"/>
  <c r="U885" i="10"/>
  <c r="V884" i="10"/>
  <c r="W884" i="10" s="1"/>
  <c r="U884" i="10"/>
  <c r="V883" i="10"/>
  <c r="W883" i="10" s="1"/>
  <c r="U883" i="10"/>
  <c r="V882" i="10"/>
  <c r="W882" i="10" s="1"/>
  <c r="U882" i="10"/>
  <c r="V881" i="10"/>
  <c r="W881" i="10" s="1"/>
  <c r="U881" i="10"/>
  <c r="V880" i="10"/>
  <c r="W880" i="10" s="1"/>
  <c r="U880" i="10"/>
  <c r="V879" i="10"/>
  <c r="W879" i="10" s="1"/>
  <c r="U879" i="10"/>
  <c r="V878" i="10"/>
  <c r="W878" i="10" s="1"/>
  <c r="U878" i="10"/>
  <c r="V877" i="10"/>
  <c r="W877" i="10" s="1"/>
  <c r="U877" i="10"/>
  <c r="V876" i="10"/>
  <c r="W876" i="10" s="1"/>
  <c r="U876" i="10"/>
  <c r="V875" i="10"/>
  <c r="W875" i="10" s="1"/>
  <c r="U875" i="10"/>
  <c r="V874" i="10"/>
  <c r="W874" i="10" s="1"/>
  <c r="U874" i="10"/>
  <c r="V873" i="10"/>
  <c r="W873" i="10" s="1"/>
  <c r="U873" i="10"/>
  <c r="V872" i="10"/>
  <c r="W872" i="10" s="1"/>
  <c r="U872" i="10"/>
  <c r="V871" i="10"/>
  <c r="W871" i="10" s="1"/>
  <c r="U871" i="10"/>
  <c r="V870" i="10"/>
  <c r="W870" i="10" s="1"/>
  <c r="U870" i="10"/>
  <c r="V869" i="10"/>
  <c r="W869" i="10" s="1"/>
  <c r="U869" i="10"/>
  <c r="V868" i="10"/>
  <c r="W868" i="10" s="1"/>
  <c r="U868" i="10"/>
  <c r="V867" i="10"/>
  <c r="W867" i="10" s="1"/>
  <c r="U867" i="10"/>
  <c r="V866" i="10"/>
  <c r="W866" i="10" s="1"/>
  <c r="U866" i="10"/>
  <c r="V865" i="10"/>
  <c r="W865" i="10" s="1"/>
  <c r="U865" i="10"/>
  <c r="V864" i="10"/>
  <c r="W864" i="10" s="1"/>
  <c r="U864" i="10"/>
  <c r="V863" i="10"/>
  <c r="W863" i="10" s="1"/>
  <c r="U863" i="10"/>
  <c r="V862" i="10"/>
  <c r="W862" i="10" s="1"/>
  <c r="U862" i="10"/>
  <c r="V861" i="10"/>
  <c r="W861" i="10" s="1"/>
  <c r="U861" i="10"/>
  <c r="V860" i="10"/>
  <c r="W860" i="10" s="1"/>
  <c r="U860" i="10"/>
  <c r="V859" i="10"/>
  <c r="W859" i="10" s="1"/>
  <c r="U859" i="10"/>
  <c r="V858" i="10"/>
  <c r="W858" i="10" s="1"/>
  <c r="U858" i="10"/>
  <c r="V857" i="10"/>
  <c r="W857" i="10" s="1"/>
  <c r="U857" i="10"/>
  <c r="V856" i="10"/>
  <c r="W856" i="10" s="1"/>
  <c r="U856" i="10"/>
  <c r="V855" i="10"/>
  <c r="W855" i="10" s="1"/>
  <c r="U855" i="10"/>
  <c r="V854" i="10"/>
  <c r="W854" i="10" s="1"/>
  <c r="U854" i="10"/>
  <c r="V853" i="10"/>
  <c r="W853" i="10" s="1"/>
  <c r="U853" i="10"/>
  <c r="V852" i="10"/>
  <c r="W852" i="10" s="1"/>
  <c r="U852" i="10"/>
  <c r="V851" i="10"/>
  <c r="W851" i="10" s="1"/>
  <c r="U851" i="10"/>
  <c r="V850" i="10"/>
  <c r="W850" i="10" s="1"/>
  <c r="U850" i="10"/>
  <c r="V849" i="10"/>
  <c r="W849" i="10" s="1"/>
  <c r="U849" i="10"/>
  <c r="V848" i="10"/>
  <c r="W848" i="10" s="1"/>
  <c r="U848" i="10"/>
  <c r="V847" i="10"/>
  <c r="W847" i="10" s="1"/>
  <c r="U847" i="10"/>
  <c r="V846" i="10"/>
  <c r="W846" i="10" s="1"/>
  <c r="U846" i="10"/>
  <c r="V845" i="10"/>
  <c r="W845" i="10" s="1"/>
  <c r="U845" i="10"/>
  <c r="V844" i="10"/>
  <c r="W844" i="10" s="1"/>
  <c r="U844" i="10"/>
  <c r="V843" i="10"/>
  <c r="W843" i="10" s="1"/>
  <c r="U843" i="10"/>
  <c r="V842" i="10"/>
  <c r="W842" i="10" s="1"/>
  <c r="U842" i="10"/>
  <c r="V841" i="10"/>
  <c r="W841" i="10" s="1"/>
  <c r="U841" i="10"/>
  <c r="V840" i="10"/>
  <c r="W840" i="10" s="1"/>
  <c r="U840" i="10"/>
  <c r="V839" i="10"/>
  <c r="W839" i="10" s="1"/>
  <c r="U839" i="10"/>
  <c r="V838" i="10"/>
  <c r="W838" i="10" s="1"/>
  <c r="U838" i="10"/>
  <c r="V837" i="10"/>
  <c r="W837" i="10" s="1"/>
  <c r="U837" i="10"/>
  <c r="V836" i="10"/>
  <c r="W836" i="10" s="1"/>
  <c r="U836" i="10"/>
  <c r="V835" i="10"/>
  <c r="W835" i="10" s="1"/>
  <c r="U835" i="10"/>
  <c r="V834" i="10"/>
  <c r="W834" i="10" s="1"/>
  <c r="U834" i="10"/>
  <c r="V833" i="10"/>
  <c r="W833" i="10" s="1"/>
  <c r="U833" i="10"/>
  <c r="V832" i="10"/>
  <c r="W832" i="10" s="1"/>
  <c r="U832" i="10"/>
  <c r="V831" i="10"/>
  <c r="W831" i="10" s="1"/>
  <c r="U831" i="10"/>
  <c r="V830" i="10"/>
  <c r="W830" i="10" s="1"/>
  <c r="U830" i="10"/>
  <c r="V829" i="10"/>
  <c r="W829" i="10" s="1"/>
  <c r="U829" i="10"/>
  <c r="V828" i="10"/>
  <c r="W828" i="10" s="1"/>
  <c r="U828" i="10"/>
  <c r="V827" i="10"/>
  <c r="W827" i="10" s="1"/>
  <c r="U827" i="10"/>
  <c r="V826" i="10"/>
  <c r="W826" i="10" s="1"/>
  <c r="U826" i="10"/>
  <c r="V825" i="10"/>
  <c r="W825" i="10" s="1"/>
  <c r="U825" i="10"/>
  <c r="V824" i="10"/>
  <c r="W824" i="10" s="1"/>
  <c r="U824" i="10"/>
  <c r="V823" i="10"/>
  <c r="W823" i="10" s="1"/>
  <c r="U823" i="10"/>
  <c r="V822" i="10"/>
  <c r="W822" i="10" s="1"/>
  <c r="U822" i="10"/>
  <c r="V821" i="10"/>
  <c r="W821" i="10" s="1"/>
  <c r="U821" i="10"/>
  <c r="V820" i="10"/>
  <c r="W820" i="10" s="1"/>
  <c r="U820" i="10"/>
  <c r="V819" i="10"/>
  <c r="W819" i="10" s="1"/>
  <c r="U819" i="10"/>
  <c r="V818" i="10"/>
  <c r="W818" i="10" s="1"/>
  <c r="U818" i="10"/>
  <c r="V817" i="10"/>
  <c r="W817" i="10" s="1"/>
  <c r="U817" i="10"/>
  <c r="V816" i="10"/>
  <c r="W816" i="10" s="1"/>
  <c r="U816" i="10"/>
  <c r="V815" i="10"/>
  <c r="W815" i="10" s="1"/>
  <c r="U815" i="10"/>
  <c r="V814" i="10"/>
  <c r="W814" i="10" s="1"/>
  <c r="U814" i="10"/>
  <c r="V813" i="10"/>
  <c r="W813" i="10" s="1"/>
  <c r="U813" i="10"/>
  <c r="V812" i="10"/>
  <c r="W812" i="10" s="1"/>
  <c r="U812" i="10"/>
  <c r="V811" i="10"/>
  <c r="W811" i="10" s="1"/>
  <c r="U811" i="10"/>
  <c r="V810" i="10"/>
  <c r="W810" i="10" s="1"/>
  <c r="U810" i="10"/>
  <c r="V809" i="10"/>
  <c r="W809" i="10" s="1"/>
  <c r="U809" i="10"/>
  <c r="V808" i="10"/>
  <c r="W808" i="10" s="1"/>
  <c r="U808" i="10"/>
  <c r="V807" i="10"/>
  <c r="W807" i="10" s="1"/>
  <c r="U807" i="10"/>
  <c r="V806" i="10"/>
  <c r="W806" i="10" s="1"/>
  <c r="U806" i="10"/>
  <c r="V805" i="10"/>
  <c r="W805" i="10" s="1"/>
  <c r="U805" i="10"/>
  <c r="V804" i="10"/>
  <c r="W804" i="10" s="1"/>
  <c r="U804" i="10"/>
  <c r="V803" i="10"/>
  <c r="W803" i="10" s="1"/>
  <c r="U803" i="10"/>
  <c r="V802" i="10"/>
  <c r="W802" i="10" s="1"/>
  <c r="U802" i="10"/>
  <c r="V801" i="10"/>
  <c r="W801" i="10" s="1"/>
  <c r="U801" i="10"/>
  <c r="V800" i="10"/>
  <c r="W800" i="10" s="1"/>
  <c r="U800" i="10"/>
  <c r="V799" i="10"/>
  <c r="W799" i="10" s="1"/>
  <c r="U799" i="10"/>
  <c r="V798" i="10"/>
  <c r="W798" i="10" s="1"/>
  <c r="U798" i="10"/>
  <c r="V797" i="10"/>
  <c r="W797" i="10" s="1"/>
  <c r="U797" i="10"/>
  <c r="V796" i="10"/>
  <c r="W796" i="10" s="1"/>
  <c r="U796" i="10"/>
  <c r="V795" i="10"/>
  <c r="W795" i="10" s="1"/>
  <c r="U795" i="10"/>
  <c r="V794" i="10"/>
  <c r="W794" i="10" s="1"/>
  <c r="U794" i="10"/>
  <c r="V793" i="10"/>
  <c r="W793" i="10" s="1"/>
  <c r="U793" i="10"/>
  <c r="V792" i="10"/>
  <c r="W792" i="10" s="1"/>
  <c r="U792" i="10"/>
  <c r="V791" i="10"/>
  <c r="W791" i="10" s="1"/>
  <c r="U791" i="10"/>
  <c r="V790" i="10"/>
  <c r="W790" i="10" s="1"/>
  <c r="U790" i="10"/>
  <c r="V789" i="10"/>
  <c r="W789" i="10" s="1"/>
  <c r="U789" i="10"/>
  <c r="V788" i="10"/>
  <c r="W788" i="10" s="1"/>
  <c r="U788" i="10"/>
  <c r="V787" i="10"/>
  <c r="W787" i="10" s="1"/>
  <c r="U787" i="10"/>
  <c r="V786" i="10"/>
  <c r="W786" i="10" s="1"/>
  <c r="U786" i="10"/>
  <c r="V785" i="10"/>
  <c r="W785" i="10" s="1"/>
  <c r="U785" i="10"/>
  <c r="V784" i="10"/>
  <c r="W784" i="10" s="1"/>
  <c r="U784" i="10"/>
  <c r="V783" i="10"/>
  <c r="W783" i="10" s="1"/>
  <c r="U783" i="10"/>
  <c r="V782" i="10"/>
  <c r="W782" i="10" s="1"/>
  <c r="U782" i="10"/>
  <c r="V781" i="10"/>
  <c r="W781" i="10" s="1"/>
  <c r="U781" i="10"/>
  <c r="V780" i="10"/>
  <c r="W780" i="10" s="1"/>
  <c r="U780" i="10"/>
  <c r="V779" i="10"/>
  <c r="W779" i="10" s="1"/>
  <c r="U779" i="10"/>
  <c r="V778" i="10"/>
  <c r="W778" i="10" s="1"/>
  <c r="U778" i="10"/>
  <c r="V777" i="10"/>
  <c r="W777" i="10" s="1"/>
  <c r="U777" i="10"/>
  <c r="V776" i="10"/>
  <c r="W776" i="10" s="1"/>
  <c r="U776" i="10"/>
  <c r="V775" i="10"/>
  <c r="W775" i="10" s="1"/>
  <c r="U775" i="10"/>
  <c r="V774" i="10"/>
  <c r="W774" i="10" s="1"/>
  <c r="U774" i="10"/>
  <c r="V773" i="10"/>
  <c r="W773" i="10" s="1"/>
  <c r="U773" i="10"/>
  <c r="V772" i="10"/>
  <c r="W772" i="10" s="1"/>
  <c r="U772" i="10"/>
  <c r="V771" i="10"/>
  <c r="W771" i="10" s="1"/>
  <c r="U771" i="10"/>
  <c r="V770" i="10"/>
  <c r="W770" i="10" s="1"/>
  <c r="U770" i="10"/>
  <c r="V769" i="10"/>
  <c r="W769" i="10" s="1"/>
  <c r="U769" i="10"/>
  <c r="V768" i="10"/>
  <c r="W768" i="10" s="1"/>
  <c r="U768" i="10"/>
  <c r="V767" i="10"/>
  <c r="W767" i="10" s="1"/>
  <c r="U767" i="10"/>
  <c r="V766" i="10"/>
  <c r="W766" i="10" s="1"/>
  <c r="U766" i="10"/>
  <c r="V765" i="10"/>
  <c r="W765" i="10" s="1"/>
  <c r="U765" i="10"/>
  <c r="V764" i="10"/>
  <c r="W764" i="10" s="1"/>
  <c r="U764" i="10"/>
  <c r="V763" i="10"/>
  <c r="W763" i="10" s="1"/>
  <c r="U763" i="10"/>
  <c r="V762" i="10"/>
  <c r="W762" i="10" s="1"/>
  <c r="U762" i="10"/>
  <c r="V761" i="10"/>
  <c r="W761" i="10" s="1"/>
  <c r="U761" i="10"/>
  <c r="V760" i="10"/>
  <c r="W760" i="10" s="1"/>
  <c r="U760" i="10"/>
  <c r="V759" i="10"/>
  <c r="W759" i="10" s="1"/>
  <c r="U759" i="10"/>
  <c r="V758" i="10"/>
  <c r="W758" i="10" s="1"/>
  <c r="U758" i="10"/>
  <c r="V757" i="10"/>
  <c r="W757" i="10" s="1"/>
  <c r="U757" i="10"/>
  <c r="V756" i="10"/>
  <c r="W756" i="10" s="1"/>
  <c r="U756" i="10"/>
  <c r="V755" i="10"/>
  <c r="W755" i="10" s="1"/>
  <c r="U755" i="10"/>
  <c r="V754" i="10"/>
  <c r="W754" i="10" s="1"/>
  <c r="U754" i="10"/>
  <c r="V753" i="10"/>
  <c r="W753" i="10" s="1"/>
  <c r="U753" i="10"/>
  <c r="V752" i="10"/>
  <c r="W752" i="10" s="1"/>
  <c r="U752" i="10"/>
  <c r="V751" i="10"/>
  <c r="W751" i="10" s="1"/>
  <c r="U751" i="10"/>
  <c r="V750" i="10"/>
  <c r="W750" i="10" s="1"/>
  <c r="U750" i="10"/>
  <c r="V749" i="10"/>
  <c r="W749" i="10" s="1"/>
  <c r="U749" i="10"/>
  <c r="V748" i="10"/>
  <c r="W748" i="10" s="1"/>
  <c r="U748" i="10"/>
  <c r="V747" i="10"/>
  <c r="W747" i="10" s="1"/>
  <c r="U747" i="10"/>
  <c r="V746" i="10"/>
  <c r="W746" i="10" s="1"/>
  <c r="U746" i="10"/>
  <c r="V745" i="10"/>
  <c r="W745" i="10" s="1"/>
  <c r="U745" i="10"/>
  <c r="V744" i="10"/>
  <c r="W744" i="10" s="1"/>
  <c r="U744" i="10"/>
  <c r="V743" i="10"/>
  <c r="W743" i="10" s="1"/>
  <c r="U743" i="10"/>
  <c r="V742" i="10"/>
  <c r="W742" i="10" s="1"/>
  <c r="U742" i="10"/>
  <c r="V741" i="10"/>
  <c r="W741" i="10" s="1"/>
  <c r="U741" i="10"/>
  <c r="V740" i="10"/>
  <c r="W740" i="10" s="1"/>
  <c r="U740" i="10"/>
  <c r="V739" i="10"/>
  <c r="W739" i="10" s="1"/>
  <c r="U739" i="10"/>
  <c r="V738" i="10"/>
  <c r="W738" i="10" s="1"/>
  <c r="U738" i="10"/>
  <c r="V737" i="10"/>
  <c r="W737" i="10" s="1"/>
  <c r="U737" i="10"/>
  <c r="V736" i="10"/>
  <c r="W736" i="10" s="1"/>
  <c r="U736" i="10"/>
  <c r="V735" i="10"/>
  <c r="W735" i="10" s="1"/>
  <c r="U735" i="10"/>
  <c r="V734" i="10"/>
  <c r="W734" i="10" s="1"/>
  <c r="U734" i="10"/>
  <c r="V733" i="10"/>
  <c r="W733" i="10" s="1"/>
  <c r="U733" i="10"/>
  <c r="V732" i="10"/>
  <c r="W732" i="10" s="1"/>
  <c r="U732" i="10"/>
  <c r="V731" i="10"/>
  <c r="W731" i="10" s="1"/>
  <c r="U731" i="10"/>
  <c r="V730" i="10"/>
  <c r="W730" i="10" s="1"/>
  <c r="U730" i="10"/>
  <c r="V729" i="10"/>
  <c r="W729" i="10" s="1"/>
  <c r="U729" i="10"/>
  <c r="V728" i="10"/>
  <c r="W728" i="10" s="1"/>
  <c r="U728" i="10"/>
  <c r="V727" i="10"/>
  <c r="W727" i="10" s="1"/>
  <c r="U727" i="10"/>
  <c r="V726" i="10"/>
  <c r="W726" i="10" s="1"/>
  <c r="U726" i="10"/>
  <c r="V725" i="10"/>
  <c r="W725" i="10" s="1"/>
  <c r="U725" i="10"/>
  <c r="V724" i="10"/>
  <c r="W724" i="10" s="1"/>
  <c r="U724" i="10"/>
  <c r="V723" i="10"/>
  <c r="W723" i="10" s="1"/>
  <c r="U723" i="10"/>
  <c r="V722" i="10"/>
  <c r="W722" i="10" s="1"/>
  <c r="U722" i="10"/>
  <c r="V721" i="10"/>
  <c r="W721" i="10" s="1"/>
  <c r="U721" i="10"/>
  <c r="V720" i="10"/>
  <c r="W720" i="10" s="1"/>
  <c r="U720" i="10"/>
  <c r="V719" i="10"/>
  <c r="W719" i="10" s="1"/>
  <c r="U719" i="10"/>
  <c r="V718" i="10"/>
  <c r="W718" i="10" s="1"/>
  <c r="U718" i="10"/>
  <c r="V717" i="10"/>
  <c r="W717" i="10" s="1"/>
  <c r="U717" i="10"/>
  <c r="V716" i="10"/>
  <c r="W716" i="10" s="1"/>
  <c r="U716" i="10"/>
  <c r="V715" i="10"/>
  <c r="W715" i="10" s="1"/>
  <c r="U715" i="10"/>
  <c r="V714" i="10"/>
  <c r="W714" i="10" s="1"/>
  <c r="U714" i="10"/>
  <c r="V713" i="10"/>
  <c r="W713" i="10" s="1"/>
  <c r="U713" i="10"/>
  <c r="V712" i="10"/>
  <c r="W712" i="10" s="1"/>
  <c r="U712" i="10"/>
  <c r="V711" i="10"/>
  <c r="W711" i="10" s="1"/>
  <c r="U711" i="10"/>
  <c r="V710" i="10"/>
  <c r="W710" i="10" s="1"/>
  <c r="U710" i="10"/>
  <c r="V709" i="10"/>
  <c r="W709" i="10" s="1"/>
  <c r="U709" i="10"/>
  <c r="V708" i="10"/>
  <c r="W708" i="10" s="1"/>
  <c r="U708" i="10"/>
  <c r="V707" i="10"/>
  <c r="W707" i="10" s="1"/>
  <c r="U707" i="10"/>
  <c r="V706" i="10"/>
  <c r="W706" i="10" s="1"/>
  <c r="U706" i="10"/>
  <c r="V705" i="10"/>
  <c r="W705" i="10" s="1"/>
  <c r="U705" i="10"/>
  <c r="V704" i="10"/>
  <c r="W704" i="10" s="1"/>
  <c r="U704" i="10"/>
  <c r="V703" i="10"/>
  <c r="W703" i="10" s="1"/>
  <c r="U703" i="10"/>
  <c r="V702" i="10"/>
  <c r="W702" i="10" s="1"/>
  <c r="U702" i="10"/>
  <c r="V701" i="10"/>
  <c r="W701" i="10" s="1"/>
  <c r="U701" i="10"/>
  <c r="V700" i="10"/>
  <c r="W700" i="10" s="1"/>
  <c r="U700" i="10"/>
  <c r="V699" i="10"/>
  <c r="W699" i="10" s="1"/>
  <c r="U699" i="10"/>
  <c r="V698" i="10"/>
  <c r="W698" i="10" s="1"/>
  <c r="U698" i="10"/>
  <c r="V697" i="10"/>
  <c r="W697" i="10" s="1"/>
  <c r="U697" i="10"/>
  <c r="V696" i="10"/>
  <c r="W696" i="10" s="1"/>
  <c r="U696" i="10"/>
  <c r="V695" i="10"/>
  <c r="W695" i="10" s="1"/>
  <c r="U695" i="10"/>
  <c r="V694" i="10"/>
  <c r="W694" i="10" s="1"/>
  <c r="U694" i="10"/>
  <c r="V693" i="10"/>
  <c r="W693" i="10" s="1"/>
  <c r="U693" i="10"/>
  <c r="V692" i="10"/>
  <c r="W692" i="10" s="1"/>
  <c r="U692" i="10"/>
  <c r="V691" i="10"/>
  <c r="W691" i="10" s="1"/>
  <c r="U691" i="10"/>
  <c r="V690" i="10"/>
  <c r="W690" i="10" s="1"/>
  <c r="U690" i="10"/>
  <c r="V689" i="10"/>
  <c r="W689" i="10" s="1"/>
  <c r="U689" i="10"/>
  <c r="V688" i="10"/>
  <c r="W688" i="10" s="1"/>
  <c r="U688" i="10"/>
  <c r="V687" i="10"/>
  <c r="W687" i="10" s="1"/>
  <c r="U687" i="10"/>
  <c r="V686" i="10"/>
  <c r="W686" i="10" s="1"/>
  <c r="U686" i="10"/>
  <c r="V685" i="10"/>
  <c r="W685" i="10" s="1"/>
  <c r="U685" i="10"/>
  <c r="V684" i="10"/>
  <c r="W684" i="10" s="1"/>
  <c r="U684" i="10"/>
  <c r="V683" i="10"/>
  <c r="W683" i="10" s="1"/>
  <c r="U683" i="10"/>
  <c r="V682" i="10"/>
  <c r="W682" i="10" s="1"/>
  <c r="U682" i="10"/>
  <c r="V681" i="10"/>
  <c r="W681" i="10" s="1"/>
  <c r="U681" i="10"/>
  <c r="V680" i="10"/>
  <c r="W680" i="10" s="1"/>
  <c r="U680" i="10"/>
  <c r="V679" i="10"/>
  <c r="W679" i="10" s="1"/>
  <c r="U679" i="10"/>
  <c r="V678" i="10"/>
  <c r="W678" i="10" s="1"/>
  <c r="U678" i="10"/>
  <c r="V677" i="10"/>
  <c r="W677" i="10" s="1"/>
  <c r="U677" i="10"/>
  <c r="V676" i="10"/>
  <c r="W676" i="10" s="1"/>
  <c r="U676" i="10"/>
  <c r="V675" i="10"/>
  <c r="W675" i="10" s="1"/>
  <c r="U675" i="10"/>
  <c r="V674" i="10"/>
  <c r="W674" i="10" s="1"/>
  <c r="U674" i="10"/>
  <c r="V673" i="10"/>
  <c r="W673" i="10" s="1"/>
  <c r="U673" i="10"/>
  <c r="V672" i="10"/>
  <c r="W672" i="10" s="1"/>
  <c r="U672" i="10"/>
  <c r="V671" i="10"/>
  <c r="W671" i="10" s="1"/>
  <c r="U671" i="10"/>
  <c r="V670" i="10"/>
  <c r="W670" i="10" s="1"/>
  <c r="U670" i="10"/>
  <c r="V669" i="10"/>
  <c r="W669" i="10" s="1"/>
  <c r="U669" i="10"/>
  <c r="V668" i="10"/>
  <c r="W668" i="10" s="1"/>
  <c r="U668" i="10"/>
  <c r="V667" i="10"/>
  <c r="W667" i="10" s="1"/>
  <c r="U667" i="10"/>
  <c r="V666" i="10"/>
  <c r="W666" i="10" s="1"/>
  <c r="U666" i="10"/>
  <c r="V665" i="10"/>
  <c r="W665" i="10" s="1"/>
  <c r="U665" i="10"/>
  <c r="V664" i="10"/>
  <c r="W664" i="10" s="1"/>
  <c r="U664" i="10"/>
  <c r="V663" i="10"/>
  <c r="W663" i="10" s="1"/>
  <c r="U663" i="10"/>
  <c r="V662" i="10"/>
  <c r="W662" i="10" s="1"/>
  <c r="U662" i="10"/>
  <c r="V661" i="10"/>
  <c r="W661" i="10" s="1"/>
  <c r="U661" i="10"/>
  <c r="V660" i="10"/>
  <c r="W660" i="10" s="1"/>
  <c r="U660" i="10"/>
  <c r="V659" i="10"/>
  <c r="W659" i="10" s="1"/>
  <c r="U659" i="10"/>
  <c r="V658" i="10"/>
  <c r="W658" i="10" s="1"/>
  <c r="U658" i="10"/>
  <c r="V657" i="10"/>
  <c r="W657" i="10" s="1"/>
  <c r="U657" i="10"/>
  <c r="V656" i="10"/>
  <c r="W656" i="10" s="1"/>
  <c r="U656" i="10"/>
  <c r="V655" i="10"/>
  <c r="W655" i="10" s="1"/>
  <c r="U655" i="10"/>
  <c r="V654" i="10"/>
  <c r="W654" i="10" s="1"/>
  <c r="U654" i="10"/>
  <c r="Z653" i="10"/>
  <c r="V653" i="10"/>
  <c r="W653" i="10" s="1"/>
  <c r="U653" i="10"/>
  <c r="AB653" i="10" s="1"/>
  <c r="V652" i="10"/>
  <c r="W652" i="10" s="1"/>
  <c r="U652" i="10"/>
  <c r="V651" i="10"/>
  <c r="W651" i="10" s="1"/>
  <c r="U651" i="10"/>
  <c r="V650" i="10"/>
  <c r="W650" i="10" s="1"/>
  <c r="U650" i="10"/>
  <c r="V649" i="10"/>
  <c r="W649" i="10" s="1"/>
  <c r="U649" i="10"/>
  <c r="V648" i="10"/>
  <c r="W648" i="10" s="1"/>
  <c r="U648" i="10"/>
  <c r="V647" i="10"/>
  <c r="W647" i="10" s="1"/>
  <c r="U647" i="10"/>
  <c r="V646" i="10"/>
  <c r="W646" i="10" s="1"/>
  <c r="U646" i="10"/>
  <c r="V645" i="10"/>
  <c r="W645" i="10" s="1"/>
  <c r="U645" i="10"/>
  <c r="V644" i="10"/>
  <c r="W644" i="10" s="1"/>
  <c r="U644" i="10"/>
  <c r="V643" i="10"/>
  <c r="W643" i="10" s="1"/>
  <c r="U643" i="10"/>
  <c r="V642" i="10"/>
  <c r="W642" i="10" s="1"/>
  <c r="U642" i="10"/>
  <c r="V641" i="10"/>
  <c r="W641" i="10" s="1"/>
  <c r="U641" i="10"/>
  <c r="V640" i="10"/>
  <c r="W640" i="10" s="1"/>
  <c r="U640" i="10"/>
  <c r="V639" i="10"/>
  <c r="W639" i="10" s="1"/>
  <c r="U639" i="10"/>
  <c r="V638" i="10"/>
  <c r="W638" i="10" s="1"/>
  <c r="U638" i="10"/>
  <c r="V637" i="10"/>
  <c r="W637" i="10" s="1"/>
  <c r="U637" i="10"/>
  <c r="V636" i="10"/>
  <c r="W636" i="10" s="1"/>
  <c r="U636" i="10"/>
  <c r="V635" i="10"/>
  <c r="W635" i="10" s="1"/>
  <c r="U635" i="10"/>
  <c r="V634" i="10"/>
  <c r="W634" i="10" s="1"/>
  <c r="U634" i="10"/>
  <c r="Z633" i="10"/>
  <c r="V633" i="10"/>
  <c r="W633" i="10" s="1"/>
  <c r="U633" i="10"/>
  <c r="AB633" i="10" s="1"/>
  <c r="V632" i="10"/>
  <c r="W632" i="10" s="1"/>
  <c r="U632" i="10"/>
  <c r="V631" i="10"/>
  <c r="W631" i="10" s="1"/>
  <c r="U631" i="10"/>
  <c r="V630" i="10"/>
  <c r="W630" i="10" s="1"/>
  <c r="U630" i="10"/>
  <c r="V629" i="10"/>
  <c r="W629" i="10" s="1"/>
  <c r="U629" i="10"/>
  <c r="V628" i="10"/>
  <c r="W628" i="10" s="1"/>
  <c r="U628" i="10"/>
  <c r="V627" i="10"/>
  <c r="W627" i="10" s="1"/>
  <c r="U627" i="10"/>
  <c r="V626" i="10"/>
  <c r="W626" i="10" s="1"/>
  <c r="U626" i="10"/>
  <c r="V625" i="10"/>
  <c r="W625" i="10" s="1"/>
  <c r="U625" i="10"/>
  <c r="V624" i="10"/>
  <c r="W624" i="10" s="1"/>
  <c r="U624" i="10"/>
  <c r="V623" i="10"/>
  <c r="W623" i="10" s="1"/>
  <c r="U623" i="10"/>
  <c r="V622" i="10"/>
  <c r="W622" i="10" s="1"/>
  <c r="U622" i="10"/>
  <c r="V621" i="10"/>
  <c r="W621" i="10" s="1"/>
  <c r="U621" i="10"/>
  <c r="V620" i="10"/>
  <c r="W620" i="10" s="1"/>
  <c r="U620" i="10"/>
  <c r="V619" i="10"/>
  <c r="W619" i="10" s="1"/>
  <c r="U619" i="10"/>
  <c r="V618" i="10"/>
  <c r="W618" i="10" s="1"/>
  <c r="U618" i="10"/>
  <c r="V617" i="10"/>
  <c r="W617" i="10" s="1"/>
  <c r="U617" i="10"/>
  <c r="V616" i="10"/>
  <c r="W616" i="10" s="1"/>
  <c r="U616" i="10"/>
  <c r="V615" i="10"/>
  <c r="W615" i="10" s="1"/>
  <c r="U615" i="10"/>
  <c r="V614" i="10"/>
  <c r="W614" i="10" s="1"/>
  <c r="U614" i="10"/>
  <c r="V613" i="10"/>
  <c r="W613" i="10" s="1"/>
  <c r="U613" i="10"/>
  <c r="AB613" i="10" s="1"/>
  <c r="V612" i="10"/>
  <c r="W612" i="10" s="1"/>
  <c r="U612" i="10"/>
  <c r="V611" i="10"/>
  <c r="W611" i="10" s="1"/>
  <c r="U611" i="10"/>
  <c r="V610" i="10"/>
  <c r="W610" i="10" s="1"/>
  <c r="U610" i="10"/>
  <c r="V609" i="10"/>
  <c r="W609" i="10" s="1"/>
  <c r="U609" i="10"/>
  <c r="V608" i="10"/>
  <c r="W608" i="10" s="1"/>
  <c r="U608" i="10"/>
  <c r="V607" i="10"/>
  <c r="W607" i="10" s="1"/>
  <c r="U607" i="10"/>
  <c r="V606" i="10"/>
  <c r="W606" i="10" s="1"/>
  <c r="U606" i="10"/>
  <c r="V605" i="10"/>
  <c r="W605" i="10" s="1"/>
  <c r="U605" i="10"/>
  <c r="V604" i="10"/>
  <c r="W604" i="10" s="1"/>
  <c r="U604" i="10"/>
  <c r="V603" i="10"/>
  <c r="W603" i="10" s="1"/>
  <c r="U603" i="10"/>
  <c r="V602" i="10"/>
  <c r="W602" i="10" s="1"/>
  <c r="U602" i="10"/>
  <c r="V601" i="10"/>
  <c r="W601" i="10" s="1"/>
  <c r="U601" i="10"/>
  <c r="V600" i="10"/>
  <c r="W600" i="10" s="1"/>
  <c r="U600" i="10"/>
  <c r="V599" i="10"/>
  <c r="W599" i="10" s="1"/>
  <c r="U599" i="10"/>
  <c r="V598" i="10"/>
  <c r="W598" i="10" s="1"/>
  <c r="U598" i="10"/>
  <c r="V597" i="10"/>
  <c r="W597" i="10" s="1"/>
  <c r="U597" i="10"/>
  <c r="V596" i="10"/>
  <c r="W596" i="10" s="1"/>
  <c r="U596" i="10"/>
  <c r="V595" i="10"/>
  <c r="W595" i="10" s="1"/>
  <c r="U595" i="10"/>
  <c r="V594" i="10"/>
  <c r="W594" i="10" s="1"/>
  <c r="U594" i="10"/>
  <c r="V593" i="10"/>
  <c r="W593" i="10" s="1"/>
  <c r="U593" i="10"/>
  <c r="V592" i="10"/>
  <c r="W592" i="10" s="1"/>
  <c r="U592" i="10"/>
  <c r="V591" i="10"/>
  <c r="W591" i="10" s="1"/>
  <c r="U591" i="10"/>
  <c r="V590" i="10"/>
  <c r="W590" i="10" s="1"/>
  <c r="U590" i="10"/>
  <c r="V589" i="10"/>
  <c r="W589" i="10" s="1"/>
  <c r="U589" i="10"/>
  <c r="V588" i="10"/>
  <c r="W588" i="10" s="1"/>
  <c r="U588" i="10"/>
  <c r="V587" i="10"/>
  <c r="W587" i="10" s="1"/>
  <c r="U587" i="10"/>
  <c r="V586" i="10"/>
  <c r="W586" i="10" s="1"/>
  <c r="U586" i="10"/>
  <c r="V585" i="10"/>
  <c r="W585" i="10" s="1"/>
  <c r="U585" i="10"/>
  <c r="V584" i="10"/>
  <c r="W584" i="10" s="1"/>
  <c r="U584" i="10"/>
  <c r="V583" i="10"/>
  <c r="W583" i="10" s="1"/>
  <c r="U583" i="10"/>
  <c r="V582" i="10"/>
  <c r="W582" i="10" s="1"/>
  <c r="U582" i="10"/>
  <c r="V581" i="10"/>
  <c r="W581" i="10" s="1"/>
  <c r="U581" i="10"/>
  <c r="V580" i="10"/>
  <c r="W580" i="10" s="1"/>
  <c r="U580" i="10"/>
  <c r="V579" i="10"/>
  <c r="W579" i="10" s="1"/>
  <c r="U579" i="10"/>
  <c r="V578" i="10"/>
  <c r="W578" i="10" s="1"/>
  <c r="U578" i="10"/>
  <c r="V577" i="10"/>
  <c r="W577" i="10" s="1"/>
  <c r="U577" i="10"/>
  <c r="V576" i="10"/>
  <c r="W576" i="10" s="1"/>
  <c r="U576" i="10"/>
  <c r="V575" i="10"/>
  <c r="W575" i="10" s="1"/>
  <c r="U575" i="10"/>
  <c r="V574" i="10"/>
  <c r="W574" i="10" s="1"/>
  <c r="U574" i="10"/>
  <c r="V573" i="10"/>
  <c r="W573" i="10" s="1"/>
  <c r="U573" i="10"/>
  <c r="V572" i="10"/>
  <c r="W572" i="10" s="1"/>
  <c r="U572" i="10"/>
  <c r="V571" i="10"/>
  <c r="W571" i="10" s="1"/>
  <c r="U571" i="10"/>
  <c r="V570" i="10"/>
  <c r="W570" i="10" s="1"/>
  <c r="U570" i="10"/>
  <c r="V569" i="10"/>
  <c r="W569" i="10" s="1"/>
  <c r="U569" i="10"/>
  <c r="V568" i="10"/>
  <c r="W568" i="10" s="1"/>
  <c r="U568" i="10"/>
  <c r="V567" i="10"/>
  <c r="W567" i="10" s="1"/>
  <c r="U567" i="10"/>
  <c r="V566" i="10"/>
  <c r="W566" i="10" s="1"/>
  <c r="U566" i="10"/>
  <c r="V565" i="10"/>
  <c r="W565" i="10" s="1"/>
  <c r="U565" i="10"/>
  <c r="V564" i="10"/>
  <c r="W564" i="10" s="1"/>
  <c r="U564" i="10"/>
  <c r="V563" i="10"/>
  <c r="W563" i="10" s="1"/>
  <c r="U563" i="10"/>
  <c r="V562" i="10"/>
  <c r="W562" i="10" s="1"/>
  <c r="U562" i="10"/>
  <c r="V561" i="10"/>
  <c r="W561" i="10" s="1"/>
  <c r="U561" i="10"/>
  <c r="V560" i="10"/>
  <c r="W560" i="10" s="1"/>
  <c r="U560" i="10"/>
  <c r="V559" i="10"/>
  <c r="W559" i="10" s="1"/>
  <c r="U559" i="10"/>
  <c r="V558" i="10"/>
  <c r="W558" i="10" s="1"/>
  <c r="U558" i="10"/>
  <c r="V557" i="10"/>
  <c r="W557" i="10" s="1"/>
  <c r="U557" i="10"/>
  <c r="V556" i="10"/>
  <c r="W556" i="10" s="1"/>
  <c r="U556" i="10"/>
  <c r="V555" i="10"/>
  <c r="W555" i="10" s="1"/>
  <c r="U555" i="10"/>
  <c r="V554" i="10"/>
  <c r="W554" i="10" s="1"/>
  <c r="U554" i="10"/>
  <c r="V553" i="10"/>
  <c r="W553" i="10" s="1"/>
  <c r="U553" i="10"/>
  <c r="V552" i="10"/>
  <c r="W552" i="10" s="1"/>
  <c r="U552" i="10"/>
  <c r="V551" i="10"/>
  <c r="W551" i="10" s="1"/>
  <c r="U551" i="10"/>
  <c r="V550" i="10"/>
  <c r="W550" i="10" s="1"/>
  <c r="U550" i="10"/>
  <c r="V549" i="10"/>
  <c r="W549" i="10" s="1"/>
  <c r="U549" i="10"/>
  <c r="V548" i="10"/>
  <c r="W548" i="10" s="1"/>
  <c r="U548" i="10"/>
  <c r="V547" i="10"/>
  <c r="W547" i="10" s="1"/>
  <c r="U547" i="10"/>
  <c r="V546" i="10"/>
  <c r="W546" i="10" s="1"/>
  <c r="U546" i="10"/>
  <c r="V545" i="10"/>
  <c r="W545" i="10" s="1"/>
  <c r="U545" i="10"/>
  <c r="V544" i="10"/>
  <c r="W544" i="10" s="1"/>
  <c r="U544" i="10"/>
  <c r="V543" i="10"/>
  <c r="W543" i="10" s="1"/>
  <c r="U543" i="10"/>
  <c r="V542" i="10"/>
  <c r="W542" i="10" s="1"/>
  <c r="U542" i="10"/>
  <c r="V541" i="10"/>
  <c r="W541" i="10" s="1"/>
  <c r="U541" i="10"/>
  <c r="V540" i="10"/>
  <c r="W540" i="10" s="1"/>
  <c r="U540" i="10"/>
  <c r="V539" i="10"/>
  <c r="W539" i="10" s="1"/>
  <c r="U539" i="10"/>
  <c r="V538" i="10"/>
  <c r="W538" i="10" s="1"/>
  <c r="U538" i="10"/>
  <c r="V537" i="10"/>
  <c r="W537" i="10" s="1"/>
  <c r="U537" i="10"/>
  <c r="V536" i="10"/>
  <c r="W536" i="10" s="1"/>
  <c r="U536" i="10"/>
  <c r="V535" i="10"/>
  <c r="W535" i="10" s="1"/>
  <c r="U535" i="10"/>
  <c r="V534" i="10"/>
  <c r="W534" i="10" s="1"/>
  <c r="U534" i="10"/>
  <c r="V533" i="10"/>
  <c r="W533" i="10" s="1"/>
  <c r="U533" i="10"/>
  <c r="V532" i="10"/>
  <c r="W532" i="10" s="1"/>
  <c r="U532" i="10"/>
  <c r="V531" i="10"/>
  <c r="W531" i="10" s="1"/>
  <c r="U531" i="10"/>
  <c r="V530" i="10"/>
  <c r="W530" i="10" s="1"/>
  <c r="U530" i="10"/>
  <c r="V529" i="10"/>
  <c r="W529" i="10" s="1"/>
  <c r="U529" i="10"/>
  <c r="V528" i="10"/>
  <c r="W528" i="10" s="1"/>
  <c r="U528" i="10"/>
  <c r="V527" i="10"/>
  <c r="W527" i="10" s="1"/>
  <c r="U527" i="10"/>
  <c r="V526" i="10"/>
  <c r="W526" i="10" s="1"/>
  <c r="U526" i="10"/>
  <c r="V525" i="10"/>
  <c r="W525" i="10" s="1"/>
  <c r="U525" i="10"/>
  <c r="V524" i="10"/>
  <c r="W524" i="10" s="1"/>
  <c r="U524" i="10"/>
  <c r="V523" i="10"/>
  <c r="W523" i="10" s="1"/>
  <c r="U523" i="10"/>
  <c r="V522" i="10"/>
  <c r="W522" i="10" s="1"/>
  <c r="U522" i="10"/>
  <c r="V521" i="10"/>
  <c r="W521" i="10" s="1"/>
  <c r="U521" i="10"/>
  <c r="V520" i="10"/>
  <c r="W520" i="10" s="1"/>
  <c r="U520" i="10"/>
  <c r="V519" i="10"/>
  <c r="W519" i="10" s="1"/>
  <c r="U519" i="10"/>
  <c r="V518" i="10"/>
  <c r="W518" i="10" s="1"/>
  <c r="U518" i="10"/>
  <c r="V517" i="10"/>
  <c r="W517" i="10" s="1"/>
  <c r="U517" i="10"/>
  <c r="V516" i="10"/>
  <c r="W516" i="10" s="1"/>
  <c r="U516" i="10"/>
  <c r="V515" i="10"/>
  <c r="W515" i="10" s="1"/>
  <c r="U515" i="10"/>
  <c r="V514" i="10"/>
  <c r="W514" i="10" s="1"/>
  <c r="U514" i="10"/>
  <c r="V513" i="10"/>
  <c r="W513" i="10" s="1"/>
  <c r="U513" i="10"/>
  <c r="V512" i="10"/>
  <c r="W512" i="10" s="1"/>
  <c r="U512" i="10"/>
  <c r="V511" i="10"/>
  <c r="W511" i="10" s="1"/>
  <c r="U511" i="10"/>
  <c r="V510" i="10"/>
  <c r="W510" i="10" s="1"/>
  <c r="U510" i="10"/>
  <c r="V509" i="10"/>
  <c r="W509" i="10" s="1"/>
  <c r="U509" i="10"/>
  <c r="V508" i="10"/>
  <c r="W508" i="10" s="1"/>
  <c r="U508" i="10"/>
  <c r="V507" i="10"/>
  <c r="W507" i="10" s="1"/>
  <c r="U507" i="10"/>
  <c r="V506" i="10"/>
  <c r="W506" i="10" s="1"/>
  <c r="U506" i="10"/>
  <c r="V505" i="10"/>
  <c r="W505" i="10" s="1"/>
  <c r="U505" i="10"/>
  <c r="V504" i="10"/>
  <c r="W504" i="10" s="1"/>
  <c r="U504" i="10"/>
  <c r="V503" i="10"/>
  <c r="W503" i="10" s="1"/>
  <c r="U503" i="10"/>
  <c r="V502" i="10"/>
  <c r="W502" i="10" s="1"/>
  <c r="U502" i="10"/>
  <c r="V501" i="10"/>
  <c r="W501" i="10" s="1"/>
  <c r="U501" i="10"/>
  <c r="V500" i="10"/>
  <c r="W500" i="10" s="1"/>
  <c r="U500" i="10"/>
  <c r="V499" i="10"/>
  <c r="W499" i="10" s="1"/>
  <c r="U499" i="10"/>
  <c r="V498" i="10"/>
  <c r="W498" i="10" s="1"/>
  <c r="U498" i="10"/>
  <c r="V497" i="10"/>
  <c r="W497" i="10" s="1"/>
  <c r="U497" i="10"/>
  <c r="V496" i="10"/>
  <c r="W496" i="10" s="1"/>
  <c r="U496" i="10"/>
  <c r="V495" i="10"/>
  <c r="W495" i="10" s="1"/>
  <c r="U495" i="10"/>
  <c r="V494" i="10"/>
  <c r="W494" i="10" s="1"/>
  <c r="U494" i="10"/>
  <c r="V493" i="10"/>
  <c r="W493" i="10" s="1"/>
  <c r="U493" i="10"/>
  <c r="V492" i="10"/>
  <c r="W492" i="10" s="1"/>
  <c r="U492" i="10"/>
  <c r="V491" i="10"/>
  <c r="W491" i="10" s="1"/>
  <c r="U491" i="10"/>
  <c r="V490" i="10"/>
  <c r="W490" i="10" s="1"/>
  <c r="U490" i="10"/>
  <c r="V489" i="10"/>
  <c r="W489" i="10" s="1"/>
  <c r="U489" i="10"/>
  <c r="V488" i="10"/>
  <c r="W488" i="10" s="1"/>
  <c r="U488" i="10"/>
  <c r="V487" i="10"/>
  <c r="W487" i="10" s="1"/>
  <c r="U487" i="10"/>
  <c r="V486" i="10"/>
  <c r="W486" i="10" s="1"/>
  <c r="U486" i="10"/>
  <c r="V485" i="10"/>
  <c r="W485" i="10" s="1"/>
  <c r="U485" i="10"/>
  <c r="V484" i="10"/>
  <c r="W484" i="10" s="1"/>
  <c r="U484" i="10"/>
  <c r="V483" i="10"/>
  <c r="W483" i="10" s="1"/>
  <c r="U483" i="10"/>
  <c r="V482" i="10"/>
  <c r="W482" i="10" s="1"/>
  <c r="U482" i="10"/>
  <c r="V481" i="10"/>
  <c r="W481" i="10" s="1"/>
  <c r="U481" i="10"/>
  <c r="V480" i="10"/>
  <c r="W480" i="10" s="1"/>
  <c r="U480" i="10"/>
  <c r="V479" i="10"/>
  <c r="W479" i="10" s="1"/>
  <c r="U479" i="10"/>
  <c r="V478" i="10"/>
  <c r="W478" i="10" s="1"/>
  <c r="U478" i="10"/>
  <c r="V477" i="10"/>
  <c r="W477" i="10" s="1"/>
  <c r="U477" i="10"/>
  <c r="V476" i="10"/>
  <c r="W476" i="10" s="1"/>
  <c r="U476" i="10"/>
  <c r="V475" i="10"/>
  <c r="W475" i="10" s="1"/>
  <c r="U475" i="10"/>
  <c r="V474" i="10"/>
  <c r="W474" i="10" s="1"/>
  <c r="U474" i="10"/>
  <c r="V473" i="10"/>
  <c r="W473" i="10" s="1"/>
  <c r="U473" i="10"/>
  <c r="V472" i="10"/>
  <c r="W472" i="10" s="1"/>
  <c r="U472" i="10"/>
  <c r="V471" i="10"/>
  <c r="W471" i="10" s="1"/>
  <c r="U471" i="10"/>
  <c r="V470" i="10"/>
  <c r="W470" i="10" s="1"/>
  <c r="U470" i="10"/>
  <c r="V469" i="10"/>
  <c r="W469" i="10" s="1"/>
  <c r="U469" i="10"/>
  <c r="V468" i="10"/>
  <c r="W468" i="10" s="1"/>
  <c r="U468" i="10"/>
  <c r="V467" i="10"/>
  <c r="W467" i="10" s="1"/>
  <c r="U467" i="10"/>
  <c r="V466" i="10"/>
  <c r="W466" i="10" s="1"/>
  <c r="U466" i="10"/>
  <c r="V465" i="10"/>
  <c r="W465" i="10" s="1"/>
  <c r="U465" i="10"/>
  <c r="V464" i="10"/>
  <c r="W464" i="10" s="1"/>
  <c r="U464" i="10"/>
  <c r="V463" i="10"/>
  <c r="W463" i="10" s="1"/>
  <c r="U463" i="10"/>
  <c r="V462" i="10"/>
  <c r="W462" i="10" s="1"/>
  <c r="U462" i="10"/>
  <c r="V461" i="10"/>
  <c r="W461" i="10" s="1"/>
  <c r="U461" i="10"/>
  <c r="V460" i="10"/>
  <c r="W460" i="10" s="1"/>
  <c r="U460" i="10"/>
  <c r="V459" i="10"/>
  <c r="W459" i="10" s="1"/>
  <c r="U459" i="10"/>
  <c r="V458" i="10"/>
  <c r="W458" i="10" s="1"/>
  <c r="U458" i="10"/>
  <c r="V457" i="10"/>
  <c r="W457" i="10" s="1"/>
  <c r="U457" i="10"/>
  <c r="V456" i="10"/>
  <c r="W456" i="10" s="1"/>
  <c r="U456" i="10"/>
  <c r="V455" i="10"/>
  <c r="W455" i="10" s="1"/>
  <c r="U455" i="10"/>
  <c r="V454" i="10"/>
  <c r="W454" i="10" s="1"/>
  <c r="U454" i="10"/>
  <c r="V453" i="10"/>
  <c r="W453" i="10" s="1"/>
  <c r="U453" i="10"/>
  <c r="V452" i="10"/>
  <c r="W452" i="10" s="1"/>
  <c r="U452" i="10"/>
  <c r="V451" i="10"/>
  <c r="W451" i="10" s="1"/>
  <c r="U451" i="10"/>
  <c r="V450" i="10"/>
  <c r="W450" i="10" s="1"/>
  <c r="U450" i="10"/>
  <c r="V449" i="10"/>
  <c r="W449" i="10" s="1"/>
  <c r="U449" i="10"/>
  <c r="V448" i="10"/>
  <c r="W448" i="10" s="1"/>
  <c r="U448" i="10"/>
  <c r="V447" i="10"/>
  <c r="W447" i="10" s="1"/>
  <c r="U447" i="10"/>
  <c r="V446" i="10"/>
  <c r="W446" i="10" s="1"/>
  <c r="U446" i="10"/>
  <c r="V445" i="10"/>
  <c r="W445" i="10" s="1"/>
  <c r="U445" i="10"/>
  <c r="V444" i="10"/>
  <c r="W444" i="10" s="1"/>
  <c r="U444" i="10"/>
  <c r="V443" i="10"/>
  <c r="W443" i="10" s="1"/>
  <c r="U443" i="10"/>
  <c r="V442" i="10"/>
  <c r="W442" i="10" s="1"/>
  <c r="U442" i="10"/>
  <c r="V441" i="10"/>
  <c r="W441" i="10" s="1"/>
  <c r="U441" i="10"/>
  <c r="V440" i="10"/>
  <c r="W440" i="10" s="1"/>
  <c r="U440" i="10"/>
  <c r="V439" i="10"/>
  <c r="W439" i="10" s="1"/>
  <c r="U439" i="10"/>
  <c r="V438" i="10"/>
  <c r="W438" i="10" s="1"/>
  <c r="U438" i="10"/>
  <c r="V437" i="10"/>
  <c r="W437" i="10" s="1"/>
  <c r="U437" i="10"/>
  <c r="V436" i="10"/>
  <c r="W436" i="10" s="1"/>
  <c r="U436" i="10"/>
  <c r="V435" i="10"/>
  <c r="W435" i="10" s="1"/>
  <c r="U435" i="10"/>
  <c r="V434" i="10"/>
  <c r="W434" i="10" s="1"/>
  <c r="U434" i="10"/>
  <c r="V433" i="10"/>
  <c r="W433" i="10" s="1"/>
  <c r="U433" i="10"/>
  <c r="V432" i="10"/>
  <c r="W432" i="10" s="1"/>
  <c r="U432" i="10"/>
  <c r="V431" i="10"/>
  <c r="W431" i="10" s="1"/>
  <c r="U431" i="10"/>
  <c r="V430" i="10"/>
  <c r="W430" i="10" s="1"/>
  <c r="U430" i="10"/>
  <c r="V429" i="10"/>
  <c r="W429" i="10" s="1"/>
  <c r="U429" i="10"/>
  <c r="V428" i="10"/>
  <c r="W428" i="10" s="1"/>
  <c r="U428" i="10"/>
  <c r="V427" i="10"/>
  <c r="W427" i="10" s="1"/>
  <c r="U427" i="10"/>
  <c r="V426" i="10"/>
  <c r="W426" i="10" s="1"/>
  <c r="U426" i="10"/>
  <c r="V425" i="10"/>
  <c r="W425" i="10" s="1"/>
  <c r="U425" i="10"/>
  <c r="V424" i="10"/>
  <c r="W424" i="10" s="1"/>
  <c r="U424" i="10"/>
  <c r="V423" i="10"/>
  <c r="W423" i="10" s="1"/>
  <c r="U423" i="10"/>
  <c r="V422" i="10"/>
  <c r="W422" i="10" s="1"/>
  <c r="U422" i="10"/>
  <c r="V421" i="10"/>
  <c r="W421" i="10" s="1"/>
  <c r="U421" i="10"/>
  <c r="V420" i="10"/>
  <c r="W420" i="10" s="1"/>
  <c r="U420" i="10"/>
  <c r="V419" i="10"/>
  <c r="W419" i="10" s="1"/>
  <c r="U419" i="10"/>
  <c r="V418" i="10"/>
  <c r="W418" i="10" s="1"/>
  <c r="U418" i="10"/>
  <c r="V417" i="10"/>
  <c r="W417" i="10" s="1"/>
  <c r="U417" i="10"/>
  <c r="V416" i="10"/>
  <c r="W416" i="10" s="1"/>
  <c r="U416" i="10"/>
  <c r="V415" i="10"/>
  <c r="W415" i="10" s="1"/>
  <c r="U415" i="10"/>
  <c r="V414" i="10"/>
  <c r="W414" i="10" s="1"/>
  <c r="U414" i="10"/>
  <c r="V413" i="10"/>
  <c r="W413" i="10" s="1"/>
  <c r="U413" i="10"/>
  <c r="V412" i="10"/>
  <c r="W412" i="10" s="1"/>
  <c r="U412" i="10"/>
  <c r="V411" i="10"/>
  <c r="W411" i="10" s="1"/>
  <c r="U411" i="10"/>
  <c r="V410" i="10"/>
  <c r="W410" i="10" s="1"/>
  <c r="U410" i="10"/>
  <c r="V409" i="10"/>
  <c r="W409" i="10" s="1"/>
  <c r="U409" i="10"/>
  <c r="V408" i="10"/>
  <c r="W408" i="10" s="1"/>
  <c r="U408" i="10"/>
  <c r="V407" i="10"/>
  <c r="W407" i="10" s="1"/>
  <c r="U407" i="10"/>
  <c r="V406" i="10"/>
  <c r="W406" i="10" s="1"/>
  <c r="U406" i="10"/>
  <c r="V405" i="10"/>
  <c r="W405" i="10" s="1"/>
  <c r="U405" i="10"/>
  <c r="V404" i="10"/>
  <c r="W404" i="10" s="1"/>
  <c r="U404" i="10"/>
  <c r="V403" i="10"/>
  <c r="W403" i="10" s="1"/>
  <c r="U403" i="10"/>
  <c r="V402" i="10"/>
  <c r="W402" i="10" s="1"/>
  <c r="U402" i="10"/>
  <c r="V401" i="10"/>
  <c r="W401" i="10" s="1"/>
  <c r="U401" i="10"/>
  <c r="V400" i="10"/>
  <c r="W400" i="10" s="1"/>
  <c r="U400" i="10"/>
  <c r="V399" i="10"/>
  <c r="W399" i="10" s="1"/>
  <c r="U399" i="10"/>
  <c r="V398" i="10"/>
  <c r="W398" i="10" s="1"/>
  <c r="U398" i="10"/>
  <c r="V397" i="10"/>
  <c r="W397" i="10" s="1"/>
  <c r="U397" i="10"/>
  <c r="V396" i="10"/>
  <c r="W396" i="10" s="1"/>
  <c r="U396" i="10"/>
  <c r="V395" i="10"/>
  <c r="W395" i="10" s="1"/>
  <c r="U395" i="10"/>
  <c r="V394" i="10"/>
  <c r="W394" i="10" s="1"/>
  <c r="U394" i="10"/>
  <c r="V393" i="10"/>
  <c r="W393" i="10" s="1"/>
  <c r="U393" i="10"/>
  <c r="V392" i="10"/>
  <c r="W392" i="10" s="1"/>
  <c r="U392" i="10"/>
  <c r="V391" i="10"/>
  <c r="W391" i="10" s="1"/>
  <c r="U391" i="10"/>
  <c r="V390" i="10"/>
  <c r="W390" i="10" s="1"/>
  <c r="U390" i="10"/>
  <c r="V389" i="10"/>
  <c r="W389" i="10" s="1"/>
  <c r="U389" i="10"/>
  <c r="V388" i="10"/>
  <c r="W388" i="10" s="1"/>
  <c r="U388" i="10"/>
  <c r="V387" i="10"/>
  <c r="W387" i="10" s="1"/>
  <c r="U387" i="10"/>
  <c r="V386" i="10"/>
  <c r="W386" i="10" s="1"/>
  <c r="U386" i="10"/>
  <c r="V385" i="10"/>
  <c r="W385" i="10" s="1"/>
  <c r="U385" i="10"/>
  <c r="V384" i="10"/>
  <c r="W384" i="10" s="1"/>
  <c r="U384" i="10"/>
  <c r="V383" i="10"/>
  <c r="W383" i="10" s="1"/>
  <c r="U383" i="10"/>
  <c r="V382" i="10"/>
  <c r="W382" i="10" s="1"/>
  <c r="U382" i="10"/>
  <c r="V381" i="10"/>
  <c r="W381" i="10" s="1"/>
  <c r="U381" i="10"/>
  <c r="V380" i="10"/>
  <c r="W380" i="10" s="1"/>
  <c r="U380" i="10"/>
  <c r="V379" i="10"/>
  <c r="W379" i="10" s="1"/>
  <c r="U379" i="10"/>
  <c r="V378" i="10"/>
  <c r="W378" i="10" s="1"/>
  <c r="U378" i="10"/>
  <c r="V377" i="10"/>
  <c r="W377" i="10" s="1"/>
  <c r="U377" i="10"/>
  <c r="V376" i="10"/>
  <c r="W376" i="10" s="1"/>
  <c r="U376" i="10"/>
  <c r="V375" i="10"/>
  <c r="W375" i="10" s="1"/>
  <c r="U375" i="10"/>
  <c r="V374" i="10"/>
  <c r="W374" i="10" s="1"/>
  <c r="U374" i="10"/>
  <c r="V373" i="10"/>
  <c r="W373" i="10" s="1"/>
  <c r="U373" i="10"/>
  <c r="V372" i="10"/>
  <c r="W372" i="10" s="1"/>
  <c r="U372" i="10"/>
  <c r="V371" i="10"/>
  <c r="W371" i="10" s="1"/>
  <c r="U371" i="10"/>
  <c r="V370" i="10"/>
  <c r="W370" i="10" s="1"/>
  <c r="U370" i="10"/>
  <c r="V369" i="10"/>
  <c r="W369" i="10" s="1"/>
  <c r="U369" i="10"/>
  <c r="V368" i="10"/>
  <c r="W368" i="10" s="1"/>
  <c r="U368" i="10"/>
  <c r="V367" i="10"/>
  <c r="W367" i="10" s="1"/>
  <c r="U367" i="10"/>
  <c r="V366" i="10"/>
  <c r="W366" i="10" s="1"/>
  <c r="U366" i="10"/>
  <c r="V365" i="10"/>
  <c r="W365" i="10" s="1"/>
  <c r="U365" i="10"/>
  <c r="V364" i="10"/>
  <c r="W364" i="10" s="1"/>
  <c r="U364" i="10"/>
  <c r="V363" i="10"/>
  <c r="W363" i="10" s="1"/>
  <c r="U363" i="10"/>
  <c r="V362" i="10"/>
  <c r="W362" i="10" s="1"/>
  <c r="U362" i="10"/>
  <c r="V361" i="10"/>
  <c r="W361" i="10" s="1"/>
  <c r="U361" i="10"/>
  <c r="V360" i="10"/>
  <c r="W360" i="10" s="1"/>
  <c r="U360" i="10"/>
  <c r="V359" i="10"/>
  <c r="W359" i="10" s="1"/>
  <c r="U359" i="10"/>
  <c r="V358" i="10"/>
  <c r="W358" i="10" s="1"/>
  <c r="U358" i="10"/>
  <c r="V357" i="10"/>
  <c r="W357" i="10" s="1"/>
  <c r="U357" i="10"/>
  <c r="V356" i="10"/>
  <c r="W356" i="10" s="1"/>
  <c r="U356" i="10"/>
  <c r="V355" i="10"/>
  <c r="W355" i="10" s="1"/>
  <c r="U355" i="10"/>
  <c r="V354" i="10"/>
  <c r="W354" i="10" s="1"/>
  <c r="U354" i="10"/>
  <c r="V353" i="10"/>
  <c r="W353" i="10" s="1"/>
  <c r="U353" i="10"/>
  <c r="V352" i="10"/>
  <c r="W352" i="10" s="1"/>
  <c r="U352" i="10"/>
  <c r="V351" i="10"/>
  <c r="W351" i="10" s="1"/>
  <c r="U351" i="10"/>
  <c r="V350" i="10"/>
  <c r="W350" i="10" s="1"/>
  <c r="U350" i="10"/>
  <c r="V349" i="10"/>
  <c r="W349" i="10" s="1"/>
  <c r="U349" i="10"/>
  <c r="V348" i="10"/>
  <c r="W348" i="10" s="1"/>
  <c r="U348" i="10"/>
  <c r="V347" i="10"/>
  <c r="W347" i="10" s="1"/>
  <c r="U347" i="10"/>
  <c r="V346" i="10"/>
  <c r="W346" i="10" s="1"/>
  <c r="U346" i="10"/>
  <c r="V345" i="10"/>
  <c r="W345" i="10" s="1"/>
  <c r="U345" i="10"/>
  <c r="V344" i="10"/>
  <c r="W344" i="10" s="1"/>
  <c r="U344" i="10"/>
  <c r="V343" i="10"/>
  <c r="W343" i="10" s="1"/>
  <c r="U343" i="10"/>
  <c r="V342" i="10"/>
  <c r="W342" i="10" s="1"/>
  <c r="U342" i="10"/>
  <c r="V341" i="10"/>
  <c r="W341" i="10" s="1"/>
  <c r="U341" i="10"/>
  <c r="V340" i="10"/>
  <c r="W340" i="10" s="1"/>
  <c r="U340" i="10"/>
  <c r="V339" i="10"/>
  <c r="W339" i="10" s="1"/>
  <c r="U339" i="10"/>
  <c r="V338" i="10"/>
  <c r="W338" i="10" s="1"/>
  <c r="U338" i="10"/>
  <c r="V337" i="10"/>
  <c r="W337" i="10" s="1"/>
  <c r="U337" i="10"/>
  <c r="V336" i="10"/>
  <c r="W336" i="10" s="1"/>
  <c r="U336" i="10"/>
  <c r="V335" i="10"/>
  <c r="W335" i="10" s="1"/>
  <c r="U335" i="10"/>
  <c r="V334" i="10"/>
  <c r="W334" i="10" s="1"/>
  <c r="U334" i="10"/>
  <c r="V333" i="10"/>
  <c r="W333" i="10" s="1"/>
  <c r="U333" i="10"/>
  <c r="V332" i="10"/>
  <c r="W332" i="10" s="1"/>
  <c r="U332" i="10"/>
  <c r="V331" i="10"/>
  <c r="W331" i="10" s="1"/>
  <c r="U331" i="10"/>
  <c r="V330" i="10"/>
  <c r="W330" i="10" s="1"/>
  <c r="U330" i="10"/>
  <c r="V329" i="10"/>
  <c r="W329" i="10" s="1"/>
  <c r="U329" i="10"/>
  <c r="V328" i="10"/>
  <c r="W328" i="10" s="1"/>
  <c r="U328" i="10"/>
  <c r="V327" i="10"/>
  <c r="W327" i="10" s="1"/>
  <c r="U327" i="10"/>
  <c r="V326" i="10"/>
  <c r="W326" i="10" s="1"/>
  <c r="U326" i="10"/>
  <c r="V325" i="10"/>
  <c r="W325" i="10" s="1"/>
  <c r="U325" i="10"/>
  <c r="V324" i="10"/>
  <c r="W324" i="10" s="1"/>
  <c r="U324" i="10"/>
  <c r="V323" i="10"/>
  <c r="W323" i="10" s="1"/>
  <c r="U323" i="10"/>
  <c r="V322" i="10"/>
  <c r="W322" i="10" s="1"/>
  <c r="U322" i="10"/>
  <c r="V321" i="10"/>
  <c r="W321" i="10" s="1"/>
  <c r="U321" i="10"/>
  <c r="V320" i="10"/>
  <c r="W320" i="10" s="1"/>
  <c r="U320" i="10"/>
  <c r="V319" i="10"/>
  <c r="W319" i="10" s="1"/>
  <c r="U319" i="10"/>
  <c r="V318" i="10"/>
  <c r="W318" i="10" s="1"/>
  <c r="U318" i="10"/>
  <c r="V317" i="10"/>
  <c r="W317" i="10" s="1"/>
  <c r="U317" i="10"/>
  <c r="V316" i="10"/>
  <c r="W316" i="10" s="1"/>
  <c r="U316" i="10"/>
  <c r="V315" i="10"/>
  <c r="W315" i="10" s="1"/>
  <c r="U315" i="10"/>
  <c r="V314" i="10"/>
  <c r="W314" i="10" s="1"/>
  <c r="U314" i="10"/>
  <c r="V313" i="10"/>
  <c r="W313" i="10" s="1"/>
  <c r="U313" i="10"/>
  <c r="V312" i="10"/>
  <c r="W312" i="10" s="1"/>
  <c r="U312" i="10"/>
  <c r="V311" i="10"/>
  <c r="W311" i="10" s="1"/>
  <c r="U311" i="10"/>
  <c r="V310" i="10"/>
  <c r="W310" i="10" s="1"/>
  <c r="U310" i="10"/>
  <c r="V309" i="10"/>
  <c r="W309" i="10" s="1"/>
  <c r="U309" i="10"/>
  <c r="V308" i="10"/>
  <c r="W308" i="10" s="1"/>
  <c r="U308" i="10"/>
  <c r="V307" i="10"/>
  <c r="W307" i="10" s="1"/>
  <c r="U307" i="10"/>
  <c r="V306" i="10"/>
  <c r="W306" i="10" s="1"/>
  <c r="U306" i="10"/>
  <c r="V305" i="10"/>
  <c r="W305" i="10" s="1"/>
  <c r="U305" i="10"/>
  <c r="V304" i="10"/>
  <c r="W304" i="10" s="1"/>
  <c r="U304" i="10"/>
  <c r="V303" i="10"/>
  <c r="W303" i="10" s="1"/>
  <c r="U303" i="10"/>
  <c r="V302" i="10"/>
  <c r="W302" i="10" s="1"/>
  <c r="U302" i="10"/>
  <c r="V301" i="10"/>
  <c r="W301" i="10" s="1"/>
  <c r="U301" i="10"/>
  <c r="V300" i="10"/>
  <c r="W300" i="10" s="1"/>
  <c r="U300" i="10"/>
  <c r="V299" i="10"/>
  <c r="W299" i="10" s="1"/>
  <c r="U299" i="10"/>
  <c r="V298" i="10"/>
  <c r="W298" i="10" s="1"/>
  <c r="U298" i="10"/>
  <c r="V297" i="10"/>
  <c r="W297" i="10" s="1"/>
  <c r="U297" i="10"/>
  <c r="V296" i="10"/>
  <c r="W296" i="10" s="1"/>
  <c r="U296" i="10"/>
  <c r="V295" i="10"/>
  <c r="W295" i="10" s="1"/>
  <c r="U295" i="10"/>
  <c r="V294" i="10"/>
  <c r="W294" i="10" s="1"/>
  <c r="U294" i="10"/>
  <c r="V293" i="10"/>
  <c r="W293" i="10" s="1"/>
  <c r="U293" i="10"/>
  <c r="V292" i="10"/>
  <c r="W292" i="10" s="1"/>
  <c r="U292" i="10"/>
  <c r="V291" i="10"/>
  <c r="W291" i="10" s="1"/>
  <c r="U291" i="10"/>
  <c r="V290" i="10"/>
  <c r="W290" i="10" s="1"/>
  <c r="U290" i="10"/>
  <c r="V289" i="10"/>
  <c r="W289" i="10" s="1"/>
  <c r="U289" i="10"/>
  <c r="V288" i="10"/>
  <c r="W288" i="10" s="1"/>
  <c r="U288" i="10"/>
  <c r="V287" i="10"/>
  <c r="W287" i="10" s="1"/>
  <c r="U287" i="10"/>
  <c r="V286" i="10"/>
  <c r="W286" i="10" s="1"/>
  <c r="U286" i="10"/>
  <c r="V285" i="10"/>
  <c r="W285" i="10" s="1"/>
  <c r="U285" i="10"/>
  <c r="V284" i="10"/>
  <c r="W284" i="10" s="1"/>
  <c r="U284" i="10"/>
  <c r="V283" i="10"/>
  <c r="W283" i="10" s="1"/>
  <c r="U283" i="10"/>
  <c r="V282" i="10"/>
  <c r="W282" i="10" s="1"/>
  <c r="U282" i="10"/>
  <c r="V281" i="10"/>
  <c r="W281" i="10" s="1"/>
  <c r="U281" i="10"/>
  <c r="V280" i="10"/>
  <c r="W280" i="10" s="1"/>
  <c r="U280" i="10"/>
  <c r="V279" i="10"/>
  <c r="W279" i="10" s="1"/>
  <c r="U279" i="10"/>
  <c r="V278" i="10"/>
  <c r="W278" i="10" s="1"/>
  <c r="U278" i="10"/>
  <c r="V277" i="10"/>
  <c r="W277" i="10" s="1"/>
  <c r="U277" i="10"/>
  <c r="V276" i="10"/>
  <c r="W276" i="10" s="1"/>
  <c r="U276" i="10"/>
  <c r="V275" i="10"/>
  <c r="W275" i="10" s="1"/>
  <c r="U275" i="10"/>
  <c r="V274" i="10"/>
  <c r="W274" i="10" s="1"/>
  <c r="U274" i="10"/>
  <c r="V273" i="10"/>
  <c r="W273" i="10" s="1"/>
  <c r="U273" i="10"/>
  <c r="V272" i="10"/>
  <c r="W272" i="10" s="1"/>
  <c r="U272" i="10"/>
  <c r="V271" i="10"/>
  <c r="W271" i="10" s="1"/>
  <c r="U271" i="10"/>
  <c r="V270" i="10"/>
  <c r="W270" i="10" s="1"/>
  <c r="U270" i="10"/>
  <c r="V269" i="10"/>
  <c r="W269" i="10" s="1"/>
  <c r="U269" i="10"/>
  <c r="V268" i="10"/>
  <c r="W268" i="10" s="1"/>
  <c r="U268" i="10"/>
  <c r="V267" i="10"/>
  <c r="W267" i="10" s="1"/>
  <c r="U267" i="10"/>
  <c r="V266" i="10"/>
  <c r="W266" i="10" s="1"/>
  <c r="U266" i="10"/>
  <c r="V265" i="10"/>
  <c r="W265" i="10" s="1"/>
  <c r="U265" i="10"/>
  <c r="V264" i="10"/>
  <c r="W264" i="10" s="1"/>
  <c r="U264" i="10"/>
  <c r="V263" i="10"/>
  <c r="W263" i="10" s="1"/>
  <c r="U263" i="10"/>
  <c r="V262" i="10"/>
  <c r="W262" i="10" s="1"/>
  <c r="U262" i="10"/>
  <c r="V261" i="10"/>
  <c r="W261" i="10" s="1"/>
  <c r="U261" i="10"/>
  <c r="V260" i="10"/>
  <c r="W260" i="10" s="1"/>
  <c r="U260" i="10"/>
  <c r="V259" i="10"/>
  <c r="W259" i="10" s="1"/>
  <c r="U259" i="10"/>
  <c r="V258" i="10"/>
  <c r="W258" i="10" s="1"/>
  <c r="U258" i="10"/>
  <c r="V257" i="10"/>
  <c r="W257" i="10" s="1"/>
  <c r="U257" i="10"/>
  <c r="V256" i="10"/>
  <c r="W256" i="10" s="1"/>
  <c r="U256" i="10"/>
  <c r="V255" i="10"/>
  <c r="W255" i="10" s="1"/>
  <c r="U255" i="10"/>
  <c r="V254" i="10"/>
  <c r="W254" i="10" s="1"/>
  <c r="U254" i="10"/>
  <c r="V253" i="10"/>
  <c r="W253" i="10" s="1"/>
  <c r="U253" i="10"/>
  <c r="V252" i="10"/>
  <c r="W252" i="10" s="1"/>
  <c r="U252" i="10"/>
  <c r="V251" i="10"/>
  <c r="W251" i="10" s="1"/>
  <c r="U251" i="10"/>
  <c r="V250" i="10"/>
  <c r="W250" i="10" s="1"/>
  <c r="U250" i="10"/>
  <c r="V249" i="10"/>
  <c r="W249" i="10" s="1"/>
  <c r="U249" i="10"/>
  <c r="V248" i="10"/>
  <c r="W248" i="10" s="1"/>
  <c r="U248" i="10"/>
  <c r="V247" i="10"/>
  <c r="W247" i="10" s="1"/>
  <c r="U247" i="10"/>
  <c r="V246" i="10"/>
  <c r="W246" i="10" s="1"/>
  <c r="U246" i="10"/>
  <c r="V245" i="10"/>
  <c r="W245" i="10" s="1"/>
  <c r="U245" i="10"/>
  <c r="V244" i="10"/>
  <c r="W244" i="10" s="1"/>
  <c r="U244" i="10"/>
  <c r="V243" i="10"/>
  <c r="W243" i="10" s="1"/>
  <c r="U243" i="10"/>
  <c r="V242" i="10"/>
  <c r="W242" i="10" s="1"/>
  <c r="U242" i="10"/>
  <c r="V241" i="10"/>
  <c r="W241" i="10" s="1"/>
  <c r="U241" i="10"/>
  <c r="V240" i="10"/>
  <c r="W240" i="10" s="1"/>
  <c r="U240" i="10"/>
  <c r="V239" i="10"/>
  <c r="W239" i="10" s="1"/>
  <c r="U239" i="10"/>
  <c r="V238" i="10"/>
  <c r="W238" i="10" s="1"/>
  <c r="U238" i="10"/>
  <c r="V237" i="10"/>
  <c r="W237" i="10" s="1"/>
  <c r="U237" i="10"/>
  <c r="V236" i="10"/>
  <c r="W236" i="10" s="1"/>
  <c r="U236" i="10"/>
  <c r="V235" i="10"/>
  <c r="W235" i="10" s="1"/>
  <c r="U235" i="10"/>
  <c r="V234" i="10"/>
  <c r="W234" i="10" s="1"/>
  <c r="U234" i="10"/>
  <c r="V233" i="10"/>
  <c r="W233" i="10" s="1"/>
  <c r="U233" i="10"/>
  <c r="V232" i="10"/>
  <c r="W232" i="10" s="1"/>
  <c r="U232" i="10"/>
  <c r="V231" i="10"/>
  <c r="W231" i="10" s="1"/>
  <c r="U231" i="10"/>
  <c r="V230" i="10"/>
  <c r="W230" i="10" s="1"/>
  <c r="U230" i="10"/>
  <c r="V229" i="10"/>
  <c r="W229" i="10" s="1"/>
  <c r="U229" i="10"/>
  <c r="V228" i="10"/>
  <c r="W228" i="10" s="1"/>
  <c r="U228" i="10"/>
  <c r="V227" i="10"/>
  <c r="W227" i="10" s="1"/>
  <c r="U227" i="10"/>
  <c r="V226" i="10"/>
  <c r="W226" i="10" s="1"/>
  <c r="U226" i="10"/>
  <c r="V225" i="10"/>
  <c r="W225" i="10" s="1"/>
  <c r="U225" i="10"/>
  <c r="V224" i="10"/>
  <c r="W224" i="10" s="1"/>
  <c r="U224" i="10"/>
  <c r="V223" i="10"/>
  <c r="W223" i="10" s="1"/>
  <c r="U223" i="10"/>
  <c r="V222" i="10"/>
  <c r="W222" i="10" s="1"/>
  <c r="U222" i="10"/>
  <c r="V221" i="10"/>
  <c r="W221" i="10" s="1"/>
  <c r="U221" i="10"/>
  <c r="V220" i="10"/>
  <c r="W220" i="10" s="1"/>
  <c r="U220" i="10"/>
  <c r="V219" i="10"/>
  <c r="W219" i="10" s="1"/>
  <c r="U219" i="10"/>
  <c r="V218" i="10"/>
  <c r="W218" i="10" s="1"/>
  <c r="U218" i="10"/>
  <c r="V217" i="10"/>
  <c r="W217" i="10" s="1"/>
  <c r="U217" i="10"/>
  <c r="V216" i="10"/>
  <c r="W216" i="10" s="1"/>
  <c r="U216" i="10"/>
  <c r="V215" i="10"/>
  <c r="W215" i="10" s="1"/>
  <c r="U215" i="10"/>
  <c r="V214" i="10"/>
  <c r="W214" i="10" s="1"/>
  <c r="U214" i="10"/>
  <c r="V213" i="10"/>
  <c r="W213" i="10" s="1"/>
  <c r="U213" i="10"/>
  <c r="V212" i="10"/>
  <c r="W212" i="10" s="1"/>
  <c r="U212" i="10"/>
  <c r="V211" i="10"/>
  <c r="W211" i="10" s="1"/>
  <c r="U211" i="10"/>
  <c r="V210" i="10"/>
  <c r="W210" i="10" s="1"/>
  <c r="U210" i="10"/>
  <c r="V209" i="10"/>
  <c r="W209" i="10" s="1"/>
  <c r="U209" i="10"/>
  <c r="V208" i="10"/>
  <c r="W208" i="10" s="1"/>
  <c r="U208" i="10"/>
  <c r="V207" i="10"/>
  <c r="W207" i="10" s="1"/>
  <c r="U207" i="10"/>
  <c r="V206" i="10"/>
  <c r="W206" i="10" s="1"/>
  <c r="U206" i="10"/>
  <c r="V205" i="10"/>
  <c r="W205" i="10" s="1"/>
  <c r="U205" i="10"/>
  <c r="V204" i="10"/>
  <c r="W204" i="10" s="1"/>
  <c r="U204" i="10"/>
  <c r="V203" i="10"/>
  <c r="W203" i="10" s="1"/>
  <c r="U203" i="10"/>
  <c r="V202" i="10"/>
  <c r="W202" i="10" s="1"/>
  <c r="U202" i="10"/>
  <c r="V201" i="10"/>
  <c r="W201" i="10" s="1"/>
  <c r="U201" i="10"/>
  <c r="V200" i="10"/>
  <c r="W200" i="10" s="1"/>
  <c r="U200" i="10"/>
  <c r="V199" i="10"/>
  <c r="W199" i="10" s="1"/>
  <c r="U199" i="10"/>
  <c r="V198" i="10"/>
  <c r="W198" i="10" s="1"/>
  <c r="U198" i="10"/>
  <c r="V197" i="10"/>
  <c r="W197" i="10" s="1"/>
  <c r="U197" i="10"/>
  <c r="V196" i="10"/>
  <c r="W196" i="10" s="1"/>
  <c r="U196" i="10"/>
  <c r="V195" i="10"/>
  <c r="W195" i="10" s="1"/>
  <c r="U195" i="10"/>
  <c r="V194" i="10"/>
  <c r="W194" i="10" s="1"/>
  <c r="U194" i="10"/>
  <c r="V193" i="10"/>
  <c r="W193" i="10" s="1"/>
  <c r="U193" i="10"/>
  <c r="V192" i="10"/>
  <c r="W192" i="10" s="1"/>
  <c r="U192" i="10"/>
  <c r="V191" i="10"/>
  <c r="W191" i="10" s="1"/>
  <c r="U191" i="10"/>
  <c r="V190" i="10"/>
  <c r="W190" i="10" s="1"/>
  <c r="U190" i="10"/>
  <c r="V189" i="10"/>
  <c r="W189" i="10" s="1"/>
  <c r="U189" i="10"/>
  <c r="V188" i="10"/>
  <c r="W188" i="10" s="1"/>
  <c r="U188" i="10"/>
  <c r="V187" i="10"/>
  <c r="W187" i="10" s="1"/>
  <c r="U187" i="10"/>
  <c r="V186" i="10"/>
  <c r="W186" i="10" s="1"/>
  <c r="U186" i="10"/>
  <c r="V185" i="10"/>
  <c r="W185" i="10" s="1"/>
  <c r="U185" i="10"/>
  <c r="V184" i="10"/>
  <c r="W184" i="10" s="1"/>
  <c r="U184" i="10"/>
  <c r="V183" i="10"/>
  <c r="W183" i="10" s="1"/>
  <c r="U183" i="10"/>
  <c r="V182" i="10"/>
  <c r="W182" i="10" s="1"/>
  <c r="U182" i="10"/>
  <c r="V181" i="10"/>
  <c r="W181" i="10" s="1"/>
  <c r="U181" i="10"/>
  <c r="V180" i="10"/>
  <c r="W180" i="10" s="1"/>
  <c r="U180" i="10"/>
  <c r="V179" i="10"/>
  <c r="W179" i="10" s="1"/>
  <c r="U179" i="10"/>
  <c r="V178" i="10"/>
  <c r="W178" i="10" s="1"/>
  <c r="U178" i="10"/>
  <c r="V177" i="10"/>
  <c r="W177" i="10" s="1"/>
  <c r="U177" i="10"/>
  <c r="V176" i="10"/>
  <c r="W176" i="10" s="1"/>
  <c r="U176" i="10"/>
  <c r="V175" i="10"/>
  <c r="W175" i="10" s="1"/>
  <c r="U175" i="10"/>
  <c r="V174" i="10"/>
  <c r="W174" i="10" s="1"/>
  <c r="U174" i="10"/>
  <c r="V173" i="10"/>
  <c r="W173" i="10" s="1"/>
  <c r="U173" i="10"/>
  <c r="V172" i="10"/>
  <c r="W172" i="10" s="1"/>
  <c r="U172" i="10"/>
  <c r="V171" i="10"/>
  <c r="W171" i="10" s="1"/>
  <c r="U171" i="10"/>
  <c r="V170" i="10"/>
  <c r="W170" i="10" s="1"/>
  <c r="U170" i="10"/>
  <c r="V169" i="10"/>
  <c r="W169" i="10" s="1"/>
  <c r="U169" i="10"/>
  <c r="V168" i="10"/>
  <c r="W168" i="10" s="1"/>
  <c r="U168" i="10"/>
  <c r="V167" i="10"/>
  <c r="W167" i="10" s="1"/>
  <c r="U167" i="10"/>
  <c r="V166" i="10"/>
  <c r="W166" i="10" s="1"/>
  <c r="U166" i="10"/>
  <c r="V165" i="10"/>
  <c r="W165" i="10" s="1"/>
  <c r="U165" i="10"/>
  <c r="V164" i="10"/>
  <c r="W164" i="10" s="1"/>
  <c r="U164" i="10"/>
  <c r="V163" i="10"/>
  <c r="W163" i="10" s="1"/>
  <c r="U163" i="10"/>
  <c r="V162" i="10"/>
  <c r="W162" i="10" s="1"/>
  <c r="U162" i="10"/>
  <c r="V161" i="10"/>
  <c r="W161" i="10" s="1"/>
  <c r="U161" i="10"/>
  <c r="V160" i="10"/>
  <c r="W160" i="10" s="1"/>
  <c r="U160" i="10"/>
  <c r="V159" i="10"/>
  <c r="W159" i="10" s="1"/>
  <c r="U159" i="10"/>
  <c r="V158" i="10"/>
  <c r="W158" i="10" s="1"/>
  <c r="U158" i="10"/>
  <c r="V157" i="10"/>
  <c r="W157" i="10" s="1"/>
  <c r="U157" i="10"/>
  <c r="V156" i="10"/>
  <c r="W156" i="10" s="1"/>
  <c r="U156" i="10"/>
  <c r="V155" i="10"/>
  <c r="W155" i="10" s="1"/>
  <c r="U155" i="10"/>
  <c r="V154" i="10"/>
  <c r="W154" i="10" s="1"/>
  <c r="U154" i="10"/>
  <c r="V153" i="10"/>
  <c r="W153" i="10" s="1"/>
  <c r="U153" i="10"/>
  <c r="V152" i="10"/>
  <c r="W152" i="10" s="1"/>
  <c r="U152" i="10"/>
  <c r="V151" i="10"/>
  <c r="W151" i="10" s="1"/>
  <c r="U151" i="10"/>
  <c r="V150" i="10"/>
  <c r="W150" i="10" s="1"/>
  <c r="U150" i="10"/>
  <c r="V149" i="10"/>
  <c r="W149" i="10" s="1"/>
  <c r="U149" i="10"/>
  <c r="V148" i="10"/>
  <c r="W148" i="10" s="1"/>
  <c r="U148" i="10"/>
  <c r="V147" i="10"/>
  <c r="W147" i="10" s="1"/>
  <c r="U147" i="10"/>
  <c r="V146" i="10"/>
  <c r="W146" i="10" s="1"/>
  <c r="U146" i="10"/>
  <c r="V145" i="10"/>
  <c r="W145" i="10" s="1"/>
  <c r="U145" i="10"/>
  <c r="V144" i="10"/>
  <c r="W144" i="10" s="1"/>
  <c r="U144" i="10"/>
  <c r="V143" i="10"/>
  <c r="W143" i="10" s="1"/>
  <c r="U143" i="10"/>
  <c r="V142" i="10"/>
  <c r="W142" i="10" s="1"/>
  <c r="U142" i="10"/>
  <c r="V141" i="10"/>
  <c r="W141" i="10" s="1"/>
  <c r="U141" i="10"/>
  <c r="V140" i="10"/>
  <c r="W140" i="10" s="1"/>
  <c r="U140" i="10"/>
  <c r="V139" i="10"/>
  <c r="W139" i="10" s="1"/>
  <c r="U139" i="10"/>
  <c r="V138" i="10"/>
  <c r="W138" i="10" s="1"/>
  <c r="U138" i="10"/>
  <c r="V137" i="10"/>
  <c r="W137" i="10" s="1"/>
  <c r="U137" i="10"/>
  <c r="V136" i="10"/>
  <c r="W136" i="10" s="1"/>
  <c r="U136" i="10"/>
  <c r="V135" i="10"/>
  <c r="W135" i="10" s="1"/>
  <c r="U135" i="10"/>
  <c r="V134" i="10"/>
  <c r="W134" i="10" s="1"/>
  <c r="U134" i="10"/>
  <c r="V133" i="10"/>
  <c r="W133" i="10" s="1"/>
  <c r="U133" i="10"/>
  <c r="V132" i="10"/>
  <c r="W132" i="10" s="1"/>
  <c r="U132" i="10"/>
  <c r="V131" i="10"/>
  <c r="W131" i="10" s="1"/>
  <c r="U131" i="10"/>
  <c r="V130" i="10"/>
  <c r="W130" i="10" s="1"/>
  <c r="U130" i="10"/>
  <c r="V129" i="10"/>
  <c r="W129" i="10" s="1"/>
  <c r="U129" i="10"/>
  <c r="V128" i="10"/>
  <c r="W128" i="10" s="1"/>
  <c r="U128" i="10"/>
  <c r="V127" i="10"/>
  <c r="W127" i="10" s="1"/>
  <c r="U127" i="10"/>
  <c r="V126" i="10"/>
  <c r="W126" i="10" s="1"/>
  <c r="U126" i="10"/>
  <c r="V125" i="10"/>
  <c r="W125" i="10" s="1"/>
  <c r="U125" i="10"/>
  <c r="V124" i="10"/>
  <c r="W124" i="10" s="1"/>
  <c r="U124" i="10"/>
  <c r="V123" i="10"/>
  <c r="W123" i="10" s="1"/>
  <c r="U123" i="10"/>
  <c r="V122" i="10"/>
  <c r="W122" i="10" s="1"/>
  <c r="U122" i="10"/>
  <c r="V121" i="10"/>
  <c r="W121" i="10" s="1"/>
  <c r="U121" i="10"/>
  <c r="V120" i="10"/>
  <c r="W120" i="10" s="1"/>
  <c r="U120" i="10"/>
  <c r="V119" i="10"/>
  <c r="W119" i="10" s="1"/>
  <c r="U119" i="10"/>
  <c r="V118" i="10"/>
  <c r="W118" i="10" s="1"/>
  <c r="U118" i="10"/>
  <c r="V117" i="10"/>
  <c r="W117" i="10" s="1"/>
  <c r="U117" i="10"/>
  <c r="V116" i="10"/>
  <c r="W116" i="10" s="1"/>
  <c r="U116" i="10"/>
  <c r="V115" i="10"/>
  <c r="W115" i="10" s="1"/>
  <c r="U115" i="10"/>
  <c r="V114" i="10"/>
  <c r="W114" i="10" s="1"/>
  <c r="U114" i="10"/>
  <c r="V113" i="10"/>
  <c r="W113" i="10" s="1"/>
  <c r="U113" i="10"/>
  <c r="V112" i="10"/>
  <c r="W112" i="10" s="1"/>
  <c r="U112" i="10"/>
  <c r="V111" i="10"/>
  <c r="W111" i="10" s="1"/>
  <c r="U111" i="10"/>
  <c r="V110" i="10"/>
  <c r="W110" i="10" s="1"/>
  <c r="U110" i="10"/>
  <c r="V109" i="10"/>
  <c r="W109" i="10" s="1"/>
  <c r="U109" i="10"/>
  <c r="V108" i="10"/>
  <c r="W108" i="10" s="1"/>
  <c r="U108" i="10"/>
  <c r="V107" i="10"/>
  <c r="W107" i="10" s="1"/>
  <c r="U107" i="10"/>
  <c r="V106" i="10"/>
  <c r="W106" i="10" s="1"/>
  <c r="U106" i="10"/>
  <c r="V105" i="10"/>
  <c r="W105" i="10" s="1"/>
  <c r="U105" i="10"/>
  <c r="V104" i="10"/>
  <c r="W104" i="10" s="1"/>
  <c r="U104" i="10"/>
  <c r="V103" i="10"/>
  <c r="W103" i="10" s="1"/>
  <c r="U103" i="10"/>
  <c r="V102" i="10"/>
  <c r="W102" i="10" s="1"/>
  <c r="U102" i="10"/>
  <c r="V101" i="10"/>
  <c r="W101" i="10" s="1"/>
  <c r="U101" i="10"/>
  <c r="V100" i="10"/>
  <c r="W100" i="10" s="1"/>
  <c r="U100" i="10"/>
  <c r="V99" i="10"/>
  <c r="W99" i="10" s="1"/>
  <c r="U99" i="10"/>
  <c r="V98" i="10"/>
  <c r="W98" i="10" s="1"/>
  <c r="U98" i="10"/>
  <c r="V97" i="10"/>
  <c r="W97" i="10" s="1"/>
  <c r="U97" i="10"/>
  <c r="V96" i="10"/>
  <c r="W96" i="10" s="1"/>
  <c r="U96" i="10"/>
  <c r="V95" i="10"/>
  <c r="W95" i="10" s="1"/>
  <c r="U95" i="10"/>
  <c r="V94" i="10"/>
  <c r="W94" i="10" s="1"/>
  <c r="U94" i="10"/>
  <c r="V93" i="10"/>
  <c r="W93" i="10" s="1"/>
  <c r="U93" i="10"/>
  <c r="V92" i="10"/>
  <c r="W92" i="10" s="1"/>
  <c r="U92" i="10"/>
  <c r="V91" i="10"/>
  <c r="W91" i="10" s="1"/>
  <c r="U91" i="10"/>
  <c r="V90" i="10"/>
  <c r="W90" i="10" s="1"/>
  <c r="U90" i="10"/>
  <c r="V89" i="10"/>
  <c r="W89" i="10" s="1"/>
  <c r="U89" i="10"/>
  <c r="V88" i="10"/>
  <c r="W88" i="10" s="1"/>
  <c r="U88" i="10"/>
  <c r="V87" i="10"/>
  <c r="W87" i="10" s="1"/>
  <c r="U87" i="10"/>
  <c r="V86" i="10"/>
  <c r="W86" i="10" s="1"/>
  <c r="U86" i="10"/>
  <c r="V85" i="10"/>
  <c r="W85" i="10" s="1"/>
  <c r="U85" i="10"/>
  <c r="V84" i="10"/>
  <c r="W84" i="10" s="1"/>
  <c r="U84" i="10"/>
  <c r="V83" i="10"/>
  <c r="W83" i="10" s="1"/>
  <c r="U83" i="10"/>
  <c r="V82" i="10"/>
  <c r="W82" i="10" s="1"/>
  <c r="U82" i="10"/>
  <c r="V81" i="10"/>
  <c r="W81" i="10" s="1"/>
  <c r="U81" i="10"/>
  <c r="V80" i="10"/>
  <c r="W80" i="10" s="1"/>
  <c r="U80" i="10"/>
  <c r="V79" i="10"/>
  <c r="W79" i="10" s="1"/>
  <c r="U79" i="10"/>
  <c r="V78" i="10"/>
  <c r="W78" i="10" s="1"/>
  <c r="U78" i="10"/>
  <c r="V77" i="10"/>
  <c r="W77" i="10" s="1"/>
  <c r="U77" i="10"/>
  <c r="V76" i="10"/>
  <c r="W76" i="10" s="1"/>
  <c r="U76" i="10"/>
  <c r="V75" i="10"/>
  <c r="W75" i="10" s="1"/>
  <c r="U75" i="10"/>
  <c r="V74" i="10"/>
  <c r="W74" i="10" s="1"/>
  <c r="U74" i="10"/>
  <c r="V73" i="10"/>
  <c r="W73" i="10" s="1"/>
  <c r="U73" i="10"/>
  <c r="V72" i="10"/>
  <c r="W72" i="10" s="1"/>
  <c r="U72" i="10"/>
  <c r="V71" i="10"/>
  <c r="W71" i="10" s="1"/>
  <c r="U71" i="10"/>
  <c r="V70" i="10"/>
  <c r="W70" i="10" s="1"/>
  <c r="U70" i="10"/>
  <c r="V69" i="10"/>
  <c r="W69" i="10" s="1"/>
  <c r="U69" i="10"/>
  <c r="V68" i="10"/>
  <c r="W68" i="10" s="1"/>
  <c r="U68" i="10"/>
  <c r="V67" i="10"/>
  <c r="W67" i="10" s="1"/>
  <c r="U67" i="10"/>
  <c r="V66" i="10"/>
  <c r="W66" i="10" s="1"/>
  <c r="U66" i="10"/>
  <c r="V65" i="10"/>
  <c r="W65" i="10" s="1"/>
  <c r="U65" i="10"/>
  <c r="V64" i="10"/>
  <c r="W64" i="10" s="1"/>
  <c r="U64" i="10"/>
  <c r="V63" i="10"/>
  <c r="W63" i="10" s="1"/>
  <c r="U63" i="10"/>
  <c r="V62" i="10"/>
  <c r="W62" i="10" s="1"/>
  <c r="U62" i="10"/>
  <c r="V61" i="10"/>
  <c r="W61" i="10" s="1"/>
  <c r="U61" i="10"/>
  <c r="V60" i="10"/>
  <c r="W60" i="10" s="1"/>
  <c r="U60" i="10"/>
  <c r="V59" i="10"/>
  <c r="W59" i="10" s="1"/>
  <c r="U59" i="10"/>
  <c r="V58" i="10"/>
  <c r="W58" i="10" s="1"/>
  <c r="U58" i="10"/>
  <c r="V57" i="10"/>
  <c r="W57" i="10" s="1"/>
  <c r="U57" i="10"/>
  <c r="V56" i="10"/>
  <c r="W56" i="10" s="1"/>
  <c r="U56" i="10"/>
  <c r="V55" i="10"/>
  <c r="W55" i="10" s="1"/>
  <c r="U55" i="10"/>
  <c r="V54" i="10"/>
  <c r="W54" i="10" s="1"/>
  <c r="U54" i="10"/>
  <c r="V53" i="10"/>
  <c r="W53" i="10" s="1"/>
  <c r="U53" i="10"/>
  <c r="V52" i="10"/>
  <c r="W52" i="10" s="1"/>
  <c r="U52" i="10"/>
  <c r="V51" i="10"/>
  <c r="W51" i="10" s="1"/>
  <c r="U51" i="10"/>
  <c r="V50" i="10"/>
  <c r="W50" i="10" s="1"/>
  <c r="U50" i="10"/>
  <c r="V49" i="10"/>
  <c r="W49" i="10" s="1"/>
  <c r="U49" i="10"/>
  <c r="V48" i="10"/>
  <c r="W48" i="10" s="1"/>
  <c r="U48" i="10"/>
  <c r="V47" i="10"/>
  <c r="W47" i="10" s="1"/>
  <c r="U47" i="10"/>
  <c r="V46" i="10"/>
  <c r="W46" i="10" s="1"/>
  <c r="U46" i="10"/>
  <c r="V45" i="10"/>
  <c r="W45" i="10" s="1"/>
  <c r="U45" i="10"/>
  <c r="V44" i="10"/>
  <c r="W44" i="10" s="1"/>
  <c r="U44" i="10"/>
  <c r="V43" i="10"/>
  <c r="W43" i="10" s="1"/>
  <c r="U43" i="10"/>
  <c r="V42" i="10"/>
  <c r="W42" i="10" s="1"/>
  <c r="U42" i="10"/>
  <c r="V41" i="10"/>
  <c r="W41" i="10" s="1"/>
  <c r="U41" i="10"/>
  <c r="V40" i="10"/>
  <c r="W40" i="10" s="1"/>
  <c r="U40" i="10"/>
  <c r="V39" i="10"/>
  <c r="W39" i="10" s="1"/>
  <c r="U39" i="10"/>
  <c r="V38" i="10"/>
  <c r="W38" i="10" s="1"/>
  <c r="U38" i="10"/>
  <c r="V37" i="10"/>
  <c r="W37" i="10" s="1"/>
  <c r="U37" i="10"/>
  <c r="V36" i="10"/>
  <c r="W36" i="10" s="1"/>
  <c r="U36" i="10"/>
  <c r="V35" i="10"/>
  <c r="W35" i="10" s="1"/>
  <c r="U35" i="10"/>
  <c r="V34" i="10"/>
  <c r="W34" i="10" s="1"/>
  <c r="U34" i="10"/>
  <c r="V33" i="10"/>
  <c r="W33" i="10" s="1"/>
  <c r="U33" i="10"/>
  <c r="V32" i="10"/>
  <c r="W32" i="10" s="1"/>
  <c r="U32" i="10"/>
  <c r="V31" i="10"/>
  <c r="W31" i="10" s="1"/>
  <c r="U31" i="10"/>
  <c r="V30" i="10"/>
  <c r="W30" i="10" s="1"/>
  <c r="U30" i="10"/>
  <c r="V29" i="10"/>
  <c r="W29" i="10" s="1"/>
  <c r="U29" i="10"/>
  <c r="V28" i="10"/>
  <c r="W28" i="10" s="1"/>
  <c r="U28" i="10"/>
  <c r="V27" i="10"/>
  <c r="W27" i="10" s="1"/>
  <c r="U27" i="10"/>
  <c r="V26" i="10"/>
  <c r="W26" i="10" s="1"/>
  <c r="U26" i="10"/>
  <c r="V25" i="10"/>
  <c r="W25" i="10" s="1"/>
  <c r="U25" i="10"/>
  <c r="V24" i="10"/>
  <c r="W24" i="10" s="1"/>
  <c r="U24" i="10"/>
  <c r="V23" i="10"/>
  <c r="W23" i="10" s="1"/>
  <c r="U23" i="10"/>
  <c r="V22" i="10"/>
  <c r="W22" i="10" s="1"/>
  <c r="U22" i="10"/>
  <c r="V21" i="10"/>
  <c r="W21" i="10" s="1"/>
  <c r="U21" i="10"/>
  <c r="V20" i="10"/>
  <c r="W20" i="10" s="1"/>
  <c r="U20" i="10"/>
  <c r="V19" i="10"/>
  <c r="W19" i="10" s="1"/>
  <c r="U19" i="10"/>
  <c r="V18" i="10"/>
  <c r="W18" i="10" s="1"/>
  <c r="U18" i="10"/>
  <c r="V17" i="10"/>
  <c r="W17" i="10" s="1"/>
  <c r="U17" i="10"/>
  <c r="V16" i="10"/>
  <c r="W16" i="10" s="1"/>
  <c r="U16" i="10"/>
  <c r="V15" i="10"/>
  <c r="W15" i="10" s="1"/>
  <c r="U15" i="10"/>
  <c r="V14" i="10"/>
  <c r="W14" i="10" s="1"/>
  <c r="U14" i="10"/>
  <c r="V13" i="10"/>
  <c r="W13" i="10" s="1"/>
  <c r="U13" i="10"/>
  <c r="V12" i="10"/>
  <c r="W12" i="10" s="1"/>
  <c r="U12" i="10"/>
  <c r="V11" i="10"/>
  <c r="W11" i="10" s="1"/>
  <c r="U11" i="10"/>
  <c r="V10" i="10"/>
  <c r="W10" i="10" s="1"/>
  <c r="U10" i="10"/>
  <c r="V9" i="10"/>
  <c r="W9" i="10" s="1"/>
  <c r="U9" i="10"/>
  <c r="V8" i="10"/>
  <c r="W8" i="10" s="1"/>
  <c r="U8" i="10"/>
  <c r="V7" i="10"/>
  <c r="W7" i="10" s="1"/>
  <c r="U7" i="10"/>
  <c r="V6" i="10"/>
  <c r="W6" i="10" s="1"/>
  <c r="U6" i="10"/>
  <c r="V5" i="10"/>
  <c r="W5" i="10" s="1"/>
  <c r="U5" i="10"/>
  <c r="V4" i="10"/>
  <c r="W4" i="10" s="1"/>
  <c r="U4" i="10"/>
  <c r="V3" i="10"/>
  <c r="W3" i="10" s="1"/>
  <c r="U3" i="10"/>
  <c r="V2" i="10"/>
  <c r="W2" i="10" s="1"/>
  <c r="U2" i="10"/>
  <c r="AA653" i="10" l="1"/>
  <c r="Z613" i="10"/>
  <c r="AA613" i="10" s="1"/>
  <c r="AA633" i="10"/>
  <c r="AA888" i="10"/>
  <c r="AA1074" i="10"/>
  <c r="AA1293" i="10"/>
  <c r="Z1318" i="10"/>
  <c r="AA1318" i="10" s="1"/>
  <c r="Z1453" i="10"/>
  <c r="AA1453" i="10" s="1"/>
  <c r="Z1558" i="10"/>
  <c r="AA1558" i="10" s="1"/>
  <c r="Z1998" i="10"/>
  <c r="AA1998" i="10" s="1"/>
  <c r="Z1838" i="10"/>
  <c r="AA1838" i="10" s="1"/>
  <c r="C29" i="17"/>
  <c r="G16" i="12"/>
  <c r="Q2" i="11"/>
  <c r="C28" i="17"/>
  <c r="Q98" i="11"/>
  <c r="Q146" i="11"/>
  <c r="D17" i="12"/>
  <c r="F17" i="12" s="1"/>
  <c r="Q50" i="11"/>
  <c r="G18" i="12"/>
  <c r="H18" i="12" s="1"/>
  <c r="D16" i="12"/>
  <c r="F16" i="12" s="1"/>
  <c r="G17" i="12"/>
  <c r="H17" i="12" s="1"/>
  <c r="Q194" i="11"/>
  <c r="G19" i="12"/>
  <c r="H19" i="12" s="1"/>
  <c r="Q291" i="11"/>
  <c r="Q292" i="11"/>
  <c r="G30" i="12"/>
  <c r="H30" i="12" s="1"/>
  <c r="D21" i="12"/>
  <c r="F21" i="12" s="1"/>
  <c r="Q242" i="11"/>
  <c r="D28" i="12"/>
  <c r="E28" i="12" s="1"/>
  <c r="D22" i="12"/>
  <c r="F22" i="12" s="1"/>
  <c r="Q290" i="11"/>
  <c r="G23" i="12"/>
  <c r="H23" i="12" s="1"/>
  <c r="Q338" i="11"/>
  <c r="C11" i="12"/>
  <c r="D11" i="12" s="1"/>
  <c r="E11" i="12" s="1"/>
  <c r="G20" i="12"/>
  <c r="H20" i="12" s="1"/>
  <c r="G21" i="12"/>
  <c r="H21" i="12" s="1"/>
  <c r="G28" i="12"/>
  <c r="H28" i="12" s="1"/>
  <c r="G22" i="12"/>
  <c r="H22" i="12" s="1"/>
  <c r="D30" i="12"/>
  <c r="E30" i="12" s="1"/>
  <c r="I30" i="12" s="1"/>
  <c r="G31" i="12"/>
  <c r="H31" i="12" s="1"/>
  <c r="Q293" i="11"/>
  <c r="D31" i="12"/>
  <c r="E31" i="12" s="1"/>
  <c r="I31" i="12" s="1"/>
  <c r="D23" i="12"/>
  <c r="F23" i="12" s="1"/>
  <c r="I5" i="13"/>
  <c r="I6" i="13"/>
  <c r="I7" i="13"/>
  <c r="I8" i="13"/>
  <c r="I76" i="13"/>
  <c r="I11" i="13"/>
  <c r="I14" i="13"/>
  <c r="I17" i="13"/>
  <c r="I20" i="13"/>
  <c r="I89" i="13"/>
  <c r="I92" i="13"/>
  <c r="G8" i="13"/>
  <c r="I9" i="13"/>
  <c r="I12" i="13"/>
  <c r="I15" i="13"/>
  <c r="I18" i="13"/>
  <c r="I21" i="13"/>
  <c r="I27" i="13"/>
  <c r="I30" i="13"/>
  <c r="I36" i="13"/>
  <c r="I39" i="13"/>
  <c r="I45" i="13"/>
  <c r="I48" i="13"/>
  <c r="I54" i="13"/>
  <c r="I57" i="13"/>
  <c r="I60" i="13"/>
  <c r="I63" i="13"/>
  <c r="I66" i="13"/>
  <c r="I72" i="13"/>
  <c r="I81" i="13"/>
  <c r="I84" i="13"/>
  <c r="G23" i="13"/>
  <c r="I23" i="13" s="1"/>
  <c r="G24" i="13"/>
  <c r="I24" i="13" s="1"/>
  <c r="G25" i="13"/>
  <c r="I25" i="13" s="1"/>
  <c r="G26" i="13"/>
  <c r="I26" i="13" s="1"/>
  <c r="G27" i="13"/>
  <c r="G28" i="13"/>
  <c r="I28" i="13" s="1"/>
  <c r="G29" i="13"/>
  <c r="I29" i="13" s="1"/>
  <c r="G30" i="13"/>
  <c r="G31" i="13"/>
  <c r="I31" i="13" s="1"/>
  <c r="G32" i="13"/>
  <c r="I32" i="13" s="1"/>
  <c r="G33" i="13"/>
  <c r="I33" i="13" s="1"/>
  <c r="G34" i="13"/>
  <c r="I34" i="13" s="1"/>
  <c r="G35" i="13"/>
  <c r="I35" i="13" s="1"/>
  <c r="G36" i="13"/>
  <c r="G37" i="13"/>
  <c r="I37" i="13" s="1"/>
  <c r="G38" i="13"/>
  <c r="I38" i="13" s="1"/>
  <c r="G39" i="13"/>
  <c r="G40" i="13"/>
  <c r="I40" i="13" s="1"/>
  <c r="G41" i="13"/>
  <c r="I41" i="13" s="1"/>
  <c r="G42" i="13"/>
  <c r="I42" i="13" s="1"/>
  <c r="G43" i="13"/>
  <c r="I43" i="13" s="1"/>
  <c r="G44" i="13"/>
  <c r="I44" i="13" s="1"/>
  <c r="G45" i="13"/>
  <c r="G46" i="13"/>
  <c r="I46" i="13" s="1"/>
  <c r="G47" i="13"/>
  <c r="I47" i="13" s="1"/>
  <c r="G48" i="13"/>
  <c r="G49" i="13"/>
  <c r="I49" i="13" s="1"/>
  <c r="G50" i="13"/>
  <c r="I50" i="13" s="1"/>
  <c r="G51" i="13"/>
  <c r="I51" i="13" s="1"/>
  <c r="G52" i="13"/>
  <c r="I52" i="13" s="1"/>
  <c r="G53" i="13"/>
  <c r="I53" i="13" s="1"/>
  <c r="G54" i="13"/>
  <c r="G55" i="13"/>
  <c r="I55" i="13" s="1"/>
  <c r="G56" i="13"/>
  <c r="I56" i="13" s="1"/>
  <c r="G57" i="13"/>
  <c r="G58" i="13"/>
  <c r="I58" i="13" s="1"/>
  <c r="G59" i="13"/>
  <c r="I59" i="13" s="1"/>
  <c r="G69" i="13"/>
  <c r="I69" i="13" s="1"/>
  <c r="G74" i="13"/>
  <c r="I74" i="13" s="1"/>
  <c r="G75" i="13"/>
  <c r="I75" i="13" s="1"/>
  <c r="G76" i="13"/>
  <c r="G77" i="13"/>
  <c r="I77" i="13" s="1"/>
  <c r="G78" i="13"/>
  <c r="I78" i="13" s="1"/>
  <c r="G79" i="13"/>
  <c r="I79" i="13" s="1"/>
  <c r="G80" i="13"/>
  <c r="I80" i="13" s="1"/>
  <c r="G85" i="13"/>
  <c r="I85" i="13" s="1"/>
  <c r="G86" i="13"/>
  <c r="I86" i="13" s="1"/>
  <c r="G87" i="13"/>
  <c r="I87" i="13" s="1"/>
  <c r="G88" i="13"/>
  <c r="I88" i="13" s="1"/>
  <c r="G89" i="13"/>
  <c r="G90" i="13"/>
  <c r="I90" i="13" s="1"/>
  <c r="G91" i="13"/>
  <c r="I91" i="13" s="1"/>
  <c r="G92" i="13"/>
  <c r="G93" i="13"/>
  <c r="I93" i="13" s="1"/>
  <c r="G94" i="13"/>
  <c r="I94" i="13" s="1"/>
  <c r="I95" i="13"/>
  <c r="G95" i="13"/>
  <c r="G96" i="13"/>
  <c r="I96" i="13" s="1"/>
  <c r="G97" i="13"/>
  <c r="I97" i="13" s="1"/>
  <c r="I98" i="13"/>
  <c r="G98" i="13"/>
  <c r="G99" i="13"/>
  <c r="I99" i="13" s="1"/>
  <c r="G100" i="13"/>
  <c r="I100" i="13" s="1"/>
  <c r="I101" i="13"/>
  <c r="G101" i="13"/>
  <c r="G102" i="13"/>
  <c r="I102" i="13" s="1"/>
  <c r="G103" i="13"/>
  <c r="I103" i="13" s="1"/>
  <c r="I104" i="13"/>
  <c r="G104" i="13"/>
  <c r="G105" i="13"/>
  <c r="I105" i="13" s="1"/>
  <c r="G106" i="13"/>
  <c r="I106" i="13" s="1"/>
  <c r="I107" i="13"/>
  <c r="G107" i="13"/>
  <c r="G108" i="13"/>
  <c r="I108" i="13" s="1"/>
  <c r="G109" i="13"/>
  <c r="I109" i="13" s="1"/>
  <c r="I110" i="13"/>
  <c r="G110" i="13"/>
  <c r="G111" i="13"/>
  <c r="I111" i="13" s="1"/>
  <c r="G112" i="13"/>
  <c r="I112" i="13" s="1"/>
  <c r="I113" i="13"/>
  <c r="G113" i="13"/>
  <c r="G114" i="13"/>
  <c r="I114" i="13" s="1"/>
  <c r="G115" i="13"/>
  <c r="I115" i="13" s="1"/>
  <c r="I116" i="13"/>
  <c r="G116" i="13"/>
  <c r="G117" i="13"/>
  <c r="I117" i="13" s="1"/>
  <c r="G118" i="13"/>
  <c r="I118" i="13" s="1"/>
  <c r="I119" i="13"/>
  <c r="G119" i="13"/>
  <c r="G120" i="13"/>
  <c r="I120" i="13" s="1"/>
  <c r="G121" i="13"/>
  <c r="I121" i="13" s="1"/>
  <c r="I122" i="13"/>
  <c r="G122" i="13"/>
  <c r="G123" i="13"/>
  <c r="I123" i="13" s="1"/>
  <c r="G124" i="13"/>
  <c r="I124" i="13" s="1"/>
  <c r="I125" i="13"/>
  <c r="G125" i="13"/>
  <c r="G126" i="13"/>
  <c r="I126" i="13" s="1"/>
  <c r="G127" i="13"/>
  <c r="I127" i="13" s="1"/>
  <c r="I128" i="13"/>
  <c r="G128" i="13"/>
  <c r="G129" i="13"/>
  <c r="I129" i="13" s="1"/>
  <c r="G130" i="13"/>
  <c r="I130" i="13" s="1"/>
  <c r="I131" i="13"/>
  <c r="G131" i="13"/>
  <c r="G132" i="13"/>
  <c r="I132" i="13" s="1"/>
  <c r="G133" i="13"/>
  <c r="I133" i="13" s="1"/>
  <c r="I134" i="13"/>
  <c r="G134" i="13"/>
  <c r="G135" i="13"/>
  <c r="I135" i="13" s="1"/>
  <c r="G136" i="13"/>
  <c r="I136" i="13" s="1"/>
  <c r="I137" i="13"/>
  <c r="G137" i="13"/>
  <c r="G138" i="13"/>
  <c r="I138" i="13" s="1"/>
  <c r="G139" i="13"/>
  <c r="I139" i="13" s="1"/>
  <c r="I140" i="13"/>
  <c r="G140" i="13"/>
  <c r="G141" i="13"/>
  <c r="I141" i="13" s="1"/>
  <c r="G142" i="13"/>
  <c r="I142" i="13" s="1"/>
  <c r="I143" i="13"/>
  <c r="G143" i="13"/>
  <c r="G144" i="13"/>
  <c r="I144" i="13" s="1"/>
  <c r="G145" i="13"/>
  <c r="I145" i="13" s="1"/>
  <c r="I146" i="13"/>
  <c r="G146" i="13"/>
  <c r="G147" i="13"/>
  <c r="I147" i="13" s="1"/>
  <c r="G148" i="13"/>
  <c r="I148" i="13" s="1"/>
  <c r="I149" i="13"/>
  <c r="G149" i="13"/>
  <c r="G150" i="13"/>
  <c r="I150" i="13" s="1"/>
  <c r="G151" i="13"/>
  <c r="I151" i="13" s="1"/>
  <c r="I152" i="13"/>
  <c r="G152" i="13"/>
  <c r="G153" i="13"/>
  <c r="I153" i="13" s="1"/>
  <c r="G154" i="13"/>
  <c r="I154" i="13" s="1"/>
  <c r="I155" i="13"/>
  <c r="G155" i="13"/>
  <c r="G156" i="13"/>
  <c r="I156" i="13" s="1"/>
  <c r="G157" i="13"/>
  <c r="I157" i="13" s="1"/>
  <c r="I158" i="13"/>
  <c r="G158" i="13"/>
  <c r="G159" i="13"/>
  <c r="I159" i="13" s="1"/>
  <c r="G160" i="13"/>
  <c r="I160" i="13" s="1"/>
  <c r="I161" i="13"/>
  <c r="G161" i="13"/>
  <c r="G162" i="13"/>
  <c r="I162" i="13" s="1"/>
  <c r="G163" i="13"/>
  <c r="I163" i="13" s="1"/>
  <c r="I164" i="13"/>
  <c r="G164" i="13"/>
  <c r="G165" i="13"/>
  <c r="I165" i="13" s="1"/>
  <c r="G166" i="13"/>
  <c r="I166" i="13" s="1"/>
  <c r="I167" i="13"/>
  <c r="G167" i="13"/>
  <c r="G168" i="13"/>
  <c r="I168" i="13" s="1"/>
  <c r="G169" i="13"/>
  <c r="I169" i="13" s="1"/>
  <c r="I170" i="13"/>
  <c r="G170" i="13"/>
  <c r="G171" i="13"/>
  <c r="I171" i="13" s="1"/>
  <c r="G172" i="13"/>
  <c r="I172" i="13" s="1"/>
  <c r="I173" i="13"/>
  <c r="G173" i="13"/>
  <c r="G174" i="13"/>
  <c r="I174" i="13" s="1"/>
  <c r="G175" i="13"/>
  <c r="I175" i="13" s="1"/>
  <c r="I176" i="13"/>
  <c r="G176" i="13"/>
  <c r="G177" i="13"/>
  <c r="I177" i="13" s="1"/>
  <c r="G178" i="13"/>
  <c r="I178" i="13" s="1"/>
  <c r="I179" i="13"/>
  <c r="G179" i="13"/>
  <c r="G180" i="13"/>
  <c r="I180" i="13" s="1"/>
  <c r="G181" i="13"/>
  <c r="I181" i="13" s="1"/>
  <c r="I182" i="13"/>
  <c r="G182" i="13"/>
  <c r="G183" i="13"/>
  <c r="I183" i="13" s="1"/>
  <c r="G184" i="13"/>
  <c r="I184" i="13" s="1"/>
  <c r="I185" i="13"/>
  <c r="G185" i="13"/>
  <c r="G186" i="13"/>
  <c r="I186" i="13" s="1"/>
  <c r="G187" i="13"/>
  <c r="I187" i="13" s="1"/>
  <c r="I188" i="13"/>
  <c r="G188" i="13"/>
  <c r="G189" i="13"/>
  <c r="I189" i="13" s="1"/>
  <c r="G190" i="13"/>
  <c r="I190" i="13" s="1"/>
  <c r="I191" i="13"/>
  <c r="G191" i="13"/>
  <c r="G192" i="13"/>
  <c r="I192" i="13" s="1"/>
  <c r="G193" i="13"/>
  <c r="I193" i="13" s="1"/>
  <c r="I194" i="13"/>
  <c r="G194" i="13"/>
  <c r="G195" i="13"/>
  <c r="I195" i="13" s="1"/>
  <c r="G196" i="13"/>
  <c r="I196" i="13" s="1"/>
  <c r="I197" i="13"/>
  <c r="G197" i="13"/>
  <c r="G198" i="13"/>
  <c r="I198" i="13" s="1"/>
  <c r="G199" i="13"/>
  <c r="I199" i="13" s="1"/>
  <c r="I200" i="13"/>
  <c r="G200" i="13"/>
  <c r="G201" i="13"/>
  <c r="I201" i="13" s="1"/>
  <c r="G202" i="13"/>
  <c r="I202" i="13" s="1"/>
  <c r="I203" i="13"/>
  <c r="G203" i="13"/>
  <c r="G204" i="13"/>
  <c r="I204" i="13" s="1"/>
  <c r="G205" i="13"/>
  <c r="I205" i="13" s="1"/>
  <c r="I206" i="13"/>
  <c r="G206" i="13"/>
  <c r="G207" i="13"/>
  <c r="I207" i="13" s="1"/>
  <c r="G208" i="13"/>
  <c r="I208" i="13" s="1"/>
  <c r="I209" i="13"/>
  <c r="G209" i="13"/>
  <c r="G210" i="13"/>
  <c r="I210" i="13" s="1"/>
  <c r="G211" i="13"/>
  <c r="I211" i="13" s="1"/>
  <c r="I212" i="13"/>
  <c r="G212" i="13"/>
  <c r="G213" i="13"/>
  <c r="I213" i="13" s="1"/>
  <c r="G214" i="13"/>
  <c r="I214" i="13" s="1"/>
  <c r="I215" i="13"/>
  <c r="G215" i="13"/>
  <c r="G216" i="13"/>
  <c r="I216" i="13" s="1"/>
  <c r="G217" i="13"/>
  <c r="I217" i="13" s="1"/>
  <c r="I218" i="13"/>
  <c r="G218" i="13"/>
  <c r="G219" i="13"/>
  <c r="I219" i="13" s="1"/>
  <c r="G220" i="13"/>
  <c r="I220" i="13" s="1"/>
  <c r="I221" i="13"/>
  <c r="G221" i="13"/>
  <c r="G222" i="13"/>
  <c r="I222" i="13" s="1"/>
  <c r="G223" i="13"/>
  <c r="I223" i="13" s="1"/>
  <c r="I224" i="13"/>
  <c r="G224" i="13"/>
  <c r="G225" i="13"/>
  <c r="I225" i="13" s="1"/>
  <c r="G226" i="13"/>
  <c r="I226" i="13" s="1"/>
  <c r="I227" i="13"/>
  <c r="G227" i="13"/>
  <c r="G228" i="13"/>
  <c r="I228" i="13" s="1"/>
  <c r="G229" i="13"/>
  <c r="I229" i="13" s="1"/>
  <c r="I230" i="13"/>
  <c r="G230" i="13"/>
  <c r="G231" i="13"/>
  <c r="I231" i="13" s="1"/>
  <c r="G232" i="13"/>
  <c r="I232" i="13" s="1"/>
  <c r="I233" i="13"/>
  <c r="G233" i="13"/>
  <c r="G234" i="13"/>
  <c r="I234" i="13" s="1"/>
  <c r="G235" i="13"/>
  <c r="I235" i="13" s="1"/>
  <c r="I236" i="13"/>
  <c r="G236" i="13"/>
  <c r="G237" i="13"/>
  <c r="I237" i="13" s="1"/>
  <c r="G238" i="13"/>
  <c r="I238" i="13" s="1"/>
  <c r="I239" i="13"/>
  <c r="G239" i="13"/>
  <c r="G240" i="13"/>
  <c r="I240" i="13" s="1"/>
  <c r="G241" i="13"/>
  <c r="I241" i="13" s="1"/>
  <c r="I242" i="13"/>
  <c r="G242" i="13"/>
  <c r="G243" i="13"/>
  <c r="I243" i="13" s="1"/>
  <c r="G244" i="13"/>
  <c r="I244" i="13" s="1"/>
  <c r="I245" i="13"/>
  <c r="G245" i="13"/>
  <c r="G246" i="13"/>
  <c r="I246" i="13" s="1"/>
  <c r="G247" i="13"/>
  <c r="I247" i="13" s="1"/>
  <c r="I248" i="13"/>
  <c r="G248" i="13"/>
  <c r="G249" i="13"/>
  <c r="I249" i="13" s="1"/>
  <c r="G250" i="13"/>
  <c r="I250" i="13" s="1"/>
  <c r="I251" i="13"/>
  <c r="G251" i="13"/>
  <c r="G252" i="13"/>
  <c r="I252" i="13" s="1"/>
  <c r="G253" i="13"/>
  <c r="I253" i="13" s="1"/>
  <c r="I254" i="13"/>
  <c r="G254" i="13"/>
  <c r="G255" i="13"/>
  <c r="I255" i="13" s="1"/>
  <c r="G256" i="13"/>
  <c r="I256" i="13" s="1"/>
  <c r="I257" i="13"/>
  <c r="G257" i="13"/>
  <c r="G258" i="13"/>
  <c r="I258" i="13" s="1"/>
  <c r="G259" i="13"/>
  <c r="I259" i="13" s="1"/>
  <c r="I260" i="13"/>
  <c r="G260" i="13"/>
  <c r="G261" i="13"/>
  <c r="I261" i="13" s="1"/>
  <c r="G262" i="13"/>
  <c r="I262" i="13" s="1"/>
  <c r="I263" i="13"/>
  <c r="G263" i="13"/>
  <c r="G264" i="13"/>
  <c r="I264" i="13" s="1"/>
  <c r="G265" i="13"/>
  <c r="I265" i="13" s="1"/>
  <c r="I266" i="13"/>
  <c r="G266" i="13"/>
  <c r="G267" i="13"/>
  <c r="I267" i="13" s="1"/>
  <c r="G268" i="13"/>
  <c r="I268" i="13" s="1"/>
  <c r="I269" i="13"/>
  <c r="G269" i="13"/>
  <c r="G270" i="13"/>
  <c r="I270" i="13" s="1"/>
  <c r="G271" i="13"/>
  <c r="I271" i="13" s="1"/>
  <c r="I272" i="13"/>
  <c r="G272" i="13"/>
  <c r="G273" i="13"/>
  <c r="I273" i="13" s="1"/>
  <c r="G274" i="13"/>
  <c r="I274" i="13" s="1"/>
  <c r="I275" i="13"/>
  <c r="G275" i="13"/>
  <c r="G276" i="13"/>
  <c r="I276" i="13" s="1"/>
  <c r="G277" i="13"/>
  <c r="I277" i="13" s="1"/>
  <c r="I278" i="13"/>
  <c r="G278" i="13"/>
  <c r="G279" i="13"/>
  <c r="I279" i="13" s="1"/>
  <c r="G280" i="13"/>
  <c r="I280" i="13" s="1"/>
  <c r="I281" i="13"/>
  <c r="G281" i="13"/>
  <c r="G282" i="13"/>
  <c r="I282" i="13" s="1"/>
  <c r="G283" i="13"/>
  <c r="I283" i="13" s="1"/>
  <c r="I284" i="13"/>
  <c r="G284" i="13"/>
  <c r="G285" i="13"/>
  <c r="I285" i="13" s="1"/>
  <c r="G286" i="13"/>
  <c r="I286" i="13" s="1"/>
  <c r="I287" i="13"/>
  <c r="G287" i="13"/>
  <c r="G288" i="13"/>
  <c r="I288" i="13" s="1"/>
  <c r="G289" i="13"/>
  <c r="I289" i="13" s="1"/>
  <c r="I290" i="13"/>
  <c r="G290" i="13"/>
  <c r="G291" i="13"/>
  <c r="I291" i="13" s="1"/>
  <c r="G292" i="13"/>
  <c r="I292" i="13" s="1"/>
  <c r="I293" i="13"/>
  <c r="G293" i="13"/>
  <c r="G294" i="13"/>
  <c r="I294" i="13" s="1"/>
  <c r="G295" i="13"/>
  <c r="I295" i="13" s="1"/>
  <c r="I296" i="13"/>
  <c r="G296" i="13"/>
  <c r="G297" i="13"/>
  <c r="I297" i="13" s="1"/>
  <c r="G298" i="13"/>
  <c r="I298" i="13" s="1"/>
  <c r="I299" i="13"/>
  <c r="G299" i="13"/>
  <c r="G300" i="13"/>
  <c r="I300" i="13" s="1"/>
  <c r="G301" i="13"/>
  <c r="I301" i="13" s="1"/>
  <c r="I302" i="13"/>
  <c r="G302" i="13"/>
  <c r="G303" i="13"/>
  <c r="I303" i="13" s="1"/>
  <c r="G304" i="13"/>
  <c r="I304" i="13" s="1"/>
  <c r="I305" i="13"/>
  <c r="G305" i="13"/>
  <c r="G306" i="13"/>
  <c r="I306" i="13" s="1"/>
  <c r="G307" i="13"/>
  <c r="I307" i="13" s="1"/>
  <c r="I308" i="13"/>
  <c r="G308" i="13"/>
  <c r="G309" i="13"/>
  <c r="I309" i="13" s="1"/>
  <c r="G310" i="13"/>
  <c r="I310" i="13" s="1"/>
  <c r="I311" i="13"/>
  <c r="G311" i="13"/>
  <c r="G312" i="13"/>
  <c r="I312" i="13" s="1"/>
  <c r="G313" i="13"/>
  <c r="I313" i="13" s="1"/>
  <c r="I314" i="13"/>
  <c r="G314" i="13"/>
  <c r="G315" i="13"/>
  <c r="I315" i="13" s="1"/>
  <c r="G316" i="13"/>
  <c r="I316" i="13" s="1"/>
  <c r="I317" i="13"/>
  <c r="G317" i="13"/>
  <c r="G318" i="13"/>
  <c r="I318" i="13" s="1"/>
  <c r="G319" i="13"/>
  <c r="I319" i="13" s="1"/>
  <c r="I320" i="13"/>
  <c r="G320" i="13"/>
  <c r="G321" i="13"/>
  <c r="I321" i="13" s="1"/>
  <c r="G322" i="13"/>
  <c r="I322" i="13" s="1"/>
  <c r="I323" i="13"/>
  <c r="G323" i="13"/>
  <c r="G324" i="13"/>
  <c r="I324" i="13" s="1"/>
  <c r="H16" i="12" l="1"/>
  <c r="K51" i="17"/>
  <c r="I28" i="12"/>
  <c r="W242" i="11"/>
  <c r="X242" i="11" s="1"/>
  <c r="Y242" i="11" s="1"/>
  <c r="K53" i="17"/>
  <c r="K52" i="17"/>
  <c r="K50" i="17"/>
  <c r="X2" i="11"/>
  <c r="Y2" i="11"/>
  <c r="W2" i="11"/>
  <c r="W361" i="11" l="1"/>
  <c r="X361" i="11" s="1"/>
  <c r="Y361" i="11" s="1"/>
  <c r="W337" i="11"/>
  <c r="X337" i="11" s="1"/>
  <c r="Y337" i="11" s="1"/>
  <c r="W325" i="11"/>
  <c r="X325" i="11" s="1"/>
  <c r="Y325" i="11" s="1"/>
  <c r="W301" i="11"/>
  <c r="X301" i="11" s="1"/>
  <c r="Y301" i="11" s="1"/>
  <c r="W289" i="11"/>
  <c r="X289" i="11" s="1"/>
  <c r="Y289" i="11" s="1"/>
  <c r="W249" i="11"/>
  <c r="X249" i="11" s="1"/>
  <c r="Y249" i="11" s="1"/>
  <c r="W237" i="11"/>
  <c r="X237" i="11" s="1"/>
  <c r="Y237" i="11" s="1"/>
  <c r="W201" i="11"/>
  <c r="X201" i="11" s="1"/>
  <c r="Y201" i="11" s="1"/>
  <c r="W213" i="11"/>
  <c r="X213" i="11" s="1"/>
  <c r="Y213" i="11" s="1"/>
  <c r="W133" i="11"/>
  <c r="X133" i="11" s="1"/>
  <c r="Y133" i="11" s="1"/>
  <c r="W97" i="11"/>
  <c r="X97" i="11" s="1"/>
  <c r="Y97" i="11" s="1"/>
  <c r="W61" i="11"/>
  <c r="X61" i="11" s="1"/>
  <c r="Y61" i="11" s="1"/>
  <c r="W25" i="11"/>
  <c r="X25" i="11" s="1"/>
  <c r="Y25" i="11" s="1"/>
  <c r="W109" i="11"/>
  <c r="X109" i="11" s="1"/>
  <c r="Y109" i="11" s="1"/>
  <c r="W73" i="11"/>
  <c r="X73" i="11" s="1"/>
  <c r="Y73" i="11" s="1"/>
  <c r="W37" i="11"/>
  <c r="X37" i="11" s="1"/>
  <c r="Y37" i="11" s="1"/>
  <c r="W33" i="11"/>
  <c r="X33" i="11" s="1"/>
  <c r="Y33" i="11" s="1"/>
  <c r="W45" i="11"/>
  <c r="X45" i="11" s="1"/>
  <c r="Y45" i="11" s="1"/>
  <c r="W57" i="11"/>
  <c r="X57" i="11" s="1"/>
  <c r="Y57" i="11" s="1"/>
  <c r="W69" i="11"/>
  <c r="X69" i="11" s="1"/>
  <c r="Y69" i="11" s="1"/>
  <c r="W81" i="11"/>
  <c r="X81" i="11" s="1"/>
  <c r="Y81" i="11" s="1"/>
  <c r="W93" i="11"/>
  <c r="X93" i="11" s="1"/>
  <c r="Y93" i="11" s="1"/>
  <c r="W105" i="11"/>
  <c r="X105" i="11" s="1"/>
  <c r="Y105" i="11" s="1"/>
  <c r="W117" i="11"/>
  <c r="X117" i="11" s="1"/>
  <c r="Y117" i="11" s="1"/>
  <c r="W229" i="11"/>
  <c r="X229" i="11" s="1"/>
  <c r="Y229" i="11" s="1"/>
  <c r="W157" i="11"/>
  <c r="X157" i="11" s="1"/>
  <c r="Y157" i="11" s="1"/>
  <c r="W169" i="11"/>
  <c r="X169" i="11" s="1"/>
  <c r="Y169" i="11" s="1"/>
  <c r="W181" i="11"/>
  <c r="X181" i="11" s="1"/>
  <c r="Y181" i="11" s="1"/>
  <c r="W193" i="11"/>
  <c r="X193" i="11" s="1"/>
  <c r="Y193" i="11" s="1"/>
  <c r="W205" i="11"/>
  <c r="X205" i="11" s="1"/>
  <c r="Y205" i="11" s="1"/>
  <c r="W85" i="11"/>
  <c r="X85" i="11" s="1"/>
  <c r="Y85" i="11" s="1"/>
  <c r="W121" i="11"/>
  <c r="X121" i="11" s="1"/>
  <c r="Y121" i="11" s="1"/>
  <c r="W145" i="11"/>
  <c r="X145" i="11" s="1"/>
  <c r="Y145" i="11" s="1"/>
  <c r="W269" i="11"/>
  <c r="X269" i="11" s="1"/>
  <c r="Y269" i="11" s="1"/>
  <c r="W285" i="11"/>
  <c r="X285" i="11" s="1"/>
  <c r="Y285" i="11" s="1"/>
  <c r="W297" i="11"/>
  <c r="X297" i="11" s="1"/>
  <c r="Y297" i="11" s="1"/>
  <c r="W309" i="11"/>
  <c r="X309" i="11" s="1"/>
  <c r="Y309" i="11" s="1"/>
  <c r="W333" i="11"/>
  <c r="X333" i="11" s="1"/>
  <c r="Y333" i="11" s="1"/>
  <c r="W345" i="11"/>
  <c r="X345" i="11" s="1"/>
  <c r="Y345" i="11" s="1"/>
  <c r="W321" i="11"/>
  <c r="X321" i="11" s="1"/>
  <c r="Y321" i="11" s="1"/>
  <c r="W329" i="11"/>
  <c r="X329" i="11" s="1"/>
  <c r="Y329" i="11" s="1"/>
  <c r="W9" i="11"/>
  <c r="X9" i="11" s="1"/>
  <c r="Y9" i="11" s="1"/>
  <c r="W41" i="11"/>
  <c r="X41" i="11" s="1"/>
  <c r="Y41" i="11" s="1"/>
  <c r="W77" i="11"/>
  <c r="X77" i="11" s="1"/>
  <c r="Y77" i="11" s="1"/>
  <c r="W113" i="11"/>
  <c r="X113" i="11" s="1"/>
  <c r="Y113" i="11" s="1"/>
  <c r="W125" i="11"/>
  <c r="X125" i="11" s="1"/>
  <c r="Y125" i="11" s="1"/>
  <c r="W137" i="11"/>
  <c r="X137" i="11" s="1"/>
  <c r="Y137" i="11" s="1"/>
  <c r="W149" i="11"/>
  <c r="X149" i="11" s="1"/>
  <c r="Y149" i="11" s="1"/>
  <c r="W65" i="11"/>
  <c r="X65" i="11" s="1"/>
  <c r="Y65" i="11" s="1"/>
  <c r="W101" i="11"/>
  <c r="X101" i="11" s="1"/>
  <c r="Y101" i="11" s="1"/>
  <c r="W29" i="11"/>
  <c r="X29" i="11" s="1"/>
  <c r="Y29" i="11" s="1"/>
  <c r="W165" i="11"/>
  <c r="X165" i="11" s="1"/>
  <c r="Y165" i="11" s="1"/>
  <c r="W177" i="11"/>
  <c r="X177" i="11" s="1"/>
  <c r="Y177" i="11" s="1"/>
  <c r="W189" i="11"/>
  <c r="X189" i="11" s="1"/>
  <c r="Y189" i="11" s="1"/>
  <c r="W197" i="11"/>
  <c r="X197" i="11" s="1"/>
  <c r="Y197" i="11" s="1"/>
  <c r="W209" i="11"/>
  <c r="X209" i="11" s="1"/>
  <c r="Y209" i="11" s="1"/>
  <c r="W221" i="11"/>
  <c r="X221" i="11" s="1"/>
  <c r="Y221" i="11" s="1"/>
  <c r="W233" i="11"/>
  <c r="X233" i="11" s="1"/>
  <c r="Y233" i="11" s="1"/>
  <c r="W153" i="11"/>
  <c r="X153" i="11" s="1"/>
  <c r="Y153" i="11" s="1"/>
  <c r="W129" i="11"/>
  <c r="X129" i="11" s="1"/>
  <c r="Y129" i="11" s="1"/>
  <c r="W257" i="11"/>
  <c r="X257" i="11" s="1"/>
  <c r="Y257" i="11" s="1"/>
  <c r="W265" i="11"/>
  <c r="X265" i="11" s="1"/>
  <c r="Y265" i="11" s="1"/>
  <c r="W305" i="11"/>
  <c r="X305" i="11" s="1"/>
  <c r="Y305" i="11" s="1"/>
  <c r="W341" i="11"/>
  <c r="X341" i="11" s="1"/>
  <c r="Y341" i="11" s="1"/>
  <c r="W273" i="11"/>
  <c r="X273" i="11" s="1"/>
  <c r="Y273" i="11" s="1"/>
  <c r="W281" i="11"/>
  <c r="X281" i="11" s="1"/>
  <c r="Y281" i="11" s="1"/>
  <c r="W225" i="11"/>
  <c r="X225" i="11" s="1"/>
  <c r="Y225" i="11" s="1"/>
  <c r="W261" i="11"/>
  <c r="X261" i="11" s="1"/>
  <c r="Y261" i="11" s="1"/>
  <c r="W313" i="11"/>
  <c r="X313" i="11" s="1"/>
  <c r="Y313" i="11" s="1"/>
  <c r="W17" i="11"/>
  <c r="W53" i="11"/>
  <c r="X53" i="11" s="1"/>
  <c r="Y53" i="11" s="1"/>
  <c r="W89" i="11"/>
  <c r="X89" i="11" s="1"/>
  <c r="Y89" i="11" s="1"/>
  <c r="W13" i="11"/>
  <c r="W21" i="11"/>
  <c r="X21" i="11" s="1"/>
  <c r="Y21" i="11" s="1"/>
  <c r="W5" i="11"/>
  <c r="X5" i="11" s="1"/>
  <c r="Y5" i="11" s="1"/>
  <c r="W141" i="11"/>
  <c r="X141" i="11" s="1"/>
  <c r="Y141" i="11" s="1"/>
  <c r="W161" i="11"/>
  <c r="X161" i="11" s="1"/>
  <c r="Y161" i="11" s="1"/>
  <c r="W173" i="11"/>
  <c r="X173" i="11" s="1"/>
  <c r="Y173" i="11" s="1"/>
  <c r="W185" i="11"/>
  <c r="X185" i="11" s="1"/>
  <c r="Y185" i="11" s="1"/>
  <c r="W217" i="11"/>
  <c r="X217" i="11" s="1"/>
  <c r="Y217" i="11" s="1"/>
  <c r="W241" i="11"/>
  <c r="X241" i="11" s="1"/>
  <c r="Y241" i="11" s="1"/>
  <c r="W253" i="11"/>
  <c r="X253" i="11" s="1"/>
  <c r="Y253" i="11" s="1"/>
  <c r="W49" i="11"/>
  <c r="X49" i="11" s="1"/>
  <c r="Y49" i="11" s="1"/>
  <c r="W277" i="11"/>
  <c r="X277" i="11" s="1"/>
  <c r="Y277" i="11" s="1"/>
  <c r="W317" i="11"/>
  <c r="X317" i="11" s="1"/>
  <c r="Y317" i="11" s="1"/>
  <c r="W353" i="11"/>
  <c r="X353" i="11" s="1"/>
  <c r="Y353" i="11" s="1"/>
  <c r="W245" i="11"/>
  <c r="X245" i="11" s="1"/>
  <c r="Y245" i="11" s="1"/>
  <c r="W349" i="11"/>
  <c r="X349" i="11" s="1"/>
  <c r="Y349" i="11" s="1"/>
  <c r="W357" i="11"/>
  <c r="X357" i="11" s="1"/>
  <c r="Y357" i="11" s="1"/>
  <c r="W293" i="11"/>
  <c r="X293" i="11" s="1"/>
  <c r="Y293" i="11" s="1"/>
  <c r="W334" i="11"/>
  <c r="X334" i="11" s="1"/>
  <c r="Y334" i="11" s="1"/>
  <c r="W310" i="11"/>
  <c r="X310" i="11" s="1"/>
  <c r="Y310" i="11" s="1"/>
  <c r="W298" i="11"/>
  <c r="X298" i="11" s="1"/>
  <c r="Y298" i="11" s="1"/>
  <c r="W286" i="11"/>
  <c r="X286" i="11" s="1"/>
  <c r="Y286" i="11" s="1"/>
  <c r="W258" i="11"/>
  <c r="X258" i="11" s="1"/>
  <c r="Y258" i="11" s="1"/>
  <c r="W210" i="11"/>
  <c r="X210" i="11" s="1"/>
  <c r="Y210" i="11" s="1"/>
  <c r="W222" i="11"/>
  <c r="X222" i="11" s="1"/>
  <c r="Y222" i="11" s="1"/>
  <c r="W142" i="11"/>
  <c r="X142" i="11" s="1"/>
  <c r="Y142" i="11" s="1"/>
  <c r="W106" i="11"/>
  <c r="X106" i="11" s="1"/>
  <c r="Y106" i="11" s="1"/>
  <c r="W70" i="11"/>
  <c r="X70" i="11" s="1"/>
  <c r="Y70" i="11" s="1"/>
  <c r="W34" i="11"/>
  <c r="X34" i="11" s="1"/>
  <c r="Y34" i="11" s="1"/>
  <c r="W130" i="11"/>
  <c r="X130" i="11" s="1"/>
  <c r="Y130" i="11" s="1"/>
  <c r="W118" i="11"/>
  <c r="X118" i="11" s="1"/>
  <c r="Y118" i="11" s="1"/>
  <c r="W82" i="11"/>
  <c r="X82" i="11" s="1"/>
  <c r="Y82" i="11" s="1"/>
  <c r="W46" i="11"/>
  <c r="X46" i="11" s="1"/>
  <c r="Y46" i="11" s="1"/>
  <c r="W10" i="11"/>
  <c r="X10" i="11" s="1"/>
  <c r="Y10" i="11" s="1"/>
  <c r="W18" i="11"/>
  <c r="X18" i="11" s="1"/>
  <c r="Y18" i="11" s="1"/>
  <c r="W26" i="11"/>
  <c r="X26" i="11" s="1"/>
  <c r="Y26" i="11" s="1"/>
  <c r="W22" i="11"/>
  <c r="X22" i="11" s="1"/>
  <c r="Y22" i="11" s="1"/>
  <c r="W30" i="11"/>
  <c r="X30" i="11" s="1"/>
  <c r="Y30" i="11" s="1"/>
  <c r="W42" i="11"/>
  <c r="X42" i="11" s="1"/>
  <c r="Y42" i="11" s="1"/>
  <c r="W54" i="11"/>
  <c r="X54" i="11" s="1"/>
  <c r="Y54" i="11" s="1"/>
  <c r="W66" i="11"/>
  <c r="X66" i="11" s="1"/>
  <c r="Y66" i="11" s="1"/>
  <c r="W78" i="11"/>
  <c r="X78" i="11" s="1"/>
  <c r="Y78" i="11" s="1"/>
  <c r="W90" i="11"/>
  <c r="X90" i="11" s="1"/>
  <c r="Y90" i="11" s="1"/>
  <c r="W102" i="11"/>
  <c r="X102" i="11" s="1"/>
  <c r="Y102" i="11" s="1"/>
  <c r="W114" i="11"/>
  <c r="X114" i="11" s="1"/>
  <c r="Y114" i="11" s="1"/>
  <c r="W202" i="11"/>
  <c r="X202" i="11" s="1"/>
  <c r="Y202" i="11" s="1"/>
  <c r="W238" i="11"/>
  <c r="X238" i="11" s="1"/>
  <c r="Y238" i="11" s="1"/>
  <c r="W166" i="11"/>
  <c r="X166" i="11" s="1"/>
  <c r="Y166" i="11" s="1"/>
  <c r="W178" i="11"/>
  <c r="X178" i="11" s="1"/>
  <c r="Y178" i="11" s="1"/>
  <c r="W190" i="11"/>
  <c r="X190" i="11" s="1"/>
  <c r="Y190" i="11" s="1"/>
  <c r="W214" i="11"/>
  <c r="X214" i="11" s="1"/>
  <c r="Y214" i="11" s="1"/>
  <c r="W58" i="11"/>
  <c r="X58" i="11" s="1"/>
  <c r="Y58" i="11" s="1"/>
  <c r="W94" i="11"/>
  <c r="X94" i="11" s="1"/>
  <c r="Y94" i="11" s="1"/>
  <c r="W154" i="11"/>
  <c r="X154" i="11" s="1"/>
  <c r="Y154" i="11" s="1"/>
  <c r="W266" i="11"/>
  <c r="X266" i="11" s="1"/>
  <c r="Y266" i="11" s="1"/>
  <c r="W282" i="11"/>
  <c r="X282" i="11" s="1"/>
  <c r="Y282" i="11" s="1"/>
  <c r="W306" i="11"/>
  <c r="X306" i="11" s="1"/>
  <c r="Y306" i="11" s="1"/>
  <c r="W318" i="11"/>
  <c r="X318" i="11" s="1"/>
  <c r="Y318" i="11" s="1"/>
  <c r="W342" i="11"/>
  <c r="X342" i="11" s="1"/>
  <c r="Y342" i="11" s="1"/>
  <c r="W354" i="11"/>
  <c r="X354" i="11" s="1"/>
  <c r="Y354" i="11" s="1"/>
  <c r="W322" i="11"/>
  <c r="X322" i="11" s="1"/>
  <c r="Y322" i="11" s="1"/>
  <c r="W330" i="11"/>
  <c r="X330" i="11" s="1"/>
  <c r="Y330" i="11" s="1"/>
  <c r="W302" i="11"/>
  <c r="X302" i="11" s="1"/>
  <c r="Y302" i="11" s="1"/>
  <c r="W86" i="11"/>
  <c r="X86" i="11" s="1"/>
  <c r="Y86" i="11" s="1"/>
  <c r="W122" i="11"/>
  <c r="X122" i="11" s="1"/>
  <c r="Y122" i="11" s="1"/>
  <c r="W134" i="11"/>
  <c r="X134" i="11" s="1"/>
  <c r="Y134" i="11" s="1"/>
  <c r="W14" i="11"/>
  <c r="X14" i="11" s="1"/>
  <c r="Y14" i="11" s="1"/>
  <c r="W38" i="11"/>
  <c r="X38" i="11" s="1"/>
  <c r="Y38" i="11" s="1"/>
  <c r="W74" i="11"/>
  <c r="X74" i="11" s="1"/>
  <c r="Y74" i="11" s="1"/>
  <c r="W110" i="11"/>
  <c r="X110" i="11" s="1"/>
  <c r="Y110" i="11" s="1"/>
  <c r="W162" i="11"/>
  <c r="X162" i="11" s="1"/>
  <c r="Y162" i="11" s="1"/>
  <c r="W174" i="11"/>
  <c r="X174" i="11" s="1"/>
  <c r="Y174" i="11" s="1"/>
  <c r="W186" i="11"/>
  <c r="X186" i="11" s="1"/>
  <c r="Y186" i="11" s="1"/>
  <c r="W206" i="11"/>
  <c r="X206" i="11" s="1"/>
  <c r="Y206" i="11" s="1"/>
  <c r="W218" i="11"/>
  <c r="X218" i="11" s="1"/>
  <c r="Y218" i="11" s="1"/>
  <c r="W230" i="11"/>
  <c r="X230" i="11" s="1"/>
  <c r="Y230" i="11" s="1"/>
  <c r="W126" i="11"/>
  <c r="X126" i="11" s="1"/>
  <c r="Y126" i="11" s="1"/>
  <c r="W246" i="11"/>
  <c r="X246" i="11" s="1"/>
  <c r="Y246" i="11" s="1"/>
  <c r="W138" i="11"/>
  <c r="X138" i="11" s="1"/>
  <c r="Y138" i="11" s="1"/>
  <c r="W262" i="11"/>
  <c r="X262" i="11" s="1"/>
  <c r="Y262" i="11" s="1"/>
  <c r="W274" i="11"/>
  <c r="X274" i="11" s="1"/>
  <c r="Y274" i="11" s="1"/>
  <c r="W314" i="11"/>
  <c r="X314" i="11" s="1"/>
  <c r="Y314" i="11" s="1"/>
  <c r="W350" i="11"/>
  <c r="X350" i="11" s="1"/>
  <c r="Y350" i="11" s="1"/>
  <c r="W270" i="11"/>
  <c r="X270" i="11" s="1"/>
  <c r="Y270" i="11" s="1"/>
  <c r="W326" i="11"/>
  <c r="X326" i="11" s="1"/>
  <c r="Y326" i="11" s="1"/>
  <c r="W198" i="11"/>
  <c r="X198" i="11" s="1"/>
  <c r="Y198" i="11" s="1"/>
  <c r="W234" i="11"/>
  <c r="X234" i="11" s="1"/>
  <c r="Y234" i="11" s="1"/>
  <c r="W294" i="11"/>
  <c r="X294" i="11" s="1"/>
  <c r="Y294" i="11" s="1"/>
  <c r="W6" i="11"/>
  <c r="X6" i="11" s="1"/>
  <c r="Y6" i="11" s="1"/>
  <c r="W62" i="11"/>
  <c r="X62" i="11" s="1"/>
  <c r="Y62" i="11" s="1"/>
  <c r="W150" i="11"/>
  <c r="X150" i="11" s="1"/>
  <c r="Y150" i="11" s="1"/>
  <c r="W158" i="11"/>
  <c r="X158" i="11" s="1"/>
  <c r="Y158" i="11" s="1"/>
  <c r="W170" i="11"/>
  <c r="X170" i="11" s="1"/>
  <c r="Y170" i="11" s="1"/>
  <c r="W182" i="11"/>
  <c r="X182" i="11" s="1"/>
  <c r="Y182" i="11" s="1"/>
  <c r="W226" i="11"/>
  <c r="X226" i="11" s="1"/>
  <c r="Y226" i="11" s="1"/>
  <c r="W250" i="11"/>
  <c r="X250" i="11" s="1"/>
  <c r="Y250" i="11" s="1"/>
  <c r="W278" i="11"/>
  <c r="X278" i="11" s="1"/>
  <c r="Y278" i="11" s="1"/>
  <c r="W254" i="11"/>
  <c r="X254" i="11" s="1"/>
  <c r="Y254" i="11" s="1"/>
  <c r="W358" i="11"/>
  <c r="X358" i="11" s="1"/>
  <c r="Y358" i="11" s="1"/>
  <c r="W346" i="11"/>
  <c r="X346" i="11" s="1"/>
  <c r="Y346" i="11" s="1"/>
  <c r="W98" i="11"/>
  <c r="X98" i="11" s="1"/>
  <c r="Y98" i="11" s="1"/>
  <c r="W146" i="11"/>
  <c r="X146" i="11" s="1"/>
  <c r="Y146" i="11" s="1"/>
  <c r="W50" i="11"/>
  <c r="X50" i="11" s="1"/>
  <c r="Y50" i="11" s="1"/>
  <c r="W290" i="11"/>
  <c r="X290" i="11" s="1"/>
  <c r="Y290" i="11" s="1"/>
  <c r="W338" i="11"/>
  <c r="X338" i="11" s="1"/>
  <c r="Y338" i="11" s="1"/>
  <c r="W352" i="11"/>
  <c r="X352" i="11" s="1"/>
  <c r="Y352" i="11" s="1"/>
  <c r="W320" i="11"/>
  <c r="X320" i="11" s="1"/>
  <c r="Y320" i="11" s="1"/>
  <c r="W316" i="11"/>
  <c r="X316" i="11" s="1"/>
  <c r="Y316" i="11" s="1"/>
  <c r="W280" i="11"/>
  <c r="X280" i="11" s="1"/>
  <c r="Y280" i="11" s="1"/>
  <c r="W228" i="11"/>
  <c r="X228" i="11" s="1"/>
  <c r="Y228" i="11" s="1"/>
  <c r="W240" i="11"/>
  <c r="X240" i="11" s="1"/>
  <c r="Y240" i="11" s="1"/>
  <c r="W204" i="11"/>
  <c r="X204" i="11" s="1"/>
  <c r="Y204" i="11" s="1"/>
  <c r="W124" i="11"/>
  <c r="X124" i="11" s="1"/>
  <c r="Y124" i="11" s="1"/>
  <c r="W88" i="11"/>
  <c r="X88" i="11" s="1"/>
  <c r="Y88" i="11" s="1"/>
  <c r="W52" i="11"/>
  <c r="X52" i="11" s="1"/>
  <c r="Y52" i="11" s="1"/>
  <c r="W16" i="11"/>
  <c r="X16" i="11" s="1"/>
  <c r="Y16" i="11" s="1"/>
  <c r="W148" i="11"/>
  <c r="X148" i="11" s="1"/>
  <c r="Y148" i="11" s="1"/>
  <c r="W100" i="11"/>
  <c r="X100" i="11" s="1"/>
  <c r="Y100" i="11" s="1"/>
  <c r="W64" i="11"/>
  <c r="X64" i="11" s="1"/>
  <c r="Y64" i="11" s="1"/>
  <c r="W28" i="11"/>
  <c r="X28" i="11" s="1"/>
  <c r="Y28" i="11" s="1"/>
  <c r="W20" i="11"/>
  <c r="X20" i="11" s="1"/>
  <c r="Y20" i="11" s="1"/>
  <c r="W36" i="11"/>
  <c r="X36" i="11" s="1"/>
  <c r="Y36" i="11" s="1"/>
  <c r="W8" i="11"/>
  <c r="X8" i="11" s="1"/>
  <c r="Y8" i="11" s="1"/>
  <c r="W48" i="11"/>
  <c r="X48" i="11" s="1"/>
  <c r="Y48" i="11" s="1"/>
  <c r="W60" i="11"/>
  <c r="X60" i="11" s="1"/>
  <c r="Y60" i="11" s="1"/>
  <c r="W72" i="11"/>
  <c r="X72" i="11" s="1"/>
  <c r="Y72" i="11" s="1"/>
  <c r="W84" i="11"/>
  <c r="X84" i="11" s="1"/>
  <c r="Y84" i="11" s="1"/>
  <c r="W96" i="11"/>
  <c r="X96" i="11" s="1"/>
  <c r="Y96" i="11" s="1"/>
  <c r="W108" i="11"/>
  <c r="X108" i="11" s="1"/>
  <c r="Y108" i="11" s="1"/>
  <c r="W120" i="11"/>
  <c r="X120" i="11" s="1"/>
  <c r="Y120" i="11" s="1"/>
  <c r="W12" i="11"/>
  <c r="X12" i="11" s="1"/>
  <c r="Y12" i="11" s="1"/>
  <c r="W132" i="11"/>
  <c r="X132" i="11" s="1"/>
  <c r="Y132" i="11" s="1"/>
  <c r="W220" i="11"/>
  <c r="X220" i="11" s="1"/>
  <c r="Y220" i="11" s="1"/>
  <c r="W160" i="11"/>
  <c r="X160" i="11" s="1"/>
  <c r="Y160" i="11" s="1"/>
  <c r="W172" i="11"/>
  <c r="X172" i="11" s="1"/>
  <c r="Y172" i="11" s="1"/>
  <c r="W184" i="11"/>
  <c r="X184" i="11" s="1"/>
  <c r="Y184" i="11" s="1"/>
  <c r="W196" i="11"/>
  <c r="X196" i="11" s="1"/>
  <c r="Y196" i="11" s="1"/>
  <c r="W232" i="11"/>
  <c r="X232" i="11" s="1"/>
  <c r="Y232" i="11" s="1"/>
  <c r="W76" i="11"/>
  <c r="X76" i="11" s="1"/>
  <c r="Y76" i="11" s="1"/>
  <c r="W112" i="11"/>
  <c r="X112" i="11" s="1"/>
  <c r="Y112" i="11" s="1"/>
  <c r="W136" i="11"/>
  <c r="X136" i="11" s="1"/>
  <c r="Y136" i="11" s="1"/>
  <c r="W272" i="11"/>
  <c r="X272" i="11" s="1"/>
  <c r="Y272" i="11" s="1"/>
  <c r="W288" i="11"/>
  <c r="X288" i="11" s="1"/>
  <c r="Y288" i="11" s="1"/>
  <c r="W300" i="11"/>
  <c r="X300" i="11" s="1"/>
  <c r="Y300" i="11" s="1"/>
  <c r="W324" i="11"/>
  <c r="X324" i="11" s="1"/>
  <c r="Y324" i="11" s="1"/>
  <c r="W336" i="11"/>
  <c r="X336" i="11" s="1"/>
  <c r="Y336" i="11" s="1"/>
  <c r="W360" i="11"/>
  <c r="X360" i="11" s="1"/>
  <c r="Y360" i="11" s="1"/>
  <c r="W304" i="11"/>
  <c r="X304" i="11" s="1"/>
  <c r="Y304" i="11" s="1"/>
  <c r="W356" i="11"/>
  <c r="X356" i="11" s="1"/>
  <c r="Y356" i="11" s="1"/>
  <c r="W68" i="11"/>
  <c r="X68" i="11" s="1"/>
  <c r="Y68" i="11" s="1"/>
  <c r="W104" i="11"/>
  <c r="X104" i="11" s="1"/>
  <c r="Y104" i="11" s="1"/>
  <c r="W128" i="11"/>
  <c r="X128" i="11" s="1"/>
  <c r="Y128" i="11" s="1"/>
  <c r="W140" i="11"/>
  <c r="X140" i="11" s="1"/>
  <c r="Y140" i="11" s="1"/>
  <c r="W152" i="11"/>
  <c r="X152" i="11" s="1"/>
  <c r="Y152" i="11" s="1"/>
  <c r="W56" i="11"/>
  <c r="X56" i="11" s="1"/>
  <c r="Y56" i="11" s="1"/>
  <c r="W92" i="11"/>
  <c r="X92" i="11" s="1"/>
  <c r="Y92" i="11" s="1"/>
  <c r="W168" i="11"/>
  <c r="X168" i="11" s="1"/>
  <c r="Y168" i="11" s="1"/>
  <c r="W180" i="11"/>
  <c r="X180" i="11" s="1"/>
  <c r="Y180" i="11" s="1"/>
  <c r="W192" i="11"/>
  <c r="X192" i="11" s="1"/>
  <c r="Y192" i="11" s="1"/>
  <c r="W200" i="11"/>
  <c r="X200" i="11" s="1"/>
  <c r="Y200" i="11" s="1"/>
  <c r="W212" i="11"/>
  <c r="X212" i="11" s="1"/>
  <c r="Y212" i="11" s="1"/>
  <c r="W224" i="11"/>
  <c r="X224" i="11" s="1"/>
  <c r="Y224" i="11" s="1"/>
  <c r="W236" i="11"/>
  <c r="X236" i="11" s="1"/>
  <c r="Y236" i="11" s="1"/>
  <c r="W156" i="11"/>
  <c r="X156" i="11" s="1"/>
  <c r="Y156" i="11" s="1"/>
  <c r="W268" i="11"/>
  <c r="X268" i="11" s="1"/>
  <c r="Y268" i="11" s="1"/>
  <c r="W284" i="11"/>
  <c r="X284" i="11" s="1"/>
  <c r="Y284" i="11" s="1"/>
  <c r="W296" i="11"/>
  <c r="X296" i="11" s="1"/>
  <c r="Y296" i="11" s="1"/>
  <c r="W332" i="11"/>
  <c r="X332" i="11" s="1"/>
  <c r="Y332" i="11" s="1"/>
  <c r="W264" i="11"/>
  <c r="X264" i="11" s="1"/>
  <c r="Y264" i="11" s="1"/>
  <c r="W276" i="11"/>
  <c r="X276" i="11" s="1"/>
  <c r="Y276" i="11" s="1"/>
  <c r="W216" i="11"/>
  <c r="X216" i="11" s="1"/>
  <c r="Y216" i="11" s="1"/>
  <c r="W252" i="11"/>
  <c r="X252" i="11" s="1"/>
  <c r="Y252" i="11" s="1"/>
  <c r="W312" i="11"/>
  <c r="X312" i="11" s="1"/>
  <c r="Y312" i="11" s="1"/>
  <c r="W340" i="11"/>
  <c r="X340" i="11" s="1"/>
  <c r="Y340" i="11" s="1"/>
  <c r="W44" i="11"/>
  <c r="X44" i="11" s="1"/>
  <c r="Y44" i="11" s="1"/>
  <c r="W80" i="11"/>
  <c r="X80" i="11" s="1"/>
  <c r="Y80" i="11" s="1"/>
  <c r="W116" i="11"/>
  <c r="X116" i="11" s="1"/>
  <c r="Y116" i="11" s="1"/>
  <c r="W24" i="11"/>
  <c r="X24" i="11" s="1"/>
  <c r="Y24" i="11" s="1"/>
  <c r="W4" i="11"/>
  <c r="X4" i="11" s="1"/>
  <c r="Y4" i="11" s="1"/>
  <c r="W32" i="11"/>
  <c r="X32" i="11" s="1"/>
  <c r="Y32" i="11" s="1"/>
  <c r="W164" i="11"/>
  <c r="X164" i="11" s="1"/>
  <c r="Y164" i="11" s="1"/>
  <c r="W176" i="11"/>
  <c r="X176" i="11" s="1"/>
  <c r="Y176" i="11" s="1"/>
  <c r="W188" i="11"/>
  <c r="X188" i="11" s="1"/>
  <c r="Y188" i="11" s="1"/>
  <c r="W208" i="11"/>
  <c r="X208" i="11" s="1"/>
  <c r="Y208" i="11" s="1"/>
  <c r="W244" i="11"/>
  <c r="X244" i="11" s="1"/>
  <c r="Y244" i="11" s="1"/>
  <c r="W256" i="11"/>
  <c r="X256" i="11" s="1"/>
  <c r="Y256" i="11" s="1"/>
  <c r="W144" i="11"/>
  <c r="X144" i="11" s="1"/>
  <c r="Y144" i="11" s="1"/>
  <c r="W40" i="11"/>
  <c r="X40" i="11" s="1"/>
  <c r="Y40" i="11" s="1"/>
  <c r="W248" i="11"/>
  <c r="X248" i="11" s="1"/>
  <c r="Y248" i="11" s="1"/>
  <c r="W308" i="11"/>
  <c r="X308" i="11" s="1"/>
  <c r="Y308" i="11" s="1"/>
  <c r="W344" i="11"/>
  <c r="X344" i="11" s="1"/>
  <c r="Y344" i="11" s="1"/>
  <c r="W260" i="11"/>
  <c r="X260" i="11" s="1"/>
  <c r="Y260" i="11" s="1"/>
  <c r="W328" i="11"/>
  <c r="X328" i="11" s="1"/>
  <c r="Y328" i="11" s="1"/>
  <c r="W348" i="11"/>
  <c r="X348" i="11" s="1"/>
  <c r="Y348" i="11" s="1"/>
  <c r="W307" i="11"/>
  <c r="X307" i="11" s="1"/>
  <c r="Y307" i="11" s="1"/>
  <c r="W347" i="11"/>
  <c r="X347" i="11" s="1"/>
  <c r="Y347" i="11" s="1"/>
  <c r="W343" i="11"/>
  <c r="X343" i="11" s="1"/>
  <c r="Y343" i="11" s="1"/>
  <c r="W311" i="11"/>
  <c r="X311" i="11" s="1"/>
  <c r="Y311" i="11" s="1"/>
  <c r="W219" i="11"/>
  <c r="X219" i="11" s="1"/>
  <c r="Y219" i="11" s="1"/>
  <c r="W231" i="11"/>
  <c r="X231" i="11" s="1"/>
  <c r="Y231" i="11" s="1"/>
  <c r="W195" i="11"/>
  <c r="X195" i="11" s="1"/>
  <c r="Y195" i="11" s="1"/>
  <c r="W151" i="11"/>
  <c r="X151" i="11" s="1"/>
  <c r="Y151" i="11" s="1"/>
  <c r="W115" i="11"/>
  <c r="X115" i="11" s="1"/>
  <c r="Y115" i="11" s="1"/>
  <c r="W79" i="11"/>
  <c r="X79" i="11" s="1"/>
  <c r="Y79" i="11" s="1"/>
  <c r="W43" i="11"/>
  <c r="X43" i="11" s="1"/>
  <c r="Y43" i="11" s="1"/>
  <c r="W7" i="11"/>
  <c r="X7" i="11" s="1"/>
  <c r="Y7" i="11" s="1"/>
  <c r="W139" i="11"/>
  <c r="X139" i="11" s="1"/>
  <c r="Y139" i="11" s="1"/>
  <c r="W91" i="11"/>
  <c r="X91" i="11" s="1"/>
  <c r="Y91" i="11" s="1"/>
  <c r="W55" i="11"/>
  <c r="X55" i="11" s="1"/>
  <c r="Y55" i="11" s="1"/>
  <c r="W19" i="11"/>
  <c r="X19" i="11" s="1"/>
  <c r="Y19" i="11" s="1"/>
  <c r="W11" i="11"/>
  <c r="X11" i="11" s="1"/>
  <c r="Y11" i="11" s="1"/>
  <c r="W27" i="11"/>
  <c r="X27" i="11" s="1"/>
  <c r="Y27" i="11" s="1"/>
  <c r="W39" i="11"/>
  <c r="X39" i="11" s="1"/>
  <c r="Y39" i="11" s="1"/>
  <c r="W51" i="11"/>
  <c r="X51" i="11" s="1"/>
  <c r="Y51" i="11" s="1"/>
  <c r="W63" i="11"/>
  <c r="X63" i="11" s="1"/>
  <c r="Y63" i="11" s="1"/>
  <c r="W75" i="11"/>
  <c r="X75" i="11" s="1"/>
  <c r="Y75" i="11" s="1"/>
  <c r="W87" i="11"/>
  <c r="X87" i="11" s="1"/>
  <c r="Y87" i="11" s="1"/>
  <c r="W99" i="11"/>
  <c r="X99" i="11" s="1"/>
  <c r="Y99" i="11" s="1"/>
  <c r="W111" i="11"/>
  <c r="X111" i="11" s="1"/>
  <c r="Y111" i="11" s="1"/>
  <c r="W15" i="11"/>
  <c r="X15" i="11" s="1"/>
  <c r="Y15" i="11" s="1"/>
  <c r="W31" i="11"/>
  <c r="X31" i="11" s="1"/>
  <c r="Y31" i="11" s="1"/>
  <c r="W211" i="11"/>
  <c r="X211" i="11" s="1"/>
  <c r="Y211" i="11" s="1"/>
  <c r="W135" i="11"/>
  <c r="X135" i="11" s="1"/>
  <c r="Y135" i="11" s="1"/>
  <c r="W163" i="11"/>
  <c r="X163" i="11" s="1"/>
  <c r="Y163" i="11" s="1"/>
  <c r="W175" i="11"/>
  <c r="X175" i="11" s="1"/>
  <c r="Y175" i="11" s="1"/>
  <c r="W187" i="11"/>
  <c r="X187" i="11" s="1"/>
  <c r="Y187" i="11" s="1"/>
  <c r="W223" i="11"/>
  <c r="X223" i="11" s="1"/>
  <c r="Y223" i="11" s="1"/>
  <c r="W67" i="11"/>
  <c r="X67" i="11" s="1"/>
  <c r="Y67" i="11" s="1"/>
  <c r="W103" i="11"/>
  <c r="X103" i="11" s="1"/>
  <c r="Y103" i="11" s="1"/>
  <c r="W127" i="11"/>
  <c r="X127" i="11" s="1"/>
  <c r="Y127" i="11" s="1"/>
  <c r="W263" i="11"/>
  <c r="X263" i="11" s="1"/>
  <c r="Y263" i="11" s="1"/>
  <c r="W275" i="11"/>
  <c r="X275" i="11" s="1"/>
  <c r="Y275" i="11" s="1"/>
  <c r="W279" i="11"/>
  <c r="X279" i="11" s="1"/>
  <c r="Y279" i="11" s="1"/>
  <c r="W315" i="11"/>
  <c r="X315" i="11" s="1"/>
  <c r="Y315" i="11" s="1"/>
  <c r="W327" i="11"/>
  <c r="X327" i="11" s="1"/>
  <c r="Y327" i="11" s="1"/>
  <c r="W351" i="11"/>
  <c r="X351" i="11" s="1"/>
  <c r="Y351" i="11" s="1"/>
  <c r="W251" i="11"/>
  <c r="X251" i="11" s="1"/>
  <c r="Y251" i="11" s="1"/>
  <c r="W355" i="11"/>
  <c r="X355" i="11" s="1"/>
  <c r="Y355" i="11" s="1"/>
  <c r="W303" i="11"/>
  <c r="X303" i="11" s="1"/>
  <c r="Y303" i="11" s="1"/>
  <c r="W331" i="11"/>
  <c r="X331" i="11" s="1"/>
  <c r="Y331" i="11" s="1"/>
  <c r="W283" i="11"/>
  <c r="X283" i="11" s="1"/>
  <c r="Y283" i="11" s="1"/>
  <c r="W35" i="11"/>
  <c r="X35" i="11" s="1"/>
  <c r="Y35" i="11" s="1"/>
  <c r="W59" i="11"/>
  <c r="X59" i="11" s="1"/>
  <c r="Y59" i="11" s="1"/>
  <c r="W95" i="11"/>
  <c r="X95" i="11" s="1"/>
  <c r="Y95" i="11" s="1"/>
  <c r="W131" i="11"/>
  <c r="X131" i="11" s="1"/>
  <c r="Y131" i="11" s="1"/>
  <c r="W143" i="11"/>
  <c r="X143" i="11" s="1"/>
  <c r="Y143" i="11" s="1"/>
  <c r="W155" i="11"/>
  <c r="X155" i="11" s="1"/>
  <c r="Y155" i="11" s="1"/>
  <c r="W47" i="11"/>
  <c r="X47" i="11" s="1"/>
  <c r="Y47" i="11" s="1"/>
  <c r="W83" i="11"/>
  <c r="X83" i="11" s="1"/>
  <c r="Y83" i="11" s="1"/>
  <c r="W119" i="11"/>
  <c r="X119" i="11" s="1"/>
  <c r="Y119" i="11" s="1"/>
  <c r="W123" i="11"/>
  <c r="X123" i="11" s="1"/>
  <c r="Y123" i="11" s="1"/>
  <c r="W159" i="11"/>
  <c r="X159" i="11" s="1"/>
  <c r="Y159" i="11" s="1"/>
  <c r="W171" i="11"/>
  <c r="X171" i="11" s="1"/>
  <c r="Y171" i="11" s="1"/>
  <c r="W183" i="11"/>
  <c r="X183" i="11" s="1"/>
  <c r="Y183" i="11" s="1"/>
  <c r="W203" i="11"/>
  <c r="X203" i="11" s="1"/>
  <c r="Y203" i="11" s="1"/>
  <c r="W215" i="11"/>
  <c r="X215" i="11" s="1"/>
  <c r="Y215" i="11" s="1"/>
  <c r="W227" i="11"/>
  <c r="X227" i="11" s="1"/>
  <c r="Y227" i="11" s="1"/>
  <c r="W239" i="11"/>
  <c r="X239" i="11" s="1"/>
  <c r="Y239" i="11" s="1"/>
  <c r="W147" i="11"/>
  <c r="X147" i="11" s="1"/>
  <c r="Y147" i="11" s="1"/>
  <c r="W271" i="11"/>
  <c r="X271" i="11" s="1"/>
  <c r="Y271" i="11" s="1"/>
  <c r="W323" i="11"/>
  <c r="X323" i="11" s="1"/>
  <c r="Y323" i="11" s="1"/>
  <c r="W359" i="11"/>
  <c r="X359" i="11" s="1"/>
  <c r="Y359" i="11" s="1"/>
  <c r="W267" i="11"/>
  <c r="X267" i="11" s="1"/>
  <c r="Y267" i="11" s="1"/>
  <c r="W299" i="11"/>
  <c r="X299" i="11" s="1"/>
  <c r="Y299" i="11" s="1"/>
  <c r="W207" i="11"/>
  <c r="X207" i="11" s="1"/>
  <c r="Y207" i="11" s="1"/>
  <c r="W243" i="11"/>
  <c r="X243" i="11" s="1"/>
  <c r="Y243" i="11" s="1"/>
  <c r="W295" i="11"/>
  <c r="X295" i="11" s="1"/>
  <c r="Y295" i="11" s="1"/>
  <c r="W339" i="11"/>
  <c r="X339" i="11" s="1"/>
  <c r="Y339" i="11" s="1"/>
  <c r="W3" i="11"/>
  <c r="X3" i="11" s="1"/>
  <c r="Y3" i="11" s="1"/>
  <c r="W23" i="11"/>
  <c r="X23" i="11" s="1"/>
  <c r="Y23" i="11" s="1"/>
  <c r="W71" i="11"/>
  <c r="X71" i="11" s="1"/>
  <c r="Y71" i="11" s="1"/>
  <c r="W107" i="11"/>
  <c r="X107" i="11" s="1"/>
  <c r="Y107" i="11" s="1"/>
  <c r="W167" i="11"/>
  <c r="X167" i="11" s="1"/>
  <c r="Y167" i="11" s="1"/>
  <c r="W179" i="11"/>
  <c r="X179" i="11" s="1"/>
  <c r="Y179" i="11" s="1"/>
  <c r="W191" i="11"/>
  <c r="X191" i="11" s="1"/>
  <c r="Y191" i="11" s="1"/>
  <c r="W199" i="11"/>
  <c r="X199" i="11" s="1"/>
  <c r="Y199" i="11" s="1"/>
  <c r="W235" i="11"/>
  <c r="X235" i="11" s="1"/>
  <c r="Y235" i="11" s="1"/>
  <c r="W247" i="11"/>
  <c r="X247" i="11" s="1"/>
  <c r="Y247" i="11" s="1"/>
  <c r="W259" i="11"/>
  <c r="X259" i="11" s="1"/>
  <c r="Y259" i="11" s="1"/>
  <c r="W255" i="11"/>
  <c r="X255" i="11" s="1"/>
  <c r="Y255" i="11" s="1"/>
  <c r="W287" i="11"/>
  <c r="X287" i="11" s="1"/>
  <c r="Y287" i="11" s="1"/>
  <c r="W335" i="11"/>
  <c r="X335" i="11" s="1"/>
  <c r="Y335" i="11" s="1"/>
  <c r="W319" i="11"/>
  <c r="X319" i="11" s="1"/>
  <c r="Y319" i="11" s="1"/>
  <c r="W194" i="11"/>
  <c r="X194" i="11" s="1"/>
  <c r="Y194" i="11" s="1"/>
  <c r="W291" i="11"/>
  <c r="X291" i="11" s="1"/>
  <c r="Y291" i="11" s="1"/>
  <c r="W292" i="11"/>
  <c r="X292" i="11" s="1"/>
  <c r="Y292" i="11" s="1"/>
  <c r="D28" i="17" l="1"/>
  <c r="X13" i="11"/>
  <c r="D29" i="17"/>
  <c r="X17" i="11"/>
  <c r="D16" i="17"/>
  <c r="E29" i="17" l="1"/>
  <c r="F29" i="17" s="1"/>
  <c r="Y17" i="11"/>
  <c r="D15" i="17"/>
  <c r="D18" i="17"/>
  <c r="E28" i="17"/>
  <c r="F28" i="17" s="1"/>
  <c r="Y13" i="11"/>
  <c r="D17" i="17"/>
  <c r="E6" i="17" l="1"/>
  <c r="F6" i="17" s="1"/>
  <c r="C6" i="17"/>
  <c r="D6" i="17" s="1"/>
  <c r="B6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Z3599" i="10"/>
  <c r="Z3596" i="10"/>
  <c r="Z3593" i="10"/>
  <c r="Z3590" i="10"/>
  <c r="Z3598" i="10"/>
  <c r="Z3589" i="10"/>
  <c r="Z3601" i="10"/>
  <c r="Z3592" i="10"/>
  <c r="Z3586" i="10"/>
  <c r="Z3583" i="10"/>
  <c r="Z3580" i="10"/>
  <c r="Z3577" i="10"/>
  <c r="Z3574" i="10"/>
  <c r="Z3571" i="10"/>
  <c r="Z3568" i="10"/>
  <c r="Z3565" i="10"/>
  <c r="Z3562" i="10"/>
  <c r="Z3559" i="10"/>
  <c r="Z3556" i="10"/>
  <c r="Z3553" i="10"/>
  <c r="Z3550" i="10"/>
  <c r="Z3547" i="10"/>
  <c r="Z3544" i="10"/>
  <c r="Z3541" i="10"/>
  <c r="Z3538" i="10"/>
  <c r="Z3535" i="10"/>
  <c r="Z3532" i="10"/>
  <c r="Z3529" i="10"/>
  <c r="Z3526" i="10"/>
  <c r="Z3523" i="10"/>
  <c r="Z3520" i="10"/>
  <c r="Z3517" i="10"/>
  <c r="Z3514" i="10"/>
  <c r="Z3511" i="10"/>
  <c r="Z3508" i="10"/>
  <c r="Z3505" i="10"/>
  <c r="Z3502" i="10"/>
  <c r="Z3499" i="10"/>
  <c r="Z3496" i="10"/>
  <c r="Z3493" i="10"/>
  <c r="Z3490" i="10"/>
  <c r="Z3487" i="10"/>
  <c r="Z3484" i="10"/>
  <c r="Z3481" i="10"/>
  <c r="Z3478" i="10"/>
  <c r="Z3475" i="10"/>
  <c r="Z3472" i="10"/>
  <c r="Z3469" i="10"/>
  <c r="Z3466" i="10"/>
  <c r="Z3463" i="10"/>
  <c r="Z3460" i="10"/>
  <c r="Z3457" i="10"/>
  <c r="Z3454" i="10"/>
  <c r="Z3451" i="10"/>
  <c r="Z3448" i="10"/>
  <c r="Z3445" i="10"/>
  <c r="Z3442" i="10"/>
  <c r="Z3439" i="10"/>
  <c r="Z3436" i="10"/>
  <c r="Z3595" i="10"/>
  <c r="Z3585" i="10"/>
  <c r="Z3582" i="10"/>
  <c r="Z3579" i="10"/>
  <c r="Z3576" i="10"/>
  <c r="Z3573" i="10"/>
  <c r="Z3570" i="10"/>
  <c r="Z3567" i="10"/>
  <c r="Z3564" i="10"/>
  <c r="Z3561" i="10"/>
  <c r="Z3558" i="10"/>
  <c r="Z3555" i="10"/>
  <c r="Z3552" i="10"/>
  <c r="Z3549" i="10"/>
  <c r="Z3546" i="10"/>
  <c r="Z3543" i="10"/>
  <c r="Z3540" i="10"/>
  <c r="Z3537" i="10"/>
  <c r="Z3534" i="10"/>
  <c r="Z3531" i="10"/>
  <c r="Z3528" i="10"/>
  <c r="Z3525" i="10"/>
  <c r="Z3522" i="10"/>
  <c r="Z3519" i="10"/>
  <c r="Z3516" i="10"/>
  <c r="Z3513" i="10"/>
  <c r="Z3510" i="10"/>
  <c r="Z3507" i="10"/>
  <c r="Z3504" i="10"/>
  <c r="Z3501" i="10"/>
  <c r="Z3498" i="10"/>
  <c r="Z3495" i="10"/>
  <c r="Z3492" i="10"/>
  <c r="Z3489" i="10"/>
  <c r="Z3486" i="10"/>
  <c r="Z3483" i="10"/>
  <c r="Z3474" i="10"/>
  <c r="Z3465" i="10"/>
  <c r="Z3456" i="10"/>
  <c r="Z3447" i="10"/>
  <c r="Z3438" i="10"/>
  <c r="Z3433" i="10"/>
  <c r="Z3424" i="10"/>
  <c r="Z3415" i="10"/>
  <c r="Z3406" i="10"/>
  <c r="Z3397" i="10"/>
  <c r="Z3388" i="10"/>
  <c r="Z3379" i="10"/>
  <c r="Z3370" i="10"/>
  <c r="Z3477" i="10"/>
  <c r="Z3468" i="10"/>
  <c r="Z3459" i="10"/>
  <c r="Z3450" i="10"/>
  <c r="Z3441" i="10"/>
  <c r="Z3432" i="10"/>
  <c r="Z3430" i="10"/>
  <c r="Z3423" i="10"/>
  <c r="Z3421" i="10"/>
  <c r="Z3414" i="10"/>
  <c r="Z3412" i="10"/>
  <c r="Z3405" i="10"/>
  <c r="Z3403" i="10"/>
  <c r="Z3396" i="10"/>
  <c r="Z3394" i="10"/>
  <c r="Z3387" i="10"/>
  <c r="Z3385" i="10"/>
  <c r="Z3378" i="10"/>
  <c r="Z3376" i="10"/>
  <c r="Z3369" i="10"/>
  <c r="Z3367" i="10"/>
  <c r="Z3364" i="10"/>
  <c r="Z3361" i="10"/>
  <c r="Z3358" i="10"/>
  <c r="Z3355" i="10"/>
  <c r="Z3352" i="10"/>
  <c r="Z3349" i="10"/>
  <c r="Z3346" i="10"/>
  <c r="Z3343" i="10"/>
  <c r="Z3340" i="10"/>
  <c r="Z3337" i="10"/>
  <c r="Z3334" i="10"/>
  <c r="Z3331" i="10"/>
  <c r="Z3328" i="10"/>
  <c r="Z3325" i="10"/>
  <c r="Z3480" i="10"/>
  <c r="Z3471" i="10"/>
  <c r="Z3462" i="10"/>
  <c r="Z3453" i="10"/>
  <c r="Z3444" i="10"/>
  <c r="Z3429" i="10"/>
  <c r="Z3427" i="10"/>
  <c r="Z3420" i="10"/>
  <c r="Z3418" i="10"/>
  <c r="Z3411" i="10"/>
  <c r="Z3409" i="10"/>
  <c r="Z3402" i="10"/>
  <c r="Z3400" i="10"/>
  <c r="Z3393" i="10"/>
  <c r="Z3391" i="10"/>
  <c r="Z3384" i="10"/>
  <c r="Z3382" i="10"/>
  <c r="Z3375" i="10"/>
  <c r="Z3373" i="10"/>
  <c r="Z3366" i="10"/>
  <c r="Z3363" i="10"/>
  <c r="Z3360" i="10"/>
  <c r="Z3357" i="10"/>
  <c r="Z3354" i="10"/>
  <c r="Z3351" i="10"/>
  <c r="Z3348" i="10"/>
  <c r="Z3345" i="10"/>
  <c r="Z3342" i="10"/>
  <c r="Z3339" i="10"/>
  <c r="Z3336" i="10"/>
  <c r="Z3327" i="10"/>
  <c r="Z3330" i="10"/>
  <c r="Z3322" i="10"/>
  <c r="Z3321" i="10"/>
  <c r="Z3320" i="10"/>
  <c r="Z3319" i="10"/>
  <c r="Z3318" i="10"/>
  <c r="Z3317" i="10"/>
  <c r="Z3316" i="10"/>
  <c r="Z3315" i="10"/>
  <c r="Z3314" i="10"/>
  <c r="Z3313" i="10"/>
  <c r="Z3312" i="10"/>
  <c r="Z3311" i="10"/>
  <c r="Z3310" i="10"/>
  <c r="Z3309" i="10"/>
  <c r="Z3308" i="10"/>
  <c r="Z3307" i="10"/>
  <c r="Z3306" i="10"/>
  <c r="Z3305" i="10"/>
  <c r="Z3304" i="10"/>
  <c r="Z3303" i="10"/>
  <c r="Z3302" i="10"/>
  <c r="Z3301" i="10"/>
  <c r="Z3300" i="10"/>
  <c r="Z3299" i="10"/>
  <c r="Z3298" i="10"/>
  <c r="Z3297" i="10"/>
  <c r="Z3296" i="10"/>
  <c r="Z3295" i="10"/>
  <c r="Z3294" i="10"/>
  <c r="Z3293" i="10"/>
  <c r="Z3292" i="10"/>
  <c r="Z3291" i="10"/>
  <c r="Z3290" i="10"/>
  <c r="Z3289" i="10"/>
  <c r="Z3288" i="10"/>
  <c r="Z3287" i="10"/>
  <c r="Z3286" i="10"/>
  <c r="Z3285" i="10"/>
  <c r="Z3284" i="10"/>
  <c r="Z3283" i="10"/>
  <c r="Z3282" i="10"/>
  <c r="Z3281" i="10"/>
  <c r="Z3280" i="10"/>
  <c r="Z3279" i="10"/>
  <c r="Z3278" i="10"/>
  <c r="Z3277" i="10"/>
  <c r="Z3276" i="10"/>
  <c r="Z3275" i="10"/>
  <c r="Z3274" i="10"/>
  <c r="Z3273" i="10"/>
  <c r="Z3272" i="10"/>
  <c r="Z3271" i="10"/>
  <c r="Z3270" i="10"/>
  <c r="Z3269" i="10"/>
  <c r="Z3268" i="10"/>
  <c r="Z3267" i="10"/>
  <c r="Z3266" i="10"/>
  <c r="Z3265" i="10"/>
  <c r="Z3264" i="10"/>
  <c r="Z3263" i="10"/>
  <c r="Z3262" i="10"/>
  <c r="Z3261" i="10"/>
  <c r="Z3260" i="10"/>
  <c r="Z3259" i="10"/>
  <c r="Z3258" i="10"/>
  <c r="Z3257" i="10"/>
  <c r="Z3256" i="10"/>
  <c r="Z3255" i="10"/>
  <c r="Z3254" i="10"/>
  <c r="Z3253" i="10"/>
  <c r="Z3252" i="10"/>
  <c r="Z3251" i="10"/>
  <c r="Z3250" i="10"/>
  <c r="Z3249" i="10"/>
  <c r="Z3248" i="10"/>
  <c r="Z3247" i="10"/>
  <c r="Z3246" i="10"/>
  <c r="Z3245" i="10"/>
  <c r="Z3244" i="10"/>
  <c r="Z3243" i="10"/>
  <c r="Z3242" i="10"/>
  <c r="Z3241" i="10"/>
  <c r="Z3240" i="10"/>
  <c r="Z3239" i="10"/>
  <c r="Z3238" i="10"/>
  <c r="Z3237" i="10"/>
  <c r="Z3236" i="10"/>
  <c r="Z3235" i="10"/>
  <c r="Z3234" i="10"/>
  <c r="Z3233" i="10"/>
  <c r="Z3232" i="10"/>
  <c r="Z3231" i="10"/>
  <c r="Z3230" i="10"/>
  <c r="Z3229" i="10"/>
  <c r="Z3228" i="10"/>
  <c r="Z3227" i="10"/>
  <c r="Z3226" i="10"/>
  <c r="Z3225" i="10"/>
  <c r="Z3224" i="10"/>
  <c r="Z3223" i="10"/>
  <c r="Z3222" i="10"/>
  <c r="Z3221" i="10"/>
  <c r="Z3220" i="10"/>
  <c r="Z3219" i="10"/>
  <c r="Z3218" i="10"/>
  <c r="Z3217" i="10"/>
  <c r="Z3216" i="10"/>
  <c r="Z3215" i="10"/>
  <c r="Z3214" i="10"/>
  <c r="Z3213" i="10"/>
  <c r="Z3212" i="10"/>
  <c r="Z3211" i="10"/>
  <c r="Z3210" i="10"/>
  <c r="Z3209" i="10"/>
  <c r="Z3208" i="10"/>
  <c r="Z3207" i="10"/>
  <c r="Z3206" i="10"/>
  <c r="Z3205" i="10"/>
  <c r="Z3204" i="10"/>
  <c r="Z3333" i="10"/>
  <c r="Z3324" i="10"/>
  <c r="AA3322" i="10"/>
  <c r="AB3322" i="10"/>
  <c r="AA3321" i="10"/>
  <c r="AB3321" i="10"/>
  <c r="AA3320" i="10"/>
  <c r="AB3320" i="10"/>
  <c r="AA3319" i="10"/>
  <c r="AB3319" i="10"/>
  <c r="AA3318" i="10"/>
  <c r="AB3318" i="10"/>
  <c r="AA3317" i="10"/>
  <c r="AB3317" i="10"/>
  <c r="AA3316" i="10"/>
  <c r="AB3316" i="10"/>
  <c r="AA3315" i="10"/>
  <c r="AB3315" i="10"/>
  <c r="AA3314" i="10"/>
  <c r="AB3314" i="10"/>
  <c r="AA3313" i="10"/>
  <c r="AB3313" i="10"/>
  <c r="AA3312" i="10"/>
  <c r="AB3312" i="10"/>
  <c r="AA3311" i="10"/>
  <c r="AB3311" i="10"/>
  <c r="AA3310" i="10"/>
  <c r="AB3310" i="10"/>
  <c r="AA3309" i="10"/>
  <c r="AB3309" i="10"/>
  <c r="AA3308" i="10"/>
  <c r="AB3308" i="10"/>
  <c r="AA3307" i="10"/>
  <c r="AB3307" i="10"/>
  <c r="AA3306" i="10"/>
  <c r="AB3306" i="10"/>
  <c r="AA3305" i="10"/>
  <c r="AB3305" i="10"/>
  <c r="AA3304" i="10"/>
  <c r="AB3304" i="10"/>
  <c r="AA3303" i="10"/>
  <c r="AB3303" i="10"/>
  <c r="AA3302" i="10"/>
  <c r="AB3302" i="10"/>
  <c r="AA3301" i="10"/>
  <c r="AB3301" i="10"/>
  <c r="AA3300" i="10"/>
  <c r="AB3300" i="10"/>
  <c r="AA3299" i="10"/>
  <c r="AB3299" i="10"/>
  <c r="AA3298" i="10"/>
  <c r="AB3298" i="10"/>
  <c r="AA3297" i="10"/>
  <c r="AB3297" i="10"/>
  <c r="AA3296" i="10"/>
  <c r="AB3296" i="10"/>
  <c r="AA3295" i="10"/>
  <c r="AB3295" i="10"/>
  <c r="AA3294" i="10"/>
  <c r="AB3294" i="10"/>
  <c r="AA3293" i="10"/>
  <c r="AB3293" i="10"/>
  <c r="AA3292" i="10"/>
  <c r="AB3292" i="10"/>
  <c r="AA3291" i="10"/>
  <c r="AB3291" i="10"/>
  <c r="AA3290" i="10"/>
  <c r="AB3290" i="10"/>
  <c r="AA3289" i="10"/>
  <c r="AB3289" i="10"/>
  <c r="AA3288" i="10"/>
  <c r="AB3288" i="10"/>
  <c r="AA3287" i="10"/>
  <c r="AB3287" i="10"/>
  <c r="AA3286" i="10"/>
  <c r="AB3286" i="10"/>
  <c r="AA3285" i="10"/>
  <c r="AB3285" i="10"/>
  <c r="AA3284" i="10"/>
  <c r="AB3284" i="10"/>
  <c r="AA3283" i="10"/>
  <c r="AB3283" i="10"/>
  <c r="AA3282" i="10"/>
  <c r="AB3282" i="10"/>
  <c r="AA3281" i="10"/>
  <c r="AB3281" i="10"/>
  <c r="AA3280" i="10"/>
  <c r="AB3280" i="10"/>
  <c r="AA3279" i="10"/>
  <c r="AB3279" i="10"/>
  <c r="AA3278" i="10"/>
  <c r="AB3278" i="10"/>
  <c r="AA3277" i="10"/>
  <c r="AB3277" i="10"/>
  <c r="AA3276" i="10"/>
  <c r="AB3276" i="10"/>
  <c r="AA3275" i="10"/>
  <c r="AB3275" i="10"/>
  <c r="AA3274" i="10"/>
  <c r="AB3274" i="10"/>
  <c r="AA3273" i="10"/>
  <c r="AB3273" i="10"/>
  <c r="AA3272" i="10"/>
  <c r="AB3272" i="10"/>
  <c r="AA3271" i="10"/>
  <c r="AB3271" i="10"/>
  <c r="AA3270" i="10"/>
  <c r="AB3270" i="10"/>
  <c r="AA3269" i="10"/>
  <c r="AB3269" i="10"/>
  <c r="AA3268" i="10"/>
  <c r="AB3268" i="10"/>
  <c r="AA3267" i="10"/>
  <c r="AB3267" i="10"/>
  <c r="AA3266" i="10"/>
  <c r="AB3266" i="10"/>
  <c r="AA3265" i="10"/>
  <c r="AB3265" i="10"/>
  <c r="AA3264" i="10"/>
  <c r="AB3264" i="10"/>
  <c r="AA3263" i="10"/>
  <c r="AB3263" i="10"/>
  <c r="AA3262" i="10"/>
  <c r="AB3262" i="10"/>
  <c r="AA3261" i="10"/>
  <c r="AB3261" i="10"/>
  <c r="AA3260" i="10"/>
  <c r="AB3260" i="10"/>
  <c r="AA3259" i="10"/>
  <c r="AB3259" i="10"/>
  <c r="AA3258" i="10"/>
  <c r="AB3258" i="10"/>
  <c r="AA3257" i="10"/>
  <c r="AB3257" i="10"/>
  <c r="AA3256" i="10"/>
  <c r="AB3256" i="10"/>
  <c r="AA3255" i="10"/>
  <c r="AB3255" i="10"/>
  <c r="AA3254" i="10"/>
  <c r="AB3254" i="10"/>
  <c r="AA3253" i="10"/>
  <c r="AB3253" i="10"/>
  <c r="AA3252" i="10"/>
  <c r="AB3252" i="10"/>
  <c r="AA3251" i="10"/>
  <c r="AB3251" i="10"/>
  <c r="AA3250" i="10"/>
  <c r="AB3250" i="10"/>
  <c r="AA3249" i="10"/>
  <c r="AB3249" i="10"/>
  <c r="AA3248" i="10"/>
  <c r="AB3248" i="10"/>
  <c r="AA3247" i="10"/>
  <c r="AB3247" i="10"/>
  <c r="AA3246" i="10"/>
  <c r="AB3246" i="10"/>
  <c r="AA3245" i="10"/>
  <c r="AB3245" i="10"/>
  <c r="AA3244" i="10"/>
  <c r="AB3244" i="10"/>
  <c r="AA3243" i="10"/>
  <c r="AB3243" i="10"/>
  <c r="AA3242" i="10"/>
  <c r="AB3242" i="10"/>
  <c r="AA3241" i="10"/>
  <c r="AB3241" i="10"/>
  <c r="AA3240" i="10"/>
  <c r="AB3240" i="10"/>
  <c r="AA3239" i="10"/>
  <c r="AB3239" i="10"/>
  <c r="AA3238" i="10"/>
  <c r="AB3238" i="10"/>
  <c r="AA3237" i="10"/>
  <c r="AB3237" i="10"/>
  <c r="AA3236" i="10"/>
  <c r="AB3236" i="10"/>
  <c r="AA3235" i="10"/>
  <c r="AB3235" i="10"/>
  <c r="AA3234" i="10"/>
  <c r="AB3234" i="10"/>
  <c r="AA3233" i="10"/>
  <c r="AB3233" i="10"/>
  <c r="AA3232" i="10"/>
  <c r="AB3232" i="10"/>
  <c r="AA3231" i="10"/>
  <c r="AB3231" i="10"/>
  <c r="AA3230" i="10"/>
  <c r="AB3230" i="10"/>
  <c r="AA3229" i="10"/>
  <c r="AB3229" i="10"/>
  <c r="AA3228" i="10"/>
  <c r="AB3228" i="10"/>
  <c r="AA3227" i="10"/>
  <c r="AB3227" i="10"/>
  <c r="AA3226" i="10"/>
  <c r="AB3226" i="10"/>
  <c r="AA3225" i="10"/>
  <c r="AB3225" i="10"/>
  <c r="AA3224" i="10"/>
  <c r="AB3224" i="10"/>
  <c r="AA3223" i="10"/>
  <c r="AB3223" i="10"/>
  <c r="AA3222" i="10"/>
  <c r="AB3222" i="10"/>
  <c r="AA3221" i="10"/>
  <c r="AB3221" i="10"/>
  <c r="AA3220" i="10"/>
  <c r="AB3220" i="10"/>
  <c r="AA3219" i="10"/>
  <c r="AB3219" i="10"/>
  <c r="AA3218" i="10"/>
  <c r="AB3218" i="10"/>
  <c r="AA3217" i="10"/>
  <c r="AB3217" i="10"/>
  <c r="AA3216" i="10"/>
  <c r="AB3216" i="10"/>
  <c r="AA3215" i="10"/>
  <c r="AB3215" i="10"/>
  <c r="AA3214" i="10"/>
  <c r="AB3214" i="10"/>
  <c r="AA3213" i="10"/>
  <c r="AB3213" i="10"/>
  <c r="AA3212" i="10"/>
  <c r="AB3212" i="10"/>
  <c r="AA3211" i="10"/>
  <c r="AB3211" i="10"/>
  <c r="AA3210" i="10"/>
  <c r="AB3210" i="10"/>
  <c r="AA3209" i="10"/>
  <c r="AB3209" i="10"/>
  <c r="AA3208" i="10"/>
  <c r="AB3208" i="10"/>
  <c r="AA3207" i="10"/>
  <c r="AB3207" i="10"/>
  <c r="AA3206" i="10"/>
  <c r="AB3206" i="10"/>
  <c r="AA3205" i="10"/>
  <c r="AB3205" i="10"/>
  <c r="AA3204" i="10"/>
  <c r="AB3204" i="10"/>
  <c r="Z3199" i="10"/>
  <c r="AA3199" i="10"/>
  <c r="Z3196" i="10"/>
  <c r="AA3196" i="10"/>
  <c r="Z3193" i="10"/>
  <c r="AA3193" i="10"/>
  <c r="Z3190" i="10"/>
  <c r="AA3190" i="10"/>
  <c r="Z3187" i="10"/>
  <c r="AA3187" i="10"/>
  <c r="Z3184" i="10"/>
  <c r="AA3184" i="10"/>
  <c r="Z3181" i="10"/>
  <c r="AA3181" i="10"/>
  <c r="Z3178" i="10"/>
  <c r="AA3178" i="10"/>
  <c r="Z3175" i="10"/>
  <c r="AA3175" i="10"/>
  <c r="Z3172" i="10"/>
  <c r="AA3172" i="10"/>
  <c r="Z3169" i="10"/>
  <c r="AA3169" i="10"/>
  <c r="Z3201" i="10"/>
  <c r="AA3201" i="10"/>
  <c r="AB3201" i="10"/>
  <c r="Z3198" i="10"/>
  <c r="Z3195" i="10"/>
  <c r="Z3192" i="10"/>
  <c r="Z3189" i="10"/>
  <c r="Z3186" i="10"/>
  <c r="Z3183" i="10"/>
  <c r="Z3180" i="10"/>
  <c r="Z3177" i="10"/>
  <c r="Z3174" i="10"/>
  <c r="Z3171" i="10"/>
  <c r="Z3168" i="10"/>
  <c r="Z3165" i="10"/>
  <c r="AA3165" i="10"/>
  <c r="Z3162" i="10"/>
  <c r="AA3162" i="10"/>
  <c r="Z3159" i="10"/>
  <c r="AA3159" i="10"/>
  <c r="Z3156" i="10"/>
  <c r="AA3156" i="10"/>
  <c r="Z3153" i="10"/>
  <c r="AA3153" i="10"/>
  <c r="Z3150" i="10"/>
  <c r="AA3150" i="10"/>
  <c r="Z3147" i="10"/>
  <c r="AA3147" i="10"/>
  <c r="Z3144" i="10"/>
  <c r="AA3144" i="10"/>
  <c r="Z3141" i="10"/>
  <c r="AA3141" i="10"/>
  <c r="Z3138" i="10"/>
  <c r="AA3138" i="10"/>
  <c r="Z3135" i="10"/>
  <c r="AA3135" i="10"/>
  <c r="Z3132" i="10"/>
  <c r="AA3132" i="10"/>
  <c r="Z3129" i="10"/>
  <c r="AA3129" i="10"/>
  <c r="Z3126" i="10"/>
  <c r="AA3126" i="10"/>
  <c r="Z3123" i="10"/>
  <c r="AA3123" i="10"/>
  <c r="Z3120" i="10"/>
  <c r="AA3120" i="10"/>
  <c r="Z3117" i="10"/>
  <c r="AA3117" i="10"/>
  <c r="Z3114" i="10"/>
  <c r="AA3114" i="10"/>
  <c r="Z3111" i="10"/>
  <c r="AA3111" i="10"/>
  <c r="Z3108" i="10"/>
  <c r="AA3108" i="10"/>
  <c r="Z3105" i="10"/>
  <c r="AA3105" i="10"/>
  <c r="Z3102" i="10"/>
  <c r="AA3102" i="10"/>
  <c r="Z3099" i="10"/>
  <c r="AA3099" i="10"/>
  <c r="Z3096" i="10"/>
  <c r="AA3096" i="10"/>
  <c r="Z3093" i="10"/>
  <c r="AA3093" i="10"/>
  <c r="Z3090" i="10"/>
  <c r="AA3090" i="10"/>
  <c r="Z3087" i="10"/>
  <c r="AA3087" i="10"/>
  <c r="Z3084" i="10"/>
  <c r="AA3084" i="10"/>
  <c r="Z3081" i="10"/>
  <c r="AA3081" i="10"/>
  <c r="Z3078" i="10"/>
  <c r="AA3078" i="10"/>
  <c r="Z3075" i="10"/>
  <c r="AA3075" i="10"/>
  <c r="Z3072" i="10"/>
  <c r="AA3072" i="10"/>
  <c r="Z3069" i="10"/>
  <c r="AA3069" i="10"/>
  <c r="Z3066" i="10"/>
  <c r="AA3066" i="10"/>
  <c r="Z3063" i="10"/>
  <c r="AA3063" i="10"/>
  <c r="Z3060" i="10"/>
  <c r="AA3060" i="10"/>
  <c r="Z3057" i="10"/>
  <c r="AA3057" i="10"/>
  <c r="Z3054" i="10"/>
  <c r="AA3054" i="10"/>
  <c r="Z3051" i="10"/>
  <c r="AA3051" i="10"/>
  <c r="Z3048" i="10"/>
  <c r="AA3048" i="10"/>
  <c r="Z3045" i="10"/>
  <c r="AA3045" i="10"/>
  <c r="Z3042" i="10"/>
  <c r="AA3042" i="10"/>
  <c r="Z3039" i="10"/>
  <c r="AA3039" i="10"/>
  <c r="Z3036" i="10"/>
  <c r="AA3036" i="10"/>
  <c r="Z3033" i="10"/>
  <c r="AA3033" i="10"/>
  <c r="Z3030" i="10"/>
  <c r="AA3030" i="10"/>
  <c r="Z3027" i="10"/>
  <c r="AA3027" i="10"/>
  <c r="Z3024" i="10"/>
  <c r="AA3024" i="10"/>
  <c r="Z3021" i="10"/>
  <c r="AA3021" i="10"/>
  <c r="Z3018" i="10"/>
  <c r="AA3018" i="10"/>
  <c r="Z3015" i="10"/>
  <c r="AA3015" i="10"/>
  <c r="Z3012" i="10"/>
  <c r="AA3012" i="10"/>
  <c r="Z3009" i="10"/>
  <c r="AA3009" i="10"/>
  <c r="Z3006" i="10"/>
  <c r="AA3006" i="10"/>
  <c r="Z3003" i="10"/>
  <c r="AA3003" i="10"/>
  <c r="Z3000" i="10"/>
  <c r="AA3000" i="10"/>
  <c r="Z2997" i="10"/>
  <c r="AA2997" i="10"/>
  <c r="Z2994" i="10"/>
  <c r="AA2994" i="10"/>
  <c r="Z2991" i="10"/>
  <c r="AA2991" i="10"/>
  <c r="Z2988" i="10"/>
  <c r="AA2988" i="10"/>
  <c r="Z2985" i="10"/>
  <c r="AA2985" i="10"/>
  <c r="Z2982" i="10"/>
  <c r="AA2982" i="10"/>
  <c r="Z2979" i="10"/>
  <c r="AA2979" i="10"/>
  <c r="Z2976" i="10"/>
  <c r="AA2976" i="10"/>
  <c r="Z2973" i="10"/>
  <c r="AA2973" i="10"/>
  <c r="Z2970" i="10"/>
  <c r="AA2970" i="10"/>
  <c r="Z2967" i="10"/>
  <c r="AA2967" i="10"/>
  <c r="Z2964" i="10"/>
  <c r="AA2964" i="10"/>
  <c r="Z2961" i="10"/>
  <c r="AA2961" i="10"/>
  <c r="Z2958" i="10"/>
  <c r="AA2958" i="10"/>
  <c r="Z2955" i="10"/>
  <c r="AA2955" i="10"/>
  <c r="Z2952" i="10"/>
  <c r="AA2952" i="10"/>
  <c r="Z2949" i="10"/>
  <c r="AA2949" i="10"/>
  <c r="Z2946" i="10"/>
  <c r="AA2946" i="10"/>
  <c r="Z2943" i="10"/>
  <c r="AA2943" i="10"/>
  <c r="Z2940" i="10"/>
  <c r="AA2940" i="10"/>
  <c r="Z2937" i="10"/>
  <c r="AA2937" i="10"/>
  <c r="Z2934" i="10"/>
  <c r="AA2934" i="10"/>
  <c r="Z2931" i="10"/>
  <c r="AA2931" i="10"/>
  <c r="Z2928" i="10"/>
  <c r="AA2928" i="10"/>
  <c r="Z2925" i="10"/>
  <c r="AA2925" i="10"/>
  <c r="Z2922" i="10"/>
  <c r="AA2922" i="10"/>
  <c r="Z2919" i="10"/>
  <c r="AA2919" i="10"/>
  <c r="Z2916" i="10"/>
  <c r="AA2916" i="10"/>
  <c r="Z2913" i="10"/>
  <c r="AA2913" i="10"/>
  <c r="Z2910" i="10"/>
  <c r="AA2910" i="10"/>
  <c r="Z2907" i="10"/>
  <c r="AA2907" i="10"/>
  <c r="Z2904" i="10"/>
  <c r="AA2904" i="10"/>
  <c r="Z2901" i="10"/>
  <c r="AA2901" i="10"/>
  <c r="Z2898" i="10"/>
  <c r="AA2898" i="10"/>
  <c r="Z2895" i="10"/>
  <c r="AA2895" i="10"/>
  <c r="Z2892" i="10"/>
  <c r="AA2892" i="10"/>
  <c r="Z2889" i="10"/>
  <c r="AA2889" i="10"/>
  <c r="Z2886" i="10"/>
  <c r="AA2886" i="10"/>
  <c r="Z2883" i="10"/>
  <c r="AA2883" i="10"/>
  <c r="Z2880" i="10"/>
  <c r="AA2880" i="10"/>
  <c r="Z2877" i="10"/>
  <c r="AA2877" i="10"/>
  <c r="Z2874" i="10"/>
  <c r="AA2874" i="10"/>
  <c r="Z2871" i="10"/>
  <c r="AA2871" i="10"/>
  <c r="Z2868" i="10"/>
  <c r="AA2868" i="10"/>
  <c r="Z2865" i="10"/>
  <c r="AA2865" i="10"/>
  <c r="Z2862" i="10"/>
  <c r="AA2862" i="10"/>
  <c r="Z2859" i="10"/>
  <c r="AA2859" i="10"/>
  <c r="Z2856" i="10"/>
  <c r="AA2856" i="10"/>
  <c r="Z2853" i="10"/>
  <c r="AA2853" i="10"/>
  <c r="Z2850" i="10"/>
  <c r="AA2850" i="10"/>
  <c r="Z2847" i="10"/>
  <c r="AA2847" i="10"/>
  <c r="Z2844" i="10"/>
  <c r="AA2844" i="10"/>
  <c r="Z2841" i="10"/>
  <c r="AA2841" i="10"/>
  <c r="Z2838" i="10"/>
  <c r="AA2838" i="10"/>
  <c r="Z2835" i="10"/>
  <c r="AA2835" i="10"/>
  <c r="Z2832" i="10"/>
  <c r="AA2832" i="10"/>
  <c r="Z2829" i="10"/>
  <c r="AA2829" i="10"/>
  <c r="Z2826" i="10"/>
  <c r="AA2826" i="10"/>
  <c r="Z2823" i="10"/>
  <c r="AA2823" i="10"/>
  <c r="Z2820" i="10"/>
  <c r="AA2820" i="10"/>
  <c r="Z2817" i="10"/>
  <c r="AA2817" i="10"/>
  <c r="Z2814" i="10"/>
  <c r="AA2814" i="10"/>
  <c r="Z2811" i="10"/>
  <c r="AA2811" i="10"/>
  <c r="Z2808" i="10"/>
  <c r="AA2808" i="10"/>
  <c r="Z2805" i="10"/>
  <c r="AA2805" i="10"/>
  <c r="Z2802" i="10"/>
  <c r="AA2802" i="10"/>
  <c r="Z2799" i="10"/>
  <c r="AA2799" i="10"/>
  <c r="Z2796" i="10"/>
  <c r="AA2796" i="10"/>
  <c r="Z2793" i="10"/>
  <c r="AA2793" i="10"/>
  <c r="Z2790" i="10"/>
  <c r="AA2790" i="10"/>
  <c r="Z2787" i="10"/>
  <c r="AA2787" i="10"/>
  <c r="Z2784" i="10"/>
  <c r="AA2784" i="10"/>
  <c r="Z2781" i="10"/>
  <c r="AA2781" i="10"/>
  <c r="Z2778" i="10"/>
  <c r="AA2778" i="10"/>
  <c r="Z2775" i="10"/>
  <c r="AA2775" i="10"/>
  <c r="Z2772" i="10"/>
  <c r="AA2772" i="10"/>
  <c r="Z2769" i="10"/>
  <c r="AA2769" i="10"/>
  <c r="Z2766" i="10"/>
  <c r="AA2766" i="10"/>
  <c r="Z2763" i="10"/>
  <c r="AA2763" i="10"/>
  <c r="Z2760" i="10"/>
  <c r="AA2760" i="10"/>
  <c r="Z2757" i="10"/>
  <c r="AA2757" i="10"/>
  <c r="Z2754" i="10"/>
  <c r="AA2754" i="10"/>
  <c r="Z2751" i="10"/>
  <c r="AA2751" i="10"/>
  <c r="Z2748" i="10"/>
  <c r="AA2748" i="10"/>
  <c r="Z2745" i="10"/>
  <c r="AA2745" i="10"/>
  <c r="Z2742" i="10"/>
  <c r="AA2742" i="10"/>
  <c r="Z2739" i="10"/>
  <c r="AA2739" i="10"/>
  <c r="Z2736" i="10"/>
  <c r="AA2736" i="10"/>
  <c r="Z2733" i="10"/>
  <c r="AA2733" i="10"/>
  <c r="Z2730" i="10"/>
  <c r="AA2730" i="10"/>
  <c r="Z2727" i="10"/>
  <c r="AA2727" i="10"/>
  <c r="Z2724" i="10"/>
  <c r="AA2724" i="10"/>
  <c r="Z2721" i="10"/>
  <c r="AA2721" i="10"/>
  <c r="Z2718" i="10"/>
  <c r="AA2718" i="10"/>
  <c r="Z2715" i="10"/>
  <c r="AA2715" i="10"/>
  <c r="Z2712" i="10"/>
  <c r="AA2712" i="10"/>
  <c r="Z2709" i="10"/>
  <c r="AA2709" i="10"/>
  <c r="Z2706" i="10"/>
  <c r="AA2706" i="10"/>
  <c r="Z2703" i="10"/>
  <c r="AA2703" i="10"/>
  <c r="Z2700" i="10"/>
  <c r="AA2700" i="10"/>
  <c r="Z2697" i="10"/>
  <c r="AA2697" i="10"/>
  <c r="Z3202" i="10"/>
  <c r="AA3202" i="10"/>
  <c r="AB3202" i="10"/>
  <c r="Z3200" i="10"/>
  <c r="AA3200" i="10"/>
  <c r="AB3200" i="10"/>
  <c r="AA3198" i="10"/>
  <c r="AB3198" i="10"/>
  <c r="Z3197" i="10"/>
  <c r="AA3197" i="10"/>
  <c r="AB3197" i="10"/>
  <c r="AA3195" i="10"/>
  <c r="AB3195" i="10"/>
  <c r="Z3194" i="10"/>
  <c r="AA3194" i="10"/>
  <c r="AB3194" i="10"/>
  <c r="AA3192" i="10"/>
  <c r="AB3192" i="10"/>
  <c r="Z3191" i="10"/>
  <c r="AA3191" i="10"/>
  <c r="AB3191" i="10"/>
  <c r="AA3189" i="10"/>
  <c r="AB3189" i="10"/>
  <c r="Z3188" i="10"/>
  <c r="AA3188" i="10"/>
  <c r="AB3188" i="10"/>
  <c r="AA3186" i="10"/>
  <c r="AB3186" i="10"/>
  <c r="Z3185" i="10"/>
  <c r="AA3185" i="10"/>
  <c r="AB3185" i="10"/>
  <c r="AA3183" i="10"/>
  <c r="AB3183" i="10"/>
  <c r="Z3182" i="10"/>
  <c r="AA3182" i="10"/>
  <c r="AB3182" i="10"/>
  <c r="AA3180" i="10"/>
  <c r="AB3180" i="10"/>
  <c r="Z3179" i="10"/>
  <c r="AA3179" i="10"/>
  <c r="AB3179" i="10"/>
  <c r="AA3177" i="10"/>
  <c r="AB3177" i="10"/>
  <c r="Z3176" i="10"/>
  <c r="AA3176" i="10"/>
  <c r="AB3176" i="10"/>
  <c r="AA3174" i="10"/>
  <c r="AB3174" i="10"/>
  <c r="Z3173" i="10"/>
  <c r="AA3173" i="10"/>
  <c r="AB3173" i="10"/>
  <c r="AA3171" i="10"/>
  <c r="AB3171" i="10"/>
  <c r="Z3170" i="10"/>
  <c r="AA3170" i="10"/>
  <c r="AB3170" i="10"/>
  <c r="AA3168" i="10"/>
  <c r="AB3168" i="10"/>
  <c r="Z3166" i="10"/>
  <c r="AA3166" i="10"/>
  <c r="AB3166" i="10"/>
  <c r="Z3163" i="10"/>
  <c r="AA3163" i="10"/>
  <c r="AB3163" i="10"/>
  <c r="Z3160" i="10"/>
  <c r="AA3160" i="10"/>
  <c r="AB3160" i="10"/>
  <c r="Z3157" i="10"/>
  <c r="AA3157" i="10"/>
  <c r="AB3157" i="10"/>
  <c r="Z3154" i="10"/>
  <c r="AA3154" i="10"/>
  <c r="AB3154" i="10"/>
  <c r="Z3151" i="10"/>
  <c r="AA3151" i="10"/>
  <c r="AB3151" i="10"/>
  <c r="Z3148" i="10"/>
  <c r="AA3148" i="10"/>
  <c r="AB3148" i="10"/>
  <c r="Z3145" i="10"/>
  <c r="AA3145" i="10"/>
  <c r="AB3145" i="10"/>
  <c r="Z3142" i="10"/>
  <c r="AA3142" i="10"/>
  <c r="AB3142" i="10"/>
  <c r="Z3139" i="10"/>
  <c r="AA3139" i="10"/>
  <c r="AB3139" i="10"/>
  <c r="Z3136" i="10"/>
  <c r="AA3136" i="10"/>
  <c r="AB3136" i="10"/>
  <c r="Z3133" i="10"/>
  <c r="AA3133" i="10"/>
  <c r="AB3133" i="10"/>
  <c r="Z3130" i="10"/>
  <c r="AA3130" i="10"/>
  <c r="AB3130" i="10"/>
  <c r="Z3127" i="10"/>
  <c r="AA3127" i="10"/>
  <c r="AB3127" i="10"/>
  <c r="Z3124" i="10"/>
  <c r="AA3124" i="10"/>
  <c r="AB3124" i="10"/>
  <c r="Z3121" i="10"/>
  <c r="AA3121" i="10"/>
  <c r="AB3121" i="10"/>
  <c r="Z3118" i="10"/>
  <c r="AA3118" i="10"/>
  <c r="AB3118" i="10"/>
  <c r="Z3115" i="10"/>
  <c r="AA3115" i="10"/>
  <c r="AB3115" i="10"/>
  <c r="Z3112" i="10"/>
  <c r="AA3112" i="10"/>
  <c r="AB3112" i="10"/>
  <c r="Z3109" i="10"/>
  <c r="AA3109" i="10"/>
  <c r="AB3109" i="10"/>
  <c r="Z3106" i="10"/>
  <c r="AA3106" i="10"/>
  <c r="AB3106" i="10"/>
  <c r="Z3103" i="10"/>
  <c r="AA3103" i="10"/>
  <c r="AB3103" i="10"/>
  <c r="Z3100" i="10"/>
  <c r="AA3100" i="10"/>
  <c r="AB3100" i="10"/>
  <c r="Z3097" i="10"/>
  <c r="AA3097" i="10"/>
  <c r="AB3097" i="10"/>
  <c r="Z3094" i="10"/>
  <c r="AA3094" i="10"/>
  <c r="AB3094" i="10"/>
  <c r="Z3091" i="10"/>
  <c r="AA3091" i="10"/>
  <c r="AB3091" i="10"/>
  <c r="Z3088" i="10"/>
  <c r="AA3088" i="10"/>
  <c r="AB3088" i="10"/>
  <c r="Z3085" i="10"/>
  <c r="AA3085" i="10"/>
  <c r="AB3085" i="10"/>
  <c r="Z3082" i="10"/>
  <c r="AA3082" i="10"/>
  <c r="AB3082" i="10"/>
  <c r="Z3079" i="10"/>
  <c r="AA3079" i="10"/>
  <c r="AB3079" i="10"/>
  <c r="Z3076" i="10"/>
  <c r="AA3076" i="10"/>
  <c r="AB3076" i="10"/>
  <c r="Z3073" i="10"/>
  <c r="AA3073" i="10"/>
  <c r="AB3073" i="10"/>
  <c r="Z3070" i="10"/>
  <c r="AA3070" i="10"/>
  <c r="AB3070" i="10"/>
  <c r="Z3067" i="10"/>
  <c r="AA3067" i="10"/>
  <c r="AB3067" i="10"/>
  <c r="Z3064" i="10"/>
  <c r="AA3064" i="10"/>
  <c r="AB3064" i="10"/>
  <c r="Z3061" i="10"/>
  <c r="AA3061" i="10"/>
  <c r="AB3061" i="10"/>
  <c r="Z3058" i="10"/>
  <c r="AA3058" i="10"/>
  <c r="AB3058" i="10"/>
  <c r="Z3055" i="10"/>
  <c r="AA3055" i="10"/>
  <c r="AB3055" i="10"/>
  <c r="Z3052" i="10"/>
  <c r="AA3052" i="10"/>
  <c r="AB3052" i="10"/>
  <c r="Z3049" i="10"/>
  <c r="AA3049" i="10"/>
  <c r="AB3049" i="10"/>
  <c r="Z3046" i="10"/>
  <c r="AA3046" i="10"/>
  <c r="AB3046" i="10"/>
  <c r="Z3043" i="10"/>
  <c r="AA3043" i="10"/>
  <c r="AB3043" i="10"/>
  <c r="Z3040" i="10"/>
  <c r="AA3040" i="10"/>
  <c r="AB3040" i="10"/>
  <c r="Z3037" i="10"/>
  <c r="AA3037" i="10"/>
  <c r="AB3037" i="10"/>
  <c r="Z3034" i="10"/>
  <c r="AA3034" i="10"/>
  <c r="AB3034" i="10"/>
  <c r="Z3031" i="10"/>
  <c r="AA3031" i="10"/>
  <c r="AB3031" i="10"/>
  <c r="Z3028" i="10"/>
  <c r="AA3028" i="10"/>
  <c r="AB3028" i="10"/>
  <c r="Z3025" i="10"/>
  <c r="AA3025" i="10"/>
  <c r="AB3025" i="10"/>
  <c r="Z3022" i="10"/>
  <c r="AA3022" i="10"/>
  <c r="AB3022" i="10"/>
  <c r="Z3019" i="10"/>
  <c r="AA3019" i="10"/>
  <c r="AB3019" i="10"/>
  <c r="Z3016" i="10"/>
  <c r="AA3016" i="10"/>
  <c r="AB3016" i="10"/>
  <c r="Z3013" i="10"/>
  <c r="AA3013" i="10"/>
  <c r="AB3013" i="10"/>
  <c r="Z3010" i="10"/>
  <c r="AA3010" i="10"/>
  <c r="AB3010" i="10"/>
  <c r="Z3007" i="10"/>
  <c r="AA3007" i="10"/>
  <c r="AB3007" i="10"/>
  <c r="Z3004" i="10"/>
  <c r="AA3004" i="10"/>
  <c r="AB3004" i="10"/>
  <c r="Z3001" i="10"/>
  <c r="AA3001" i="10"/>
  <c r="AB3001" i="10"/>
  <c r="Z2998" i="10"/>
  <c r="AA2998" i="10"/>
  <c r="AB2998" i="10"/>
  <c r="Z2995" i="10"/>
  <c r="AA2995" i="10"/>
  <c r="AB2995" i="10"/>
  <c r="Z2992" i="10"/>
  <c r="AA2992" i="10"/>
  <c r="AB2992" i="10"/>
  <c r="Z2989" i="10"/>
  <c r="AA2989" i="10"/>
  <c r="AB2989" i="10"/>
  <c r="Z2986" i="10"/>
  <c r="AA2986" i="10"/>
  <c r="AB2986" i="10"/>
  <c r="Z2983" i="10"/>
  <c r="AA2983" i="10"/>
  <c r="AB2983" i="10"/>
  <c r="Z2980" i="10"/>
  <c r="AA2980" i="10"/>
  <c r="AB2980" i="10"/>
  <c r="Z2977" i="10"/>
  <c r="AA2977" i="10"/>
  <c r="AB2977" i="10"/>
  <c r="Z2974" i="10"/>
  <c r="AA2974" i="10"/>
  <c r="AB2974" i="10"/>
  <c r="Z2971" i="10"/>
  <c r="AA2971" i="10"/>
  <c r="AB2971" i="10"/>
  <c r="Z2968" i="10"/>
  <c r="AA2968" i="10"/>
  <c r="AB2968" i="10"/>
  <c r="Z2965" i="10"/>
  <c r="AA2965" i="10"/>
  <c r="AB2965" i="10"/>
  <c r="Z2962" i="10"/>
  <c r="AA2962" i="10"/>
  <c r="AB2962" i="10"/>
  <c r="Z2959" i="10"/>
  <c r="AA2959" i="10"/>
  <c r="AB2959" i="10"/>
  <c r="Z2956" i="10"/>
  <c r="AA2956" i="10"/>
  <c r="AB2956" i="10"/>
  <c r="Z2953" i="10"/>
  <c r="AA2953" i="10"/>
  <c r="AB2953" i="10"/>
  <c r="Z2950" i="10"/>
  <c r="AA2950" i="10"/>
  <c r="AB2950" i="10"/>
  <c r="Z2947" i="10"/>
  <c r="AA2947" i="10"/>
  <c r="AB2947" i="10"/>
  <c r="Z2944" i="10"/>
  <c r="AA2944" i="10"/>
  <c r="AB2944" i="10"/>
  <c r="Z2941" i="10"/>
  <c r="AA2941" i="10"/>
  <c r="AB2941" i="10"/>
  <c r="Z2938" i="10"/>
  <c r="AA2938" i="10"/>
  <c r="AB2938" i="10"/>
  <c r="Z2935" i="10"/>
  <c r="AA2935" i="10"/>
  <c r="AB2935" i="10"/>
  <c r="Z2932" i="10"/>
  <c r="AA2932" i="10"/>
  <c r="AB2932" i="10"/>
  <c r="Z2929" i="10"/>
  <c r="AA2929" i="10"/>
  <c r="AB2929" i="10"/>
  <c r="Z2926" i="10"/>
  <c r="AA2926" i="10"/>
  <c r="AB2926" i="10"/>
  <c r="Z2923" i="10"/>
  <c r="AA2923" i="10"/>
  <c r="AB2923" i="10"/>
  <c r="Z2920" i="10"/>
  <c r="AA2920" i="10"/>
  <c r="AB2920" i="10"/>
  <c r="Z2917" i="10"/>
  <c r="AA2917" i="10"/>
  <c r="AB2917" i="10"/>
  <c r="Z2914" i="10"/>
  <c r="AA2914" i="10"/>
  <c r="AB2914" i="10"/>
  <c r="Z2911" i="10"/>
  <c r="AA2911" i="10"/>
  <c r="AB2911" i="10"/>
  <c r="Z2908" i="10"/>
  <c r="AA2908" i="10"/>
  <c r="AB2908" i="10"/>
  <c r="Z2905" i="10"/>
  <c r="AA2905" i="10"/>
  <c r="AB2905" i="10"/>
  <c r="Z2902" i="10"/>
  <c r="AA2902" i="10"/>
  <c r="AB2902" i="10"/>
  <c r="Z2899" i="10"/>
  <c r="AA2899" i="10"/>
  <c r="AB2899" i="10"/>
  <c r="Z2896" i="10"/>
  <c r="AA2896" i="10"/>
  <c r="AB2896" i="10"/>
  <c r="Z2893" i="10"/>
  <c r="AA2893" i="10"/>
  <c r="AB2893" i="10"/>
  <c r="Z2890" i="10"/>
  <c r="AA2890" i="10"/>
  <c r="AB2890" i="10"/>
  <c r="Z2887" i="10"/>
  <c r="AA2887" i="10"/>
  <c r="AB2887" i="10"/>
  <c r="Z2884" i="10"/>
  <c r="AA2884" i="10"/>
  <c r="AB2884" i="10"/>
  <c r="Z2924" i="10"/>
  <c r="AA2924" i="10"/>
  <c r="AB2924" i="10"/>
  <c r="AB2964" i="10"/>
  <c r="Z3044" i="10"/>
  <c r="AA3044" i="10"/>
  <c r="AB3044" i="10"/>
  <c r="AB3084" i="10"/>
  <c r="Z2" i="10"/>
  <c r="AA2" i="10"/>
  <c r="AB2" i="10"/>
  <c r="Z3" i="10"/>
  <c r="AA3" i="10"/>
  <c r="AB3" i="10"/>
  <c r="Z4" i="10"/>
  <c r="AA4" i="10"/>
  <c r="AB4" i="10"/>
  <c r="Z5" i="10"/>
  <c r="AA5" i="10"/>
  <c r="AB5" i="10"/>
  <c r="Z6" i="10"/>
  <c r="AA6" i="10"/>
  <c r="AB6" i="10"/>
  <c r="Z7" i="10"/>
  <c r="AA7" i="10"/>
  <c r="AB7" i="10"/>
  <c r="Z8" i="10"/>
  <c r="AA8" i="10"/>
  <c r="AB8" i="10"/>
  <c r="Z9" i="10"/>
  <c r="AA9" i="10"/>
  <c r="AB9" i="10"/>
  <c r="Z10" i="10"/>
  <c r="AA10" i="10"/>
  <c r="AB10" i="10"/>
  <c r="Z11" i="10"/>
  <c r="AA11" i="10"/>
  <c r="AB11" i="10"/>
  <c r="Z12" i="10"/>
  <c r="AA12" i="10"/>
  <c r="AB12" i="10"/>
  <c r="Z13" i="10"/>
  <c r="AA13" i="10"/>
  <c r="AB13" i="10"/>
  <c r="Z14" i="10"/>
  <c r="AA14" i="10"/>
  <c r="AB14" i="10"/>
  <c r="Z15" i="10"/>
  <c r="AA15" i="10"/>
  <c r="AB15" i="10"/>
  <c r="Z16" i="10"/>
  <c r="AA16" i="10"/>
  <c r="AB16" i="10"/>
  <c r="Z17" i="10"/>
  <c r="AA17" i="10"/>
  <c r="AB17" i="10"/>
  <c r="Z18" i="10"/>
  <c r="AA18" i="10"/>
  <c r="AB18" i="10"/>
  <c r="Z19" i="10"/>
  <c r="AA19" i="10"/>
  <c r="AB19" i="10"/>
  <c r="Z20" i="10"/>
  <c r="AA20" i="10"/>
  <c r="AB20" i="10"/>
  <c r="Z21" i="10"/>
  <c r="AA21" i="10"/>
  <c r="AB21" i="10"/>
  <c r="Z22" i="10"/>
  <c r="AA22" i="10"/>
  <c r="AB22" i="10"/>
  <c r="Z23" i="10"/>
  <c r="AA23" i="10"/>
  <c r="AB23" i="10"/>
  <c r="Z24" i="10"/>
  <c r="AA24" i="10"/>
  <c r="AB24" i="10"/>
  <c r="Z25" i="10"/>
  <c r="AA25" i="10"/>
  <c r="AB25" i="10"/>
  <c r="Z26" i="10"/>
  <c r="AA26" i="10"/>
  <c r="AB26" i="10"/>
  <c r="Z27" i="10"/>
  <c r="AA27" i="10"/>
  <c r="AB27" i="10"/>
  <c r="Z28" i="10"/>
  <c r="AA28" i="10"/>
  <c r="AB28" i="10"/>
  <c r="Z29" i="10"/>
  <c r="AA29" i="10"/>
  <c r="AB29" i="10"/>
  <c r="Z30" i="10"/>
  <c r="AA30" i="10"/>
  <c r="AB30" i="10"/>
  <c r="Z31" i="10"/>
  <c r="AA31" i="10"/>
  <c r="AB31" i="10"/>
  <c r="Z32" i="10"/>
  <c r="AA32" i="10"/>
  <c r="AB32" i="10"/>
  <c r="Z33" i="10"/>
  <c r="AA33" i="10"/>
  <c r="AB33" i="10"/>
  <c r="Z34" i="10"/>
  <c r="AA34" i="10"/>
  <c r="AB34" i="10"/>
  <c r="Z35" i="10"/>
  <c r="AA35" i="10"/>
  <c r="AB35" i="10"/>
  <c r="Z36" i="10"/>
  <c r="AA36" i="10"/>
  <c r="AB36" i="10"/>
  <c r="Z37" i="10"/>
  <c r="AA37" i="10"/>
  <c r="AB37" i="10"/>
  <c r="Z38" i="10"/>
  <c r="AA38" i="10"/>
  <c r="AB38" i="10"/>
  <c r="Z39" i="10"/>
  <c r="AA39" i="10"/>
  <c r="AB39" i="10"/>
  <c r="Z40" i="10"/>
  <c r="AA40" i="10"/>
  <c r="AB40" i="10"/>
  <c r="Z41" i="10"/>
  <c r="AA41" i="10"/>
  <c r="AB41" i="10"/>
  <c r="Z42" i="10"/>
  <c r="AA42" i="10"/>
  <c r="AB42" i="10"/>
  <c r="Z43" i="10"/>
  <c r="AA43" i="10"/>
  <c r="AB43" i="10"/>
  <c r="Z44" i="10"/>
  <c r="AA44" i="10"/>
  <c r="AB44" i="10"/>
  <c r="Z45" i="10"/>
  <c r="AA45" i="10"/>
  <c r="AB45" i="10"/>
  <c r="Z46" i="10"/>
  <c r="AA46" i="10"/>
  <c r="AB46" i="10"/>
  <c r="Z47" i="10"/>
  <c r="AA47" i="10"/>
  <c r="AB47" i="10"/>
  <c r="Z48" i="10"/>
  <c r="AA48" i="10"/>
  <c r="AB48" i="10"/>
  <c r="Z49" i="10"/>
  <c r="AA49" i="10"/>
  <c r="AB49" i="10"/>
  <c r="Z50" i="10"/>
  <c r="AA50" i="10"/>
  <c r="AB50" i="10"/>
  <c r="Z51" i="10"/>
  <c r="AA51" i="10"/>
  <c r="AB51" i="10"/>
  <c r="Z52" i="10"/>
  <c r="AA52" i="10"/>
  <c r="AB52" i="10"/>
  <c r="Z53" i="10"/>
  <c r="AA53" i="10"/>
  <c r="AB53" i="10"/>
  <c r="Z54" i="10"/>
  <c r="AA54" i="10"/>
  <c r="AB54" i="10"/>
  <c r="Z55" i="10"/>
  <c r="AA55" i="10"/>
  <c r="AB55" i="10"/>
  <c r="Z56" i="10"/>
  <c r="AA56" i="10"/>
  <c r="AB56" i="10"/>
  <c r="Z57" i="10"/>
  <c r="AA57" i="10"/>
  <c r="AB57" i="10"/>
  <c r="Z58" i="10"/>
  <c r="AA58" i="10"/>
  <c r="AB58" i="10"/>
  <c r="Z59" i="10"/>
  <c r="AA59" i="10"/>
  <c r="AB59" i="10"/>
  <c r="Z60" i="10"/>
  <c r="AA60" i="10"/>
  <c r="AB60" i="10"/>
  <c r="Z61" i="10"/>
  <c r="AA61" i="10"/>
  <c r="AB61" i="10"/>
  <c r="Z62" i="10"/>
  <c r="AA62" i="10"/>
  <c r="AB62" i="10"/>
  <c r="Z63" i="10"/>
  <c r="AA63" i="10"/>
  <c r="AB63" i="10"/>
  <c r="Z64" i="10"/>
  <c r="AA64" i="10"/>
  <c r="AB64" i="10"/>
  <c r="Z65" i="10"/>
  <c r="AA65" i="10"/>
  <c r="AB65" i="10"/>
  <c r="Z66" i="10"/>
  <c r="AA66" i="10"/>
  <c r="AB66" i="10"/>
  <c r="Z67" i="10"/>
  <c r="AA67" i="10"/>
  <c r="AB67" i="10"/>
  <c r="Z68" i="10"/>
  <c r="AA68" i="10"/>
  <c r="AB68" i="10"/>
  <c r="Z69" i="10"/>
  <c r="AA69" i="10"/>
  <c r="AB69" i="10"/>
  <c r="Z70" i="10"/>
  <c r="AA70" i="10"/>
  <c r="AB70" i="10"/>
  <c r="Z71" i="10"/>
  <c r="AA71" i="10"/>
  <c r="AB71" i="10"/>
  <c r="Z72" i="10"/>
  <c r="AA72" i="10"/>
  <c r="AB72" i="10"/>
  <c r="Z73" i="10"/>
  <c r="AA73" i="10"/>
  <c r="AB73" i="10"/>
  <c r="Z74" i="10"/>
  <c r="AA74" i="10"/>
  <c r="AB74" i="10"/>
  <c r="Z75" i="10"/>
  <c r="AA75" i="10"/>
  <c r="AB75" i="10"/>
  <c r="Z76" i="10"/>
  <c r="AA76" i="10"/>
  <c r="AB76" i="10"/>
  <c r="Z77" i="10"/>
  <c r="AA77" i="10"/>
  <c r="AB77" i="10"/>
  <c r="Z78" i="10"/>
  <c r="AA78" i="10"/>
  <c r="AB78" i="10"/>
  <c r="Z79" i="10"/>
  <c r="AA79" i="10"/>
  <c r="AB79" i="10"/>
  <c r="Z80" i="10"/>
  <c r="AA80" i="10"/>
  <c r="AB80" i="10"/>
  <c r="Z81" i="10"/>
  <c r="AA81" i="10"/>
  <c r="AB81" i="10"/>
  <c r="Z82" i="10"/>
  <c r="AA82" i="10"/>
  <c r="AB82" i="10"/>
  <c r="Z83" i="10"/>
  <c r="AA83" i="10"/>
  <c r="AB83" i="10"/>
  <c r="Z84" i="10"/>
  <c r="AA84" i="10"/>
  <c r="AB84" i="10"/>
  <c r="Z85" i="10"/>
  <c r="AA85" i="10"/>
  <c r="AB85" i="10"/>
  <c r="Z86" i="10"/>
  <c r="AA86" i="10"/>
  <c r="AB86" i="10"/>
  <c r="Z87" i="10"/>
  <c r="AA87" i="10"/>
  <c r="AB87" i="10"/>
  <c r="Z88" i="10"/>
  <c r="AA88" i="10"/>
  <c r="AB88" i="10"/>
  <c r="Z89" i="10"/>
  <c r="AA89" i="10"/>
  <c r="AB89" i="10"/>
  <c r="Z90" i="10"/>
  <c r="AA90" i="10"/>
  <c r="AB90" i="10"/>
  <c r="Z91" i="10"/>
  <c r="AA91" i="10"/>
  <c r="AB91" i="10"/>
  <c r="Z92" i="10"/>
  <c r="AA92" i="10"/>
  <c r="AB92" i="10"/>
  <c r="Z93" i="10"/>
  <c r="AA93" i="10"/>
  <c r="AB93" i="10"/>
  <c r="Z94" i="10"/>
  <c r="AA94" i="10"/>
  <c r="AB94" i="10"/>
  <c r="Z95" i="10"/>
  <c r="AA95" i="10"/>
  <c r="AB95" i="10"/>
  <c r="Z96" i="10"/>
  <c r="AA96" i="10"/>
  <c r="AB96" i="10"/>
  <c r="Z97" i="10"/>
  <c r="AA97" i="10"/>
  <c r="AB97" i="10"/>
  <c r="Z98" i="10"/>
  <c r="AA98" i="10"/>
  <c r="AB98" i="10"/>
  <c r="Z99" i="10"/>
  <c r="AA99" i="10"/>
  <c r="AB99" i="10"/>
  <c r="Z100" i="10"/>
  <c r="AA100" i="10"/>
  <c r="AB100" i="10"/>
  <c r="Z101" i="10"/>
  <c r="AA101" i="10"/>
  <c r="AB101" i="10"/>
  <c r="Z102" i="10"/>
  <c r="AA102" i="10"/>
  <c r="AB102" i="10"/>
  <c r="Z103" i="10"/>
  <c r="AA103" i="10"/>
  <c r="AB103" i="10"/>
  <c r="Z104" i="10"/>
  <c r="AA104" i="10"/>
  <c r="AB104" i="10"/>
  <c r="Z105" i="10"/>
  <c r="AA105" i="10"/>
  <c r="AB105" i="10"/>
  <c r="Z106" i="10"/>
  <c r="AA106" i="10"/>
  <c r="AB106" i="10"/>
  <c r="Z107" i="10"/>
  <c r="AA107" i="10"/>
  <c r="AB107" i="10"/>
  <c r="Z108" i="10"/>
  <c r="AA108" i="10"/>
  <c r="AB108" i="10"/>
  <c r="Z109" i="10"/>
  <c r="AA109" i="10"/>
  <c r="AB109" i="10"/>
  <c r="Z110" i="10"/>
  <c r="AA110" i="10"/>
  <c r="AB110" i="10"/>
  <c r="Z111" i="10"/>
  <c r="AA111" i="10"/>
  <c r="AB111" i="10"/>
  <c r="Z112" i="10"/>
  <c r="AA112" i="10"/>
  <c r="AB112" i="10"/>
  <c r="Z113" i="10"/>
  <c r="AA113" i="10"/>
  <c r="AB113" i="10"/>
  <c r="Z114" i="10"/>
  <c r="AA114" i="10"/>
  <c r="AB114" i="10"/>
  <c r="Z115" i="10"/>
  <c r="AA115" i="10"/>
  <c r="AB115" i="10"/>
  <c r="Z116" i="10"/>
  <c r="AA116" i="10"/>
  <c r="AB116" i="10"/>
  <c r="Z117" i="10"/>
  <c r="AA117" i="10"/>
  <c r="AB117" i="10"/>
  <c r="Z118" i="10"/>
  <c r="AA118" i="10"/>
  <c r="AB118" i="10"/>
  <c r="Z119" i="10"/>
  <c r="AA119" i="10"/>
  <c r="AB119" i="10"/>
  <c r="Z120" i="10"/>
  <c r="AA120" i="10"/>
  <c r="AB120" i="10"/>
  <c r="Z121" i="10"/>
  <c r="AA121" i="10"/>
  <c r="AB121" i="10"/>
  <c r="Z122" i="10"/>
  <c r="AA122" i="10"/>
  <c r="AB122" i="10"/>
  <c r="Z123" i="10"/>
  <c r="AA123" i="10"/>
  <c r="AB123" i="10"/>
  <c r="Z124" i="10"/>
  <c r="AA124" i="10"/>
  <c r="AB124" i="10"/>
  <c r="Z125" i="10"/>
  <c r="AA125" i="10"/>
  <c r="AB125" i="10"/>
  <c r="Z126" i="10"/>
  <c r="AA126" i="10"/>
  <c r="AB126" i="10"/>
  <c r="Z127" i="10"/>
  <c r="AA127" i="10"/>
  <c r="AB127" i="10"/>
  <c r="Z128" i="10"/>
  <c r="AA128" i="10"/>
  <c r="AB128" i="10"/>
  <c r="Z129" i="10"/>
  <c r="AA129" i="10"/>
  <c r="AB129" i="10"/>
  <c r="Z130" i="10"/>
  <c r="AA130" i="10"/>
  <c r="AB130" i="10"/>
  <c r="Z131" i="10"/>
  <c r="AA131" i="10"/>
  <c r="AB131" i="10"/>
  <c r="Z132" i="10"/>
  <c r="AA132" i="10"/>
  <c r="AB132" i="10"/>
  <c r="Z133" i="10"/>
  <c r="AA133" i="10"/>
  <c r="AB133" i="10"/>
  <c r="Z134" i="10"/>
  <c r="AA134" i="10"/>
  <c r="AB134" i="10"/>
  <c r="Z135" i="10"/>
  <c r="AA135" i="10"/>
  <c r="AB135" i="10"/>
  <c r="Z136" i="10"/>
  <c r="AA136" i="10"/>
  <c r="AB136" i="10"/>
  <c r="Z137" i="10"/>
  <c r="AA137" i="10"/>
  <c r="AB137" i="10"/>
  <c r="Z138" i="10"/>
  <c r="AA138" i="10"/>
  <c r="AB138" i="10"/>
  <c r="Z139" i="10"/>
  <c r="AA139" i="10"/>
  <c r="AB139" i="10"/>
  <c r="Z140" i="10"/>
  <c r="AA140" i="10"/>
  <c r="AB140" i="10"/>
  <c r="Z141" i="10"/>
  <c r="AA141" i="10"/>
  <c r="AB141" i="10"/>
  <c r="Z142" i="10"/>
  <c r="AA142" i="10"/>
  <c r="AB142" i="10"/>
  <c r="Z143" i="10"/>
  <c r="AA143" i="10"/>
  <c r="AB143" i="10"/>
  <c r="Z144" i="10"/>
  <c r="AA144" i="10"/>
  <c r="AB144" i="10"/>
  <c r="Z145" i="10"/>
  <c r="AA145" i="10"/>
  <c r="AB145" i="10"/>
  <c r="Z146" i="10"/>
  <c r="AA146" i="10"/>
  <c r="AB146" i="10"/>
  <c r="Z147" i="10"/>
  <c r="AA147" i="10"/>
  <c r="AB147" i="10"/>
  <c r="Z148" i="10"/>
  <c r="AA148" i="10"/>
  <c r="AB148" i="10"/>
  <c r="Z149" i="10"/>
  <c r="AA149" i="10"/>
  <c r="AB149" i="10"/>
  <c r="Z150" i="10"/>
  <c r="AA150" i="10"/>
  <c r="AB150" i="10"/>
  <c r="Z151" i="10"/>
  <c r="AA151" i="10"/>
  <c r="AB151" i="10"/>
  <c r="Z152" i="10"/>
  <c r="AA152" i="10"/>
  <c r="AB152" i="10"/>
  <c r="Z153" i="10"/>
  <c r="AA153" i="10"/>
  <c r="AB153" i="10"/>
  <c r="Z154" i="10"/>
  <c r="AA154" i="10"/>
  <c r="AB154" i="10"/>
  <c r="Z155" i="10"/>
  <c r="AA155" i="10"/>
  <c r="AB155" i="10"/>
  <c r="Z156" i="10"/>
  <c r="AA156" i="10"/>
  <c r="AB156" i="10"/>
  <c r="Z157" i="10"/>
  <c r="AA157" i="10"/>
  <c r="AB157" i="10"/>
  <c r="Z158" i="10"/>
  <c r="AA158" i="10"/>
  <c r="AB158" i="10"/>
  <c r="Z159" i="10"/>
  <c r="AA159" i="10"/>
  <c r="AB159" i="10"/>
  <c r="Z160" i="10"/>
  <c r="AA160" i="10"/>
  <c r="AB160" i="10"/>
  <c r="Z161" i="10"/>
  <c r="AA161" i="10"/>
  <c r="AB161" i="10"/>
  <c r="Z162" i="10"/>
  <c r="AA162" i="10"/>
  <c r="AB162" i="10"/>
  <c r="Z163" i="10"/>
  <c r="AA163" i="10"/>
  <c r="AB163" i="10"/>
  <c r="Z164" i="10"/>
  <c r="AA164" i="10"/>
  <c r="AB164" i="10"/>
  <c r="Z165" i="10"/>
  <c r="AA165" i="10"/>
  <c r="AB165" i="10"/>
  <c r="Z166" i="10"/>
  <c r="AA166" i="10"/>
  <c r="AB166" i="10"/>
  <c r="Z167" i="10"/>
  <c r="AA167" i="10"/>
  <c r="AB167" i="10"/>
  <c r="Z168" i="10"/>
  <c r="AA168" i="10"/>
  <c r="AB168" i="10"/>
  <c r="Z169" i="10"/>
  <c r="AA169" i="10"/>
  <c r="AB169" i="10"/>
  <c r="Z170" i="10"/>
  <c r="AA170" i="10"/>
  <c r="AB170" i="10"/>
  <c r="Z171" i="10"/>
  <c r="AA171" i="10"/>
  <c r="AB171" i="10"/>
  <c r="Z172" i="10"/>
  <c r="AA172" i="10"/>
  <c r="AB172" i="10"/>
  <c r="Z173" i="10"/>
  <c r="AA173" i="10"/>
  <c r="AB173" i="10"/>
  <c r="Z174" i="10"/>
  <c r="AA174" i="10"/>
  <c r="AB174" i="10"/>
  <c r="Z175" i="10"/>
  <c r="AA175" i="10"/>
  <c r="AB175" i="10"/>
  <c r="Z176" i="10"/>
  <c r="AA176" i="10"/>
  <c r="AB176" i="10"/>
  <c r="Z177" i="10"/>
  <c r="AA177" i="10"/>
  <c r="AB177" i="10"/>
  <c r="Z178" i="10"/>
  <c r="AA178" i="10"/>
  <c r="AB178" i="10"/>
  <c r="Z179" i="10"/>
  <c r="AA179" i="10"/>
  <c r="AB179" i="10"/>
  <c r="Z180" i="10"/>
  <c r="AA180" i="10"/>
  <c r="AB180" i="10"/>
  <c r="Z181" i="10"/>
  <c r="AA181" i="10"/>
  <c r="AB181" i="10"/>
  <c r="Z182" i="10"/>
  <c r="AA182" i="10"/>
  <c r="AB182" i="10"/>
  <c r="Z183" i="10"/>
  <c r="AA183" i="10"/>
  <c r="AB183" i="10"/>
  <c r="Z184" i="10"/>
  <c r="AA184" i="10"/>
  <c r="AB184" i="10"/>
  <c r="Z185" i="10"/>
  <c r="AA185" i="10"/>
  <c r="AB185" i="10"/>
  <c r="Z186" i="10"/>
  <c r="AA186" i="10"/>
  <c r="AB186" i="10"/>
  <c r="Z187" i="10"/>
  <c r="AA187" i="10"/>
  <c r="AB187" i="10"/>
  <c r="Z188" i="10"/>
  <c r="AA188" i="10"/>
  <c r="AB188" i="10"/>
  <c r="Z189" i="10"/>
  <c r="AA189" i="10"/>
  <c r="AB189" i="10"/>
  <c r="Z190" i="10"/>
  <c r="AA190" i="10"/>
  <c r="AB190" i="10"/>
  <c r="Z191" i="10"/>
  <c r="AA191" i="10"/>
  <c r="AB191" i="10"/>
  <c r="Z192" i="10"/>
  <c r="AA192" i="10"/>
  <c r="AB192" i="10"/>
  <c r="Z193" i="10"/>
  <c r="AA193" i="10"/>
  <c r="AB193" i="10"/>
  <c r="Z194" i="10"/>
  <c r="AA194" i="10"/>
  <c r="AB194" i="10"/>
  <c r="Z195" i="10"/>
  <c r="AA195" i="10"/>
  <c r="AB195" i="10"/>
  <c r="Z196" i="10"/>
  <c r="AA196" i="10"/>
  <c r="AB196" i="10"/>
  <c r="Z197" i="10"/>
  <c r="AA197" i="10"/>
  <c r="AB197" i="10"/>
  <c r="Z198" i="10"/>
  <c r="AA198" i="10"/>
  <c r="AB198" i="10"/>
  <c r="Z199" i="10"/>
  <c r="AA199" i="10"/>
  <c r="AB199" i="10"/>
  <c r="Z200" i="10"/>
  <c r="AA200" i="10"/>
  <c r="AB200" i="10"/>
  <c r="Z201" i="10"/>
  <c r="AA201" i="10"/>
  <c r="AB201" i="10"/>
  <c r="Z202" i="10"/>
  <c r="AA202" i="10"/>
  <c r="AB202" i="10"/>
  <c r="Z203" i="10"/>
  <c r="AA203" i="10"/>
  <c r="AB203" i="10"/>
  <c r="Z204" i="10"/>
  <c r="AA204" i="10"/>
  <c r="AB204" i="10"/>
  <c r="Z205" i="10"/>
  <c r="AA205" i="10"/>
  <c r="AB205" i="10"/>
  <c r="Z206" i="10"/>
  <c r="AA206" i="10"/>
  <c r="AB206" i="10"/>
  <c r="Z207" i="10"/>
  <c r="AA207" i="10"/>
  <c r="AB207" i="10"/>
  <c r="Z208" i="10"/>
  <c r="AA208" i="10"/>
  <c r="AB208" i="10"/>
  <c r="Z209" i="10"/>
  <c r="AA209" i="10"/>
  <c r="AB209" i="10"/>
  <c r="Z210" i="10"/>
  <c r="AA210" i="10"/>
  <c r="AB210" i="10"/>
  <c r="Z211" i="10"/>
  <c r="AA211" i="10"/>
  <c r="AB211" i="10"/>
  <c r="Z212" i="10"/>
  <c r="AA212" i="10"/>
  <c r="AB212" i="10"/>
  <c r="Z213" i="10"/>
  <c r="AA213" i="10"/>
  <c r="AB213" i="10"/>
  <c r="Z214" i="10"/>
  <c r="AA214" i="10"/>
  <c r="AB214" i="10"/>
  <c r="Z215" i="10"/>
  <c r="AA215" i="10"/>
  <c r="AB215" i="10"/>
  <c r="Z216" i="10"/>
  <c r="AA216" i="10"/>
  <c r="AB216" i="10"/>
  <c r="Z217" i="10"/>
  <c r="AA217" i="10"/>
  <c r="AB217" i="10"/>
  <c r="Z218" i="10"/>
  <c r="AA218" i="10"/>
  <c r="AB218" i="10"/>
  <c r="Z219" i="10"/>
  <c r="AA219" i="10"/>
  <c r="AB219" i="10"/>
  <c r="Z220" i="10"/>
  <c r="AA220" i="10"/>
  <c r="AB220" i="10"/>
  <c r="Z221" i="10"/>
  <c r="AA221" i="10"/>
  <c r="AB221" i="10"/>
  <c r="Z222" i="10"/>
  <c r="AA222" i="10"/>
  <c r="AB222" i="10"/>
  <c r="Z223" i="10"/>
  <c r="AA223" i="10"/>
  <c r="AB223" i="10"/>
  <c r="Z224" i="10"/>
  <c r="AA224" i="10"/>
  <c r="AB224" i="10"/>
  <c r="Z225" i="10"/>
  <c r="AA225" i="10"/>
  <c r="AB225" i="10"/>
  <c r="Z226" i="10"/>
  <c r="AA226" i="10"/>
  <c r="AB226" i="10"/>
  <c r="Z227" i="10"/>
  <c r="AA227" i="10"/>
  <c r="AB227" i="10"/>
  <c r="Z228" i="10"/>
  <c r="AA228" i="10"/>
  <c r="AB228" i="10"/>
  <c r="Z229" i="10"/>
  <c r="AA229" i="10"/>
  <c r="AB229" i="10"/>
  <c r="Z230" i="10"/>
  <c r="AA230" i="10"/>
  <c r="AB230" i="10"/>
  <c r="Z231" i="10"/>
  <c r="AA231" i="10"/>
  <c r="AB231" i="10"/>
  <c r="Z232" i="10"/>
  <c r="AA232" i="10"/>
  <c r="AB232" i="10"/>
  <c r="Z233" i="10"/>
  <c r="AA233" i="10"/>
  <c r="AB233" i="10"/>
  <c r="Z234" i="10"/>
  <c r="AA234" i="10"/>
  <c r="AB234" i="10"/>
  <c r="Z235" i="10"/>
  <c r="AA235" i="10"/>
  <c r="AB235" i="10"/>
  <c r="Z236" i="10"/>
  <c r="AA236" i="10"/>
  <c r="AB236" i="10"/>
  <c r="Z237" i="10"/>
  <c r="AA237" i="10"/>
  <c r="AB237" i="10"/>
  <c r="Z238" i="10"/>
  <c r="AA238" i="10"/>
  <c r="AB238" i="10"/>
  <c r="Z239" i="10"/>
  <c r="AA239" i="10"/>
  <c r="AB239" i="10"/>
  <c r="Z240" i="10"/>
  <c r="AA240" i="10"/>
  <c r="AB240" i="10"/>
  <c r="Z241" i="10"/>
  <c r="AA241" i="10"/>
  <c r="AB241" i="10"/>
  <c r="Z242" i="10"/>
  <c r="AA242" i="10"/>
  <c r="AB242" i="10"/>
  <c r="Z243" i="10"/>
  <c r="AA243" i="10"/>
  <c r="AB243" i="10"/>
  <c r="Z244" i="10"/>
  <c r="AA244" i="10"/>
  <c r="AB244" i="10"/>
  <c r="Z245" i="10"/>
  <c r="AA245" i="10"/>
  <c r="AB245" i="10"/>
  <c r="Z246" i="10"/>
  <c r="AA246" i="10"/>
  <c r="AB246" i="10"/>
  <c r="Z247" i="10"/>
  <c r="AA247" i="10"/>
  <c r="AB247" i="10"/>
  <c r="Z248" i="10"/>
  <c r="AA248" i="10"/>
  <c r="AB248" i="10"/>
  <c r="Z249" i="10"/>
  <c r="AA249" i="10"/>
  <c r="AB249" i="10"/>
  <c r="Z250" i="10"/>
  <c r="AA250" i="10"/>
  <c r="AB250" i="10"/>
  <c r="Z251" i="10"/>
  <c r="AA251" i="10"/>
  <c r="AB251" i="10"/>
  <c r="Z252" i="10"/>
  <c r="AA252" i="10"/>
  <c r="AB252" i="10"/>
  <c r="Z253" i="10"/>
  <c r="AA253" i="10"/>
  <c r="AB253" i="10"/>
  <c r="Z254" i="10"/>
  <c r="AA254" i="10"/>
  <c r="AB254" i="10"/>
  <c r="Z255" i="10"/>
  <c r="AA255" i="10"/>
  <c r="AB255" i="10"/>
  <c r="Z256" i="10"/>
  <c r="AA256" i="10"/>
  <c r="AB256" i="10"/>
  <c r="Z257" i="10"/>
  <c r="AA257" i="10"/>
  <c r="AB257" i="10"/>
  <c r="Z258" i="10"/>
  <c r="AA258" i="10"/>
  <c r="AB258" i="10"/>
  <c r="Z259" i="10"/>
  <c r="AA259" i="10"/>
  <c r="AB259" i="10"/>
  <c r="Z260" i="10"/>
  <c r="AA260" i="10"/>
  <c r="AB260" i="10"/>
  <c r="Z261" i="10"/>
  <c r="AA261" i="10"/>
  <c r="AB261" i="10"/>
  <c r="Z262" i="10"/>
  <c r="AA262" i="10"/>
  <c r="AB262" i="10"/>
  <c r="Z263" i="10"/>
  <c r="AA263" i="10"/>
  <c r="AB263" i="10"/>
  <c r="Z264" i="10"/>
  <c r="AA264" i="10"/>
  <c r="AB264" i="10"/>
  <c r="Z265" i="10"/>
  <c r="AA265" i="10"/>
  <c r="AB265" i="10"/>
  <c r="Z266" i="10"/>
  <c r="AA266" i="10"/>
  <c r="AB266" i="10"/>
  <c r="Z267" i="10"/>
  <c r="AA267" i="10"/>
  <c r="AB267" i="10"/>
  <c r="Z268" i="10"/>
  <c r="AA268" i="10"/>
  <c r="AB268" i="10"/>
  <c r="Z269" i="10"/>
  <c r="AA269" i="10"/>
  <c r="AB269" i="10"/>
  <c r="Z270" i="10"/>
  <c r="AA270" i="10"/>
  <c r="AB270" i="10"/>
  <c r="Z271" i="10"/>
  <c r="AA271" i="10"/>
  <c r="AB271" i="10"/>
  <c r="Z272" i="10"/>
  <c r="AA272" i="10"/>
  <c r="AB272" i="10"/>
  <c r="Z273" i="10"/>
  <c r="AA273" i="10"/>
  <c r="AB273" i="10"/>
  <c r="Z274" i="10"/>
  <c r="AA274" i="10"/>
  <c r="AB274" i="10"/>
  <c r="Z275" i="10"/>
  <c r="AA275" i="10"/>
  <c r="AB275" i="10"/>
  <c r="Z276" i="10"/>
  <c r="AA276" i="10"/>
  <c r="AB276" i="10"/>
  <c r="Z277" i="10"/>
  <c r="AA277" i="10"/>
  <c r="AB277" i="10"/>
  <c r="Z278" i="10"/>
  <c r="AA278" i="10"/>
  <c r="AB278" i="10"/>
  <c r="Z279" i="10"/>
  <c r="AA279" i="10"/>
  <c r="AB279" i="10"/>
  <c r="Z280" i="10"/>
  <c r="AA280" i="10"/>
  <c r="AB280" i="10"/>
  <c r="Z281" i="10"/>
  <c r="AA281" i="10"/>
  <c r="AB281" i="10"/>
  <c r="Z282" i="10"/>
  <c r="AA282" i="10"/>
  <c r="AB282" i="10"/>
  <c r="Z283" i="10"/>
  <c r="AA283" i="10"/>
  <c r="AB283" i="10"/>
  <c r="Z284" i="10"/>
  <c r="AA284" i="10"/>
  <c r="AB284" i="10"/>
  <c r="Z285" i="10"/>
  <c r="AA285" i="10"/>
  <c r="AB285" i="10"/>
  <c r="Z286" i="10"/>
  <c r="AA286" i="10"/>
  <c r="AB286" i="10"/>
  <c r="Z287" i="10"/>
  <c r="AA287" i="10"/>
  <c r="AB287" i="10"/>
  <c r="Z288" i="10"/>
  <c r="AA288" i="10"/>
  <c r="AB288" i="10"/>
  <c r="Z289" i="10"/>
  <c r="AA289" i="10"/>
  <c r="AB289" i="10"/>
  <c r="Z290" i="10"/>
  <c r="AA290" i="10"/>
  <c r="AB290" i="10"/>
  <c r="Z291" i="10"/>
  <c r="AA291" i="10"/>
  <c r="AB291" i="10"/>
  <c r="Z292" i="10"/>
  <c r="AA292" i="10"/>
  <c r="AB292" i="10"/>
  <c r="Z293" i="10"/>
  <c r="AA293" i="10"/>
  <c r="AB293" i="10"/>
  <c r="Z294" i="10"/>
  <c r="AA294" i="10"/>
  <c r="AB294" i="10"/>
  <c r="Z295" i="10"/>
  <c r="AA295" i="10"/>
  <c r="AB295" i="10"/>
  <c r="Z296" i="10"/>
  <c r="AA296" i="10"/>
  <c r="AB296" i="10"/>
  <c r="Z297" i="10"/>
  <c r="AA297" i="10"/>
  <c r="AB297" i="10"/>
  <c r="Z298" i="10"/>
  <c r="AA298" i="10"/>
  <c r="AB298" i="10"/>
  <c r="Z299" i="10"/>
  <c r="AA299" i="10"/>
  <c r="AB299" i="10"/>
  <c r="Z300" i="10"/>
  <c r="AA300" i="10"/>
  <c r="AB300" i="10"/>
  <c r="Z301" i="10"/>
  <c r="AA301" i="10"/>
  <c r="AB301" i="10"/>
  <c r="Z302" i="10"/>
  <c r="AA302" i="10"/>
  <c r="AB302" i="10"/>
  <c r="Z303" i="10"/>
  <c r="AA303" i="10"/>
  <c r="AB303" i="10"/>
  <c r="Z304" i="10"/>
  <c r="AA304" i="10"/>
  <c r="AB304" i="10"/>
  <c r="Z305" i="10"/>
  <c r="AA305" i="10"/>
  <c r="AB305" i="10"/>
  <c r="Z306" i="10"/>
  <c r="AA306" i="10"/>
  <c r="AB306" i="10"/>
  <c r="Z307" i="10"/>
  <c r="AA307" i="10"/>
  <c r="AB307" i="10"/>
  <c r="Z308" i="10"/>
  <c r="AA308" i="10"/>
  <c r="AB308" i="10"/>
  <c r="Z309" i="10"/>
  <c r="AA309" i="10"/>
  <c r="AB309" i="10"/>
  <c r="Z310" i="10"/>
  <c r="AA310" i="10"/>
  <c r="AB310" i="10"/>
  <c r="Z311" i="10"/>
  <c r="AA311" i="10"/>
  <c r="AB311" i="10"/>
  <c r="Z312" i="10"/>
  <c r="AA312" i="10"/>
  <c r="AB312" i="10"/>
  <c r="Z313" i="10"/>
  <c r="AA313" i="10"/>
  <c r="AB313" i="10"/>
  <c r="Z314" i="10"/>
  <c r="AA314" i="10"/>
  <c r="AB314" i="10"/>
  <c r="Z315" i="10"/>
  <c r="AA315" i="10"/>
  <c r="AB315" i="10"/>
  <c r="Z316" i="10"/>
  <c r="AA316" i="10"/>
  <c r="AB316" i="10"/>
  <c r="Z317" i="10"/>
  <c r="AA317" i="10"/>
  <c r="AB317" i="10"/>
  <c r="Z318" i="10"/>
  <c r="AA318" i="10"/>
  <c r="AB318" i="10"/>
  <c r="Z319" i="10"/>
  <c r="AA319" i="10"/>
  <c r="AB319" i="10"/>
  <c r="Z320" i="10"/>
  <c r="AA320" i="10"/>
  <c r="AB320" i="10"/>
  <c r="Z321" i="10"/>
  <c r="AA321" i="10"/>
  <c r="AB321" i="10"/>
  <c r="Z322" i="10"/>
  <c r="AA322" i="10"/>
  <c r="AB322" i="10"/>
  <c r="Z323" i="10"/>
  <c r="AA323" i="10"/>
  <c r="AB323" i="10"/>
  <c r="Z324" i="10"/>
  <c r="AA324" i="10"/>
  <c r="AB324" i="10"/>
  <c r="Z325" i="10"/>
  <c r="AA325" i="10"/>
  <c r="AB325" i="10"/>
  <c r="Z326" i="10"/>
  <c r="AA326" i="10"/>
  <c r="AB326" i="10"/>
  <c r="Z327" i="10"/>
  <c r="AA327" i="10"/>
  <c r="AB327" i="10"/>
  <c r="Z328" i="10"/>
  <c r="AA328" i="10"/>
  <c r="AB328" i="10"/>
  <c r="Z329" i="10"/>
  <c r="AA329" i="10"/>
  <c r="AB329" i="10"/>
  <c r="Z330" i="10"/>
  <c r="AA330" i="10"/>
  <c r="AB330" i="10"/>
  <c r="Z331" i="10"/>
  <c r="AA331" i="10"/>
  <c r="AB331" i="10"/>
  <c r="Z332" i="10"/>
  <c r="AA332" i="10"/>
  <c r="AB332" i="10"/>
  <c r="Z333" i="10"/>
  <c r="AA333" i="10"/>
  <c r="AB333" i="10"/>
  <c r="Z334" i="10"/>
  <c r="AA334" i="10"/>
  <c r="AB334" i="10"/>
  <c r="Z335" i="10"/>
  <c r="AA335" i="10"/>
  <c r="AB335" i="10"/>
  <c r="Z336" i="10"/>
  <c r="AA336" i="10"/>
  <c r="AB336" i="10"/>
  <c r="Z337" i="10"/>
  <c r="AA337" i="10"/>
  <c r="AB337" i="10"/>
  <c r="Z338" i="10"/>
  <c r="AA338" i="10"/>
  <c r="AB338" i="10"/>
  <c r="Z339" i="10"/>
  <c r="AA339" i="10"/>
  <c r="AB339" i="10"/>
  <c r="Z340" i="10"/>
  <c r="AA340" i="10"/>
  <c r="AB340" i="10"/>
  <c r="Z341" i="10"/>
  <c r="AA341" i="10"/>
  <c r="AB341" i="10"/>
  <c r="Z342" i="10"/>
  <c r="AA342" i="10"/>
  <c r="AB342" i="10"/>
  <c r="Z343" i="10"/>
  <c r="AA343" i="10"/>
  <c r="AB343" i="10"/>
  <c r="Z344" i="10"/>
  <c r="AA344" i="10"/>
  <c r="AB344" i="10"/>
  <c r="Z345" i="10"/>
  <c r="AA345" i="10"/>
  <c r="AB345" i="10"/>
  <c r="Z346" i="10"/>
  <c r="AA346" i="10"/>
  <c r="AB346" i="10"/>
  <c r="Z347" i="10"/>
  <c r="AA347" i="10"/>
  <c r="AB347" i="10"/>
  <c r="Z348" i="10"/>
  <c r="AA348" i="10"/>
  <c r="AB348" i="10"/>
  <c r="Z349" i="10"/>
  <c r="AA349" i="10"/>
  <c r="AB349" i="10"/>
  <c r="Z350" i="10"/>
  <c r="AA350" i="10"/>
  <c r="AB350" i="10"/>
  <c r="Z351" i="10"/>
  <c r="AA351" i="10"/>
  <c r="AB351" i="10"/>
  <c r="Z352" i="10"/>
  <c r="AA352" i="10"/>
  <c r="AB352" i="10"/>
  <c r="Z353" i="10"/>
  <c r="AA353" i="10"/>
  <c r="AB353" i="10"/>
  <c r="Z354" i="10"/>
  <c r="AA354" i="10"/>
  <c r="AB354" i="10"/>
  <c r="Z355" i="10"/>
  <c r="AA355" i="10"/>
  <c r="AB355" i="10"/>
  <c r="Z356" i="10"/>
  <c r="AA356" i="10"/>
  <c r="AB356" i="10"/>
  <c r="Z357" i="10"/>
  <c r="AA357" i="10"/>
  <c r="AB357" i="10"/>
  <c r="Z358" i="10"/>
  <c r="AA358" i="10"/>
  <c r="AB358" i="10"/>
  <c r="Z359" i="10"/>
  <c r="AA359" i="10"/>
  <c r="AB359" i="10"/>
  <c r="Z360" i="10"/>
  <c r="AA360" i="10"/>
  <c r="AB360" i="10"/>
  <c r="Z361" i="10"/>
  <c r="AA361" i="10"/>
  <c r="AB361" i="10"/>
  <c r="Z362" i="10"/>
  <c r="AA362" i="10"/>
  <c r="AB362" i="10"/>
  <c r="Z363" i="10"/>
  <c r="AA363" i="10"/>
  <c r="AB363" i="10"/>
  <c r="Z364" i="10"/>
  <c r="AA364" i="10"/>
  <c r="AB364" i="10"/>
  <c r="Z365" i="10"/>
  <c r="AA365" i="10"/>
  <c r="AB365" i="10"/>
  <c r="Z366" i="10"/>
  <c r="AA366" i="10"/>
  <c r="AB366" i="10"/>
  <c r="Z367" i="10"/>
  <c r="AA367" i="10"/>
  <c r="AB367" i="10"/>
  <c r="Z368" i="10"/>
  <c r="AA368" i="10"/>
  <c r="AB368" i="10"/>
  <c r="Z369" i="10"/>
  <c r="AA369" i="10"/>
  <c r="AB369" i="10"/>
  <c r="Z370" i="10"/>
  <c r="AA370" i="10"/>
  <c r="AB370" i="10"/>
  <c r="Z371" i="10"/>
  <c r="AA371" i="10"/>
  <c r="AB371" i="10"/>
  <c r="Z372" i="10"/>
  <c r="AA372" i="10"/>
  <c r="AB372" i="10"/>
  <c r="Z373" i="10"/>
  <c r="AA373" i="10"/>
  <c r="AB373" i="10"/>
  <c r="Z374" i="10"/>
  <c r="AA374" i="10"/>
  <c r="AB374" i="10"/>
  <c r="Z375" i="10"/>
  <c r="AA375" i="10"/>
  <c r="AB375" i="10"/>
  <c r="Z376" i="10"/>
  <c r="AA376" i="10"/>
  <c r="AB376" i="10"/>
  <c r="Z377" i="10"/>
  <c r="AA377" i="10"/>
  <c r="AB377" i="10"/>
  <c r="Z378" i="10"/>
  <c r="AA378" i="10"/>
  <c r="AB378" i="10"/>
  <c r="Z379" i="10"/>
  <c r="AA379" i="10"/>
  <c r="AB379" i="10"/>
  <c r="Z380" i="10"/>
  <c r="AA380" i="10"/>
  <c r="AB380" i="10"/>
  <c r="Z381" i="10"/>
  <c r="AA381" i="10"/>
  <c r="AB381" i="10"/>
  <c r="Z382" i="10"/>
  <c r="AA382" i="10"/>
  <c r="AB382" i="10"/>
  <c r="Z383" i="10"/>
  <c r="AA383" i="10"/>
  <c r="AB383" i="10"/>
  <c r="Z384" i="10"/>
  <c r="AA384" i="10"/>
  <c r="AB384" i="10"/>
  <c r="Z385" i="10"/>
  <c r="AA385" i="10"/>
  <c r="AB385" i="10"/>
  <c r="Z386" i="10"/>
  <c r="AA386" i="10"/>
  <c r="AB386" i="10"/>
  <c r="Z387" i="10"/>
  <c r="AA387" i="10"/>
  <c r="AB387" i="10"/>
  <c r="Z388" i="10"/>
  <c r="AA388" i="10"/>
  <c r="AB388" i="10"/>
  <c r="Z389" i="10"/>
  <c r="AA389" i="10"/>
  <c r="AB389" i="10"/>
  <c r="Z390" i="10"/>
  <c r="AA390" i="10"/>
  <c r="AB390" i="10"/>
  <c r="Z391" i="10"/>
  <c r="AA391" i="10"/>
  <c r="AB391" i="10"/>
  <c r="Z392" i="10"/>
  <c r="AA392" i="10"/>
  <c r="AB392" i="10"/>
  <c r="Z393" i="10"/>
  <c r="AA393" i="10"/>
  <c r="AB393" i="10"/>
  <c r="Z394" i="10"/>
  <c r="AA394" i="10"/>
  <c r="AB394" i="10"/>
  <c r="Z395" i="10"/>
  <c r="AA395" i="10"/>
  <c r="AB395" i="10"/>
  <c r="Z396" i="10"/>
  <c r="AA396" i="10"/>
  <c r="AB396" i="10"/>
  <c r="Z397" i="10"/>
  <c r="AA397" i="10"/>
  <c r="AB397" i="10"/>
  <c r="Z398" i="10"/>
  <c r="AA398" i="10"/>
  <c r="AB398" i="10"/>
  <c r="Z399" i="10"/>
  <c r="AA399" i="10"/>
  <c r="AB399" i="10"/>
  <c r="Z400" i="10"/>
  <c r="AA400" i="10"/>
  <c r="AB400" i="10"/>
  <c r="Z401" i="10"/>
  <c r="AA401" i="10"/>
  <c r="AB401" i="10"/>
  <c r="Z402" i="10"/>
  <c r="AA402" i="10"/>
  <c r="AB402" i="10"/>
  <c r="Z403" i="10"/>
  <c r="AA403" i="10"/>
  <c r="AB403" i="10"/>
  <c r="Z404" i="10"/>
  <c r="AA404" i="10"/>
  <c r="AB404" i="10"/>
  <c r="Z405" i="10"/>
  <c r="AA405" i="10"/>
  <c r="AB405" i="10"/>
  <c r="Z406" i="10"/>
  <c r="AA406" i="10"/>
  <c r="AB406" i="10"/>
  <c r="Z407" i="10"/>
  <c r="AA407" i="10"/>
  <c r="AB407" i="10"/>
  <c r="Z408" i="10"/>
  <c r="AA408" i="10"/>
  <c r="AB408" i="10"/>
  <c r="Z409" i="10"/>
  <c r="AA409" i="10"/>
  <c r="AB409" i="10"/>
  <c r="Z410" i="10"/>
  <c r="AA410" i="10"/>
  <c r="AB410" i="10"/>
  <c r="Z411" i="10"/>
  <c r="AA411" i="10"/>
  <c r="AB411" i="10"/>
  <c r="Z412" i="10"/>
  <c r="AA412" i="10"/>
  <c r="AB412" i="10"/>
  <c r="Z413" i="10"/>
  <c r="AA413" i="10"/>
  <c r="AB413" i="10"/>
  <c r="Z414" i="10"/>
  <c r="AA414" i="10"/>
  <c r="AB414" i="10"/>
  <c r="Z415" i="10"/>
  <c r="AA415" i="10"/>
  <c r="AB415" i="10"/>
  <c r="Z416" i="10"/>
  <c r="AA416" i="10"/>
  <c r="AB416" i="10"/>
  <c r="Z417" i="10"/>
  <c r="AA417" i="10"/>
  <c r="AB417" i="10"/>
  <c r="Z418" i="10"/>
  <c r="AA418" i="10"/>
  <c r="AB418" i="10"/>
  <c r="Z419" i="10"/>
  <c r="AA419" i="10"/>
  <c r="AB419" i="10"/>
  <c r="Z420" i="10"/>
  <c r="AA420" i="10"/>
  <c r="AB420" i="10"/>
  <c r="Z421" i="10"/>
  <c r="AA421" i="10"/>
  <c r="AB421" i="10"/>
  <c r="Z422" i="10"/>
  <c r="AA422" i="10"/>
  <c r="AB422" i="10"/>
  <c r="Z423" i="10"/>
  <c r="AA423" i="10"/>
  <c r="AB423" i="10"/>
  <c r="Z424" i="10"/>
  <c r="AA424" i="10"/>
  <c r="AB424" i="10"/>
  <c r="Z425" i="10"/>
  <c r="AA425" i="10"/>
  <c r="AB425" i="10"/>
  <c r="Z426" i="10"/>
  <c r="AA426" i="10"/>
  <c r="AB426" i="10"/>
  <c r="Z427" i="10"/>
  <c r="AA427" i="10"/>
  <c r="AB427" i="10"/>
  <c r="Z428" i="10"/>
  <c r="AA428" i="10"/>
  <c r="AB428" i="10"/>
  <c r="Z429" i="10"/>
  <c r="AA429" i="10"/>
  <c r="AB429" i="10"/>
  <c r="Z430" i="10"/>
  <c r="AA430" i="10"/>
  <c r="AB430" i="10"/>
  <c r="Z431" i="10"/>
  <c r="AA431" i="10"/>
  <c r="AB431" i="10"/>
  <c r="Z432" i="10"/>
  <c r="AA432" i="10"/>
  <c r="AB432" i="10"/>
  <c r="Z433" i="10"/>
  <c r="AA433" i="10"/>
  <c r="AB433" i="10"/>
  <c r="Z434" i="10"/>
  <c r="AA434" i="10"/>
  <c r="AB434" i="10"/>
  <c r="Z435" i="10"/>
  <c r="AA435" i="10"/>
  <c r="AB435" i="10"/>
  <c r="Z436" i="10"/>
  <c r="AA436" i="10"/>
  <c r="AB436" i="10"/>
  <c r="Z437" i="10"/>
  <c r="AA437" i="10"/>
  <c r="AB437" i="10"/>
  <c r="Z438" i="10"/>
  <c r="AA438" i="10"/>
  <c r="AB438" i="10"/>
  <c r="Z439" i="10"/>
  <c r="AA439" i="10"/>
  <c r="AB439" i="10"/>
  <c r="Z440" i="10"/>
  <c r="AA440" i="10"/>
  <c r="AB440" i="10"/>
  <c r="Z441" i="10"/>
  <c r="AA441" i="10"/>
  <c r="AB441" i="10"/>
  <c r="Z442" i="10"/>
  <c r="AA442" i="10"/>
  <c r="AB442" i="10"/>
  <c r="Z443" i="10"/>
  <c r="AA443" i="10"/>
  <c r="AB443" i="10"/>
  <c r="Z444" i="10"/>
  <c r="AA444" i="10"/>
  <c r="AB444" i="10"/>
  <c r="Z445" i="10"/>
  <c r="AA445" i="10"/>
  <c r="AB445" i="10"/>
  <c r="Z446" i="10"/>
  <c r="AA446" i="10"/>
  <c r="AB446" i="10"/>
  <c r="Z447" i="10"/>
  <c r="AA447" i="10"/>
  <c r="AB447" i="10"/>
  <c r="Z448" i="10"/>
  <c r="AA448" i="10"/>
  <c r="AB448" i="10"/>
  <c r="Z449" i="10"/>
  <c r="AA449" i="10"/>
  <c r="AB449" i="10"/>
  <c r="Z450" i="10"/>
  <c r="AA450" i="10"/>
  <c r="AB450" i="10"/>
  <c r="Z451" i="10"/>
  <c r="AA451" i="10"/>
  <c r="AB451" i="10"/>
  <c r="Z452" i="10"/>
  <c r="AA452" i="10"/>
  <c r="AB452" i="10"/>
  <c r="Z453" i="10"/>
  <c r="AA453" i="10"/>
  <c r="AB453" i="10"/>
  <c r="Z454" i="10"/>
  <c r="AA454" i="10"/>
  <c r="AB454" i="10"/>
  <c r="Z455" i="10"/>
  <c r="AA455" i="10"/>
  <c r="AB455" i="10"/>
  <c r="Z456" i="10"/>
  <c r="AA456" i="10"/>
  <c r="AB456" i="10"/>
  <c r="Z457" i="10"/>
  <c r="AA457" i="10"/>
  <c r="AB457" i="10"/>
  <c r="Z458" i="10"/>
  <c r="AA458" i="10"/>
  <c r="AB458" i="10"/>
  <c r="Z459" i="10"/>
  <c r="AA459" i="10"/>
  <c r="AB459" i="10"/>
  <c r="Z460" i="10"/>
  <c r="AA460" i="10"/>
  <c r="AB460" i="10"/>
  <c r="Z461" i="10"/>
  <c r="AA461" i="10"/>
  <c r="AB461" i="10"/>
  <c r="Z462" i="10"/>
  <c r="AA462" i="10"/>
  <c r="AB462" i="10"/>
  <c r="Z463" i="10"/>
  <c r="AA463" i="10"/>
  <c r="AB463" i="10"/>
  <c r="Z464" i="10"/>
  <c r="AA464" i="10"/>
  <c r="AB464" i="10"/>
  <c r="Z465" i="10"/>
  <c r="AA465" i="10"/>
  <c r="AB465" i="10"/>
  <c r="Z466" i="10"/>
  <c r="AA466" i="10"/>
  <c r="AB466" i="10"/>
  <c r="Z467" i="10"/>
  <c r="AA467" i="10"/>
  <c r="AB467" i="10"/>
  <c r="Z468" i="10"/>
  <c r="AA468" i="10"/>
  <c r="AB468" i="10"/>
  <c r="Z469" i="10"/>
  <c r="AA469" i="10"/>
  <c r="AB469" i="10"/>
  <c r="Z470" i="10"/>
  <c r="AA470" i="10"/>
  <c r="AB470" i="10"/>
  <c r="Z471" i="10"/>
  <c r="AA471" i="10"/>
  <c r="AB471" i="10"/>
  <c r="Z472" i="10"/>
  <c r="AA472" i="10"/>
  <c r="AB472" i="10"/>
  <c r="Z473" i="10"/>
  <c r="AA473" i="10"/>
  <c r="AB473" i="10"/>
  <c r="Z474" i="10"/>
  <c r="AA474" i="10"/>
  <c r="AB474" i="10"/>
  <c r="Z475" i="10"/>
  <c r="AA475" i="10"/>
  <c r="AB475" i="10"/>
  <c r="Z476" i="10"/>
  <c r="AA476" i="10"/>
  <c r="AB476" i="10"/>
  <c r="Z477" i="10"/>
  <c r="AA477" i="10"/>
  <c r="AB477" i="10"/>
  <c r="Z478" i="10"/>
  <c r="AA478" i="10"/>
  <c r="AB478" i="10"/>
  <c r="Z479" i="10"/>
  <c r="AA479" i="10"/>
  <c r="AB479" i="10"/>
  <c r="Z480" i="10"/>
  <c r="AA480" i="10"/>
  <c r="AB480" i="10"/>
  <c r="Z481" i="10"/>
  <c r="AA481" i="10"/>
  <c r="AB481" i="10"/>
  <c r="Z482" i="10"/>
  <c r="AA482" i="10"/>
  <c r="AB482" i="10"/>
  <c r="Z483" i="10"/>
  <c r="AA483" i="10"/>
  <c r="AB483" i="10"/>
  <c r="Z484" i="10"/>
  <c r="AA484" i="10"/>
  <c r="AB484" i="10"/>
  <c r="Z485" i="10"/>
  <c r="AA485" i="10"/>
  <c r="AB485" i="10"/>
  <c r="Z486" i="10"/>
  <c r="AA486" i="10"/>
  <c r="AB486" i="10"/>
  <c r="Z487" i="10"/>
  <c r="AA487" i="10"/>
  <c r="AB487" i="10"/>
  <c r="Z488" i="10"/>
  <c r="AA488" i="10"/>
  <c r="AB488" i="10"/>
  <c r="Z489" i="10"/>
  <c r="AA489" i="10"/>
  <c r="AB489" i="10"/>
  <c r="Z490" i="10"/>
  <c r="AA490" i="10"/>
  <c r="AB490" i="10"/>
  <c r="Z491" i="10"/>
  <c r="AA491" i="10"/>
  <c r="AB491" i="10"/>
  <c r="Z492" i="10"/>
  <c r="AA492" i="10"/>
  <c r="AB492" i="10"/>
  <c r="Z493" i="10"/>
  <c r="AA493" i="10"/>
  <c r="AB493" i="10"/>
  <c r="Z494" i="10"/>
  <c r="AA494" i="10"/>
  <c r="AB494" i="10"/>
  <c r="Z495" i="10"/>
  <c r="AA495" i="10"/>
  <c r="AB495" i="10"/>
  <c r="Z496" i="10"/>
  <c r="AA496" i="10"/>
  <c r="AB496" i="10"/>
  <c r="Z497" i="10"/>
  <c r="AA497" i="10"/>
  <c r="AB497" i="10"/>
  <c r="Z498" i="10"/>
  <c r="AA498" i="10"/>
  <c r="AB498" i="10"/>
  <c r="Z499" i="10"/>
  <c r="AA499" i="10"/>
  <c r="AB499" i="10"/>
  <c r="Z500" i="10"/>
  <c r="AA500" i="10"/>
  <c r="AB500" i="10"/>
  <c r="Z501" i="10"/>
  <c r="AA501" i="10"/>
  <c r="AB501" i="10"/>
  <c r="Z502" i="10"/>
  <c r="AA502" i="10"/>
  <c r="AB502" i="10"/>
  <c r="Z503" i="10"/>
  <c r="AA503" i="10"/>
  <c r="AB503" i="10"/>
  <c r="Z504" i="10"/>
  <c r="AA504" i="10"/>
  <c r="AB504" i="10"/>
  <c r="Z505" i="10"/>
  <c r="AA505" i="10"/>
  <c r="AB505" i="10"/>
  <c r="Z506" i="10"/>
  <c r="AA506" i="10"/>
  <c r="AB506" i="10"/>
  <c r="Z507" i="10"/>
  <c r="AA507" i="10"/>
  <c r="AB507" i="10"/>
  <c r="Z508" i="10"/>
  <c r="AA508" i="10"/>
  <c r="AB508" i="10"/>
  <c r="Z509" i="10"/>
  <c r="AA509" i="10"/>
  <c r="AB509" i="10"/>
  <c r="Z510" i="10"/>
  <c r="AA510" i="10"/>
  <c r="AB510" i="10"/>
  <c r="Z511" i="10"/>
  <c r="AA511" i="10"/>
  <c r="AB511" i="10"/>
  <c r="Z512" i="10"/>
  <c r="AA512" i="10"/>
  <c r="AB512" i="10"/>
  <c r="Z513" i="10"/>
  <c r="AA513" i="10"/>
  <c r="AB513" i="10"/>
  <c r="Z514" i="10"/>
  <c r="AA514" i="10"/>
  <c r="AB514" i="10"/>
  <c r="Z515" i="10"/>
  <c r="AA515" i="10"/>
  <c r="AB515" i="10"/>
  <c r="Z516" i="10"/>
  <c r="AA516" i="10"/>
  <c r="AB516" i="10"/>
  <c r="Z517" i="10"/>
  <c r="AA517" i="10"/>
  <c r="AB517" i="10"/>
  <c r="Z518" i="10"/>
  <c r="AA518" i="10"/>
  <c r="AB518" i="10"/>
  <c r="Z519" i="10"/>
  <c r="AA519" i="10"/>
  <c r="AB519" i="10"/>
  <c r="Z520" i="10"/>
  <c r="AA520" i="10"/>
  <c r="AB520" i="10"/>
  <c r="Z521" i="10"/>
  <c r="AA521" i="10"/>
  <c r="AB521" i="10"/>
  <c r="Z522" i="10"/>
  <c r="AA522" i="10"/>
  <c r="AB522" i="10"/>
  <c r="Z523" i="10"/>
  <c r="AA523" i="10"/>
  <c r="AB523" i="10"/>
  <c r="Z524" i="10"/>
  <c r="AA524" i="10"/>
  <c r="AB524" i="10"/>
  <c r="Z525" i="10"/>
  <c r="AA525" i="10"/>
  <c r="AB525" i="10"/>
  <c r="Z526" i="10"/>
  <c r="AA526" i="10"/>
  <c r="AB526" i="10"/>
  <c r="Z527" i="10"/>
  <c r="AA527" i="10"/>
  <c r="AB527" i="10"/>
  <c r="Z528" i="10"/>
  <c r="AA528" i="10"/>
  <c r="AB528" i="10"/>
  <c r="Z529" i="10"/>
  <c r="AA529" i="10"/>
  <c r="AB529" i="10"/>
  <c r="Z530" i="10"/>
  <c r="AA530" i="10"/>
  <c r="AB530" i="10"/>
  <c r="Z531" i="10"/>
  <c r="AA531" i="10"/>
  <c r="AB531" i="10"/>
  <c r="Z532" i="10"/>
  <c r="AA532" i="10"/>
  <c r="AB532" i="10"/>
  <c r="Z533" i="10"/>
  <c r="AA533" i="10"/>
  <c r="AB533" i="10"/>
  <c r="Z534" i="10"/>
  <c r="AA534" i="10"/>
  <c r="AB534" i="10"/>
  <c r="Z535" i="10"/>
  <c r="AA535" i="10"/>
  <c r="AB535" i="10"/>
  <c r="Z536" i="10"/>
  <c r="AA536" i="10"/>
  <c r="AB536" i="10"/>
  <c r="Z537" i="10"/>
  <c r="AA537" i="10"/>
  <c r="AB537" i="10"/>
  <c r="Z538" i="10"/>
  <c r="AA538" i="10"/>
  <c r="AB538" i="10"/>
  <c r="Z539" i="10"/>
  <c r="AA539" i="10"/>
  <c r="AB539" i="10"/>
  <c r="Z540" i="10"/>
  <c r="AA540" i="10"/>
  <c r="AB540" i="10"/>
  <c r="Z541" i="10"/>
  <c r="AA541" i="10"/>
  <c r="AB541" i="10"/>
  <c r="Z542" i="10"/>
  <c r="AA542" i="10"/>
  <c r="AB542" i="10"/>
  <c r="Z543" i="10"/>
  <c r="AA543" i="10"/>
  <c r="AB543" i="10"/>
  <c r="Z544" i="10"/>
  <c r="AA544" i="10"/>
  <c r="AB544" i="10"/>
  <c r="Z545" i="10"/>
  <c r="AA545" i="10"/>
  <c r="AB545" i="10"/>
  <c r="Z546" i="10"/>
  <c r="AA546" i="10"/>
  <c r="AB546" i="10"/>
  <c r="Z547" i="10"/>
  <c r="AA547" i="10"/>
  <c r="AB547" i="10"/>
  <c r="Z548" i="10"/>
  <c r="AA548" i="10"/>
  <c r="AB548" i="10"/>
  <c r="Z549" i="10"/>
  <c r="AA549" i="10"/>
  <c r="AB549" i="10"/>
  <c r="Z550" i="10"/>
  <c r="AA550" i="10"/>
  <c r="AB550" i="10"/>
  <c r="Z551" i="10"/>
  <c r="AA551" i="10"/>
  <c r="AB551" i="10"/>
  <c r="Z552" i="10"/>
  <c r="AA552" i="10"/>
  <c r="AB552" i="10"/>
  <c r="Z553" i="10"/>
  <c r="AA553" i="10"/>
  <c r="AB553" i="10"/>
  <c r="Z554" i="10"/>
  <c r="AA554" i="10"/>
  <c r="AB554" i="10"/>
  <c r="Z555" i="10"/>
  <c r="AA555" i="10"/>
  <c r="AB555" i="10"/>
  <c r="Z556" i="10"/>
  <c r="AA556" i="10"/>
  <c r="AB556" i="10"/>
  <c r="Z557" i="10"/>
  <c r="AA557" i="10"/>
  <c r="AB557" i="10"/>
  <c r="Z558" i="10"/>
  <c r="AA558" i="10"/>
  <c r="AB558" i="10"/>
  <c r="Z559" i="10"/>
  <c r="AA559" i="10"/>
  <c r="AB559" i="10"/>
  <c r="Z560" i="10"/>
  <c r="AA560" i="10"/>
  <c r="AB560" i="10"/>
  <c r="Z561" i="10"/>
  <c r="AA561" i="10"/>
  <c r="AB561" i="10"/>
  <c r="Z562" i="10"/>
  <c r="AA562" i="10"/>
  <c r="AB562" i="10"/>
  <c r="Z563" i="10"/>
  <c r="AA563" i="10"/>
  <c r="AB563" i="10"/>
  <c r="Z564" i="10"/>
  <c r="AA564" i="10"/>
  <c r="AB564" i="10"/>
  <c r="Z565" i="10"/>
  <c r="AA565" i="10"/>
  <c r="AB565" i="10"/>
  <c r="Z566" i="10"/>
  <c r="AA566" i="10"/>
  <c r="AB566" i="10"/>
  <c r="Z567" i="10"/>
  <c r="AA567" i="10"/>
  <c r="AB567" i="10"/>
  <c r="Z568" i="10"/>
  <c r="AA568" i="10"/>
  <c r="AB568" i="10"/>
  <c r="Z569" i="10"/>
  <c r="AA569" i="10"/>
  <c r="AB569" i="10"/>
  <c r="Z570" i="10"/>
  <c r="AA570" i="10"/>
  <c r="AB570" i="10"/>
  <c r="Z571" i="10"/>
  <c r="AA571" i="10"/>
  <c r="AB571" i="10"/>
  <c r="Z572" i="10"/>
  <c r="AA572" i="10"/>
  <c r="AB572" i="10"/>
  <c r="Z573" i="10"/>
  <c r="AA573" i="10"/>
  <c r="AB573" i="10"/>
  <c r="Z574" i="10"/>
  <c r="AA574" i="10"/>
  <c r="AB574" i="10"/>
  <c r="Z575" i="10"/>
  <c r="AA575" i="10"/>
  <c r="AB575" i="10"/>
  <c r="Z576" i="10"/>
  <c r="AA576" i="10"/>
  <c r="AB576" i="10"/>
  <c r="Z577" i="10"/>
  <c r="AA577" i="10"/>
  <c r="AB577" i="10"/>
  <c r="Z578" i="10"/>
  <c r="AA578" i="10"/>
  <c r="AB578" i="10"/>
  <c r="Z579" i="10"/>
  <c r="AA579" i="10"/>
  <c r="AB579" i="10"/>
  <c r="Z580" i="10"/>
  <c r="AA580" i="10"/>
  <c r="AB580" i="10"/>
  <c r="Z581" i="10"/>
  <c r="AA581" i="10"/>
  <c r="AB581" i="10"/>
  <c r="Z582" i="10"/>
  <c r="AA582" i="10"/>
  <c r="AB582" i="10"/>
  <c r="Z583" i="10"/>
  <c r="AA583" i="10"/>
  <c r="AB583" i="10"/>
  <c r="Z584" i="10"/>
  <c r="AA584" i="10"/>
  <c r="AB584" i="10"/>
  <c r="Z585" i="10"/>
  <c r="AA585" i="10"/>
  <c r="AB585" i="10"/>
  <c r="Z586" i="10"/>
  <c r="AA586" i="10"/>
  <c r="AB586" i="10"/>
  <c r="Z587" i="10"/>
  <c r="AA587" i="10"/>
  <c r="AB587" i="10"/>
  <c r="Z588" i="10"/>
  <c r="AA588" i="10"/>
  <c r="AB588" i="10"/>
  <c r="Z589" i="10"/>
  <c r="AA589" i="10"/>
  <c r="AB589" i="10"/>
  <c r="Z590" i="10"/>
  <c r="AA590" i="10"/>
  <c r="AB590" i="10"/>
  <c r="Z591" i="10"/>
  <c r="AA591" i="10"/>
  <c r="AB591" i="10"/>
  <c r="Z592" i="10"/>
  <c r="AA592" i="10"/>
  <c r="AB592" i="10"/>
  <c r="Z593" i="10"/>
  <c r="AA593" i="10"/>
  <c r="AB593" i="10"/>
  <c r="Z594" i="10"/>
  <c r="AA594" i="10"/>
  <c r="AB594" i="10"/>
  <c r="Z595" i="10"/>
  <c r="AA595" i="10"/>
  <c r="AB595" i="10"/>
  <c r="Z596" i="10"/>
  <c r="AA596" i="10"/>
  <c r="AB596" i="10"/>
  <c r="Z597" i="10"/>
  <c r="AA597" i="10"/>
  <c r="AB597" i="10"/>
  <c r="Z598" i="10"/>
  <c r="AA598" i="10"/>
  <c r="AB598" i="10"/>
  <c r="Z599" i="10"/>
  <c r="AA599" i="10"/>
  <c r="AB599" i="10"/>
  <c r="Z600" i="10"/>
  <c r="AA600" i="10"/>
  <c r="AB600" i="10"/>
  <c r="Z601" i="10"/>
  <c r="AA601" i="10"/>
  <c r="AB601" i="10"/>
  <c r="Z602" i="10"/>
  <c r="AA602" i="10"/>
  <c r="AB602" i="10"/>
  <c r="Z603" i="10"/>
  <c r="AA603" i="10"/>
  <c r="AB603" i="10"/>
  <c r="Z604" i="10"/>
  <c r="AA604" i="10"/>
  <c r="AB604" i="10"/>
  <c r="Z605" i="10"/>
  <c r="AA605" i="10"/>
  <c r="AB605" i="10"/>
  <c r="Z606" i="10"/>
  <c r="AA606" i="10"/>
  <c r="AB606" i="10"/>
  <c r="Z607" i="10"/>
  <c r="AA607" i="10"/>
  <c r="AB607" i="10"/>
  <c r="Z608" i="10"/>
  <c r="AA608" i="10"/>
  <c r="AB608" i="10"/>
  <c r="Z609" i="10"/>
  <c r="AA609" i="10"/>
  <c r="AB609" i="10"/>
  <c r="Z610" i="10"/>
  <c r="AA610" i="10"/>
  <c r="AB610" i="10"/>
  <c r="Z611" i="10"/>
  <c r="AA611" i="10"/>
  <c r="AB611" i="10"/>
  <c r="Z612" i="10"/>
  <c r="AA612" i="10"/>
  <c r="AB612" i="10"/>
  <c r="Z614" i="10"/>
  <c r="AA614" i="10"/>
  <c r="AB614" i="10"/>
  <c r="Z615" i="10"/>
  <c r="AA615" i="10"/>
  <c r="AB615" i="10"/>
  <c r="Z616" i="10"/>
  <c r="AA616" i="10"/>
  <c r="AB616" i="10"/>
  <c r="Z617" i="10"/>
  <c r="AA617" i="10"/>
  <c r="AB617" i="10"/>
  <c r="Z618" i="10"/>
  <c r="AA618" i="10"/>
  <c r="AB618" i="10"/>
  <c r="Z619" i="10"/>
  <c r="AA619" i="10"/>
  <c r="AB619" i="10"/>
  <c r="Z620" i="10"/>
  <c r="AA620" i="10"/>
  <c r="AB620" i="10"/>
  <c r="Z621" i="10"/>
  <c r="AA621" i="10"/>
  <c r="AB621" i="10"/>
  <c r="Z622" i="10"/>
  <c r="AA622" i="10"/>
  <c r="AB622" i="10"/>
  <c r="Z623" i="10"/>
  <c r="AA623" i="10"/>
  <c r="AB623" i="10"/>
  <c r="Z624" i="10"/>
  <c r="AA624" i="10"/>
  <c r="AB624" i="10"/>
  <c r="Z625" i="10"/>
  <c r="AA625" i="10"/>
  <c r="AB625" i="10"/>
  <c r="Z626" i="10"/>
  <c r="AA626" i="10"/>
  <c r="AB626" i="10"/>
  <c r="Z627" i="10"/>
  <c r="AA627" i="10"/>
  <c r="AB627" i="10"/>
  <c r="Z628" i="10"/>
  <c r="AA628" i="10"/>
  <c r="AB628" i="10"/>
  <c r="Z629" i="10"/>
  <c r="AA629" i="10"/>
  <c r="AB629" i="10"/>
  <c r="Z630" i="10"/>
  <c r="AA630" i="10"/>
  <c r="AB630" i="10"/>
  <c r="Z631" i="10"/>
  <c r="AA631" i="10"/>
  <c r="AB631" i="10"/>
  <c r="Z632" i="10"/>
  <c r="AA632" i="10"/>
  <c r="AB632" i="10"/>
  <c r="Z634" i="10"/>
  <c r="AA634" i="10"/>
  <c r="AB634" i="10"/>
  <c r="Z635" i="10"/>
  <c r="AA635" i="10"/>
  <c r="AB635" i="10"/>
  <c r="Z636" i="10"/>
  <c r="AA636" i="10"/>
  <c r="AB636" i="10"/>
  <c r="Z637" i="10"/>
  <c r="AA637" i="10"/>
  <c r="AB637" i="10"/>
  <c r="Z638" i="10"/>
  <c r="AA638" i="10"/>
  <c r="AB638" i="10"/>
  <c r="Z639" i="10"/>
  <c r="AA639" i="10"/>
  <c r="AB639" i="10"/>
  <c r="Z640" i="10"/>
  <c r="AA640" i="10"/>
  <c r="AB640" i="10"/>
  <c r="Z641" i="10"/>
  <c r="AA641" i="10"/>
  <c r="AB641" i="10"/>
  <c r="Z642" i="10"/>
  <c r="AA642" i="10"/>
  <c r="AB642" i="10"/>
  <c r="Z643" i="10"/>
  <c r="AA643" i="10"/>
  <c r="AB643" i="10"/>
  <c r="Z644" i="10"/>
  <c r="AA644" i="10"/>
  <c r="AB644" i="10"/>
  <c r="Z645" i="10"/>
  <c r="AA645" i="10"/>
  <c r="AB645" i="10"/>
  <c r="Z646" i="10"/>
  <c r="AA646" i="10"/>
  <c r="AB646" i="10"/>
  <c r="Z647" i="10"/>
  <c r="AA647" i="10"/>
  <c r="AB647" i="10"/>
  <c r="Z648" i="10"/>
  <c r="AA648" i="10"/>
  <c r="AB648" i="10"/>
  <c r="Z649" i="10"/>
  <c r="AA649" i="10"/>
  <c r="AB649" i="10"/>
  <c r="Z650" i="10"/>
  <c r="AA650" i="10"/>
  <c r="AB650" i="10"/>
  <c r="Z651" i="10"/>
  <c r="AA651" i="10"/>
  <c r="AB651" i="10"/>
  <c r="Z652" i="10"/>
  <c r="AA652" i="10"/>
  <c r="AB652" i="10"/>
  <c r="Z654" i="10"/>
  <c r="AA654" i="10"/>
  <c r="AB654" i="10"/>
  <c r="Z655" i="10"/>
  <c r="AA655" i="10"/>
  <c r="AB655" i="10"/>
  <c r="Z656" i="10"/>
  <c r="AA656" i="10"/>
  <c r="AB656" i="10"/>
  <c r="Z657" i="10"/>
  <c r="AA657" i="10"/>
  <c r="AB657" i="10"/>
  <c r="Z658" i="10"/>
  <c r="AA658" i="10"/>
  <c r="AB658" i="10"/>
  <c r="Z659" i="10"/>
  <c r="AA659" i="10"/>
  <c r="AB659" i="10"/>
  <c r="Z660" i="10"/>
  <c r="AA660" i="10"/>
  <c r="AB660" i="10"/>
  <c r="Z661" i="10"/>
  <c r="AA661" i="10"/>
  <c r="AB661" i="10"/>
  <c r="Z662" i="10"/>
  <c r="AA662" i="10"/>
  <c r="AB662" i="10"/>
  <c r="Z663" i="10"/>
  <c r="AA663" i="10"/>
  <c r="AB663" i="10"/>
  <c r="Z664" i="10"/>
  <c r="AA664" i="10"/>
  <c r="AB664" i="10"/>
  <c r="Z665" i="10"/>
  <c r="AA665" i="10"/>
  <c r="AB665" i="10"/>
  <c r="Z666" i="10"/>
  <c r="AA666" i="10"/>
  <c r="AB666" i="10"/>
  <c r="Z667" i="10"/>
  <c r="AA667" i="10"/>
  <c r="AB667" i="10"/>
  <c r="Z668" i="10"/>
  <c r="AA668" i="10"/>
  <c r="AB668" i="10"/>
  <c r="Z669" i="10"/>
  <c r="AA669" i="10"/>
  <c r="AB669" i="10"/>
  <c r="Z670" i="10"/>
  <c r="AA670" i="10"/>
  <c r="AB670" i="10"/>
  <c r="Z671" i="10"/>
  <c r="AA671" i="10"/>
  <c r="AB671" i="10"/>
  <c r="Z672" i="10"/>
  <c r="AA672" i="10"/>
  <c r="AB672" i="10"/>
  <c r="Z673" i="10"/>
  <c r="AA673" i="10"/>
  <c r="AB673" i="10"/>
  <c r="Z674" i="10"/>
  <c r="AA674" i="10"/>
  <c r="AB674" i="10"/>
  <c r="Z675" i="10"/>
  <c r="AA675" i="10"/>
  <c r="AB675" i="10"/>
  <c r="Z676" i="10"/>
  <c r="AA676" i="10"/>
  <c r="AB676" i="10"/>
  <c r="Z677" i="10"/>
  <c r="AA677" i="10"/>
  <c r="AB677" i="10"/>
  <c r="Z678" i="10"/>
  <c r="AA678" i="10"/>
  <c r="AB678" i="10"/>
  <c r="Z679" i="10"/>
  <c r="AA679" i="10"/>
  <c r="AB679" i="10"/>
  <c r="Z680" i="10"/>
  <c r="AA680" i="10"/>
  <c r="AB680" i="10"/>
  <c r="Z681" i="10"/>
  <c r="AA681" i="10"/>
  <c r="AB681" i="10"/>
  <c r="Z682" i="10"/>
  <c r="AA682" i="10"/>
  <c r="AB682" i="10"/>
  <c r="Z683" i="10"/>
  <c r="AA683" i="10"/>
  <c r="AB683" i="10"/>
  <c r="Z684" i="10"/>
  <c r="AA684" i="10"/>
  <c r="AB684" i="10"/>
  <c r="Z685" i="10"/>
  <c r="AA685" i="10"/>
  <c r="AB685" i="10"/>
  <c r="Z686" i="10"/>
  <c r="AA686" i="10"/>
  <c r="AB686" i="10"/>
  <c r="Z687" i="10"/>
  <c r="AA687" i="10"/>
  <c r="AB687" i="10"/>
  <c r="Z688" i="10"/>
  <c r="AA688" i="10"/>
  <c r="AB688" i="10"/>
  <c r="Z689" i="10"/>
  <c r="AA689" i="10"/>
  <c r="AB689" i="10"/>
  <c r="Z690" i="10"/>
  <c r="AA690" i="10"/>
  <c r="AB690" i="10"/>
  <c r="Z691" i="10"/>
  <c r="AA691" i="10"/>
  <c r="AB691" i="10"/>
  <c r="Z692" i="10"/>
  <c r="AA692" i="10"/>
  <c r="AB692" i="10"/>
  <c r="Z693" i="10"/>
  <c r="AA693" i="10"/>
  <c r="AB693" i="10"/>
  <c r="Z694" i="10"/>
  <c r="AA694" i="10"/>
  <c r="AB694" i="10"/>
  <c r="Z695" i="10"/>
  <c r="AA695" i="10"/>
  <c r="AB695" i="10"/>
  <c r="Z696" i="10"/>
  <c r="AA696" i="10"/>
  <c r="AB696" i="10"/>
  <c r="Z697" i="10"/>
  <c r="AA697" i="10"/>
  <c r="AB697" i="10"/>
  <c r="Z698" i="10"/>
  <c r="AA698" i="10"/>
  <c r="AB698" i="10"/>
  <c r="Z699" i="10"/>
  <c r="AA699" i="10"/>
  <c r="AB699" i="10"/>
  <c r="Z700" i="10"/>
  <c r="AA700" i="10"/>
  <c r="AB700" i="10"/>
  <c r="Z701" i="10"/>
  <c r="AA701" i="10"/>
  <c r="AB701" i="10"/>
  <c r="Z702" i="10"/>
  <c r="AA702" i="10"/>
  <c r="AB702" i="10"/>
  <c r="Z703" i="10"/>
  <c r="AA703" i="10"/>
  <c r="AB703" i="10"/>
  <c r="Z704" i="10"/>
  <c r="AA704" i="10"/>
  <c r="AB704" i="10"/>
  <c r="Z705" i="10"/>
  <c r="AA705" i="10"/>
  <c r="AB705" i="10"/>
  <c r="Z706" i="10"/>
  <c r="AA706" i="10"/>
  <c r="AB706" i="10"/>
  <c r="Z707" i="10"/>
  <c r="AA707" i="10"/>
  <c r="AB707" i="10"/>
  <c r="Z708" i="10"/>
  <c r="AA708" i="10"/>
  <c r="AB708" i="10"/>
  <c r="Z709" i="10"/>
  <c r="AA709" i="10"/>
  <c r="AB709" i="10"/>
  <c r="Z710" i="10"/>
  <c r="AA710" i="10"/>
  <c r="AB710" i="10"/>
  <c r="Z711" i="10"/>
  <c r="AA711" i="10"/>
  <c r="AB711" i="10"/>
  <c r="Z712" i="10"/>
  <c r="AA712" i="10"/>
  <c r="AB712" i="10"/>
  <c r="Z713" i="10"/>
  <c r="AA713" i="10"/>
  <c r="AB713" i="10"/>
  <c r="Z714" i="10"/>
  <c r="AA714" i="10"/>
  <c r="AB714" i="10"/>
  <c r="Z715" i="10"/>
  <c r="AA715" i="10"/>
  <c r="AB715" i="10"/>
  <c r="Z716" i="10"/>
  <c r="AA716" i="10"/>
  <c r="AB716" i="10"/>
  <c r="Z717" i="10"/>
  <c r="AA717" i="10"/>
  <c r="AB717" i="10"/>
  <c r="Z718" i="10"/>
  <c r="AA718" i="10"/>
  <c r="AB718" i="10"/>
  <c r="Z719" i="10"/>
  <c r="AA719" i="10"/>
  <c r="AB719" i="10"/>
  <c r="Z720" i="10"/>
  <c r="AA720" i="10"/>
  <c r="AB720" i="10"/>
  <c r="Z721" i="10"/>
  <c r="AA721" i="10"/>
  <c r="AB721" i="10"/>
  <c r="Z722" i="10"/>
  <c r="AA722" i="10"/>
  <c r="AB722" i="10"/>
  <c r="Z723" i="10"/>
  <c r="AA723" i="10"/>
  <c r="AB723" i="10"/>
  <c r="Z724" i="10"/>
  <c r="AA724" i="10"/>
  <c r="AB724" i="10"/>
  <c r="Z725" i="10"/>
  <c r="AA725" i="10"/>
  <c r="AB725" i="10"/>
  <c r="Z726" i="10"/>
  <c r="AA726" i="10"/>
  <c r="AB726" i="10"/>
  <c r="Z727" i="10"/>
  <c r="AA727" i="10"/>
  <c r="AB727" i="10"/>
  <c r="Z728" i="10"/>
  <c r="AA728" i="10"/>
  <c r="AB728" i="10"/>
  <c r="Z729" i="10"/>
  <c r="AA729" i="10"/>
  <c r="AB729" i="10"/>
  <c r="Z730" i="10"/>
  <c r="AA730" i="10"/>
  <c r="AB730" i="10"/>
  <c r="Z731" i="10"/>
  <c r="AA731" i="10"/>
  <c r="AB731" i="10"/>
  <c r="Z732" i="10"/>
  <c r="AA732" i="10"/>
  <c r="AB732" i="10"/>
  <c r="Z733" i="10"/>
  <c r="AA733" i="10"/>
  <c r="AB733" i="10"/>
  <c r="Z734" i="10"/>
  <c r="AA734" i="10"/>
  <c r="AB734" i="10"/>
  <c r="Z735" i="10"/>
  <c r="AA735" i="10"/>
  <c r="AB735" i="10"/>
  <c r="Z736" i="10"/>
  <c r="AA736" i="10"/>
  <c r="AB736" i="10"/>
  <c r="Z737" i="10"/>
  <c r="AA737" i="10"/>
  <c r="AB737" i="10"/>
  <c r="Z738" i="10"/>
  <c r="AA738" i="10"/>
  <c r="AB738" i="10"/>
  <c r="Z739" i="10"/>
  <c r="AA739" i="10"/>
  <c r="AB739" i="10"/>
  <c r="Z740" i="10"/>
  <c r="AA740" i="10"/>
  <c r="AB740" i="10"/>
  <c r="Z741" i="10"/>
  <c r="AA741" i="10"/>
  <c r="AB741" i="10"/>
  <c r="Z742" i="10"/>
  <c r="AA742" i="10"/>
  <c r="AB742" i="10"/>
  <c r="Z743" i="10"/>
  <c r="AA743" i="10"/>
  <c r="AB743" i="10"/>
  <c r="Z744" i="10"/>
  <c r="AA744" i="10"/>
  <c r="AB744" i="10"/>
  <c r="Z745" i="10"/>
  <c r="AA745" i="10"/>
  <c r="AB745" i="10"/>
  <c r="Z746" i="10"/>
  <c r="AA746" i="10"/>
  <c r="AB746" i="10"/>
  <c r="Z747" i="10"/>
  <c r="AA747" i="10"/>
  <c r="AB747" i="10"/>
  <c r="Z748" i="10"/>
  <c r="AA748" i="10"/>
  <c r="AB748" i="10"/>
  <c r="Z749" i="10"/>
  <c r="AA749" i="10"/>
  <c r="AB749" i="10"/>
  <c r="Z750" i="10"/>
  <c r="AA750" i="10"/>
  <c r="AB750" i="10"/>
  <c r="Z751" i="10"/>
  <c r="AA751" i="10"/>
  <c r="AB751" i="10"/>
  <c r="Z752" i="10"/>
  <c r="AA752" i="10"/>
  <c r="AB752" i="10"/>
  <c r="Z753" i="10"/>
  <c r="AA753" i="10"/>
  <c r="AB753" i="10"/>
  <c r="Z754" i="10"/>
  <c r="AA754" i="10"/>
  <c r="AB754" i="10"/>
  <c r="Z755" i="10"/>
  <c r="AA755" i="10"/>
  <c r="AB755" i="10"/>
  <c r="Z756" i="10"/>
  <c r="AA756" i="10"/>
  <c r="AB756" i="10"/>
  <c r="Z757" i="10"/>
  <c r="AA757" i="10"/>
  <c r="AB757" i="10"/>
  <c r="Z758" i="10"/>
  <c r="AA758" i="10"/>
  <c r="AB758" i="10"/>
  <c r="Z759" i="10"/>
  <c r="AA759" i="10"/>
  <c r="AB759" i="10"/>
  <c r="Z760" i="10"/>
  <c r="AA760" i="10"/>
  <c r="AB760" i="10"/>
  <c r="Z761" i="10"/>
  <c r="AA761" i="10"/>
  <c r="AB761" i="10"/>
  <c r="Z762" i="10"/>
  <c r="AA762" i="10"/>
  <c r="AB762" i="10"/>
  <c r="Z763" i="10"/>
  <c r="AA763" i="10"/>
  <c r="AB763" i="10"/>
  <c r="Z764" i="10"/>
  <c r="AA764" i="10"/>
  <c r="AB764" i="10"/>
  <c r="Z765" i="10"/>
  <c r="AA765" i="10"/>
  <c r="AB765" i="10"/>
  <c r="Z766" i="10"/>
  <c r="AA766" i="10"/>
  <c r="AB766" i="10"/>
  <c r="Z767" i="10"/>
  <c r="AA767" i="10"/>
  <c r="AB767" i="10"/>
  <c r="Z768" i="10"/>
  <c r="AA768" i="10"/>
  <c r="AB768" i="10"/>
  <c r="Z769" i="10"/>
  <c r="AA769" i="10"/>
  <c r="AB769" i="10"/>
  <c r="Z770" i="10"/>
  <c r="AA770" i="10"/>
  <c r="AB770" i="10"/>
  <c r="Z771" i="10"/>
  <c r="AA771" i="10"/>
  <c r="AB771" i="10"/>
  <c r="Z772" i="10"/>
  <c r="AA772" i="10"/>
  <c r="AB772" i="10"/>
  <c r="Z773" i="10"/>
  <c r="AA773" i="10"/>
  <c r="AB773" i="10"/>
  <c r="Z774" i="10"/>
  <c r="AA774" i="10"/>
  <c r="AB774" i="10"/>
  <c r="Z775" i="10"/>
  <c r="AA775" i="10"/>
  <c r="AB775" i="10"/>
  <c r="Z776" i="10"/>
  <c r="AA776" i="10"/>
  <c r="AB776" i="10"/>
  <c r="Z777" i="10"/>
  <c r="AA777" i="10"/>
  <c r="AB777" i="10"/>
  <c r="Z778" i="10"/>
  <c r="AA778" i="10"/>
  <c r="AB778" i="10"/>
  <c r="Z779" i="10"/>
  <c r="AA779" i="10"/>
  <c r="AB779" i="10"/>
  <c r="Z780" i="10"/>
  <c r="AA780" i="10"/>
  <c r="AB780" i="10"/>
  <c r="Z781" i="10"/>
  <c r="AA781" i="10"/>
  <c r="AB781" i="10"/>
  <c r="Z782" i="10"/>
  <c r="AA782" i="10"/>
  <c r="AB782" i="10"/>
  <c r="Z783" i="10"/>
  <c r="AA783" i="10"/>
  <c r="AB783" i="10"/>
  <c r="Z784" i="10"/>
  <c r="AA784" i="10"/>
  <c r="AB784" i="10"/>
  <c r="Z785" i="10"/>
  <c r="AA785" i="10"/>
  <c r="AB785" i="10"/>
  <c r="Z786" i="10"/>
  <c r="AA786" i="10"/>
  <c r="AB786" i="10"/>
  <c r="Z787" i="10"/>
  <c r="AA787" i="10"/>
  <c r="AB787" i="10"/>
  <c r="Z788" i="10"/>
  <c r="AA788" i="10"/>
  <c r="AB788" i="10"/>
  <c r="Z789" i="10"/>
  <c r="AA789" i="10"/>
  <c r="AB789" i="10"/>
  <c r="Z790" i="10"/>
  <c r="AA790" i="10"/>
  <c r="AB790" i="10"/>
  <c r="Z791" i="10"/>
  <c r="AA791" i="10"/>
  <c r="AB791" i="10"/>
  <c r="Z792" i="10"/>
  <c r="AA792" i="10"/>
  <c r="AB792" i="10"/>
  <c r="Z793" i="10"/>
  <c r="AA793" i="10"/>
  <c r="AB793" i="10"/>
  <c r="Z794" i="10"/>
  <c r="AA794" i="10"/>
  <c r="AB794" i="10"/>
  <c r="Z795" i="10"/>
  <c r="AA795" i="10"/>
  <c r="AB795" i="10"/>
  <c r="Z796" i="10"/>
  <c r="AA796" i="10"/>
  <c r="AB796" i="10"/>
  <c r="Z797" i="10"/>
  <c r="AA797" i="10"/>
  <c r="AB797" i="10"/>
  <c r="Z798" i="10"/>
  <c r="AA798" i="10"/>
  <c r="AB798" i="10"/>
  <c r="Z799" i="10"/>
  <c r="AA799" i="10"/>
  <c r="AB799" i="10"/>
  <c r="Z800" i="10"/>
  <c r="AA800" i="10"/>
  <c r="AB800" i="10"/>
  <c r="Z801" i="10"/>
  <c r="AA801" i="10"/>
  <c r="AB801" i="10"/>
  <c r="Z802" i="10"/>
  <c r="AA802" i="10"/>
  <c r="AB802" i="10"/>
  <c r="Z803" i="10"/>
  <c r="AA803" i="10"/>
  <c r="AB803" i="10"/>
  <c r="Z804" i="10"/>
  <c r="AA804" i="10"/>
  <c r="AB804" i="10"/>
  <c r="Z805" i="10"/>
  <c r="AA805" i="10"/>
  <c r="AB805" i="10"/>
  <c r="Z806" i="10"/>
  <c r="AA806" i="10"/>
  <c r="AB806" i="10"/>
  <c r="Z807" i="10"/>
  <c r="AA807" i="10"/>
  <c r="AB807" i="10"/>
  <c r="Z808" i="10"/>
  <c r="AA808" i="10"/>
  <c r="AB808" i="10"/>
  <c r="Z809" i="10"/>
  <c r="AA809" i="10"/>
  <c r="AB809" i="10"/>
  <c r="Z810" i="10"/>
  <c r="AA810" i="10"/>
  <c r="AB810" i="10"/>
  <c r="Z811" i="10"/>
  <c r="AA811" i="10"/>
  <c r="AB811" i="10"/>
  <c r="Z812" i="10"/>
  <c r="AA812" i="10"/>
  <c r="AB812" i="10"/>
  <c r="Z813" i="10"/>
  <c r="AA813" i="10"/>
  <c r="AB813" i="10"/>
  <c r="Z814" i="10"/>
  <c r="AA814" i="10"/>
  <c r="AB814" i="10"/>
  <c r="Z815" i="10"/>
  <c r="AA815" i="10"/>
  <c r="AB815" i="10"/>
  <c r="Z816" i="10"/>
  <c r="AA816" i="10"/>
  <c r="AB816" i="10"/>
  <c r="Z817" i="10"/>
  <c r="AA817" i="10"/>
  <c r="AB817" i="10"/>
  <c r="Z818" i="10"/>
  <c r="AA818" i="10"/>
  <c r="AB818" i="10"/>
  <c r="Z819" i="10"/>
  <c r="AA819" i="10"/>
  <c r="AB819" i="10"/>
  <c r="Z820" i="10"/>
  <c r="AA820" i="10"/>
  <c r="AB820" i="10"/>
  <c r="Z821" i="10"/>
  <c r="AA821" i="10"/>
  <c r="AB821" i="10"/>
  <c r="Z822" i="10"/>
  <c r="AA822" i="10"/>
  <c r="AB822" i="10"/>
  <c r="Z823" i="10"/>
  <c r="AA823" i="10"/>
  <c r="AB823" i="10"/>
  <c r="Z824" i="10"/>
  <c r="AA824" i="10"/>
  <c r="AB824" i="10"/>
  <c r="Z825" i="10"/>
  <c r="AA825" i="10"/>
  <c r="AB825" i="10"/>
  <c r="Z826" i="10"/>
  <c r="AA826" i="10"/>
  <c r="AB826" i="10"/>
  <c r="Z827" i="10"/>
  <c r="AA827" i="10"/>
  <c r="AB827" i="10"/>
  <c r="Z828" i="10"/>
  <c r="AA828" i="10"/>
  <c r="AB828" i="10"/>
  <c r="Z829" i="10"/>
  <c r="AA829" i="10"/>
  <c r="AB829" i="10"/>
  <c r="Z830" i="10"/>
  <c r="AA830" i="10"/>
  <c r="AB830" i="10"/>
  <c r="Z831" i="10"/>
  <c r="AA831" i="10"/>
  <c r="AB831" i="10"/>
  <c r="Z832" i="10"/>
  <c r="AA832" i="10"/>
  <c r="AB832" i="10"/>
  <c r="Z833" i="10"/>
  <c r="AA833" i="10"/>
  <c r="AB833" i="10"/>
  <c r="Z834" i="10"/>
  <c r="AA834" i="10"/>
  <c r="AB834" i="10"/>
  <c r="Z835" i="10"/>
  <c r="AA835" i="10"/>
  <c r="AB835" i="10"/>
  <c r="Z836" i="10"/>
  <c r="AA836" i="10"/>
  <c r="AB836" i="10"/>
  <c r="Z837" i="10"/>
  <c r="AA837" i="10"/>
  <c r="AB837" i="10"/>
  <c r="Z838" i="10"/>
  <c r="AA838" i="10"/>
  <c r="AB838" i="10"/>
  <c r="Z839" i="10"/>
  <c r="AA839" i="10"/>
  <c r="AB839" i="10"/>
  <c r="Z840" i="10"/>
  <c r="AA840" i="10"/>
  <c r="AB840" i="10"/>
  <c r="Z841" i="10"/>
  <c r="AA841" i="10"/>
  <c r="AB841" i="10"/>
  <c r="Z842" i="10"/>
  <c r="AA842" i="10"/>
  <c r="AB842" i="10"/>
  <c r="Z843" i="10"/>
  <c r="AA843" i="10"/>
  <c r="AB843" i="10"/>
  <c r="Z844" i="10"/>
  <c r="AA844" i="10"/>
  <c r="AB844" i="10"/>
  <c r="Z845" i="10"/>
  <c r="AA845" i="10"/>
  <c r="AB845" i="10"/>
  <c r="Z846" i="10"/>
  <c r="AA846" i="10"/>
  <c r="AB846" i="10"/>
  <c r="Z847" i="10"/>
  <c r="AA847" i="10"/>
  <c r="AB847" i="10"/>
  <c r="Z848" i="10"/>
  <c r="AA848" i="10"/>
  <c r="AB848" i="10"/>
  <c r="Z849" i="10"/>
  <c r="AA849" i="10"/>
  <c r="AB849" i="10"/>
  <c r="Z850" i="10"/>
  <c r="AA850" i="10"/>
  <c r="AB850" i="10"/>
  <c r="Z851" i="10"/>
  <c r="AA851" i="10"/>
  <c r="AB851" i="10"/>
  <c r="Z852" i="10"/>
  <c r="AA852" i="10"/>
  <c r="AB852" i="10"/>
  <c r="Z853" i="10"/>
  <c r="AA853" i="10"/>
  <c r="AB853" i="10"/>
  <c r="Z854" i="10"/>
  <c r="AA854" i="10"/>
  <c r="AB854" i="10"/>
  <c r="Z855" i="10"/>
  <c r="AA855" i="10"/>
  <c r="AB855" i="10"/>
  <c r="Z856" i="10"/>
  <c r="AA856" i="10"/>
  <c r="AB856" i="10"/>
  <c r="Z857" i="10"/>
  <c r="AA857" i="10"/>
  <c r="AB857" i="10"/>
  <c r="Z858" i="10"/>
  <c r="AA858" i="10"/>
  <c r="AB858" i="10"/>
  <c r="Z859" i="10"/>
  <c r="AA859" i="10"/>
  <c r="AB859" i="10"/>
  <c r="Z860" i="10"/>
  <c r="AA860" i="10"/>
  <c r="AB860" i="10"/>
  <c r="Z861" i="10"/>
  <c r="AA861" i="10"/>
  <c r="AB861" i="10"/>
  <c r="Z862" i="10"/>
  <c r="AA862" i="10"/>
  <c r="AB862" i="10"/>
  <c r="Z863" i="10"/>
  <c r="AA863" i="10"/>
  <c r="AB863" i="10"/>
  <c r="Z864" i="10"/>
  <c r="AA864" i="10"/>
  <c r="AB864" i="10"/>
  <c r="Z865" i="10"/>
  <c r="AA865" i="10"/>
  <c r="AB865" i="10"/>
  <c r="Z866" i="10"/>
  <c r="AA866" i="10"/>
  <c r="AB866" i="10"/>
  <c r="Z867" i="10"/>
  <c r="AA867" i="10"/>
  <c r="AB867" i="10"/>
  <c r="Z868" i="10"/>
  <c r="AA868" i="10"/>
  <c r="AB868" i="10"/>
  <c r="Z869" i="10"/>
  <c r="AA869" i="10"/>
  <c r="AB869" i="10"/>
  <c r="Z870" i="10"/>
  <c r="AA870" i="10"/>
  <c r="AB870" i="10"/>
  <c r="Z871" i="10"/>
  <c r="AA871" i="10"/>
  <c r="AB871" i="10"/>
  <c r="Z872" i="10"/>
  <c r="AA872" i="10"/>
  <c r="AB872" i="10"/>
  <c r="Z873" i="10"/>
  <c r="AA873" i="10"/>
  <c r="AB873" i="10"/>
  <c r="Z874" i="10"/>
  <c r="AA874" i="10"/>
  <c r="AB874" i="10"/>
  <c r="Z875" i="10"/>
  <c r="AA875" i="10"/>
  <c r="AB875" i="10"/>
  <c r="Z876" i="10"/>
  <c r="AA876" i="10"/>
  <c r="AB876" i="10"/>
  <c r="Z877" i="10"/>
  <c r="AA877" i="10"/>
  <c r="AB877" i="10"/>
  <c r="Z878" i="10"/>
  <c r="AA878" i="10"/>
  <c r="AB878" i="10"/>
  <c r="Z879" i="10"/>
  <c r="AA879" i="10"/>
  <c r="AB879" i="10"/>
  <c r="Z880" i="10"/>
  <c r="AA880" i="10"/>
  <c r="AB880" i="10"/>
  <c r="Z881" i="10"/>
  <c r="AA881" i="10"/>
  <c r="AB881" i="10"/>
  <c r="Z882" i="10"/>
  <c r="AA882" i="10"/>
  <c r="AB882" i="10"/>
  <c r="Z883" i="10"/>
  <c r="AA883" i="10"/>
  <c r="AB883" i="10"/>
  <c r="Z884" i="10"/>
  <c r="AA884" i="10"/>
  <c r="AB884" i="10"/>
  <c r="Z885" i="10"/>
  <c r="AA885" i="10"/>
  <c r="AB885" i="10"/>
  <c r="Z886" i="10"/>
  <c r="AA886" i="10"/>
  <c r="AB886" i="10"/>
  <c r="Z887" i="10"/>
  <c r="AA887" i="10"/>
  <c r="AB887" i="10"/>
  <c r="Z889" i="10"/>
  <c r="AA889" i="10"/>
  <c r="AB889" i="10"/>
  <c r="Z890" i="10"/>
  <c r="AA890" i="10"/>
  <c r="AB890" i="10"/>
  <c r="Z891" i="10"/>
  <c r="AA891" i="10"/>
  <c r="AB891" i="10"/>
  <c r="Z892" i="10"/>
  <c r="AA892" i="10"/>
  <c r="AB892" i="10"/>
  <c r="Z893" i="10"/>
  <c r="AA893" i="10"/>
  <c r="AB893" i="10"/>
  <c r="Z894" i="10"/>
  <c r="AA894" i="10"/>
  <c r="AB894" i="10"/>
  <c r="Z895" i="10"/>
  <c r="AA895" i="10"/>
  <c r="AB895" i="10"/>
  <c r="Z896" i="10"/>
  <c r="AA896" i="10"/>
  <c r="AB896" i="10"/>
  <c r="Z897" i="10"/>
  <c r="AA897" i="10"/>
  <c r="AB897" i="10"/>
  <c r="Z898" i="10"/>
  <c r="AA898" i="10"/>
  <c r="AB898" i="10"/>
  <c r="Z899" i="10"/>
  <c r="AA899" i="10"/>
  <c r="AB899" i="10"/>
  <c r="Z900" i="10"/>
  <c r="AA900" i="10"/>
  <c r="AB900" i="10"/>
  <c r="Z901" i="10"/>
  <c r="AA901" i="10"/>
  <c r="AB901" i="10"/>
  <c r="Z902" i="10"/>
  <c r="AA902" i="10"/>
  <c r="AB902" i="10"/>
  <c r="Z903" i="10"/>
  <c r="AA903" i="10"/>
  <c r="AB903" i="10"/>
  <c r="Z904" i="10"/>
  <c r="AA904" i="10"/>
  <c r="AB904" i="10"/>
  <c r="Z905" i="10"/>
  <c r="AA905" i="10"/>
  <c r="AB905" i="10"/>
  <c r="Z906" i="10"/>
  <c r="AA906" i="10"/>
  <c r="AB906" i="10"/>
  <c r="Z907" i="10"/>
  <c r="AA907" i="10"/>
  <c r="AB907" i="10"/>
  <c r="Z908" i="10"/>
  <c r="AA908" i="10"/>
  <c r="AB908" i="10"/>
  <c r="Z909" i="10"/>
  <c r="AA909" i="10"/>
  <c r="AB909" i="10"/>
  <c r="Z910" i="10"/>
  <c r="AA910" i="10"/>
  <c r="AB910" i="10"/>
  <c r="Z911" i="10"/>
  <c r="AA911" i="10"/>
  <c r="AB911" i="10"/>
  <c r="Z912" i="10"/>
  <c r="AA912" i="10"/>
  <c r="AB912" i="10"/>
  <c r="Z913" i="10"/>
  <c r="AA913" i="10"/>
  <c r="AB913" i="10"/>
  <c r="Z914" i="10"/>
  <c r="AA914" i="10"/>
  <c r="AB914" i="10"/>
  <c r="Z915" i="10"/>
  <c r="AA915" i="10"/>
  <c r="AB915" i="10"/>
  <c r="Z916" i="10"/>
  <c r="AA916" i="10"/>
  <c r="AB916" i="10"/>
  <c r="Z917" i="10"/>
  <c r="AA917" i="10"/>
  <c r="AB917" i="10"/>
  <c r="Z918" i="10"/>
  <c r="AA918" i="10"/>
  <c r="AB918" i="10"/>
  <c r="Z919" i="10"/>
  <c r="AA919" i="10"/>
  <c r="AB919" i="10"/>
  <c r="Z920" i="10"/>
  <c r="AA920" i="10"/>
  <c r="AB920" i="10"/>
  <c r="Z921" i="10"/>
  <c r="AA921" i="10"/>
  <c r="AB921" i="10"/>
  <c r="Z922" i="10"/>
  <c r="AA922" i="10"/>
  <c r="AB922" i="10"/>
  <c r="Z923" i="10"/>
  <c r="AA923" i="10"/>
  <c r="AB923" i="10"/>
  <c r="Z924" i="10"/>
  <c r="AA924" i="10"/>
  <c r="AB924" i="10"/>
  <c r="Z925" i="10"/>
  <c r="AA925" i="10"/>
  <c r="AB925" i="10"/>
  <c r="Z926" i="10"/>
  <c r="AA926" i="10"/>
  <c r="AB926" i="10"/>
  <c r="Z927" i="10"/>
  <c r="AA927" i="10"/>
  <c r="AB927" i="10"/>
  <c r="Z928" i="10"/>
  <c r="AA928" i="10"/>
  <c r="AB928" i="10"/>
  <c r="Z929" i="10"/>
  <c r="AA929" i="10"/>
  <c r="AB929" i="10"/>
  <c r="Z930" i="10"/>
  <c r="AA930" i="10"/>
  <c r="AB930" i="10"/>
  <c r="Z931" i="10"/>
  <c r="AA931" i="10"/>
  <c r="AB931" i="10"/>
  <c r="Z932" i="10"/>
  <c r="AA932" i="10"/>
  <c r="AB932" i="10"/>
  <c r="Z933" i="10"/>
  <c r="AA933" i="10"/>
  <c r="AB933" i="10"/>
  <c r="Z934" i="10"/>
  <c r="AA934" i="10"/>
  <c r="AB934" i="10"/>
  <c r="Z935" i="10"/>
  <c r="AA935" i="10"/>
  <c r="AB935" i="10"/>
  <c r="Z936" i="10"/>
  <c r="AA936" i="10"/>
  <c r="AB936" i="10"/>
  <c r="Z937" i="10"/>
  <c r="AA937" i="10"/>
  <c r="AB937" i="10"/>
  <c r="Z938" i="10"/>
  <c r="AA938" i="10"/>
  <c r="AB938" i="10"/>
  <c r="Z939" i="10"/>
  <c r="AA939" i="10"/>
  <c r="AB939" i="10"/>
  <c r="Z940" i="10"/>
  <c r="AA940" i="10"/>
  <c r="AB940" i="10"/>
  <c r="Z941" i="10"/>
  <c r="AA941" i="10"/>
  <c r="AB941" i="10"/>
  <c r="Z942" i="10"/>
  <c r="AA942" i="10"/>
  <c r="AB942" i="10"/>
  <c r="Z943" i="10"/>
  <c r="AA943" i="10"/>
  <c r="AB943" i="10"/>
  <c r="Z944" i="10"/>
  <c r="AA944" i="10"/>
  <c r="AB944" i="10"/>
  <c r="Z945" i="10"/>
  <c r="AA945" i="10"/>
  <c r="AB945" i="10"/>
  <c r="Z946" i="10"/>
  <c r="AA946" i="10"/>
  <c r="AB946" i="10"/>
  <c r="Z947" i="10"/>
  <c r="AA947" i="10"/>
  <c r="AB947" i="10"/>
  <c r="Z948" i="10"/>
  <c r="AA948" i="10"/>
  <c r="AB948" i="10"/>
  <c r="Z949" i="10"/>
  <c r="AA949" i="10"/>
  <c r="AB949" i="10"/>
  <c r="Z950" i="10"/>
  <c r="AA950" i="10"/>
  <c r="AB950" i="10"/>
  <c r="Z951" i="10"/>
  <c r="AA951" i="10"/>
  <c r="AB951" i="10"/>
  <c r="Z952" i="10"/>
  <c r="AA952" i="10"/>
  <c r="AB952" i="10"/>
  <c r="Z953" i="10"/>
  <c r="AA953" i="10"/>
  <c r="AB953" i="10"/>
  <c r="Z954" i="10"/>
  <c r="AA954" i="10"/>
  <c r="AB954" i="10"/>
  <c r="Z955" i="10"/>
  <c r="AA955" i="10"/>
  <c r="AB955" i="10"/>
  <c r="Z956" i="10"/>
  <c r="AA956" i="10"/>
  <c r="AB956" i="10"/>
  <c r="Z957" i="10"/>
  <c r="AA957" i="10"/>
  <c r="AB957" i="10"/>
  <c r="Z958" i="10"/>
  <c r="AA958" i="10"/>
  <c r="AB958" i="10"/>
  <c r="Z959" i="10"/>
  <c r="AA959" i="10"/>
  <c r="AB959" i="10"/>
  <c r="Z960" i="10"/>
  <c r="AA960" i="10"/>
  <c r="AB960" i="10"/>
  <c r="Z961" i="10"/>
  <c r="AA961" i="10"/>
  <c r="AB961" i="10"/>
  <c r="Z962" i="10"/>
  <c r="AA962" i="10"/>
  <c r="AB962" i="10"/>
  <c r="Z963" i="10"/>
  <c r="AA963" i="10"/>
  <c r="AB963" i="10"/>
  <c r="Z964" i="10"/>
  <c r="AA964" i="10"/>
  <c r="AB964" i="10"/>
  <c r="Z965" i="10"/>
  <c r="AA965" i="10"/>
  <c r="AB965" i="10"/>
  <c r="Z966" i="10"/>
  <c r="AA966" i="10"/>
  <c r="AB966" i="10"/>
  <c r="Z967" i="10"/>
  <c r="AA967" i="10"/>
  <c r="AB967" i="10"/>
  <c r="Z968" i="10"/>
  <c r="AA968" i="10"/>
  <c r="AB968" i="10"/>
  <c r="Z969" i="10"/>
  <c r="AA969" i="10"/>
  <c r="AB969" i="10"/>
  <c r="Z970" i="10"/>
  <c r="AA970" i="10"/>
  <c r="AB970" i="10"/>
  <c r="Z971" i="10"/>
  <c r="AA971" i="10"/>
  <c r="AB971" i="10"/>
  <c r="Z972" i="10"/>
  <c r="AA972" i="10"/>
  <c r="AB972" i="10"/>
  <c r="Z973" i="10"/>
  <c r="AA973" i="10"/>
  <c r="AB973" i="10"/>
  <c r="Z974" i="10"/>
  <c r="AA974" i="10"/>
  <c r="AB974" i="10"/>
  <c r="Z975" i="10"/>
  <c r="AA975" i="10"/>
  <c r="AB975" i="10"/>
  <c r="Z976" i="10"/>
  <c r="AA976" i="10"/>
  <c r="AB976" i="10"/>
  <c r="Z977" i="10"/>
  <c r="AA977" i="10"/>
  <c r="AB977" i="10"/>
  <c r="Z978" i="10"/>
  <c r="AA978" i="10"/>
  <c r="AB978" i="10"/>
  <c r="Z979" i="10"/>
  <c r="AA979" i="10"/>
  <c r="AB979" i="10"/>
  <c r="Z980" i="10"/>
  <c r="AA980" i="10"/>
  <c r="AB980" i="10"/>
  <c r="Z981" i="10"/>
  <c r="AA981" i="10"/>
  <c r="AB981" i="10"/>
  <c r="Z982" i="10"/>
  <c r="AA982" i="10"/>
  <c r="AB982" i="10"/>
  <c r="Z983" i="10"/>
  <c r="AA983" i="10"/>
  <c r="AB983" i="10"/>
  <c r="Z984" i="10"/>
  <c r="AA984" i="10"/>
  <c r="AB984" i="10"/>
  <c r="Z985" i="10"/>
  <c r="AA985" i="10"/>
  <c r="AB985" i="10"/>
  <c r="Z986" i="10"/>
  <c r="AA986" i="10"/>
  <c r="AB986" i="10"/>
  <c r="Z987" i="10"/>
  <c r="AA987" i="10"/>
  <c r="AB987" i="10"/>
  <c r="Z988" i="10"/>
  <c r="AA988" i="10"/>
  <c r="AB988" i="10"/>
  <c r="Z989" i="10"/>
  <c r="AA989" i="10"/>
  <c r="AB989" i="10"/>
  <c r="Z990" i="10"/>
  <c r="AA990" i="10"/>
  <c r="AB990" i="10"/>
  <c r="Z991" i="10"/>
  <c r="AA991" i="10"/>
  <c r="AB991" i="10"/>
  <c r="Z992" i="10"/>
  <c r="AA992" i="10"/>
  <c r="AB992" i="10"/>
  <c r="Z993" i="10"/>
  <c r="AA993" i="10"/>
  <c r="AB993" i="10"/>
  <c r="Z994" i="10"/>
  <c r="AA994" i="10"/>
  <c r="AB994" i="10"/>
  <c r="Z995" i="10"/>
  <c r="AA995" i="10"/>
  <c r="AB995" i="10"/>
  <c r="Z996" i="10"/>
  <c r="AA996" i="10"/>
  <c r="AB996" i="10"/>
  <c r="Z997" i="10"/>
  <c r="AA997" i="10"/>
  <c r="AB997" i="10"/>
  <c r="Z998" i="10"/>
  <c r="AA998" i="10"/>
  <c r="AB998" i="10"/>
  <c r="Z999" i="10"/>
  <c r="AA999" i="10"/>
  <c r="AB999" i="10"/>
  <c r="Z1000" i="10"/>
  <c r="AA1000" i="10"/>
  <c r="AB1000" i="10"/>
  <c r="Z1001" i="10"/>
  <c r="AA1001" i="10"/>
  <c r="AB1001" i="10"/>
  <c r="Z1002" i="10"/>
  <c r="AA1002" i="10"/>
  <c r="AB1002" i="10"/>
  <c r="Z1003" i="10"/>
  <c r="AA1003" i="10"/>
  <c r="AB1003" i="10"/>
  <c r="Z1004" i="10"/>
  <c r="AA1004" i="10"/>
  <c r="AB1004" i="10"/>
  <c r="Z1005" i="10"/>
  <c r="AA1005" i="10"/>
  <c r="AB1005" i="10"/>
  <c r="Z1006" i="10"/>
  <c r="AA1006" i="10"/>
  <c r="AB1006" i="10"/>
  <c r="Z1007" i="10"/>
  <c r="AA1007" i="10"/>
  <c r="AB1007" i="10"/>
  <c r="Z1008" i="10"/>
  <c r="AA1008" i="10"/>
  <c r="AB1008" i="10"/>
  <c r="Z1009" i="10"/>
  <c r="AA1009" i="10"/>
  <c r="AB1009" i="10"/>
  <c r="Z1010" i="10"/>
  <c r="AA1010" i="10"/>
  <c r="AB1010" i="10"/>
  <c r="Z1011" i="10"/>
  <c r="AA1011" i="10"/>
  <c r="AB1011" i="10"/>
  <c r="Z1012" i="10"/>
  <c r="AA1012" i="10"/>
  <c r="AB1012" i="10"/>
  <c r="Z1013" i="10"/>
  <c r="AA1013" i="10"/>
  <c r="AB1013" i="10"/>
  <c r="Z1014" i="10"/>
  <c r="AA1014" i="10"/>
  <c r="AB1014" i="10"/>
  <c r="Z1015" i="10"/>
  <c r="AA1015" i="10"/>
  <c r="AB1015" i="10"/>
  <c r="Z1016" i="10"/>
  <c r="AA1016" i="10"/>
  <c r="AB1016" i="10"/>
  <c r="Z1017" i="10"/>
  <c r="AA1017" i="10"/>
  <c r="AB1017" i="10"/>
  <c r="Z1018" i="10"/>
  <c r="AA1018" i="10"/>
  <c r="AB1018" i="10"/>
  <c r="Z1019" i="10"/>
  <c r="AA1019" i="10"/>
  <c r="AB1019" i="10"/>
  <c r="Z1020" i="10"/>
  <c r="AA1020" i="10"/>
  <c r="AB1020" i="10"/>
  <c r="Z1021" i="10"/>
  <c r="AA1021" i="10"/>
  <c r="AB1021" i="10"/>
  <c r="Z1022" i="10"/>
  <c r="AA1022" i="10"/>
  <c r="AB1022" i="10"/>
  <c r="Z1023" i="10"/>
  <c r="AA1023" i="10"/>
  <c r="AB1023" i="10"/>
  <c r="Z1024" i="10"/>
  <c r="AA1024" i="10"/>
  <c r="AB1024" i="10"/>
  <c r="Z1025" i="10"/>
  <c r="AA1025" i="10"/>
  <c r="AB1025" i="10"/>
  <c r="Z1026" i="10"/>
  <c r="AA1026" i="10"/>
  <c r="AB1026" i="10"/>
  <c r="Z1027" i="10"/>
  <c r="AA1027" i="10"/>
  <c r="AB1027" i="10"/>
  <c r="Z1028" i="10"/>
  <c r="AA1028" i="10"/>
  <c r="AB1028" i="10"/>
  <c r="Z1029" i="10"/>
  <c r="AA1029" i="10"/>
  <c r="AB1029" i="10"/>
  <c r="Z1030" i="10"/>
  <c r="AA1030" i="10"/>
  <c r="AB1030" i="10"/>
  <c r="Z1031" i="10"/>
  <c r="AA1031" i="10"/>
  <c r="AB1031" i="10"/>
  <c r="Z1032" i="10"/>
  <c r="AA1032" i="10"/>
  <c r="AB1032" i="10"/>
  <c r="Z1033" i="10"/>
  <c r="AA1033" i="10"/>
  <c r="AB1033" i="10"/>
  <c r="Z1034" i="10"/>
  <c r="AA1034" i="10"/>
  <c r="AB1034" i="10"/>
  <c r="Z1035" i="10"/>
  <c r="AA1035" i="10"/>
  <c r="AB1035" i="10"/>
  <c r="Z1036" i="10"/>
  <c r="AA1036" i="10"/>
  <c r="AB1036" i="10"/>
  <c r="Z1037" i="10"/>
  <c r="AA1037" i="10"/>
  <c r="AB1037" i="10"/>
  <c r="Z1038" i="10"/>
  <c r="AA1038" i="10"/>
  <c r="AB1038" i="10"/>
  <c r="Z1039" i="10"/>
  <c r="AA1039" i="10"/>
  <c r="AB1039" i="10"/>
  <c r="Z1040" i="10"/>
  <c r="AA1040" i="10"/>
  <c r="AB1040" i="10"/>
  <c r="Z1041" i="10"/>
  <c r="AA1041" i="10"/>
  <c r="AB1041" i="10"/>
  <c r="Z1042" i="10"/>
  <c r="AA1042" i="10"/>
  <c r="AB1042" i="10"/>
  <c r="Z1043" i="10"/>
  <c r="AA1043" i="10"/>
  <c r="AB1043" i="10"/>
  <c r="Z1044" i="10"/>
  <c r="AA1044" i="10"/>
  <c r="AB1044" i="10"/>
  <c r="Z1045" i="10"/>
  <c r="AA1045" i="10"/>
  <c r="AB1045" i="10"/>
  <c r="Z1046" i="10"/>
  <c r="AA1046" i="10"/>
  <c r="AB1046" i="10"/>
  <c r="Z1047" i="10"/>
  <c r="AA1047" i="10"/>
  <c r="AB1047" i="10"/>
  <c r="Z1048" i="10"/>
  <c r="AA1048" i="10"/>
  <c r="AB1048" i="10"/>
  <c r="Z1049" i="10"/>
  <c r="AA1049" i="10"/>
  <c r="AB1049" i="10"/>
  <c r="Z1050" i="10"/>
  <c r="AA1050" i="10"/>
  <c r="AB1050" i="10"/>
  <c r="Z1051" i="10"/>
  <c r="AA1051" i="10"/>
  <c r="AB1051" i="10"/>
  <c r="Z1052" i="10"/>
  <c r="AA1052" i="10"/>
  <c r="AB1052" i="10"/>
  <c r="Z1053" i="10"/>
  <c r="AA1053" i="10"/>
  <c r="AB1053" i="10"/>
  <c r="Z1054" i="10"/>
  <c r="AA1054" i="10"/>
  <c r="AB1054" i="10"/>
  <c r="Z1055" i="10"/>
  <c r="AA1055" i="10"/>
  <c r="AB1055" i="10"/>
  <c r="Z1056" i="10"/>
  <c r="AA1056" i="10"/>
  <c r="AB1056" i="10"/>
  <c r="Z1057" i="10"/>
  <c r="AA1057" i="10"/>
  <c r="AB1057" i="10"/>
  <c r="Z1058" i="10"/>
  <c r="AA1058" i="10"/>
  <c r="AB1058" i="10"/>
  <c r="Z1059" i="10"/>
  <c r="AA1059" i="10"/>
  <c r="AB1059" i="10"/>
  <c r="Z1060" i="10"/>
  <c r="AA1060" i="10"/>
  <c r="AB1060" i="10"/>
  <c r="Z1061" i="10"/>
  <c r="AA1061" i="10"/>
  <c r="AB1061" i="10"/>
  <c r="Z1062" i="10"/>
  <c r="AA1062" i="10"/>
  <c r="AB1062" i="10"/>
  <c r="Z1063" i="10"/>
  <c r="AA1063" i="10"/>
  <c r="AB1063" i="10"/>
  <c r="Z1064" i="10"/>
  <c r="AA1064" i="10"/>
  <c r="AB1064" i="10"/>
  <c r="Z1065" i="10"/>
  <c r="AA1065" i="10"/>
  <c r="AB1065" i="10"/>
  <c r="Z1066" i="10"/>
  <c r="AA1066" i="10"/>
  <c r="AB1066" i="10"/>
  <c r="Z1067" i="10"/>
  <c r="AA1067" i="10"/>
  <c r="AB1067" i="10"/>
  <c r="Z1068" i="10"/>
  <c r="AA1068" i="10"/>
  <c r="AB1068" i="10"/>
  <c r="Z1069" i="10"/>
  <c r="AA1069" i="10"/>
  <c r="AB1069" i="10"/>
  <c r="Z1070" i="10"/>
  <c r="AA1070" i="10"/>
  <c r="AB1070" i="10"/>
  <c r="Z1071" i="10"/>
  <c r="AA1071" i="10"/>
  <c r="AB1071" i="10"/>
  <c r="Z1072" i="10"/>
  <c r="AA1072" i="10"/>
  <c r="AB1072" i="10"/>
  <c r="Z1073" i="10"/>
  <c r="AA1073" i="10"/>
  <c r="AB1073" i="10"/>
  <c r="Z1075" i="10"/>
  <c r="AA1075" i="10"/>
  <c r="AB1075" i="10"/>
  <c r="Z1076" i="10"/>
  <c r="AA1076" i="10"/>
  <c r="AB1076" i="10"/>
  <c r="Z1077" i="10"/>
  <c r="AA1077" i="10"/>
  <c r="AB1077" i="10"/>
  <c r="Z1078" i="10"/>
  <c r="AA1078" i="10"/>
  <c r="AB1078" i="10"/>
  <c r="Z1079" i="10"/>
  <c r="AA1079" i="10"/>
  <c r="AB1079" i="10"/>
  <c r="Z1080" i="10"/>
  <c r="AA1080" i="10"/>
  <c r="AB1080" i="10"/>
  <c r="Z1081" i="10"/>
  <c r="AA1081" i="10"/>
  <c r="AB1081" i="10"/>
  <c r="Z1082" i="10"/>
  <c r="AA1082" i="10"/>
  <c r="AB1082" i="10"/>
  <c r="Z1083" i="10"/>
  <c r="AA1083" i="10"/>
  <c r="AB1083" i="10"/>
  <c r="Z1084" i="10"/>
  <c r="AA1084" i="10"/>
  <c r="AB1084" i="10"/>
  <c r="Z1085" i="10"/>
  <c r="AA1085" i="10"/>
  <c r="AB1085" i="10"/>
  <c r="Z1086" i="10"/>
  <c r="AA1086" i="10"/>
  <c r="AB1086" i="10"/>
  <c r="Z1087" i="10"/>
  <c r="AA1087" i="10"/>
  <c r="AB1087" i="10"/>
  <c r="Z1088" i="10"/>
  <c r="AA1088" i="10"/>
  <c r="AB1088" i="10"/>
  <c r="Z1089" i="10"/>
  <c r="AA1089" i="10"/>
  <c r="AB1089" i="10"/>
  <c r="Z1090" i="10"/>
  <c r="AA1090" i="10"/>
  <c r="AB1090" i="10"/>
  <c r="Z1091" i="10"/>
  <c r="AA1091" i="10"/>
  <c r="AB1091" i="10"/>
  <c r="Z1092" i="10"/>
  <c r="AA1092" i="10"/>
  <c r="AB1092" i="10"/>
  <c r="Z1093" i="10"/>
  <c r="AA1093" i="10"/>
  <c r="AB1093" i="10"/>
  <c r="Z1094" i="10"/>
  <c r="AA1094" i="10"/>
  <c r="AB1094" i="10"/>
  <c r="Z1095" i="10"/>
  <c r="AA1095" i="10"/>
  <c r="AB1095" i="10"/>
  <c r="Z1096" i="10"/>
  <c r="AA1096" i="10"/>
  <c r="AB1096" i="10"/>
  <c r="Z1097" i="10"/>
  <c r="AA1097" i="10"/>
  <c r="AB1097" i="10"/>
  <c r="Z1098" i="10"/>
  <c r="AA1098" i="10"/>
  <c r="AB1098" i="10"/>
  <c r="Z1099" i="10"/>
  <c r="AA1099" i="10"/>
  <c r="AB1099" i="10"/>
  <c r="Z1100" i="10"/>
  <c r="AA1100" i="10"/>
  <c r="AB1100" i="10"/>
  <c r="Z1101" i="10"/>
  <c r="AA1101" i="10"/>
  <c r="AB1101" i="10"/>
  <c r="Z1102" i="10"/>
  <c r="AA1102" i="10"/>
  <c r="AB1102" i="10"/>
  <c r="Z1103" i="10"/>
  <c r="AA1103" i="10"/>
  <c r="AB1103" i="10"/>
  <c r="Z1104" i="10"/>
  <c r="AA1104" i="10"/>
  <c r="AB1104" i="10"/>
  <c r="Z1105" i="10"/>
  <c r="AA1105" i="10"/>
  <c r="AB1105" i="10"/>
  <c r="Z1106" i="10"/>
  <c r="AA1106" i="10"/>
  <c r="AB1106" i="10"/>
  <c r="Z1107" i="10"/>
  <c r="AA1107" i="10"/>
  <c r="AB1107" i="10"/>
  <c r="Z1108" i="10"/>
  <c r="AA1108" i="10"/>
  <c r="AB1108" i="10"/>
  <c r="Z1109" i="10"/>
  <c r="AA1109" i="10"/>
  <c r="AB1109" i="10"/>
  <c r="Z1110" i="10"/>
  <c r="AA1110" i="10"/>
  <c r="AB1110" i="10"/>
  <c r="Z1111" i="10"/>
  <c r="AA1111" i="10"/>
  <c r="AB1111" i="10"/>
  <c r="Z1112" i="10"/>
  <c r="AA1112" i="10"/>
  <c r="AB1112" i="10"/>
  <c r="Z1113" i="10"/>
  <c r="AA1113" i="10"/>
  <c r="AB1113" i="10"/>
  <c r="Z1114" i="10"/>
  <c r="AA1114" i="10"/>
  <c r="AB1114" i="10"/>
  <c r="Z1115" i="10"/>
  <c r="AA1115" i="10"/>
  <c r="AB1115" i="10"/>
  <c r="Z1116" i="10"/>
  <c r="AA1116" i="10"/>
  <c r="AB1116" i="10"/>
  <c r="Z1117" i="10"/>
  <c r="AA1117" i="10"/>
  <c r="AB1117" i="10"/>
  <c r="Z1118" i="10"/>
  <c r="AA1118" i="10"/>
  <c r="AB1118" i="10"/>
  <c r="Z1119" i="10"/>
  <c r="AA1119" i="10"/>
  <c r="AB1119" i="10"/>
  <c r="Z1120" i="10"/>
  <c r="AA1120" i="10"/>
  <c r="AB1120" i="10"/>
  <c r="Z1121" i="10"/>
  <c r="AA1121" i="10"/>
  <c r="AB1121" i="10"/>
  <c r="Z1122" i="10"/>
  <c r="AA1122" i="10"/>
  <c r="AB1122" i="10"/>
  <c r="Z1123" i="10"/>
  <c r="AA1123" i="10"/>
  <c r="AB1123" i="10"/>
  <c r="Z1124" i="10"/>
  <c r="AA1124" i="10"/>
  <c r="AB1124" i="10"/>
  <c r="Z1125" i="10"/>
  <c r="AA1125" i="10"/>
  <c r="AB1125" i="10"/>
  <c r="Z1126" i="10"/>
  <c r="AA1126" i="10"/>
  <c r="AB1126" i="10"/>
  <c r="Z1127" i="10"/>
  <c r="AA1127" i="10"/>
  <c r="AB1127" i="10"/>
  <c r="Z1128" i="10"/>
  <c r="AA1128" i="10"/>
  <c r="AB1128" i="10"/>
  <c r="Z1129" i="10"/>
  <c r="AA1129" i="10"/>
  <c r="AB1129" i="10"/>
  <c r="Z1130" i="10"/>
  <c r="AA1130" i="10"/>
  <c r="AB1130" i="10"/>
  <c r="Z1131" i="10"/>
  <c r="AA1131" i="10"/>
  <c r="AB1131" i="10"/>
  <c r="Z1132" i="10"/>
  <c r="AA1132" i="10"/>
  <c r="AB1132" i="10"/>
  <c r="Z1133" i="10"/>
  <c r="AA1133" i="10"/>
  <c r="AB1133" i="10"/>
  <c r="Z1134" i="10"/>
  <c r="AA1134" i="10"/>
  <c r="AB1134" i="10"/>
  <c r="Z1135" i="10"/>
  <c r="AA1135" i="10"/>
  <c r="AB1135" i="10"/>
  <c r="Z1136" i="10"/>
  <c r="AA1136" i="10"/>
  <c r="AB1136" i="10"/>
  <c r="Z1137" i="10"/>
  <c r="AA1137" i="10"/>
  <c r="AB1137" i="10"/>
  <c r="Z1138" i="10"/>
  <c r="AA1138" i="10"/>
  <c r="AB1138" i="10"/>
  <c r="Z1139" i="10"/>
  <c r="AA1139" i="10"/>
  <c r="AB1139" i="10"/>
  <c r="Z1140" i="10"/>
  <c r="AA1140" i="10"/>
  <c r="AB1140" i="10"/>
  <c r="Z1141" i="10"/>
  <c r="AA1141" i="10"/>
  <c r="AB1141" i="10"/>
  <c r="Z1142" i="10"/>
  <c r="AA1142" i="10"/>
  <c r="AB1142" i="10"/>
  <c r="Z1143" i="10"/>
  <c r="AA1143" i="10"/>
  <c r="AB1143" i="10"/>
  <c r="Z1144" i="10"/>
  <c r="AA1144" i="10"/>
  <c r="AB1144" i="10"/>
  <c r="Z1145" i="10"/>
  <c r="AA1145" i="10"/>
  <c r="AB1145" i="10"/>
  <c r="Z1146" i="10"/>
  <c r="AA1146" i="10"/>
  <c r="AB1146" i="10"/>
  <c r="Z1147" i="10"/>
  <c r="AA1147" i="10"/>
  <c r="AB1147" i="10"/>
  <c r="Z1148" i="10"/>
  <c r="AA1148" i="10"/>
  <c r="AB1148" i="10"/>
  <c r="Z1149" i="10"/>
  <c r="AA1149" i="10"/>
  <c r="AB1149" i="10"/>
  <c r="Z1150" i="10"/>
  <c r="AA1150" i="10"/>
  <c r="AB1150" i="10"/>
  <c r="Z1151" i="10"/>
  <c r="AA1151" i="10"/>
  <c r="AB1151" i="10"/>
  <c r="Z1152" i="10"/>
  <c r="AA1152" i="10"/>
  <c r="AB1152" i="10"/>
  <c r="Z1153" i="10"/>
  <c r="AA1153" i="10"/>
  <c r="AB1153" i="10"/>
  <c r="Z1154" i="10"/>
  <c r="AA1154" i="10"/>
  <c r="AB1154" i="10"/>
  <c r="Z1155" i="10"/>
  <c r="AA1155" i="10"/>
  <c r="AB1155" i="10"/>
  <c r="Z1156" i="10"/>
  <c r="AA1156" i="10"/>
  <c r="AB1156" i="10"/>
  <c r="Z1157" i="10"/>
  <c r="AA1157" i="10"/>
  <c r="AB1157" i="10"/>
  <c r="Z1158" i="10"/>
  <c r="AA1158" i="10"/>
  <c r="AB1158" i="10"/>
  <c r="Z1159" i="10"/>
  <c r="AA1159" i="10"/>
  <c r="AB1159" i="10"/>
  <c r="Z1160" i="10"/>
  <c r="AA1160" i="10"/>
  <c r="AB1160" i="10"/>
  <c r="Z1161" i="10"/>
  <c r="AA1161" i="10"/>
  <c r="AB1161" i="10"/>
  <c r="Z1162" i="10"/>
  <c r="AA1162" i="10"/>
  <c r="AB1162" i="10"/>
  <c r="Z1163" i="10"/>
  <c r="AA1163" i="10"/>
  <c r="AB1163" i="10"/>
  <c r="Z1164" i="10"/>
  <c r="AA1164" i="10"/>
  <c r="AB1164" i="10"/>
  <c r="Z1165" i="10"/>
  <c r="AA1165" i="10"/>
  <c r="AB1165" i="10"/>
  <c r="Z1166" i="10"/>
  <c r="AA1166" i="10"/>
  <c r="AB1166" i="10"/>
  <c r="Z1167" i="10"/>
  <c r="AA1167" i="10"/>
  <c r="AB1167" i="10"/>
  <c r="Z1168" i="10"/>
  <c r="AA1168" i="10"/>
  <c r="AB1168" i="10"/>
  <c r="Z1169" i="10"/>
  <c r="AA1169" i="10"/>
  <c r="AB1169" i="10"/>
  <c r="Z1170" i="10"/>
  <c r="AA1170" i="10"/>
  <c r="AB1170" i="10"/>
  <c r="Z1171" i="10"/>
  <c r="AA1171" i="10"/>
  <c r="AB1171" i="10"/>
  <c r="Z1172" i="10"/>
  <c r="AA1172" i="10"/>
  <c r="AB1172" i="10"/>
  <c r="Z1173" i="10"/>
  <c r="AA1173" i="10"/>
  <c r="AB1173" i="10"/>
  <c r="Z1174" i="10"/>
  <c r="AA1174" i="10"/>
  <c r="AB1174" i="10"/>
  <c r="Z1175" i="10"/>
  <c r="AA1175" i="10"/>
  <c r="AB1175" i="10"/>
  <c r="Z1176" i="10"/>
  <c r="AA1176" i="10"/>
  <c r="AB1176" i="10"/>
  <c r="Z1177" i="10"/>
  <c r="AA1177" i="10"/>
  <c r="AB1177" i="10"/>
  <c r="Z1178" i="10"/>
  <c r="AA1178" i="10"/>
  <c r="AB1178" i="10"/>
  <c r="Z1179" i="10"/>
  <c r="AA1179" i="10"/>
  <c r="AB1179" i="10"/>
  <c r="Z1180" i="10"/>
  <c r="AA1180" i="10"/>
  <c r="AB1180" i="10"/>
  <c r="Z1181" i="10"/>
  <c r="AA1181" i="10"/>
  <c r="AB1181" i="10"/>
  <c r="Z1182" i="10"/>
  <c r="AA1182" i="10"/>
  <c r="AB1182" i="10"/>
  <c r="Z1183" i="10"/>
  <c r="AA1183" i="10"/>
  <c r="AB1183" i="10"/>
  <c r="Z1184" i="10"/>
  <c r="AA1184" i="10"/>
  <c r="AB1184" i="10"/>
  <c r="Z1185" i="10"/>
  <c r="AA1185" i="10"/>
  <c r="AB1185" i="10"/>
  <c r="Z1186" i="10"/>
  <c r="AA1186" i="10"/>
  <c r="AB1186" i="10"/>
  <c r="Z1187" i="10"/>
  <c r="AA1187" i="10"/>
  <c r="AB1187" i="10"/>
  <c r="Z1188" i="10"/>
  <c r="AA1188" i="10"/>
  <c r="AB1188" i="10"/>
  <c r="Z1189" i="10"/>
  <c r="AA1189" i="10"/>
  <c r="AB1189" i="10"/>
  <c r="Z1190" i="10"/>
  <c r="AA1190" i="10"/>
  <c r="AB1190" i="10"/>
  <c r="Z1191" i="10"/>
  <c r="AA1191" i="10"/>
  <c r="AB1191" i="10"/>
  <c r="Z1192" i="10"/>
  <c r="AA1192" i="10"/>
  <c r="AB1192" i="10"/>
  <c r="Z1193" i="10"/>
  <c r="AA1193" i="10"/>
  <c r="AB1193" i="10"/>
  <c r="Z1194" i="10"/>
  <c r="AA1194" i="10"/>
  <c r="AB1194" i="10"/>
  <c r="Z1195" i="10"/>
  <c r="AA1195" i="10"/>
  <c r="AB1195" i="10"/>
  <c r="Z1196" i="10"/>
  <c r="AA1196" i="10"/>
  <c r="AB1196" i="10"/>
  <c r="Z1197" i="10"/>
  <c r="AA1197" i="10"/>
  <c r="AB1197" i="10"/>
  <c r="Z1198" i="10"/>
  <c r="AA1198" i="10"/>
  <c r="AB1198" i="10"/>
  <c r="Z1199" i="10"/>
  <c r="AA1199" i="10"/>
  <c r="AB1199" i="10"/>
  <c r="Z1200" i="10"/>
  <c r="AA1200" i="10"/>
  <c r="AB1200" i="10"/>
  <c r="Z1201" i="10"/>
  <c r="AA1201" i="10"/>
  <c r="AB1201" i="10"/>
  <c r="Z1202" i="10"/>
  <c r="AA1202" i="10"/>
  <c r="AB1202" i="10"/>
  <c r="Z1203" i="10"/>
  <c r="AA1203" i="10"/>
  <c r="AB1203" i="10"/>
  <c r="Z1204" i="10"/>
  <c r="AA1204" i="10"/>
  <c r="AB1204" i="10"/>
  <c r="Z1205" i="10"/>
  <c r="AA1205" i="10"/>
  <c r="AB1205" i="10"/>
  <c r="Z1206" i="10"/>
  <c r="AA1206" i="10"/>
  <c r="AB1206" i="10"/>
  <c r="Z1207" i="10"/>
  <c r="AA1207" i="10"/>
  <c r="AB1207" i="10"/>
  <c r="Z1208" i="10"/>
  <c r="AA1208" i="10"/>
  <c r="AB1208" i="10"/>
  <c r="Z1209" i="10"/>
  <c r="AA1209" i="10"/>
  <c r="AB1209" i="10"/>
  <c r="Z1210" i="10"/>
  <c r="AA1210" i="10"/>
  <c r="AB1210" i="10"/>
  <c r="Z1211" i="10"/>
  <c r="AA1211" i="10"/>
  <c r="AB1211" i="10"/>
  <c r="Z1212" i="10"/>
  <c r="AA1212" i="10"/>
  <c r="AB1212" i="10"/>
  <c r="Z1213" i="10"/>
  <c r="AA1213" i="10"/>
  <c r="AB1213" i="10"/>
  <c r="Z1214" i="10"/>
  <c r="AA1214" i="10"/>
  <c r="AB1214" i="10"/>
  <c r="Z1215" i="10"/>
  <c r="AA1215" i="10"/>
  <c r="AB1215" i="10"/>
  <c r="Z1216" i="10"/>
  <c r="AA1216" i="10"/>
  <c r="AB1216" i="10"/>
  <c r="Z1217" i="10"/>
  <c r="AA1217" i="10"/>
  <c r="AB1217" i="10"/>
  <c r="Z1218" i="10"/>
  <c r="AA1218" i="10"/>
  <c r="AB1218" i="10"/>
  <c r="Z1219" i="10"/>
  <c r="AA1219" i="10"/>
  <c r="AB1219" i="10"/>
  <c r="Z1220" i="10"/>
  <c r="AA1220" i="10"/>
  <c r="AB1220" i="10"/>
  <c r="Z1221" i="10"/>
  <c r="AA1221" i="10"/>
  <c r="AB1221" i="10"/>
  <c r="Z1222" i="10"/>
  <c r="AA1222" i="10"/>
  <c r="AB1222" i="10"/>
  <c r="Z1223" i="10"/>
  <c r="AA1223" i="10"/>
  <c r="AB1223" i="10"/>
  <c r="Z1224" i="10"/>
  <c r="AA1224" i="10"/>
  <c r="AB1224" i="10"/>
  <c r="Z1225" i="10"/>
  <c r="AA1225" i="10"/>
  <c r="AB1225" i="10"/>
  <c r="Z1226" i="10"/>
  <c r="AA1226" i="10"/>
  <c r="AB1226" i="10"/>
  <c r="Z1227" i="10"/>
  <c r="AA1227" i="10"/>
  <c r="AB1227" i="10"/>
  <c r="Z1228" i="10"/>
  <c r="AA1228" i="10"/>
  <c r="AB1228" i="10"/>
  <c r="Z1229" i="10"/>
  <c r="AA1229" i="10"/>
  <c r="AB1229" i="10"/>
  <c r="Z1230" i="10"/>
  <c r="AA1230" i="10"/>
  <c r="AB1230" i="10"/>
  <c r="Z1231" i="10"/>
  <c r="AA1231" i="10"/>
  <c r="AB1231" i="10"/>
  <c r="Z1232" i="10"/>
  <c r="AA1232" i="10"/>
  <c r="AB1232" i="10"/>
  <c r="Z1233" i="10"/>
  <c r="AA1233" i="10"/>
  <c r="AB1233" i="10"/>
  <c r="Z1234" i="10"/>
  <c r="AA1234" i="10"/>
  <c r="AB1234" i="10"/>
  <c r="Z1235" i="10"/>
  <c r="AA1235" i="10"/>
  <c r="AB1235" i="10"/>
  <c r="Z1236" i="10"/>
  <c r="AA1236" i="10"/>
  <c r="AB1236" i="10"/>
  <c r="Z1237" i="10"/>
  <c r="AA1237" i="10"/>
  <c r="AB1237" i="10"/>
  <c r="Z1238" i="10"/>
  <c r="AA1238" i="10"/>
  <c r="AB1238" i="10"/>
  <c r="Z1239" i="10"/>
  <c r="AA1239" i="10"/>
  <c r="AB1239" i="10"/>
  <c r="Z1240" i="10"/>
  <c r="AA1240" i="10"/>
  <c r="AB1240" i="10"/>
  <c r="Z1241" i="10"/>
  <c r="AA1241" i="10"/>
  <c r="AB1241" i="10"/>
  <c r="Z1242" i="10"/>
  <c r="AA1242" i="10"/>
  <c r="AB1242" i="10"/>
  <c r="Z1243" i="10"/>
  <c r="AA1243" i="10"/>
  <c r="AB1243" i="10"/>
  <c r="Z1244" i="10"/>
  <c r="AA1244" i="10"/>
  <c r="AB1244" i="10"/>
  <c r="Z1245" i="10"/>
  <c r="AA1245" i="10"/>
  <c r="AB1245" i="10"/>
  <c r="Z1246" i="10"/>
  <c r="AA1246" i="10"/>
  <c r="AB1246" i="10"/>
  <c r="Z1247" i="10"/>
  <c r="AA1247" i="10"/>
  <c r="AB1247" i="10"/>
  <c r="Z1248" i="10"/>
  <c r="AA1248" i="10"/>
  <c r="AB1248" i="10"/>
  <c r="Z1249" i="10"/>
  <c r="AA1249" i="10"/>
  <c r="AB1249" i="10"/>
  <c r="Z1250" i="10"/>
  <c r="AA1250" i="10"/>
  <c r="AB1250" i="10"/>
  <c r="Z1251" i="10"/>
  <c r="AA1251" i="10"/>
  <c r="AB1251" i="10"/>
  <c r="Z1252" i="10"/>
  <c r="AA1252" i="10"/>
  <c r="AB1252" i="10"/>
  <c r="Z1253" i="10"/>
  <c r="AA1253" i="10"/>
  <c r="AB1253" i="10"/>
  <c r="Z1254" i="10"/>
  <c r="AA1254" i="10"/>
  <c r="AB1254" i="10"/>
  <c r="Z1255" i="10"/>
  <c r="AA1255" i="10"/>
  <c r="AB1255" i="10"/>
  <c r="Z1256" i="10"/>
  <c r="AA1256" i="10"/>
  <c r="AB1256" i="10"/>
  <c r="Z1257" i="10"/>
  <c r="AA1257" i="10"/>
  <c r="AB1257" i="10"/>
  <c r="Z1258" i="10"/>
  <c r="AA1258" i="10"/>
  <c r="AB1258" i="10"/>
  <c r="Z1259" i="10"/>
  <c r="AA1259" i="10"/>
  <c r="AB1259" i="10"/>
  <c r="Z1260" i="10"/>
  <c r="AA1260" i="10"/>
  <c r="AB1260" i="10"/>
  <c r="Z1261" i="10"/>
  <c r="AA1261" i="10"/>
  <c r="AB1261" i="10"/>
  <c r="Z1262" i="10"/>
  <c r="AA1262" i="10"/>
  <c r="AB1262" i="10"/>
  <c r="Z1263" i="10"/>
  <c r="AA1263" i="10"/>
  <c r="AB1263" i="10"/>
  <c r="Z1264" i="10"/>
  <c r="AA1264" i="10"/>
  <c r="AB1264" i="10"/>
  <c r="Z1265" i="10"/>
  <c r="AA1265" i="10"/>
  <c r="AB1265" i="10"/>
  <c r="Z1266" i="10"/>
  <c r="AA1266" i="10"/>
  <c r="AB1266" i="10"/>
  <c r="Z1267" i="10"/>
  <c r="AA1267" i="10"/>
  <c r="AB1267" i="10"/>
  <c r="Z1268" i="10"/>
  <c r="AA1268" i="10"/>
  <c r="AB1268" i="10"/>
  <c r="Z1269" i="10"/>
  <c r="AA1269" i="10"/>
  <c r="AB1269" i="10"/>
  <c r="Z1270" i="10"/>
  <c r="AA1270" i="10"/>
  <c r="AB1270" i="10"/>
  <c r="Z1271" i="10"/>
  <c r="AA1271" i="10"/>
  <c r="AB1271" i="10"/>
  <c r="Z1272" i="10"/>
  <c r="AA1272" i="10"/>
  <c r="AB1272" i="10"/>
  <c r="Z1273" i="10"/>
  <c r="AA1273" i="10"/>
  <c r="AB1273" i="10"/>
  <c r="Z1274" i="10"/>
  <c r="AA1274" i="10"/>
  <c r="AB1274" i="10"/>
  <c r="Z1275" i="10"/>
  <c r="AA1275" i="10"/>
  <c r="AB1275" i="10"/>
  <c r="Z1276" i="10"/>
  <c r="AA1276" i="10"/>
  <c r="AB1276" i="10"/>
  <c r="Z1277" i="10"/>
  <c r="AA1277" i="10"/>
  <c r="AB1277" i="10"/>
  <c r="Z1278" i="10"/>
  <c r="AA1278" i="10"/>
  <c r="AB1278" i="10"/>
  <c r="Z1279" i="10"/>
  <c r="AA1279" i="10"/>
  <c r="AB1279" i="10"/>
  <c r="Z1280" i="10"/>
  <c r="AA1280" i="10"/>
  <c r="AB1280" i="10"/>
  <c r="Z1281" i="10"/>
  <c r="AA1281" i="10"/>
  <c r="AB1281" i="10"/>
  <c r="Z1282" i="10"/>
  <c r="AA1282" i="10"/>
  <c r="AB1282" i="10"/>
  <c r="Z1283" i="10"/>
  <c r="AA1283" i="10"/>
  <c r="AB1283" i="10"/>
  <c r="Z1284" i="10"/>
  <c r="AA1284" i="10"/>
  <c r="AB1284" i="10"/>
  <c r="Z1285" i="10"/>
  <c r="AA1285" i="10"/>
  <c r="AB1285" i="10"/>
  <c r="Z1286" i="10"/>
  <c r="AA1286" i="10"/>
  <c r="AB1286" i="10"/>
  <c r="Z1287" i="10"/>
  <c r="AA1287" i="10"/>
  <c r="AB1287" i="10"/>
  <c r="Z1288" i="10"/>
  <c r="AA1288" i="10"/>
  <c r="AB1288" i="10"/>
  <c r="Z1289" i="10"/>
  <c r="AA1289" i="10"/>
  <c r="AB1289" i="10"/>
  <c r="Z1290" i="10"/>
  <c r="AA1290" i="10"/>
  <c r="AB1290" i="10"/>
  <c r="Z1291" i="10"/>
  <c r="AA1291" i="10"/>
  <c r="AB1291" i="10"/>
  <c r="Z1292" i="10"/>
  <c r="AA1292" i="10"/>
  <c r="AB1292" i="10"/>
  <c r="Z1294" i="10"/>
  <c r="AA1294" i="10"/>
  <c r="AB1294" i="10"/>
  <c r="Z1295" i="10"/>
  <c r="AA1295" i="10"/>
  <c r="AB1295" i="10"/>
  <c r="Z1296" i="10"/>
  <c r="AA1296" i="10"/>
  <c r="AB1296" i="10"/>
  <c r="Z1297" i="10"/>
  <c r="AA1297" i="10"/>
  <c r="AB1297" i="10"/>
  <c r="Z1298" i="10"/>
  <c r="AA1298" i="10"/>
  <c r="AB1298" i="10"/>
  <c r="Z1299" i="10"/>
  <c r="AA1299" i="10"/>
  <c r="AB1299" i="10"/>
  <c r="Z1300" i="10"/>
  <c r="AA1300" i="10"/>
  <c r="AB1300" i="10"/>
  <c r="Z1301" i="10"/>
  <c r="AA1301" i="10"/>
  <c r="AB1301" i="10"/>
  <c r="Z1302" i="10"/>
  <c r="AA1302" i="10"/>
  <c r="AB1302" i="10"/>
  <c r="Z1303" i="10"/>
  <c r="AA1303" i="10"/>
  <c r="AB1303" i="10"/>
  <c r="Z1304" i="10"/>
  <c r="AA1304" i="10"/>
  <c r="AB1304" i="10"/>
  <c r="Z1305" i="10"/>
  <c r="AA1305" i="10"/>
  <c r="AB1305" i="10"/>
  <c r="Z1306" i="10"/>
  <c r="AA1306" i="10"/>
  <c r="AB1306" i="10"/>
  <c r="Z1307" i="10"/>
  <c r="AA1307" i="10"/>
  <c r="AB1307" i="10"/>
  <c r="Z1308" i="10"/>
  <c r="AA1308" i="10"/>
  <c r="AB1308" i="10"/>
  <c r="Z1309" i="10"/>
  <c r="AA1309" i="10"/>
  <c r="AB1309" i="10"/>
  <c r="Z1310" i="10"/>
  <c r="AA1310" i="10"/>
  <c r="AB1310" i="10"/>
  <c r="Z1311" i="10"/>
  <c r="AA1311" i="10"/>
  <c r="AB1311" i="10"/>
  <c r="Z1312" i="10"/>
  <c r="AA1312" i="10"/>
  <c r="AB1312" i="10"/>
  <c r="Z1313" i="10"/>
  <c r="AA1313" i="10"/>
  <c r="AB1313" i="10"/>
  <c r="Z1314" i="10"/>
  <c r="AA1314" i="10"/>
  <c r="AB1314" i="10"/>
  <c r="Z1315" i="10"/>
  <c r="AA1315" i="10"/>
  <c r="AB1315" i="10"/>
  <c r="Z1316" i="10"/>
  <c r="AA1316" i="10"/>
  <c r="AB1316" i="10"/>
  <c r="Z1317" i="10"/>
  <c r="AA1317" i="10"/>
  <c r="AB1317" i="10"/>
  <c r="Z1319" i="10"/>
  <c r="AA1319" i="10"/>
  <c r="AB1319" i="10"/>
  <c r="Z1320" i="10"/>
  <c r="AA1320" i="10"/>
  <c r="AB1320" i="10"/>
  <c r="Z1321" i="10"/>
  <c r="AA1321" i="10"/>
  <c r="AB1321" i="10"/>
  <c r="Z1322" i="10"/>
  <c r="AA1322" i="10"/>
  <c r="AB1322" i="10"/>
  <c r="Z1323" i="10"/>
  <c r="AA1323" i="10"/>
  <c r="AB1323" i="10"/>
  <c r="Z1324" i="10"/>
  <c r="AA1324" i="10"/>
  <c r="AB1324" i="10"/>
  <c r="Z1325" i="10"/>
  <c r="AA1325" i="10"/>
  <c r="AB1325" i="10"/>
  <c r="Z1326" i="10"/>
  <c r="AA1326" i="10"/>
  <c r="AB1326" i="10"/>
  <c r="Z1327" i="10"/>
  <c r="AA1327" i="10"/>
  <c r="AB1327" i="10"/>
  <c r="Z1328" i="10"/>
  <c r="AA1328" i="10"/>
  <c r="AB1328" i="10"/>
  <c r="Z1329" i="10"/>
  <c r="AA1329" i="10"/>
  <c r="AB1329" i="10"/>
  <c r="Z1330" i="10"/>
  <c r="AA1330" i="10"/>
  <c r="AB1330" i="10"/>
  <c r="Z1331" i="10"/>
  <c r="AA1331" i="10"/>
  <c r="AB1331" i="10"/>
  <c r="Z1332" i="10"/>
  <c r="AA1332" i="10"/>
  <c r="AB1332" i="10"/>
  <c r="Z1333" i="10"/>
  <c r="AA1333" i="10"/>
  <c r="AB1333" i="10"/>
  <c r="Z1334" i="10"/>
  <c r="AA1334" i="10"/>
  <c r="AB1334" i="10"/>
  <c r="Z1335" i="10"/>
  <c r="AA1335" i="10"/>
  <c r="AB1335" i="10"/>
  <c r="Z1336" i="10"/>
  <c r="AA1336" i="10"/>
  <c r="AB1336" i="10"/>
  <c r="Z1337" i="10"/>
  <c r="AA1337" i="10"/>
  <c r="AB1337" i="10"/>
  <c r="Z1338" i="10"/>
  <c r="AA1338" i="10"/>
  <c r="AB1338" i="10"/>
  <c r="Z1339" i="10"/>
  <c r="AA1339" i="10"/>
  <c r="AB1339" i="10"/>
  <c r="Z1340" i="10"/>
  <c r="AA1340" i="10"/>
  <c r="AB1340" i="10"/>
  <c r="Z1341" i="10"/>
  <c r="AA1341" i="10"/>
  <c r="AB1341" i="10"/>
  <c r="Z1342" i="10"/>
  <c r="AA1342" i="10"/>
  <c r="AB1342" i="10"/>
  <c r="Z1343" i="10"/>
  <c r="AA1343" i="10"/>
  <c r="AB1343" i="10"/>
  <c r="Z1344" i="10"/>
  <c r="AA1344" i="10"/>
  <c r="AB1344" i="10"/>
  <c r="Z1345" i="10"/>
  <c r="AA1345" i="10"/>
  <c r="AB1345" i="10"/>
  <c r="Z1346" i="10"/>
  <c r="AA1346" i="10"/>
  <c r="AB1346" i="10"/>
  <c r="Z1347" i="10"/>
  <c r="AA1347" i="10"/>
  <c r="AB1347" i="10"/>
  <c r="Z1348" i="10"/>
  <c r="AA1348" i="10"/>
  <c r="AB1348" i="10"/>
  <c r="Z1349" i="10"/>
  <c r="AA1349" i="10"/>
  <c r="AB1349" i="10"/>
  <c r="Z1350" i="10"/>
  <c r="AA1350" i="10"/>
  <c r="AB1350" i="10"/>
  <c r="Z1351" i="10"/>
  <c r="AA1351" i="10"/>
  <c r="AB1351" i="10"/>
  <c r="Z1352" i="10"/>
  <c r="AA1352" i="10"/>
  <c r="AB1352" i="10"/>
  <c r="Z1353" i="10"/>
  <c r="AA1353" i="10"/>
  <c r="AB1353" i="10"/>
  <c r="Z1354" i="10"/>
  <c r="AA1354" i="10"/>
  <c r="AB1354" i="10"/>
  <c r="Z1355" i="10"/>
  <c r="AA1355" i="10"/>
  <c r="AB1355" i="10"/>
  <c r="Z1356" i="10"/>
  <c r="AA1356" i="10"/>
  <c r="AB1356" i="10"/>
  <c r="Z1357" i="10"/>
  <c r="AA1357" i="10"/>
  <c r="AB1357" i="10"/>
  <c r="Z1358" i="10"/>
  <c r="AA1358" i="10"/>
  <c r="AB1358" i="10"/>
  <c r="Z1359" i="10"/>
  <c r="AA1359" i="10"/>
  <c r="AB1359" i="10"/>
  <c r="Z1360" i="10"/>
  <c r="AA1360" i="10"/>
  <c r="AB1360" i="10"/>
  <c r="Z1361" i="10"/>
  <c r="AA1361" i="10"/>
  <c r="AB1361" i="10"/>
  <c r="Z1362" i="10"/>
  <c r="AA1362" i="10"/>
  <c r="AB1362" i="10"/>
  <c r="Z1363" i="10"/>
  <c r="AA1363" i="10"/>
  <c r="AB1363" i="10"/>
  <c r="Z1364" i="10"/>
  <c r="AA1364" i="10"/>
  <c r="AB1364" i="10"/>
  <c r="Z1365" i="10"/>
  <c r="AA1365" i="10"/>
  <c r="AB1365" i="10"/>
  <c r="Z1366" i="10"/>
  <c r="AA1366" i="10"/>
  <c r="AB1366" i="10"/>
  <c r="Z1367" i="10"/>
  <c r="AA1367" i="10"/>
  <c r="AB1367" i="10"/>
  <c r="Z1368" i="10"/>
  <c r="AA1368" i="10"/>
  <c r="AB1368" i="10"/>
  <c r="Z1369" i="10"/>
  <c r="AA1369" i="10"/>
  <c r="AB1369" i="10"/>
  <c r="Z1370" i="10"/>
  <c r="AA1370" i="10"/>
  <c r="AB1370" i="10"/>
  <c r="Z1371" i="10"/>
  <c r="AA1371" i="10"/>
  <c r="AB1371" i="10"/>
  <c r="Z1372" i="10"/>
  <c r="AA1372" i="10"/>
  <c r="AB1372" i="10"/>
  <c r="Z1373" i="10"/>
  <c r="AA1373" i="10"/>
  <c r="AB1373" i="10"/>
  <c r="Z1374" i="10"/>
  <c r="AA1374" i="10"/>
  <c r="AB1374" i="10"/>
  <c r="Z1375" i="10"/>
  <c r="AA1375" i="10"/>
  <c r="AB1375" i="10"/>
  <c r="Z1376" i="10"/>
  <c r="AA1376" i="10"/>
  <c r="AB1376" i="10"/>
  <c r="Z1377" i="10"/>
  <c r="AA1377" i="10"/>
  <c r="AB1377" i="10"/>
  <c r="Z1378" i="10"/>
  <c r="AA1378" i="10"/>
  <c r="AB1378" i="10"/>
  <c r="Z1379" i="10"/>
  <c r="AA1379" i="10"/>
  <c r="AB1379" i="10"/>
  <c r="Z1380" i="10"/>
  <c r="AA1380" i="10"/>
  <c r="AB1380" i="10"/>
  <c r="Z1381" i="10"/>
  <c r="AA1381" i="10"/>
  <c r="AB1381" i="10"/>
  <c r="Z1382" i="10"/>
  <c r="AA1382" i="10"/>
  <c r="AB1382" i="10"/>
  <c r="Z1383" i="10"/>
  <c r="AA1383" i="10"/>
  <c r="AB1383" i="10"/>
  <c r="Z1384" i="10"/>
  <c r="AA1384" i="10"/>
  <c r="AB1384" i="10"/>
  <c r="Z1385" i="10"/>
  <c r="AA1385" i="10"/>
  <c r="AB1385" i="10"/>
  <c r="Z1386" i="10"/>
  <c r="AA1386" i="10"/>
  <c r="AB1386" i="10"/>
  <c r="Z1387" i="10"/>
  <c r="AA1387" i="10"/>
  <c r="AB1387" i="10"/>
  <c r="Z1388" i="10"/>
  <c r="AA1388" i="10"/>
  <c r="AB1388" i="10"/>
  <c r="Z1389" i="10"/>
  <c r="AA1389" i="10"/>
  <c r="AB1389" i="10"/>
  <c r="Z1390" i="10"/>
  <c r="AA1390" i="10"/>
  <c r="AB1390" i="10"/>
  <c r="Z1391" i="10"/>
  <c r="AA1391" i="10"/>
  <c r="AB1391" i="10"/>
  <c r="Z1392" i="10"/>
  <c r="AA1392" i="10"/>
  <c r="AB1392" i="10"/>
  <c r="Z1393" i="10"/>
  <c r="AA1393" i="10"/>
  <c r="AB1393" i="10"/>
  <c r="Z1394" i="10"/>
  <c r="AA1394" i="10"/>
  <c r="AB1394" i="10"/>
  <c r="Z1395" i="10"/>
  <c r="AA1395" i="10"/>
  <c r="AB1395" i="10"/>
  <c r="Z1396" i="10"/>
  <c r="AA1396" i="10"/>
  <c r="AB1396" i="10"/>
  <c r="Z1397" i="10"/>
  <c r="AA1397" i="10"/>
  <c r="AB1397" i="10"/>
  <c r="Z1398" i="10"/>
  <c r="AA1398" i="10"/>
  <c r="AB1398" i="10"/>
  <c r="Z1399" i="10"/>
  <c r="AA1399" i="10"/>
  <c r="AB1399" i="10"/>
  <c r="Z1400" i="10"/>
  <c r="AA1400" i="10"/>
  <c r="AB1400" i="10"/>
  <c r="Z1401" i="10"/>
  <c r="AA1401" i="10"/>
  <c r="AB1401" i="10"/>
  <c r="Z1402" i="10"/>
  <c r="AA1402" i="10"/>
  <c r="AB1402" i="10"/>
  <c r="Z1403" i="10"/>
  <c r="AA1403" i="10"/>
  <c r="AB1403" i="10"/>
  <c r="Z1404" i="10"/>
  <c r="AA1404" i="10"/>
  <c r="AB1404" i="10"/>
  <c r="Z1405" i="10"/>
  <c r="AA1405" i="10"/>
  <c r="AB1405" i="10"/>
  <c r="Z1406" i="10"/>
  <c r="AA1406" i="10"/>
  <c r="AB1406" i="10"/>
  <c r="Z1407" i="10"/>
  <c r="AA1407" i="10"/>
  <c r="AB1407" i="10"/>
  <c r="Z1408" i="10"/>
  <c r="AA1408" i="10"/>
  <c r="AB1408" i="10"/>
  <c r="Z1409" i="10"/>
  <c r="AA1409" i="10"/>
  <c r="AB1409" i="10"/>
  <c r="Z1410" i="10"/>
  <c r="AA1410" i="10"/>
  <c r="AB1410" i="10"/>
  <c r="Z1411" i="10"/>
  <c r="AA1411" i="10"/>
  <c r="AB1411" i="10"/>
  <c r="Z1412" i="10"/>
  <c r="AA1412" i="10"/>
  <c r="AB1412" i="10"/>
  <c r="Z1413" i="10"/>
  <c r="AA1413" i="10"/>
  <c r="AB1413" i="10"/>
  <c r="Z1414" i="10"/>
  <c r="AA1414" i="10"/>
  <c r="AB1414" i="10"/>
  <c r="Z1415" i="10"/>
  <c r="AA1415" i="10"/>
  <c r="AB1415" i="10"/>
  <c r="Z1416" i="10"/>
  <c r="AA1416" i="10"/>
  <c r="AB1416" i="10"/>
  <c r="Z1417" i="10"/>
  <c r="AA1417" i="10"/>
  <c r="AB1417" i="10"/>
  <c r="Z1418" i="10"/>
  <c r="AA1418" i="10"/>
  <c r="AB1418" i="10"/>
  <c r="Z1419" i="10"/>
  <c r="AA1419" i="10"/>
  <c r="AB1419" i="10"/>
  <c r="Z1420" i="10"/>
  <c r="AA1420" i="10"/>
  <c r="AB1420" i="10"/>
  <c r="Z1421" i="10"/>
  <c r="AA1421" i="10"/>
  <c r="AB1421" i="10"/>
  <c r="Z1422" i="10"/>
  <c r="AA1422" i="10"/>
  <c r="AB1422" i="10"/>
  <c r="Z1423" i="10"/>
  <c r="AA1423" i="10"/>
  <c r="AB1423" i="10"/>
  <c r="Z1424" i="10"/>
  <c r="AA1424" i="10"/>
  <c r="AB1424" i="10"/>
  <c r="Z1425" i="10"/>
  <c r="AA1425" i="10"/>
  <c r="AB1425" i="10"/>
  <c r="Z1426" i="10"/>
  <c r="AA1426" i="10"/>
  <c r="AB1426" i="10"/>
  <c r="Z1427" i="10"/>
  <c r="AA1427" i="10"/>
  <c r="AB1427" i="10"/>
  <c r="Z1428" i="10"/>
  <c r="AA1428" i="10"/>
  <c r="AB1428" i="10"/>
  <c r="Z1429" i="10"/>
  <c r="AA1429" i="10"/>
  <c r="AB1429" i="10"/>
  <c r="Z1430" i="10"/>
  <c r="AA1430" i="10"/>
  <c r="AB1430" i="10"/>
  <c r="Z1431" i="10"/>
  <c r="AA1431" i="10"/>
  <c r="AB1431" i="10"/>
  <c r="Z1432" i="10"/>
  <c r="AA1432" i="10"/>
  <c r="AB1432" i="10"/>
  <c r="Z1433" i="10"/>
  <c r="AA1433" i="10"/>
  <c r="AB1433" i="10"/>
  <c r="Z1434" i="10"/>
  <c r="AA1434" i="10"/>
  <c r="AB1434" i="10"/>
  <c r="Z1435" i="10"/>
  <c r="AA1435" i="10"/>
  <c r="AB1435" i="10"/>
  <c r="Z1436" i="10"/>
  <c r="AA1436" i="10"/>
  <c r="AB1436" i="10"/>
  <c r="Z1437" i="10"/>
  <c r="AA1437" i="10"/>
  <c r="AB1437" i="10"/>
  <c r="Z1438" i="10"/>
  <c r="AA1438" i="10"/>
  <c r="AB1438" i="10"/>
  <c r="Z1439" i="10"/>
  <c r="AA1439" i="10"/>
  <c r="AB1439" i="10"/>
  <c r="Z1440" i="10"/>
  <c r="AA1440" i="10"/>
  <c r="AB1440" i="10"/>
  <c r="Z1441" i="10"/>
  <c r="AA1441" i="10"/>
  <c r="AB1441" i="10"/>
  <c r="Z1442" i="10"/>
  <c r="AA1442" i="10"/>
  <c r="AB1442" i="10"/>
  <c r="Z1443" i="10"/>
  <c r="AA1443" i="10"/>
  <c r="AB1443" i="10"/>
  <c r="Z1444" i="10"/>
  <c r="AA1444" i="10"/>
  <c r="AB1444" i="10"/>
  <c r="Z1445" i="10"/>
  <c r="AA1445" i="10"/>
  <c r="AB1445" i="10"/>
  <c r="Z1446" i="10"/>
  <c r="AA1446" i="10"/>
  <c r="AB1446" i="10"/>
  <c r="Z1447" i="10"/>
  <c r="AA1447" i="10"/>
  <c r="AB1447" i="10"/>
  <c r="Z1448" i="10"/>
  <c r="AA1448" i="10"/>
  <c r="AB1448" i="10"/>
  <c r="Z1449" i="10"/>
  <c r="AA1449" i="10"/>
  <c r="AB1449" i="10"/>
  <c r="Z1450" i="10"/>
  <c r="AA1450" i="10"/>
  <c r="AB1450" i="10"/>
  <c r="Z1451" i="10"/>
  <c r="AA1451" i="10"/>
  <c r="AB1451" i="10"/>
  <c r="Z1452" i="10"/>
  <c r="AA1452" i="10"/>
  <c r="AB1452" i="10"/>
  <c r="Z1454" i="10"/>
  <c r="AA1454" i="10"/>
  <c r="AB1454" i="10"/>
  <c r="Z1455" i="10"/>
  <c r="AA1455" i="10"/>
  <c r="AB1455" i="10"/>
  <c r="Z1456" i="10"/>
  <c r="AA1456" i="10"/>
  <c r="AB1456" i="10"/>
  <c r="Z1457" i="10"/>
  <c r="AA1457" i="10"/>
  <c r="AB1457" i="10"/>
  <c r="Z1458" i="10"/>
  <c r="AA1458" i="10"/>
  <c r="AB1458" i="10"/>
  <c r="Z1459" i="10"/>
  <c r="AA1459" i="10"/>
  <c r="AB1459" i="10"/>
  <c r="Z1460" i="10"/>
  <c r="AA1460" i="10"/>
  <c r="AB1460" i="10"/>
  <c r="Z1461" i="10"/>
  <c r="AA1461" i="10"/>
  <c r="AB1461" i="10"/>
  <c r="Z1462" i="10"/>
  <c r="AA1462" i="10"/>
  <c r="AB1462" i="10"/>
  <c r="Z1463" i="10"/>
  <c r="AA1463" i="10"/>
  <c r="AB1463" i="10"/>
  <c r="Z1464" i="10"/>
  <c r="AA1464" i="10"/>
  <c r="AB1464" i="10"/>
  <c r="Z1465" i="10"/>
  <c r="AA1465" i="10"/>
  <c r="AB1465" i="10"/>
  <c r="Z1466" i="10"/>
  <c r="AA1466" i="10"/>
  <c r="AB1466" i="10"/>
  <c r="Z1467" i="10"/>
  <c r="AA1467" i="10"/>
  <c r="AB1467" i="10"/>
  <c r="Z1468" i="10"/>
  <c r="AA1468" i="10"/>
  <c r="AB1468" i="10"/>
  <c r="Z1469" i="10"/>
  <c r="AA1469" i="10"/>
  <c r="AB1469" i="10"/>
  <c r="Z1470" i="10"/>
  <c r="AA1470" i="10"/>
  <c r="AB1470" i="10"/>
  <c r="Z1471" i="10"/>
  <c r="AA1471" i="10"/>
  <c r="AB1471" i="10"/>
  <c r="Z1472" i="10"/>
  <c r="AA1472" i="10"/>
  <c r="AB1472" i="10"/>
  <c r="Z1473" i="10"/>
  <c r="AA1473" i="10"/>
  <c r="AB1473" i="10"/>
  <c r="Z1474" i="10"/>
  <c r="AA1474" i="10"/>
  <c r="AB1474" i="10"/>
  <c r="Z1475" i="10"/>
  <c r="AA1475" i="10"/>
  <c r="AB1475" i="10"/>
  <c r="Z1476" i="10"/>
  <c r="AA1476" i="10"/>
  <c r="AB1476" i="10"/>
  <c r="Z1477" i="10"/>
  <c r="AA1477" i="10"/>
  <c r="AB1477" i="10"/>
  <c r="Z1478" i="10"/>
  <c r="AA1478" i="10"/>
  <c r="AB1478" i="10"/>
  <c r="Z1479" i="10"/>
  <c r="AA1479" i="10"/>
  <c r="AB1479" i="10"/>
  <c r="Z1480" i="10"/>
  <c r="AA1480" i="10"/>
  <c r="AB1480" i="10"/>
  <c r="Z1481" i="10"/>
  <c r="AA1481" i="10"/>
  <c r="AB1481" i="10"/>
  <c r="Z1482" i="10"/>
  <c r="AA1482" i="10"/>
  <c r="AB1482" i="10"/>
  <c r="Z1483" i="10"/>
  <c r="AA1483" i="10"/>
  <c r="AB1483" i="10"/>
  <c r="Z1484" i="10"/>
  <c r="AA1484" i="10"/>
  <c r="AB1484" i="10"/>
  <c r="Z1485" i="10"/>
  <c r="AA1485" i="10"/>
  <c r="AB1485" i="10"/>
  <c r="Z1486" i="10"/>
  <c r="AA1486" i="10"/>
  <c r="AB1486" i="10"/>
  <c r="Z1487" i="10"/>
  <c r="AA1487" i="10"/>
  <c r="AB1487" i="10"/>
  <c r="Z1488" i="10"/>
  <c r="AA1488" i="10"/>
  <c r="AB1488" i="10"/>
  <c r="Z1489" i="10"/>
  <c r="AA1489" i="10"/>
  <c r="AB1489" i="10"/>
  <c r="Z1490" i="10"/>
  <c r="AA1490" i="10"/>
  <c r="AB1490" i="10"/>
  <c r="Z1491" i="10"/>
  <c r="AA1491" i="10"/>
  <c r="AB1491" i="10"/>
  <c r="Z1492" i="10"/>
  <c r="AA1492" i="10"/>
  <c r="AB1492" i="10"/>
  <c r="Z1493" i="10"/>
  <c r="AA1493" i="10"/>
  <c r="AB1493" i="10"/>
  <c r="Z1494" i="10"/>
  <c r="AA1494" i="10"/>
  <c r="AB1494" i="10"/>
  <c r="Z1495" i="10"/>
  <c r="AA1495" i="10"/>
  <c r="AB1495" i="10"/>
  <c r="Z1496" i="10"/>
  <c r="AA1496" i="10"/>
  <c r="AB1496" i="10"/>
  <c r="Z1497" i="10"/>
  <c r="AA1497" i="10"/>
  <c r="AB1497" i="10"/>
  <c r="Z1498" i="10"/>
  <c r="AA1498" i="10"/>
  <c r="AB1498" i="10"/>
  <c r="Z1499" i="10"/>
  <c r="AA1499" i="10"/>
  <c r="AB1499" i="10"/>
  <c r="Z1500" i="10"/>
  <c r="AA1500" i="10"/>
  <c r="AB1500" i="10"/>
  <c r="Z1501" i="10"/>
  <c r="AA1501" i="10"/>
  <c r="AB1501" i="10"/>
  <c r="Z1502" i="10"/>
  <c r="AA1502" i="10"/>
  <c r="AB1502" i="10"/>
  <c r="Z1503" i="10"/>
  <c r="AA1503" i="10"/>
  <c r="AB1503" i="10"/>
  <c r="Z1504" i="10"/>
  <c r="AA1504" i="10"/>
  <c r="AB1504" i="10"/>
  <c r="Z1505" i="10"/>
  <c r="AA1505" i="10"/>
  <c r="AB1505" i="10"/>
  <c r="Z1506" i="10"/>
  <c r="AA1506" i="10"/>
  <c r="AB1506" i="10"/>
  <c r="Z1507" i="10"/>
  <c r="AA1507" i="10"/>
  <c r="AB1507" i="10"/>
  <c r="Z1508" i="10"/>
  <c r="AA1508" i="10"/>
  <c r="AB1508" i="10"/>
  <c r="Z1509" i="10"/>
  <c r="AA1509" i="10"/>
  <c r="AB1509" i="10"/>
  <c r="Z1510" i="10"/>
  <c r="AA1510" i="10"/>
  <c r="AB1510" i="10"/>
  <c r="Z1511" i="10"/>
  <c r="AA1511" i="10"/>
  <c r="AB1511" i="10"/>
  <c r="Z1512" i="10"/>
  <c r="AA1512" i="10"/>
  <c r="AB1512" i="10"/>
  <c r="Z1513" i="10"/>
  <c r="AA1513" i="10"/>
  <c r="AB1513" i="10"/>
  <c r="Z1514" i="10"/>
  <c r="AA1514" i="10"/>
  <c r="AB1514" i="10"/>
  <c r="Z1515" i="10"/>
  <c r="AA1515" i="10"/>
  <c r="AB1515" i="10"/>
  <c r="Z1516" i="10"/>
  <c r="AA1516" i="10"/>
  <c r="AB1516" i="10"/>
  <c r="Z1517" i="10"/>
  <c r="AA1517" i="10"/>
  <c r="AB1517" i="10"/>
  <c r="Z1518" i="10"/>
  <c r="AA1518" i="10"/>
  <c r="AB1518" i="10"/>
  <c r="Z1519" i="10"/>
  <c r="AA1519" i="10"/>
  <c r="AB1519" i="10"/>
  <c r="Z1520" i="10"/>
  <c r="AA1520" i="10"/>
  <c r="AB1520" i="10"/>
  <c r="Z1521" i="10"/>
  <c r="AA1521" i="10"/>
  <c r="AB1521" i="10"/>
  <c r="Z1522" i="10"/>
  <c r="AA1522" i="10"/>
  <c r="AB1522" i="10"/>
  <c r="Z1523" i="10"/>
  <c r="AA1523" i="10"/>
  <c r="AB1523" i="10"/>
  <c r="Z1524" i="10"/>
  <c r="AA1524" i="10"/>
  <c r="AB1524" i="10"/>
  <c r="Z1525" i="10"/>
  <c r="AA1525" i="10"/>
  <c r="AB1525" i="10"/>
  <c r="Z1526" i="10"/>
  <c r="AA1526" i="10"/>
  <c r="AB1526" i="10"/>
  <c r="Z1527" i="10"/>
  <c r="AA1527" i="10"/>
  <c r="AB1527" i="10"/>
  <c r="Z1528" i="10"/>
  <c r="AA1528" i="10"/>
  <c r="AB1528" i="10"/>
  <c r="Z1529" i="10"/>
  <c r="AA1529" i="10"/>
  <c r="AB1529" i="10"/>
  <c r="Z1530" i="10"/>
  <c r="AA1530" i="10"/>
  <c r="AB1530" i="10"/>
  <c r="Z1531" i="10"/>
  <c r="AA1531" i="10"/>
  <c r="AB1531" i="10"/>
  <c r="Z1532" i="10"/>
  <c r="AA1532" i="10"/>
  <c r="AB1532" i="10"/>
  <c r="Z1533" i="10"/>
  <c r="AA1533" i="10"/>
  <c r="AB1533" i="10"/>
  <c r="Z1534" i="10"/>
  <c r="AA1534" i="10"/>
  <c r="AB1534" i="10"/>
  <c r="Z1535" i="10"/>
  <c r="AA1535" i="10"/>
  <c r="AB1535" i="10"/>
  <c r="Z1536" i="10"/>
  <c r="AA1536" i="10"/>
  <c r="AB1536" i="10"/>
  <c r="Z1537" i="10"/>
  <c r="AA1537" i="10"/>
  <c r="AB1537" i="10"/>
  <c r="Z1538" i="10"/>
  <c r="AA1538" i="10"/>
  <c r="AB1538" i="10"/>
  <c r="Z1539" i="10"/>
  <c r="AA1539" i="10"/>
  <c r="AB1539" i="10"/>
  <c r="Z1540" i="10"/>
  <c r="AA1540" i="10"/>
  <c r="AB1540" i="10"/>
  <c r="Z1541" i="10"/>
  <c r="AA1541" i="10"/>
  <c r="AB1541" i="10"/>
  <c r="Z1542" i="10"/>
  <c r="AA1542" i="10"/>
  <c r="AB1542" i="10"/>
  <c r="Z1543" i="10"/>
  <c r="AA1543" i="10"/>
  <c r="AB1543" i="10"/>
  <c r="Z1544" i="10"/>
  <c r="AA1544" i="10"/>
  <c r="AB1544" i="10"/>
  <c r="Z1545" i="10"/>
  <c r="AA1545" i="10"/>
  <c r="AB1545" i="10"/>
  <c r="Z1546" i="10"/>
  <c r="AA1546" i="10"/>
  <c r="AB1546" i="10"/>
  <c r="Z1547" i="10"/>
  <c r="AA1547" i="10"/>
  <c r="AB1547" i="10"/>
  <c r="Z1548" i="10"/>
  <c r="AA1548" i="10"/>
  <c r="AB1548" i="10"/>
  <c r="Z1549" i="10"/>
  <c r="AA1549" i="10"/>
  <c r="AB1549" i="10"/>
  <c r="Z1550" i="10"/>
  <c r="AA1550" i="10"/>
  <c r="AB1550" i="10"/>
  <c r="Z1551" i="10"/>
  <c r="AA1551" i="10"/>
  <c r="AB1551" i="10"/>
  <c r="Z1552" i="10"/>
  <c r="AA1552" i="10"/>
  <c r="AB1552" i="10"/>
  <c r="Z1553" i="10"/>
  <c r="AA1553" i="10"/>
  <c r="AB1553" i="10"/>
  <c r="Z1554" i="10"/>
  <c r="AA1554" i="10"/>
  <c r="AB1554" i="10"/>
  <c r="Z1555" i="10"/>
  <c r="AA1555" i="10"/>
  <c r="AB1555" i="10"/>
  <c r="Z1556" i="10"/>
  <c r="AA1556" i="10"/>
  <c r="AB1556" i="10"/>
  <c r="Z1557" i="10"/>
  <c r="AA1557" i="10"/>
  <c r="AB1557" i="10"/>
  <c r="Z1559" i="10"/>
  <c r="AA1559" i="10"/>
  <c r="AB1559" i="10"/>
  <c r="Z1560" i="10"/>
  <c r="AA1560" i="10"/>
  <c r="AB1560" i="10"/>
  <c r="Z1561" i="10"/>
  <c r="AA1561" i="10"/>
  <c r="AB1561" i="10"/>
  <c r="Z1562" i="10"/>
  <c r="AA1562" i="10"/>
  <c r="AB1562" i="10"/>
  <c r="Z1563" i="10"/>
  <c r="AA1563" i="10"/>
  <c r="AB1563" i="10"/>
  <c r="Z1564" i="10"/>
  <c r="AA1564" i="10"/>
  <c r="AB1564" i="10"/>
  <c r="Z1565" i="10"/>
  <c r="AA1565" i="10"/>
  <c r="AB1565" i="10"/>
  <c r="Z1566" i="10"/>
  <c r="AA1566" i="10"/>
  <c r="AB1566" i="10"/>
  <c r="Z1567" i="10"/>
  <c r="AA1567" i="10"/>
  <c r="AB1567" i="10"/>
  <c r="Z1568" i="10"/>
  <c r="AA1568" i="10"/>
  <c r="AB1568" i="10"/>
  <c r="Z1569" i="10"/>
  <c r="AA1569" i="10"/>
  <c r="AB1569" i="10"/>
  <c r="Z1570" i="10"/>
  <c r="AA1570" i="10"/>
  <c r="AB1570" i="10"/>
  <c r="Z1571" i="10"/>
  <c r="AA1571" i="10"/>
  <c r="AB1571" i="10"/>
  <c r="Z1572" i="10"/>
  <c r="AA1572" i="10"/>
  <c r="AB1572" i="10"/>
  <c r="Z1573" i="10"/>
  <c r="AA1573" i="10"/>
  <c r="AB1573" i="10"/>
  <c r="Z1574" i="10"/>
  <c r="AA1574" i="10"/>
  <c r="AB1574" i="10"/>
  <c r="Z1575" i="10"/>
  <c r="AA1575" i="10"/>
  <c r="AB1575" i="10"/>
  <c r="Z1576" i="10"/>
  <c r="AA1576" i="10"/>
  <c r="AB1576" i="10"/>
  <c r="Z1577" i="10"/>
  <c r="AA1577" i="10"/>
  <c r="AB1577" i="10"/>
  <c r="Z1578" i="10"/>
  <c r="AA1578" i="10"/>
  <c r="AB1578" i="10"/>
  <c r="Z1579" i="10"/>
  <c r="AA1579" i="10"/>
  <c r="AB1579" i="10"/>
  <c r="Z1580" i="10"/>
  <c r="AA1580" i="10"/>
  <c r="AB1580" i="10"/>
  <c r="Z1581" i="10"/>
  <c r="AA1581" i="10"/>
  <c r="AB1581" i="10"/>
  <c r="Z1582" i="10"/>
  <c r="AA1582" i="10"/>
  <c r="AB1582" i="10"/>
  <c r="Z1583" i="10"/>
  <c r="AA1583" i="10"/>
  <c r="AB1583" i="10"/>
  <c r="Z1584" i="10"/>
  <c r="AA1584" i="10"/>
  <c r="AB1584" i="10"/>
  <c r="Z1585" i="10"/>
  <c r="AA1585" i="10"/>
  <c r="AB1585" i="10"/>
  <c r="Z1586" i="10"/>
  <c r="AA1586" i="10"/>
  <c r="AB1586" i="10"/>
  <c r="Z1587" i="10"/>
  <c r="AA1587" i="10"/>
  <c r="AB1587" i="10"/>
  <c r="Z1588" i="10"/>
  <c r="AA1588" i="10"/>
  <c r="AB1588" i="10"/>
  <c r="Z1589" i="10"/>
  <c r="AA1589" i="10"/>
  <c r="AB1589" i="10"/>
  <c r="Z1590" i="10"/>
  <c r="AA1590" i="10"/>
  <c r="AB1590" i="10"/>
  <c r="Z1591" i="10"/>
  <c r="AA1591" i="10"/>
  <c r="AB1591" i="10"/>
  <c r="Z1592" i="10"/>
  <c r="AA1592" i="10"/>
  <c r="AB1592" i="10"/>
  <c r="Z1593" i="10"/>
  <c r="AA1593" i="10"/>
  <c r="AB1593" i="10"/>
  <c r="Z1594" i="10"/>
  <c r="AA1594" i="10"/>
  <c r="AB1594" i="10"/>
  <c r="Z1595" i="10"/>
  <c r="AA1595" i="10"/>
  <c r="AB1595" i="10"/>
  <c r="Z1596" i="10"/>
  <c r="AA1596" i="10"/>
  <c r="AB1596" i="10"/>
  <c r="Z1597" i="10"/>
  <c r="AA1597" i="10"/>
  <c r="AB1597" i="10"/>
  <c r="Z1598" i="10"/>
  <c r="AA1598" i="10"/>
  <c r="AB1598" i="10"/>
  <c r="Z1599" i="10"/>
  <c r="AA1599" i="10"/>
  <c r="AB1599" i="10"/>
  <c r="Z1600" i="10"/>
  <c r="AA1600" i="10"/>
  <c r="AB1600" i="10"/>
  <c r="Z1601" i="10"/>
  <c r="AA1601" i="10"/>
  <c r="AB1601" i="10"/>
  <c r="Z1602" i="10"/>
  <c r="AA1602" i="10"/>
  <c r="AB1602" i="10"/>
  <c r="Z1603" i="10"/>
  <c r="AA1603" i="10"/>
  <c r="AB1603" i="10"/>
  <c r="Z1604" i="10"/>
  <c r="AA1604" i="10"/>
  <c r="AB1604" i="10"/>
  <c r="Z1605" i="10"/>
  <c r="AA1605" i="10"/>
  <c r="AB1605" i="10"/>
  <c r="Z1606" i="10"/>
  <c r="AA1606" i="10"/>
  <c r="AB1606" i="10"/>
  <c r="Z1607" i="10"/>
  <c r="AA1607" i="10"/>
  <c r="AB1607" i="10"/>
  <c r="Z1608" i="10"/>
  <c r="AA1608" i="10"/>
  <c r="AB1608" i="10"/>
  <c r="Z1609" i="10"/>
  <c r="AA1609" i="10"/>
  <c r="AB1609" i="10"/>
  <c r="Z1610" i="10"/>
  <c r="AA1610" i="10"/>
  <c r="AB1610" i="10"/>
  <c r="Z1611" i="10"/>
  <c r="AA1611" i="10"/>
  <c r="AB1611" i="10"/>
  <c r="Z1612" i="10"/>
  <c r="AA1612" i="10"/>
  <c r="AB1612" i="10"/>
  <c r="Z1613" i="10"/>
  <c r="AA1613" i="10"/>
  <c r="AB1613" i="10"/>
  <c r="Z1614" i="10"/>
  <c r="AA1614" i="10"/>
  <c r="AB1614" i="10"/>
  <c r="Z1615" i="10"/>
  <c r="AA1615" i="10"/>
  <c r="AB1615" i="10"/>
  <c r="Z1616" i="10"/>
  <c r="AA1616" i="10"/>
  <c r="AB1616" i="10"/>
  <c r="Z1617" i="10"/>
  <c r="AA1617" i="10"/>
  <c r="AB1617" i="10"/>
  <c r="Z1618" i="10"/>
  <c r="AA1618" i="10"/>
  <c r="AB1618" i="10"/>
  <c r="Z1619" i="10"/>
  <c r="AA1619" i="10"/>
  <c r="AB1619" i="10"/>
  <c r="Z1620" i="10"/>
  <c r="AA1620" i="10"/>
  <c r="AB1620" i="10"/>
  <c r="Z1621" i="10"/>
  <c r="AA1621" i="10"/>
  <c r="AB1621" i="10"/>
  <c r="Z1622" i="10"/>
  <c r="AA1622" i="10"/>
  <c r="AB1622" i="10"/>
  <c r="Z1623" i="10"/>
  <c r="AA1623" i="10"/>
  <c r="AB1623" i="10"/>
  <c r="Z1624" i="10"/>
  <c r="AA1624" i="10"/>
  <c r="AB1624" i="10"/>
  <c r="Z1625" i="10"/>
  <c r="AA1625" i="10"/>
  <c r="AB1625" i="10"/>
  <c r="Z1626" i="10"/>
  <c r="AA1626" i="10"/>
  <c r="AB1626" i="10"/>
  <c r="Z1627" i="10"/>
  <c r="AA1627" i="10"/>
  <c r="AB1627" i="10"/>
  <c r="Z1628" i="10"/>
  <c r="AA1628" i="10"/>
  <c r="AB1628" i="10"/>
  <c r="Z1629" i="10"/>
  <c r="AA1629" i="10"/>
  <c r="AB1629" i="10"/>
  <c r="Z1630" i="10"/>
  <c r="AA1630" i="10"/>
  <c r="AB1630" i="10"/>
  <c r="Z1631" i="10"/>
  <c r="AA1631" i="10"/>
  <c r="AB1631" i="10"/>
  <c r="Z1632" i="10"/>
  <c r="AA1632" i="10"/>
  <c r="AB1632" i="10"/>
  <c r="Z1633" i="10"/>
  <c r="AA1633" i="10"/>
  <c r="AB1633" i="10"/>
  <c r="Z1634" i="10"/>
  <c r="AA1634" i="10"/>
  <c r="AB1634" i="10"/>
  <c r="Z1635" i="10"/>
  <c r="AA1635" i="10"/>
  <c r="AB1635" i="10"/>
  <c r="Z1636" i="10"/>
  <c r="AA1636" i="10"/>
  <c r="AB1636" i="10"/>
  <c r="Z1637" i="10"/>
  <c r="AA1637" i="10"/>
  <c r="AB1637" i="10"/>
  <c r="Z1638" i="10"/>
  <c r="AA1638" i="10"/>
  <c r="AB1638" i="10"/>
  <c r="Z1639" i="10"/>
  <c r="AA1639" i="10"/>
  <c r="AB1639" i="10"/>
  <c r="Z1640" i="10"/>
  <c r="AA1640" i="10"/>
  <c r="AB1640" i="10"/>
  <c r="Z1641" i="10"/>
  <c r="AA1641" i="10"/>
  <c r="AB1641" i="10"/>
  <c r="Z1642" i="10"/>
  <c r="AA1642" i="10"/>
  <c r="AB1642" i="10"/>
  <c r="Z1643" i="10"/>
  <c r="AA1643" i="10"/>
  <c r="AB1643" i="10"/>
  <c r="Z1644" i="10"/>
  <c r="AA1644" i="10"/>
  <c r="AB1644" i="10"/>
  <c r="Z1645" i="10"/>
  <c r="AA1645" i="10"/>
  <c r="AB1645" i="10"/>
  <c r="Z1646" i="10"/>
  <c r="AA1646" i="10"/>
  <c r="AB1646" i="10"/>
  <c r="Z1647" i="10"/>
  <c r="AA1647" i="10"/>
  <c r="AB1647" i="10"/>
  <c r="Z1648" i="10"/>
  <c r="AA1648" i="10"/>
  <c r="AB1648" i="10"/>
  <c r="Z1649" i="10"/>
  <c r="AA1649" i="10"/>
  <c r="AB1649" i="10"/>
  <c r="Z1650" i="10"/>
  <c r="AA1650" i="10"/>
  <c r="AB1650" i="10"/>
  <c r="Z1651" i="10"/>
  <c r="AA1651" i="10"/>
  <c r="AB1651" i="10"/>
  <c r="Z1652" i="10"/>
  <c r="AA1652" i="10"/>
  <c r="AB1652" i="10"/>
  <c r="Z1653" i="10"/>
  <c r="AA1653" i="10"/>
  <c r="AB1653" i="10"/>
  <c r="Z1654" i="10"/>
  <c r="AA1654" i="10"/>
  <c r="AB1654" i="10"/>
  <c r="Z1655" i="10"/>
  <c r="AA1655" i="10"/>
  <c r="AB1655" i="10"/>
  <c r="Z1656" i="10"/>
  <c r="AA1656" i="10"/>
  <c r="AB1656" i="10"/>
  <c r="Z1657" i="10"/>
  <c r="AA1657" i="10"/>
  <c r="AB1657" i="10"/>
  <c r="Z1658" i="10"/>
  <c r="AA1658" i="10"/>
  <c r="AB1658" i="10"/>
  <c r="Z1659" i="10"/>
  <c r="AA1659" i="10"/>
  <c r="AB1659" i="10"/>
  <c r="Z1660" i="10"/>
  <c r="AA1660" i="10"/>
  <c r="AB1660" i="10"/>
  <c r="Z1661" i="10"/>
  <c r="AA1661" i="10"/>
  <c r="AB1661" i="10"/>
  <c r="Z1662" i="10"/>
  <c r="AA1662" i="10"/>
  <c r="AB1662" i="10"/>
  <c r="Z1663" i="10"/>
  <c r="AA1663" i="10"/>
  <c r="AB1663" i="10"/>
  <c r="Z1664" i="10"/>
  <c r="AA1664" i="10"/>
  <c r="AB1664" i="10"/>
  <c r="Z1665" i="10"/>
  <c r="AA1665" i="10"/>
  <c r="AB1665" i="10"/>
  <c r="Z1666" i="10"/>
  <c r="AA1666" i="10"/>
  <c r="AB1666" i="10"/>
  <c r="Z1667" i="10"/>
  <c r="AA1667" i="10"/>
  <c r="AB1667" i="10"/>
  <c r="Z1668" i="10"/>
  <c r="AA1668" i="10"/>
  <c r="AB1668" i="10"/>
  <c r="Z1669" i="10"/>
  <c r="AA1669" i="10"/>
  <c r="AB1669" i="10"/>
  <c r="Z1670" i="10"/>
  <c r="AA1670" i="10"/>
  <c r="AB1670" i="10"/>
  <c r="Z1671" i="10"/>
  <c r="AA1671" i="10"/>
  <c r="AB1671" i="10"/>
  <c r="Z1672" i="10"/>
  <c r="AA1672" i="10"/>
  <c r="AB1672" i="10"/>
  <c r="Z1673" i="10"/>
  <c r="AA1673" i="10"/>
  <c r="AB1673" i="10"/>
  <c r="Z1674" i="10"/>
  <c r="AA1674" i="10"/>
  <c r="AB1674" i="10"/>
  <c r="Z1675" i="10"/>
  <c r="AA1675" i="10"/>
  <c r="AB1675" i="10"/>
  <c r="Z1676" i="10"/>
  <c r="AA1676" i="10"/>
  <c r="AB1676" i="10"/>
  <c r="Z1677" i="10"/>
  <c r="AA1677" i="10"/>
  <c r="AB1677" i="10"/>
  <c r="Z1678" i="10"/>
  <c r="AA1678" i="10"/>
  <c r="AB1678" i="10"/>
  <c r="Z1679" i="10"/>
  <c r="AA1679" i="10"/>
  <c r="AB1679" i="10"/>
  <c r="Z1680" i="10"/>
  <c r="AA1680" i="10"/>
  <c r="AB1680" i="10"/>
  <c r="Z1681" i="10"/>
  <c r="AA1681" i="10"/>
  <c r="AB1681" i="10"/>
  <c r="Z1682" i="10"/>
  <c r="AA1682" i="10"/>
  <c r="AB1682" i="10"/>
  <c r="Z1683" i="10"/>
  <c r="AA1683" i="10"/>
  <c r="AB1683" i="10"/>
  <c r="Z1684" i="10"/>
  <c r="AA1684" i="10"/>
  <c r="AB1684" i="10"/>
  <c r="Z1685" i="10"/>
  <c r="AA1685" i="10"/>
  <c r="AB1685" i="10"/>
  <c r="Z1686" i="10"/>
  <c r="AA1686" i="10"/>
  <c r="AB1686" i="10"/>
  <c r="Z1687" i="10"/>
  <c r="AA1687" i="10"/>
  <c r="AB1687" i="10"/>
  <c r="Z1688" i="10"/>
  <c r="AA1688" i="10"/>
  <c r="AB1688" i="10"/>
  <c r="Z1689" i="10"/>
  <c r="AA1689" i="10"/>
  <c r="AB1689" i="10"/>
  <c r="Z1690" i="10"/>
  <c r="AA1690" i="10"/>
  <c r="AB1690" i="10"/>
  <c r="Z1691" i="10"/>
  <c r="AA1691" i="10"/>
  <c r="AB1691" i="10"/>
  <c r="Z1692" i="10"/>
  <c r="AA1692" i="10"/>
  <c r="AB1692" i="10"/>
  <c r="Z1693" i="10"/>
  <c r="AA1693" i="10"/>
  <c r="AB1693" i="10"/>
  <c r="Z1694" i="10"/>
  <c r="AA1694" i="10"/>
  <c r="AB1694" i="10"/>
  <c r="Z1695" i="10"/>
  <c r="AA1695" i="10"/>
  <c r="AB1695" i="10"/>
  <c r="Z1696" i="10"/>
  <c r="AA1696" i="10"/>
  <c r="AB1696" i="10"/>
  <c r="Z1697" i="10"/>
  <c r="AA1697" i="10"/>
  <c r="AB1697" i="10"/>
  <c r="Z1698" i="10"/>
  <c r="AA1698" i="10"/>
  <c r="AB1698" i="10"/>
  <c r="Z1699" i="10"/>
  <c r="AA1699" i="10"/>
  <c r="AB1699" i="10"/>
  <c r="Z1700" i="10"/>
  <c r="AA1700" i="10"/>
  <c r="AB1700" i="10"/>
  <c r="Z1701" i="10"/>
  <c r="AA1701" i="10"/>
  <c r="AB1701" i="10"/>
  <c r="Z1702" i="10"/>
  <c r="AA1702" i="10"/>
  <c r="AB1702" i="10"/>
  <c r="Z1703" i="10"/>
  <c r="AA1703" i="10"/>
  <c r="AB1703" i="10"/>
  <c r="Z1704" i="10"/>
  <c r="AA1704" i="10"/>
  <c r="AB1704" i="10"/>
  <c r="Z1705" i="10"/>
  <c r="AA1705" i="10"/>
  <c r="AB1705" i="10"/>
  <c r="Z1706" i="10"/>
  <c r="AA1706" i="10"/>
  <c r="AB1706" i="10"/>
  <c r="Z1707" i="10"/>
  <c r="AA1707" i="10"/>
  <c r="AB1707" i="10"/>
  <c r="Z1708" i="10"/>
  <c r="AA1708" i="10"/>
  <c r="AB1708" i="10"/>
  <c r="Z1709" i="10"/>
  <c r="AA1709" i="10"/>
  <c r="AB1709" i="10"/>
  <c r="Z1710" i="10"/>
  <c r="AA1710" i="10"/>
  <c r="AB1710" i="10"/>
  <c r="Z1711" i="10"/>
  <c r="AA1711" i="10"/>
  <c r="AB1711" i="10"/>
  <c r="Z1712" i="10"/>
  <c r="AA1712" i="10"/>
  <c r="AB1712" i="10"/>
  <c r="Z1713" i="10"/>
  <c r="AA1713" i="10"/>
  <c r="AB1713" i="10"/>
  <c r="Z1714" i="10"/>
  <c r="AA1714" i="10"/>
  <c r="AB1714" i="10"/>
  <c r="Z1715" i="10"/>
  <c r="AA1715" i="10"/>
  <c r="AB1715" i="10"/>
  <c r="Z1716" i="10"/>
  <c r="AA1716" i="10"/>
  <c r="AB1716" i="10"/>
  <c r="Z1717" i="10"/>
  <c r="AA1717" i="10"/>
  <c r="AB1717" i="10"/>
  <c r="Z1718" i="10"/>
  <c r="AA1718" i="10"/>
  <c r="AB1718" i="10"/>
  <c r="Z1719" i="10"/>
  <c r="AA1719" i="10"/>
  <c r="AB1719" i="10"/>
  <c r="Z1720" i="10"/>
  <c r="AA1720" i="10"/>
  <c r="AB1720" i="10"/>
  <c r="Z1721" i="10"/>
  <c r="AA1721" i="10"/>
  <c r="AB1721" i="10"/>
  <c r="Z1722" i="10"/>
  <c r="AA1722" i="10"/>
  <c r="AB1722" i="10"/>
  <c r="Z1723" i="10"/>
  <c r="AA1723" i="10"/>
  <c r="AB1723" i="10"/>
  <c r="Z1724" i="10"/>
  <c r="AA1724" i="10"/>
  <c r="AB1724" i="10"/>
  <c r="Z1725" i="10"/>
  <c r="AA1725" i="10"/>
  <c r="AB1725" i="10"/>
  <c r="Z1726" i="10"/>
  <c r="AA1726" i="10"/>
  <c r="AB1726" i="10"/>
  <c r="Z1727" i="10"/>
  <c r="AA1727" i="10"/>
  <c r="AB1727" i="10"/>
  <c r="Z1728" i="10"/>
  <c r="AA1728" i="10"/>
  <c r="AB1728" i="10"/>
  <c r="Z1729" i="10"/>
  <c r="AA1729" i="10"/>
  <c r="AB1729" i="10"/>
  <c r="Z1730" i="10"/>
  <c r="AA1730" i="10"/>
  <c r="AB1730" i="10"/>
  <c r="Z1731" i="10"/>
  <c r="AA1731" i="10"/>
  <c r="AB1731" i="10"/>
  <c r="Z1732" i="10"/>
  <c r="AA1732" i="10"/>
  <c r="AB1732" i="10"/>
  <c r="Z1733" i="10"/>
  <c r="AA1733" i="10"/>
  <c r="AB1733" i="10"/>
  <c r="Z1734" i="10"/>
  <c r="AA1734" i="10"/>
  <c r="AB1734" i="10"/>
  <c r="Z1735" i="10"/>
  <c r="AA1735" i="10"/>
  <c r="AB1735" i="10"/>
  <c r="Z1736" i="10"/>
  <c r="AA1736" i="10"/>
  <c r="AB1736" i="10"/>
  <c r="Z1737" i="10"/>
  <c r="AA1737" i="10"/>
  <c r="AB1737" i="10"/>
  <c r="Z1738" i="10"/>
  <c r="AA1738" i="10"/>
  <c r="AB1738" i="10"/>
  <c r="Z1739" i="10"/>
  <c r="AA1739" i="10"/>
  <c r="AB1739" i="10"/>
  <c r="Z1740" i="10"/>
  <c r="AA1740" i="10"/>
  <c r="AB1740" i="10"/>
  <c r="Z1741" i="10"/>
  <c r="AA1741" i="10"/>
  <c r="AB1741" i="10"/>
  <c r="Z1742" i="10"/>
  <c r="AA1742" i="10"/>
  <c r="AB1742" i="10"/>
  <c r="Z1743" i="10"/>
  <c r="AA1743" i="10"/>
  <c r="AB1743" i="10"/>
  <c r="Z1744" i="10"/>
  <c r="AA1744" i="10"/>
  <c r="AB1744" i="10"/>
  <c r="Z1745" i="10"/>
  <c r="AA1745" i="10"/>
  <c r="AB1745" i="10"/>
  <c r="Z1746" i="10"/>
  <c r="AA1746" i="10"/>
  <c r="AB1746" i="10"/>
  <c r="Z1747" i="10"/>
  <c r="AA1747" i="10"/>
  <c r="AB1747" i="10"/>
  <c r="Z1748" i="10"/>
  <c r="AA1748" i="10"/>
  <c r="AB1748" i="10"/>
  <c r="Z1749" i="10"/>
  <c r="AA1749" i="10"/>
  <c r="AB1749" i="10"/>
  <c r="Z1750" i="10"/>
  <c r="AA1750" i="10"/>
  <c r="AB1750" i="10"/>
  <c r="Z1751" i="10"/>
  <c r="AA1751" i="10"/>
  <c r="AB1751" i="10"/>
  <c r="Z1752" i="10"/>
  <c r="AA1752" i="10"/>
  <c r="AB1752" i="10"/>
  <c r="Z1753" i="10"/>
  <c r="AA1753" i="10"/>
  <c r="AB1753" i="10"/>
  <c r="Z1754" i="10"/>
  <c r="AA1754" i="10"/>
  <c r="AB1754" i="10"/>
  <c r="Z1755" i="10"/>
  <c r="AA1755" i="10"/>
  <c r="AB1755" i="10"/>
  <c r="Z1756" i="10"/>
  <c r="AA1756" i="10"/>
  <c r="AB1756" i="10"/>
  <c r="Z1757" i="10"/>
  <c r="AA1757" i="10"/>
  <c r="AB1757" i="10"/>
  <c r="Z1758" i="10"/>
  <c r="AA1758" i="10"/>
  <c r="AB1758" i="10"/>
  <c r="Z1759" i="10"/>
  <c r="AA1759" i="10"/>
  <c r="AB1759" i="10"/>
  <c r="Z1760" i="10"/>
  <c r="AA1760" i="10"/>
  <c r="AB1760" i="10"/>
  <c r="Z1761" i="10"/>
  <c r="AA1761" i="10"/>
  <c r="AB1761" i="10"/>
  <c r="Z1762" i="10"/>
  <c r="AA1762" i="10"/>
  <c r="AB1762" i="10"/>
  <c r="Z1763" i="10"/>
  <c r="AA1763" i="10"/>
  <c r="AB1763" i="10"/>
  <c r="Z1764" i="10"/>
  <c r="AA1764" i="10"/>
  <c r="AB1764" i="10"/>
  <c r="Z1765" i="10"/>
  <c r="AA1765" i="10"/>
  <c r="AB1765" i="10"/>
  <c r="Z1766" i="10"/>
  <c r="AA1766" i="10"/>
  <c r="AB1766" i="10"/>
  <c r="Z1767" i="10"/>
  <c r="AA1767" i="10"/>
  <c r="AB1767" i="10"/>
  <c r="Z1768" i="10"/>
  <c r="AA1768" i="10"/>
  <c r="AB1768" i="10"/>
  <c r="Z1769" i="10"/>
  <c r="AA1769" i="10"/>
  <c r="AB1769" i="10"/>
  <c r="Z1770" i="10"/>
  <c r="AA1770" i="10"/>
  <c r="AB1770" i="10"/>
  <c r="Z1771" i="10"/>
  <c r="AA1771" i="10"/>
  <c r="AB1771" i="10"/>
  <c r="Z1772" i="10"/>
  <c r="AA1772" i="10"/>
  <c r="AB1772" i="10"/>
  <c r="Z1773" i="10"/>
  <c r="AA1773" i="10"/>
  <c r="AB1773" i="10"/>
  <c r="Z1774" i="10"/>
  <c r="AA1774" i="10"/>
  <c r="AB1774" i="10"/>
  <c r="Z1775" i="10"/>
  <c r="AA1775" i="10"/>
  <c r="AB1775" i="10"/>
  <c r="Z1776" i="10"/>
  <c r="AA1776" i="10"/>
  <c r="AB1776" i="10"/>
  <c r="Z1777" i="10"/>
  <c r="AA1777" i="10"/>
  <c r="AB1777" i="10"/>
  <c r="Z1778" i="10"/>
  <c r="AA1778" i="10"/>
  <c r="AB1778" i="10"/>
  <c r="Z1779" i="10"/>
  <c r="AA1779" i="10"/>
  <c r="AB1779" i="10"/>
  <c r="Z1780" i="10"/>
  <c r="AA1780" i="10"/>
  <c r="AB1780" i="10"/>
  <c r="Z1781" i="10"/>
  <c r="AA1781" i="10"/>
  <c r="AB1781" i="10"/>
  <c r="Z1782" i="10"/>
  <c r="AA1782" i="10"/>
  <c r="AB1782" i="10"/>
  <c r="Z1783" i="10"/>
  <c r="AA1783" i="10"/>
  <c r="AB1783" i="10"/>
  <c r="Z1784" i="10"/>
  <c r="AA1784" i="10"/>
  <c r="AB1784" i="10"/>
  <c r="Z1785" i="10"/>
  <c r="AA1785" i="10"/>
  <c r="AB1785" i="10"/>
  <c r="Z1786" i="10"/>
  <c r="AA1786" i="10"/>
  <c r="AB1786" i="10"/>
  <c r="Z1787" i="10"/>
  <c r="AA1787" i="10"/>
  <c r="AB1787" i="10"/>
  <c r="Z1788" i="10"/>
  <c r="AA1788" i="10"/>
  <c r="AB1788" i="10"/>
  <c r="Z1789" i="10"/>
  <c r="AA1789" i="10"/>
  <c r="AB1789" i="10"/>
  <c r="Z1790" i="10"/>
  <c r="AA1790" i="10"/>
  <c r="AB1790" i="10"/>
  <c r="Z1791" i="10"/>
  <c r="AA1791" i="10"/>
  <c r="AB1791" i="10"/>
  <c r="Z1792" i="10"/>
  <c r="AA1792" i="10"/>
  <c r="AB1792" i="10"/>
  <c r="Z1793" i="10"/>
  <c r="AA1793" i="10"/>
  <c r="AB1793" i="10"/>
  <c r="Z1794" i="10"/>
  <c r="AA1794" i="10"/>
  <c r="AB1794" i="10"/>
  <c r="Z1795" i="10"/>
  <c r="AA1795" i="10"/>
  <c r="AB1795" i="10"/>
  <c r="Z1796" i="10"/>
  <c r="AA1796" i="10"/>
  <c r="AB1796" i="10"/>
  <c r="Z1797" i="10"/>
  <c r="AA1797" i="10"/>
  <c r="AB1797" i="10"/>
  <c r="Z1798" i="10"/>
  <c r="AA1798" i="10"/>
  <c r="AB1798" i="10"/>
  <c r="Z1799" i="10"/>
  <c r="AA1799" i="10"/>
  <c r="AB1799" i="10"/>
  <c r="Z1800" i="10"/>
  <c r="AA1800" i="10"/>
  <c r="AB1800" i="10"/>
  <c r="Z1801" i="10"/>
  <c r="AA1801" i="10"/>
  <c r="AB1801" i="10"/>
  <c r="Z1802" i="10"/>
  <c r="AA1802" i="10"/>
  <c r="AB1802" i="10"/>
  <c r="Z1803" i="10"/>
  <c r="AA1803" i="10"/>
  <c r="AB1803" i="10"/>
  <c r="Z1804" i="10"/>
  <c r="AA1804" i="10"/>
  <c r="AB1804" i="10"/>
  <c r="Z1805" i="10"/>
  <c r="AA1805" i="10"/>
  <c r="AB1805" i="10"/>
  <c r="Z1806" i="10"/>
  <c r="AA1806" i="10"/>
  <c r="AB1806" i="10"/>
  <c r="Z1807" i="10"/>
  <c r="AA1807" i="10"/>
  <c r="AB1807" i="10"/>
  <c r="Z1808" i="10"/>
  <c r="AA1808" i="10"/>
  <c r="AB1808" i="10"/>
  <c r="Z1809" i="10"/>
  <c r="AA1809" i="10"/>
  <c r="AB1809" i="10"/>
  <c r="Z1810" i="10"/>
  <c r="AA1810" i="10"/>
  <c r="AB1810" i="10"/>
  <c r="Z1811" i="10"/>
  <c r="AA1811" i="10"/>
  <c r="AB1811" i="10"/>
  <c r="Z1812" i="10"/>
  <c r="AA1812" i="10"/>
  <c r="AB1812" i="10"/>
  <c r="Z1813" i="10"/>
  <c r="AA1813" i="10"/>
  <c r="AB1813" i="10"/>
  <c r="Z1814" i="10"/>
  <c r="AA1814" i="10"/>
  <c r="AB1814" i="10"/>
  <c r="Z1815" i="10"/>
  <c r="AA1815" i="10"/>
  <c r="AB1815" i="10"/>
  <c r="Z1816" i="10"/>
  <c r="AA1816" i="10"/>
  <c r="AB1816" i="10"/>
  <c r="Z1817" i="10"/>
  <c r="AA1817" i="10"/>
  <c r="AB1817" i="10"/>
  <c r="Z1818" i="10"/>
  <c r="AA1818" i="10"/>
  <c r="AB1818" i="10"/>
  <c r="Z1819" i="10"/>
  <c r="AA1819" i="10"/>
  <c r="AB1819" i="10"/>
  <c r="Z1820" i="10"/>
  <c r="AA1820" i="10"/>
  <c r="AB1820" i="10"/>
  <c r="Z1821" i="10"/>
  <c r="AA1821" i="10"/>
  <c r="AB1821" i="10"/>
  <c r="Z1822" i="10"/>
  <c r="AA1822" i="10"/>
  <c r="AB1822" i="10"/>
  <c r="Z1823" i="10"/>
  <c r="AA1823" i="10"/>
  <c r="AB1823" i="10"/>
  <c r="Z1824" i="10"/>
  <c r="AA1824" i="10"/>
  <c r="AB1824" i="10"/>
  <c r="Z1825" i="10"/>
  <c r="AA1825" i="10"/>
  <c r="AB1825" i="10"/>
  <c r="Z1826" i="10"/>
  <c r="AA1826" i="10"/>
  <c r="AB1826" i="10"/>
  <c r="Z1827" i="10"/>
  <c r="AA1827" i="10"/>
  <c r="AB1827" i="10"/>
  <c r="Z1828" i="10"/>
  <c r="AA1828" i="10"/>
  <c r="AB1828" i="10"/>
  <c r="Z1829" i="10"/>
  <c r="AA1829" i="10"/>
  <c r="AB1829" i="10"/>
  <c r="Z1830" i="10"/>
  <c r="AA1830" i="10"/>
  <c r="AB1830" i="10"/>
  <c r="Z1831" i="10"/>
  <c r="AA1831" i="10"/>
  <c r="AB1831" i="10"/>
  <c r="Z1832" i="10"/>
  <c r="AA1832" i="10"/>
  <c r="AB1832" i="10"/>
  <c r="Z1833" i="10"/>
  <c r="AA1833" i="10"/>
  <c r="AB1833" i="10"/>
  <c r="Z1834" i="10"/>
  <c r="AA1834" i="10"/>
  <c r="AB1834" i="10"/>
  <c r="Z1835" i="10"/>
  <c r="AA1835" i="10"/>
  <c r="AB1835" i="10"/>
  <c r="Z1836" i="10"/>
  <c r="AA1836" i="10"/>
  <c r="AB1836" i="10"/>
  <c r="Z1837" i="10"/>
  <c r="AA1837" i="10"/>
  <c r="AB1837" i="10"/>
  <c r="Z1839" i="10"/>
  <c r="AA1839" i="10"/>
  <c r="AB1839" i="10"/>
  <c r="Z1840" i="10"/>
  <c r="AA1840" i="10"/>
  <c r="AB1840" i="10"/>
  <c r="Z1841" i="10"/>
  <c r="AA1841" i="10"/>
  <c r="AB1841" i="10"/>
  <c r="Z1842" i="10"/>
  <c r="AA1842" i="10"/>
  <c r="AB1842" i="10"/>
  <c r="Z1843" i="10"/>
  <c r="AA1843" i="10"/>
  <c r="AB1843" i="10"/>
  <c r="Z1844" i="10"/>
  <c r="AA1844" i="10"/>
  <c r="AB1844" i="10"/>
  <c r="Z1845" i="10"/>
  <c r="AA1845" i="10"/>
  <c r="AB1845" i="10"/>
  <c r="Z1846" i="10"/>
  <c r="AA1846" i="10"/>
  <c r="AB1846" i="10"/>
  <c r="Z1847" i="10"/>
  <c r="AA1847" i="10"/>
  <c r="AB1847" i="10"/>
  <c r="Z1848" i="10"/>
  <c r="AA1848" i="10"/>
  <c r="AB1848" i="10"/>
  <c r="Z1849" i="10"/>
  <c r="AA1849" i="10"/>
  <c r="AB1849" i="10"/>
  <c r="Z1850" i="10"/>
  <c r="AA1850" i="10"/>
  <c r="AB1850" i="10"/>
  <c r="Z1851" i="10"/>
  <c r="AA1851" i="10"/>
  <c r="AB1851" i="10"/>
  <c r="Z1852" i="10"/>
  <c r="AA1852" i="10"/>
  <c r="AB1852" i="10"/>
  <c r="Z1853" i="10"/>
  <c r="AA1853" i="10"/>
  <c r="AB1853" i="10"/>
  <c r="Z1854" i="10"/>
  <c r="AA1854" i="10"/>
  <c r="AB1854" i="10"/>
  <c r="Z1855" i="10"/>
  <c r="AA1855" i="10"/>
  <c r="AB1855" i="10"/>
  <c r="Z1856" i="10"/>
  <c r="AA1856" i="10"/>
  <c r="AB1856" i="10"/>
  <c r="Z1857" i="10"/>
  <c r="AA1857" i="10"/>
  <c r="AB1857" i="10"/>
  <c r="Z1858" i="10"/>
  <c r="AA1858" i="10"/>
  <c r="AB1858" i="10"/>
  <c r="Z1859" i="10"/>
  <c r="AA1859" i="10"/>
  <c r="AB1859" i="10"/>
  <c r="Z1860" i="10"/>
  <c r="AA1860" i="10"/>
  <c r="AB1860" i="10"/>
  <c r="Z1861" i="10"/>
  <c r="AA1861" i="10"/>
  <c r="AB1861" i="10"/>
  <c r="Z1862" i="10"/>
  <c r="AA1862" i="10"/>
  <c r="AB1862" i="10"/>
  <c r="Z1863" i="10"/>
  <c r="AA1863" i="10"/>
  <c r="AB1863" i="10"/>
  <c r="Z1864" i="10"/>
  <c r="AA1864" i="10"/>
  <c r="AB1864" i="10"/>
  <c r="Z1865" i="10"/>
  <c r="AA1865" i="10"/>
  <c r="AB1865" i="10"/>
  <c r="Z1866" i="10"/>
  <c r="AA1866" i="10"/>
  <c r="AB1866" i="10"/>
  <c r="Z1867" i="10"/>
  <c r="AA1867" i="10"/>
  <c r="AB1867" i="10"/>
  <c r="Z1868" i="10"/>
  <c r="AA1868" i="10"/>
  <c r="AB1868" i="10"/>
  <c r="Z1869" i="10"/>
  <c r="AA1869" i="10"/>
  <c r="AB1869" i="10"/>
  <c r="Z1870" i="10"/>
  <c r="AA1870" i="10"/>
  <c r="AB1870" i="10"/>
  <c r="Z1871" i="10"/>
  <c r="AA1871" i="10"/>
  <c r="AB1871" i="10"/>
  <c r="Z1872" i="10"/>
  <c r="AA1872" i="10"/>
  <c r="AB1872" i="10"/>
  <c r="Z1873" i="10"/>
  <c r="AA1873" i="10"/>
  <c r="AB1873" i="10"/>
  <c r="Z1874" i="10"/>
  <c r="AA1874" i="10"/>
  <c r="AB1874" i="10"/>
  <c r="Z1875" i="10"/>
  <c r="AA1875" i="10"/>
  <c r="AB1875" i="10"/>
  <c r="Z1876" i="10"/>
  <c r="AA1876" i="10"/>
  <c r="AB1876" i="10"/>
  <c r="Z1877" i="10"/>
  <c r="AA1877" i="10"/>
  <c r="AB1877" i="10"/>
  <c r="Z1878" i="10"/>
  <c r="AA1878" i="10"/>
  <c r="AB1878" i="10"/>
  <c r="Z1879" i="10"/>
  <c r="AA1879" i="10"/>
  <c r="AB1879" i="10"/>
  <c r="Z1880" i="10"/>
  <c r="AA1880" i="10"/>
  <c r="AB1880" i="10"/>
  <c r="Z1881" i="10"/>
  <c r="AA1881" i="10"/>
  <c r="AB1881" i="10"/>
  <c r="Z1882" i="10"/>
  <c r="AA1882" i="10"/>
  <c r="AB1882" i="10"/>
  <c r="Z1883" i="10"/>
  <c r="AA1883" i="10"/>
  <c r="AB1883" i="10"/>
  <c r="Z1884" i="10"/>
  <c r="AA1884" i="10"/>
  <c r="AB1884" i="10"/>
  <c r="Z1885" i="10"/>
  <c r="AA1885" i="10"/>
  <c r="AB1885" i="10"/>
  <c r="Z1886" i="10"/>
  <c r="AA1886" i="10"/>
  <c r="AB1886" i="10"/>
  <c r="Z1887" i="10"/>
  <c r="AA1887" i="10"/>
  <c r="AB1887" i="10"/>
  <c r="Z1888" i="10"/>
  <c r="AA1888" i="10"/>
  <c r="AB1888" i="10"/>
  <c r="Z1889" i="10"/>
  <c r="AA1889" i="10"/>
  <c r="AB1889" i="10"/>
  <c r="Z1890" i="10"/>
  <c r="AA1890" i="10"/>
  <c r="AB1890" i="10"/>
  <c r="Z1891" i="10"/>
  <c r="AA1891" i="10"/>
  <c r="AB1891" i="10"/>
  <c r="Z1892" i="10"/>
  <c r="AA1892" i="10"/>
  <c r="AB1892" i="10"/>
  <c r="Z1893" i="10"/>
  <c r="AA1893" i="10"/>
  <c r="AB1893" i="10"/>
  <c r="Z1894" i="10"/>
  <c r="AA1894" i="10"/>
  <c r="AB1894" i="10"/>
  <c r="Z1895" i="10"/>
  <c r="AA1895" i="10"/>
  <c r="AB1895" i="10"/>
  <c r="Z1896" i="10"/>
  <c r="AA1896" i="10"/>
  <c r="AB1896" i="10"/>
  <c r="Z1897" i="10"/>
  <c r="AA1897" i="10"/>
  <c r="AB1897" i="10"/>
  <c r="Z1898" i="10"/>
  <c r="AA1898" i="10"/>
  <c r="AB1898" i="10"/>
  <c r="Z1899" i="10"/>
  <c r="AA1899" i="10"/>
  <c r="AB1899" i="10"/>
  <c r="Z1900" i="10"/>
  <c r="AA1900" i="10"/>
  <c r="AB1900" i="10"/>
  <c r="Z1901" i="10"/>
  <c r="AA1901" i="10"/>
  <c r="AB1901" i="10"/>
  <c r="Z1902" i="10"/>
  <c r="AA1902" i="10"/>
  <c r="AB1902" i="10"/>
  <c r="Z1903" i="10"/>
  <c r="AA1903" i="10"/>
  <c r="AB1903" i="10"/>
  <c r="Z1904" i="10"/>
  <c r="AA1904" i="10"/>
  <c r="AB1904" i="10"/>
  <c r="Z1905" i="10"/>
  <c r="AA1905" i="10"/>
  <c r="AB1905" i="10"/>
  <c r="Z1906" i="10"/>
  <c r="AA1906" i="10"/>
  <c r="AB1906" i="10"/>
  <c r="Z1907" i="10"/>
  <c r="AA1907" i="10"/>
  <c r="AB1907" i="10"/>
  <c r="Z1908" i="10"/>
  <c r="AA1908" i="10"/>
  <c r="AB1908" i="10"/>
  <c r="Z1909" i="10"/>
  <c r="AA1909" i="10"/>
  <c r="AB1909" i="10"/>
  <c r="Z1910" i="10"/>
  <c r="AA1910" i="10"/>
  <c r="AB1910" i="10"/>
  <c r="Z1911" i="10"/>
  <c r="AA1911" i="10"/>
  <c r="AB1911" i="10"/>
  <c r="Z1912" i="10"/>
  <c r="AA1912" i="10"/>
  <c r="AB1912" i="10"/>
  <c r="Z1913" i="10"/>
  <c r="AA1913" i="10"/>
  <c r="AB1913" i="10"/>
  <c r="Z1914" i="10"/>
  <c r="AA1914" i="10"/>
  <c r="AB1914" i="10"/>
  <c r="Z1915" i="10"/>
  <c r="AA1915" i="10"/>
  <c r="AB1915" i="10"/>
  <c r="Z1916" i="10"/>
  <c r="AA1916" i="10"/>
  <c r="AB1916" i="10"/>
  <c r="Z1917" i="10"/>
  <c r="AA1917" i="10"/>
  <c r="AB1917" i="10"/>
  <c r="Z1918" i="10"/>
  <c r="AA1918" i="10"/>
  <c r="AB1918" i="10"/>
  <c r="Z1919" i="10"/>
  <c r="AA1919" i="10"/>
  <c r="AB1919" i="10"/>
  <c r="Z1920" i="10"/>
  <c r="AA1920" i="10"/>
  <c r="AB1920" i="10"/>
  <c r="Z1921" i="10"/>
  <c r="AA1921" i="10"/>
  <c r="AB1921" i="10"/>
  <c r="Z1922" i="10"/>
  <c r="AA1922" i="10"/>
  <c r="AB1922" i="10"/>
  <c r="Z1923" i="10"/>
  <c r="AA1923" i="10"/>
  <c r="AB1923" i="10"/>
  <c r="Z1924" i="10"/>
  <c r="AA1924" i="10"/>
  <c r="AB1924" i="10"/>
  <c r="Z1925" i="10"/>
  <c r="AA1925" i="10"/>
  <c r="AB1925" i="10"/>
  <c r="Z1926" i="10"/>
  <c r="AA1926" i="10"/>
  <c r="AB1926" i="10"/>
  <c r="Z1927" i="10"/>
  <c r="AA1927" i="10"/>
  <c r="AB1927" i="10"/>
  <c r="Z1928" i="10"/>
  <c r="AA1928" i="10"/>
  <c r="AB1928" i="10"/>
  <c r="Z1929" i="10"/>
  <c r="AA1929" i="10"/>
  <c r="AB1929" i="10"/>
  <c r="Z1930" i="10"/>
  <c r="AA1930" i="10"/>
  <c r="AB1930" i="10"/>
  <c r="Z1931" i="10"/>
  <c r="AA1931" i="10"/>
  <c r="AB1931" i="10"/>
  <c r="Z1932" i="10"/>
  <c r="AA1932" i="10"/>
  <c r="AB1932" i="10"/>
  <c r="Z1933" i="10"/>
  <c r="AA1933" i="10"/>
  <c r="AB1933" i="10"/>
  <c r="Z1934" i="10"/>
  <c r="AA1934" i="10"/>
  <c r="AB1934" i="10"/>
  <c r="Z1935" i="10"/>
  <c r="AA1935" i="10"/>
  <c r="AB1935" i="10"/>
  <c r="Z1936" i="10"/>
  <c r="AA1936" i="10"/>
  <c r="AB1936" i="10"/>
  <c r="Z1937" i="10"/>
  <c r="AA1937" i="10"/>
  <c r="AB1937" i="10"/>
  <c r="Z1938" i="10"/>
  <c r="AA1938" i="10"/>
  <c r="AB1938" i="10"/>
  <c r="Z1939" i="10"/>
  <c r="AA1939" i="10"/>
  <c r="AB1939" i="10"/>
  <c r="Z1940" i="10"/>
  <c r="AA1940" i="10"/>
  <c r="AB1940" i="10"/>
  <c r="Z1941" i="10"/>
  <c r="AA1941" i="10"/>
  <c r="AB1941" i="10"/>
  <c r="Z1942" i="10"/>
  <c r="AA1942" i="10"/>
  <c r="AB1942" i="10"/>
  <c r="Z1943" i="10"/>
  <c r="AA1943" i="10"/>
  <c r="AB1943" i="10"/>
  <c r="Z1944" i="10"/>
  <c r="AA1944" i="10"/>
  <c r="AB1944" i="10"/>
  <c r="Z1945" i="10"/>
  <c r="AA1945" i="10"/>
  <c r="AB1945" i="10"/>
  <c r="Z1946" i="10"/>
  <c r="AA1946" i="10"/>
  <c r="AB1946" i="10"/>
  <c r="Z1947" i="10"/>
  <c r="AA1947" i="10"/>
  <c r="AB1947" i="10"/>
  <c r="Z1948" i="10"/>
  <c r="AA1948" i="10"/>
  <c r="AB1948" i="10"/>
  <c r="Z1949" i="10"/>
  <c r="AA1949" i="10"/>
  <c r="AB1949" i="10"/>
  <c r="Z1950" i="10"/>
  <c r="AA1950" i="10"/>
  <c r="AB1950" i="10"/>
  <c r="Z1951" i="10"/>
  <c r="AA1951" i="10"/>
  <c r="AB1951" i="10"/>
  <c r="Z1952" i="10"/>
  <c r="AA1952" i="10"/>
  <c r="AB1952" i="10"/>
  <c r="Z1953" i="10"/>
  <c r="AA1953" i="10"/>
  <c r="AB1953" i="10"/>
  <c r="Z1954" i="10"/>
  <c r="AA1954" i="10"/>
  <c r="AB1954" i="10"/>
  <c r="Z1955" i="10"/>
  <c r="AA1955" i="10"/>
  <c r="AB1955" i="10"/>
  <c r="Z1956" i="10"/>
  <c r="AA1956" i="10"/>
  <c r="AB1956" i="10"/>
  <c r="Z1957" i="10"/>
  <c r="AA1957" i="10"/>
  <c r="AB1957" i="10"/>
  <c r="Z1958" i="10"/>
  <c r="AA1958" i="10"/>
  <c r="AB1958" i="10"/>
  <c r="Z1959" i="10"/>
  <c r="AA1959" i="10"/>
  <c r="AB1959" i="10"/>
  <c r="Z1960" i="10"/>
  <c r="AA1960" i="10"/>
  <c r="AB1960" i="10"/>
  <c r="Z1961" i="10"/>
  <c r="AA1961" i="10"/>
  <c r="AB1961" i="10"/>
  <c r="Z1962" i="10"/>
  <c r="AA1962" i="10"/>
  <c r="AB1962" i="10"/>
  <c r="Z1963" i="10"/>
  <c r="AA1963" i="10"/>
  <c r="AB1963" i="10"/>
  <c r="Z1964" i="10"/>
  <c r="AA1964" i="10"/>
  <c r="AB1964" i="10"/>
  <c r="Z1965" i="10"/>
  <c r="AA1965" i="10"/>
  <c r="AB1965" i="10"/>
  <c r="Z1966" i="10"/>
  <c r="AA1966" i="10"/>
  <c r="AB1966" i="10"/>
  <c r="Z1967" i="10"/>
  <c r="AA1967" i="10"/>
  <c r="AB1967" i="10"/>
  <c r="Z1968" i="10"/>
  <c r="AA1968" i="10"/>
  <c r="AB1968" i="10"/>
  <c r="Z1969" i="10"/>
  <c r="AA1969" i="10"/>
  <c r="AB1969" i="10"/>
  <c r="Z1970" i="10"/>
  <c r="AA1970" i="10"/>
  <c r="AB1970" i="10"/>
  <c r="Z1971" i="10"/>
  <c r="AA1971" i="10"/>
  <c r="AB1971" i="10"/>
  <c r="Z1972" i="10"/>
  <c r="AA1972" i="10"/>
  <c r="AB1972" i="10"/>
  <c r="Z1973" i="10"/>
  <c r="AA1973" i="10"/>
  <c r="AB1973" i="10"/>
  <c r="Z1974" i="10"/>
  <c r="AA1974" i="10"/>
  <c r="AB1974" i="10"/>
  <c r="Z1975" i="10"/>
  <c r="AA1975" i="10"/>
  <c r="AB1975" i="10"/>
  <c r="Z1976" i="10"/>
  <c r="AA1976" i="10"/>
  <c r="AB1976" i="10"/>
  <c r="Z1977" i="10"/>
  <c r="AA1977" i="10"/>
  <c r="AB1977" i="10"/>
  <c r="Z1978" i="10"/>
  <c r="AA1978" i="10"/>
  <c r="AB1978" i="10"/>
  <c r="Z1979" i="10"/>
  <c r="AA1979" i="10"/>
  <c r="AB1979" i="10"/>
  <c r="Z1980" i="10"/>
  <c r="AA1980" i="10"/>
  <c r="AB1980" i="10"/>
  <c r="Z1981" i="10"/>
  <c r="AA1981" i="10"/>
  <c r="AB1981" i="10"/>
  <c r="Z1982" i="10"/>
  <c r="AA1982" i="10"/>
  <c r="AB1982" i="10"/>
  <c r="Z1983" i="10"/>
  <c r="AA1983" i="10"/>
  <c r="AB1983" i="10"/>
  <c r="Z1984" i="10"/>
  <c r="AA1984" i="10"/>
  <c r="AB1984" i="10"/>
  <c r="Z1985" i="10"/>
  <c r="AA1985" i="10"/>
  <c r="AB1985" i="10"/>
  <c r="Z1986" i="10"/>
  <c r="AA1986" i="10"/>
  <c r="AB1986" i="10"/>
  <c r="Z1987" i="10"/>
  <c r="AA1987" i="10"/>
  <c r="AB1987" i="10"/>
  <c r="Z1988" i="10"/>
  <c r="AA1988" i="10"/>
  <c r="AB1988" i="10"/>
  <c r="Z1989" i="10"/>
  <c r="AA1989" i="10"/>
  <c r="AB1989" i="10"/>
  <c r="Z1990" i="10"/>
  <c r="AA1990" i="10"/>
  <c r="AB1990" i="10"/>
  <c r="Z1991" i="10"/>
  <c r="AA1991" i="10"/>
  <c r="AB1991" i="10"/>
  <c r="Z1992" i="10"/>
  <c r="AA1992" i="10"/>
  <c r="AB1992" i="10"/>
  <c r="Z1993" i="10"/>
  <c r="AA1993" i="10"/>
  <c r="AB1993" i="10"/>
  <c r="Z1994" i="10"/>
  <c r="AA1994" i="10"/>
  <c r="AB1994" i="10"/>
  <c r="Z1995" i="10"/>
  <c r="AA1995" i="10"/>
  <c r="AB1995" i="10"/>
  <c r="Z1996" i="10"/>
  <c r="AA1996" i="10"/>
  <c r="AB1996" i="10"/>
  <c r="Z1997" i="10"/>
  <c r="AA1997" i="10"/>
  <c r="AB1997" i="10"/>
  <c r="Z1999" i="10"/>
  <c r="AA1999" i="10"/>
  <c r="AB1999" i="10"/>
  <c r="Z2000" i="10"/>
  <c r="AA2000" i="10"/>
  <c r="AB2000" i="10"/>
  <c r="Z2001" i="10"/>
  <c r="AA2001" i="10"/>
  <c r="AB2001" i="10"/>
  <c r="Z2002" i="10"/>
  <c r="AA2002" i="10"/>
  <c r="AB2002" i="10"/>
  <c r="Z2003" i="10"/>
  <c r="AA2003" i="10"/>
  <c r="AB2003" i="10"/>
  <c r="Z2004" i="10"/>
  <c r="AA2004" i="10"/>
  <c r="AB2004" i="10"/>
  <c r="Z2005" i="10"/>
  <c r="AA2005" i="10"/>
  <c r="AB2005" i="10"/>
  <c r="Z2006" i="10"/>
  <c r="AA2006" i="10"/>
  <c r="AB2006" i="10"/>
  <c r="Z2007" i="10"/>
  <c r="AA2007" i="10"/>
  <c r="AB2007" i="10"/>
  <c r="Z2008" i="10"/>
  <c r="AA2008" i="10"/>
  <c r="AB2008" i="10"/>
  <c r="Z2009" i="10"/>
  <c r="AA2009" i="10"/>
  <c r="AB2009" i="10"/>
  <c r="Z2010" i="10"/>
  <c r="AA2010" i="10"/>
  <c r="AB2010" i="10"/>
  <c r="Z2011" i="10"/>
  <c r="AA2011" i="10"/>
  <c r="AB2011" i="10"/>
  <c r="Z2012" i="10"/>
  <c r="AA2012" i="10"/>
  <c r="AB2012" i="10"/>
  <c r="Z2013" i="10"/>
  <c r="AA2013" i="10"/>
  <c r="AB2013" i="10"/>
  <c r="Z2014" i="10"/>
  <c r="AA2014" i="10"/>
  <c r="AB2014" i="10"/>
  <c r="Z2015" i="10"/>
  <c r="AA2015" i="10"/>
  <c r="AB2015" i="10"/>
  <c r="Z2016" i="10"/>
  <c r="AA2016" i="10"/>
  <c r="AB2016" i="10"/>
  <c r="Z2017" i="10"/>
  <c r="AA2017" i="10"/>
  <c r="AB2017" i="10"/>
  <c r="Z2018" i="10"/>
  <c r="AA2018" i="10"/>
  <c r="AB2018" i="10"/>
  <c r="Z2019" i="10"/>
  <c r="AA2019" i="10"/>
  <c r="AB2019" i="10"/>
  <c r="Z2020" i="10"/>
  <c r="AA2020" i="10"/>
  <c r="AB2020" i="10"/>
  <c r="Z2021" i="10"/>
  <c r="AA2021" i="10"/>
  <c r="AB2021" i="10"/>
  <c r="Z2022" i="10"/>
  <c r="AA2022" i="10"/>
  <c r="AB2022" i="10"/>
  <c r="Z2023" i="10"/>
  <c r="AA2023" i="10"/>
  <c r="AB2023" i="10"/>
  <c r="Z2024" i="10"/>
  <c r="AA2024" i="10"/>
  <c r="AB2024" i="10"/>
  <c r="Z2025" i="10"/>
  <c r="AA2025" i="10"/>
  <c r="AB2025" i="10"/>
  <c r="Z2026" i="10"/>
  <c r="AA2026" i="10"/>
  <c r="AB2026" i="10"/>
  <c r="Z2027" i="10"/>
  <c r="AA2027" i="10"/>
  <c r="AB2027" i="10"/>
  <c r="Z2028" i="10"/>
  <c r="AA2028" i="10"/>
  <c r="AB2028" i="10"/>
  <c r="Z2029" i="10"/>
  <c r="AA2029" i="10"/>
  <c r="AB2029" i="10"/>
  <c r="Z2030" i="10"/>
  <c r="AA2030" i="10"/>
  <c r="AB2030" i="10"/>
  <c r="Z2031" i="10"/>
  <c r="AA2031" i="10"/>
  <c r="AB2031" i="10"/>
  <c r="Z2032" i="10"/>
  <c r="AA2032" i="10"/>
  <c r="AB2032" i="10"/>
  <c r="Z2033" i="10"/>
  <c r="AA2033" i="10"/>
  <c r="AB2033" i="10"/>
  <c r="Z2034" i="10"/>
  <c r="AA2034" i="10"/>
  <c r="AB2034" i="10"/>
  <c r="Z2035" i="10"/>
  <c r="AA2035" i="10"/>
  <c r="AB2035" i="10"/>
  <c r="Z2036" i="10"/>
  <c r="AA2036" i="10"/>
  <c r="AB2036" i="10"/>
  <c r="Z2037" i="10"/>
  <c r="AA2037" i="10"/>
  <c r="AB2037" i="10"/>
  <c r="Z2038" i="10"/>
  <c r="AA2038" i="10"/>
  <c r="AB2038" i="10"/>
  <c r="Z2039" i="10"/>
  <c r="AA2039" i="10"/>
  <c r="AB2039" i="10"/>
  <c r="Z2040" i="10"/>
  <c r="AA2040" i="10"/>
  <c r="AB2040" i="10"/>
  <c r="Z2041" i="10"/>
  <c r="AA2041" i="10"/>
  <c r="AB2041" i="10"/>
  <c r="Z2042" i="10"/>
  <c r="AA2042" i="10"/>
  <c r="AB2042" i="10"/>
  <c r="Z2043" i="10"/>
  <c r="AA2043" i="10"/>
  <c r="AB2043" i="10"/>
  <c r="Z2044" i="10"/>
  <c r="AA2044" i="10"/>
  <c r="AB2044" i="10"/>
  <c r="Z2045" i="10"/>
  <c r="AA2045" i="10"/>
  <c r="AB2045" i="10"/>
  <c r="Z2046" i="10"/>
  <c r="AA2046" i="10"/>
  <c r="AB2046" i="10"/>
  <c r="Z2047" i="10"/>
  <c r="AA2047" i="10"/>
  <c r="AB2047" i="10"/>
  <c r="Z2048" i="10"/>
  <c r="AA2048" i="10"/>
  <c r="AB2048" i="10"/>
  <c r="Z2049" i="10"/>
  <c r="AA2049" i="10"/>
  <c r="AB2049" i="10"/>
  <c r="Z2050" i="10"/>
  <c r="AA2050" i="10"/>
  <c r="AB2050" i="10"/>
  <c r="Z2051" i="10"/>
  <c r="AA2051" i="10"/>
  <c r="AB2051" i="10"/>
  <c r="Z2052" i="10"/>
  <c r="AA2052" i="10"/>
  <c r="AB2052" i="10"/>
  <c r="Z2053" i="10"/>
  <c r="AA2053" i="10"/>
  <c r="AB2053" i="10"/>
  <c r="Z2054" i="10"/>
  <c r="AA2054" i="10"/>
  <c r="AB2054" i="10"/>
  <c r="Z2055" i="10"/>
  <c r="AA2055" i="10"/>
  <c r="AB2055" i="10"/>
  <c r="Z2056" i="10"/>
  <c r="AA2056" i="10"/>
  <c r="AB2056" i="10"/>
  <c r="Z2057" i="10"/>
  <c r="AA2057" i="10"/>
  <c r="AB2057" i="10"/>
  <c r="Z2058" i="10"/>
  <c r="AA2058" i="10"/>
  <c r="AB2058" i="10"/>
  <c r="Z2059" i="10"/>
  <c r="AA2059" i="10"/>
  <c r="AB2059" i="10"/>
  <c r="Z2060" i="10"/>
  <c r="AA2060" i="10"/>
  <c r="AB2060" i="10"/>
  <c r="Z2061" i="10"/>
  <c r="AA2061" i="10"/>
  <c r="AB2061" i="10"/>
  <c r="Z2062" i="10"/>
  <c r="AA2062" i="10"/>
  <c r="AB2062" i="10"/>
  <c r="Z2063" i="10"/>
  <c r="AA2063" i="10"/>
  <c r="AB2063" i="10"/>
  <c r="Z2064" i="10"/>
  <c r="AA2064" i="10"/>
  <c r="AB2064" i="10"/>
  <c r="Z2065" i="10"/>
  <c r="AA2065" i="10"/>
  <c r="AB2065" i="10"/>
  <c r="Z2066" i="10"/>
  <c r="AA2066" i="10"/>
  <c r="AB2066" i="10"/>
  <c r="Z2067" i="10"/>
  <c r="AA2067" i="10"/>
  <c r="AB2067" i="10"/>
  <c r="Z2068" i="10"/>
  <c r="AA2068" i="10"/>
  <c r="AB2068" i="10"/>
  <c r="Z2069" i="10"/>
  <c r="AA2069" i="10"/>
  <c r="AB2069" i="10"/>
  <c r="Z2070" i="10"/>
  <c r="AA2070" i="10"/>
  <c r="AB2070" i="10"/>
  <c r="Z2071" i="10"/>
  <c r="AA2071" i="10"/>
  <c r="AB2071" i="10"/>
  <c r="Z2072" i="10"/>
  <c r="AA2072" i="10"/>
  <c r="AB2072" i="10"/>
  <c r="Z2073" i="10"/>
  <c r="AA2073" i="10"/>
  <c r="AB2073" i="10"/>
  <c r="Z2074" i="10"/>
  <c r="AA2074" i="10"/>
  <c r="AB2074" i="10"/>
  <c r="Z2075" i="10"/>
  <c r="AA2075" i="10"/>
  <c r="AB2075" i="10"/>
  <c r="Z2076" i="10"/>
  <c r="AA2076" i="10"/>
  <c r="AB2076" i="10"/>
  <c r="Z2077" i="10"/>
  <c r="AA2077" i="10"/>
  <c r="AB2077" i="10"/>
  <c r="Z2078" i="10"/>
  <c r="AA2078" i="10"/>
  <c r="AB2078" i="10"/>
  <c r="Z2079" i="10"/>
  <c r="AA2079" i="10"/>
  <c r="AB2079" i="10"/>
  <c r="Z2080" i="10"/>
  <c r="AA2080" i="10"/>
  <c r="AB2080" i="10"/>
  <c r="Z2081" i="10"/>
  <c r="AA2081" i="10"/>
  <c r="AB2081" i="10"/>
  <c r="Z2082" i="10"/>
  <c r="AA2082" i="10"/>
  <c r="AB2082" i="10"/>
  <c r="Z2083" i="10"/>
  <c r="AA2083" i="10"/>
  <c r="AB2083" i="10"/>
  <c r="Z2084" i="10"/>
  <c r="AA2084" i="10"/>
  <c r="AB2084" i="10"/>
  <c r="Z2085" i="10"/>
  <c r="AA2085" i="10"/>
  <c r="AB2085" i="10"/>
  <c r="Z2086" i="10"/>
  <c r="AA2086" i="10"/>
  <c r="AB2086" i="10"/>
  <c r="Z2087" i="10"/>
  <c r="AA2087" i="10"/>
  <c r="AB2087" i="10"/>
  <c r="Z2088" i="10"/>
  <c r="AA2088" i="10"/>
  <c r="AB2088" i="10"/>
  <c r="Z2089" i="10"/>
  <c r="AA2089" i="10"/>
  <c r="AB2089" i="10"/>
  <c r="Z2090" i="10"/>
  <c r="AA2090" i="10"/>
  <c r="AB2090" i="10"/>
  <c r="Z2091" i="10"/>
  <c r="AA2091" i="10"/>
  <c r="AB2091" i="10"/>
  <c r="Z2092" i="10"/>
  <c r="AA2092" i="10"/>
  <c r="AB2092" i="10"/>
  <c r="Z2093" i="10"/>
  <c r="AA2093" i="10"/>
  <c r="AB2093" i="10"/>
  <c r="Z2094" i="10"/>
  <c r="AA2094" i="10"/>
  <c r="AB2094" i="10"/>
  <c r="Z2095" i="10"/>
  <c r="AA2095" i="10"/>
  <c r="AB2095" i="10"/>
  <c r="Z2096" i="10"/>
  <c r="AA2096" i="10"/>
  <c r="AB2096" i="10"/>
  <c r="Z2097" i="10"/>
  <c r="AA2097" i="10"/>
  <c r="AB2097" i="10"/>
  <c r="Z2098" i="10"/>
  <c r="AA2098" i="10"/>
  <c r="AB2098" i="10"/>
  <c r="Z2099" i="10"/>
  <c r="AA2099" i="10"/>
  <c r="AB2099" i="10"/>
  <c r="Z2100" i="10"/>
  <c r="AA2100" i="10"/>
  <c r="AB2100" i="10"/>
  <c r="Z2101" i="10"/>
  <c r="AA2101" i="10"/>
  <c r="AB2101" i="10"/>
  <c r="Z2102" i="10"/>
  <c r="AA2102" i="10"/>
  <c r="AB2102" i="10"/>
  <c r="Z2103" i="10"/>
  <c r="AA2103" i="10"/>
  <c r="AB2103" i="10"/>
  <c r="Z2104" i="10"/>
  <c r="AA2104" i="10"/>
  <c r="AB2104" i="10"/>
  <c r="Z2105" i="10"/>
  <c r="AA2105" i="10"/>
  <c r="AB2105" i="10"/>
  <c r="Z2106" i="10"/>
  <c r="AA2106" i="10"/>
  <c r="AB2106" i="10"/>
  <c r="Z2107" i="10"/>
  <c r="AA2107" i="10"/>
  <c r="AB2107" i="10"/>
  <c r="Z2108" i="10"/>
  <c r="AA2108" i="10"/>
  <c r="AB2108" i="10"/>
  <c r="Z2109" i="10"/>
  <c r="AA2109" i="10"/>
  <c r="AB2109" i="10"/>
  <c r="Z2110" i="10"/>
  <c r="AA2110" i="10"/>
  <c r="AB2110" i="10"/>
  <c r="Z2111" i="10"/>
  <c r="AA2111" i="10"/>
  <c r="AB2111" i="10"/>
  <c r="Z2112" i="10"/>
  <c r="AA2112" i="10"/>
  <c r="AB2112" i="10"/>
  <c r="Z2113" i="10"/>
  <c r="AA2113" i="10"/>
  <c r="AB2113" i="10"/>
  <c r="Z2114" i="10"/>
  <c r="AA2114" i="10"/>
  <c r="AB2114" i="10"/>
  <c r="Z2115" i="10"/>
  <c r="AA2115" i="10"/>
  <c r="AB2115" i="10"/>
  <c r="Z2116" i="10"/>
  <c r="AA2116" i="10"/>
  <c r="AB2116" i="10"/>
  <c r="Z2117" i="10"/>
  <c r="AA2117" i="10"/>
  <c r="AB2117" i="10"/>
  <c r="Z2118" i="10"/>
  <c r="AA2118" i="10"/>
  <c r="AB2118" i="10"/>
  <c r="Z2119" i="10"/>
  <c r="AA2119" i="10"/>
  <c r="AB2119" i="10"/>
  <c r="Z2120" i="10"/>
  <c r="AA2120" i="10"/>
  <c r="AB2120" i="10"/>
  <c r="Z2121" i="10"/>
  <c r="AA2121" i="10"/>
  <c r="AB2121" i="10"/>
  <c r="Z2122" i="10"/>
  <c r="AA2122" i="10"/>
  <c r="AB2122" i="10"/>
  <c r="Z2123" i="10"/>
  <c r="AA2123" i="10"/>
  <c r="AB2123" i="10"/>
  <c r="Z2124" i="10"/>
  <c r="AA2124" i="10"/>
  <c r="AB2124" i="10"/>
  <c r="Z2125" i="10"/>
  <c r="AA2125" i="10"/>
  <c r="AB2125" i="10"/>
  <c r="Z2126" i="10"/>
  <c r="AA2126" i="10"/>
  <c r="AB2126" i="10"/>
  <c r="Z2127" i="10"/>
  <c r="AA2127" i="10"/>
  <c r="AB2127" i="10"/>
  <c r="Z2128" i="10"/>
  <c r="AA2128" i="10"/>
  <c r="AB2128" i="10"/>
  <c r="Z2129" i="10"/>
  <c r="AA2129" i="10"/>
  <c r="AB2129" i="10"/>
  <c r="Z2130" i="10"/>
  <c r="AA2130" i="10"/>
  <c r="AB2130" i="10"/>
  <c r="Z2131" i="10"/>
  <c r="AA2131" i="10"/>
  <c r="AB2131" i="10"/>
  <c r="Z2132" i="10"/>
  <c r="AA2132" i="10"/>
  <c r="AB2132" i="10"/>
  <c r="Z2133" i="10"/>
  <c r="AA2133" i="10"/>
  <c r="AB2133" i="10"/>
  <c r="Z2134" i="10"/>
  <c r="AA2134" i="10"/>
  <c r="AB2134" i="10"/>
  <c r="Z2135" i="10"/>
  <c r="AA2135" i="10"/>
  <c r="AB2135" i="10"/>
  <c r="Z2136" i="10"/>
  <c r="AA2136" i="10"/>
  <c r="AB2136" i="10"/>
  <c r="Z2137" i="10"/>
  <c r="AA2137" i="10"/>
  <c r="AB2137" i="10"/>
  <c r="Z2138" i="10"/>
  <c r="AA2138" i="10"/>
  <c r="AB2138" i="10"/>
  <c r="Z2139" i="10"/>
  <c r="AA2139" i="10"/>
  <c r="AB2139" i="10"/>
  <c r="Z2140" i="10"/>
  <c r="AA2140" i="10"/>
  <c r="AB2140" i="10"/>
  <c r="Z2141" i="10"/>
  <c r="AA2141" i="10"/>
  <c r="AB2141" i="10"/>
  <c r="Z2142" i="10"/>
  <c r="AA2142" i="10"/>
  <c r="AB2142" i="10"/>
  <c r="Z2143" i="10"/>
  <c r="AA2143" i="10"/>
  <c r="AB2143" i="10"/>
  <c r="Z2144" i="10"/>
  <c r="AA2144" i="10"/>
  <c r="AB2144" i="10"/>
  <c r="Z2145" i="10"/>
  <c r="AA2145" i="10"/>
  <c r="AB2145" i="10"/>
  <c r="Z2146" i="10"/>
  <c r="AA2146" i="10"/>
  <c r="AB2146" i="10"/>
  <c r="Z2147" i="10"/>
  <c r="AA2147" i="10"/>
  <c r="AB2147" i="10"/>
  <c r="Z2148" i="10"/>
  <c r="AA2148" i="10"/>
  <c r="AB2148" i="10"/>
  <c r="Z2149" i="10"/>
  <c r="AA2149" i="10"/>
  <c r="AB2149" i="10"/>
  <c r="Z2150" i="10"/>
  <c r="AA2150" i="10"/>
  <c r="AB2150" i="10"/>
  <c r="Z2151" i="10"/>
  <c r="AA2151" i="10"/>
  <c r="AB2151" i="10"/>
  <c r="Z2152" i="10"/>
  <c r="AA2152" i="10"/>
  <c r="AB2152" i="10"/>
  <c r="Z2153" i="10"/>
  <c r="AA2153" i="10"/>
  <c r="AB2153" i="10"/>
  <c r="Z2154" i="10"/>
  <c r="AA2154" i="10"/>
  <c r="AB2154" i="10"/>
  <c r="Z2155" i="10"/>
  <c r="AA2155" i="10"/>
  <c r="AB2155" i="10"/>
  <c r="Z2156" i="10"/>
  <c r="AA2156" i="10"/>
  <c r="AB2156" i="10"/>
  <c r="Z2157" i="10"/>
  <c r="AA2157" i="10"/>
  <c r="AB2157" i="10"/>
  <c r="Z2159" i="10"/>
  <c r="AA2159" i="10"/>
  <c r="AB2159" i="10"/>
  <c r="Z2160" i="10"/>
  <c r="AA2160" i="10"/>
  <c r="AB2160" i="10"/>
  <c r="Z2161" i="10"/>
  <c r="AA2161" i="10"/>
  <c r="AB2161" i="10"/>
  <c r="Z2162" i="10"/>
  <c r="AA2162" i="10"/>
  <c r="AB2162" i="10"/>
  <c r="Z2163" i="10"/>
  <c r="AA2163" i="10"/>
  <c r="AB2163" i="10"/>
  <c r="Z2164" i="10"/>
  <c r="AA2164" i="10"/>
  <c r="AB2164" i="10"/>
  <c r="Z2165" i="10"/>
  <c r="AA2165" i="10"/>
  <c r="AB2165" i="10"/>
  <c r="Z2166" i="10"/>
  <c r="AA2166" i="10"/>
  <c r="AB2166" i="10"/>
  <c r="Z2167" i="10"/>
  <c r="AA2167" i="10"/>
  <c r="AB2167" i="10"/>
  <c r="Z2168" i="10"/>
  <c r="AA2168" i="10"/>
  <c r="AB2168" i="10"/>
  <c r="Z2169" i="10"/>
  <c r="AA2169" i="10"/>
  <c r="AB2169" i="10"/>
  <c r="Z2170" i="10"/>
  <c r="AA2170" i="10"/>
  <c r="AB2170" i="10"/>
  <c r="Z2171" i="10"/>
  <c r="AA2171" i="10"/>
  <c r="AB2171" i="10"/>
  <c r="Z2172" i="10"/>
  <c r="AA2172" i="10"/>
  <c r="AB2172" i="10"/>
  <c r="Z2173" i="10"/>
  <c r="AA2173" i="10"/>
  <c r="AB2173" i="10"/>
  <c r="Z2174" i="10"/>
  <c r="AA2174" i="10"/>
  <c r="AB2174" i="10"/>
  <c r="Z2175" i="10"/>
  <c r="AA2175" i="10"/>
  <c r="AB2175" i="10"/>
  <c r="Z2176" i="10"/>
  <c r="AA2176" i="10"/>
  <c r="AB2176" i="10"/>
  <c r="Z2177" i="10"/>
  <c r="AA2177" i="10"/>
  <c r="AB2177" i="10"/>
  <c r="Z2178" i="10"/>
  <c r="AA2178" i="10"/>
  <c r="AB2178" i="10"/>
  <c r="Z2179" i="10"/>
  <c r="AA2179" i="10"/>
  <c r="AB2179" i="10"/>
  <c r="Z2180" i="10"/>
  <c r="AA2180" i="10"/>
  <c r="AB2180" i="10"/>
  <c r="Z2181" i="10"/>
  <c r="AA2181" i="10"/>
  <c r="AB2181" i="10"/>
  <c r="Z2182" i="10"/>
  <c r="AA2182" i="10"/>
  <c r="AB2182" i="10"/>
  <c r="Z2183" i="10"/>
  <c r="AA2183" i="10"/>
  <c r="AB2183" i="10"/>
  <c r="Z2184" i="10"/>
  <c r="AA2184" i="10"/>
  <c r="AB2184" i="10"/>
  <c r="Z2185" i="10"/>
  <c r="AA2185" i="10"/>
  <c r="AB2185" i="10"/>
  <c r="Z2186" i="10"/>
  <c r="AA2186" i="10"/>
  <c r="AB2186" i="10"/>
  <c r="Z2187" i="10"/>
  <c r="AA2187" i="10"/>
  <c r="AB2187" i="10"/>
  <c r="Z2188" i="10"/>
  <c r="AA2188" i="10"/>
  <c r="AB2188" i="10"/>
  <c r="Z2189" i="10"/>
  <c r="AA2189" i="10"/>
  <c r="AB2189" i="10"/>
  <c r="Z2190" i="10"/>
  <c r="AA2190" i="10"/>
  <c r="AB2190" i="10"/>
  <c r="Z2191" i="10"/>
  <c r="AA2191" i="10"/>
  <c r="AB2191" i="10"/>
  <c r="Z2192" i="10"/>
  <c r="AA2192" i="10"/>
  <c r="AB2192" i="10"/>
  <c r="Z2193" i="10"/>
  <c r="AA2193" i="10"/>
  <c r="AB2193" i="10"/>
  <c r="Z2194" i="10"/>
  <c r="AA2194" i="10"/>
  <c r="AB2194" i="10"/>
  <c r="Z2195" i="10"/>
  <c r="AA2195" i="10"/>
  <c r="AB2195" i="10"/>
  <c r="Z2196" i="10"/>
  <c r="AA2196" i="10"/>
  <c r="AB2196" i="10"/>
  <c r="Z2197" i="10"/>
  <c r="AA2197" i="10"/>
  <c r="AB2197" i="10"/>
  <c r="Z2198" i="10"/>
  <c r="AA2198" i="10"/>
  <c r="AB2198" i="10"/>
  <c r="Z2199" i="10"/>
  <c r="AA2199" i="10"/>
  <c r="AB2199" i="10"/>
  <c r="Z2200" i="10"/>
  <c r="AA2200" i="10"/>
  <c r="AB2200" i="10"/>
  <c r="Z2201" i="10"/>
  <c r="AA2201" i="10"/>
  <c r="AB2201" i="10"/>
  <c r="Z2202" i="10"/>
  <c r="AA2202" i="10"/>
  <c r="AB2202" i="10"/>
  <c r="Z2203" i="10"/>
  <c r="AA2203" i="10"/>
  <c r="AB2203" i="10"/>
  <c r="Z2204" i="10"/>
  <c r="AA2204" i="10"/>
  <c r="AB2204" i="10"/>
  <c r="Z2205" i="10"/>
  <c r="AA2205" i="10"/>
  <c r="AB2205" i="10"/>
  <c r="Z2206" i="10"/>
  <c r="AA2206" i="10"/>
  <c r="AB2206" i="10"/>
  <c r="Z2207" i="10"/>
  <c r="AA2207" i="10"/>
  <c r="AB2207" i="10"/>
  <c r="Z2208" i="10"/>
  <c r="AA2208" i="10"/>
  <c r="AB2208" i="10"/>
  <c r="Z2209" i="10"/>
  <c r="AA2209" i="10"/>
  <c r="AB2209" i="10"/>
  <c r="Z2210" i="10"/>
  <c r="AA2210" i="10"/>
  <c r="AB2210" i="10"/>
  <c r="Z2211" i="10"/>
  <c r="AA2211" i="10"/>
  <c r="AB2211" i="10"/>
  <c r="Z2212" i="10"/>
  <c r="AA2212" i="10"/>
  <c r="AB2212" i="10"/>
  <c r="Z2213" i="10"/>
  <c r="AA2213" i="10"/>
  <c r="AB2213" i="10"/>
  <c r="Z2214" i="10"/>
  <c r="AA2214" i="10"/>
  <c r="AB2214" i="10"/>
  <c r="Z2215" i="10"/>
  <c r="AA2215" i="10"/>
  <c r="AB2215" i="10"/>
  <c r="Z2216" i="10"/>
  <c r="AA2216" i="10"/>
  <c r="AB2216" i="10"/>
  <c r="Z2217" i="10"/>
  <c r="AA2217" i="10"/>
  <c r="AB2217" i="10"/>
  <c r="Z2218" i="10"/>
  <c r="AA2218" i="10"/>
  <c r="AB2218" i="10"/>
  <c r="Z2219" i="10"/>
  <c r="AA2219" i="10"/>
  <c r="AB2219" i="10"/>
  <c r="Z2220" i="10"/>
  <c r="AA2220" i="10"/>
  <c r="AB2220" i="10"/>
  <c r="Z2221" i="10"/>
  <c r="AA2221" i="10"/>
  <c r="AB2221" i="10"/>
  <c r="Z2222" i="10"/>
  <c r="AA2222" i="10"/>
  <c r="AB2222" i="10"/>
  <c r="Z2223" i="10"/>
  <c r="AA2223" i="10"/>
  <c r="AB2223" i="10"/>
  <c r="Z2224" i="10"/>
  <c r="AA2224" i="10"/>
  <c r="AB2224" i="10"/>
  <c r="Z2225" i="10"/>
  <c r="AA2225" i="10"/>
  <c r="AB2225" i="10"/>
  <c r="Z2226" i="10"/>
  <c r="AA2226" i="10"/>
  <c r="AB2226" i="10"/>
  <c r="Z2227" i="10"/>
  <c r="AA2227" i="10"/>
  <c r="AB2227" i="10"/>
  <c r="Z2228" i="10"/>
  <c r="AA2228" i="10"/>
  <c r="AB2228" i="10"/>
  <c r="Z2229" i="10"/>
  <c r="AA2229" i="10"/>
  <c r="AB2229" i="10"/>
  <c r="Z2230" i="10"/>
  <c r="AA2230" i="10"/>
  <c r="AB2230" i="10"/>
  <c r="Z2231" i="10"/>
  <c r="AA2231" i="10"/>
  <c r="AB2231" i="10"/>
  <c r="Z2232" i="10"/>
  <c r="AA2232" i="10"/>
  <c r="AB2232" i="10"/>
  <c r="Z2233" i="10"/>
  <c r="AA2233" i="10"/>
  <c r="AB2233" i="10"/>
  <c r="Z2234" i="10"/>
  <c r="AA2234" i="10"/>
  <c r="AB2234" i="10"/>
  <c r="Z2235" i="10"/>
  <c r="AA2235" i="10"/>
  <c r="AB2235" i="10"/>
  <c r="Z2236" i="10"/>
  <c r="AA2236" i="10"/>
  <c r="AB2236" i="10"/>
  <c r="Z2237" i="10"/>
  <c r="AA2237" i="10"/>
  <c r="AB2237" i="10"/>
  <c r="Z2238" i="10"/>
  <c r="AA2238" i="10"/>
  <c r="AB2238" i="10"/>
  <c r="Z2239" i="10"/>
  <c r="AA2239" i="10"/>
  <c r="AB2239" i="10"/>
  <c r="Z2240" i="10"/>
  <c r="AA2240" i="10"/>
  <c r="AB2240" i="10"/>
  <c r="Z2241" i="10"/>
  <c r="AA2241" i="10"/>
  <c r="AB2241" i="10"/>
  <c r="Z2242" i="10"/>
  <c r="AA2242" i="10"/>
  <c r="AB2242" i="10"/>
  <c r="Z2243" i="10"/>
  <c r="AA2243" i="10"/>
  <c r="AB2243" i="10"/>
  <c r="Z2244" i="10"/>
  <c r="AA2244" i="10"/>
  <c r="AB2244" i="10"/>
  <c r="Z2245" i="10"/>
  <c r="AA2245" i="10"/>
  <c r="AB2245" i="10"/>
  <c r="Z2246" i="10"/>
  <c r="AA2246" i="10"/>
  <c r="AB2246" i="10"/>
  <c r="Z2247" i="10"/>
  <c r="AA2247" i="10"/>
  <c r="AB2247" i="10"/>
  <c r="Z2248" i="10"/>
  <c r="AA2248" i="10"/>
  <c r="AB2248" i="10"/>
  <c r="Z2249" i="10"/>
  <c r="AA2249" i="10"/>
  <c r="AB2249" i="10"/>
  <c r="Z2250" i="10"/>
  <c r="AA2250" i="10"/>
  <c r="AB2250" i="10"/>
  <c r="Z2251" i="10"/>
  <c r="AA2251" i="10"/>
  <c r="AB2251" i="10"/>
  <c r="Z2252" i="10"/>
  <c r="AA2252" i="10"/>
  <c r="AB2252" i="10"/>
  <c r="Z2253" i="10"/>
  <c r="AA2253" i="10"/>
  <c r="AB2253" i="10"/>
  <c r="Z2254" i="10"/>
  <c r="AA2254" i="10"/>
  <c r="AB2254" i="10"/>
  <c r="Z2255" i="10"/>
  <c r="AA2255" i="10"/>
  <c r="AB2255" i="10"/>
  <c r="Z2256" i="10"/>
  <c r="AA2256" i="10"/>
  <c r="AB2256" i="10"/>
  <c r="Z2257" i="10"/>
  <c r="AA2257" i="10"/>
  <c r="AB2257" i="10"/>
  <c r="Z2258" i="10"/>
  <c r="AA2258" i="10"/>
  <c r="AB2258" i="10"/>
  <c r="Z2259" i="10"/>
  <c r="AA2259" i="10"/>
  <c r="AB2259" i="10"/>
  <c r="Z2260" i="10"/>
  <c r="AA2260" i="10"/>
  <c r="AB2260" i="10"/>
  <c r="Z2261" i="10"/>
  <c r="AA2261" i="10"/>
  <c r="AB2261" i="10"/>
  <c r="Z2262" i="10"/>
  <c r="AA2262" i="10"/>
  <c r="AB2262" i="10"/>
  <c r="Z2263" i="10"/>
  <c r="AA2263" i="10"/>
  <c r="AB2263" i="10"/>
  <c r="Z2264" i="10"/>
  <c r="AA2264" i="10"/>
  <c r="AB2264" i="10"/>
  <c r="Z2265" i="10"/>
  <c r="AA2265" i="10"/>
  <c r="AB2265" i="10"/>
  <c r="Z2266" i="10"/>
  <c r="AA2266" i="10"/>
  <c r="AB2266" i="10"/>
  <c r="Z2267" i="10"/>
  <c r="AA2267" i="10"/>
  <c r="AB2267" i="10"/>
  <c r="Z2268" i="10"/>
  <c r="AA2268" i="10"/>
  <c r="AB2268" i="10"/>
  <c r="Z2269" i="10"/>
  <c r="AA2269" i="10"/>
  <c r="AB2269" i="10"/>
  <c r="Z2270" i="10"/>
  <c r="AA2270" i="10"/>
  <c r="AB2270" i="10"/>
  <c r="Z2271" i="10"/>
  <c r="AA2271" i="10"/>
  <c r="AB2271" i="10"/>
  <c r="Z2272" i="10"/>
  <c r="AA2272" i="10"/>
  <c r="AB2272" i="10"/>
  <c r="Z2273" i="10"/>
  <c r="AA2273" i="10"/>
  <c r="AB2273" i="10"/>
  <c r="Z2274" i="10"/>
  <c r="AA2274" i="10"/>
  <c r="AB2274" i="10"/>
  <c r="Z2275" i="10"/>
  <c r="AA2275" i="10"/>
  <c r="AB2275" i="10"/>
  <c r="Z2276" i="10"/>
  <c r="AA2276" i="10"/>
  <c r="AB2276" i="10"/>
  <c r="Z2277" i="10"/>
  <c r="AA2277" i="10"/>
  <c r="AB2277" i="10"/>
  <c r="Z2278" i="10"/>
  <c r="AA2278" i="10"/>
  <c r="AB2278" i="10"/>
  <c r="Z2279" i="10"/>
  <c r="AA2279" i="10"/>
  <c r="AB2279" i="10"/>
  <c r="Z2280" i="10"/>
  <c r="AA2280" i="10"/>
  <c r="AB2280" i="10"/>
  <c r="Z2281" i="10"/>
  <c r="AA2281" i="10"/>
  <c r="AB2281" i="10"/>
  <c r="Z2282" i="10"/>
  <c r="AA2282" i="10"/>
  <c r="AB2282" i="10"/>
  <c r="Z2283" i="10"/>
  <c r="AA2283" i="10"/>
  <c r="AB2283" i="10"/>
  <c r="Z2284" i="10"/>
  <c r="AA2284" i="10"/>
  <c r="AB2284" i="10"/>
  <c r="Z2285" i="10"/>
  <c r="AA2285" i="10"/>
  <c r="AB2285" i="10"/>
  <c r="Z2286" i="10"/>
  <c r="AA2286" i="10"/>
  <c r="AB2286" i="10"/>
  <c r="Z2287" i="10"/>
  <c r="AA2287" i="10"/>
  <c r="AB2287" i="10"/>
  <c r="Z2288" i="10"/>
  <c r="AA2288" i="10"/>
  <c r="AB2288" i="10"/>
  <c r="Z2289" i="10"/>
  <c r="AA2289" i="10"/>
  <c r="AB2289" i="10"/>
  <c r="Z2290" i="10"/>
  <c r="AA2290" i="10"/>
  <c r="AB2290" i="10"/>
  <c r="Z2291" i="10"/>
  <c r="AA2291" i="10"/>
  <c r="AB2291" i="10"/>
  <c r="Z2292" i="10"/>
  <c r="AA2292" i="10"/>
  <c r="AB2292" i="10"/>
  <c r="Z2293" i="10"/>
  <c r="AA2293" i="10"/>
  <c r="AB2293" i="10"/>
  <c r="Z2294" i="10"/>
  <c r="AA2294" i="10"/>
  <c r="AB2294" i="10"/>
  <c r="Z2295" i="10"/>
  <c r="AA2295" i="10"/>
  <c r="AB2295" i="10"/>
  <c r="Z2296" i="10"/>
  <c r="AA2296" i="10"/>
  <c r="AB2296" i="10"/>
  <c r="Z2297" i="10"/>
  <c r="AA2297" i="10"/>
  <c r="AB2297" i="10"/>
  <c r="Z2298" i="10"/>
  <c r="AA2298" i="10"/>
  <c r="AB2298" i="10"/>
  <c r="Z2299" i="10"/>
  <c r="AA2299" i="10"/>
  <c r="AB2299" i="10"/>
  <c r="Z2300" i="10"/>
  <c r="AA2300" i="10"/>
  <c r="AB2300" i="10"/>
  <c r="Z2301" i="10"/>
  <c r="AA2301" i="10"/>
  <c r="AB2301" i="10"/>
  <c r="Z2302" i="10"/>
  <c r="AA2302" i="10"/>
  <c r="AB2302" i="10"/>
  <c r="Z2303" i="10"/>
  <c r="AA2303" i="10"/>
  <c r="AB2303" i="10"/>
  <c r="Z2304" i="10"/>
  <c r="AA2304" i="10"/>
  <c r="AB2304" i="10"/>
  <c r="Z2305" i="10"/>
  <c r="AA2305" i="10"/>
  <c r="AB2305" i="10"/>
  <c r="Z2306" i="10"/>
  <c r="AA2306" i="10"/>
  <c r="AB2306" i="10"/>
  <c r="Z2307" i="10"/>
  <c r="AA2307" i="10"/>
  <c r="AB2307" i="10"/>
  <c r="Z2308" i="10"/>
  <c r="AA2308" i="10"/>
  <c r="AB2308" i="10"/>
  <c r="Z2309" i="10"/>
  <c r="AA2309" i="10"/>
  <c r="AB2309" i="10"/>
  <c r="Z2310" i="10"/>
  <c r="AA2310" i="10"/>
  <c r="AB2310" i="10"/>
  <c r="Z2311" i="10"/>
  <c r="AA2311" i="10"/>
  <c r="AB2311" i="10"/>
  <c r="Z2312" i="10"/>
  <c r="AA2312" i="10"/>
  <c r="AB2312" i="10"/>
  <c r="Z2313" i="10"/>
  <c r="AA2313" i="10"/>
  <c r="AB2313" i="10"/>
  <c r="Z2314" i="10"/>
  <c r="AA2314" i="10"/>
  <c r="AB2314" i="10"/>
  <c r="Z2315" i="10"/>
  <c r="AA2315" i="10"/>
  <c r="AB2315" i="10"/>
  <c r="Z2316" i="10"/>
  <c r="AA2316" i="10"/>
  <c r="AB2316" i="10"/>
  <c r="Z2317" i="10"/>
  <c r="AA2317" i="10"/>
  <c r="AB2317" i="10"/>
  <c r="Z2318" i="10"/>
  <c r="AA2318" i="10"/>
  <c r="AB2318" i="10"/>
  <c r="Z2319" i="10"/>
  <c r="AA2319" i="10"/>
  <c r="AB2319" i="10"/>
  <c r="Z2320" i="10"/>
  <c r="AA2320" i="10"/>
  <c r="AB2320" i="10"/>
  <c r="Z2321" i="10"/>
  <c r="AA2321" i="10"/>
  <c r="AB2321" i="10"/>
  <c r="Z2322" i="10"/>
  <c r="AA2322" i="10"/>
  <c r="AB2322" i="10"/>
  <c r="Z2323" i="10"/>
  <c r="AA2323" i="10"/>
  <c r="AB2323" i="10"/>
  <c r="Z2324" i="10"/>
  <c r="AA2324" i="10"/>
  <c r="AB2324" i="10"/>
  <c r="Z2325" i="10"/>
  <c r="AA2325" i="10"/>
  <c r="AB2325" i="10"/>
  <c r="Z2326" i="10"/>
  <c r="AA2326" i="10"/>
  <c r="AB2326" i="10"/>
  <c r="Z2327" i="10"/>
  <c r="AA2327" i="10"/>
  <c r="AB2327" i="10"/>
  <c r="Z2328" i="10"/>
  <c r="AA2328" i="10"/>
  <c r="AB2328" i="10"/>
  <c r="Z2329" i="10"/>
  <c r="AA2329" i="10"/>
  <c r="AB2329" i="10"/>
  <c r="Z2330" i="10"/>
  <c r="AA2330" i="10"/>
  <c r="AB2330" i="10"/>
  <c r="Z2331" i="10"/>
  <c r="AA2331" i="10"/>
  <c r="AB2331" i="10"/>
  <c r="Z2332" i="10"/>
  <c r="AA2332" i="10"/>
  <c r="AB2332" i="10"/>
  <c r="Z2333" i="10"/>
  <c r="AA2333" i="10"/>
  <c r="AB2333" i="10"/>
  <c r="Z2334" i="10"/>
  <c r="AA2334" i="10"/>
  <c r="AB2334" i="10"/>
  <c r="Z2335" i="10"/>
  <c r="AA2335" i="10"/>
  <c r="AB2335" i="10"/>
  <c r="Z2336" i="10"/>
  <c r="AA2336" i="10"/>
  <c r="AB2336" i="10"/>
  <c r="Z2337" i="10"/>
  <c r="AA2337" i="10"/>
  <c r="AB2337" i="10"/>
  <c r="Z2338" i="10"/>
  <c r="AA2338" i="10"/>
  <c r="AB2338" i="10"/>
  <c r="Z2339" i="10"/>
  <c r="AA2339" i="10"/>
  <c r="AB2339" i="10"/>
  <c r="Z2340" i="10"/>
  <c r="AA2340" i="10"/>
  <c r="AB2340" i="10"/>
  <c r="Z2341" i="10"/>
  <c r="AA2341" i="10"/>
  <c r="AB2341" i="10"/>
  <c r="Z2342" i="10"/>
  <c r="AA2342" i="10"/>
  <c r="AB2342" i="10"/>
  <c r="Z2343" i="10"/>
  <c r="AA2343" i="10"/>
  <c r="AB2343" i="10"/>
  <c r="Z2344" i="10"/>
  <c r="AA2344" i="10"/>
  <c r="AB2344" i="10"/>
  <c r="Z2345" i="10"/>
  <c r="AA2345" i="10"/>
  <c r="AB2345" i="10"/>
  <c r="Z2346" i="10"/>
  <c r="AA2346" i="10"/>
  <c r="AB2346" i="10"/>
  <c r="Z2347" i="10"/>
  <c r="AA2347" i="10"/>
  <c r="AB2347" i="10"/>
  <c r="Z2348" i="10"/>
  <c r="AA2348" i="10"/>
  <c r="AB2348" i="10"/>
  <c r="Z2349" i="10"/>
  <c r="AA2349" i="10"/>
  <c r="AB2349" i="10"/>
  <c r="Z2350" i="10"/>
  <c r="AA2350" i="10"/>
  <c r="AB2350" i="10"/>
  <c r="Z2351" i="10"/>
  <c r="AA2351" i="10"/>
  <c r="AB2351" i="10"/>
  <c r="Z2352" i="10"/>
  <c r="AA2352" i="10"/>
  <c r="AB2352" i="10"/>
  <c r="Z2353" i="10"/>
  <c r="AA2353" i="10"/>
  <c r="AB2353" i="10"/>
  <c r="Z2354" i="10"/>
  <c r="AA2354" i="10"/>
  <c r="AB2354" i="10"/>
  <c r="Z2355" i="10"/>
  <c r="AA2355" i="10"/>
  <c r="AB2355" i="10"/>
  <c r="Z2356" i="10"/>
  <c r="AA2356" i="10"/>
  <c r="AB2356" i="10"/>
  <c r="Z2357" i="10"/>
  <c r="AA2357" i="10"/>
  <c r="AB2357" i="10"/>
  <c r="Z2358" i="10"/>
  <c r="AA2358" i="10"/>
  <c r="AB2358" i="10"/>
  <c r="Z2359" i="10"/>
  <c r="AA2359" i="10"/>
  <c r="AB2359" i="10"/>
  <c r="Z2360" i="10"/>
  <c r="AA2360" i="10"/>
  <c r="AB2360" i="10"/>
  <c r="Z2361" i="10"/>
  <c r="AA2361" i="10"/>
  <c r="AB2361" i="10"/>
  <c r="Z2362" i="10"/>
  <c r="AA2362" i="10"/>
  <c r="AB2362" i="10"/>
  <c r="Z2363" i="10"/>
  <c r="AA2363" i="10"/>
  <c r="AB2363" i="10"/>
  <c r="Z2364" i="10"/>
  <c r="AA2364" i="10"/>
  <c r="AB2364" i="10"/>
  <c r="Z2365" i="10"/>
  <c r="AA2365" i="10"/>
  <c r="AB2365" i="10"/>
  <c r="Z2366" i="10"/>
  <c r="AA2366" i="10"/>
  <c r="AB2366" i="10"/>
  <c r="Z2367" i="10"/>
  <c r="AA2367" i="10"/>
  <c r="AB2367" i="10"/>
  <c r="Z2368" i="10"/>
  <c r="AA2368" i="10"/>
  <c r="AB2368" i="10"/>
  <c r="Z2369" i="10"/>
  <c r="AA2369" i="10"/>
  <c r="AB2369" i="10"/>
  <c r="Z2370" i="10"/>
  <c r="AA2370" i="10"/>
  <c r="AB2370" i="10"/>
  <c r="Z2371" i="10"/>
  <c r="AA2371" i="10"/>
  <c r="AB2371" i="10"/>
  <c r="Z2372" i="10"/>
  <c r="AA2372" i="10"/>
  <c r="AB2372" i="10"/>
  <c r="Z2373" i="10"/>
  <c r="AA2373" i="10"/>
  <c r="AB2373" i="10"/>
  <c r="Z2374" i="10"/>
  <c r="AA2374" i="10"/>
  <c r="AB2374" i="10"/>
  <c r="Z2375" i="10"/>
  <c r="AA2375" i="10"/>
  <c r="AB2375" i="10"/>
  <c r="Z2376" i="10"/>
  <c r="AA2376" i="10"/>
  <c r="AB2376" i="10"/>
  <c r="Z2377" i="10"/>
  <c r="AA2377" i="10"/>
  <c r="AB2377" i="10"/>
  <c r="Z2378" i="10"/>
  <c r="AA2378" i="10"/>
  <c r="AB2378" i="10"/>
  <c r="Z2379" i="10"/>
  <c r="AA2379" i="10"/>
  <c r="AB2379" i="10"/>
  <c r="Z2380" i="10"/>
  <c r="AA2380" i="10"/>
  <c r="AB2380" i="10"/>
  <c r="Z2381" i="10"/>
  <c r="AA2381" i="10"/>
  <c r="AB2381" i="10"/>
  <c r="Z2382" i="10"/>
  <c r="AA2382" i="10"/>
  <c r="AB2382" i="10"/>
  <c r="Z2383" i="10"/>
  <c r="AA2383" i="10"/>
  <c r="AB2383" i="10"/>
  <c r="Z2384" i="10"/>
  <c r="AA2384" i="10"/>
  <c r="AB2384" i="10"/>
  <c r="Z2385" i="10"/>
  <c r="AA2385" i="10"/>
  <c r="AB2385" i="10"/>
  <c r="Z2386" i="10"/>
  <c r="AA2386" i="10"/>
  <c r="AB2386" i="10"/>
  <c r="Z2387" i="10"/>
  <c r="AA2387" i="10"/>
  <c r="AB2387" i="10"/>
  <c r="Z2388" i="10"/>
  <c r="AA2388" i="10"/>
  <c r="AB2388" i="10"/>
  <c r="Z2389" i="10"/>
  <c r="AA2389" i="10"/>
  <c r="AB2389" i="10"/>
  <c r="Z2390" i="10"/>
  <c r="AA2390" i="10"/>
  <c r="AB2390" i="10"/>
  <c r="Z2391" i="10"/>
  <c r="AA2391" i="10"/>
  <c r="AB2391" i="10"/>
  <c r="Z2392" i="10"/>
  <c r="AA2392" i="10"/>
  <c r="AB2392" i="10"/>
  <c r="Z2393" i="10"/>
  <c r="AA2393" i="10"/>
  <c r="AB2393" i="10"/>
  <c r="Z2394" i="10"/>
  <c r="AA2394" i="10"/>
  <c r="AB2394" i="10"/>
  <c r="Z2395" i="10"/>
  <c r="AA2395" i="10"/>
  <c r="AB2395" i="10"/>
  <c r="Z2396" i="10"/>
  <c r="AA2396" i="10"/>
  <c r="AB2396" i="10"/>
  <c r="Z2397" i="10"/>
  <c r="AA2397" i="10"/>
  <c r="AB2397" i="10"/>
  <c r="Z2398" i="10"/>
  <c r="AA2398" i="10"/>
  <c r="AB2398" i="10"/>
  <c r="Z2399" i="10"/>
  <c r="AA2399" i="10"/>
  <c r="AB2399" i="10"/>
  <c r="Z2400" i="10"/>
  <c r="AA2400" i="10"/>
  <c r="AB2400" i="10"/>
  <c r="Z2401" i="10"/>
  <c r="AA2401" i="10"/>
  <c r="AB2401" i="10"/>
  <c r="Z2402" i="10"/>
  <c r="AA2402" i="10"/>
  <c r="AB2402" i="10"/>
  <c r="Z2403" i="10"/>
  <c r="AA2403" i="10"/>
  <c r="AB2403" i="10"/>
  <c r="Z2404" i="10"/>
  <c r="AA2404" i="10"/>
  <c r="AB2404" i="10"/>
  <c r="Z2405" i="10"/>
  <c r="AA2405" i="10"/>
  <c r="AB2405" i="10"/>
  <c r="Z2406" i="10"/>
  <c r="AA2406" i="10"/>
  <c r="AB2406" i="10"/>
  <c r="Z2407" i="10"/>
  <c r="AA2407" i="10"/>
  <c r="AB2407" i="10"/>
  <c r="Z2408" i="10"/>
  <c r="AA2408" i="10"/>
  <c r="AB2408" i="10"/>
  <c r="Z2409" i="10"/>
  <c r="AA2409" i="10"/>
  <c r="AB2409" i="10"/>
  <c r="Z2410" i="10"/>
  <c r="AA2410" i="10"/>
  <c r="AB2410" i="10"/>
  <c r="Z2411" i="10"/>
  <c r="AA2411" i="10"/>
  <c r="AB2411" i="10"/>
  <c r="Z2412" i="10"/>
  <c r="AA2412" i="10"/>
  <c r="AB2412" i="10"/>
  <c r="Z2413" i="10"/>
  <c r="AA2413" i="10"/>
  <c r="AB2413" i="10"/>
  <c r="Z2414" i="10"/>
  <c r="AA2414" i="10"/>
  <c r="AB2414" i="10"/>
  <c r="Z2415" i="10"/>
  <c r="AA2415" i="10"/>
  <c r="AB2415" i="10"/>
  <c r="Z2416" i="10"/>
  <c r="AA2416" i="10"/>
  <c r="AB2416" i="10"/>
  <c r="Z2417" i="10"/>
  <c r="AA2417" i="10"/>
  <c r="AB2417" i="10"/>
  <c r="Z2418" i="10"/>
  <c r="AA2418" i="10"/>
  <c r="AB2418" i="10"/>
  <c r="Z2419" i="10"/>
  <c r="AA2419" i="10"/>
  <c r="AB2419" i="10"/>
  <c r="Z2420" i="10"/>
  <c r="AA2420" i="10"/>
  <c r="AB2420" i="10"/>
  <c r="Z2421" i="10"/>
  <c r="AA2421" i="10"/>
  <c r="AB2421" i="10"/>
  <c r="Z2422" i="10"/>
  <c r="AA2422" i="10"/>
  <c r="AB2422" i="10"/>
  <c r="Z2423" i="10"/>
  <c r="AA2423" i="10"/>
  <c r="AB2423" i="10"/>
  <c r="Z2424" i="10"/>
  <c r="AA2424" i="10"/>
  <c r="AB2424" i="10"/>
  <c r="Z2425" i="10"/>
  <c r="AA2425" i="10"/>
  <c r="AB2425" i="10"/>
  <c r="Z2426" i="10"/>
  <c r="AA2426" i="10"/>
  <c r="AB2426" i="10"/>
  <c r="Z2427" i="10"/>
  <c r="AA2427" i="10"/>
  <c r="AB2427" i="10"/>
  <c r="Z2428" i="10"/>
  <c r="AA2428" i="10"/>
  <c r="AB2428" i="10"/>
  <c r="Z2429" i="10"/>
  <c r="AA2429" i="10"/>
  <c r="AB2429" i="10"/>
  <c r="Z2430" i="10"/>
  <c r="AA2430" i="10"/>
  <c r="AB2430" i="10"/>
  <c r="Z2431" i="10"/>
  <c r="AA2431" i="10"/>
  <c r="AB2431" i="10"/>
  <c r="Z2432" i="10"/>
  <c r="AA2432" i="10"/>
  <c r="AB2432" i="10"/>
  <c r="Z2433" i="10"/>
  <c r="AA2433" i="10"/>
  <c r="AB2433" i="10"/>
  <c r="Z2434" i="10"/>
  <c r="AA2434" i="10"/>
  <c r="AB2434" i="10"/>
  <c r="Z2435" i="10"/>
  <c r="AA2435" i="10"/>
  <c r="AB2435" i="10"/>
  <c r="Z2436" i="10"/>
  <c r="AA2436" i="10"/>
  <c r="AB2436" i="10"/>
  <c r="Z2437" i="10"/>
  <c r="AA2437" i="10"/>
  <c r="AB2437" i="10"/>
  <c r="Z2438" i="10"/>
  <c r="AA2438" i="10"/>
  <c r="AB2438" i="10"/>
  <c r="Z2439" i="10"/>
  <c r="AA2439" i="10"/>
  <c r="AB2439" i="10"/>
  <c r="Z2440" i="10"/>
  <c r="AA2440" i="10"/>
  <c r="AB2440" i="10"/>
  <c r="Z2441" i="10"/>
  <c r="AA2441" i="10"/>
  <c r="AB2441" i="10"/>
  <c r="Z2442" i="10"/>
  <c r="AA2442" i="10"/>
  <c r="AB2442" i="10"/>
  <c r="Z2443" i="10"/>
  <c r="AA2443" i="10"/>
  <c r="AB2443" i="10"/>
  <c r="Z2444" i="10"/>
  <c r="AA2444" i="10"/>
  <c r="AB2444" i="10"/>
  <c r="Z2445" i="10"/>
  <c r="AA2445" i="10"/>
  <c r="AB2445" i="10"/>
  <c r="Z2446" i="10"/>
  <c r="AA2446" i="10"/>
  <c r="AB2446" i="10"/>
  <c r="Z2447" i="10"/>
  <c r="AA2447" i="10"/>
  <c r="AB2447" i="10"/>
  <c r="Z2448" i="10"/>
  <c r="AA2448" i="10"/>
  <c r="AB2448" i="10"/>
  <c r="Z2449" i="10"/>
  <c r="AA2449" i="10"/>
  <c r="AB2449" i="10"/>
  <c r="Z2450" i="10"/>
  <c r="AA2450" i="10"/>
  <c r="AB2450" i="10"/>
  <c r="Z2451" i="10"/>
  <c r="AA2451" i="10"/>
  <c r="AB2451" i="10"/>
  <c r="Z2452" i="10"/>
  <c r="AA2452" i="10"/>
  <c r="AB2452" i="10"/>
  <c r="Z2453" i="10"/>
  <c r="AA2453" i="10"/>
  <c r="AB2453" i="10"/>
  <c r="Z2454" i="10"/>
  <c r="AA2454" i="10"/>
  <c r="AB2454" i="10"/>
  <c r="Z2455" i="10"/>
  <c r="AA2455" i="10"/>
  <c r="AB2455" i="10"/>
  <c r="Z2456" i="10"/>
  <c r="AA2456" i="10"/>
  <c r="AB2456" i="10"/>
  <c r="Z2457" i="10"/>
  <c r="AA2457" i="10"/>
  <c r="AB2457" i="10"/>
  <c r="Z2458" i="10"/>
  <c r="AA2458" i="10"/>
  <c r="AB2458" i="10"/>
  <c r="Z2459" i="10"/>
  <c r="AA2459" i="10"/>
  <c r="AB2459" i="10"/>
  <c r="Z2460" i="10"/>
  <c r="AA2460" i="10"/>
  <c r="AB2460" i="10"/>
  <c r="Z2461" i="10"/>
  <c r="AA2461" i="10"/>
  <c r="AB2461" i="10"/>
  <c r="Z2462" i="10"/>
  <c r="AA2462" i="10"/>
  <c r="AB2462" i="10"/>
  <c r="Z2463" i="10"/>
  <c r="AA2463" i="10"/>
  <c r="AB2463" i="10"/>
  <c r="Z2464" i="10"/>
  <c r="AA2464" i="10"/>
  <c r="AB2464" i="10"/>
  <c r="Z2465" i="10"/>
  <c r="AA2465" i="10"/>
  <c r="AB2465" i="10"/>
  <c r="Z2466" i="10"/>
  <c r="AA2466" i="10"/>
  <c r="AB2466" i="10"/>
  <c r="Z2467" i="10"/>
  <c r="AA2467" i="10"/>
  <c r="AB2467" i="10"/>
  <c r="Z2468" i="10"/>
  <c r="AA2468" i="10"/>
  <c r="AB2468" i="10"/>
  <c r="Z2469" i="10"/>
  <c r="AA2469" i="10"/>
  <c r="AB2469" i="10"/>
  <c r="Z2470" i="10"/>
  <c r="AA2470" i="10"/>
  <c r="AB2470" i="10"/>
  <c r="Z2471" i="10"/>
  <c r="AA2471" i="10"/>
  <c r="AB2471" i="10"/>
  <c r="Z2472" i="10"/>
  <c r="AA2472" i="10"/>
  <c r="AB2472" i="10"/>
  <c r="Z2473" i="10"/>
  <c r="AA2473" i="10"/>
  <c r="AB2473" i="10"/>
  <c r="Z2474" i="10"/>
  <c r="AA2474" i="10"/>
  <c r="AB2474" i="10"/>
  <c r="Z2475" i="10"/>
  <c r="AA2475" i="10"/>
  <c r="AB2475" i="10"/>
  <c r="Z2476" i="10"/>
  <c r="AA2476" i="10"/>
  <c r="AB2476" i="10"/>
  <c r="Z2477" i="10"/>
  <c r="AA2477" i="10"/>
  <c r="AB2477" i="10"/>
  <c r="Z2478" i="10"/>
  <c r="AA2478" i="10"/>
  <c r="AB2478" i="10"/>
  <c r="Z2479" i="10"/>
  <c r="AA2479" i="10"/>
  <c r="AB2479" i="10"/>
  <c r="Z2480" i="10"/>
  <c r="AA2480" i="10"/>
  <c r="AB2480" i="10"/>
  <c r="Z2481" i="10"/>
  <c r="AA2481" i="10"/>
  <c r="AB2481" i="10"/>
  <c r="Z2482" i="10"/>
  <c r="AA2482" i="10"/>
  <c r="AB2482" i="10"/>
  <c r="Z2483" i="10"/>
  <c r="AA2483" i="10"/>
  <c r="AB2483" i="10"/>
  <c r="Z2484" i="10"/>
  <c r="AA2484" i="10"/>
  <c r="AB2484" i="10"/>
  <c r="Z2485" i="10"/>
  <c r="AA2485" i="10"/>
  <c r="AB2485" i="10"/>
  <c r="Z2486" i="10"/>
  <c r="AA2486" i="10"/>
  <c r="AB2486" i="10"/>
  <c r="Z2487" i="10"/>
  <c r="AA2487" i="10"/>
  <c r="AB2487" i="10"/>
  <c r="Z2488" i="10"/>
  <c r="AA2488" i="10"/>
  <c r="AB2488" i="10"/>
  <c r="Z2489" i="10"/>
  <c r="AA2489" i="10"/>
  <c r="AB2489" i="10"/>
  <c r="Z2490" i="10"/>
  <c r="AA2490" i="10"/>
  <c r="AB2490" i="10"/>
  <c r="Z2491" i="10"/>
  <c r="AA2491" i="10"/>
  <c r="AB2491" i="10"/>
  <c r="Z2492" i="10"/>
  <c r="AA2492" i="10"/>
  <c r="AB2492" i="10"/>
  <c r="Z2493" i="10"/>
  <c r="AA2493" i="10"/>
  <c r="AB2493" i="10"/>
  <c r="Z2494" i="10"/>
  <c r="AA2494" i="10"/>
  <c r="AB2494" i="10"/>
  <c r="Z2495" i="10"/>
  <c r="AA2495" i="10"/>
  <c r="AB2495" i="10"/>
  <c r="Z2496" i="10"/>
  <c r="AA2496" i="10"/>
  <c r="AB2496" i="10"/>
  <c r="Z2497" i="10"/>
  <c r="AA2497" i="10"/>
  <c r="AB2497" i="10"/>
  <c r="Z2498" i="10"/>
  <c r="AA2498" i="10"/>
  <c r="AB2498" i="10"/>
  <c r="Z2499" i="10"/>
  <c r="AA2499" i="10"/>
  <c r="AB2499" i="10"/>
  <c r="Z2500" i="10"/>
  <c r="AA2500" i="10"/>
  <c r="AB2500" i="10"/>
  <c r="Z2501" i="10"/>
  <c r="AA2501" i="10"/>
  <c r="AB2501" i="10"/>
  <c r="Z2502" i="10"/>
  <c r="AA2502" i="10"/>
  <c r="AB2502" i="10"/>
  <c r="Z2503" i="10"/>
  <c r="AA2503" i="10"/>
  <c r="AB2503" i="10"/>
  <c r="Z2504" i="10"/>
  <c r="AA2504" i="10"/>
  <c r="AB2504" i="10"/>
  <c r="Z2505" i="10"/>
  <c r="AA2505" i="10"/>
  <c r="AB2505" i="10"/>
  <c r="Z2506" i="10"/>
  <c r="AA2506" i="10"/>
  <c r="AB2506" i="10"/>
  <c r="Z2507" i="10"/>
  <c r="AA2507" i="10"/>
  <c r="AB2507" i="10"/>
  <c r="Z2508" i="10"/>
  <c r="AA2508" i="10"/>
  <c r="AB2508" i="10"/>
  <c r="Z2509" i="10"/>
  <c r="AA2509" i="10"/>
  <c r="AB2509" i="10"/>
  <c r="Z2510" i="10"/>
  <c r="AA2510" i="10"/>
  <c r="AB2510" i="10"/>
  <c r="Z2511" i="10"/>
  <c r="AA2511" i="10"/>
  <c r="AB2511" i="10"/>
  <c r="Z2512" i="10"/>
  <c r="AA2512" i="10"/>
  <c r="AB2512" i="10"/>
  <c r="Z2513" i="10"/>
  <c r="AA2513" i="10"/>
  <c r="AB2513" i="10"/>
  <c r="Z2514" i="10"/>
  <c r="AA2514" i="10"/>
  <c r="AB2514" i="10"/>
  <c r="Z2515" i="10"/>
  <c r="AA2515" i="10"/>
  <c r="AB2515" i="10"/>
  <c r="Z2516" i="10"/>
  <c r="AA2516" i="10"/>
  <c r="AB2516" i="10"/>
  <c r="Z2517" i="10"/>
  <c r="AA2517" i="10"/>
  <c r="AB2517" i="10"/>
  <c r="Z2518" i="10"/>
  <c r="AA2518" i="10"/>
  <c r="AB2518" i="10"/>
  <c r="Z2519" i="10"/>
  <c r="AA2519" i="10"/>
  <c r="AB2519" i="10"/>
  <c r="Z2520" i="10"/>
  <c r="AA2520" i="10"/>
  <c r="AB2520" i="10"/>
  <c r="Z2521" i="10"/>
  <c r="AA2521" i="10"/>
  <c r="AB2521" i="10"/>
  <c r="Z2522" i="10"/>
  <c r="AA2522" i="10"/>
  <c r="AB2522" i="10"/>
  <c r="Z2523" i="10"/>
  <c r="AA2523" i="10"/>
  <c r="AB2523" i="10"/>
  <c r="Z2524" i="10"/>
  <c r="AA2524" i="10"/>
  <c r="AB2524" i="10"/>
  <c r="Z2525" i="10"/>
  <c r="AA2525" i="10"/>
  <c r="AB2525" i="10"/>
  <c r="Z2526" i="10"/>
  <c r="AA2526" i="10"/>
  <c r="AB2526" i="10"/>
  <c r="Z2527" i="10"/>
  <c r="AA2527" i="10"/>
  <c r="AB2527" i="10"/>
  <c r="Z2528" i="10"/>
  <c r="AA2528" i="10"/>
  <c r="AB2528" i="10"/>
  <c r="Z2529" i="10"/>
  <c r="AA2529" i="10"/>
  <c r="AB2529" i="10"/>
  <c r="Z2530" i="10"/>
  <c r="AA2530" i="10"/>
  <c r="AB2530" i="10"/>
  <c r="Z2531" i="10"/>
  <c r="AA2531" i="10"/>
  <c r="AB2531" i="10"/>
  <c r="Z2532" i="10"/>
  <c r="AA2532" i="10"/>
  <c r="AB2532" i="10"/>
  <c r="Z2533" i="10"/>
  <c r="AA2533" i="10"/>
  <c r="AB2533" i="10"/>
  <c r="Z2534" i="10"/>
  <c r="AA2534" i="10"/>
  <c r="AB2534" i="10"/>
  <c r="Z2535" i="10"/>
  <c r="AA2535" i="10"/>
  <c r="AB2535" i="10"/>
  <c r="Z2536" i="10"/>
  <c r="AA2536" i="10"/>
  <c r="AB2536" i="10"/>
  <c r="Z2537" i="10"/>
  <c r="AA2537" i="10"/>
  <c r="AB2537" i="10"/>
  <c r="Z2538" i="10"/>
  <c r="AA2538" i="10"/>
  <c r="AB2538" i="10"/>
  <c r="Z2539" i="10"/>
  <c r="AA2539" i="10"/>
  <c r="AB2539" i="10"/>
  <c r="Z2540" i="10"/>
  <c r="AA2540" i="10"/>
  <c r="AB2540" i="10"/>
  <c r="Z2541" i="10"/>
  <c r="AA2541" i="10"/>
  <c r="AB2541" i="10"/>
  <c r="Z2542" i="10"/>
  <c r="AA2542" i="10"/>
  <c r="AB2542" i="10"/>
  <c r="Z2543" i="10"/>
  <c r="AA2543" i="10"/>
  <c r="AB2543" i="10"/>
  <c r="Z2544" i="10"/>
  <c r="AA2544" i="10"/>
  <c r="AB2544" i="10"/>
  <c r="Z2545" i="10"/>
  <c r="AA2545" i="10"/>
  <c r="AB2545" i="10"/>
  <c r="Z2546" i="10"/>
  <c r="AA2546" i="10"/>
  <c r="AB2546" i="10"/>
  <c r="Z2547" i="10"/>
  <c r="AA2547" i="10"/>
  <c r="AB2547" i="10"/>
  <c r="Z2548" i="10"/>
  <c r="AA2548" i="10"/>
  <c r="AB2548" i="10"/>
  <c r="Z2549" i="10"/>
  <c r="AA2549" i="10"/>
  <c r="AB2549" i="10"/>
  <c r="Z2550" i="10"/>
  <c r="AA2550" i="10"/>
  <c r="AB2550" i="10"/>
  <c r="Z2551" i="10"/>
  <c r="AA2551" i="10"/>
  <c r="AB2551" i="10"/>
  <c r="Z2552" i="10"/>
  <c r="AA2552" i="10"/>
  <c r="AB2552" i="10"/>
  <c r="Z2553" i="10"/>
  <c r="AA2553" i="10"/>
  <c r="AB2553" i="10"/>
  <c r="Z2554" i="10"/>
  <c r="AA2554" i="10"/>
  <c r="AB2554" i="10"/>
  <c r="Z2555" i="10"/>
  <c r="AA2555" i="10"/>
  <c r="AB2555" i="10"/>
  <c r="Z2556" i="10"/>
  <c r="AA2556" i="10"/>
  <c r="AB2556" i="10"/>
  <c r="Z2557" i="10"/>
  <c r="AA2557" i="10"/>
  <c r="AB2557" i="10"/>
  <c r="Z2558" i="10"/>
  <c r="AA2558" i="10"/>
  <c r="AB2558" i="10"/>
  <c r="Z2559" i="10"/>
  <c r="AA2559" i="10"/>
  <c r="AB2559" i="10"/>
  <c r="Z2560" i="10"/>
  <c r="AA2560" i="10"/>
  <c r="AB2560" i="10"/>
  <c r="Z2561" i="10"/>
  <c r="AA2561" i="10"/>
  <c r="AB2561" i="10"/>
  <c r="Z2562" i="10"/>
  <c r="AA2562" i="10"/>
  <c r="AB2562" i="10"/>
  <c r="Z2563" i="10"/>
  <c r="AA2563" i="10"/>
  <c r="AB2563" i="10"/>
  <c r="Z2564" i="10"/>
  <c r="AA2564" i="10"/>
  <c r="AB2564" i="10"/>
  <c r="Z2565" i="10"/>
  <c r="AA2565" i="10"/>
  <c r="AB2565" i="10"/>
  <c r="Z2566" i="10"/>
  <c r="AA2566" i="10"/>
  <c r="AB2566" i="10"/>
  <c r="Z2567" i="10"/>
  <c r="AA2567" i="10"/>
  <c r="AB2567" i="10"/>
  <c r="Z2568" i="10"/>
  <c r="AA2568" i="10"/>
  <c r="AB2568" i="10"/>
  <c r="Z2569" i="10"/>
  <c r="AA2569" i="10"/>
  <c r="AB2569" i="10"/>
  <c r="Z2570" i="10"/>
  <c r="AA2570" i="10"/>
  <c r="AB2570" i="10"/>
  <c r="Z2571" i="10"/>
  <c r="AA2571" i="10"/>
  <c r="AB2571" i="10"/>
  <c r="Z2572" i="10"/>
  <c r="AA2572" i="10"/>
  <c r="AB2572" i="10"/>
  <c r="Z2573" i="10"/>
  <c r="AA2573" i="10"/>
  <c r="AB2573" i="10"/>
  <c r="Z2574" i="10"/>
  <c r="AA2574" i="10"/>
  <c r="AB2574" i="10"/>
  <c r="Z2575" i="10"/>
  <c r="AA2575" i="10"/>
  <c r="AB2575" i="10"/>
  <c r="Z2576" i="10"/>
  <c r="AA2576" i="10"/>
  <c r="AB2576" i="10"/>
  <c r="Z2577" i="10"/>
  <c r="AA2577" i="10"/>
  <c r="AB2577" i="10"/>
  <c r="Z2578" i="10"/>
  <c r="AA2578" i="10"/>
  <c r="AB2578" i="10"/>
  <c r="Z2579" i="10"/>
  <c r="AA2579" i="10"/>
  <c r="AB2579" i="10"/>
  <c r="Z2580" i="10"/>
  <c r="AA2580" i="10"/>
  <c r="AB2580" i="10"/>
  <c r="Z2581" i="10"/>
  <c r="AA2581" i="10"/>
  <c r="AB2581" i="10"/>
  <c r="Z2582" i="10"/>
  <c r="AA2582" i="10"/>
  <c r="AB2582" i="10"/>
  <c r="Z2583" i="10"/>
  <c r="AA2583" i="10"/>
  <c r="AB2583" i="10"/>
  <c r="Z2584" i="10"/>
  <c r="AA2584" i="10"/>
  <c r="AB2584" i="10"/>
  <c r="Z2585" i="10"/>
  <c r="AA2585" i="10"/>
  <c r="AB2585" i="10"/>
  <c r="Z2586" i="10"/>
  <c r="AA2586" i="10"/>
  <c r="AB2586" i="10"/>
  <c r="Z2587" i="10"/>
  <c r="AA2587" i="10"/>
  <c r="AB2587" i="10"/>
  <c r="Z2588" i="10"/>
  <c r="AA2588" i="10"/>
  <c r="AB2588" i="10"/>
  <c r="Z2589" i="10"/>
  <c r="AA2589" i="10"/>
  <c r="AB2589" i="10"/>
  <c r="Z2590" i="10"/>
  <c r="AA2590" i="10"/>
  <c r="AB2590" i="10"/>
  <c r="Z2591" i="10"/>
  <c r="AA2591" i="10"/>
  <c r="AB2591" i="10"/>
  <c r="Z2592" i="10"/>
  <c r="AA2592" i="10"/>
  <c r="AB2592" i="10"/>
  <c r="Z2593" i="10"/>
  <c r="AA2593" i="10"/>
  <c r="AB2593" i="10"/>
  <c r="Z2594" i="10"/>
  <c r="AA2594" i="10"/>
  <c r="AB2594" i="10"/>
  <c r="Z2595" i="10"/>
  <c r="AA2595" i="10"/>
  <c r="AB2595" i="10"/>
  <c r="Z2596" i="10"/>
  <c r="AA2596" i="10"/>
  <c r="AB2596" i="10"/>
  <c r="Z2597" i="10"/>
  <c r="AA2597" i="10"/>
  <c r="AB2597" i="10"/>
  <c r="Z2598" i="10"/>
  <c r="AA2598" i="10"/>
  <c r="AB2598" i="10"/>
  <c r="Z2599" i="10"/>
  <c r="AA2599" i="10"/>
  <c r="AB2599" i="10"/>
  <c r="Z2600" i="10"/>
  <c r="AA2600" i="10"/>
  <c r="AB2600" i="10"/>
  <c r="Z2601" i="10"/>
  <c r="AA2601" i="10"/>
  <c r="AB2601" i="10"/>
  <c r="Z2602" i="10"/>
  <c r="AA2602" i="10"/>
  <c r="AB2602" i="10"/>
  <c r="Z2603" i="10"/>
  <c r="AA2603" i="10"/>
  <c r="AB2603" i="10"/>
  <c r="Z2604" i="10"/>
  <c r="AA2604" i="10"/>
  <c r="AB2604" i="10"/>
  <c r="Z2605" i="10"/>
  <c r="AA2605" i="10"/>
  <c r="AB2605" i="10"/>
  <c r="Z2606" i="10"/>
  <c r="AA2606" i="10"/>
  <c r="AB2606" i="10"/>
  <c r="Z2607" i="10"/>
  <c r="AA2607" i="10"/>
  <c r="AB2607" i="10"/>
  <c r="Z2608" i="10"/>
  <c r="AA2608" i="10"/>
  <c r="AB2608" i="10"/>
  <c r="Z2609" i="10"/>
  <c r="AA2609" i="10"/>
  <c r="AB2609" i="10"/>
  <c r="Z2610" i="10"/>
  <c r="AA2610" i="10"/>
  <c r="AB2610" i="10"/>
  <c r="Z2611" i="10"/>
  <c r="AA2611" i="10"/>
  <c r="AB2611" i="10"/>
  <c r="Z2612" i="10"/>
  <c r="AA2612" i="10"/>
  <c r="AB2612" i="10"/>
  <c r="Z2613" i="10"/>
  <c r="AA2613" i="10"/>
  <c r="AB2613" i="10"/>
  <c r="Z2614" i="10"/>
  <c r="AA2614" i="10"/>
  <c r="AB2614" i="10"/>
  <c r="Z2615" i="10"/>
  <c r="AA2615" i="10"/>
  <c r="AB2615" i="10"/>
  <c r="Z2616" i="10"/>
  <c r="AA2616" i="10"/>
  <c r="AB2616" i="10"/>
  <c r="Z2617" i="10"/>
  <c r="AA2617" i="10"/>
  <c r="AB2617" i="10"/>
  <c r="Z2618" i="10"/>
  <c r="AA2618" i="10"/>
  <c r="AB2618" i="10"/>
  <c r="Z2619" i="10"/>
  <c r="AA2619" i="10"/>
  <c r="AB2619" i="10"/>
  <c r="Z2620" i="10"/>
  <c r="AA2620" i="10"/>
  <c r="AB2620" i="10"/>
  <c r="Z2621" i="10"/>
  <c r="AA2621" i="10"/>
  <c r="AB2621" i="10"/>
  <c r="Z2622" i="10"/>
  <c r="AA2622" i="10"/>
  <c r="AB2622" i="10"/>
  <c r="Z2623" i="10"/>
  <c r="AA2623" i="10"/>
  <c r="AB2623" i="10"/>
  <c r="Z2624" i="10"/>
  <c r="AA2624" i="10"/>
  <c r="AB2624" i="10"/>
  <c r="Z2625" i="10"/>
  <c r="AA2625" i="10"/>
  <c r="AB2625" i="10"/>
  <c r="Z2626" i="10"/>
  <c r="AA2626" i="10"/>
  <c r="AB2626" i="10"/>
  <c r="Z2627" i="10"/>
  <c r="AA2627" i="10"/>
  <c r="AB2627" i="10"/>
  <c r="Z2628" i="10"/>
  <c r="AA2628" i="10"/>
  <c r="AB2628" i="10"/>
  <c r="Z2629" i="10"/>
  <c r="AA2629" i="10"/>
  <c r="AB2629" i="10"/>
  <c r="Z2630" i="10"/>
  <c r="AA2630" i="10"/>
  <c r="AB2630" i="10"/>
  <c r="Z2631" i="10"/>
  <c r="AA2631" i="10"/>
  <c r="AB2631" i="10"/>
  <c r="Z2632" i="10"/>
  <c r="AA2632" i="10"/>
  <c r="AB2632" i="10"/>
  <c r="Z2633" i="10"/>
  <c r="AA2633" i="10"/>
  <c r="AB2633" i="10"/>
  <c r="Z2634" i="10"/>
  <c r="AA2634" i="10"/>
  <c r="AB2634" i="10"/>
  <c r="Z2635" i="10"/>
  <c r="AA2635" i="10"/>
  <c r="AB2635" i="10"/>
  <c r="Z2636" i="10"/>
  <c r="AA2636" i="10"/>
  <c r="AB2636" i="10"/>
  <c r="Z2637" i="10"/>
  <c r="AA2637" i="10"/>
  <c r="AB2637" i="10"/>
  <c r="Z2638" i="10"/>
  <c r="AA2638" i="10"/>
  <c r="AB2638" i="10"/>
  <c r="Z2639" i="10"/>
  <c r="AA2639" i="10"/>
  <c r="AB2639" i="10"/>
  <c r="Z2640" i="10"/>
  <c r="AA2640" i="10"/>
  <c r="AB2640" i="10"/>
  <c r="Z2641" i="10"/>
  <c r="AA2641" i="10"/>
  <c r="AB2641" i="10"/>
  <c r="Z2642" i="10"/>
  <c r="AA2642" i="10"/>
  <c r="AB2642" i="10"/>
  <c r="Z2643" i="10"/>
  <c r="AA2643" i="10"/>
  <c r="AB2643" i="10"/>
  <c r="Z2644" i="10"/>
  <c r="AA2644" i="10"/>
  <c r="AB2644" i="10"/>
  <c r="Z2645" i="10"/>
  <c r="AA2645" i="10"/>
  <c r="AB2645" i="10"/>
  <c r="Z2646" i="10"/>
  <c r="AA2646" i="10"/>
  <c r="AB2646" i="10"/>
  <c r="Z2647" i="10"/>
  <c r="AA2647" i="10"/>
  <c r="AB2647" i="10"/>
  <c r="Z2648" i="10"/>
  <c r="AA2648" i="10"/>
  <c r="AB2648" i="10"/>
  <c r="Z2649" i="10"/>
  <c r="AA2649" i="10"/>
  <c r="AB2649" i="10"/>
  <c r="Z2650" i="10"/>
  <c r="AA2650" i="10"/>
  <c r="AB2650" i="10"/>
  <c r="Z2651" i="10"/>
  <c r="AA2651" i="10"/>
  <c r="AB2651" i="10"/>
  <c r="Z2652" i="10"/>
  <c r="AA2652" i="10"/>
  <c r="AB2652" i="10"/>
  <c r="Z2653" i="10"/>
  <c r="AA2653" i="10"/>
  <c r="AB2653" i="10"/>
  <c r="Z2654" i="10"/>
  <c r="AA2654" i="10"/>
  <c r="AB2654" i="10"/>
  <c r="Z2655" i="10"/>
  <c r="AA2655" i="10"/>
  <c r="AB2655" i="10"/>
  <c r="Z2656" i="10"/>
  <c r="AA2656" i="10"/>
  <c r="AB2656" i="10"/>
  <c r="Z2657" i="10"/>
  <c r="AA2657" i="10"/>
  <c r="AB2657" i="10"/>
  <c r="Z2658" i="10"/>
  <c r="AA2658" i="10"/>
  <c r="AB2658" i="10"/>
  <c r="Z2659" i="10"/>
  <c r="AA2659" i="10"/>
  <c r="AB2659" i="10"/>
  <c r="Z2660" i="10"/>
  <c r="AA2660" i="10"/>
  <c r="AB2660" i="10"/>
  <c r="Z2661" i="10"/>
  <c r="AA2661" i="10"/>
  <c r="AB2661" i="10"/>
  <c r="Z2662" i="10"/>
  <c r="AA2662" i="10"/>
  <c r="AB2662" i="10"/>
  <c r="Z2663" i="10"/>
  <c r="AA2663" i="10"/>
  <c r="AB2663" i="10"/>
  <c r="Z2664" i="10"/>
  <c r="AA2664" i="10"/>
  <c r="AB2664" i="10"/>
  <c r="Z2665" i="10"/>
  <c r="AA2665" i="10"/>
  <c r="AB2665" i="10"/>
  <c r="Z2666" i="10"/>
  <c r="AA2666" i="10"/>
  <c r="AB2666" i="10"/>
  <c r="Z2667" i="10"/>
  <c r="AA2667" i="10"/>
  <c r="AB2667" i="10"/>
  <c r="Z2668" i="10"/>
  <c r="AA2668" i="10"/>
  <c r="AB2668" i="10"/>
  <c r="Z2669" i="10"/>
  <c r="AA2669" i="10"/>
  <c r="AB2669" i="10"/>
  <c r="Z2670" i="10"/>
  <c r="AA2670" i="10"/>
  <c r="AB2670" i="10"/>
  <c r="Z2671" i="10"/>
  <c r="AA2671" i="10"/>
  <c r="AB2671" i="10"/>
  <c r="Z2672" i="10"/>
  <c r="AA2672" i="10"/>
  <c r="AB2672" i="10"/>
  <c r="Z2673" i="10"/>
  <c r="AA2673" i="10"/>
  <c r="AB2673" i="10"/>
  <c r="Z2674" i="10"/>
  <c r="AA2674" i="10"/>
  <c r="AB2674" i="10"/>
  <c r="Z2675" i="10"/>
  <c r="AA2675" i="10"/>
  <c r="AB2675" i="10"/>
  <c r="Z2676" i="10"/>
  <c r="AA2676" i="10"/>
  <c r="AB2676" i="10"/>
  <c r="Z2677" i="10"/>
  <c r="AA2677" i="10"/>
  <c r="AB2677" i="10"/>
  <c r="Z2678" i="10"/>
  <c r="AA2678" i="10"/>
  <c r="AB2678" i="10"/>
  <c r="Z2679" i="10"/>
  <c r="AA2679" i="10"/>
  <c r="AB2679" i="10"/>
  <c r="Z2680" i="10"/>
  <c r="AA2680" i="10"/>
  <c r="AB2680" i="10"/>
  <c r="Z2681" i="10"/>
  <c r="AA2681" i="10"/>
  <c r="AB2681" i="10"/>
  <c r="Z2682" i="10"/>
  <c r="AA2682" i="10"/>
  <c r="AB2682" i="10"/>
  <c r="Z2683" i="10"/>
  <c r="AA2683" i="10"/>
  <c r="AB2683" i="10"/>
  <c r="Z2684" i="10"/>
  <c r="AA2684" i="10"/>
  <c r="AB2684" i="10"/>
  <c r="Z2685" i="10"/>
  <c r="AA2685" i="10"/>
  <c r="AB2685" i="10"/>
  <c r="Z2686" i="10"/>
  <c r="AA2686" i="10"/>
  <c r="AB2686" i="10"/>
  <c r="Z2687" i="10"/>
  <c r="AA2687" i="10"/>
  <c r="AB2687" i="10"/>
  <c r="Z2688" i="10"/>
  <c r="AA2688" i="10"/>
  <c r="AB2688" i="10"/>
  <c r="Z2689" i="10"/>
  <c r="AA2689" i="10"/>
  <c r="AB2689" i="10"/>
  <c r="Z2690" i="10"/>
  <c r="AA2690" i="10"/>
  <c r="AB2690" i="10"/>
  <c r="Z2691" i="10"/>
  <c r="AA2691" i="10"/>
  <c r="AB2691" i="10"/>
  <c r="Z2692" i="10"/>
  <c r="AA2692" i="10"/>
  <c r="AB2692" i="10"/>
  <c r="Z2693" i="10"/>
  <c r="AA2693" i="10"/>
  <c r="AB2693" i="10"/>
  <c r="Z2694" i="10"/>
  <c r="AA2694" i="10"/>
  <c r="AB2694" i="10"/>
  <c r="Z2695" i="10"/>
  <c r="AA2695" i="10"/>
  <c r="AB2695" i="10"/>
  <c r="Z2696" i="10"/>
  <c r="AA2696" i="10"/>
  <c r="AB2696" i="10"/>
  <c r="AB2697" i="10"/>
  <c r="Z2698" i="10"/>
  <c r="AA2698" i="10"/>
  <c r="AB2698" i="10"/>
  <c r="Z2699" i="10"/>
  <c r="AA2699" i="10"/>
  <c r="AB2699" i="10"/>
  <c r="AB2700" i="10"/>
  <c r="Z2701" i="10"/>
  <c r="AA2701" i="10"/>
  <c r="AB2701" i="10"/>
  <c r="Z2702" i="10"/>
  <c r="AA2702" i="10"/>
  <c r="AB2702" i="10"/>
  <c r="AB2703" i="10"/>
  <c r="Z2704" i="10"/>
  <c r="AA2704" i="10"/>
  <c r="AB2704" i="10"/>
  <c r="Z2705" i="10"/>
  <c r="AA2705" i="10"/>
  <c r="AB2705" i="10"/>
  <c r="AB2706" i="10"/>
  <c r="Z2707" i="10"/>
  <c r="AA2707" i="10"/>
  <c r="AB2707" i="10"/>
  <c r="Z2708" i="10"/>
  <c r="AA2708" i="10"/>
  <c r="AB2708" i="10"/>
  <c r="AB2709" i="10"/>
  <c r="Z2710" i="10"/>
  <c r="AA2710" i="10"/>
  <c r="AB2710" i="10"/>
  <c r="Z2711" i="10"/>
  <c r="AA2711" i="10"/>
  <c r="AB2711" i="10"/>
  <c r="AB2712" i="10"/>
  <c r="Z2713" i="10"/>
  <c r="AA2713" i="10"/>
  <c r="AB2713" i="10"/>
  <c r="Z2714" i="10"/>
  <c r="AA2714" i="10"/>
  <c r="AB2714" i="10"/>
  <c r="AB2715" i="10"/>
  <c r="Z2716" i="10"/>
  <c r="AA2716" i="10"/>
  <c r="AB2716" i="10"/>
  <c r="Z2717" i="10"/>
  <c r="AA2717" i="10"/>
  <c r="AB2717" i="10"/>
  <c r="AB2718" i="10"/>
  <c r="Z2719" i="10"/>
  <c r="AA2719" i="10"/>
  <c r="AB2719" i="10"/>
  <c r="Z2720" i="10"/>
  <c r="AA2720" i="10"/>
  <c r="AB2720" i="10"/>
  <c r="AB2721" i="10"/>
  <c r="Z2722" i="10"/>
  <c r="AA2722" i="10"/>
  <c r="AB2722" i="10"/>
  <c r="Z2723" i="10"/>
  <c r="AA2723" i="10"/>
  <c r="AB2723" i="10"/>
  <c r="AB2724" i="10"/>
  <c r="Z2725" i="10"/>
  <c r="AA2725" i="10"/>
  <c r="AB2725" i="10"/>
  <c r="Z2726" i="10"/>
  <c r="AA2726" i="10"/>
  <c r="AB2726" i="10"/>
  <c r="AB2727" i="10"/>
  <c r="Z2728" i="10"/>
  <c r="AA2728" i="10"/>
  <c r="AB2728" i="10"/>
  <c r="Z2729" i="10"/>
  <c r="AA2729" i="10"/>
  <c r="AB2729" i="10"/>
  <c r="AB2730" i="10"/>
  <c r="Z2731" i="10"/>
  <c r="AA2731" i="10"/>
  <c r="AB2731" i="10"/>
  <c r="Z2732" i="10"/>
  <c r="AA2732" i="10"/>
  <c r="AB2732" i="10"/>
  <c r="AB2733" i="10"/>
  <c r="Z2734" i="10"/>
  <c r="AA2734" i="10"/>
  <c r="AB2734" i="10"/>
  <c r="Z2735" i="10"/>
  <c r="AA2735" i="10"/>
  <c r="AB2735" i="10"/>
  <c r="AB2736" i="10"/>
  <c r="Z2737" i="10"/>
  <c r="AA2737" i="10"/>
  <c r="AB2737" i="10"/>
  <c r="Z2738" i="10"/>
  <c r="AA2738" i="10"/>
  <c r="AB2738" i="10"/>
  <c r="AB2739" i="10"/>
  <c r="Z2740" i="10"/>
  <c r="AA2740" i="10"/>
  <c r="AB2740" i="10"/>
  <c r="Z2741" i="10"/>
  <c r="AA2741" i="10"/>
  <c r="AB2741" i="10"/>
  <c r="AB2742" i="10"/>
  <c r="Z2743" i="10"/>
  <c r="AA2743" i="10"/>
  <c r="AB2743" i="10"/>
  <c r="Z2744" i="10"/>
  <c r="AA2744" i="10"/>
  <c r="AB2744" i="10"/>
  <c r="AB2745" i="10"/>
  <c r="Z2746" i="10"/>
  <c r="AA2746" i="10"/>
  <c r="AB2746" i="10"/>
  <c r="Z2747" i="10"/>
  <c r="AA2747" i="10"/>
  <c r="AB2747" i="10"/>
  <c r="AB2748" i="10"/>
  <c r="Z2749" i="10"/>
  <c r="AA2749" i="10"/>
  <c r="AB2749" i="10"/>
  <c r="Z2750" i="10"/>
  <c r="AA2750" i="10"/>
  <c r="AB2750" i="10"/>
  <c r="AB2751" i="10"/>
  <c r="Z2752" i="10"/>
  <c r="AA2752" i="10"/>
  <c r="AB2752" i="10"/>
  <c r="Z2753" i="10"/>
  <c r="AA2753" i="10"/>
  <c r="AB2753" i="10"/>
  <c r="AB2754" i="10"/>
  <c r="Z2755" i="10"/>
  <c r="AA2755" i="10"/>
  <c r="AB2755" i="10"/>
  <c r="Z2756" i="10"/>
  <c r="AA2756" i="10"/>
  <c r="AB2756" i="10"/>
  <c r="AB2757" i="10"/>
  <c r="Z2758" i="10"/>
  <c r="AA2758" i="10"/>
  <c r="AB2758" i="10"/>
  <c r="Z2759" i="10"/>
  <c r="AA2759" i="10"/>
  <c r="AB2759" i="10"/>
  <c r="AB2760" i="10"/>
  <c r="Z2761" i="10"/>
  <c r="AA2761" i="10"/>
  <c r="AB2761" i="10"/>
  <c r="Z2762" i="10"/>
  <c r="AA2762" i="10"/>
  <c r="AB2762" i="10"/>
  <c r="AB2763" i="10"/>
  <c r="Z2764" i="10"/>
  <c r="AA2764" i="10"/>
  <c r="AB2764" i="10"/>
  <c r="Z2765" i="10"/>
  <c r="AA2765" i="10"/>
  <c r="AB2765" i="10"/>
  <c r="AB2766" i="10"/>
  <c r="Z2767" i="10"/>
  <c r="AA2767" i="10"/>
  <c r="AB2767" i="10"/>
  <c r="Z2768" i="10"/>
  <c r="AA2768" i="10"/>
  <c r="AB2768" i="10"/>
  <c r="AB2769" i="10"/>
  <c r="Z2770" i="10"/>
  <c r="AA2770" i="10"/>
  <c r="AB2770" i="10"/>
  <c r="Z2771" i="10"/>
  <c r="AA2771" i="10"/>
  <c r="AB2771" i="10"/>
  <c r="AB2772" i="10"/>
  <c r="Z2773" i="10"/>
  <c r="AA2773" i="10"/>
  <c r="AB2773" i="10"/>
  <c r="Z2774" i="10"/>
  <c r="AA2774" i="10"/>
  <c r="AB2774" i="10"/>
  <c r="AB2775" i="10"/>
  <c r="Z2776" i="10"/>
  <c r="AA2776" i="10"/>
  <c r="AB2776" i="10"/>
  <c r="Z2777" i="10"/>
  <c r="AA2777" i="10"/>
  <c r="AB2777" i="10"/>
  <c r="AB2778" i="10"/>
  <c r="Z2779" i="10"/>
  <c r="AA2779" i="10"/>
  <c r="AB2779" i="10"/>
  <c r="Z2780" i="10"/>
  <c r="AA2780" i="10"/>
  <c r="AB2780" i="10"/>
  <c r="AB2781" i="10"/>
  <c r="Z2782" i="10"/>
  <c r="AA2782" i="10"/>
  <c r="AB2782" i="10"/>
  <c r="Z2783" i="10"/>
  <c r="AA2783" i="10"/>
  <c r="AB2783" i="10"/>
  <c r="AB2784" i="10"/>
  <c r="Z2785" i="10"/>
  <c r="AA2785" i="10"/>
  <c r="AB2785" i="10"/>
  <c r="Z2786" i="10"/>
  <c r="AA2786" i="10"/>
  <c r="AB2786" i="10"/>
  <c r="AB2787" i="10"/>
  <c r="Z2788" i="10"/>
  <c r="AA2788" i="10"/>
  <c r="AB2788" i="10"/>
  <c r="Z2789" i="10"/>
  <c r="AA2789" i="10"/>
  <c r="AB2789" i="10"/>
  <c r="AB2790" i="10"/>
  <c r="Z2791" i="10"/>
  <c r="AA2791" i="10"/>
  <c r="AB2791" i="10"/>
  <c r="Z2792" i="10"/>
  <c r="AA2792" i="10"/>
  <c r="AB2792" i="10"/>
  <c r="AB2793" i="10"/>
  <c r="Z2794" i="10"/>
  <c r="AA2794" i="10"/>
  <c r="AB2794" i="10"/>
  <c r="Z2795" i="10"/>
  <c r="AA2795" i="10"/>
  <c r="AB2795" i="10"/>
  <c r="AB2796" i="10"/>
  <c r="Z2797" i="10"/>
  <c r="AA2797" i="10"/>
  <c r="AB2797" i="10"/>
  <c r="Z2798" i="10"/>
  <c r="AA2798" i="10"/>
  <c r="AB2798" i="10"/>
  <c r="AB2799" i="10"/>
  <c r="Z2800" i="10"/>
  <c r="AA2800" i="10"/>
  <c r="AB2800" i="10"/>
  <c r="Z2801" i="10"/>
  <c r="AA2801" i="10"/>
  <c r="AB2801" i="10"/>
  <c r="AB2802" i="10"/>
  <c r="Z2803" i="10"/>
  <c r="AA2803" i="10"/>
  <c r="AB2803" i="10"/>
  <c r="Z2804" i="10"/>
  <c r="AA2804" i="10"/>
  <c r="AB2804" i="10"/>
  <c r="AB2805" i="10"/>
  <c r="Z2806" i="10"/>
  <c r="AA2806" i="10"/>
  <c r="AB2806" i="10"/>
  <c r="Z2807" i="10"/>
  <c r="AA2807" i="10"/>
  <c r="AB2807" i="10"/>
  <c r="AB2808" i="10"/>
  <c r="Z2809" i="10"/>
  <c r="AA2809" i="10"/>
  <c r="AB2809" i="10"/>
  <c r="Z2810" i="10"/>
  <c r="AA2810" i="10"/>
  <c r="AB2810" i="10"/>
  <c r="AB2811" i="10"/>
  <c r="Z2812" i="10"/>
  <c r="AA2812" i="10"/>
  <c r="AB2812" i="10"/>
  <c r="Z2813" i="10"/>
  <c r="AA2813" i="10"/>
  <c r="AB2813" i="10"/>
  <c r="AB2814" i="10"/>
  <c r="Z2815" i="10"/>
  <c r="AA2815" i="10"/>
  <c r="AB2815" i="10"/>
  <c r="Z2816" i="10"/>
  <c r="AA2816" i="10"/>
  <c r="AB2816" i="10"/>
  <c r="AB2817" i="10"/>
  <c r="Z2818" i="10"/>
  <c r="AA2818" i="10"/>
  <c r="AB2818" i="10"/>
  <c r="Z2819" i="10"/>
  <c r="AA2819" i="10"/>
  <c r="AB2819" i="10"/>
  <c r="AB2820" i="10"/>
  <c r="Z2821" i="10"/>
  <c r="AA2821" i="10"/>
  <c r="AB2821" i="10"/>
  <c r="Z2822" i="10"/>
  <c r="AA2822" i="10"/>
  <c r="AB2822" i="10"/>
  <c r="AB2823" i="10"/>
  <c r="Z2824" i="10"/>
  <c r="AA2824" i="10"/>
  <c r="AB2824" i="10"/>
  <c r="Z2825" i="10"/>
  <c r="AA2825" i="10"/>
  <c r="AB2825" i="10"/>
  <c r="AB2826" i="10"/>
  <c r="Z2827" i="10"/>
  <c r="AA2827" i="10"/>
  <c r="AB2827" i="10"/>
  <c r="Z2828" i="10"/>
  <c r="AA2828" i="10"/>
  <c r="AB2828" i="10"/>
  <c r="AB2829" i="10"/>
  <c r="Z2830" i="10"/>
  <c r="AA2830" i="10"/>
  <c r="AB2830" i="10"/>
  <c r="Z2831" i="10"/>
  <c r="AA2831" i="10"/>
  <c r="AB2831" i="10"/>
  <c r="AB2832" i="10"/>
  <c r="Z2833" i="10"/>
  <c r="AA2833" i="10"/>
  <c r="AB2833" i="10"/>
  <c r="Z2834" i="10"/>
  <c r="AA2834" i="10"/>
  <c r="AB2834" i="10"/>
  <c r="AB2835" i="10"/>
  <c r="Z2836" i="10"/>
  <c r="AA2836" i="10"/>
  <c r="AB2836" i="10"/>
  <c r="Z2837" i="10"/>
  <c r="AA2837" i="10"/>
  <c r="AB2837" i="10"/>
  <c r="AB2838" i="10"/>
  <c r="Z2839" i="10"/>
  <c r="AA2839" i="10"/>
  <c r="AB2839" i="10"/>
  <c r="Z2840" i="10"/>
  <c r="AA2840" i="10"/>
  <c r="AB2840" i="10"/>
  <c r="AB2841" i="10"/>
  <c r="Z2842" i="10"/>
  <c r="AA2842" i="10"/>
  <c r="AB2842" i="10"/>
  <c r="Z2843" i="10"/>
  <c r="AA2843" i="10"/>
  <c r="AB2843" i="10"/>
  <c r="AB2844" i="10"/>
  <c r="Z2845" i="10"/>
  <c r="AA2845" i="10"/>
  <c r="AB2845" i="10"/>
  <c r="Z2846" i="10"/>
  <c r="AA2846" i="10"/>
  <c r="AB2846" i="10"/>
  <c r="AB2847" i="10"/>
  <c r="Z2848" i="10"/>
  <c r="AA2848" i="10"/>
  <c r="AB2848" i="10"/>
  <c r="Z2849" i="10"/>
  <c r="AA2849" i="10"/>
  <c r="AB2849" i="10"/>
  <c r="AB2850" i="10"/>
  <c r="Z2851" i="10"/>
  <c r="AA2851" i="10"/>
  <c r="AB2851" i="10"/>
  <c r="Z2852" i="10"/>
  <c r="AA2852" i="10"/>
  <c r="AB2852" i="10"/>
  <c r="AB2853" i="10"/>
  <c r="Z2854" i="10"/>
  <c r="AA2854" i="10"/>
  <c r="AB2854" i="10"/>
  <c r="Z2855" i="10"/>
  <c r="AA2855" i="10"/>
  <c r="AB2855" i="10"/>
  <c r="AB2856" i="10"/>
  <c r="Z2857" i="10"/>
  <c r="AA2857" i="10"/>
  <c r="AB2857" i="10"/>
  <c r="Z2858" i="10"/>
  <c r="AA2858" i="10"/>
  <c r="AB2858" i="10"/>
  <c r="AB2859" i="10"/>
  <c r="Z2860" i="10"/>
  <c r="AA2860" i="10"/>
  <c r="AB2860" i="10"/>
  <c r="Z2861" i="10"/>
  <c r="AA2861" i="10"/>
  <c r="AB2861" i="10"/>
  <c r="AB2862" i="10"/>
  <c r="Z2863" i="10"/>
  <c r="AA2863" i="10"/>
  <c r="AB2863" i="10"/>
  <c r="Z2864" i="10"/>
  <c r="AA2864" i="10"/>
  <c r="AB2864" i="10"/>
  <c r="AB2865" i="10"/>
  <c r="Z2866" i="10"/>
  <c r="AA2866" i="10"/>
  <c r="AB2866" i="10"/>
  <c r="Z2867" i="10"/>
  <c r="AA2867" i="10"/>
  <c r="AB2867" i="10"/>
  <c r="AB2868" i="10"/>
  <c r="Z2869" i="10"/>
  <c r="AA2869" i="10"/>
  <c r="AB2869" i="10"/>
  <c r="Z2870" i="10"/>
  <c r="AA2870" i="10"/>
  <c r="AB2870" i="10"/>
  <c r="AB2871" i="10"/>
  <c r="Z2872" i="10"/>
  <c r="AA2872" i="10"/>
  <c r="AB2872" i="10"/>
  <c r="Z2873" i="10"/>
  <c r="AA2873" i="10"/>
  <c r="AB2873" i="10"/>
  <c r="AB2874" i="10"/>
  <c r="Z2875" i="10"/>
  <c r="AA2875" i="10"/>
  <c r="AB2875" i="10"/>
  <c r="Z2876" i="10"/>
  <c r="AA2876" i="10"/>
  <c r="AB2876" i="10"/>
  <c r="AB2877" i="10"/>
  <c r="Z2878" i="10"/>
  <c r="AA2878" i="10"/>
  <c r="AB2878" i="10"/>
  <c r="Z2879" i="10"/>
  <c r="AA2879" i="10"/>
  <c r="AB2879" i="10"/>
  <c r="AB2880" i="10"/>
  <c r="Z2881" i="10"/>
  <c r="AA2881" i="10"/>
  <c r="AB2881" i="10"/>
  <c r="Z2882" i="10"/>
  <c r="AA2882" i="10"/>
  <c r="AB2882" i="10"/>
  <c r="AB2883" i="10"/>
  <c r="Z2885" i="10"/>
  <c r="AA2885" i="10"/>
  <c r="AB2885" i="10"/>
  <c r="AB2886" i="10"/>
  <c r="Z2888" i="10"/>
  <c r="AA2888" i="10"/>
  <c r="AB2888" i="10"/>
  <c r="AB2889" i="10"/>
  <c r="Z2891" i="10"/>
  <c r="AA2891" i="10"/>
  <c r="AB2891" i="10"/>
  <c r="AB2892" i="10"/>
  <c r="Z2894" i="10"/>
  <c r="AA2894" i="10"/>
  <c r="AB2894" i="10"/>
  <c r="AB2895" i="10"/>
  <c r="Z2897" i="10"/>
  <c r="AA2897" i="10"/>
  <c r="AB2897" i="10"/>
  <c r="AB2898" i="10"/>
  <c r="Z2900" i="10"/>
  <c r="AA2900" i="10"/>
  <c r="AB2900" i="10"/>
  <c r="AB2901" i="10"/>
  <c r="Z2903" i="10"/>
  <c r="AA2903" i="10"/>
  <c r="AB2903" i="10"/>
  <c r="AB2904" i="10"/>
  <c r="Z2906" i="10"/>
  <c r="AA2906" i="10"/>
  <c r="AB2906" i="10"/>
  <c r="AB2907" i="10"/>
  <c r="Z2909" i="10"/>
  <c r="AA2909" i="10"/>
  <c r="AB2909" i="10"/>
  <c r="AB2910" i="10"/>
  <c r="Z2912" i="10"/>
  <c r="AA2912" i="10"/>
  <c r="AB2912" i="10"/>
  <c r="AB2913" i="10"/>
  <c r="Z2915" i="10"/>
  <c r="AA2915" i="10"/>
  <c r="AB2915" i="10"/>
  <c r="AB2916" i="10"/>
  <c r="Z2918" i="10"/>
  <c r="AA2918" i="10"/>
  <c r="AB2918" i="10"/>
  <c r="AB2919" i="10"/>
  <c r="Z2921" i="10"/>
  <c r="AA2921" i="10"/>
  <c r="AB2921" i="10"/>
  <c r="AB2922" i="10"/>
  <c r="AB2925" i="10"/>
  <c r="Z2927" i="10"/>
  <c r="AA2927" i="10"/>
  <c r="AB2927" i="10"/>
  <c r="AB2928" i="10"/>
  <c r="Z2930" i="10"/>
  <c r="AA2930" i="10"/>
  <c r="AB2930" i="10"/>
  <c r="AB2931" i="10"/>
  <c r="Z2933" i="10"/>
  <c r="AA2933" i="10"/>
  <c r="AB2933" i="10"/>
  <c r="AB2934" i="10"/>
  <c r="Z2936" i="10"/>
  <c r="AA2936" i="10"/>
  <c r="AB2936" i="10"/>
  <c r="AB2937" i="10"/>
  <c r="Z2939" i="10"/>
  <c r="AA2939" i="10"/>
  <c r="AB2939" i="10"/>
  <c r="AB2940" i="10"/>
  <c r="Z2942" i="10"/>
  <c r="AA2942" i="10"/>
  <c r="AB2942" i="10"/>
  <c r="AB2943" i="10"/>
  <c r="Z2945" i="10"/>
  <c r="AA2945" i="10"/>
  <c r="AB2945" i="10"/>
  <c r="AB2946" i="10"/>
  <c r="Z2948" i="10"/>
  <c r="AA2948" i="10"/>
  <c r="AB2948" i="10"/>
  <c r="AB2949" i="10"/>
  <c r="Z2951" i="10"/>
  <c r="AA2951" i="10"/>
  <c r="AB2951" i="10"/>
  <c r="AB2952" i="10"/>
  <c r="Z2954" i="10"/>
  <c r="AA2954" i="10"/>
  <c r="AB2954" i="10"/>
  <c r="AB2955" i="10"/>
  <c r="Z2957" i="10"/>
  <c r="AA2957" i="10"/>
  <c r="AB2957" i="10"/>
  <c r="AB2958" i="10"/>
  <c r="Z2960" i="10"/>
  <c r="AA2960" i="10"/>
  <c r="AB2960" i="10"/>
  <c r="AB2961" i="10"/>
  <c r="Z2963" i="10"/>
  <c r="AA2963" i="10"/>
  <c r="AB2963" i="10"/>
  <c r="Z2966" i="10"/>
  <c r="AA2966" i="10"/>
  <c r="AB2966" i="10"/>
  <c r="AB2967" i="10"/>
  <c r="Z2969" i="10"/>
  <c r="AA2969" i="10"/>
  <c r="AB2969" i="10"/>
  <c r="AB2970" i="10"/>
  <c r="Z2972" i="10"/>
  <c r="AA2972" i="10"/>
  <c r="AB2972" i="10"/>
  <c r="AB2973" i="10"/>
  <c r="Z2975" i="10"/>
  <c r="AA2975" i="10"/>
  <c r="AB2975" i="10"/>
  <c r="AB2976" i="10"/>
  <c r="Z2978" i="10"/>
  <c r="AA2978" i="10"/>
  <c r="AB2978" i="10"/>
  <c r="AB2979" i="10"/>
  <c r="Z2981" i="10"/>
  <c r="AA2981" i="10"/>
  <c r="AB2981" i="10"/>
  <c r="AB2982" i="10"/>
  <c r="Z2984" i="10"/>
  <c r="AA2984" i="10"/>
  <c r="AB2984" i="10"/>
  <c r="AB2985" i="10"/>
  <c r="Z2987" i="10"/>
  <c r="AA2987" i="10"/>
  <c r="AB2987" i="10"/>
  <c r="AB2988" i="10"/>
  <c r="Z2990" i="10"/>
  <c r="AA2990" i="10"/>
  <c r="AB2990" i="10"/>
  <c r="AB2991" i="10"/>
  <c r="Z2993" i="10"/>
  <c r="AA2993" i="10"/>
  <c r="AB2993" i="10"/>
  <c r="AB2994" i="10"/>
  <c r="Z2996" i="10"/>
  <c r="AA2996" i="10"/>
  <c r="AB2996" i="10"/>
  <c r="AB2997" i="10"/>
  <c r="Z2999" i="10"/>
  <c r="AA2999" i="10"/>
  <c r="AB2999" i="10"/>
  <c r="AB3000" i="10"/>
  <c r="Z3002" i="10"/>
  <c r="AA3002" i="10"/>
  <c r="AB3002" i="10"/>
  <c r="AB3003" i="10"/>
  <c r="Z3005" i="10"/>
  <c r="AA3005" i="10"/>
  <c r="AB3005" i="10"/>
  <c r="AB3006" i="10"/>
  <c r="Z3008" i="10"/>
  <c r="AA3008" i="10"/>
  <c r="AB3008" i="10"/>
  <c r="AB3009" i="10"/>
  <c r="Z3011" i="10"/>
  <c r="AA3011" i="10"/>
  <c r="AB3011" i="10"/>
  <c r="AB3012" i="10"/>
  <c r="Z3014" i="10"/>
  <c r="AA3014" i="10"/>
  <c r="AB3014" i="10"/>
  <c r="AB3015" i="10"/>
  <c r="Z3017" i="10"/>
  <c r="AA3017" i="10"/>
  <c r="AB3017" i="10"/>
  <c r="AB3018" i="10"/>
  <c r="Z3020" i="10"/>
  <c r="AA3020" i="10"/>
  <c r="AB3020" i="10"/>
  <c r="AB3021" i="10"/>
  <c r="Z3023" i="10"/>
  <c r="AA3023" i="10"/>
  <c r="AB3023" i="10"/>
  <c r="AB3024" i="10"/>
  <c r="Z3026" i="10"/>
  <c r="AA3026" i="10"/>
  <c r="AB3026" i="10"/>
  <c r="AB3027" i="10"/>
  <c r="Z3029" i="10"/>
  <c r="AA3029" i="10"/>
  <c r="AB3029" i="10"/>
  <c r="AB3030" i="10"/>
  <c r="Z3032" i="10"/>
  <c r="AA3032" i="10"/>
  <c r="AB3032" i="10"/>
  <c r="AB3033" i="10"/>
  <c r="Z3035" i="10"/>
  <c r="AA3035" i="10"/>
  <c r="AB3035" i="10"/>
  <c r="AB3036" i="10"/>
  <c r="Z3038" i="10"/>
  <c r="AA3038" i="10"/>
  <c r="AB3038" i="10"/>
  <c r="AB3039" i="10"/>
  <c r="Z3041" i="10"/>
  <c r="AA3041" i="10"/>
  <c r="AB3041" i="10"/>
  <c r="AB3042" i="10"/>
  <c r="AB3045" i="10"/>
  <c r="Z3047" i="10"/>
  <c r="AA3047" i="10"/>
  <c r="AB3047" i="10"/>
  <c r="AB3048" i="10"/>
  <c r="Z3050" i="10"/>
  <c r="AA3050" i="10"/>
  <c r="AB3050" i="10"/>
  <c r="AB3051" i="10"/>
  <c r="Z3053" i="10"/>
  <c r="AA3053" i="10"/>
  <c r="AB3053" i="10"/>
  <c r="AB3054" i="10"/>
  <c r="Z3056" i="10"/>
  <c r="AA3056" i="10"/>
  <c r="AB3056" i="10"/>
  <c r="AB3057" i="10"/>
  <c r="Z3059" i="10"/>
  <c r="AA3059" i="10"/>
  <c r="AB3059" i="10"/>
  <c r="AB3060" i="10"/>
  <c r="Z3062" i="10"/>
  <c r="AA3062" i="10"/>
  <c r="AB3062" i="10"/>
  <c r="AB3063" i="10"/>
  <c r="Z3065" i="10"/>
  <c r="AA3065" i="10"/>
  <c r="AB3065" i="10"/>
  <c r="AB3066" i="10"/>
  <c r="Z3068" i="10"/>
  <c r="AA3068" i="10"/>
  <c r="AB3068" i="10"/>
  <c r="AB3069" i="10"/>
  <c r="Z3071" i="10"/>
  <c r="AA3071" i="10"/>
  <c r="AB3071" i="10"/>
  <c r="AB3072" i="10"/>
  <c r="Z3074" i="10"/>
  <c r="AA3074" i="10"/>
  <c r="AB3074" i="10"/>
  <c r="AB3075" i="10"/>
  <c r="Z3077" i="10"/>
  <c r="AA3077" i="10"/>
  <c r="AB3077" i="10"/>
  <c r="AB3078" i="10"/>
  <c r="Z3080" i="10"/>
  <c r="AA3080" i="10"/>
  <c r="AB3080" i="10"/>
  <c r="AB3081" i="10"/>
  <c r="Z3083" i="10"/>
  <c r="AA3083" i="10"/>
  <c r="AB3083" i="10"/>
  <c r="Z3086" i="10"/>
  <c r="AA3086" i="10"/>
  <c r="AB3086" i="10"/>
  <c r="AB3087" i="10"/>
  <c r="Z3089" i="10"/>
  <c r="AA3089" i="10"/>
  <c r="AB3089" i="10"/>
  <c r="AB3090" i="10"/>
  <c r="Z3092" i="10"/>
  <c r="AA3092" i="10"/>
  <c r="AB3092" i="10"/>
  <c r="AB3093" i="10"/>
  <c r="Z3095" i="10"/>
  <c r="AA3095" i="10"/>
  <c r="AB3095" i="10"/>
  <c r="AB3096" i="10"/>
  <c r="Z3098" i="10"/>
  <c r="AA3098" i="10"/>
  <c r="AB3098" i="10"/>
  <c r="AB3099" i="10"/>
  <c r="Z3101" i="10"/>
  <c r="AA3101" i="10"/>
  <c r="AB3101" i="10"/>
  <c r="AB3102" i="10"/>
  <c r="Z3104" i="10"/>
  <c r="AA3104" i="10"/>
  <c r="AB3104" i="10"/>
  <c r="AB3105" i="10"/>
  <c r="Z3107" i="10"/>
  <c r="AA3107" i="10"/>
  <c r="AB3107" i="10"/>
  <c r="AB3108" i="10"/>
  <c r="Z3110" i="10"/>
  <c r="AA3110" i="10"/>
  <c r="AB3110" i="10"/>
  <c r="AB3111" i="10"/>
  <c r="Z3113" i="10"/>
  <c r="AA3113" i="10"/>
  <c r="AB3113" i="10"/>
  <c r="AB3114" i="10"/>
  <c r="Z3116" i="10"/>
  <c r="AA3116" i="10"/>
  <c r="AB3116" i="10"/>
  <c r="AB3117" i="10"/>
  <c r="Z3119" i="10"/>
  <c r="AA3119" i="10"/>
  <c r="AB3119" i="10"/>
  <c r="AB3120" i="10"/>
  <c r="Z3122" i="10"/>
  <c r="AA3122" i="10"/>
  <c r="AB3122" i="10"/>
  <c r="AB3123" i="10"/>
  <c r="Z3125" i="10"/>
  <c r="AA3125" i="10"/>
  <c r="AB3125" i="10"/>
  <c r="AB3126" i="10"/>
  <c r="Z3128" i="10"/>
  <c r="AA3128" i="10"/>
  <c r="AB3128" i="10"/>
  <c r="AB3129" i="10"/>
  <c r="Z3131" i="10"/>
  <c r="AA3131" i="10"/>
  <c r="AB3131" i="10"/>
  <c r="AB3132" i="10"/>
  <c r="Z3134" i="10"/>
  <c r="AA3134" i="10"/>
  <c r="AB3134" i="10"/>
  <c r="AB3135" i="10"/>
  <c r="Z3137" i="10"/>
  <c r="AA3137" i="10"/>
  <c r="AB3137" i="10"/>
  <c r="AB3138" i="10"/>
  <c r="Z3140" i="10"/>
  <c r="AA3140" i="10"/>
  <c r="AB3140" i="10"/>
  <c r="AB3141" i="10"/>
  <c r="Z3143" i="10"/>
  <c r="AA3143" i="10"/>
  <c r="AB3143" i="10"/>
  <c r="AB3144" i="10"/>
  <c r="Z3146" i="10"/>
  <c r="AA3146" i="10"/>
  <c r="AB3146" i="10"/>
  <c r="AB3147" i="10"/>
  <c r="Z3149" i="10"/>
  <c r="AA3149" i="10"/>
  <c r="AB3149" i="10"/>
  <c r="AB3150" i="10"/>
  <c r="Z3152" i="10"/>
  <c r="AA3152" i="10"/>
  <c r="AB3152" i="10"/>
  <c r="AB3153" i="10"/>
  <c r="Z3155" i="10"/>
  <c r="AA3155" i="10"/>
  <c r="AB3155" i="10"/>
  <c r="AB3156" i="10"/>
  <c r="Z3158" i="10"/>
  <c r="AA3158" i="10"/>
  <c r="AB3158" i="10"/>
  <c r="AB3159" i="10"/>
  <c r="Z3161" i="10"/>
  <c r="AA3161" i="10"/>
  <c r="AB3161" i="10"/>
  <c r="AB3162" i="10"/>
  <c r="Z3164" i="10"/>
  <c r="AA3164" i="10"/>
  <c r="AB3164" i="10"/>
  <c r="AB3165" i="10"/>
  <c r="Z3167" i="10"/>
  <c r="AA3167" i="10"/>
  <c r="AB3167" i="10"/>
  <c r="AB3169" i="10"/>
  <c r="AB3172" i="10"/>
  <c r="AB3175" i="10"/>
  <c r="AB3178" i="10"/>
  <c r="AB3181" i="10"/>
  <c r="AB3184" i="10"/>
  <c r="AB3187" i="10"/>
  <c r="AB3190" i="10"/>
  <c r="AB3193" i="10"/>
  <c r="AB3196" i="10"/>
  <c r="AB3199" i="10"/>
  <c r="Z3203" i="10"/>
  <c r="AA3203" i="10"/>
  <c r="AB3203" i="10"/>
  <c r="Z3323" i="10"/>
  <c r="AA3323" i="10"/>
  <c r="AB3323" i="10"/>
  <c r="AA3324" i="10"/>
  <c r="AB3324" i="10"/>
  <c r="AA3325" i="10"/>
  <c r="AB3325" i="10"/>
  <c r="Z3326" i="10"/>
  <c r="AA3326" i="10"/>
  <c r="AB3326" i="10"/>
  <c r="AA3327" i="10"/>
  <c r="AB3327" i="10"/>
  <c r="AA3328" i="10"/>
  <c r="AB3328" i="10"/>
  <c r="Z3329" i="10"/>
  <c r="AA3329" i="10"/>
  <c r="AB3329" i="10"/>
  <c r="AA3330" i="10"/>
  <c r="AB3330" i="10"/>
  <c r="AA3331" i="10"/>
  <c r="AB3331" i="10"/>
  <c r="Z3332" i="10"/>
  <c r="AA3332" i="10"/>
  <c r="AB3332" i="10"/>
  <c r="AA3333" i="10"/>
  <c r="AB3333" i="10"/>
  <c r="AA3334" i="10"/>
  <c r="AB3334" i="10"/>
  <c r="Z3335" i="10"/>
  <c r="AA3335" i="10"/>
  <c r="AB3335" i="10"/>
  <c r="AA3336" i="10"/>
  <c r="AB3336" i="10"/>
  <c r="AA3337" i="10"/>
  <c r="AB3337" i="10"/>
  <c r="Z3338" i="10"/>
  <c r="AA3338" i="10"/>
  <c r="AB3338" i="10"/>
  <c r="AA3339" i="10"/>
  <c r="AB3339" i="10"/>
  <c r="AA3340" i="10"/>
  <c r="AB3340" i="10"/>
  <c r="Z3341" i="10"/>
  <c r="AA3341" i="10"/>
  <c r="AB3341" i="10"/>
  <c r="AA3342" i="10"/>
  <c r="AB3342" i="10"/>
  <c r="AA3343" i="10"/>
  <c r="AB3343" i="10"/>
  <c r="Z3344" i="10"/>
  <c r="AA3344" i="10"/>
  <c r="AB3344" i="10"/>
  <c r="AA3345" i="10"/>
  <c r="AB3345" i="10"/>
  <c r="AA3346" i="10"/>
  <c r="AB3346" i="10"/>
  <c r="Z3347" i="10"/>
  <c r="AA3347" i="10"/>
  <c r="AB3347" i="10"/>
  <c r="AA3348" i="10"/>
  <c r="AB3348" i="10"/>
  <c r="AA3349" i="10"/>
  <c r="AB3349" i="10"/>
  <c r="Z3350" i="10"/>
  <c r="AA3350" i="10"/>
  <c r="AB3350" i="10"/>
  <c r="AA3351" i="10"/>
  <c r="AB3351" i="10"/>
  <c r="AA3352" i="10"/>
  <c r="AB3352" i="10"/>
  <c r="Z3353" i="10"/>
  <c r="AA3353" i="10"/>
  <c r="AB3353" i="10"/>
  <c r="AA3354" i="10"/>
  <c r="AB3354" i="10"/>
  <c r="AA3355" i="10"/>
  <c r="AB3355" i="10"/>
  <c r="Z3356" i="10"/>
  <c r="AA3356" i="10"/>
  <c r="AB3356" i="10"/>
  <c r="AA3357" i="10"/>
  <c r="AB3357" i="10"/>
  <c r="AA3358" i="10"/>
  <c r="AB3358" i="10"/>
  <c r="Z3359" i="10"/>
  <c r="AA3359" i="10"/>
  <c r="AB3359" i="10"/>
  <c r="AA3360" i="10"/>
  <c r="AB3360" i="10"/>
  <c r="AA3361" i="10"/>
  <c r="AB3361" i="10"/>
  <c r="Z3362" i="10"/>
  <c r="AA3362" i="10"/>
  <c r="AB3362" i="10"/>
  <c r="AA3363" i="10"/>
  <c r="AB3363" i="10"/>
  <c r="AA3364" i="10"/>
  <c r="AB3364" i="10"/>
  <c r="Z3365" i="10"/>
  <c r="AA3365" i="10"/>
  <c r="AB3365" i="10"/>
  <c r="AA3366" i="10"/>
  <c r="AB3366" i="10"/>
  <c r="AA3367" i="10"/>
  <c r="AB3367" i="10"/>
  <c r="Z3368" i="10"/>
  <c r="AA3368" i="10"/>
  <c r="AB3368" i="10"/>
  <c r="AA3369" i="10"/>
  <c r="AB3369" i="10"/>
  <c r="AA3370" i="10"/>
  <c r="AB3370" i="10"/>
  <c r="Z3371" i="10"/>
  <c r="AA3371" i="10"/>
  <c r="AB3371" i="10"/>
  <c r="Z3372" i="10"/>
  <c r="AA3372" i="10"/>
  <c r="AB3372" i="10"/>
  <c r="AA3373" i="10"/>
  <c r="AB3373" i="10"/>
  <c r="Z3374" i="10"/>
  <c r="AA3374" i="10"/>
  <c r="AB3374" i="10"/>
  <c r="AA3375" i="10"/>
  <c r="AB3375" i="10"/>
  <c r="AA3376" i="10"/>
  <c r="AB3376" i="10"/>
  <c r="Z3377" i="10"/>
  <c r="AA3377" i="10"/>
  <c r="AB3377" i="10"/>
  <c r="AA3378" i="10"/>
  <c r="AB3378" i="10"/>
  <c r="AA3379" i="10"/>
  <c r="AB3379" i="10"/>
  <c r="Z3380" i="10"/>
  <c r="AA3380" i="10"/>
  <c r="AB3380" i="10"/>
  <c r="Z3381" i="10"/>
  <c r="AA3381" i="10"/>
  <c r="AB3381" i="10"/>
  <c r="AA3382" i="10"/>
  <c r="AB3382" i="10"/>
  <c r="Z3383" i="10"/>
  <c r="AA3383" i="10"/>
  <c r="AB3383" i="10"/>
  <c r="AA3384" i="10"/>
  <c r="AB3384" i="10"/>
  <c r="AA3385" i="10"/>
  <c r="AB3385" i="10"/>
  <c r="Z3386" i="10"/>
  <c r="AA3386" i="10"/>
  <c r="AB3386" i="10"/>
  <c r="AA3387" i="10"/>
  <c r="AB3387" i="10"/>
  <c r="AA3388" i="10"/>
  <c r="AB3388" i="10"/>
  <c r="Z3389" i="10"/>
  <c r="AA3389" i="10"/>
  <c r="AB3389" i="10"/>
  <c r="Z3390" i="10"/>
  <c r="AA3390" i="10"/>
  <c r="AB3390" i="10"/>
  <c r="AA3391" i="10"/>
  <c r="AB3391" i="10"/>
  <c r="Z3392" i="10"/>
  <c r="AA3392" i="10"/>
  <c r="AB3392" i="10"/>
  <c r="AA3393" i="10"/>
  <c r="AB3393" i="10"/>
  <c r="AA3394" i="10"/>
  <c r="AB3394" i="10"/>
  <c r="Z3395" i="10"/>
  <c r="AA3395" i="10"/>
  <c r="AB3395" i="10"/>
  <c r="AA3396" i="10"/>
  <c r="AB3396" i="10"/>
  <c r="AA3397" i="10"/>
  <c r="AB3397" i="10"/>
  <c r="Z3398" i="10"/>
  <c r="AA3398" i="10"/>
  <c r="AB3398" i="10"/>
  <c r="Z3399" i="10"/>
  <c r="AA3399" i="10"/>
  <c r="AB3399" i="10"/>
  <c r="AA3400" i="10"/>
  <c r="AB3400" i="10"/>
  <c r="Z3401" i="10"/>
  <c r="AA3401" i="10"/>
  <c r="AB3401" i="10"/>
  <c r="AA3402" i="10"/>
  <c r="AB3402" i="10"/>
  <c r="AA3403" i="10"/>
  <c r="AB3403" i="10"/>
  <c r="Z3404" i="10"/>
  <c r="AA3404" i="10"/>
  <c r="AB3404" i="10"/>
  <c r="AA3405" i="10"/>
  <c r="AB3405" i="10"/>
  <c r="AA3406" i="10"/>
  <c r="AB3406" i="10"/>
  <c r="Z3407" i="10"/>
  <c r="AA3407" i="10"/>
  <c r="AB3407" i="10"/>
  <c r="Z3408" i="10"/>
  <c r="AA3408" i="10"/>
  <c r="AB3408" i="10"/>
  <c r="AA3409" i="10"/>
  <c r="AB3409" i="10"/>
  <c r="Z3410" i="10"/>
  <c r="AA3410" i="10"/>
  <c r="AB3410" i="10"/>
  <c r="AA3411" i="10"/>
  <c r="AB3411" i="10"/>
  <c r="AA3412" i="10"/>
  <c r="AB3412" i="10"/>
  <c r="Z3413" i="10"/>
  <c r="AA3413" i="10"/>
  <c r="AB3413" i="10"/>
  <c r="AA3414" i="10"/>
  <c r="AB3414" i="10"/>
  <c r="AA3415" i="10"/>
  <c r="AB3415" i="10"/>
  <c r="Z3416" i="10"/>
  <c r="AA3416" i="10"/>
  <c r="AB3416" i="10"/>
  <c r="Z3417" i="10"/>
  <c r="AA3417" i="10"/>
  <c r="AB3417" i="10"/>
  <c r="AA3418" i="10"/>
  <c r="AB3418" i="10"/>
  <c r="Z3419" i="10"/>
  <c r="AA3419" i="10"/>
  <c r="AB3419" i="10"/>
  <c r="AA3420" i="10"/>
  <c r="AB3420" i="10"/>
  <c r="AA3421" i="10"/>
  <c r="AB3421" i="10"/>
  <c r="Z3422" i="10"/>
  <c r="AA3422" i="10"/>
  <c r="AB3422" i="10"/>
  <c r="AA3423" i="10"/>
  <c r="AB3423" i="10"/>
  <c r="AA3424" i="10"/>
  <c r="AB3424" i="10"/>
  <c r="Z3425" i="10"/>
  <c r="AA3425" i="10"/>
  <c r="AB3425" i="10"/>
  <c r="Z3426" i="10"/>
  <c r="AA3426" i="10"/>
  <c r="AB3426" i="10"/>
  <c r="AA3427" i="10"/>
  <c r="AB3427" i="10"/>
  <c r="Z3428" i="10"/>
  <c r="AA3428" i="10"/>
  <c r="AB3428" i="10"/>
  <c r="AA3429" i="10"/>
  <c r="AB3429" i="10"/>
  <c r="AA3430" i="10"/>
  <c r="AB3430" i="10"/>
  <c r="Z3431" i="10"/>
  <c r="AA3431" i="10"/>
  <c r="AB3431" i="10"/>
  <c r="AA3432" i="10"/>
  <c r="AB3432" i="10"/>
  <c r="AA3433" i="10"/>
  <c r="AB3433" i="10"/>
  <c r="Z3434" i="10"/>
  <c r="AA3434" i="10"/>
  <c r="AB3434" i="10"/>
  <c r="Z3435" i="10"/>
  <c r="AA3435" i="10"/>
  <c r="AB3435" i="10"/>
  <c r="AA3436" i="10"/>
  <c r="AB3436" i="10"/>
  <c r="Z3437" i="10"/>
  <c r="AA3437" i="10"/>
  <c r="AB3437" i="10"/>
  <c r="AA3438" i="10"/>
  <c r="AB3438" i="10"/>
  <c r="AA3439" i="10"/>
  <c r="AB3439" i="10"/>
  <c r="Z3440" i="10"/>
  <c r="AA3440" i="10"/>
  <c r="AB3440" i="10"/>
  <c r="AA3441" i="10"/>
  <c r="AB3441" i="10"/>
  <c r="AA3442" i="10"/>
  <c r="AB3442" i="10"/>
  <c r="Z3443" i="10"/>
  <c r="AA3443" i="10"/>
  <c r="AB3443" i="10"/>
  <c r="AA3444" i="10"/>
  <c r="AB3444" i="10"/>
  <c r="AA3445" i="10"/>
  <c r="AB3445" i="10"/>
  <c r="Z3446" i="10"/>
  <c r="AA3446" i="10"/>
  <c r="AB3446" i="10"/>
  <c r="AA3447" i="10"/>
  <c r="AB3447" i="10"/>
  <c r="AA3448" i="10"/>
  <c r="AB3448" i="10"/>
  <c r="Z3449" i="10"/>
  <c r="AA3449" i="10"/>
  <c r="AB3449" i="10"/>
  <c r="AA3450" i="10"/>
  <c r="AB3450" i="10"/>
  <c r="AA3451" i="10"/>
  <c r="AB3451" i="10"/>
  <c r="Z3452" i="10"/>
  <c r="AA3452" i="10"/>
  <c r="AB3452" i="10"/>
  <c r="AA3453" i="10"/>
  <c r="AB3453" i="10"/>
  <c r="AA3454" i="10"/>
  <c r="AB3454" i="10"/>
  <c r="Z3455" i="10"/>
  <c r="AA3455" i="10"/>
  <c r="AB3455" i="10"/>
  <c r="AA3456" i="10"/>
  <c r="AB3456" i="10"/>
  <c r="AA3457" i="10"/>
  <c r="AB3457" i="10"/>
  <c r="Z3458" i="10"/>
  <c r="AA3458" i="10"/>
  <c r="AB3458" i="10"/>
  <c r="AA3459" i="10"/>
  <c r="AB3459" i="10"/>
  <c r="AA3460" i="10"/>
  <c r="AB3460" i="10"/>
  <c r="Z3461" i="10"/>
  <c r="AA3461" i="10"/>
  <c r="AB3461" i="10"/>
  <c r="AA3462" i="10"/>
  <c r="AB3462" i="10"/>
  <c r="AA3463" i="10"/>
  <c r="AB3463" i="10"/>
  <c r="Z3464" i="10"/>
  <c r="AA3464" i="10"/>
  <c r="AB3464" i="10"/>
  <c r="AA3465" i="10"/>
  <c r="AB3465" i="10"/>
  <c r="AA3466" i="10"/>
  <c r="AB3466" i="10"/>
  <c r="Z3467" i="10"/>
  <c r="AA3467" i="10"/>
  <c r="AB3467" i="10"/>
  <c r="AA3468" i="10"/>
  <c r="AB3468" i="10"/>
  <c r="AA3469" i="10"/>
  <c r="AB3469" i="10"/>
  <c r="Z3470" i="10"/>
  <c r="AA3470" i="10"/>
  <c r="AB3470" i="10"/>
  <c r="AA3471" i="10"/>
  <c r="AB3471" i="10"/>
  <c r="AA3472" i="10"/>
  <c r="AB3472" i="10"/>
  <c r="Z3473" i="10"/>
  <c r="AA3473" i="10"/>
  <c r="AB3473" i="10"/>
  <c r="AA3474" i="10"/>
  <c r="AB3474" i="10"/>
  <c r="AA3475" i="10"/>
  <c r="AB3475" i="10"/>
  <c r="Z3476" i="10"/>
  <c r="AA3476" i="10"/>
  <c r="AB3476" i="10"/>
  <c r="AA3477" i="10"/>
  <c r="AB3477" i="10"/>
  <c r="AA3478" i="10"/>
  <c r="AB3478" i="10"/>
  <c r="Z3479" i="10"/>
  <c r="AA3479" i="10"/>
  <c r="AB3479" i="10"/>
  <c r="AA3480" i="10"/>
  <c r="AB3480" i="10"/>
  <c r="AA3481" i="10"/>
  <c r="AB3481" i="10"/>
  <c r="Z3482" i="10"/>
  <c r="AA3482" i="10"/>
  <c r="AB3482" i="10"/>
  <c r="AA3483" i="10"/>
  <c r="AB3483" i="10"/>
  <c r="AA3484" i="10"/>
  <c r="AB3484" i="10"/>
  <c r="Z3485" i="10"/>
  <c r="AA3485" i="10"/>
  <c r="AB3485" i="10"/>
  <c r="AA3486" i="10"/>
  <c r="AB3486" i="10"/>
  <c r="AA3487" i="10"/>
  <c r="AB3487" i="10"/>
  <c r="Z3488" i="10"/>
  <c r="AA3488" i="10"/>
  <c r="AB3488" i="10"/>
  <c r="AA3489" i="10"/>
  <c r="AB3489" i="10"/>
  <c r="AA3490" i="10"/>
  <c r="AB3490" i="10"/>
  <c r="Z3491" i="10"/>
  <c r="AA3491" i="10"/>
  <c r="AB3491" i="10"/>
  <c r="AA3492" i="10"/>
  <c r="AB3492" i="10"/>
  <c r="AA3493" i="10"/>
  <c r="AB3493" i="10"/>
  <c r="Z3494" i="10"/>
  <c r="AA3494" i="10"/>
  <c r="AB3494" i="10"/>
  <c r="AA3495" i="10"/>
  <c r="AB3495" i="10"/>
  <c r="AA3496" i="10"/>
  <c r="AB3496" i="10"/>
  <c r="Z3497" i="10"/>
  <c r="AA3497" i="10"/>
  <c r="AB3497" i="10"/>
  <c r="AA3498" i="10"/>
  <c r="AB3498" i="10"/>
  <c r="AA3499" i="10"/>
  <c r="AB3499" i="10"/>
  <c r="Z3500" i="10"/>
  <c r="AA3500" i="10"/>
  <c r="AB3500" i="10"/>
  <c r="AA3501" i="10"/>
  <c r="AB3501" i="10"/>
  <c r="AA3502" i="10"/>
  <c r="AB3502" i="10"/>
  <c r="Z3503" i="10"/>
  <c r="AA3503" i="10"/>
  <c r="AB3503" i="10"/>
  <c r="AA3504" i="10"/>
  <c r="AB3504" i="10"/>
  <c r="AA3505" i="10"/>
  <c r="AB3505" i="10"/>
  <c r="Z3506" i="10"/>
  <c r="AA3506" i="10"/>
  <c r="AB3506" i="10"/>
  <c r="AA3507" i="10"/>
  <c r="AB3507" i="10"/>
  <c r="AA3508" i="10"/>
  <c r="AB3508" i="10"/>
  <c r="Z3509" i="10"/>
  <c r="AA3509" i="10"/>
  <c r="AB3509" i="10"/>
  <c r="AA3510" i="10"/>
  <c r="AB3510" i="10"/>
  <c r="AA3511" i="10"/>
  <c r="AB3511" i="10"/>
  <c r="Z3512" i="10"/>
  <c r="AA3512" i="10"/>
  <c r="AB3512" i="10"/>
  <c r="AA3513" i="10"/>
  <c r="AB3513" i="10"/>
  <c r="AA3514" i="10"/>
  <c r="AB3514" i="10"/>
  <c r="Z3515" i="10"/>
  <c r="AA3515" i="10"/>
  <c r="AB3515" i="10"/>
  <c r="AA3516" i="10"/>
  <c r="AB3516" i="10"/>
  <c r="AA3517" i="10"/>
  <c r="AB3517" i="10"/>
  <c r="Z3518" i="10"/>
  <c r="AA3518" i="10"/>
  <c r="AB3518" i="10"/>
  <c r="AA3519" i="10"/>
  <c r="AB3519" i="10"/>
  <c r="AA3520" i="10"/>
  <c r="AB3520" i="10"/>
  <c r="Z3521" i="10"/>
  <c r="AA3521" i="10"/>
  <c r="AB3521" i="10"/>
  <c r="AA3522" i="10"/>
  <c r="AB3522" i="10"/>
  <c r="AA3523" i="10"/>
  <c r="AB3523" i="10"/>
  <c r="Z3524" i="10"/>
  <c r="AA3524" i="10"/>
  <c r="AB3524" i="10"/>
  <c r="AA3525" i="10"/>
  <c r="AB3525" i="10"/>
  <c r="AA3526" i="10"/>
  <c r="AB3526" i="10"/>
  <c r="Z3527" i="10"/>
  <c r="AA3527" i="10"/>
  <c r="AB3527" i="10"/>
  <c r="AA3528" i="10"/>
  <c r="AB3528" i="10"/>
  <c r="AA3529" i="10"/>
  <c r="AB3529" i="10"/>
  <c r="Z3530" i="10"/>
  <c r="AA3530" i="10"/>
  <c r="AB3530" i="10"/>
  <c r="AA3531" i="10"/>
  <c r="AB3531" i="10"/>
  <c r="AA3532" i="10"/>
  <c r="AB3532" i="10"/>
  <c r="Z3533" i="10"/>
  <c r="AA3533" i="10"/>
  <c r="AB3533" i="10"/>
  <c r="AA3534" i="10"/>
  <c r="AB3534" i="10"/>
  <c r="AA3535" i="10"/>
  <c r="AB3535" i="10"/>
  <c r="Z3536" i="10"/>
  <c r="AA3536" i="10"/>
  <c r="AB3536" i="10"/>
  <c r="AA3537" i="10"/>
  <c r="AB3537" i="10"/>
  <c r="AA3538" i="10"/>
  <c r="AB3538" i="10"/>
  <c r="Z3539" i="10"/>
  <c r="AA3539" i="10"/>
  <c r="AB3539" i="10"/>
  <c r="AA3540" i="10"/>
  <c r="AB3540" i="10"/>
  <c r="AA3541" i="10"/>
  <c r="AB3541" i="10"/>
  <c r="Z3542" i="10"/>
  <c r="AA3542" i="10"/>
  <c r="AB3542" i="10"/>
  <c r="AA3543" i="10"/>
  <c r="AB3543" i="10"/>
  <c r="AA3544" i="10"/>
  <c r="AB3544" i="10"/>
  <c r="Z3545" i="10"/>
  <c r="AA3545" i="10"/>
  <c r="AB3545" i="10"/>
  <c r="AA3546" i="10"/>
  <c r="AB3546" i="10"/>
  <c r="AA3547" i="10"/>
  <c r="AB3547" i="10"/>
  <c r="Z3548" i="10"/>
  <c r="AA3548" i="10"/>
  <c r="AB3548" i="10"/>
  <c r="AA3549" i="10"/>
  <c r="AB3549" i="10"/>
  <c r="AA3550" i="10"/>
  <c r="AB3550" i="10"/>
  <c r="Z3551" i="10"/>
  <c r="AA3551" i="10"/>
  <c r="AB3551" i="10"/>
  <c r="AA3552" i="10"/>
  <c r="AB3552" i="10"/>
  <c r="AA3553" i="10"/>
  <c r="AB3553" i="10"/>
  <c r="Z3554" i="10"/>
  <c r="AA3554" i="10"/>
  <c r="AB3554" i="10"/>
  <c r="AA3555" i="10"/>
  <c r="AB3555" i="10"/>
  <c r="AA3556" i="10"/>
  <c r="AB3556" i="10"/>
  <c r="Z3557" i="10"/>
  <c r="AA3557" i="10"/>
  <c r="AB3557" i="10"/>
  <c r="AA3558" i="10"/>
  <c r="AB3558" i="10"/>
  <c r="AA3559" i="10"/>
  <c r="AB3559" i="10"/>
  <c r="Z3560" i="10"/>
  <c r="AA3560" i="10"/>
  <c r="AB3560" i="10"/>
  <c r="AA3561" i="10"/>
  <c r="AB3561" i="10"/>
  <c r="AA3562" i="10"/>
  <c r="AB3562" i="10"/>
  <c r="Z3563" i="10"/>
  <c r="AA3563" i="10"/>
  <c r="AB3563" i="10"/>
  <c r="AA3564" i="10"/>
  <c r="AB3564" i="10"/>
  <c r="AA3565" i="10"/>
  <c r="AB3565" i="10"/>
  <c r="Z3566" i="10"/>
  <c r="AA3566" i="10"/>
  <c r="AB3566" i="10"/>
  <c r="AA3567" i="10"/>
  <c r="AB3567" i="10"/>
  <c r="AA3568" i="10"/>
  <c r="AB3568" i="10"/>
  <c r="Z3569" i="10"/>
  <c r="AA3569" i="10"/>
  <c r="AB3569" i="10"/>
  <c r="AA3570" i="10"/>
  <c r="AB3570" i="10"/>
  <c r="AA3571" i="10"/>
  <c r="AB3571" i="10"/>
  <c r="Z3572" i="10"/>
  <c r="AA3572" i="10"/>
  <c r="AB3572" i="10"/>
  <c r="AA3573" i="10"/>
  <c r="AB3573" i="10"/>
  <c r="AA3574" i="10"/>
  <c r="AB3574" i="10"/>
  <c r="Z3575" i="10"/>
  <c r="AA3575" i="10"/>
  <c r="AB3575" i="10"/>
  <c r="AA3576" i="10"/>
  <c r="AB3576" i="10"/>
  <c r="AA3577" i="10"/>
  <c r="AB3577" i="10"/>
  <c r="Z3578" i="10"/>
  <c r="AA3578" i="10"/>
  <c r="AB3578" i="10"/>
  <c r="AA3579" i="10"/>
  <c r="AB3579" i="10"/>
  <c r="AA3580" i="10"/>
  <c r="AB3580" i="10"/>
  <c r="Z3581" i="10"/>
  <c r="AA3581" i="10"/>
  <c r="AB3581" i="10"/>
  <c r="AA3582" i="10"/>
  <c r="AB3582" i="10"/>
  <c r="AA3583" i="10"/>
  <c r="AB3583" i="10"/>
  <c r="Z3584" i="10"/>
  <c r="AA3584" i="10"/>
  <c r="AB3584" i="10"/>
  <c r="AA3585" i="10"/>
  <c r="AB3585" i="10"/>
  <c r="AA3586" i="10"/>
  <c r="AB3586" i="10"/>
  <c r="Z3587" i="10"/>
  <c r="AA3587" i="10"/>
  <c r="AB3587" i="10"/>
  <c r="Z3588" i="10"/>
  <c r="AA3588" i="10"/>
  <c r="AB3588" i="10"/>
  <c r="AA3589" i="10"/>
  <c r="AB3589" i="10"/>
  <c r="AA3590" i="10"/>
  <c r="AB3590" i="10"/>
  <c r="Z3591" i="10"/>
  <c r="AA3591" i="10"/>
  <c r="AB3591" i="10"/>
  <c r="AA3592" i="10"/>
  <c r="AB3592" i="10"/>
  <c r="AA3593" i="10"/>
  <c r="AB3593" i="10"/>
  <c r="Z3594" i="10"/>
  <c r="AA3594" i="10"/>
  <c r="AB3594" i="10"/>
  <c r="AA3595" i="10"/>
  <c r="AB3595" i="10"/>
  <c r="AA3596" i="10"/>
  <c r="AB3596" i="10"/>
  <c r="Z3597" i="10"/>
  <c r="AA3597" i="10"/>
  <c r="AB3597" i="10"/>
  <c r="AA3598" i="10"/>
  <c r="AB3598" i="10"/>
  <c r="AA3599" i="10"/>
  <c r="AB3599" i="10"/>
  <c r="Z3600" i="10"/>
  <c r="AA3600" i="10"/>
  <c r="AB3600" i="10"/>
  <c r="AA3601" i="10"/>
  <c r="AB3601" i="10"/>
  <c r="E10" i="17"/>
  <c r="F10" i="17"/>
  <c r="G10" i="17"/>
  <c r="E11" i="17"/>
  <c r="F11" i="17"/>
  <c r="G11" i="17"/>
  <c r="B5" i="17"/>
  <c r="C5" i="17"/>
  <c r="E25" i="14"/>
  <c r="D5" i="17"/>
  <c r="E5" i="17"/>
  <c r="F5" i="17"/>
  <c r="C16" i="17"/>
  <c r="C15" i="17"/>
  <c r="C18" i="17"/>
  <c r="C17" i="17"/>
</calcChain>
</file>

<file path=xl/sharedStrings.xml><?xml version="1.0" encoding="utf-8"?>
<sst xmlns="http://schemas.openxmlformats.org/spreadsheetml/2006/main" count="58631" uniqueCount="4848">
  <si>
    <t>NEXT WP005 — HMRC Monthly Trade Extraction</t>
  </si>
  <si>
    <t/>
  </si>
  <si>
    <t>Field</t>
  </si>
  <si>
    <t>Value</t>
  </si>
  <si>
    <t>Work package</t>
  </si>
  <si>
    <t>WP005 — monthly HMRC extraction and SQL-ready preparation</t>
  </si>
  <si>
    <t>Status</t>
  </si>
  <si>
    <t/>
  </si>
  <si>
    <t>Data cut</t>
  </si>
  <si>
    <t>2019-01 through 2026-06 (90 months)</t>
  </si>
  <si>
    <t>Reporting treatment</t>
  </si>
  <si>
    <t>2019-2025 complete calendar years; 2026 H1/YTD June reported separately</t>
  </si>
  <si>
    <t>Core CN8 codes</t>
  </si>
  <si>
    <t>61091000, 61103099, 62044300, 62052000</t>
  </si>
  <si>
    <t>Reserve code</t>
  </si>
  <si>
    <t>62063000 remains inactive and was not extracted</t>
  </si>
  <si>
    <t>Selected partner countries</t>
  </si>
  <si>
    <t>Bangladesh, Cambodia, China, India, Morocco, Myanmar, Pakistan, Sri Lanka, Turkey and Vietnam</t>
  </si>
  <si>
    <t>World denominator</t>
  </si>
  <si>
    <t>EU imports (FlowTypeId 1) plus non-EU imports (FlowTypeId 3), stored separately from partner-country facts</t>
  </si>
  <si>
    <t>Raw evidence</t>
  </si>
  <si>
    <t>3,588 partner rows; 720 World-flow rows; no pagination</t>
  </si>
  <si>
    <t>Final analytical rows</t>
  </si>
  <si>
    <t>3,600 partner rows; 360 World rows</t>
  </si>
  <si>
    <t>No-API-record combinations</t>
  </si>
  <si>
    <t>12; retained explicitly with zero measures and record_status=NO_API_RECORD</t>
  </si>
  <si>
    <t>Mass coverage</t>
  </si>
  <si>
    <t>Partner 100.0%; World 100.0%; completeness only—see Unit_Value_Review_QC for the separate exception screen</t>
  </si>
  <si>
    <t>Country-field basis</t>
  </si>
  <si>
    <t>HMRC OTS partner country / country of dispatch; not automatically the manufacturing country of origin</t>
  </si>
  <si>
    <t>Import-value basis</t>
  </si>
  <si>
    <t>HMRC statistical value for imports is CIF-style to the UK border and excludes UK duty/tax</t>
  </si>
  <si>
    <t>Primary key</t>
  </si>
  <si>
    <t>cn8_code + partner_country_iso2 + month_id + flow</t>
  </si>
  <si>
    <t>Formula and interpretation rules</t>
  </si>
  <si>
    <t>Metric</t>
  </si>
  <si>
    <t>Rule</t>
  </si>
  <si>
    <t>Control</t>
  </si>
  <si>
    <t>Interpretation</t>
  </si>
  <si>
    <t>Observed unit value</t>
  </si>
  <si>
    <t>import_value_gbp / net_mass_kg</t>
  </si>
  <si>
    <t>Calculate only where net mass is positive.</t>
  </si>
  <si>
    <t>Market import unit value; not NEXT FOB or an item price.</t>
  </si>
  <si>
    <t>Aggregated unit value</t>
  </si>
  <si>
    <t>SUM(import_value_gbp) / SUM(net_mass_kg)</t>
  </si>
  <si>
    <t>Never average row-level unit values.</t>
  </si>
  <si>
    <t>Avoids mix-weighting error.</t>
  </si>
  <si>
    <t>Partner value share</t>
  </si>
  <si>
    <t>partner import value / World import value</t>
  </si>
  <si>
    <t>Join on CN8 and month.</t>
  </si>
  <si>
    <t>World is a denominator, never an additional partner row.</t>
  </si>
  <si>
    <t>value with positive mass / total value</t>
  </si>
  <si>
    <t>Locked pass threshold 99.5%.</t>
  </si>
  <si>
    <t>A zero-value no-API-record month does not reduce coverage.</t>
  </si>
  <si>
    <t>Rest of World</t>
  </si>
  <si>
    <t>World value - sum(selected ten partner values)</t>
  </si>
  <si>
    <t>Must never be negative.</t>
  </si>
  <si>
    <t>Captures countries outside the selected set without downloading every country.</t>
  </si>
  <si>
    <t>2026 comparison</t>
  </si>
  <si>
    <t>2026 H1 versus 2025 H1</t>
  </si>
  <si>
    <t>Do not compare H1 2026 with full-year 2025.</t>
  </si>
  <si>
    <t>No post-CETA outturn claim; CETA began 15 July 2026.</t>
  </si>
  <si>
    <t>Unit-value exception review</t>
  </si>
  <si>
    <t>monthly unit value / full-period reference median</t>
  </si>
  <si>
    <t>Primary 2.5x multiplier with 2x/3x/4x sensitivity counts; retain official-data base</t>
  </si>
  <si>
    <t>Diagnostic only; REVIEW is not proof of error</t>
  </si>
  <si>
    <t>Sheet guide</t>
  </si>
  <si>
    <t>Sheet / group</t>
  </si>
  <si>
    <t>Purpose</t>
  </si>
  <si>
    <t>Scope_Contract</t>
  </si>
  <si>
    <t>Locked boundary, terminology and handoff rules</t>
  </si>
  <si>
    <t>Source_Register / Query_Manifest</t>
  </si>
  <si>
    <t>Evidence lineage, replay URLs, hashes, bytes and row counts</t>
  </si>
  <si>
    <t>dim_*</t>
  </si>
  <si>
    <t>Stable code, geography and month dimensions</t>
  </si>
  <si>
    <t>raw_*</t>
  </si>
  <si>
    <t>Unaltered API-returned grouped records represented as rows</t>
  </si>
  <si>
    <t>fct_*</t>
  </si>
  <si>
    <t>Final one-row-per-grain tables; suitable for SQL loading</t>
  </si>
  <si>
    <t>Reconciliation</t>
  </si>
  <si>
    <t>Population controls, annual context, 2025 tie-back and missing-record detail</t>
  </si>
  <si>
    <t>Mass_Coverage_QC / QC_Checks</t>
  </si>
  <si>
    <t>Coverage gate and formal validation evidence</t>
  </si>
  <si>
    <t>Data_Dictionary / SQL_Load_Map</t>
  </si>
  <si>
    <t>Field meanings, types, keys and target tables</t>
  </si>
  <si>
    <t>Unit_Value_Review_QC</t>
  </si>
  <si>
    <t>Review counts, threshold sensitivity, material examples and downstream handling</t>
  </si>
  <si>
    <t>WP005 Scope Contract</t>
  </si>
  <si>
    <t>Operational contract inherited from WP004 and refined only where HMRC field semantics required a more accurate label.</t>
  </si>
  <si>
    <t>Contract_ID</t>
  </si>
  <si>
    <t>Area</t>
  </si>
  <si>
    <t>Locked treatment</t>
  </si>
  <si>
    <t>Control / implication</t>
  </si>
  <si>
    <t>W5C01</t>
  </si>
  <si>
    <t>Product scope</t>
  </si>
  <si>
    <t>Exactly four core CN8s: 61091000, 61103099, 62044300, 62052000</t>
  </si>
  <si>
    <t>Reserve 62063000 remains inactive</t>
  </si>
  <si>
    <t>Confirmed</t>
  </si>
  <si>
    <t>W5C02</t>
  </si>
  <si>
    <t>Period</t>
  </si>
  <si>
    <t>Monthly 2019-01 to 2026-06</t>
  </si>
  <si>
    <t>2019-2025 full calendar years; 2026 H1 separately</t>
  </si>
  <si>
    <t>W5C03</t>
  </si>
  <si>
    <t>Trade flow</t>
  </si>
  <si>
    <t>UK imports only</t>
  </si>
  <si>
    <t>FlowTypeId 3 for the ten non-EU partners; FlowTypeIds 1+3 for World</t>
  </si>
  <si>
    <t>W5C04</t>
  </si>
  <si>
    <t>Partner scope</t>
  </si>
  <si>
    <t>Ten named partner countries plus a separate inclusive World denominator</t>
  </si>
  <si>
    <t>Do not extract every country; derive Rest of World by subtraction</t>
  </si>
  <si>
    <t>W5C05</t>
  </si>
  <si>
    <t>Country meaning</t>
  </si>
  <si>
    <t>Use partner_country / country_of_dispatch terminology</t>
  </si>
  <si>
    <t>Do not present HMRC partner country as manufacturing origin</t>
  </si>
  <si>
    <t>Confirmed for WP005</t>
  </si>
  <si>
    <t>W5C06</t>
  </si>
  <si>
    <t>Extraction grain</t>
  </si>
  <si>
    <t>Raw: month x CN8 x partner/flow x suppression index</t>
  </si>
  <si>
    <t>Final: month x CN8 x partner x import flow</t>
  </si>
  <si>
    <t>W5C07</t>
  </si>
  <si>
    <t>Measures</t>
  </si>
  <si>
    <t>Value, NetMass, SuppUnit and SuppressionIndex</t>
  </si>
  <si>
    <t>Retain raw measures before derivation</t>
  </si>
  <si>
    <t>W5C08</t>
  </si>
  <si>
    <t>Valuation</t>
  </si>
  <si>
    <t>HMRC import statistical value is CIF-style and excludes UK duty/tax</t>
  </si>
  <si>
    <t>Do not add international freight again</t>
  </si>
  <si>
    <t>W5C09</t>
  </si>
  <si>
    <t>No API row</t>
  </si>
  <si>
    <t>Retain a complete 3,600-row panel with api_row_present_flag and record_status</t>
  </si>
  <si>
    <t>Zero measures are analytical placeholders only where the API returned no grouped record</t>
  </si>
  <si>
    <t>W5C10</t>
  </si>
  <si>
    <t>Mass gate</t>
  </si>
  <si>
    <t>Value with positive mass / total value must be at least 99.5%</t>
  </si>
  <si>
    <t>Review any value-without-mass observation; reserve-code trigger remains available</t>
  </si>
  <si>
    <t>W5C11</t>
  </si>
  <si>
    <t>Compare H1 2026 only with H1 2025 or other H1 periods</t>
  </si>
  <si>
    <t>No post-CETA behavioural inference</t>
  </si>
  <si>
    <t>W5C12</t>
  </si>
  <si>
    <t>Tariff handling</t>
  </si>
  <si>
    <t>Prepare join keys only; retain preference eligibility as conditional</t>
  </si>
  <si>
    <t>Tariff modelling remains downstream and uses WP004 evidence</t>
  </si>
  <si>
    <t>W5C13</t>
  </si>
  <si>
    <t>Governance</t>
  </si>
  <si>
    <t>Freeze raw JSON, retrieval timestamp, hash, row count and replay URL</t>
  </si>
  <si>
    <t/>
  </si>
  <si>
    <t>W5C14</t>
  </si>
  <si>
    <t>Use 2.50x from the full-period median (reciprocal lower bound 0.40x) as a provisional monthly review parameter within CN8 x partner and CN8 x World; disclose 2x/2.5x/3x/4x sensitivity counts.</t>
  </si>
  <si>
    <t>Diagnostic only: retain official observations in the base case; REVIEW is not proof of error; show a separately labelled exclusion sensitivity.</t>
  </si>
  <si>
    <t>Approved for diagnostic use</t>
  </si>
  <si>
    <t>WP005 Source Register</t>
  </si>
  <si>
    <t>Only the two monthly API extracts are new evidence; WP004 lookups and official methodology are reused without duplication.</t>
  </si>
  <si>
    <t>Source_ID</t>
  </si>
  <si>
    <t>Source_Type</t>
  </si>
  <si>
    <t>Official source</t>
  </si>
  <si>
    <t>Publisher</t>
  </si>
  <si>
    <t>Reporting period / date</t>
  </si>
  <si>
    <t>Local evidence filename</t>
  </si>
  <si>
    <t>Official / replay URL</t>
  </si>
  <si>
    <t>Used for</t>
  </si>
  <si>
    <t>Known limitation</t>
  </si>
  <si>
    <t>EXT_HMRC_OTS_WP005_PARTNER_MONTHLY</t>
  </si>
  <si>
    <t>Trade data</t>
  </si>
  <si>
    <t>HMRC UK Trade Info OTS API</t>
  </si>
  <si>
    <t>HM Revenue &amp; Customs</t>
  </si>
  <si>
    <t>2019-01 to 2026-06</t>
  </si>
  <si>
    <t>EXT_HMRC_OTS_WP005_Core4_10PartnerCountries_Monthly_2019-01_to_2026-06_Raw_2026-08-26.json</t>
  </si>
  <si>
    <t>https://api.uktradeinfo.com/OTS?%24apply=filter%28MonthId+ge+201901+and+MonthId+le+202606+and+FlowTypeId+eq+3+and+%28CountryId+eq+52+or+CountryId+eq+204+or+CountryId+eq+662+or+CountryId+eq+664+or+CountryId+eq+666+or+CountryId+eq+669+or+CountryId+eq+676+or+CountryId+eq+690+or+CountryId+eq+696+or+CountryId+eq+720%29+and+%28CommodityId+eq+61091000+or+CommodityId+eq+61103099+or+CommodityId+eq+62044300+or+CommodityId+eq+62052000%29%29%2Fgroupby%28%28MonthId%2CCommodityId%2CCountryId%2CFlowTypeId%2CSuppressionIndex%29%2Caggregate%28Value+with+sum+as+Value%2CNetMass+with+sum+as+NetMass%2CSuppUnit+with+sum+as+SuppUnit%29%29</t>
  </si>
  <si>
    <t>Monthly core-four imports for ten selected partner countries</t>
  </si>
  <si>
    <t>Retrieved and reconciled</t>
  </si>
  <si>
    <t>Country field is country-of-dispatch / partner basis</t>
  </si>
  <si>
    <t>EXT_HMRC_OTS_WP005_WORLD_MONTHLY</t>
  </si>
  <si>
    <t>EXT_HMRC_OTS_WP005_Core4_World_Monthly_2019-01_to_2026-06_Raw_2026-08-26.json</t>
  </si>
  <si>
    <t>https://api.uktradeinfo.com/OTS?%24apply=filter%28MonthId+ge+201901+and+MonthId+le+202606+and+%28FlowTypeId+eq+1+or+FlowTypeId+eq+3%29+and+%28CommodityId+eq+61091000+or+CommodityId+eq+61103099+or+CommodityId+eq+62044300+or+CommodityId+eq+62052000%29%29%2Fgroupby%28%28MonthId%2CCommodityId%2CFlowTypeId%2CSuppressionIndex%29%2Caggregate%28Value+with+sum+as+Value%2CNetMass+with+sum+as+NetMass%2CSuppUnit+with+sum+as+SuppUnit%29%29</t>
  </si>
  <si>
    <t>Monthly inclusive World denominator</t>
  </si>
  <si>
    <t>EU and non-EU flows combined only after extraction</t>
  </si>
  <si>
    <t>EXT_HMRC_OTS</t>
  </si>
  <si>
    <t>Reference data</t>
  </si>
  <si>
    <t>WP004 commodity and country lookups</t>
  </si>
  <si>
    <t>Current at 2026-08-25</t>
  </si>
  <si>
    <t>NEXT_WP004_API_Evidence_JSON_Closed_2026-08-26.zip</t>
  </si>
  <si>
    <t>https://www.uktradeinfo.com/api-documentation</t>
  </si>
  <si>
    <t>CN8 descriptions and HMRC country/ISO mapping</t>
  </si>
  <si>
    <t>Reused; no duplicate download</t>
  </si>
  <si>
    <t>Live reference data can change</t>
  </si>
  <si>
    <t>EXT_HMRC_API</t>
  </si>
  <si>
    <t>API documentation</t>
  </si>
  <si>
    <t>HM Revenue and Customs UK Trade Info API</t>
  </si>
  <si>
    <t>Current</t>
  </si>
  <si>
    <t>HMRC_UK_Trade_Info_API_Documentation_2026.pdf</t>
  </si>
  <si>
    <t>Endpoint, pagination and field mechanics</t>
  </si>
  <si>
    <t>Reviewed</t>
  </si>
  <si>
    <t>Web documentation may be updated</t>
  </si>
  <si>
    <t>EXT_HMRC_SPEC</t>
  </si>
  <si>
    <t>Methodology</t>
  </si>
  <si>
    <t>Overseas trade in goods methodology and quality report</t>
  </si>
  <si>
    <t>Published 2025-12-09</t>
  </si>
  <si>
    <t>HMRC_OTS_Methodology_and_Quality_Report_2025.pdf</t>
  </si>
  <si>
    <t>https://www.gov.uk/government/statistics/overseas-trade-statistics-methodologies/overseas-trade-in-goods-statistics-methodology-and-quality-report--3</t>
  </si>
  <si>
    <t>CIF valuation, mass estimation, suppression, revisions and comparability</t>
  </si>
  <si>
    <t>Provisional figures may be revised</t>
  </si>
  <si>
    <t>EXT_HMRC_JUN26</t>
  </si>
  <si>
    <t>Release notice</t>
  </si>
  <si>
    <t>UK overseas trade in goods statistics: June 2026</t>
  </si>
  <si>
    <t>Published 2026-08-13</t>
  </si>
  <si>
    <t>HMRC_UK_OTS_June_2026_Release.pdf</t>
  </si>
  <si>
    <t>https://www.uktradeinfo.com/news/uk-overseas-trade-in-goods-statistics-june-2026/</t>
  </si>
  <si>
    <t>Confirms latest complete month for the extraction</t>
  </si>
  <si>
    <t>Summary release, not the detailed CN8 data</t>
  </si>
  <si>
    <t>EXT_HMRC_COD</t>
  </si>
  <si>
    <t>Methodology evidence</t>
  </si>
  <si>
    <t>UK imports by country of origin and country of dispatch, 2024</t>
  </si>
  <si>
    <t>Published 2026-05-21</t>
  </si>
  <si>
    <t>HMRC_UK_Imports_CoO_vs_CoD_2024.pdf</t>
  </si>
  <si>
    <t>https://www.gov.uk/government/statistics/uk-import-trade-in-goods-by-country-of-origin-and-country-of-dispatch-2024/uk-import-trade-in-goods-by-country-of-origin-and-country-of-dispatch-2024</t>
  </si>
  <si>
    <t>Supports partner-country / country-of-dispatch labelling</t>
  </si>
  <si>
    <t>Ad hoc 2024 comparison; not the WP005 monthly dataset</t>
  </si>
  <si>
    <t>HMRC Query Manifest</t>
  </si>
  <si>
    <t>Canonical replay information for the two immutable WP005 raw JSON responses.</t>
  </si>
  <si>
    <t>Query_ID</t>
  </si>
  <si>
    <t>Endpoint</t>
  </si>
  <si>
    <t>Filter / scope</t>
  </si>
  <si>
    <t>Grouping / aggregation</t>
  </si>
  <si>
    <t>Canonical replay URL</t>
  </si>
  <si>
    <t>Evidence file</t>
  </si>
  <si>
    <t>SHA256</t>
  </si>
  <si>
    <t>Bytes</t>
  </si>
  <si>
    <t>Rows</t>
  </si>
  <si>
    <t>NextLink present?</t>
  </si>
  <si>
    <t>Reporting period</t>
  </si>
  <si>
    <t>Retrieval timestamp UTC</t>
  </si>
  <si>
    <t>Notes</t>
  </si>
  <si>
    <t>W5Q01</t>
  </si>
  <si>
    <t>Core-four monthly imports for ten selected non-EU partner countries</t>
  </si>
  <si>
    <t>/OTS</t>
  </si>
  <si>
    <t>MonthId 201901-202606; FlowTypeId=3; four locked CN8s; ten selected CountryIds</t>
  </si>
  <si>
    <t>Group by MonthId, CommodityId, CountryId, FlowTypeId, SuppressionIndex; sum Value, NetMass, SuppUnit</t>
  </si>
  <si>
    <t>37109cf0da13cf9f51e353589b8ea54d539ec01a8d387ec531ab90b45d449469</t>
  </si>
  <si>
    <t>No</t>
  </si>
  <si>
    <t>PASS - 2025 values/mass reconcile to WP004</t>
  </si>
  <si>
    <t>Partner-country field follows HMRC OTS country-of-dispatch convention; do not label as manufacturing origin.</t>
  </si>
  <si>
    <t>W5Q02</t>
  </si>
  <si>
    <t>Core-four monthly World denominator across EU and non-EU import flows</t>
  </si>
  <si>
    <t>MonthId 201901-202606; FlowTypeId=1 or 3; four locked CN8s; no country filter</t>
  </si>
  <si>
    <t>Group by MonthId, CommodityId, FlowTypeId, SuppressionIndex; sum Value, NetMass, SuppUnit</t>
  </si>
  <si>
    <t>678a6a10ed9288e5083f7b7a0f444d61563eb4fc71b39d901001c3ac086634d2</t>
  </si>
  <si>
    <t>EU and non-EU flows are kept in raw evidence and combined only in the World fact table.</t>
  </si>
  <si>
    <t>cn8_code</t>
  </si>
  <si>
    <t>hs2_code</t>
  </si>
  <si>
    <t>hs4_code</t>
  </si>
  <si>
    <t>hs6_code</t>
  </si>
  <si>
    <t>description</t>
  </si>
  <si>
    <t>construction</t>
  </si>
  <si>
    <t>fibre</t>
  </si>
  <si>
    <t>basket_role</t>
  </si>
  <si>
    <t>inclusion_status</t>
  </si>
  <si>
    <t>61091000</t>
  </si>
  <si>
    <t>61</t>
  </si>
  <si>
    <t>6109</t>
  </si>
  <si>
    <t>610910</t>
  </si>
  <si>
    <t>T-shirts, singlets and other vests of cotton, knitted or crocheted</t>
  </si>
  <si>
    <t>Knitted</t>
  </si>
  <si>
    <t>Cotton</t>
  </si>
  <si>
    <t>Bangladesh-vs-India zero-duty contest</t>
  </si>
  <si>
    <t>Core</t>
  </si>
  <si>
    <t>61103099</t>
  </si>
  <si>
    <t>6110</t>
  </si>
  <si>
    <t>611030</t>
  </si>
  <si>
    <t>Women's/girls' jerseys, pullovers, cardigans and similar of man-made fibres, residual line</t>
  </si>
  <si>
    <t>Man-made fibres</t>
  </si>
  <si>
    <t>China capability / duty exposure probe</t>
  </si>
  <si>
    <t>62044300</t>
  </si>
  <si>
    <t>62</t>
  </si>
  <si>
    <t>6204</t>
  </si>
  <si>
    <t>620443</t>
  </si>
  <si>
    <t>Women's/girls' dresses of synthetic fibres, not knitted or crocheted</t>
  </si>
  <si>
    <t>Woven</t>
  </si>
  <si>
    <t>Synthetic fibres</t>
  </si>
  <si>
    <t>62052000</t>
  </si>
  <si>
    <t>6205</t>
  </si>
  <si>
    <t>620520</t>
  </si>
  <si>
    <t>Men's/boys' shirts of cotton, not knitted or crocheted</t>
  </si>
  <si>
    <t>62063000</t>
  </si>
  <si>
    <t>6206</t>
  </si>
  <si>
    <t>620630</t>
  </si>
  <si>
    <t>Women's/girls' blouses and shirts of cotton, not knitted or crocheted</t>
  </si>
  <si>
    <t>Reserve India representation code</t>
  </si>
  <si>
    <t>Reserve - inactive; not extracted</t>
  </si>
  <si>
    <t>partner_country_id</t>
  </si>
  <si>
    <t>country_code_numeric</t>
  </si>
  <si>
    <t>partner_country_iso2</t>
  </si>
  <si>
    <t>partner_country_name</t>
  </si>
  <si>
    <t>hmrc_flow_type_id</t>
  </si>
  <si>
    <t>scope_status</t>
  </si>
  <si>
    <t>geographical_basis</t>
  </si>
  <si>
    <t>052</t>
  </si>
  <si>
    <t>TR</t>
  </si>
  <si>
    <t>Turkey</t>
  </si>
  <si>
    <t>Selected partner country</t>
  </si>
  <si>
    <t>HMRC OTS country of dispatch / partner-country basis</t>
  </si>
  <si>
    <t>204</t>
  </si>
  <si>
    <t>MA</t>
  </si>
  <si>
    <t>Morocco</t>
  </si>
  <si>
    <t>662</t>
  </si>
  <si>
    <t>PK</t>
  </si>
  <si>
    <t>Pakistan</t>
  </si>
  <si>
    <t>664</t>
  </si>
  <si>
    <t>IN</t>
  </si>
  <si>
    <t>India</t>
  </si>
  <si>
    <t>666</t>
  </si>
  <si>
    <t>BD</t>
  </si>
  <si>
    <t>Bangladesh</t>
  </si>
  <si>
    <t>669</t>
  </si>
  <si>
    <t>LK</t>
  </si>
  <si>
    <t>Sri Lanka</t>
  </si>
  <si>
    <t>676</t>
  </si>
  <si>
    <t>MM</t>
  </si>
  <si>
    <t>Myanmar</t>
  </si>
  <si>
    <t>690</t>
  </si>
  <si>
    <t>VN</t>
  </si>
  <si>
    <t>Vietnam</t>
  </si>
  <si>
    <t>696</t>
  </si>
  <si>
    <t>KH</t>
  </si>
  <si>
    <t>Cambodia</t>
  </si>
  <si>
    <t>720</t>
  </si>
  <si>
    <t>CN</t>
  </si>
  <si>
    <t>China</t>
  </si>
  <si>
    <t>month_id</t>
  </si>
  <si>
    <t>month_date</t>
  </si>
  <si>
    <t>calendar_year</t>
  </si>
  <si>
    <t>month_number</t>
  </si>
  <si>
    <t>month_name</t>
  </si>
  <si>
    <t>calendar_quarter</t>
  </si>
  <si>
    <t>half_year</t>
  </si>
  <si>
    <t>complete_calendar_year_flag</t>
  </si>
  <si>
    <t>ytd_2026_flag</t>
  </si>
  <si>
    <t>like_for_like_h1_flag</t>
  </si>
  <si>
    <t>January</t>
  </si>
  <si>
    <t>Q1</t>
  </si>
  <si>
    <t>H1</t>
  </si>
  <si>
    <t>February</t>
  </si>
  <si>
    <t>March</t>
  </si>
  <si>
    <t>April</t>
  </si>
  <si>
    <t>Q2</t>
  </si>
  <si>
    <t>May</t>
  </si>
  <si>
    <t>June</t>
  </si>
  <si>
    <t>July</t>
  </si>
  <si>
    <t>Q3</t>
  </si>
  <si>
    <t>H2</t>
  </si>
  <si>
    <t>August</t>
  </si>
  <si>
    <t>September</t>
  </si>
  <si>
    <t>October</t>
  </si>
  <si>
    <t>Q4</t>
  </si>
  <si>
    <t>November</t>
  </si>
  <si>
    <t>December</t>
  </si>
  <si>
    <t>source_query_id</t>
  </si>
  <si>
    <t>source_record_no</t>
  </si>
  <si>
    <t>commodity_id</t>
  </si>
  <si>
    <t>country_id</t>
  </si>
  <si>
    <t>flow_type_id</t>
  </si>
  <si>
    <t>suppression_index</t>
  </si>
  <si>
    <t>supp_unit</t>
  </si>
  <si>
    <t>net_mass</t>
  </si>
  <si>
    <t>value_gbp</t>
  </si>
  <si>
    <t>source_file</t>
  </si>
  <si>
    <t>monthly_import_key</t>
  </si>
  <si>
    <t>calendar_month</t>
  </si>
  <si>
    <t>flow</t>
  </si>
  <si>
    <t>api_row_present_flag</t>
  </si>
  <si>
    <t>record_status</t>
  </si>
  <si>
    <t>suppression_index_list</t>
  </si>
  <si>
    <t>suppression_flag</t>
  </si>
  <si>
    <t>import_value_gbp</t>
  </si>
  <si>
    <t>net_mass_kg</t>
  </si>
  <si>
    <t>supplementary_quantity</t>
  </si>
  <si>
    <t>mass_status</t>
  </si>
  <si>
    <t>unit_value_gbp_per_kg</t>
  </si>
  <si>
    <t>world_import_value_gbp</t>
  </si>
  <si>
    <t>partner_value_share</t>
  </si>
  <si>
    <t>reference_median_unit_value_gbp_per_kg</t>
  </si>
  <si>
    <t>unit_value_ratio_to_reference_median</t>
  </si>
  <si>
    <t>unit_value_review_flag_2_5x</t>
  </si>
  <si>
    <t>61091000_TR_201901_IMPORT</t>
  </si>
  <si>
    <t>IMPORT</t>
  </si>
  <si>
    <t>REPORTED</t>
  </si>
  <si>
    <t>0</t>
  </si>
  <si>
    <t>USABLE</t>
  </si>
  <si>
    <t>61091000_MA_201901_IMPORT</t>
  </si>
  <si>
    <t>61091000_PK_201901_IMPORT</t>
  </si>
  <si>
    <t>61091000_IN_201901_IMPORT</t>
  </si>
  <si>
    <t>61091000_BD_201901_IMPORT</t>
  </si>
  <si>
    <t>61091000_LK_201901_IMPORT</t>
  </si>
  <si>
    <t>61091000_MM_201901_IMPORT</t>
  </si>
  <si>
    <t>61091000_VN_201901_IMPORT</t>
  </si>
  <si>
    <t>61091000_KH_201901_IMPORT</t>
  </si>
  <si>
    <t>61091000_CN_201901_IMPORT</t>
  </si>
  <si>
    <t>61103099_TR_201901_IMPORT</t>
  </si>
  <si>
    <t>61103099_MA_201901_IMPORT</t>
  </si>
  <si>
    <t>61103099_PK_201901_IMPORT</t>
  </si>
  <si>
    <t>61103099_IN_201901_IMPORT</t>
  </si>
  <si>
    <t>61103099_BD_201901_IMPORT</t>
  </si>
  <si>
    <t>61103099_LK_201901_IMPORT</t>
  </si>
  <si>
    <t>61103099_MM_201901_IMPORT</t>
  </si>
  <si>
    <t>61103099_VN_201901_IMPORT</t>
  </si>
  <si>
    <t>61103099_KH_201901_IMPORT</t>
  </si>
  <si>
    <t>61103099_CN_201901_IMPORT</t>
  </si>
  <si>
    <t>62044300_TR_201901_IMPORT</t>
  </si>
  <si>
    <t>62044300_MA_201901_IMPORT</t>
  </si>
  <si>
    <t>62044300_PK_201901_IMPORT</t>
  </si>
  <si>
    <t>62044300_IN_201901_IMPORT</t>
  </si>
  <si>
    <t>62044300_BD_201901_IMPORT</t>
  </si>
  <si>
    <t>62044300_LK_201901_IMPORT</t>
  </si>
  <si>
    <t>62044300_MM_201901_IMPORT</t>
  </si>
  <si>
    <t>62044300_VN_201901_IMPORT</t>
  </si>
  <si>
    <t>62044300_KH_201901_IMPORT</t>
  </si>
  <si>
    <t>62044300_CN_201901_IMPORT</t>
  </si>
  <si>
    <t>62052000_TR_201901_IMPORT</t>
  </si>
  <si>
    <t>62052000_MA_201901_IMPORT</t>
  </si>
  <si>
    <t>62052000_PK_201901_IMPORT</t>
  </si>
  <si>
    <t>62052000_IN_201901_IMPORT</t>
  </si>
  <si>
    <t>62052000_BD_201901_IMPORT</t>
  </si>
  <si>
    <t>62052000_LK_201901_IMPORT</t>
  </si>
  <si>
    <t>62052000_MM_201901_IMPORT</t>
  </si>
  <si>
    <t>62052000_VN_201901_IMPORT</t>
  </si>
  <si>
    <t>62052000_KH_201901_IMPORT</t>
  </si>
  <si>
    <t>62052000_CN_201901_IMPORT</t>
  </si>
  <si>
    <t>61091000_TR_201902_IMPORT</t>
  </si>
  <si>
    <t>61091000_MA_201902_IMPORT</t>
  </si>
  <si>
    <t>61091000_PK_201902_IMPORT</t>
  </si>
  <si>
    <t>61091000_IN_201902_IMPORT</t>
  </si>
  <si>
    <t>61091000_BD_201902_IMPORT</t>
  </si>
  <si>
    <t>61091000_LK_201902_IMPORT</t>
  </si>
  <si>
    <t>61091000_MM_201902_IMPORT</t>
  </si>
  <si>
    <t>61091000_VN_201902_IMPORT</t>
  </si>
  <si>
    <t>61091000_KH_201902_IMPORT</t>
  </si>
  <si>
    <t>61091000_CN_201902_IMPORT</t>
  </si>
  <si>
    <t>61103099_TR_201902_IMPORT</t>
  </si>
  <si>
    <t>61103099_MA_201902_IMPORT</t>
  </si>
  <si>
    <t>61103099_PK_201902_IMPORT</t>
  </si>
  <si>
    <t>61103099_IN_201902_IMPORT</t>
  </si>
  <si>
    <t>61103099_BD_201902_IMPORT</t>
  </si>
  <si>
    <t>61103099_LK_201902_IMPORT</t>
  </si>
  <si>
    <t>61103099_MM_201902_IMPORT</t>
  </si>
  <si>
    <t>61103099_VN_201902_IMPORT</t>
  </si>
  <si>
    <t>61103099_KH_201902_IMPORT</t>
  </si>
  <si>
    <t>61103099_CN_201902_IMPORT</t>
  </si>
  <si>
    <t>62044300_TR_201902_IMPORT</t>
  </si>
  <si>
    <t>62044300_MA_201902_IMPORT</t>
  </si>
  <si>
    <t>62044300_PK_201902_IMPORT</t>
  </si>
  <si>
    <t>62044300_IN_201902_IMPORT</t>
  </si>
  <si>
    <t>62044300_BD_201902_IMPORT</t>
  </si>
  <si>
    <t>62044300_LK_201902_IMPORT</t>
  </si>
  <si>
    <t>62044300_MM_201902_IMPORT</t>
  </si>
  <si>
    <t>62044300_VN_201902_IMPORT</t>
  </si>
  <si>
    <t>62044300_KH_201902_IMPORT</t>
  </si>
  <si>
    <t>62044300_CN_201902_IMPORT</t>
  </si>
  <si>
    <t>62052000_TR_201902_IMPORT</t>
  </si>
  <si>
    <t>62052000_MA_201902_IMPORT</t>
  </si>
  <si>
    <t>62052000_PK_201902_IMPORT</t>
  </si>
  <si>
    <t>62052000_IN_201902_IMPORT</t>
  </si>
  <si>
    <t>62052000_BD_201902_IMPORT</t>
  </si>
  <si>
    <t>62052000_LK_201902_IMPORT</t>
  </si>
  <si>
    <t>62052000_MM_201902_IMPORT</t>
  </si>
  <si>
    <t>62052000_VN_201902_IMPORT</t>
  </si>
  <si>
    <t>62052000_KH_201902_IMPORT</t>
  </si>
  <si>
    <t>62052000_CN_201902_IMPORT</t>
  </si>
  <si>
    <t>61091000_TR_201903_IMPORT</t>
  </si>
  <si>
    <t>61091000_MA_201903_IMPORT</t>
  </si>
  <si>
    <t>61091000_PK_201903_IMPORT</t>
  </si>
  <si>
    <t>61091000_IN_201903_IMPORT</t>
  </si>
  <si>
    <t>61091000_BD_201903_IMPORT</t>
  </si>
  <si>
    <t>61091000_LK_201903_IMPORT</t>
  </si>
  <si>
    <t>61091000_MM_201903_IMPORT</t>
  </si>
  <si>
    <t>61091000_VN_201903_IMPORT</t>
  </si>
  <si>
    <t>61091000_KH_201903_IMPORT</t>
  </si>
  <si>
    <t>61091000_CN_201903_IMPORT</t>
  </si>
  <si>
    <t>61103099_TR_201903_IMPORT</t>
  </si>
  <si>
    <t>61103099_MA_201903_IMPORT</t>
  </si>
  <si>
    <t>61103099_PK_201903_IMPORT</t>
  </si>
  <si>
    <t>61103099_IN_201903_IMPORT</t>
  </si>
  <si>
    <t>61103099_BD_201903_IMPORT</t>
  </si>
  <si>
    <t>61103099_LK_201903_IMPORT</t>
  </si>
  <si>
    <t>61103099_MM_201903_IMPORT</t>
  </si>
  <si>
    <t>61103099_VN_201903_IMPORT</t>
  </si>
  <si>
    <t>61103099_KH_201903_IMPORT</t>
  </si>
  <si>
    <t>61103099_CN_201903_IMPORT</t>
  </si>
  <si>
    <t>62044300_TR_201903_IMPORT</t>
  </si>
  <si>
    <t>62044300_MA_201903_IMPORT</t>
  </si>
  <si>
    <t>62044300_PK_201903_IMPORT</t>
  </si>
  <si>
    <t>62044300_IN_201903_IMPORT</t>
  </si>
  <si>
    <t>62044300_BD_201903_IMPORT</t>
  </si>
  <si>
    <t>62044300_LK_201903_IMPORT</t>
  </si>
  <si>
    <t>62044300_MM_201903_IMPORT</t>
  </si>
  <si>
    <t>62044300_VN_201903_IMPORT</t>
  </si>
  <si>
    <t>62044300_KH_201903_IMPORT</t>
  </si>
  <si>
    <t>62044300_CN_201903_IMPORT</t>
  </si>
  <si>
    <t>62052000_TR_201903_IMPORT</t>
  </si>
  <si>
    <t>62052000_MA_201903_IMPORT</t>
  </si>
  <si>
    <t>62052000_PK_201903_IMPORT</t>
  </si>
  <si>
    <t>62052000_IN_201903_IMPORT</t>
  </si>
  <si>
    <t>62052000_BD_201903_IMPORT</t>
  </si>
  <si>
    <t>62052000_LK_201903_IMPORT</t>
  </si>
  <si>
    <t>62052000_MM_201903_IMPORT</t>
  </si>
  <si>
    <t>62052000_VN_201903_IMPORT</t>
  </si>
  <si>
    <t>62052000_KH_201903_IMPORT</t>
  </si>
  <si>
    <t>62052000_CN_201903_IMPORT</t>
  </si>
  <si>
    <t>61091000_TR_201904_IMPORT</t>
  </si>
  <si>
    <t>61091000_MA_201904_IMPORT</t>
  </si>
  <si>
    <t>61091000_PK_201904_IMPORT</t>
  </si>
  <si>
    <t>61091000_IN_201904_IMPORT</t>
  </si>
  <si>
    <t>61091000_BD_201904_IMPORT</t>
  </si>
  <si>
    <t>61091000_LK_201904_IMPORT</t>
  </si>
  <si>
    <t>61091000_MM_201904_IMPORT</t>
  </si>
  <si>
    <t>61091000_VN_201904_IMPORT</t>
  </si>
  <si>
    <t>61091000_KH_201904_IMPORT</t>
  </si>
  <si>
    <t>61091000_CN_201904_IMPORT</t>
  </si>
  <si>
    <t>61103099_TR_201904_IMPORT</t>
  </si>
  <si>
    <t>61103099_MA_201904_IMPORT</t>
  </si>
  <si>
    <t>61103099_PK_201904_IMPORT</t>
  </si>
  <si>
    <t>61103099_IN_201904_IMPORT</t>
  </si>
  <si>
    <t>61103099_BD_201904_IMPORT</t>
  </si>
  <si>
    <t>61103099_LK_201904_IMPORT</t>
  </si>
  <si>
    <t>61103099_MM_201904_IMPORT</t>
  </si>
  <si>
    <t>61103099_VN_201904_IMPORT</t>
  </si>
  <si>
    <t>61103099_KH_201904_IMPORT</t>
  </si>
  <si>
    <t>61103099_CN_201904_IMPORT</t>
  </si>
  <si>
    <t>62044300_TR_201904_IMPORT</t>
  </si>
  <si>
    <t>62044300_MA_201904_IMPORT</t>
  </si>
  <si>
    <t>62044300_PK_201904_IMPORT</t>
  </si>
  <si>
    <t>62044300_IN_201904_IMPORT</t>
  </si>
  <si>
    <t>62044300_BD_201904_IMPORT</t>
  </si>
  <si>
    <t>62044300_LK_201904_IMPORT</t>
  </si>
  <si>
    <t>62044300_MM_201904_IMPORT</t>
  </si>
  <si>
    <t>62044300_VN_201904_IMPORT</t>
  </si>
  <si>
    <t>62044300_KH_201904_IMPORT</t>
  </si>
  <si>
    <t>62044300_CN_201904_IMPORT</t>
  </si>
  <si>
    <t>62052000_TR_201904_IMPORT</t>
  </si>
  <si>
    <t>62052000_MA_201904_IMPORT</t>
  </si>
  <si>
    <t>62052000_PK_201904_IMPORT</t>
  </si>
  <si>
    <t>62052000_IN_201904_IMPORT</t>
  </si>
  <si>
    <t>62052000_BD_201904_IMPORT</t>
  </si>
  <si>
    <t>62052000_LK_201904_IMPORT</t>
  </si>
  <si>
    <t>62052000_MM_201904_IMPORT</t>
  </si>
  <si>
    <t>62052000_VN_201904_IMPORT</t>
  </si>
  <si>
    <t>62052000_KH_201904_IMPORT</t>
  </si>
  <si>
    <t>62052000_CN_201904_IMPORT</t>
  </si>
  <si>
    <t>61091000_TR_201905_IMPORT</t>
  </si>
  <si>
    <t>61091000_MA_201905_IMPORT</t>
  </si>
  <si>
    <t>61091000_PK_201905_IMPORT</t>
  </si>
  <si>
    <t>61091000_IN_201905_IMPORT</t>
  </si>
  <si>
    <t>61091000_BD_201905_IMPORT</t>
  </si>
  <si>
    <t>61091000_LK_201905_IMPORT</t>
  </si>
  <si>
    <t>61091000_MM_201905_IMPORT</t>
  </si>
  <si>
    <t>61091000_VN_201905_IMPORT</t>
  </si>
  <si>
    <t>61091000_KH_201905_IMPORT</t>
  </si>
  <si>
    <t>61091000_CN_201905_IMPORT</t>
  </si>
  <si>
    <t>61103099_TR_201905_IMPORT</t>
  </si>
  <si>
    <t>61103099_MA_201905_IMPORT</t>
  </si>
  <si>
    <t>61103099_PK_201905_IMPORT</t>
  </si>
  <si>
    <t>61103099_IN_201905_IMPORT</t>
  </si>
  <si>
    <t>61103099_BD_201905_IMPORT</t>
  </si>
  <si>
    <t>61103099_LK_201905_IMPORT</t>
  </si>
  <si>
    <t>61103099_MM_201905_IMPORT</t>
  </si>
  <si>
    <t>61103099_VN_201905_IMPORT</t>
  </si>
  <si>
    <t>61103099_KH_201905_IMPORT</t>
  </si>
  <si>
    <t>61103099_CN_201905_IMPORT</t>
  </si>
  <si>
    <t>62044300_TR_201905_IMPORT</t>
  </si>
  <si>
    <t>62044300_MA_201905_IMPORT</t>
  </si>
  <si>
    <t>62044300_PK_201905_IMPORT</t>
  </si>
  <si>
    <t>62044300_IN_201905_IMPORT</t>
  </si>
  <si>
    <t>62044300_BD_201905_IMPORT</t>
  </si>
  <si>
    <t>62044300_LK_201905_IMPORT</t>
  </si>
  <si>
    <t>62044300_MM_201905_IMPORT</t>
  </si>
  <si>
    <t>62044300_VN_201905_IMPORT</t>
  </si>
  <si>
    <t>62044300_KH_201905_IMPORT</t>
  </si>
  <si>
    <t>62044300_CN_201905_IMPORT</t>
  </si>
  <si>
    <t>62052000_TR_201905_IMPORT</t>
  </si>
  <si>
    <t>62052000_MA_201905_IMPORT</t>
  </si>
  <si>
    <t>62052000_PK_201905_IMPORT</t>
  </si>
  <si>
    <t>62052000_IN_201905_IMPORT</t>
  </si>
  <si>
    <t>62052000_BD_201905_IMPORT</t>
  </si>
  <si>
    <t>62052000_LK_201905_IMPORT</t>
  </si>
  <si>
    <t>62052000_MM_201905_IMPORT</t>
  </si>
  <si>
    <t>62052000_VN_201905_IMPORT</t>
  </si>
  <si>
    <t>62052000_KH_201905_IMPORT</t>
  </si>
  <si>
    <t>62052000_CN_201905_IMPORT</t>
  </si>
  <si>
    <t>61091000_TR_201906_IMPORT</t>
  </si>
  <si>
    <t>61091000_MA_201906_IMPORT</t>
  </si>
  <si>
    <t>61091000_PK_201906_IMPORT</t>
  </si>
  <si>
    <t>61091000_IN_201906_IMPORT</t>
  </si>
  <si>
    <t>61091000_BD_201906_IMPORT</t>
  </si>
  <si>
    <t>61091000_LK_201906_IMPORT</t>
  </si>
  <si>
    <t>61091000_MM_201906_IMPORT</t>
  </si>
  <si>
    <t>61091000_VN_201906_IMPORT</t>
  </si>
  <si>
    <t>61091000_KH_201906_IMPORT</t>
  </si>
  <si>
    <t>61091000_CN_201906_IMPORT</t>
  </si>
  <si>
    <t>61103099_TR_201906_IMPORT</t>
  </si>
  <si>
    <t>61103099_MA_201906_IMPORT</t>
  </si>
  <si>
    <t>61103099_PK_201906_IMPORT</t>
  </si>
  <si>
    <t>61103099_IN_201906_IMPORT</t>
  </si>
  <si>
    <t>61103099_BD_201906_IMPORT</t>
  </si>
  <si>
    <t>61103099_LK_201906_IMPORT</t>
  </si>
  <si>
    <t>61103099_MM_201906_IMPORT</t>
  </si>
  <si>
    <t>61103099_VN_201906_IMPORT</t>
  </si>
  <si>
    <t>61103099_KH_201906_IMPORT</t>
  </si>
  <si>
    <t>61103099_CN_201906_IMPORT</t>
  </si>
  <si>
    <t>62044300_TR_201906_IMPORT</t>
  </si>
  <si>
    <t>62044300_MA_201906_IMPORT</t>
  </si>
  <si>
    <t>62044300_PK_201906_IMPORT</t>
  </si>
  <si>
    <t>62044300_IN_201906_IMPORT</t>
  </si>
  <si>
    <t>62044300_BD_201906_IMPORT</t>
  </si>
  <si>
    <t>62044300_LK_201906_IMPORT</t>
  </si>
  <si>
    <t>62044300_MM_201906_IMPORT</t>
  </si>
  <si>
    <t>62044300_VN_201906_IMPORT</t>
  </si>
  <si>
    <t>62044300_KH_201906_IMPORT</t>
  </si>
  <si>
    <t>62044300_CN_201906_IMPORT</t>
  </si>
  <si>
    <t>62052000_TR_201906_IMPORT</t>
  </si>
  <si>
    <t>62052000_MA_201906_IMPORT</t>
  </si>
  <si>
    <t>62052000_PK_201906_IMPORT</t>
  </si>
  <si>
    <t>62052000_IN_201906_IMPORT</t>
  </si>
  <si>
    <t>62052000_BD_201906_IMPORT</t>
  </si>
  <si>
    <t>62052000_LK_201906_IMPORT</t>
  </si>
  <si>
    <t>62052000_MM_201906_IMPORT</t>
  </si>
  <si>
    <t>62052000_VN_201906_IMPORT</t>
  </si>
  <si>
    <t>62052000_KH_201906_IMPORT</t>
  </si>
  <si>
    <t>62052000_CN_201906_IMPORT</t>
  </si>
  <si>
    <t>61091000_TR_201907_IMPORT</t>
  </si>
  <si>
    <t>61091000_MA_201907_IMPORT</t>
  </si>
  <si>
    <t>61091000_PK_201907_IMPORT</t>
  </si>
  <si>
    <t>61091000_IN_201907_IMPORT</t>
  </si>
  <si>
    <t>61091000_BD_201907_IMPORT</t>
  </si>
  <si>
    <t>61091000_LK_201907_IMPORT</t>
  </si>
  <si>
    <t>61091000_MM_201907_IMPORT</t>
  </si>
  <si>
    <t>61091000_VN_201907_IMPORT</t>
  </si>
  <si>
    <t>61091000_KH_201907_IMPORT</t>
  </si>
  <si>
    <t>61091000_CN_201907_IMPORT</t>
  </si>
  <si>
    <t>61103099_TR_201907_IMPORT</t>
  </si>
  <si>
    <t>61103099_MA_201907_IMPORT</t>
  </si>
  <si>
    <t>61103099_PK_201907_IMPORT</t>
  </si>
  <si>
    <t>61103099_IN_201907_IMPORT</t>
  </si>
  <si>
    <t>61103099_BD_201907_IMPORT</t>
  </si>
  <si>
    <t>61103099_LK_201907_IMPORT</t>
  </si>
  <si>
    <t>61103099_MM_201907_IMPORT</t>
  </si>
  <si>
    <t>61103099_VN_201907_IMPORT</t>
  </si>
  <si>
    <t>61103099_KH_201907_IMPORT</t>
  </si>
  <si>
    <t>61103099_CN_201907_IMPORT</t>
  </si>
  <si>
    <t>62044300_TR_201907_IMPORT</t>
  </si>
  <si>
    <t>62044300_MA_201907_IMPORT</t>
  </si>
  <si>
    <t>62044300_PK_201907_IMPORT</t>
  </si>
  <si>
    <t>62044300_IN_201907_IMPORT</t>
  </si>
  <si>
    <t>62044300_BD_201907_IMPORT</t>
  </si>
  <si>
    <t>62044300_LK_201907_IMPORT</t>
  </si>
  <si>
    <t>62044300_MM_201907_IMPORT</t>
  </si>
  <si>
    <t>62044300_VN_201907_IMPORT</t>
  </si>
  <si>
    <t>62044300_KH_201907_IMPORT</t>
  </si>
  <si>
    <t>62044300_CN_201907_IMPORT</t>
  </si>
  <si>
    <t>62052000_TR_201907_IMPORT</t>
  </si>
  <si>
    <t>62052000_MA_201907_IMPORT</t>
  </si>
  <si>
    <t>62052000_PK_201907_IMPORT</t>
  </si>
  <si>
    <t>62052000_IN_201907_IMPORT</t>
  </si>
  <si>
    <t>62052000_BD_201907_IMPORT</t>
  </si>
  <si>
    <t>62052000_LK_201907_IMPORT</t>
  </si>
  <si>
    <t>62052000_MM_201907_IMPORT</t>
  </si>
  <si>
    <t>62052000_VN_201907_IMPORT</t>
  </si>
  <si>
    <t>62052000_KH_201907_IMPORT</t>
  </si>
  <si>
    <t>62052000_CN_201907_IMPORT</t>
  </si>
  <si>
    <t>61091000_TR_201908_IMPORT</t>
  </si>
  <si>
    <t>61091000_MA_201908_IMPORT</t>
  </si>
  <si>
    <t>61091000_PK_201908_IMPORT</t>
  </si>
  <si>
    <t>61091000_IN_201908_IMPORT</t>
  </si>
  <si>
    <t>61091000_BD_201908_IMPORT</t>
  </si>
  <si>
    <t>61091000_LK_201908_IMPORT</t>
  </si>
  <si>
    <t>61091000_MM_201908_IMPORT</t>
  </si>
  <si>
    <t>61091000_VN_201908_IMPORT</t>
  </si>
  <si>
    <t>61091000_KH_201908_IMPORT</t>
  </si>
  <si>
    <t>61091000_CN_201908_IMPORT</t>
  </si>
  <si>
    <t>61103099_TR_201908_IMPORT</t>
  </si>
  <si>
    <t>61103099_MA_201908_IMPORT</t>
  </si>
  <si>
    <t>61103099_PK_201908_IMPORT</t>
  </si>
  <si>
    <t>61103099_IN_201908_IMPORT</t>
  </si>
  <si>
    <t>61103099_BD_201908_IMPORT</t>
  </si>
  <si>
    <t>61103099_LK_201908_IMPORT</t>
  </si>
  <si>
    <t>61103099_MM_201908_IMPORT</t>
  </si>
  <si>
    <t>61103099_VN_201908_IMPORT</t>
  </si>
  <si>
    <t>61103099_KH_201908_IMPORT</t>
  </si>
  <si>
    <t>61103099_CN_201908_IMPORT</t>
  </si>
  <si>
    <t>62044300_TR_201908_IMPORT</t>
  </si>
  <si>
    <t>62044300_MA_201908_IMPORT</t>
  </si>
  <si>
    <t>62044300_PK_201908_IMPORT</t>
  </si>
  <si>
    <t>62044300_IN_201908_IMPORT</t>
  </si>
  <si>
    <t>62044300_BD_201908_IMPORT</t>
  </si>
  <si>
    <t>62044300_LK_201908_IMPORT</t>
  </si>
  <si>
    <t>62044300_MM_201908_IMPORT</t>
  </si>
  <si>
    <t>62044300_VN_201908_IMPORT</t>
  </si>
  <si>
    <t>62044300_KH_201908_IMPORT</t>
  </si>
  <si>
    <t>62044300_CN_201908_IMPORT</t>
  </si>
  <si>
    <t>62052000_TR_201908_IMPORT</t>
  </si>
  <si>
    <t>62052000_MA_201908_IMPORT</t>
  </si>
  <si>
    <t>62052000_PK_201908_IMPORT</t>
  </si>
  <si>
    <t>62052000_IN_201908_IMPORT</t>
  </si>
  <si>
    <t>62052000_BD_201908_IMPORT</t>
  </si>
  <si>
    <t>62052000_LK_201908_IMPORT</t>
  </si>
  <si>
    <t>62052000_MM_201908_IMPORT</t>
  </si>
  <si>
    <t>62052000_VN_201908_IMPORT</t>
  </si>
  <si>
    <t>62052000_KH_201908_IMPORT</t>
  </si>
  <si>
    <t>62052000_CN_201908_IMPORT</t>
  </si>
  <si>
    <t>61091000_TR_201909_IMPORT</t>
  </si>
  <si>
    <t>61091000_MA_201909_IMPORT</t>
  </si>
  <si>
    <t>61091000_PK_201909_IMPORT</t>
  </si>
  <si>
    <t>61091000_IN_201909_IMPORT</t>
  </si>
  <si>
    <t>61091000_BD_201909_IMPORT</t>
  </si>
  <si>
    <t>61091000_LK_201909_IMPORT</t>
  </si>
  <si>
    <t>61091000_MM_201909_IMPORT</t>
  </si>
  <si>
    <t>61091000_VN_201909_IMPORT</t>
  </si>
  <si>
    <t>61091000_KH_201909_IMPORT</t>
  </si>
  <si>
    <t>61091000_CN_201909_IMPORT</t>
  </si>
  <si>
    <t>61103099_TR_201909_IMPORT</t>
  </si>
  <si>
    <t>61103099_MA_201909_IMPORT</t>
  </si>
  <si>
    <t>61103099_PK_201909_IMPORT</t>
  </si>
  <si>
    <t>61103099_IN_201909_IMPORT</t>
  </si>
  <si>
    <t>61103099_BD_201909_IMPORT</t>
  </si>
  <si>
    <t>61103099_LK_201909_IMPORT</t>
  </si>
  <si>
    <t>61103099_MM_201909_IMPORT</t>
  </si>
  <si>
    <t>61103099_VN_201909_IMPORT</t>
  </si>
  <si>
    <t>61103099_KH_201909_IMPORT</t>
  </si>
  <si>
    <t>61103099_CN_201909_IMPORT</t>
  </si>
  <si>
    <t>62044300_TR_201909_IMPORT</t>
  </si>
  <si>
    <t>62044300_MA_201909_IMPORT</t>
  </si>
  <si>
    <t>62044300_PK_201909_IMPORT</t>
  </si>
  <si>
    <t>62044300_IN_201909_IMPORT</t>
  </si>
  <si>
    <t>62044300_BD_201909_IMPORT</t>
  </si>
  <si>
    <t>62044300_LK_201909_IMPORT</t>
  </si>
  <si>
    <t>62044300_MM_201909_IMPORT</t>
  </si>
  <si>
    <t>62044300_VN_201909_IMPORT</t>
  </si>
  <si>
    <t>62044300_KH_201909_IMPORT</t>
  </si>
  <si>
    <t>62044300_CN_201909_IMPORT</t>
  </si>
  <si>
    <t>62052000_TR_201909_IMPORT</t>
  </si>
  <si>
    <t>62052000_MA_201909_IMPORT</t>
  </si>
  <si>
    <t>62052000_PK_201909_IMPORT</t>
  </si>
  <si>
    <t>62052000_IN_201909_IMPORT</t>
  </si>
  <si>
    <t>62052000_BD_201909_IMPORT</t>
  </si>
  <si>
    <t>62052000_LK_201909_IMPORT</t>
  </si>
  <si>
    <t>62052000_MM_201909_IMPORT</t>
  </si>
  <si>
    <t>62052000_VN_201909_IMPORT</t>
  </si>
  <si>
    <t>62052000_KH_201909_IMPORT</t>
  </si>
  <si>
    <t>62052000_CN_201909_IMPORT</t>
  </si>
  <si>
    <t>61091000_TR_201910_IMPORT</t>
  </si>
  <si>
    <t>61091000_MA_201910_IMPORT</t>
  </si>
  <si>
    <t>61091000_PK_201910_IMPORT</t>
  </si>
  <si>
    <t>61091000_IN_201910_IMPORT</t>
  </si>
  <si>
    <t>61091000_BD_201910_IMPORT</t>
  </si>
  <si>
    <t>61091000_LK_201910_IMPORT</t>
  </si>
  <si>
    <t>61091000_MM_201910_IMPORT</t>
  </si>
  <si>
    <t>61091000_VN_201910_IMPORT</t>
  </si>
  <si>
    <t>61091000_KH_201910_IMPORT</t>
  </si>
  <si>
    <t>61091000_CN_201910_IMPORT</t>
  </si>
  <si>
    <t>61103099_TR_201910_IMPORT</t>
  </si>
  <si>
    <t>61103099_MA_201910_IMPORT</t>
  </si>
  <si>
    <t>61103099_PK_201910_IMPORT</t>
  </si>
  <si>
    <t>61103099_IN_201910_IMPORT</t>
  </si>
  <si>
    <t>61103099_BD_201910_IMPORT</t>
  </si>
  <si>
    <t>61103099_LK_201910_IMPORT</t>
  </si>
  <si>
    <t>61103099_MM_201910_IMPORT</t>
  </si>
  <si>
    <t>61103099_VN_201910_IMPORT</t>
  </si>
  <si>
    <t>61103099_KH_201910_IMPORT</t>
  </si>
  <si>
    <t>61103099_CN_201910_IMPORT</t>
  </si>
  <si>
    <t>62044300_TR_201910_IMPORT</t>
  </si>
  <si>
    <t>62044300_MA_201910_IMPORT</t>
  </si>
  <si>
    <t>62044300_PK_201910_IMPORT</t>
  </si>
  <si>
    <t>62044300_IN_201910_IMPORT</t>
  </si>
  <si>
    <t>62044300_BD_201910_IMPORT</t>
  </si>
  <si>
    <t>62044300_LK_201910_IMPORT</t>
  </si>
  <si>
    <t>62044300_MM_201910_IMPORT</t>
  </si>
  <si>
    <t>62044300_VN_201910_IMPORT</t>
  </si>
  <si>
    <t>62044300_KH_201910_IMPORT</t>
  </si>
  <si>
    <t>62044300_CN_201910_IMPORT</t>
  </si>
  <si>
    <t>62052000_TR_201910_IMPORT</t>
  </si>
  <si>
    <t>62052000_MA_201910_IMPORT</t>
  </si>
  <si>
    <t>62052000_PK_201910_IMPORT</t>
  </si>
  <si>
    <t>62052000_IN_201910_IMPORT</t>
  </si>
  <si>
    <t>62052000_BD_201910_IMPORT</t>
  </si>
  <si>
    <t>62052000_LK_201910_IMPORT</t>
  </si>
  <si>
    <t>62052000_MM_201910_IMPORT</t>
  </si>
  <si>
    <t>62052000_VN_201910_IMPORT</t>
  </si>
  <si>
    <t>62052000_KH_201910_IMPORT</t>
  </si>
  <si>
    <t>62052000_CN_201910_IMPORT</t>
  </si>
  <si>
    <t>61091000_TR_201911_IMPORT</t>
  </si>
  <si>
    <t>61091000_MA_201911_IMPORT</t>
  </si>
  <si>
    <t>61091000_PK_201911_IMPORT</t>
  </si>
  <si>
    <t>61091000_IN_201911_IMPORT</t>
  </si>
  <si>
    <t>61091000_BD_201911_IMPORT</t>
  </si>
  <si>
    <t>61091000_LK_201911_IMPORT</t>
  </si>
  <si>
    <t>61091000_MM_201911_IMPORT</t>
  </si>
  <si>
    <t>61091000_VN_201911_IMPORT</t>
  </si>
  <si>
    <t>61091000_KH_201911_IMPORT</t>
  </si>
  <si>
    <t>61091000_CN_201911_IMPORT</t>
  </si>
  <si>
    <t>61103099_TR_201911_IMPORT</t>
  </si>
  <si>
    <t>61103099_MA_201911_IMPORT</t>
  </si>
  <si>
    <t>61103099_PK_201911_IMPORT</t>
  </si>
  <si>
    <t>61103099_IN_201911_IMPORT</t>
  </si>
  <si>
    <t>61103099_BD_201911_IMPORT</t>
  </si>
  <si>
    <t>61103099_LK_201911_IMPORT</t>
  </si>
  <si>
    <t>61103099_MM_201911_IMPORT</t>
  </si>
  <si>
    <t>61103099_VN_201911_IMPORT</t>
  </si>
  <si>
    <t>61103099_KH_201911_IMPORT</t>
  </si>
  <si>
    <t>61103099_CN_201911_IMPORT</t>
  </si>
  <si>
    <t>62044300_TR_201911_IMPORT</t>
  </si>
  <si>
    <t>62044300_MA_201911_IMPORT</t>
  </si>
  <si>
    <t>62044300_PK_201911_IMPORT</t>
  </si>
  <si>
    <t>62044300_IN_201911_IMPORT</t>
  </si>
  <si>
    <t>62044300_BD_201911_IMPORT</t>
  </si>
  <si>
    <t>62044300_LK_201911_IMPORT</t>
  </si>
  <si>
    <t>62044300_MM_201911_IMPORT</t>
  </si>
  <si>
    <t>62044300_VN_201911_IMPORT</t>
  </si>
  <si>
    <t>62044300_KH_201911_IMPORT</t>
  </si>
  <si>
    <t>62044300_CN_201911_IMPORT</t>
  </si>
  <si>
    <t>62052000_TR_201911_IMPORT</t>
  </si>
  <si>
    <t>62052000_MA_201911_IMPORT</t>
  </si>
  <si>
    <t>62052000_PK_201911_IMPORT</t>
  </si>
  <si>
    <t>62052000_IN_201911_IMPORT</t>
  </si>
  <si>
    <t>62052000_BD_201911_IMPORT</t>
  </si>
  <si>
    <t>62052000_LK_201911_IMPORT</t>
  </si>
  <si>
    <t>62052000_MM_201911_IMPORT</t>
  </si>
  <si>
    <t>62052000_VN_201911_IMPORT</t>
  </si>
  <si>
    <t>62052000_KH_201911_IMPORT</t>
  </si>
  <si>
    <t>62052000_CN_201911_IMPORT</t>
  </si>
  <si>
    <t>61091000_TR_201912_IMPORT</t>
  </si>
  <si>
    <t>61091000_MA_201912_IMPORT</t>
  </si>
  <si>
    <t>61091000_PK_201912_IMPORT</t>
  </si>
  <si>
    <t>61091000_IN_201912_IMPORT</t>
  </si>
  <si>
    <t>61091000_BD_201912_IMPORT</t>
  </si>
  <si>
    <t>61091000_LK_201912_IMPORT</t>
  </si>
  <si>
    <t>61091000_MM_201912_IMPORT</t>
  </si>
  <si>
    <t>61091000_VN_201912_IMPORT</t>
  </si>
  <si>
    <t>61091000_KH_201912_IMPORT</t>
  </si>
  <si>
    <t>61091000_CN_201912_IMPORT</t>
  </si>
  <si>
    <t>61103099_TR_201912_IMPORT</t>
  </si>
  <si>
    <t>61103099_MA_201912_IMPORT</t>
  </si>
  <si>
    <t>61103099_PK_201912_IMPORT</t>
  </si>
  <si>
    <t>61103099_IN_201912_IMPORT</t>
  </si>
  <si>
    <t>61103099_BD_201912_IMPORT</t>
  </si>
  <si>
    <t>61103099_LK_201912_IMPORT</t>
  </si>
  <si>
    <t>61103099_MM_201912_IMPORT</t>
  </si>
  <si>
    <t>61103099_VN_201912_IMPORT</t>
  </si>
  <si>
    <t>61103099_KH_201912_IMPORT</t>
  </si>
  <si>
    <t>61103099_CN_201912_IMPORT</t>
  </si>
  <si>
    <t>62044300_TR_201912_IMPORT</t>
  </si>
  <si>
    <t>62044300_MA_201912_IMPORT</t>
  </si>
  <si>
    <t>62044300_PK_201912_IMPORT</t>
  </si>
  <si>
    <t>62044300_IN_201912_IMPORT</t>
  </si>
  <si>
    <t>62044300_BD_201912_IMPORT</t>
  </si>
  <si>
    <t>62044300_LK_201912_IMPORT</t>
  </si>
  <si>
    <t>62044300_MM_201912_IMPORT</t>
  </si>
  <si>
    <t>62044300_VN_201912_IMPORT</t>
  </si>
  <si>
    <t>62044300_KH_201912_IMPORT</t>
  </si>
  <si>
    <t>62044300_CN_201912_IMPORT</t>
  </si>
  <si>
    <t>62052000_TR_201912_IMPORT</t>
  </si>
  <si>
    <t>62052000_MA_201912_IMPORT</t>
  </si>
  <si>
    <t>62052000_PK_201912_IMPORT</t>
  </si>
  <si>
    <t>62052000_IN_201912_IMPORT</t>
  </si>
  <si>
    <t>62052000_BD_201912_IMPORT</t>
  </si>
  <si>
    <t>62052000_LK_201912_IMPORT</t>
  </si>
  <si>
    <t>62052000_MM_201912_IMPORT</t>
  </si>
  <si>
    <t>62052000_VN_201912_IMPORT</t>
  </si>
  <si>
    <t>62052000_KH_201912_IMPORT</t>
  </si>
  <si>
    <t>62052000_CN_201912_IMPORT</t>
  </si>
  <si>
    <t>61091000_TR_202001_IMPORT</t>
  </si>
  <si>
    <t>61091000_MA_202001_IMPORT</t>
  </si>
  <si>
    <t>61091000_PK_202001_IMPORT</t>
  </si>
  <si>
    <t>61091000_IN_202001_IMPORT</t>
  </si>
  <si>
    <t>61091000_BD_202001_IMPORT</t>
  </si>
  <si>
    <t>61091000_LK_202001_IMPORT</t>
  </si>
  <si>
    <t>61091000_MM_202001_IMPORT</t>
  </si>
  <si>
    <t>61091000_VN_202001_IMPORT</t>
  </si>
  <si>
    <t>61091000_KH_202001_IMPORT</t>
  </si>
  <si>
    <t>61091000_CN_202001_IMPORT</t>
  </si>
  <si>
    <t>61103099_TR_202001_IMPORT</t>
  </si>
  <si>
    <t>61103099_MA_202001_IMPORT</t>
  </si>
  <si>
    <t>61103099_PK_202001_IMPORT</t>
  </si>
  <si>
    <t>61103099_IN_202001_IMPORT</t>
  </si>
  <si>
    <t>61103099_BD_202001_IMPORT</t>
  </si>
  <si>
    <t>61103099_LK_202001_IMPORT</t>
  </si>
  <si>
    <t>61103099_MM_202001_IMPORT</t>
  </si>
  <si>
    <t>61103099_VN_202001_IMPORT</t>
  </si>
  <si>
    <t>61103099_KH_202001_IMPORT</t>
  </si>
  <si>
    <t>61103099_CN_202001_IMPORT</t>
  </si>
  <si>
    <t>62044300_TR_202001_IMPORT</t>
  </si>
  <si>
    <t>62044300_MA_202001_IMPORT</t>
  </si>
  <si>
    <t>62044300_PK_202001_IMPORT</t>
  </si>
  <si>
    <t>62044300_IN_202001_IMPORT</t>
  </si>
  <si>
    <t>62044300_BD_202001_IMPORT</t>
  </si>
  <si>
    <t>62044300_LK_202001_IMPORT</t>
  </si>
  <si>
    <t>62044300_MM_202001_IMPORT</t>
  </si>
  <si>
    <t>62044300_VN_202001_IMPORT</t>
  </si>
  <si>
    <t>62044300_KH_202001_IMPORT</t>
  </si>
  <si>
    <t>62044300_CN_202001_IMPORT</t>
  </si>
  <si>
    <t>62052000_TR_202001_IMPORT</t>
  </si>
  <si>
    <t>62052000_MA_202001_IMPORT</t>
  </si>
  <si>
    <t>62052000_PK_202001_IMPORT</t>
  </si>
  <si>
    <t>62052000_IN_202001_IMPORT</t>
  </si>
  <si>
    <t>62052000_BD_202001_IMPORT</t>
  </si>
  <si>
    <t>62052000_LK_202001_IMPORT</t>
  </si>
  <si>
    <t>62052000_MM_202001_IMPORT</t>
  </si>
  <si>
    <t>62052000_VN_202001_IMPORT</t>
  </si>
  <si>
    <t>62052000_KH_202001_IMPORT</t>
  </si>
  <si>
    <t>62052000_CN_202001_IMPORT</t>
  </si>
  <si>
    <t>61091000_TR_202002_IMPORT</t>
  </si>
  <si>
    <t>61091000_MA_202002_IMPORT</t>
  </si>
  <si>
    <t>61091000_PK_202002_IMPORT</t>
  </si>
  <si>
    <t>61091000_IN_202002_IMPORT</t>
  </si>
  <si>
    <t>61091000_BD_202002_IMPORT</t>
  </si>
  <si>
    <t>61091000_LK_202002_IMPORT</t>
  </si>
  <si>
    <t>61091000_MM_202002_IMPORT</t>
  </si>
  <si>
    <t>61091000_VN_202002_IMPORT</t>
  </si>
  <si>
    <t>61091000_KH_202002_IMPORT</t>
  </si>
  <si>
    <t>61091000_CN_202002_IMPORT</t>
  </si>
  <si>
    <t>61103099_TR_202002_IMPORT</t>
  </si>
  <si>
    <t>61103099_MA_202002_IMPORT</t>
  </si>
  <si>
    <t>61103099_PK_202002_IMPORT</t>
  </si>
  <si>
    <t>61103099_IN_202002_IMPORT</t>
  </si>
  <si>
    <t>61103099_BD_202002_IMPORT</t>
  </si>
  <si>
    <t>61103099_LK_202002_IMPORT</t>
  </si>
  <si>
    <t>61103099_MM_202002_IMPORT</t>
  </si>
  <si>
    <t>61103099_VN_202002_IMPORT</t>
  </si>
  <si>
    <t>61103099_KH_202002_IMPORT</t>
  </si>
  <si>
    <t>61103099_CN_202002_IMPORT</t>
  </si>
  <si>
    <t>62044300_TR_202002_IMPORT</t>
  </si>
  <si>
    <t>62044300_MA_202002_IMPORT</t>
  </si>
  <si>
    <t>62044300_PK_202002_IMPORT</t>
  </si>
  <si>
    <t>62044300_IN_202002_IMPORT</t>
  </si>
  <si>
    <t>62044300_BD_202002_IMPORT</t>
  </si>
  <si>
    <t>62044300_LK_202002_IMPORT</t>
  </si>
  <si>
    <t>62044300_MM_202002_IMPORT</t>
  </si>
  <si>
    <t>62044300_VN_202002_IMPORT</t>
  </si>
  <si>
    <t>62044300_KH_202002_IMPORT</t>
  </si>
  <si>
    <t>62044300_CN_202002_IMPORT</t>
  </si>
  <si>
    <t>62052000_TR_202002_IMPORT</t>
  </si>
  <si>
    <t>62052000_MA_202002_IMPORT</t>
  </si>
  <si>
    <t>62052000_PK_202002_IMPORT</t>
  </si>
  <si>
    <t>62052000_IN_202002_IMPORT</t>
  </si>
  <si>
    <t>62052000_BD_202002_IMPORT</t>
  </si>
  <si>
    <t>62052000_LK_202002_IMPORT</t>
  </si>
  <si>
    <t>62052000_MM_202002_IMPORT</t>
  </si>
  <si>
    <t>62052000_VN_202002_IMPORT</t>
  </si>
  <si>
    <t>62052000_KH_202002_IMPORT</t>
  </si>
  <si>
    <t>62052000_CN_202002_IMPORT</t>
  </si>
  <si>
    <t>61091000_TR_202003_IMPORT</t>
  </si>
  <si>
    <t>61091000_MA_202003_IMPORT</t>
  </si>
  <si>
    <t>61091000_PK_202003_IMPORT</t>
  </si>
  <si>
    <t>61091000_IN_202003_IMPORT</t>
  </si>
  <si>
    <t>61091000_BD_202003_IMPORT</t>
  </si>
  <si>
    <t>61091000_LK_202003_IMPORT</t>
  </si>
  <si>
    <t>61091000_MM_202003_IMPORT</t>
  </si>
  <si>
    <t>61091000_VN_202003_IMPORT</t>
  </si>
  <si>
    <t>61091000_KH_202003_IMPORT</t>
  </si>
  <si>
    <t>61091000_CN_202003_IMPORT</t>
  </si>
  <si>
    <t>61103099_TR_202003_IMPORT</t>
  </si>
  <si>
    <t>61103099_MA_202003_IMPORT</t>
  </si>
  <si>
    <t>61103099_PK_202003_IMPORT</t>
  </si>
  <si>
    <t>61103099_IN_202003_IMPORT</t>
  </si>
  <si>
    <t>61103099_BD_202003_IMPORT</t>
  </si>
  <si>
    <t>61103099_LK_202003_IMPORT</t>
  </si>
  <si>
    <t>61103099_MM_202003_IMPORT</t>
  </si>
  <si>
    <t>61103099_VN_202003_IMPORT</t>
  </si>
  <si>
    <t>61103099_KH_202003_IMPORT</t>
  </si>
  <si>
    <t>61103099_CN_202003_IMPORT</t>
  </si>
  <si>
    <t>62044300_TR_202003_IMPORT</t>
  </si>
  <si>
    <t>62044300_MA_202003_IMPORT</t>
  </si>
  <si>
    <t>62044300_PK_202003_IMPORT</t>
  </si>
  <si>
    <t>62044300_IN_202003_IMPORT</t>
  </si>
  <si>
    <t>62044300_BD_202003_IMPORT</t>
  </si>
  <si>
    <t>62044300_LK_202003_IMPORT</t>
  </si>
  <si>
    <t>62044300_MM_202003_IMPORT</t>
  </si>
  <si>
    <t>62044300_VN_202003_IMPORT</t>
  </si>
  <si>
    <t>62044300_KH_202003_IMPORT</t>
  </si>
  <si>
    <t>62044300_CN_202003_IMPORT</t>
  </si>
  <si>
    <t>62052000_TR_202003_IMPORT</t>
  </si>
  <si>
    <t>62052000_MA_202003_IMPORT</t>
  </si>
  <si>
    <t>62052000_PK_202003_IMPORT</t>
  </si>
  <si>
    <t>62052000_IN_202003_IMPORT</t>
  </si>
  <si>
    <t>62052000_BD_202003_IMPORT</t>
  </si>
  <si>
    <t>62052000_LK_202003_IMPORT</t>
  </si>
  <si>
    <t>62052000_MM_202003_IMPORT</t>
  </si>
  <si>
    <t>62052000_VN_202003_IMPORT</t>
  </si>
  <si>
    <t>62052000_KH_202003_IMPORT</t>
  </si>
  <si>
    <t>62052000_CN_202003_IMPORT</t>
  </si>
  <si>
    <t>61091000_TR_202004_IMPORT</t>
  </si>
  <si>
    <t>61091000_MA_202004_IMPORT</t>
  </si>
  <si>
    <t>61091000_PK_202004_IMPORT</t>
  </si>
  <si>
    <t>61091000_IN_202004_IMPORT</t>
  </si>
  <si>
    <t>61091000_BD_202004_IMPORT</t>
  </si>
  <si>
    <t>61091000_LK_202004_IMPORT</t>
  </si>
  <si>
    <t>61091000_MM_202004_IMPORT</t>
  </si>
  <si>
    <t>61091000_VN_202004_IMPORT</t>
  </si>
  <si>
    <t>61091000_KH_202004_IMPORT</t>
  </si>
  <si>
    <t>61091000_CN_202004_IMPORT</t>
  </si>
  <si>
    <t>61103099_TR_202004_IMPORT</t>
  </si>
  <si>
    <t>61103099_MA_202004_IMPORT</t>
  </si>
  <si>
    <t>NO_API_RECORD</t>
  </si>
  <si>
    <t>NO_REPORTED_TRADE</t>
  </si>
  <si>
    <t>61103099_PK_202004_IMPORT</t>
  </si>
  <si>
    <t>61103099_IN_202004_IMPORT</t>
  </si>
  <si>
    <t>61103099_BD_202004_IMPORT</t>
  </si>
  <si>
    <t>61103099_LK_202004_IMPORT</t>
  </si>
  <si>
    <t>61103099_MM_202004_IMPORT</t>
  </si>
  <si>
    <t>61103099_VN_202004_IMPORT</t>
  </si>
  <si>
    <t>61103099_KH_202004_IMPORT</t>
  </si>
  <si>
    <t>61103099_CN_202004_IMPORT</t>
  </si>
  <si>
    <t>62044300_TR_202004_IMPORT</t>
  </si>
  <si>
    <t>62044300_MA_202004_IMPORT</t>
  </si>
  <si>
    <t>62044300_PK_202004_IMPORT</t>
  </si>
  <si>
    <t>62044300_IN_202004_IMPORT</t>
  </si>
  <si>
    <t>62044300_BD_202004_IMPORT</t>
  </si>
  <si>
    <t>62044300_LK_202004_IMPORT</t>
  </si>
  <si>
    <t>62044300_MM_202004_IMPORT</t>
  </si>
  <si>
    <t>62044300_VN_202004_IMPORT</t>
  </si>
  <si>
    <t>62044300_KH_202004_IMPORT</t>
  </si>
  <si>
    <t>62044300_CN_202004_IMPORT</t>
  </si>
  <si>
    <t>62052000_TR_202004_IMPORT</t>
  </si>
  <si>
    <t>62052000_MA_202004_IMPORT</t>
  </si>
  <si>
    <t>62052000_PK_202004_IMPORT</t>
  </si>
  <si>
    <t>62052000_IN_202004_IMPORT</t>
  </si>
  <si>
    <t>62052000_BD_202004_IMPORT</t>
  </si>
  <si>
    <t>62052000_LK_202004_IMPORT</t>
  </si>
  <si>
    <t>62052000_MM_202004_IMPORT</t>
  </si>
  <si>
    <t>62052000_VN_202004_IMPORT</t>
  </si>
  <si>
    <t>62052000_KH_202004_IMPORT</t>
  </si>
  <si>
    <t>62052000_CN_202004_IMPORT</t>
  </si>
  <si>
    <t>61091000_TR_202005_IMPORT</t>
  </si>
  <si>
    <t>61091000_MA_202005_IMPORT</t>
  </si>
  <si>
    <t>61091000_PK_202005_IMPORT</t>
  </si>
  <si>
    <t>61091000_IN_202005_IMPORT</t>
  </si>
  <si>
    <t>61091000_BD_202005_IMPORT</t>
  </si>
  <si>
    <t>61091000_LK_202005_IMPORT</t>
  </si>
  <si>
    <t>61091000_MM_202005_IMPORT</t>
  </si>
  <si>
    <t>61091000_VN_202005_IMPORT</t>
  </si>
  <si>
    <t>61091000_KH_202005_IMPORT</t>
  </si>
  <si>
    <t>61091000_CN_202005_IMPORT</t>
  </si>
  <si>
    <t>61103099_TR_202005_IMPORT</t>
  </si>
  <si>
    <t>61103099_MA_202005_IMPORT</t>
  </si>
  <si>
    <t>61103099_PK_202005_IMPORT</t>
  </si>
  <si>
    <t>61103099_IN_202005_IMPORT</t>
  </si>
  <si>
    <t>61103099_BD_202005_IMPORT</t>
  </si>
  <si>
    <t>61103099_LK_202005_IMPORT</t>
  </si>
  <si>
    <t>61103099_MM_202005_IMPORT</t>
  </si>
  <si>
    <t>61103099_VN_202005_IMPORT</t>
  </si>
  <si>
    <t>61103099_KH_202005_IMPORT</t>
  </si>
  <si>
    <t>61103099_CN_202005_IMPORT</t>
  </si>
  <si>
    <t>62044300_TR_202005_IMPORT</t>
  </si>
  <si>
    <t>62044300_MA_202005_IMPORT</t>
  </si>
  <si>
    <t>62044300_PK_202005_IMPORT</t>
  </si>
  <si>
    <t>62044300_IN_202005_IMPORT</t>
  </si>
  <si>
    <t>62044300_BD_202005_IMPORT</t>
  </si>
  <si>
    <t>62044300_LK_202005_IMPORT</t>
  </si>
  <si>
    <t>62044300_MM_202005_IMPORT</t>
  </si>
  <si>
    <t>62044300_VN_202005_IMPORT</t>
  </si>
  <si>
    <t>62044300_KH_202005_IMPORT</t>
  </si>
  <si>
    <t>62044300_CN_202005_IMPORT</t>
  </si>
  <si>
    <t>62052000_TR_202005_IMPORT</t>
  </si>
  <si>
    <t>62052000_MA_202005_IMPORT</t>
  </si>
  <si>
    <t>62052000_PK_202005_IMPORT</t>
  </si>
  <si>
    <t>62052000_IN_202005_IMPORT</t>
  </si>
  <si>
    <t>62052000_BD_202005_IMPORT</t>
  </si>
  <si>
    <t>62052000_LK_202005_IMPORT</t>
  </si>
  <si>
    <t>62052000_MM_202005_IMPORT</t>
  </si>
  <si>
    <t>62052000_VN_202005_IMPORT</t>
  </si>
  <si>
    <t>62052000_KH_202005_IMPORT</t>
  </si>
  <si>
    <t>62052000_CN_202005_IMPORT</t>
  </si>
  <si>
    <t>61091000_TR_202006_IMPORT</t>
  </si>
  <si>
    <t>61091000_MA_202006_IMPORT</t>
  </si>
  <si>
    <t>61091000_PK_202006_IMPORT</t>
  </si>
  <si>
    <t>61091000_IN_202006_IMPORT</t>
  </si>
  <si>
    <t>61091000_BD_202006_IMPORT</t>
  </si>
  <si>
    <t>61091000_LK_202006_IMPORT</t>
  </si>
  <si>
    <t>61091000_MM_202006_IMPORT</t>
  </si>
  <si>
    <t>61091000_VN_202006_IMPORT</t>
  </si>
  <si>
    <t>61091000_KH_202006_IMPORT</t>
  </si>
  <si>
    <t>61091000_CN_202006_IMPORT</t>
  </si>
  <si>
    <t>61103099_TR_202006_IMPORT</t>
  </si>
  <si>
    <t>61103099_MA_202006_IMPORT</t>
  </si>
  <si>
    <t>61103099_PK_202006_IMPORT</t>
  </si>
  <si>
    <t>61103099_IN_202006_IMPORT</t>
  </si>
  <si>
    <t>61103099_BD_202006_IMPORT</t>
  </si>
  <si>
    <t>61103099_LK_202006_IMPORT</t>
  </si>
  <si>
    <t>61103099_MM_202006_IMPORT</t>
  </si>
  <si>
    <t>61103099_VN_202006_IMPORT</t>
  </si>
  <si>
    <t>61103099_KH_202006_IMPORT</t>
  </si>
  <si>
    <t>61103099_CN_202006_IMPORT</t>
  </si>
  <si>
    <t>62044300_TR_202006_IMPORT</t>
  </si>
  <si>
    <t>62044300_MA_202006_IMPORT</t>
  </si>
  <si>
    <t>62044300_PK_202006_IMPORT</t>
  </si>
  <si>
    <t>62044300_IN_202006_IMPORT</t>
  </si>
  <si>
    <t>62044300_BD_202006_IMPORT</t>
  </si>
  <si>
    <t>62044300_LK_202006_IMPORT</t>
  </si>
  <si>
    <t>62044300_MM_202006_IMPORT</t>
  </si>
  <si>
    <t>62044300_VN_202006_IMPORT</t>
  </si>
  <si>
    <t>62044300_KH_202006_IMPORT</t>
  </si>
  <si>
    <t>62044300_CN_202006_IMPORT</t>
  </si>
  <si>
    <t>62052000_TR_202006_IMPORT</t>
  </si>
  <si>
    <t>62052000_MA_202006_IMPORT</t>
  </si>
  <si>
    <t>62052000_PK_202006_IMPORT</t>
  </si>
  <si>
    <t>62052000_IN_202006_IMPORT</t>
  </si>
  <si>
    <t>62052000_BD_202006_IMPORT</t>
  </si>
  <si>
    <t>62052000_LK_202006_IMPORT</t>
  </si>
  <si>
    <t>62052000_MM_202006_IMPORT</t>
  </si>
  <si>
    <t>62052000_VN_202006_IMPORT</t>
  </si>
  <si>
    <t>62052000_KH_202006_IMPORT</t>
  </si>
  <si>
    <t>62052000_CN_202006_IMPORT</t>
  </si>
  <si>
    <t>61091000_TR_202007_IMPORT</t>
  </si>
  <si>
    <t>61091000_MA_202007_IMPORT</t>
  </si>
  <si>
    <t>61091000_PK_202007_IMPORT</t>
  </si>
  <si>
    <t>61091000_IN_202007_IMPORT</t>
  </si>
  <si>
    <t>61091000_BD_202007_IMPORT</t>
  </si>
  <si>
    <t>61091000_LK_202007_IMPORT</t>
  </si>
  <si>
    <t>61091000_MM_202007_IMPORT</t>
  </si>
  <si>
    <t>61091000_VN_202007_IMPORT</t>
  </si>
  <si>
    <t>61091000_KH_202007_IMPORT</t>
  </si>
  <si>
    <t>61091000_CN_202007_IMPORT</t>
  </si>
  <si>
    <t>61103099_TR_202007_IMPORT</t>
  </si>
  <si>
    <t>61103099_MA_202007_IMPORT</t>
  </si>
  <si>
    <t>61103099_PK_202007_IMPORT</t>
  </si>
  <si>
    <t>61103099_IN_202007_IMPORT</t>
  </si>
  <si>
    <t>61103099_BD_202007_IMPORT</t>
  </si>
  <si>
    <t>61103099_LK_202007_IMPORT</t>
  </si>
  <si>
    <t>61103099_MM_202007_IMPORT</t>
  </si>
  <si>
    <t>61103099_VN_202007_IMPORT</t>
  </si>
  <si>
    <t>61103099_KH_202007_IMPORT</t>
  </si>
  <si>
    <t>61103099_CN_202007_IMPORT</t>
  </si>
  <si>
    <t>62044300_TR_202007_IMPORT</t>
  </si>
  <si>
    <t>62044300_MA_202007_IMPORT</t>
  </si>
  <si>
    <t>62044300_PK_202007_IMPORT</t>
  </si>
  <si>
    <t>62044300_IN_202007_IMPORT</t>
  </si>
  <si>
    <t>62044300_BD_202007_IMPORT</t>
  </si>
  <si>
    <t>62044300_LK_202007_IMPORT</t>
  </si>
  <si>
    <t>62044300_MM_202007_IMPORT</t>
  </si>
  <si>
    <t>62044300_VN_202007_IMPORT</t>
  </si>
  <si>
    <t>62044300_KH_202007_IMPORT</t>
  </si>
  <si>
    <t>62044300_CN_202007_IMPORT</t>
  </si>
  <si>
    <t>62052000_TR_202007_IMPORT</t>
  </si>
  <si>
    <t>62052000_MA_202007_IMPORT</t>
  </si>
  <si>
    <t>62052000_PK_202007_IMPORT</t>
  </si>
  <si>
    <t>62052000_IN_202007_IMPORT</t>
  </si>
  <si>
    <t>62052000_BD_202007_IMPORT</t>
  </si>
  <si>
    <t>62052000_LK_202007_IMPORT</t>
  </si>
  <si>
    <t>62052000_MM_202007_IMPORT</t>
  </si>
  <si>
    <t>62052000_VN_202007_IMPORT</t>
  </si>
  <si>
    <t>62052000_KH_202007_IMPORT</t>
  </si>
  <si>
    <t>62052000_CN_202007_IMPORT</t>
  </si>
  <si>
    <t>61091000_TR_202008_IMPORT</t>
  </si>
  <si>
    <t>61091000_MA_202008_IMPORT</t>
  </si>
  <si>
    <t>61091000_PK_202008_IMPORT</t>
  </si>
  <si>
    <t>61091000_IN_202008_IMPORT</t>
  </si>
  <si>
    <t>61091000_BD_202008_IMPORT</t>
  </si>
  <si>
    <t>61091000_LK_202008_IMPORT</t>
  </si>
  <si>
    <t>61091000_MM_202008_IMPORT</t>
  </si>
  <si>
    <t>61091000_VN_202008_IMPORT</t>
  </si>
  <si>
    <t>61091000_KH_202008_IMPORT</t>
  </si>
  <si>
    <t>61091000_CN_202008_IMPORT</t>
  </si>
  <si>
    <t>61103099_TR_202008_IMPORT</t>
  </si>
  <si>
    <t>61103099_MA_202008_IMPORT</t>
  </si>
  <si>
    <t>61103099_PK_202008_IMPORT</t>
  </si>
  <si>
    <t>61103099_IN_202008_IMPORT</t>
  </si>
  <si>
    <t>61103099_BD_202008_IMPORT</t>
  </si>
  <si>
    <t>61103099_LK_202008_IMPORT</t>
  </si>
  <si>
    <t>61103099_MM_202008_IMPORT</t>
  </si>
  <si>
    <t>61103099_VN_202008_IMPORT</t>
  </si>
  <si>
    <t>61103099_KH_202008_IMPORT</t>
  </si>
  <si>
    <t>61103099_CN_202008_IMPORT</t>
  </si>
  <si>
    <t>62044300_TR_202008_IMPORT</t>
  </si>
  <si>
    <t>62044300_MA_202008_IMPORT</t>
  </si>
  <si>
    <t>62044300_PK_202008_IMPORT</t>
  </si>
  <si>
    <t>62044300_IN_202008_IMPORT</t>
  </si>
  <si>
    <t>62044300_BD_202008_IMPORT</t>
  </si>
  <si>
    <t>62044300_LK_202008_IMPORT</t>
  </si>
  <si>
    <t>62044300_MM_202008_IMPORT</t>
  </si>
  <si>
    <t>62044300_VN_202008_IMPORT</t>
  </si>
  <si>
    <t>62044300_KH_202008_IMPORT</t>
  </si>
  <si>
    <t>62044300_CN_202008_IMPORT</t>
  </si>
  <si>
    <t>62052000_TR_202008_IMPORT</t>
  </si>
  <si>
    <t>62052000_MA_202008_IMPORT</t>
  </si>
  <si>
    <t>62052000_PK_202008_IMPORT</t>
  </si>
  <si>
    <t>62052000_IN_202008_IMPORT</t>
  </si>
  <si>
    <t>62052000_BD_202008_IMPORT</t>
  </si>
  <si>
    <t>62052000_LK_202008_IMPORT</t>
  </si>
  <si>
    <t>62052000_MM_202008_IMPORT</t>
  </si>
  <si>
    <t>62052000_VN_202008_IMPORT</t>
  </si>
  <si>
    <t>62052000_KH_202008_IMPORT</t>
  </si>
  <si>
    <t>62052000_CN_202008_IMPORT</t>
  </si>
  <si>
    <t>61091000_TR_202009_IMPORT</t>
  </si>
  <si>
    <t>61091000_MA_202009_IMPORT</t>
  </si>
  <si>
    <t>61091000_PK_202009_IMPORT</t>
  </si>
  <si>
    <t>61091000_IN_202009_IMPORT</t>
  </si>
  <si>
    <t>61091000_BD_202009_IMPORT</t>
  </si>
  <si>
    <t>61091000_LK_202009_IMPORT</t>
  </si>
  <si>
    <t>61091000_MM_202009_IMPORT</t>
  </si>
  <si>
    <t>61091000_VN_202009_IMPORT</t>
  </si>
  <si>
    <t>61091000_KH_202009_IMPORT</t>
  </si>
  <si>
    <t>61091000_CN_202009_IMPORT</t>
  </si>
  <si>
    <t>61103099_TR_202009_IMPORT</t>
  </si>
  <si>
    <t>61103099_MA_202009_IMPORT</t>
  </si>
  <si>
    <t>61103099_PK_202009_IMPORT</t>
  </si>
  <si>
    <t>61103099_IN_202009_IMPORT</t>
  </si>
  <si>
    <t>61103099_BD_202009_IMPORT</t>
  </si>
  <si>
    <t>61103099_LK_202009_IMPORT</t>
  </si>
  <si>
    <t>61103099_MM_202009_IMPORT</t>
  </si>
  <si>
    <t>61103099_VN_202009_IMPORT</t>
  </si>
  <si>
    <t>61103099_KH_202009_IMPORT</t>
  </si>
  <si>
    <t>61103099_CN_202009_IMPORT</t>
  </si>
  <si>
    <t>62044300_TR_202009_IMPORT</t>
  </si>
  <si>
    <t>62044300_MA_202009_IMPORT</t>
  </si>
  <si>
    <t>62044300_PK_202009_IMPORT</t>
  </si>
  <si>
    <t>62044300_IN_202009_IMPORT</t>
  </si>
  <si>
    <t>62044300_BD_202009_IMPORT</t>
  </si>
  <si>
    <t>62044300_LK_202009_IMPORT</t>
  </si>
  <si>
    <t>62044300_MM_202009_IMPORT</t>
  </si>
  <si>
    <t>62044300_VN_202009_IMPORT</t>
  </si>
  <si>
    <t>62044300_KH_202009_IMPORT</t>
  </si>
  <si>
    <t>62044300_CN_202009_IMPORT</t>
  </si>
  <si>
    <t>62052000_TR_202009_IMPORT</t>
  </si>
  <si>
    <t>62052000_MA_202009_IMPORT</t>
  </si>
  <si>
    <t>62052000_PK_202009_IMPORT</t>
  </si>
  <si>
    <t>62052000_IN_202009_IMPORT</t>
  </si>
  <si>
    <t>62052000_BD_202009_IMPORT</t>
  </si>
  <si>
    <t>62052000_LK_202009_IMPORT</t>
  </si>
  <si>
    <t>62052000_MM_202009_IMPORT</t>
  </si>
  <si>
    <t>62052000_VN_202009_IMPORT</t>
  </si>
  <si>
    <t>62052000_KH_202009_IMPORT</t>
  </si>
  <si>
    <t>62052000_CN_202009_IMPORT</t>
  </si>
  <si>
    <t>61091000_TR_202010_IMPORT</t>
  </si>
  <si>
    <t>61091000_MA_202010_IMPORT</t>
  </si>
  <si>
    <t>61091000_PK_202010_IMPORT</t>
  </si>
  <si>
    <t>61091000_IN_202010_IMPORT</t>
  </si>
  <si>
    <t>61091000_BD_202010_IMPORT</t>
  </si>
  <si>
    <t>61091000_LK_202010_IMPORT</t>
  </si>
  <si>
    <t>61091000_MM_202010_IMPORT</t>
  </si>
  <si>
    <t>61091000_VN_202010_IMPORT</t>
  </si>
  <si>
    <t>61091000_KH_202010_IMPORT</t>
  </si>
  <si>
    <t>61091000_CN_202010_IMPORT</t>
  </si>
  <si>
    <t>61103099_TR_202010_IMPORT</t>
  </si>
  <si>
    <t>61103099_MA_202010_IMPORT</t>
  </si>
  <si>
    <t>61103099_PK_202010_IMPORT</t>
  </si>
  <si>
    <t>61103099_IN_202010_IMPORT</t>
  </si>
  <si>
    <t>61103099_BD_202010_IMPORT</t>
  </si>
  <si>
    <t>61103099_LK_202010_IMPORT</t>
  </si>
  <si>
    <t>61103099_MM_202010_IMPORT</t>
  </si>
  <si>
    <t>61103099_VN_202010_IMPORT</t>
  </si>
  <si>
    <t>61103099_KH_202010_IMPORT</t>
  </si>
  <si>
    <t>61103099_CN_202010_IMPORT</t>
  </si>
  <si>
    <t>62044300_TR_202010_IMPORT</t>
  </si>
  <si>
    <t>62044300_MA_202010_IMPORT</t>
  </si>
  <si>
    <t>62044300_PK_202010_IMPORT</t>
  </si>
  <si>
    <t>62044300_IN_202010_IMPORT</t>
  </si>
  <si>
    <t>62044300_BD_202010_IMPORT</t>
  </si>
  <si>
    <t>62044300_LK_202010_IMPORT</t>
  </si>
  <si>
    <t>62044300_MM_202010_IMPORT</t>
  </si>
  <si>
    <t>62044300_VN_202010_IMPORT</t>
  </si>
  <si>
    <t>62044300_KH_202010_IMPORT</t>
  </si>
  <si>
    <t>62044300_CN_202010_IMPORT</t>
  </si>
  <si>
    <t>62052000_TR_202010_IMPORT</t>
  </si>
  <si>
    <t>62052000_MA_202010_IMPORT</t>
  </si>
  <si>
    <t>62052000_PK_202010_IMPORT</t>
  </si>
  <si>
    <t>62052000_IN_202010_IMPORT</t>
  </si>
  <si>
    <t>62052000_BD_202010_IMPORT</t>
  </si>
  <si>
    <t>62052000_LK_202010_IMPORT</t>
  </si>
  <si>
    <t>62052000_MM_202010_IMPORT</t>
  </si>
  <si>
    <t>62052000_VN_202010_IMPORT</t>
  </si>
  <si>
    <t>62052000_KH_202010_IMPORT</t>
  </si>
  <si>
    <t>62052000_CN_202010_IMPORT</t>
  </si>
  <si>
    <t>61091000_TR_202011_IMPORT</t>
  </si>
  <si>
    <t>61091000_MA_202011_IMPORT</t>
  </si>
  <si>
    <t>61091000_PK_202011_IMPORT</t>
  </si>
  <si>
    <t>61091000_IN_202011_IMPORT</t>
  </si>
  <si>
    <t>61091000_BD_202011_IMPORT</t>
  </si>
  <si>
    <t>61091000_LK_202011_IMPORT</t>
  </si>
  <si>
    <t>61091000_MM_202011_IMPORT</t>
  </si>
  <si>
    <t>61091000_VN_202011_IMPORT</t>
  </si>
  <si>
    <t>61091000_KH_202011_IMPORT</t>
  </si>
  <si>
    <t>61091000_CN_202011_IMPORT</t>
  </si>
  <si>
    <t>61103099_TR_202011_IMPORT</t>
  </si>
  <si>
    <t>61103099_MA_202011_IMPORT</t>
  </si>
  <si>
    <t>61103099_PK_202011_IMPORT</t>
  </si>
  <si>
    <t>61103099_IN_202011_IMPORT</t>
  </si>
  <si>
    <t>61103099_BD_202011_IMPORT</t>
  </si>
  <si>
    <t>61103099_LK_202011_IMPORT</t>
  </si>
  <si>
    <t>61103099_MM_202011_IMPORT</t>
  </si>
  <si>
    <t>61103099_VN_202011_IMPORT</t>
  </si>
  <si>
    <t>61103099_KH_202011_IMPORT</t>
  </si>
  <si>
    <t>61103099_CN_202011_IMPORT</t>
  </si>
  <si>
    <t>62044300_TR_202011_IMPORT</t>
  </si>
  <si>
    <t>62044300_MA_202011_IMPORT</t>
  </si>
  <si>
    <t>62044300_PK_202011_IMPORT</t>
  </si>
  <si>
    <t>62044300_IN_202011_IMPORT</t>
  </si>
  <si>
    <t>62044300_BD_202011_IMPORT</t>
  </si>
  <si>
    <t>62044300_LK_202011_IMPORT</t>
  </si>
  <si>
    <t>62044300_MM_202011_IMPORT</t>
  </si>
  <si>
    <t>62044300_VN_202011_IMPORT</t>
  </si>
  <si>
    <t>62044300_KH_202011_IMPORT</t>
  </si>
  <si>
    <t>62044300_CN_202011_IMPORT</t>
  </si>
  <si>
    <t>62052000_TR_202011_IMPORT</t>
  </si>
  <si>
    <t>62052000_MA_202011_IMPORT</t>
  </si>
  <si>
    <t>62052000_PK_202011_IMPORT</t>
  </si>
  <si>
    <t>62052000_IN_202011_IMPORT</t>
  </si>
  <si>
    <t>62052000_BD_202011_IMPORT</t>
  </si>
  <si>
    <t>62052000_LK_202011_IMPORT</t>
  </si>
  <si>
    <t>62052000_MM_202011_IMPORT</t>
  </si>
  <si>
    <t>62052000_VN_202011_IMPORT</t>
  </si>
  <si>
    <t>62052000_KH_202011_IMPORT</t>
  </si>
  <si>
    <t>62052000_CN_202011_IMPORT</t>
  </si>
  <si>
    <t>61091000_TR_202012_IMPORT</t>
  </si>
  <si>
    <t>61091000_MA_202012_IMPORT</t>
  </si>
  <si>
    <t>61091000_PK_202012_IMPORT</t>
  </si>
  <si>
    <t>61091000_IN_202012_IMPORT</t>
  </si>
  <si>
    <t>61091000_BD_202012_IMPORT</t>
  </si>
  <si>
    <t>61091000_LK_202012_IMPORT</t>
  </si>
  <si>
    <t>61091000_MM_202012_IMPORT</t>
  </si>
  <si>
    <t>61091000_VN_202012_IMPORT</t>
  </si>
  <si>
    <t>61091000_KH_202012_IMPORT</t>
  </si>
  <si>
    <t>61091000_CN_202012_IMPORT</t>
  </si>
  <si>
    <t>61103099_TR_202012_IMPORT</t>
  </si>
  <si>
    <t>61103099_MA_202012_IMPORT</t>
  </si>
  <si>
    <t>61103099_PK_202012_IMPORT</t>
  </si>
  <si>
    <t>61103099_IN_202012_IMPORT</t>
  </si>
  <si>
    <t>61103099_BD_202012_IMPORT</t>
  </si>
  <si>
    <t>61103099_LK_202012_IMPORT</t>
  </si>
  <si>
    <t>61103099_MM_202012_IMPORT</t>
  </si>
  <si>
    <t>61103099_VN_202012_IMPORT</t>
  </si>
  <si>
    <t>61103099_KH_202012_IMPORT</t>
  </si>
  <si>
    <t>61103099_CN_202012_IMPORT</t>
  </si>
  <si>
    <t>62044300_TR_202012_IMPORT</t>
  </si>
  <si>
    <t>62044300_MA_202012_IMPORT</t>
  </si>
  <si>
    <t>62044300_PK_202012_IMPORT</t>
  </si>
  <si>
    <t>62044300_IN_202012_IMPORT</t>
  </si>
  <si>
    <t>62044300_BD_202012_IMPORT</t>
  </si>
  <si>
    <t>62044300_LK_202012_IMPORT</t>
  </si>
  <si>
    <t>62044300_MM_202012_IMPORT</t>
  </si>
  <si>
    <t>62044300_VN_202012_IMPORT</t>
  </si>
  <si>
    <t>62044300_KH_202012_IMPORT</t>
  </si>
  <si>
    <t>62044300_CN_202012_IMPORT</t>
  </si>
  <si>
    <t>62052000_TR_202012_IMPORT</t>
  </si>
  <si>
    <t>62052000_MA_202012_IMPORT</t>
  </si>
  <si>
    <t>62052000_PK_202012_IMPORT</t>
  </si>
  <si>
    <t>62052000_IN_202012_IMPORT</t>
  </si>
  <si>
    <t>62052000_BD_202012_IMPORT</t>
  </si>
  <si>
    <t>62052000_LK_202012_IMPORT</t>
  </si>
  <si>
    <t>62052000_MM_202012_IMPORT</t>
  </si>
  <si>
    <t>62052000_VN_202012_IMPORT</t>
  </si>
  <si>
    <t>62052000_KH_202012_IMPORT</t>
  </si>
  <si>
    <t>62052000_CN_202012_IMPORT</t>
  </si>
  <si>
    <t>61091000_TR_202101_IMPORT</t>
  </si>
  <si>
    <t>61091000_MA_202101_IMPORT</t>
  </si>
  <si>
    <t>61091000_PK_202101_IMPORT</t>
  </si>
  <si>
    <t>61091000_IN_202101_IMPORT</t>
  </si>
  <si>
    <t>61091000_BD_202101_IMPORT</t>
  </si>
  <si>
    <t>61091000_LK_202101_IMPORT</t>
  </si>
  <si>
    <t>61091000_MM_202101_IMPORT</t>
  </si>
  <si>
    <t>61091000_VN_202101_IMPORT</t>
  </si>
  <si>
    <t>61091000_KH_202101_IMPORT</t>
  </si>
  <si>
    <t>61091000_CN_202101_IMPORT</t>
  </si>
  <si>
    <t>61103099_TR_202101_IMPORT</t>
  </si>
  <si>
    <t>61103099_MA_202101_IMPORT</t>
  </si>
  <si>
    <t>61103099_PK_202101_IMPORT</t>
  </si>
  <si>
    <t>61103099_IN_202101_IMPORT</t>
  </si>
  <si>
    <t>61103099_BD_202101_IMPORT</t>
  </si>
  <si>
    <t>61103099_LK_202101_IMPORT</t>
  </si>
  <si>
    <t>61103099_MM_202101_IMPORT</t>
  </si>
  <si>
    <t>61103099_VN_202101_IMPORT</t>
  </si>
  <si>
    <t>61103099_KH_202101_IMPORT</t>
  </si>
  <si>
    <t>61103099_CN_202101_IMPORT</t>
  </si>
  <si>
    <t>62044300_TR_202101_IMPORT</t>
  </si>
  <si>
    <t>62044300_MA_202101_IMPORT</t>
  </si>
  <si>
    <t>62044300_PK_202101_IMPORT</t>
  </si>
  <si>
    <t>62044300_IN_202101_IMPORT</t>
  </si>
  <si>
    <t>62044300_BD_202101_IMPORT</t>
  </si>
  <si>
    <t>62044300_LK_202101_IMPORT</t>
  </si>
  <si>
    <t>62044300_MM_202101_IMPORT</t>
  </si>
  <si>
    <t>62044300_VN_202101_IMPORT</t>
  </si>
  <si>
    <t>62044300_KH_202101_IMPORT</t>
  </si>
  <si>
    <t>62044300_CN_202101_IMPORT</t>
  </si>
  <si>
    <t>62052000_TR_202101_IMPORT</t>
  </si>
  <si>
    <t>62052000_MA_202101_IMPORT</t>
  </si>
  <si>
    <t>62052000_PK_202101_IMPORT</t>
  </si>
  <si>
    <t>62052000_IN_202101_IMPORT</t>
  </si>
  <si>
    <t>62052000_BD_202101_IMPORT</t>
  </si>
  <si>
    <t>62052000_LK_202101_IMPORT</t>
  </si>
  <si>
    <t>62052000_MM_202101_IMPORT</t>
  </si>
  <si>
    <t>62052000_VN_202101_IMPORT</t>
  </si>
  <si>
    <t>62052000_KH_202101_IMPORT</t>
  </si>
  <si>
    <t>62052000_CN_202101_IMPORT</t>
  </si>
  <si>
    <t>61091000_TR_202102_IMPORT</t>
  </si>
  <si>
    <t>61091000_MA_202102_IMPORT</t>
  </si>
  <si>
    <t>61091000_PK_202102_IMPORT</t>
  </si>
  <si>
    <t>61091000_IN_202102_IMPORT</t>
  </si>
  <si>
    <t>61091000_BD_202102_IMPORT</t>
  </si>
  <si>
    <t>61091000_LK_202102_IMPORT</t>
  </si>
  <si>
    <t>61091000_MM_202102_IMPORT</t>
  </si>
  <si>
    <t>61091000_VN_202102_IMPORT</t>
  </si>
  <si>
    <t>61091000_KH_202102_IMPORT</t>
  </si>
  <si>
    <t>61091000_CN_202102_IMPORT</t>
  </si>
  <si>
    <t>61103099_TR_202102_IMPORT</t>
  </si>
  <si>
    <t>61103099_MA_202102_IMPORT</t>
  </si>
  <si>
    <t>61103099_PK_202102_IMPORT</t>
  </si>
  <si>
    <t>61103099_IN_202102_IMPORT</t>
  </si>
  <si>
    <t>61103099_BD_202102_IMPORT</t>
  </si>
  <si>
    <t>61103099_LK_202102_IMPORT</t>
  </si>
  <si>
    <t>61103099_MM_202102_IMPORT</t>
  </si>
  <si>
    <t>61103099_VN_202102_IMPORT</t>
  </si>
  <si>
    <t>61103099_KH_202102_IMPORT</t>
  </si>
  <si>
    <t>61103099_CN_202102_IMPORT</t>
  </si>
  <si>
    <t>62044300_TR_202102_IMPORT</t>
  </si>
  <si>
    <t>62044300_MA_202102_IMPORT</t>
  </si>
  <si>
    <t>62044300_PK_202102_IMPORT</t>
  </si>
  <si>
    <t>62044300_IN_202102_IMPORT</t>
  </si>
  <si>
    <t>62044300_BD_202102_IMPORT</t>
  </si>
  <si>
    <t>62044300_LK_202102_IMPORT</t>
  </si>
  <si>
    <t>62044300_MM_202102_IMPORT</t>
  </si>
  <si>
    <t>62044300_VN_202102_IMPORT</t>
  </si>
  <si>
    <t>62044300_KH_202102_IMPORT</t>
  </si>
  <si>
    <t>62044300_CN_202102_IMPORT</t>
  </si>
  <si>
    <t>62052000_TR_202102_IMPORT</t>
  </si>
  <si>
    <t>62052000_MA_202102_IMPORT</t>
  </si>
  <si>
    <t>62052000_PK_202102_IMPORT</t>
  </si>
  <si>
    <t>62052000_IN_202102_IMPORT</t>
  </si>
  <si>
    <t>62052000_BD_202102_IMPORT</t>
  </si>
  <si>
    <t>62052000_LK_202102_IMPORT</t>
  </si>
  <si>
    <t>62052000_MM_202102_IMPORT</t>
  </si>
  <si>
    <t>62052000_VN_202102_IMPORT</t>
  </si>
  <si>
    <t>62052000_KH_202102_IMPORT</t>
  </si>
  <si>
    <t>62052000_CN_202102_IMPORT</t>
  </si>
  <si>
    <t>61091000_TR_202103_IMPORT</t>
  </si>
  <si>
    <t>61091000_MA_202103_IMPORT</t>
  </si>
  <si>
    <t>61091000_PK_202103_IMPORT</t>
  </si>
  <si>
    <t>61091000_IN_202103_IMPORT</t>
  </si>
  <si>
    <t>61091000_BD_202103_IMPORT</t>
  </si>
  <si>
    <t>61091000_LK_202103_IMPORT</t>
  </si>
  <si>
    <t>61091000_MM_202103_IMPORT</t>
  </si>
  <si>
    <t>61091000_VN_202103_IMPORT</t>
  </si>
  <si>
    <t>61091000_KH_202103_IMPORT</t>
  </si>
  <si>
    <t>61091000_CN_202103_IMPORT</t>
  </si>
  <si>
    <t>61103099_TR_202103_IMPORT</t>
  </si>
  <si>
    <t>61103099_MA_202103_IMPORT</t>
  </si>
  <si>
    <t>61103099_PK_202103_IMPORT</t>
  </si>
  <si>
    <t>61103099_IN_202103_IMPORT</t>
  </si>
  <si>
    <t>61103099_BD_202103_IMPORT</t>
  </si>
  <si>
    <t>61103099_LK_202103_IMPORT</t>
  </si>
  <si>
    <t>61103099_MM_202103_IMPORT</t>
  </si>
  <si>
    <t>61103099_VN_202103_IMPORT</t>
  </si>
  <si>
    <t>61103099_KH_202103_IMPORT</t>
  </si>
  <si>
    <t>61103099_CN_202103_IMPORT</t>
  </si>
  <si>
    <t>62044300_TR_202103_IMPORT</t>
  </si>
  <si>
    <t>62044300_MA_202103_IMPORT</t>
  </si>
  <si>
    <t>62044300_PK_202103_IMPORT</t>
  </si>
  <si>
    <t>62044300_IN_202103_IMPORT</t>
  </si>
  <si>
    <t>62044300_BD_202103_IMPORT</t>
  </si>
  <si>
    <t>62044300_LK_202103_IMPORT</t>
  </si>
  <si>
    <t>62044300_MM_202103_IMPORT</t>
  </si>
  <si>
    <t>62044300_VN_202103_IMPORT</t>
  </si>
  <si>
    <t>62044300_KH_202103_IMPORT</t>
  </si>
  <si>
    <t>62044300_CN_202103_IMPORT</t>
  </si>
  <si>
    <t>62052000_TR_202103_IMPORT</t>
  </si>
  <si>
    <t>62052000_MA_202103_IMPORT</t>
  </si>
  <si>
    <t>62052000_PK_202103_IMPORT</t>
  </si>
  <si>
    <t>62052000_IN_202103_IMPORT</t>
  </si>
  <si>
    <t>62052000_BD_202103_IMPORT</t>
  </si>
  <si>
    <t>62052000_LK_202103_IMPORT</t>
  </si>
  <si>
    <t>62052000_MM_202103_IMPORT</t>
  </si>
  <si>
    <t>62052000_VN_202103_IMPORT</t>
  </si>
  <si>
    <t>62052000_KH_202103_IMPORT</t>
  </si>
  <si>
    <t>62052000_CN_202103_IMPORT</t>
  </si>
  <si>
    <t>61091000_TR_202104_IMPORT</t>
  </si>
  <si>
    <t>61091000_MA_202104_IMPORT</t>
  </si>
  <si>
    <t>61091000_PK_202104_IMPORT</t>
  </si>
  <si>
    <t>61091000_IN_202104_IMPORT</t>
  </si>
  <si>
    <t>61091000_BD_202104_IMPORT</t>
  </si>
  <si>
    <t>61091000_LK_202104_IMPORT</t>
  </si>
  <si>
    <t>61091000_MM_202104_IMPORT</t>
  </si>
  <si>
    <t>61091000_VN_202104_IMPORT</t>
  </si>
  <si>
    <t>61091000_KH_202104_IMPORT</t>
  </si>
  <si>
    <t>61091000_CN_202104_IMPORT</t>
  </si>
  <si>
    <t>61103099_TR_202104_IMPORT</t>
  </si>
  <si>
    <t>61103099_MA_202104_IMPORT</t>
  </si>
  <si>
    <t>61103099_PK_202104_IMPORT</t>
  </si>
  <si>
    <t>61103099_IN_202104_IMPORT</t>
  </si>
  <si>
    <t>61103099_BD_202104_IMPORT</t>
  </si>
  <si>
    <t>61103099_LK_202104_IMPORT</t>
  </si>
  <si>
    <t>61103099_MM_202104_IMPORT</t>
  </si>
  <si>
    <t>61103099_VN_202104_IMPORT</t>
  </si>
  <si>
    <t>61103099_KH_202104_IMPORT</t>
  </si>
  <si>
    <t>61103099_CN_202104_IMPORT</t>
  </si>
  <si>
    <t>62044300_TR_202104_IMPORT</t>
  </si>
  <si>
    <t>62044300_MA_202104_IMPORT</t>
  </si>
  <si>
    <t>62044300_PK_202104_IMPORT</t>
  </si>
  <si>
    <t>62044300_IN_202104_IMPORT</t>
  </si>
  <si>
    <t>62044300_BD_202104_IMPORT</t>
  </si>
  <si>
    <t>62044300_LK_202104_IMPORT</t>
  </si>
  <si>
    <t>62044300_MM_202104_IMPORT</t>
  </si>
  <si>
    <t>62044300_VN_202104_IMPORT</t>
  </si>
  <si>
    <t>62044300_KH_202104_IMPORT</t>
  </si>
  <si>
    <t>62044300_CN_202104_IMPORT</t>
  </si>
  <si>
    <t>62052000_TR_202104_IMPORT</t>
  </si>
  <si>
    <t>62052000_MA_202104_IMPORT</t>
  </si>
  <si>
    <t>62052000_PK_202104_IMPORT</t>
  </si>
  <si>
    <t>62052000_IN_202104_IMPORT</t>
  </si>
  <si>
    <t>62052000_BD_202104_IMPORT</t>
  </si>
  <si>
    <t>62052000_LK_202104_IMPORT</t>
  </si>
  <si>
    <t>62052000_MM_202104_IMPORT</t>
  </si>
  <si>
    <t>62052000_VN_202104_IMPORT</t>
  </si>
  <si>
    <t>62052000_KH_202104_IMPORT</t>
  </si>
  <si>
    <t>62052000_CN_202104_IMPORT</t>
  </si>
  <si>
    <t>61091000_TR_202105_IMPORT</t>
  </si>
  <si>
    <t>61091000_MA_202105_IMPORT</t>
  </si>
  <si>
    <t>61091000_PK_202105_IMPORT</t>
  </si>
  <si>
    <t>61091000_IN_202105_IMPORT</t>
  </si>
  <si>
    <t>61091000_BD_202105_IMPORT</t>
  </si>
  <si>
    <t>61091000_LK_202105_IMPORT</t>
  </si>
  <si>
    <t>61091000_MM_202105_IMPORT</t>
  </si>
  <si>
    <t>61091000_VN_202105_IMPORT</t>
  </si>
  <si>
    <t>61091000_KH_202105_IMPORT</t>
  </si>
  <si>
    <t>61091000_CN_202105_IMPORT</t>
  </si>
  <si>
    <t>61103099_TR_202105_IMPORT</t>
  </si>
  <si>
    <t>61103099_MA_202105_IMPORT</t>
  </si>
  <si>
    <t>61103099_PK_202105_IMPORT</t>
  </si>
  <si>
    <t>61103099_IN_202105_IMPORT</t>
  </si>
  <si>
    <t>61103099_BD_202105_IMPORT</t>
  </si>
  <si>
    <t>61103099_LK_202105_IMPORT</t>
  </si>
  <si>
    <t>61103099_MM_202105_IMPORT</t>
  </si>
  <si>
    <t>61103099_VN_202105_IMPORT</t>
  </si>
  <si>
    <t>61103099_KH_202105_IMPORT</t>
  </si>
  <si>
    <t>61103099_CN_202105_IMPORT</t>
  </si>
  <si>
    <t>62044300_TR_202105_IMPORT</t>
  </si>
  <si>
    <t>62044300_MA_202105_IMPORT</t>
  </si>
  <si>
    <t>62044300_PK_202105_IMPORT</t>
  </si>
  <si>
    <t>62044300_IN_202105_IMPORT</t>
  </si>
  <si>
    <t>62044300_BD_202105_IMPORT</t>
  </si>
  <si>
    <t>62044300_LK_202105_IMPORT</t>
  </si>
  <si>
    <t>62044300_MM_202105_IMPORT</t>
  </si>
  <si>
    <t>62044300_VN_202105_IMPORT</t>
  </si>
  <si>
    <t>62044300_KH_202105_IMPORT</t>
  </si>
  <si>
    <t>62044300_CN_202105_IMPORT</t>
  </si>
  <si>
    <t>62052000_TR_202105_IMPORT</t>
  </si>
  <si>
    <t>62052000_MA_202105_IMPORT</t>
  </si>
  <si>
    <t>62052000_PK_202105_IMPORT</t>
  </si>
  <si>
    <t>62052000_IN_202105_IMPORT</t>
  </si>
  <si>
    <t>62052000_BD_202105_IMPORT</t>
  </si>
  <si>
    <t>62052000_LK_202105_IMPORT</t>
  </si>
  <si>
    <t>62052000_MM_202105_IMPORT</t>
  </si>
  <si>
    <t>62052000_VN_202105_IMPORT</t>
  </si>
  <si>
    <t>62052000_KH_202105_IMPORT</t>
  </si>
  <si>
    <t>62052000_CN_202105_IMPORT</t>
  </si>
  <si>
    <t>61091000_TR_202106_IMPORT</t>
  </si>
  <si>
    <t>61091000_MA_202106_IMPORT</t>
  </si>
  <si>
    <t>61091000_PK_202106_IMPORT</t>
  </si>
  <si>
    <t>61091000_IN_202106_IMPORT</t>
  </si>
  <si>
    <t>61091000_BD_202106_IMPORT</t>
  </si>
  <si>
    <t>61091000_LK_202106_IMPORT</t>
  </si>
  <si>
    <t>61091000_MM_202106_IMPORT</t>
  </si>
  <si>
    <t>61091000_VN_202106_IMPORT</t>
  </si>
  <si>
    <t>61091000_KH_202106_IMPORT</t>
  </si>
  <si>
    <t>61091000_CN_202106_IMPORT</t>
  </si>
  <si>
    <t>61103099_TR_202106_IMPORT</t>
  </si>
  <si>
    <t>61103099_MA_202106_IMPORT</t>
  </si>
  <si>
    <t>61103099_PK_202106_IMPORT</t>
  </si>
  <si>
    <t>61103099_IN_202106_IMPORT</t>
  </si>
  <si>
    <t>61103099_BD_202106_IMPORT</t>
  </si>
  <si>
    <t>61103099_LK_202106_IMPORT</t>
  </si>
  <si>
    <t>61103099_MM_202106_IMPORT</t>
  </si>
  <si>
    <t>61103099_VN_202106_IMPORT</t>
  </si>
  <si>
    <t>61103099_KH_202106_IMPORT</t>
  </si>
  <si>
    <t>61103099_CN_202106_IMPORT</t>
  </si>
  <si>
    <t>62044300_TR_202106_IMPORT</t>
  </si>
  <si>
    <t>62044300_MA_202106_IMPORT</t>
  </si>
  <si>
    <t>62044300_PK_202106_IMPORT</t>
  </si>
  <si>
    <t>62044300_IN_202106_IMPORT</t>
  </si>
  <si>
    <t>62044300_BD_202106_IMPORT</t>
  </si>
  <si>
    <t>62044300_LK_202106_IMPORT</t>
  </si>
  <si>
    <t>62044300_MM_202106_IMPORT</t>
  </si>
  <si>
    <t>62044300_VN_202106_IMPORT</t>
  </si>
  <si>
    <t>62044300_KH_202106_IMPORT</t>
  </si>
  <si>
    <t>62044300_CN_202106_IMPORT</t>
  </si>
  <si>
    <t>62052000_TR_202106_IMPORT</t>
  </si>
  <si>
    <t>62052000_MA_202106_IMPORT</t>
  </si>
  <si>
    <t>62052000_PK_202106_IMPORT</t>
  </si>
  <si>
    <t>62052000_IN_202106_IMPORT</t>
  </si>
  <si>
    <t>62052000_BD_202106_IMPORT</t>
  </si>
  <si>
    <t>62052000_LK_202106_IMPORT</t>
  </si>
  <si>
    <t>62052000_MM_202106_IMPORT</t>
  </si>
  <si>
    <t>62052000_VN_202106_IMPORT</t>
  </si>
  <si>
    <t>62052000_KH_202106_IMPORT</t>
  </si>
  <si>
    <t>62052000_CN_202106_IMPORT</t>
  </si>
  <si>
    <t>61091000_TR_202107_IMPORT</t>
  </si>
  <si>
    <t>61091000_MA_202107_IMPORT</t>
  </si>
  <si>
    <t>61091000_PK_202107_IMPORT</t>
  </si>
  <si>
    <t>61091000_IN_202107_IMPORT</t>
  </si>
  <si>
    <t>61091000_BD_202107_IMPORT</t>
  </si>
  <si>
    <t>61091000_LK_202107_IMPORT</t>
  </si>
  <si>
    <t>61091000_MM_202107_IMPORT</t>
  </si>
  <si>
    <t>61091000_VN_202107_IMPORT</t>
  </si>
  <si>
    <t>61091000_KH_202107_IMPORT</t>
  </si>
  <si>
    <t>61091000_CN_202107_IMPORT</t>
  </si>
  <si>
    <t>61103099_TR_202107_IMPORT</t>
  </si>
  <si>
    <t>61103099_MA_202107_IMPORT</t>
  </si>
  <si>
    <t>61103099_PK_202107_IMPORT</t>
  </si>
  <si>
    <t>61103099_IN_202107_IMPORT</t>
  </si>
  <si>
    <t>61103099_BD_202107_IMPORT</t>
  </si>
  <si>
    <t>61103099_LK_202107_IMPORT</t>
  </si>
  <si>
    <t>61103099_MM_202107_IMPORT</t>
  </si>
  <si>
    <t>61103099_VN_202107_IMPORT</t>
  </si>
  <si>
    <t>61103099_KH_202107_IMPORT</t>
  </si>
  <si>
    <t>61103099_CN_202107_IMPORT</t>
  </si>
  <si>
    <t>62044300_TR_202107_IMPORT</t>
  </si>
  <si>
    <t>62044300_MA_202107_IMPORT</t>
  </si>
  <si>
    <t>62044300_PK_202107_IMPORT</t>
  </si>
  <si>
    <t>62044300_IN_202107_IMPORT</t>
  </si>
  <si>
    <t>62044300_BD_202107_IMPORT</t>
  </si>
  <si>
    <t>62044300_LK_202107_IMPORT</t>
  </si>
  <si>
    <t>62044300_MM_202107_IMPORT</t>
  </si>
  <si>
    <t>62044300_VN_202107_IMPORT</t>
  </si>
  <si>
    <t>62044300_KH_202107_IMPORT</t>
  </si>
  <si>
    <t>62044300_CN_202107_IMPORT</t>
  </si>
  <si>
    <t>62052000_TR_202107_IMPORT</t>
  </si>
  <si>
    <t>62052000_MA_202107_IMPORT</t>
  </si>
  <si>
    <t>62052000_PK_202107_IMPORT</t>
  </si>
  <si>
    <t>62052000_IN_202107_IMPORT</t>
  </si>
  <si>
    <t>62052000_BD_202107_IMPORT</t>
  </si>
  <si>
    <t>62052000_LK_202107_IMPORT</t>
  </si>
  <si>
    <t>62052000_MM_202107_IMPORT</t>
  </si>
  <si>
    <t>62052000_VN_202107_IMPORT</t>
  </si>
  <si>
    <t>62052000_KH_202107_IMPORT</t>
  </si>
  <si>
    <t>62052000_CN_202107_IMPORT</t>
  </si>
  <si>
    <t>61091000_TR_202108_IMPORT</t>
  </si>
  <si>
    <t>61091000_MA_202108_IMPORT</t>
  </si>
  <si>
    <t>61091000_PK_202108_IMPORT</t>
  </si>
  <si>
    <t>61091000_IN_202108_IMPORT</t>
  </si>
  <si>
    <t>61091000_BD_202108_IMPORT</t>
  </si>
  <si>
    <t>61091000_LK_202108_IMPORT</t>
  </si>
  <si>
    <t>61091000_MM_202108_IMPORT</t>
  </si>
  <si>
    <t>61091000_VN_202108_IMPORT</t>
  </si>
  <si>
    <t>61091000_KH_202108_IMPORT</t>
  </si>
  <si>
    <t>61091000_CN_202108_IMPORT</t>
  </si>
  <si>
    <t>61103099_TR_202108_IMPORT</t>
  </si>
  <si>
    <t>61103099_MA_202108_IMPORT</t>
  </si>
  <si>
    <t>61103099_PK_202108_IMPORT</t>
  </si>
  <si>
    <t>61103099_IN_202108_IMPORT</t>
  </si>
  <si>
    <t>61103099_BD_202108_IMPORT</t>
  </si>
  <si>
    <t>61103099_LK_202108_IMPORT</t>
  </si>
  <si>
    <t>61103099_MM_202108_IMPORT</t>
  </si>
  <si>
    <t>61103099_VN_202108_IMPORT</t>
  </si>
  <si>
    <t>61103099_KH_202108_IMPORT</t>
  </si>
  <si>
    <t>61103099_CN_202108_IMPORT</t>
  </si>
  <si>
    <t>62044300_TR_202108_IMPORT</t>
  </si>
  <si>
    <t>62044300_MA_202108_IMPORT</t>
  </si>
  <si>
    <t>62044300_PK_202108_IMPORT</t>
  </si>
  <si>
    <t>62044300_IN_202108_IMPORT</t>
  </si>
  <si>
    <t>62044300_BD_202108_IMPORT</t>
  </si>
  <si>
    <t>62044300_LK_202108_IMPORT</t>
  </si>
  <si>
    <t>62044300_MM_202108_IMPORT</t>
  </si>
  <si>
    <t>62044300_VN_202108_IMPORT</t>
  </si>
  <si>
    <t>62044300_KH_202108_IMPORT</t>
  </si>
  <si>
    <t>62044300_CN_202108_IMPORT</t>
  </si>
  <si>
    <t>62052000_TR_202108_IMPORT</t>
  </si>
  <si>
    <t>62052000_MA_202108_IMPORT</t>
  </si>
  <si>
    <t>62052000_PK_202108_IMPORT</t>
  </si>
  <si>
    <t>62052000_IN_202108_IMPORT</t>
  </si>
  <si>
    <t>62052000_BD_202108_IMPORT</t>
  </si>
  <si>
    <t>62052000_LK_202108_IMPORT</t>
  </si>
  <si>
    <t>62052000_MM_202108_IMPORT</t>
  </si>
  <si>
    <t>62052000_VN_202108_IMPORT</t>
  </si>
  <si>
    <t>62052000_KH_202108_IMPORT</t>
  </si>
  <si>
    <t>62052000_CN_202108_IMPORT</t>
  </si>
  <si>
    <t>61091000_TR_202109_IMPORT</t>
  </si>
  <si>
    <t>61091000_MA_202109_IMPORT</t>
  </si>
  <si>
    <t>61091000_PK_202109_IMPORT</t>
  </si>
  <si>
    <t>61091000_IN_202109_IMPORT</t>
  </si>
  <si>
    <t>61091000_BD_202109_IMPORT</t>
  </si>
  <si>
    <t>61091000_LK_202109_IMPORT</t>
  </si>
  <si>
    <t>61091000_MM_202109_IMPORT</t>
  </si>
  <si>
    <t>61091000_VN_202109_IMPORT</t>
  </si>
  <si>
    <t>61091000_KH_202109_IMPORT</t>
  </si>
  <si>
    <t>61091000_CN_202109_IMPORT</t>
  </si>
  <si>
    <t>61103099_TR_202109_IMPORT</t>
  </si>
  <si>
    <t>61103099_MA_202109_IMPORT</t>
  </si>
  <si>
    <t>61103099_PK_202109_IMPORT</t>
  </si>
  <si>
    <t>61103099_IN_202109_IMPORT</t>
  </si>
  <si>
    <t>61103099_BD_202109_IMPORT</t>
  </si>
  <si>
    <t>61103099_LK_202109_IMPORT</t>
  </si>
  <si>
    <t>61103099_MM_202109_IMPORT</t>
  </si>
  <si>
    <t>61103099_VN_202109_IMPORT</t>
  </si>
  <si>
    <t>61103099_KH_202109_IMPORT</t>
  </si>
  <si>
    <t>61103099_CN_202109_IMPORT</t>
  </si>
  <si>
    <t>62044300_TR_202109_IMPORT</t>
  </si>
  <si>
    <t>62044300_MA_202109_IMPORT</t>
  </si>
  <si>
    <t>62044300_PK_202109_IMPORT</t>
  </si>
  <si>
    <t>62044300_IN_202109_IMPORT</t>
  </si>
  <si>
    <t>62044300_BD_202109_IMPORT</t>
  </si>
  <si>
    <t>62044300_LK_202109_IMPORT</t>
  </si>
  <si>
    <t>62044300_MM_202109_IMPORT</t>
  </si>
  <si>
    <t>62044300_VN_202109_IMPORT</t>
  </si>
  <si>
    <t>62044300_KH_202109_IMPORT</t>
  </si>
  <si>
    <t>62044300_CN_202109_IMPORT</t>
  </si>
  <si>
    <t>62052000_TR_202109_IMPORT</t>
  </si>
  <si>
    <t>62052000_MA_202109_IMPORT</t>
  </si>
  <si>
    <t>62052000_PK_202109_IMPORT</t>
  </si>
  <si>
    <t>62052000_IN_202109_IMPORT</t>
  </si>
  <si>
    <t>62052000_BD_202109_IMPORT</t>
  </si>
  <si>
    <t>62052000_LK_202109_IMPORT</t>
  </si>
  <si>
    <t>62052000_MM_202109_IMPORT</t>
  </si>
  <si>
    <t>62052000_VN_202109_IMPORT</t>
  </si>
  <si>
    <t>62052000_KH_202109_IMPORT</t>
  </si>
  <si>
    <t>62052000_CN_202109_IMPORT</t>
  </si>
  <si>
    <t>61091000_TR_202110_IMPORT</t>
  </si>
  <si>
    <t>61091000_MA_202110_IMPORT</t>
  </si>
  <si>
    <t>61091000_PK_202110_IMPORT</t>
  </si>
  <si>
    <t>61091000_IN_202110_IMPORT</t>
  </si>
  <si>
    <t>61091000_BD_202110_IMPORT</t>
  </si>
  <si>
    <t>61091000_LK_202110_IMPORT</t>
  </si>
  <si>
    <t>61091000_MM_202110_IMPORT</t>
  </si>
  <si>
    <t>61091000_VN_202110_IMPORT</t>
  </si>
  <si>
    <t>61091000_KH_202110_IMPORT</t>
  </si>
  <si>
    <t>61091000_CN_202110_IMPORT</t>
  </si>
  <si>
    <t>61103099_TR_202110_IMPORT</t>
  </si>
  <si>
    <t>61103099_MA_202110_IMPORT</t>
  </si>
  <si>
    <t>61103099_PK_202110_IMPORT</t>
  </si>
  <si>
    <t>61103099_IN_202110_IMPORT</t>
  </si>
  <si>
    <t>61103099_BD_202110_IMPORT</t>
  </si>
  <si>
    <t>61103099_LK_202110_IMPORT</t>
  </si>
  <si>
    <t>61103099_MM_202110_IMPORT</t>
  </si>
  <si>
    <t>61103099_VN_202110_IMPORT</t>
  </si>
  <si>
    <t>61103099_KH_202110_IMPORT</t>
  </si>
  <si>
    <t>61103099_CN_202110_IMPORT</t>
  </si>
  <si>
    <t>62044300_TR_202110_IMPORT</t>
  </si>
  <si>
    <t>62044300_MA_202110_IMPORT</t>
  </si>
  <si>
    <t>62044300_PK_202110_IMPORT</t>
  </si>
  <si>
    <t>62044300_IN_202110_IMPORT</t>
  </si>
  <si>
    <t>62044300_BD_202110_IMPORT</t>
  </si>
  <si>
    <t>62044300_LK_202110_IMPORT</t>
  </si>
  <si>
    <t>62044300_MM_202110_IMPORT</t>
  </si>
  <si>
    <t>62044300_VN_202110_IMPORT</t>
  </si>
  <si>
    <t>62044300_KH_202110_IMPORT</t>
  </si>
  <si>
    <t>62044300_CN_202110_IMPORT</t>
  </si>
  <si>
    <t>62052000_TR_202110_IMPORT</t>
  </si>
  <si>
    <t>62052000_MA_202110_IMPORT</t>
  </si>
  <si>
    <t>62052000_PK_202110_IMPORT</t>
  </si>
  <si>
    <t>62052000_IN_202110_IMPORT</t>
  </si>
  <si>
    <t>62052000_BD_202110_IMPORT</t>
  </si>
  <si>
    <t>62052000_LK_202110_IMPORT</t>
  </si>
  <si>
    <t>62052000_MM_202110_IMPORT</t>
  </si>
  <si>
    <t>62052000_VN_202110_IMPORT</t>
  </si>
  <si>
    <t>62052000_KH_202110_IMPORT</t>
  </si>
  <si>
    <t>62052000_CN_202110_IMPORT</t>
  </si>
  <si>
    <t>61091000_TR_202111_IMPORT</t>
  </si>
  <si>
    <t>61091000_MA_202111_IMPORT</t>
  </si>
  <si>
    <t>61091000_PK_202111_IMPORT</t>
  </si>
  <si>
    <t>61091000_IN_202111_IMPORT</t>
  </si>
  <si>
    <t>61091000_BD_202111_IMPORT</t>
  </si>
  <si>
    <t>61091000_LK_202111_IMPORT</t>
  </si>
  <si>
    <t>61091000_MM_202111_IMPORT</t>
  </si>
  <si>
    <t>61091000_VN_202111_IMPORT</t>
  </si>
  <si>
    <t>61091000_KH_202111_IMPORT</t>
  </si>
  <si>
    <t>61091000_CN_202111_IMPORT</t>
  </si>
  <si>
    <t>61103099_TR_202111_IMPORT</t>
  </si>
  <si>
    <t>61103099_MA_202111_IMPORT</t>
  </si>
  <si>
    <t>61103099_PK_202111_IMPORT</t>
  </si>
  <si>
    <t>61103099_IN_202111_IMPORT</t>
  </si>
  <si>
    <t>61103099_BD_202111_IMPORT</t>
  </si>
  <si>
    <t>61103099_LK_202111_IMPORT</t>
  </si>
  <si>
    <t>61103099_MM_202111_IMPORT</t>
  </si>
  <si>
    <t>61103099_VN_202111_IMPORT</t>
  </si>
  <si>
    <t>61103099_KH_202111_IMPORT</t>
  </si>
  <si>
    <t>61103099_CN_202111_IMPORT</t>
  </si>
  <si>
    <t>62044300_TR_202111_IMPORT</t>
  </si>
  <si>
    <t>62044300_MA_202111_IMPORT</t>
  </si>
  <si>
    <t>62044300_PK_202111_IMPORT</t>
  </si>
  <si>
    <t>62044300_IN_202111_IMPORT</t>
  </si>
  <si>
    <t>62044300_BD_202111_IMPORT</t>
  </si>
  <si>
    <t>62044300_LK_202111_IMPORT</t>
  </si>
  <si>
    <t>62044300_MM_202111_IMPORT</t>
  </si>
  <si>
    <t>62044300_VN_202111_IMPORT</t>
  </si>
  <si>
    <t>62044300_KH_202111_IMPORT</t>
  </si>
  <si>
    <t>62044300_CN_202111_IMPORT</t>
  </si>
  <si>
    <t>62052000_TR_202111_IMPORT</t>
  </si>
  <si>
    <t>62052000_MA_202111_IMPORT</t>
  </si>
  <si>
    <t>62052000_PK_202111_IMPORT</t>
  </si>
  <si>
    <t>62052000_IN_202111_IMPORT</t>
  </si>
  <si>
    <t>62052000_BD_202111_IMPORT</t>
  </si>
  <si>
    <t>62052000_LK_202111_IMPORT</t>
  </si>
  <si>
    <t>62052000_MM_202111_IMPORT</t>
  </si>
  <si>
    <t>62052000_VN_202111_IMPORT</t>
  </si>
  <si>
    <t>62052000_KH_202111_IMPORT</t>
  </si>
  <si>
    <t>62052000_CN_202111_IMPORT</t>
  </si>
  <si>
    <t>61091000_TR_202112_IMPORT</t>
  </si>
  <si>
    <t>61091000_MA_202112_IMPORT</t>
  </si>
  <si>
    <t>61091000_PK_202112_IMPORT</t>
  </si>
  <si>
    <t>61091000_IN_202112_IMPORT</t>
  </si>
  <si>
    <t>61091000_BD_202112_IMPORT</t>
  </si>
  <si>
    <t>61091000_LK_202112_IMPORT</t>
  </si>
  <si>
    <t>61091000_MM_202112_IMPORT</t>
  </si>
  <si>
    <t>61091000_VN_202112_IMPORT</t>
  </si>
  <si>
    <t>61091000_KH_202112_IMPORT</t>
  </si>
  <si>
    <t>61091000_CN_202112_IMPORT</t>
  </si>
  <si>
    <t>61103099_TR_202112_IMPORT</t>
  </si>
  <si>
    <t>61103099_MA_202112_IMPORT</t>
  </si>
  <si>
    <t>61103099_PK_202112_IMPORT</t>
  </si>
  <si>
    <t>61103099_IN_202112_IMPORT</t>
  </si>
  <si>
    <t>61103099_BD_202112_IMPORT</t>
  </si>
  <si>
    <t>61103099_LK_202112_IMPORT</t>
  </si>
  <si>
    <t>61103099_MM_202112_IMPORT</t>
  </si>
  <si>
    <t>61103099_VN_202112_IMPORT</t>
  </si>
  <si>
    <t>61103099_KH_202112_IMPORT</t>
  </si>
  <si>
    <t>61103099_CN_202112_IMPORT</t>
  </si>
  <si>
    <t>62044300_TR_202112_IMPORT</t>
  </si>
  <si>
    <t>62044300_MA_202112_IMPORT</t>
  </si>
  <si>
    <t>62044300_PK_202112_IMPORT</t>
  </si>
  <si>
    <t>62044300_IN_202112_IMPORT</t>
  </si>
  <si>
    <t>62044300_BD_202112_IMPORT</t>
  </si>
  <si>
    <t>62044300_LK_202112_IMPORT</t>
  </si>
  <si>
    <t>62044300_MM_202112_IMPORT</t>
  </si>
  <si>
    <t>62044300_VN_202112_IMPORT</t>
  </si>
  <si>
    <t>62044300_KH_202112_IMPORT</t>
  </si>
  <si>
    <t>62044300_CN_202112_IMPORT</t>
  </si>
  <si>
    <t>62052000_TR_202112_IMPORT</t>
  </si>
  <si>
    <t>62052000_MA_202112_IMPORT</t>
  </si>
  <si>
    <t>62052000_PK_202112_IMPORT</t>
  </si>
  <si>
    <t>62052000_IN_202112_IMPORT</t>
  </si>
  <si>
    <t>62052000_BD_202112_IMPORT</t>
  </si>
  <si>
    <t>62052000_LK_202112_IMPORT</t>
  </si>
  <si>
    <t>62052000_MM_202112_IMPORT</t>
  </si>
  <si>
    <t>62052000_VN_202112_IMPORT</t>
  </si>
  <si>
    <t>62052000_KH_202112_IMPORT</t>
  </si>
  <si>
    <t>62052000_CN_202112_IMPORT</t>
  </si>
  <si>
    <t>61091000_TR_202201_IMPORT</t>
  </si>
  <si>
    <t>61091000_MA_202201_IMPORT</t>
  </si>
  <si>
    <t>61091000_PK_202201_IMPORT</t>
  </si>
  <si>
    <t>61091000_IN_202201_IMPORT</t>
  </si>
  <si>
    <t>61091000_BD_202201_IMPORT</t>
  </si>
  <si>
    <t>61091000_LK_202201_IMPORT</t>
  </si>
  <si>
    <t>61091000_MM_202201_IMPORT</t>
  </si>
  <si>
    <t>61091000_VN_202201_IMPORT</t>
  </si>
  <si>
    <t>61091000_KH_202201_IMPORT</t>
  </si>
  <si>
    <t>61091000_CN_202201_IMPORT</t>
  </si>
  <si>
    <t>61103099_TR_202201_IMPORT</t>
  </si>
  <si>
    <t>61103099_MA_202201_IMPORT</t>
  </si>
  <si>
    <t>61103099_PK_202201_IMPORT</t>
  </si>
  <si>
    <t>61103099_IN_202201_IMPORT</t>
  </si>
  <si>
    <t>61103099_BD_202201_IMPORT</t>
  </si>
  <si>
    <t>61103099_LK_202201_IMPORT</t>
  </si>
  <si>
    <t>61103099_MM_202201_IMPORT</t>
  </si>
  <si>
    <t>61103099_VN_202201_IMPORT</t>
  </si>
  <si>
    <t>61103099_KH_202201_IMPORT</t>
  </si>
  <si>
    <t>61103099_CN_202201_IMPORT</t>
  </si>
  <si>
    <t>62044300_TR_202201_IMPORT</t>
  </si>
  <si>
    <t>62044300_MA_202201_IMPORT</t>
  </si>
  <si>
    <t>62044300_PK_202201_IMPORT</t>
  </si>
  <si>
    <t>62044300_IN_202201_IMPORT</t>
  </si>
  <si>
    <t>62044300_BD_202201_IMPORT</t>
  </si>
  <si>
    <t>62044300_LK_202201_IMPORT</t>
  </si>
  <si>
    <t>62044300_MM_202201_IMPORT</t>
  </si>
  <si>
    <t>62044300_VN_202201_IMPORT</t>
  </si>
  <si>
    <t>62044300_KH_202201_IMPORT</t>
  </si>
  <si>
    <t>62044300_CN_202201_IMPORT</t>
  </si>
  <si>
    <t>62052000_TR_202201_IMPORT</t>
  </si>
  <si>
    <t>62052000_MA_202201_IMPORT</t>
  </si>
  <si>
    <t>62052000_PK_202201_IMPORT</t>
  </si>
  <si>
    <t>62052000_IN_202201_IMPORT</t>
  </si>
  <si>
    <t>62052000_BD_202201_IMPORT</t>
  </si>
  <si>
    <t>62052000_LK_202201_IMPORT</t>
  </si>
  <si>
    <t>62052000_MM_202201_IMPORT</t>
  </si>
  <si>
    <t>62052000_VN_202201_IMPORT</t>
  </si>
  <si>
    <t>62052000_KH_202201_IMPORT</t>
  </si>
  <si>
    <t>62052000_CN_202201_IMPORT</t>
  </si>
  <si>
    <t>61091000_TR_202202_IMPORT</t>
  </si>
  <si>
    <t>61091000_MA_202202_IMPORT</t>
  </si>
  <si>
    <t>61091000_PK_202202_IMPORT</t>
  </si>
  <si>
    <t>61091000_IN_202202_IMPORT</t>
  </si>
  <si>
    <t>61091000_BD_202202_IMPORT</t>
  </si>
  <si>
    <t>61091000_LK_202202_IMPORT</t>
  </si>
  <si>
    <t>61091000_MM_202202_IMPORT</t>
  </si>
  <si>
    <t>61091000_VN_202202_IMPORT</t>
  </si>
  <si>
    <t>61091000_KH_202202_IMPORT</t>
  </si>
  <si>
    <t>61091000_CN_202202_IMPORT</t>
  </si>
  <si>
    <t>61103099_TR_202202_IMPORT</t>
  </si>
  <si>
    <t>61103099_MA_202202_IMPORT</t>
  </si>
  <si>
    <t>61103099_PK_202202_IMPORT</t>
  </si>
  <si>
    <t>61103099_IN_202202_IMPORT</t>
  </si>
  <si>
    <t>61103099_BD_202202_IMPORT</t>
  </si>
  <si>
    <t>61103099_LK_202202_IMPORT</t>
  </si>
  <si>
    <t>61103099_MM_202202_IMPORT</t>
  </si>
  <si>
    <t>61103099_VN_202202_IMPORT</t>
  </si>
  <si>
    <t>61103099_KH_202202_IMPORT</t>
  </si>
  <si>
    <t>61103099_CN_202202_IMPORT</t>
  </si>
  <si>
    <t>62044300_TR_202202_IMPORT</t>
  </si>
  <si>
    <t>62044300_MA_202202_IMPORT</t>
  </si>
  <si>
    <t>62044300_PK_202202_IMPORT</t>
  </si>
  <si>
    <t>62044300_IN_202202_IMPORT</t>
  </si>
  <si>
    <t>62044300_BD_202202_IMPORT</t>
  </si>
  <si>
    <t>62044300_LK_202202_IMPORT</t>
  </si>
  <si>
    <t>62044300_MM_202202_IMPORT</t>
  </si>
  <si>
    <t>62044300_VN_202202_IMPORT</t>
  </si>
  <si>
    <t>62044300_KH_202202_IMPORT</t>
  </si>
  <si>
    <t>62044300_CN_202202_IMPORT</t>
  </si>
  <si>
    <t>62052000_TR_202202_IMPORT</t>
  </si>
  <si>
    <t>62052000_MA_202202_IMPORT</t>
  </si>
  <si>
    <t>62052000_PK_202202_IMPORT</t>
  </si>
  <si>
    <t>62052000_IN_202202_IMPORT</t>
  </si>
  <si>
    <t>62052000_BD_202202_IMPORT</t>
  </si>
  <si>
    <t>62052000_LK_202202_IMPORT</t>
  </si>
  <si>
    <t>62052000_MM_202202_IMPORT</t>
  </si>
  <si>
    <t>62052000_VN_202202_IMPORT</t>
  </si>
  <si>
    <t>62052000_KH_202202_IMPORT</t>
  </si>
  <si>
    <t>62052000_CN_202202_IMPORT</t>
  </si>
  <si>
    <t>61091000_TR_202203_IMPORT</t>
  </si>
  <si>
    <t>61091000_MA_202203_IMPORT</t>
  </si>
  <si>
    <t>61091000_PK_202203_IMPORT</t>
  </si>
  <si>
    <t>61091000_IN_202203_IMPORT</t>
  </si>
  <si>
    <t>61091000_BD_202203_IMPORT</t>
  </si>
  <si>
    <t>61091000_LK_202203_IMPORT</t>
  </si>
  <si>
    <t>61091000_MM_202203_IMPORT</t>
  </si>
  <si>
    <t>61091000_VN_202203_IMPORT</t>
  </si>
  <si>
    <t>61091000_KH_202203_IMPORT</t>
  </si>
  <si>
    <t>61091000_CN_202203_IMPORT</t>
  </si>
  <si>
    <t>61103099_TR_202203_IMPORT</t>
  </si>
  <si>
    <t>61103099_MA_202203_IMPORT</t>
  </si>
  <si>
    <t>61103099_PK_202203_IMPORT</t>
  </si>
  <si>
    <t>61103099_IN_202203_IMPORT</t>
  </si>
  <si>
    <t>61103099_BD_202203_IMPORT</t>
  </si>
  <si>
    <t>61103099_LK_202203_IMPORT</t>
  </si>
  <si>
    <t>61103099_MM_202203_IMPORT</t>
  </si>
  <si>
    <t>61103099_VN_202203_IMPORT</t>
  </si>
  <si>
    <t>61103099_KH_202203_IMPORT</t>
  </si>
  <si>
    <t>61103099_CN_202203_IMPORT</t>
  </si>
  <si>
    <t>62044300_TR_202203_IMPORT</t>
  </si>
  <si>
    <t>62044300_MA_202203_IMPORT</t>
  </si>
  <si>
    <t>62044300_PK_202203_IMPORT</t>
  </si>
  <si>
    <t>62044300_IN_202203_IMPORT</t>
  </si>
  <si>
    <t>62044300_BD_202203_IMPORT</t>
  </si>
  <si>
    <t>62044300_LK_202203_IMPORT</t>
  </si>
  <si>
    <t>62044300_MM_202203_IMPORT</t>
  </si>
  <si>
    <t>62044300_VN_202203_IMPORT</t>
  </si>
  <si>
    <t>62044300_KH_202203_IMPORT</t>
  </si>
  <si>
    <t>62044300_CN_202203_IMPORT</t>
  </si>
  <si>
    <t>62052000_TR_202203_IMPORT</t>
  </si>
  <si>
    <t>62052000_MA_202203_IMPORT</t>
  </si>
  <si>
    <t>62052000_PK_202203_IMPORT</t>
  </si>
  <si>
    <t>62052000_IN_202203_IMPORT</t>
  </si>
  <si>
    <t>62052000_BD_202203_IMPORT</t>
  </si>
  <si>
    <t>62052000_LK_202203_IMPORT</t>
  </si>
  <si>
    <t>62052000_MM_202203_IMPORT</t>
  </si>
  <si>
    <t>62052000_VN_202203_IMPORT</t>
  </si>
  <si>
    <t>62052000_KH_202203_IMPORT</t>
  </si>
  <si>
    <t>62052000_CN_202203_IMPORT</t>
  </si>
  <si>
    <t>61091000_TR_202204_IMPORT</t>
  </si>
  <si>
    <t>61091000_MA_202204_IMPORT</t>
  </si>
  <si>
    <t>61091000_PK_202204_IMPORT</t>
  </si>
  <si>
    <t>61091000_IN_202204_IMPORT</t>
  </si>
  <si>
    <t>61091000_BD_202204_IMPORT</t>
  </si>
  <si>
    <t>61091000_LK_202204_IMPORT</t>
  </si>
  <si>
    <t>61091000_MM_202204_IMPORT</t>
  </si>
  <si>
    <t>61091000_VN_202204_IMPORT</t>
  </si>
  <si>
    <t>61091000_KH_202204_IMPORT</t>
  </si>
  <si>
    <t>61091000_CN_202204_IMPORT</t>
  </si>
  <si>
    <t>61103099_TR_202204_IMPORT</t>
  </si>
  <si>
    <t>61103099_MA_202204_IMPORT</t>
  </si>
  <si>
    <t>61103099_PK_202204_IMPORT</t>
  </si>
  <si>
    <t>61103099_IN_202204_IMPORT</t>
  </si>
  <si>
    <t>61103099_BD_202204_IMPORT</t>
  </si>
  <si>
    <t>61103099_LK_202204_IMPORT</t>
  </si>
  <si>
    <t>61103099_MM_202204_IMPORT</t>
  </si>
  <si>
    <t>61103099_VN_202204_IMPORT</t>
  </si>
  <si>
    <t>61103099_KH_202204_IMPORT</t>
  </si>
  <si>
    <t>61103099_CN_202204_IMPORT</t>
  </si>
  <si>
    <t>62044300_TR_202204_IMPORT</t>
  </si>
  <si>
    <t>62044300_MA_202204_IMPORT</t>
  </si>
  <si>
    <t>62044300_PK_202204_IMPORT</t>
  </si>
  <si>
    <t>62044300_IN_202204_IMPORT</t>
  </si>
  <si>
    <t>62044300_BD_202204_IMPORT</t>
  </si>
  <si>
    <t>62044300_LK_202204_IMPORT</t>
  </si>
  <si>
    <t>62044300_MM_202204_IMPORT</t>
  </si>
  <si>
    <t>62044300_VN_202204_IMPORT</t>
  </si>
  <si>
    <t>62044300_KH_202204_IMPORT</t>
  </si>
  <si>
    <t>62044300_CN_202204_IMPORT</t>
  </si>
  <si>
    <t>62052000_TR_202204_IMPORT</t>
  </si>
  <si>
    <t>62052000_MA_202204_IMPORT</t>
  </si>
  <si>
    <t>62052000_PK_202204_IMPORT</t>
  </si>
  <si>
    <t>62052000_IN_202204_IMPORT</t>
  </si>
  <si>
    <t>62052000_BD_202204_IMPORT</t>
  </si>
  <si>
    <t>62052000_LK_202204_IMPORT</t>
  </si>
  <si>
    <t>62052000_MM_202204_IMPORT</t>
  </si>
  <si>
    <t>62052000_VN_202204_IMPORT</t>
  </si>
  <si>
    <t>62052000_KH_202204_IMPORT</t>
  </si>
  <si>
    <t>62052000_CN_202204_IMPORT</t>
  </si>
  <si>
    <t>61091000_TR_202205_IMPORT</t>
  </si>
  <si>
    <t>61091000_MA_202205_IMPORT</t>
  </si>
  <si>
    <t>61091000_PK_202205_IMPORT</t>
  </si>
  <si>
    <t>61091000_IN_202205_IMPORT</t>
  </si>
  <si>
    <t>61091000_BD_202205_IMPORT</t>
  </si>
  <si>
    <t>61091000_LK_202205_IMPORT</t>
  </si>
  <si>
    <t>61091000_MM_202205_IMPORT</t>
  </si>
  <si>
    <t>61091000_VN_202205_IMPORT</t>
  </si>
  <si>
    <t>61091000_KH_202205_IMPORT</t>
  </si>
  <si>
    <t>61091000_CN_202205_IMPORT</t>
  </si>
  <si>
    <t>61103099_TR_202205_IMPORT</t>
  </si>
  <si>
    <t>61103099_MA_202205_IMPORT</t>
  </si>
  <si>
    <t>61103099_PK_202205_IMPORT</t>
  </si>
  <si>
    <t>61103099_IN_202205_IMPORT</t>
  </si>
  <si>
    <t>61103099_BD_202205_IMPORT</t>
  </si>
  <si>
    <t>61103099_LK_202205_IMPORT</t>
  </si>
  <si>
    <t>61103099_MM_202205_IMPORT</t>
  </si>
  <si>
    <t>61103099_VN_202205_IMPORT</t>
  </si>
  <si>
    <t>61103099_KH_202205_IMPORT</t>
  </si>
  <si>
    <t>61103099_CN_202205_IMPORT</t>
  </si>
  <si>
    <t>62044300_TR_202205_IMPORT</t>
  </si>
  <si>
    <t>62044300_MA_202205_IMPORT</t>
  </si>
  <si>
    <t>62044300_PK_202205_IMPORT</t>
  </si>
  <si>
    <t>62044300_IN_202205_IMPORT</t>
  </si>
  <si>
    <t>62044300_BD_202205_IMPORT</t>
  </si>
  <si>
    <t>62044300_LK_202205_IMPORT</t>
  </si>
  <si>
    <t>62044300_MM_202205_IMPORT</t>
  </si>
  <si>
    <t>62044300_VN_202205_IMPORT</t>
  </si>
  <si>
    <t>62044300_KH_202205_IMPORT</t>
  </si>
  <si>
    <t>62044300_CN_202205_IMPORT</t>
  </si>
  <si>
    <t>62052000_TR_202205_IMPORT</t>
  </si>
  <si>
    <t>62052000_MA_202205_IMPORT</t>
  </si>
  <si>
    <t>62052000_PK_202205_IMPORT</t>
  </si>
  <si>
    <t>62052000_IN_202205_IMPORT</t>
  </si>
  <si>
    <t>62052000_BD_202205_IMPORT</t>
  </si>
  <si>
    <t>62052000_LK_202205_IMPORT</t>
  </si>
  <si>
    <t>62052000_MM_202205_IMPORT</t>
  </si>
  <si>
    <t>62052000_VN_202205_IMPORT</t>
  </si>
  <si>
    <t>62052000_KH_202205_IMPORT</t>
  </si>
  <si>
    <t>62052000_CN_202205_IMPORT</t>
  </si>
  <si>
    <t>61091000_TR_202206_IMPORT</t>
  </si>
  <si>
    <t>61091000_MA_202206_IMPORT</t>
  </si>
  <si>
    <t>61091000_PK_202206_IMPORT</t>
  </si>
  <si>
    <t>61091000_IN_202206_IMPORT</t>
  </si>
  <si>
    <t>61091000_BD_202206_IMPORT</t>
  </si>
  <si>
    <t>61091000_LK_202206_IMPORT</t>
  </si>
  <si>
    <t>61091000_MM_202206_IMPORT</t>
  </si>
  <si>
    <t>61091000_VN_202206_IMPORT</t>
  </si>
  <si>
    <t>61091000_KH_202206_IMPORT</t>
  </si>
  <si>
    <t>61091000_CN_202206_IMPORT</t>
  </si>
  <si>
    <t>61103099_TR_202206_IMPORT</t>
  </si>
  <si>
    <t>61103099_MA_202206_IMPORT</t>
  </si>
  <si>
    <t>61103099_PK_202206_IMPORT</t>
  </si>
  <si>
    <t>61103099_IN_202206_IMPORT</t>
  </si>
  <si>
    <t>61103099_BD_202206_IMPORT</t>
  </si>
  <si>
    <t>61103099_LK_202206_IMPORT</t>
  </si>
  <si>
    <t>61103099_MM_202206_IMPORT</t>
  </si>
  <si>
    <t>61103099_VN_202206_IMPORT</t>
  </si>
  <si>
    <t>61103099_KH_202206_IMPORT</t>
  </si>
  <si>
    <t>61103099_CN_202206_IMPORT</t>
  </si>
  <si>
    <t>62044300_TR_202206_IMPORT</t>
  </si>
  <si>
    <t>62044300_MA_202206_IMPORT</t>
  </si>
  <si>
    <t>62044300_PK_202206_IMPORT</t>
  </si>
  <si>
    <t>62044300_IN_202206_IMPORT</t>
  </si>
  <si>
    <t>62044300_BD_202206_IMPORT</t>
  </si>
  <si>
    <t>62044300_LK_202206_IMPORT</t>
  </si>
  <si>
    <t>62044300_MM_202206_IMPORT</t>
  </si>
  <si>
    <t>62044300_VN_202206_IMPORT</t>
  </si>
  <si>
    <t>62044300_KH_202206_IMPORT</t>
  </si>
  <si>
    <t>62044300_CN_202206_IMPORT</t>
  </si>
  <si>
    <t>62052000_TR_202206_IMPORT</t>
  </si>
  <si>
    <t>62052000_MA_202206_IMPORT</t>
  </si>
  <si>
    <t>62052000_PK_202206_IMPORT</t>
  </si>
  <si>
    <t>62052000_IN_202206_IMPORT</t>
  </si>
  <si>
    <t>62052000_BD_202206_IMPORT</t>
  </si>
  <si>
    <t>62052000_LK_202206_IMPORT</t>
  </si>
  <si>
    <t>62052000_MM_202206_IMPORT</t>
  </si>
  <si>
    <t>62052000_VN_202206_IMPORT</t>
  </si>
  <si>
    <t>62052000_KH_202206_IMPORT</t>
  </si>
  <si>
    <t>62052000_CN_202206_IMPORT</t>
  </si>
  <si>
    <t>61091000_TR_202207_IMPORT</t>
  </si>
  <si>
    <t>61091000_MA_202207_IMPORT</t>
  </si>
  <si>
    <t>61091000_PK_202207_IMPORT</t>
  </si>
  <si>
    <t>61091000_IN_202207_IMPORT</t>
  </si>
  <si>
    <t>61091000_BD_202207_IMPORT</t>
  </si>
  <si>
    <t>61091000_LK_202207_IMPORT</t>
  </si>
  <si>
    <t>61091000_MM_202207_IMPORT</t>
  </si>
  <si>
    <t>61091000_VN_202207_IMPORT</t>
  </si>
  <si>
    <t>61091000_KH_202207_IMPORT</t>
  </si>
  <si>
    <t>61091000_CN_202207_IMPORT</t>
  </si>
  <si>
    <t>61103099_TR_202207_IMPORT</t>
  </si>
  <si>
    <t>61103099_MA_202207_IMPORT</t>
  </si>
  <si>
    <t>61103099_PK_202207_IMPORT</t>
  </si>
  <si>
    <t>61103099_IN_202207_IMPORT</t>
  </si>
  <si>
    <t>61103099_BD_202207_IMPORT</t>
  </si>
  <si>
    <t>61103099_LK_202207_IMPORT</t>
  </si>
  <si>
    <t>61103099_MM_202207_IMPORT</t>
  </si>
  <si>
    <t>61103099_VN_202207_IMPORT</t>
  </si>
  <si>
    <t>61103099_KH_202207_IMPORT</t>
  </si>
  <si>
    <t>61103099_CN_202207_IMPORT</t>
  </si>
  <si>
    <t>62044300_TR_202207_IMPORT</t>
  </si>
  <si>
    <t>62044300_MA_202207_IMPORT</t>
  </si>
  <si>
    <t>62044300_PK_202207_IMPORT</t>
  </si>
  <si>
    <t>62044300_IN_202207_IMPORT</t>
  </si>
  <si>
    <t>62044300_BD_202207_IMPORT</t>
  </si>
  <si>
    <t>62044300_LK_202207_IMPORT</t>
  </si>
  <si>
    <t>62044300_MM_202207_IMPORT</t>
  </si>
  <si>
    <t>62044300_VN_202207_IMPORT</t>
  </si>
  <si>
    <t>62044300_KH_202207_IMPORT</t>
  </si>
  <si>
    <t>62044300_CN_202207_IMPORT</t>
  </si>
  <si>
    <t>62052000_TR_202207_IMPORT</t>
  </si>
  <si>
    <t>62052000_MA_202207_IMPORT</t>
  </si>
  <si>
    <t>62052000_PK_202207_IMPORT</t>
  </si>
  <si>
    <t>62052000_IN_202207_IMPORT</t>
  </si>
  <si>
    <t>62052000_BD_202207_IMPORT</t>
  </si>
  <si>
    <t>62052000_LK_202207_IMPORT</t>
  </si>
  <si>
    <t>62052000_MM_202207_IMPORT</t>
  </si>
  <si>
    <t>62052000_VN_202207_IMPORT</t>
  </si>
  <si>
    <t>62052000_KH_202207_IMPORT</t>
  </si>
  <si>
    <t>62052000_CN_202207_IMPORT</t>
  </si>
  <si>
    <t>61091000_TR_202208_IMPORT</t>
  </si>
  <si>
    <t>61091000_MA_202208_IMPORT</t>
  </si>
  <si>
    <t>61091000_PK_202208_IMPORT</t>
  </si>
  <si>
    <t>61091000_IN_202208_IMPORT</t>
  </si>
  <si>
    <t>61091000_BD_202208_IMPORT</t>
  </si>
  <si>
    <t>61091000_LK_202208_IMPORT</t>
  </si>
  <si>
    <t>61091000_MM_202208_IMPORT</t>
  </si>
  <si>
    <t>61091000_VN_202208_IMPORT</t>
  </si>
  <si>
    <t>61091000_KH_202208_IMPORT</t>
  </si>
  <si>
    <t>61091000_CN_202208_IMPORT</t>
  </si>
  <si>
    <t>61103099_TR_202208_IMPORT</t>
  </si>
  <si>
    <t>61103099_MA_202208_IMPORT</t>
  </si>
  <si>
    <t>61103099_PK_202208_IMPORT</t>
  </si>
  <si>
    <t>61103099_IN_202208_IMPORT</t>
  </si>
  <si>
    <t>61103099_BD_202208_IMPORT</t>
  </si>
  <si>
    <t>61103099_LK_202208_IMPORT</t>
  </si>
  <si>
    <t>61103099_MM_202208_IMPORT</t>
  </si>
  <si>
    <t>61103099_VN_202208_IMPORT</t>
  </si>
  <si>
    <t>61103099_KH_202208_IMPORT</t>
  </si>
  <si>
    <t>61103099_CN_202208_IMPORT</t>
  </si>
  <si>
    <t>62044300_TR_202208_IMPORT</t>
  </si>
  <si>
    <t>62044300_MA_202208_IMPORT</t>
  </si>
  <si>
    <t>62044300_PK_202208_IMPORT</t>
  </si>
  <si>
    <t>62044300_IN_202208_IMPORT</t>
  </si>
  <si>
    <t>62044300_BD_202208_IMPORT</t>
  </si>
  <si>
    <t>62044300_LK_202208_IMPORT</t>
  </si>
  <si>
    <t>62044300_MM_202208_IMPORT</t>
  </si>
  <si>
    <t>62044300_VN_202208_IMPORT</t>
  </si>
  <si>
    <t>62044300_KH_202208_IMPORT</t>
  </si>
  <si>
    <t>62044300_CN_202208_IMPORT</t>
  </si>
  <si>
    <t>62052000_TR_202208_IMPORT</t>
  </si>
  <si>
    <t>62052000_MA_202208_IMPORT</t>
  </si>
  <si>
    <t>62052000_PK_202208_IMPORT</t>
  </si>
  <si>
    <t>62052000_IN_202208_IMPORT</t>
  </si>
  <si>
    <t>62052000_BD_202208_IMPORT</t>
  </si>
  <si>
    <t>62052000_LK_202208_IMPORT</t>
  </si>
  <si>
    <t>62052000_MM_202208_IMPORT</t>
  </si>
  <si>
    <t>62052000_VN_202208_IMPORT</t>
  </si>
  <si>
    <t>62052000_KH_202208_IMPORT</t>
  </si>
  <si>
    <t>62052000_CN_202208_IMPORT</t>
  </si>
  <si>
    <t>61091000_TR_202209_IMPORT</t>
  </si>
  <si>
    <t>61091000_MA_202209_IMPORT</t>
  </si>
  <si>
    <t>61091000_PK_202209_IMPORT</t>
  </si>
  <si>
    <t>61091000_IN_202209_IMPORT</t>
  </si>
  <si>
    <t>61091000_BD_202209_IMPORT</t>
  </si>
  <si>
    <t>61091000_LK_202209_IMPORT</t>
  </si>
  <si>
    <t>61091000_MM_202209_IMPORT</t>
  </si>
  <si>
    <t>61091000_VN_202209_IMPORT</t>
  </si>
  <si>
    <t>61091000_KH_202209_IMPORT</t>
  </si>
  <si>
    <t>61091000_CN_202209_IMPORT</t>
  </si>
  <si>
    <t>61103099_TR_202209_IMPORT</t>
  </si>
  <si>
    <t>61103099_MA_202209_IMPORT</t>
  </si>
  <si>
    <t>61103099_PK_202209_IMPORT</t>
  </si>
  <si>
    <t>61103099_IN_202209_IMPORT</t>
  </si>
  <si>
    <t>61103099_BD_202209_IMPORT</t>
  </si>
  <si>
    <t>61103099_LK_202209_IMPORT</t>
  </si>
  <si>
    <t>61103099_MM_202209_IMPORT</t>
  </si>
  <si>
    <t>61103099_VN_202209_IMPORT</t>
  </si>
  <si>
    <t>61103099_KH_202209_IMPORT</t>
  </si>
  <si>
    <t>61103099_CN_202209_IMPORT</t>
  </si>
  <si>
    <t>62044300_TR_202209_IMPORT</t>
  </si>
  <si>
    <t>62044300_MA_202209_IMPORT</t>
  </si>
  <si>
    <t>62044300_PK_202209_IMPORT</t>
  </si>
  <si>
    <t>62044300_IN_202209_IMPORT</t>
  </si>
  <si>
    <t>62044300_BD_202209_IMPORT</t>
  </si>
  <si>
    <t>62044300_LK_202209_IMPORT</t>
  </si>
  <si>
    <t>62044300_MM_202209_IMPORT</t>
  </si>
  <si>
    <t>62044300_VN_202209_IMPORT</t>
  </si>
  <si>
    <t>62044300_KH_202209_IMPORT</t>
  </si>
  <si>
    <t>62044300_CN_202209_IMPORT</t>
  </si>
  <si>
    <t>62052000_TR_202209_IMPORT</t>
  </si>
  <si>
    <t>62052000_MA_202209_IMPORT</t>
  </si>
  <si>
    <t>62052000_PK_202209_IMPORT</t>
  </si>
  <si>
    <t>62052000_IN_202209_IMPORT</t>
  </si>
  <si>
    <t>62052000_BD_202209_IMPORT</t>
  </si>
  <si>
    <t>62052000_LK_202209_IMPORT</t>
  </si>
  <si>
    <t>62052000_MM_202209_IMPORT</t>
  </si>
  <si>
    <t>62052000_VN_202209_IMPORT</t>
  </si>
  <si>
    <t>62052000_KH_202209_IMPORT</t>
  </si>
  <si>
    <t>62052000_CN_202209_IMPORT</t>
  </si>
  <si>
    <t>61091000_TR_202210_IMPORT</t>
  </si>
  <si>
    <t>61091000_MA_202210_IMPORT</t>
  </si>
  <si>
    <t>61091000_PK_202210_IMPORT</t>
  </si>
  <si>
    <t>61091000_IN_202210_IMPORT</t>
  </si>
  <si>
    <t>61091000_BD_202210_IMPORT</t>
  </si>
  <si>
    <t>61091000_LK_202210_IMPORT</t>
  </si>
  <si>
    <t>61091000_MM_202210_IMPORT</t>
  </si>
  <si>
    <t>61091000_VN_202210_IMPORT</t>
  </si>
  <si>
    <t>61091000_KH_202210_IMPORT</t>
  </si>
  <si>
    <t>61091000_CN_202210_IMPORT</t>
  </si>
  <si>
    <t>61103099_TR_202210_IMPORT</t>
  </si>
  <si>
    <t>61103099_MA_202210_IMPORT</t>
  </si>
  <si>
    <t>61103099_PK_202210_IMPORT</t>
  </si>
  <si>
    <t>61103099_IN_202210_IMPORT</t>
  </si>
  <si>
    <t>61103099_BD_202210_IMPORT</t>
  </si>
  <si>
    <t>61103099_LK_202210_IMPORT</t>
  </si>
  <si>
    <t>61103099_MM_202210_IMPORT</t>
  </si>
  <si>
    <t>61103099_VN_202210_IMPORT</t>
  </si>
  <si>
    <t>61103099_KH_202210_IMPORT</t>
  </si>
  <si>
    <t>61103099_CN_202210_IMPORT</t>
  </si>
  <si>
    <t>62044300_TR_202210_IMPORT</t>
  </si>
  <si>
    <t>62044300_MA_202210_IMPORT</t>
  </si>
  <si>
    <t>62044300_PK_202210_IMPORT</t>
  </si>
  <si>
    <t>62044300_IN_202210_IMPORT</t>
  </si>
  <si>
    <t>62044300_BD_202210_IMPORT</t>
  </si>
  <si>
    <t>62044300_LK_202210_IMPORT</t>
  </si>
  <si>
    <t>62044300_MM_202210_IMPORT</t>
  </si>
  <si>
    <t>62044300_VN_202210_IMPORT</t>
  </si>
  <si>
    <t>62044300_KH_202210_IMPORT</t>
  </si>
  <si>
    <t>62044300_CN_202210_IMPORT</t>
  </si>
  <si>
    <t>62052000_TR_202210_IMPORT</t>
  </si>
  <si>
    <t>62052000_MA_202210_IMPORT</t>
  </si>
  <si>
    <t>62052000_PK_202210_IMPORT</t>
  </si>
  <si>
    <t>62052000_IN_202210_IMPORT</t>
  </si>
  <si>
    <t>62052000_BD_202210_IMPORT</t>
  </si>
  <si>
    <t>62052000_LK_202210_IMPORT</t>
  </si>
  <si>
    <t>62052000_MM_202210_IMPORT</t>
  </si>
  <si>
    <t>62052000_VN_202210_IMPORT</t>
  </si>
  <si>
    <t>62052000_KH_202210_IMPORT</t>
  </si>
  <si>
    <t>62052000_CN_202210_IMPORT</t>
  </si>
  <si>
    <t>61091000_TR_202211_IMPORT</t>
  </si>
  <si>
    <t>61091000_MA_202211_IMPORT</t>
  </si>
  <si>
    <t>61091000_PK_202211_IMPORT</t>
  </si>
  <si>
    <t>61091000_IN_202211_IMPORT</t>
  </si>
  <si>
    <t>61091000_BD_202211_IMPORT</t>
  </si>
  <si>
    <t>61091000_LK_202211_IMPORT</t>
  </si>
  <si>
    <t>61091000_MM_202211_IMPORT</t>
  </si>
  <si>
    <t>61091000_VN_202211_IMPORT</t>
  </si>
  <si>
    <t>61091000_KH_202211_IMPORT</t>
  </si>
  <si>
    <t>61091000_CN_202211_IMPORT</t>
  </si>
  <si>
    <t>61103099_TR_202211_IMPORT</t>
  </si>
  <si>
    <t>61103099_MA_202211_IMPORT</t>
  </si>
  <si>
    <t>61103099_PK_202211_IMPORT</t>
  </si>
  <si>
    <t>61103099_IN_202211_IMPORT</t>
  </si>
  <si>
    <t>61103099_BD_202211_IMPORT</t>
  </si>
  <si>
    <t>61103099_LK_202211_IMPORT</t>
  </si>
  <si>
    <t>61103099_MM_202211_IMPORT</t>
  </si>
  <si>
    <t>61103099_VN_202211_IMPORT</t>
  </si>
  <si>
    <t>61103099_KH_202211_IMPORT</t>
  </si>
  <si>
    <t>61103099_CN_202211_IMPORT</t>
  </si>
  <si>
    <t>62044300_TR_202211_IMPORT</t>
  </si>
  <si>
    <t>62044300_MA_202211_IMPORT</t>
  </si>
  <si>
    <t>62044300_PK_202211_IMPORT</t>
  </si>
  <si>
    <t>62044300_IN_202211_IMPORT</t>
  </si>
  <si>
    <t>62044300_BD_202211_IMPORT</t>
  </si>
  <si>
    <t>62044300_LK_202211_IMPORT</t>
  </si>
  <si>
    <t>62044300_MM_202211_IMPORT</t>
  </si>
  <si>
    <t>62044300_VN_202211_IMPORT</t>
  </si>
  <si>
    <t>62044300_KH_202211_IMPORT</t>
  </si>
  <si>
    <t>62044300_CN_202211_IMPORT</t>
  </si>
  <si>
    <t>62052000_TR_202211_IMPORT</t>
  </si>
  <si>
    <t>62052000_MA_202211_IMPORT</t>
  </si>
  <si>
    <t>62052000_PK_202211_IMPORT</t>
  </si>
  <si>
    <t>62052000_IN_202211_IMPORT</t>
  </si>
  <si>
    <t>62052000_BD_202211_IMPORT</t>
  </si>
  <si>
    <t>62052000_LK_202211_IMPORT</t>
  </si>
  <si>
    <t>62052000_MM_202211_IMPORT</t>
  </si>
  <si>
    <t>62052000_VN_202211_IMPORT</t>
  </si>
  <si>
    <t>62052000_KH_202211_IMPORT</t>
  </si>
  <si>
    <t>62052000_CN_202211_IMPORT</t>
  </si>
  <si>
    <t>61091000_TR_202212_IMPORT</t>
  </si>
  <si>
    <t>61091000_MA_202212_IMPORT</t>
  </si>
  <si>
    <t>61091000_PK_202212_IMPORT</t>
  </si>
  <si>
    <t>61091000_IN_202212_IMPORT</t>
  </si>
  <si>
    <t>61091000_BD_202212_IMPORT</t>
  </si>
  <si>
    <t>61091000_LK_202212_IMPORT</t>
  </si>
  <si>
    <t>61091000_MM_202212_IMPORT</t>
  </si>
  <si>
    <t>61091000_VN_202212_IMPORT</t>
  </si>
  <si>
    <t>61091000_KH_202212_IMPORT</t>
  </si>
  <si>
    <t>61091000_CN_202212_IMPORT</t>
  </si>
  <si>
    <t>61103099_TR_202212_IMPORT</t>
  </si>
  <si>
    <t>61103099_MA_202212_IMPORT</t>
  </si>
  <si>
    <t>61103099_PK_202212_IMPORT</t>
  </si>
  <si>
    <t>61103099_IN_202212_IMPORT</t>
  </si>
  <si>
    <t>61103099_BD_202212_IMPORT</t>
  </si>
  <si>
    <t>61103099_LK_202212_IMPORT</t>
  </si>
  <si>
    <t>61103099_MM_202212_IMPORT</t>
  </si>
  <si>
    <t>61103099_VN_202212_IMPORT</t>
  </si>
  <si>
    <t>61103099_KH_202212_IMPORT</t>
  </si>
  <si>
    <t>61103099_CN_202212_IMPORT</t>
  </si>
  <si>
    <t>62044300_TR_202212_IMPORT</t>
  </si>
  <si>
    <t>62044300_MA_202212_IMPORT</t>
  </si>
  <si>
    <t>62044300_PK_202212_IMPORT</t>
  </si>
  <si>
    <t>62044300_IN_202212_IMPORT</t>
  </si>
  <si>
    <t>62044300_BD_202212_IMPORT</t>
  </si>
  <si>
    <t>62044300_LK_202212_IMPORT</t>
  </si>
  <si>
    <t>62044300_MM_202212_IMPORT</t>
  </si>
  <si>
    <t>62044300_VN_202212_IMPORT</t>
  </si>
  <si>
    <t>62044300_KH_202212_IMPORT</t>
  </si>
  <si>
    <t>62044300_CN_202212_IMPORT</t>
  </si>
  <si>
    <t>62052000_TR_202212_IMPORT</t>
  </si>
  <si>
    <t>62052000_MA_202212_IMPORT</t>
  </si>
  <si>
    <t>62052000_PK_202212_IMPORT</t>
  </si>
  <si>
    <t>62052000_IN_202212_IMPORT</t>
  </si>
  <si>
    <t>62052000_BD_202212_IMPORT</t>
  </si>
  <si>
    <t>62052000_LK_202212_IMPORT</t>
  </si>
  <si>
    <t>62052000_MM_202212_IMPORT</t>
  </si>
  <si>
    <t>62052000_VN_202212_IMPORT</t>
  </si>
  <si>
    <t>62052000_KH_202212_IMPORT</t>
  </si>
  <si>
    <t>62052000_CN_202212_IMPORT</t>
  </si>
  <si>
    <t>61091000_TR_202301_IMPORT</t>
  </si>
  <si>
    <t>61091000_MA_202301_IMPORT</t>
  </si>
  <si>
    <t>61091000_PK_202301_IMPORT</t>
  </si>
  <si>
    <t>61091000_IN_202301_IMPORT</t>
  </si>
  <si>
    <t>61091000_BD_202301_IMPORT</t>
  </si>
  <si>
    <t>61091000_LK_202301_IMPORT</t>
  </si>
  <si>
    <t>61091000_MM_202301_IMPORT</t>
  </si>
  <si>
    <t>61091000_VN_202301_IMPORT</t>
  </si>
  <si>
    <t>61091000_KH_202301_IMPORT</t>
  </si>
  <si>
    <t>61091000_CN_202301_IMPORT</t>
  </si>
  <si>
    <t>61103099_TR_202301_IMPORT</t>
  </si>
  <si>
    <t>61103099_MA_202301_IMPORT</t>
  </si>
  <si>
    <t>61103099_PK_202301_IMPORT</t>
  </si>
  <si>
    <t>61103099_IN_202301_IMPORT</t>
  </si>
  <si>
    <t>61103099_BD_202301_IMPORT</t>
  </si>
  <si>
    <t>61103099_LK_202301_IMPORT</t>
  </si>
  <si>
    <t>61103099_MM_202301_IMPORT</t>
  </si>
  <si>
    <t>61103099_VN_202301_IMPORT</t>
  </si>
  <si>
    <t>61103099_KH_202301_IMPORT</t>
  </si>
  <si>
    <t>61103099_CN_202301_IMPORT</t>
  </si>
  <si>
    <t>62044300_TR_202301_IMPORT</t>
  </si>
  <si>
    <t>62044300_MA_202301_IMPORT</t>
  </si>
  <si>
    <t>62044300_PK_202301_IMPORT</t>
  </si>
  <si>
    <t>62044300_IN_202301_IMPORT</t>
  </si>
  <si>
    <t>62044300_BD_202301_IMPORT</t>
  </si>
  <si>
    <t>62044300_LK_202301_IMPORT</t>
  </si>
  <si>
    <t>62044300_MM_202301_IMPORT</t>
  </si>
  <si>
    <t>62044300_VN_202301_IMPORT</t>
  </si>
  <si>
    <t>62044300_KH_202301_IMPORT</t>
  </si>
  <si>
    <t>62044300_CN_202301_IMPORT</t>
  </si>
  <si>
    <t>62052000_TR_202301_IMPORT</t>
  </si>
  <si>
    <t>62052000_MA_202301_IMPORT</t>
  </si>
  <si>
    <t>62052000_PK_202301_IMPORT</t>
  </si>
  <si>
    <t>62052000_IN_202301_IMPORT</t>
  </si>
  <si>
    <t>62052000_BD_202301_IMPORT</t>
  </si>
  <si>
    <t>62052000_LK_202301_IMPORT</t>
  </si>
  <si>
    <t>62052000_MM_202301_IMPORT</t>
  </si>
  <si>
    <t>62052000_VN_202301_IMPORT</t>
  </si>
  <si>
    <t>62052000_KH_202301_IMPORT</t>
  </si>
  <si>
    <t>62052000_CN_202301_IMPORT</t>
  </si>
  <si>
    <t>61091000_TR_202302_IMPORT</t>
  </si>
  <si>
    <t>61091000_MA_202302_IMPORT</t>
  </si>
  <si>
    <t>61091000_PK_202302_IMPORT</t>
  </si>
  <si>
    <t>61091000_IN_202302_IMPORT</t>
  </si>
  <si>
    <t>61091000_BD_202302_IMPORT</t>
  </si>
  <si>
    <t>61091000_LK_202302_IMPORT</t>
  </si>
  <si>
    <t>61091000_MM_202302_IMPORT</t>
  </si>
  <si>
    <t>61091000_VN_202302_IMPORT</t>
  </si>
  <si>
    <t>61091000_KH_202302_IMPORT</t>
  </si>
  <si>
    <t>61091000_CN_202302_IMPORT</t>
  </si>
  <si>
    <t>61103099_TR_202302_IMPORT</t>
  </si>
  <si>
    <t>61103099_MA_202302_IMPORT</t>
  </si>
  <si>
    <t>61103099_PK_202302_IMPORT</t>
  </si>
  <si>
    <t>61103099_IN_202302_IMPORT</t>
  </si>
  <si>
    <t>61103099_BD_202302_IMPORT</t>
  </si>
  <si>
    <t>61103099_LK_202302_IMPORT</t>
  </si>
  <si>
    <t>61103099_MM_202302_IMPORT</t>
  </si>
  <si>
    <t>61103099_VN_202302_IMPORT</t>
  </si>
  <si>
    <t>61103099_KH_202302_IMPORT</t>
  </si>
  <si>
    <t>61103099_CN_202302_IMPORT</t>
  </si>
  <si>
    <t>62044300_TR_202302_IMPORT</t>
  </si>
  <si>
    <t>62044300_MA_202302_IMPORT</t>
  </si>
  <si>
    <t>62044300_PK_202302_IMPORT</t>
  </si>
  <si>
    <t>62044300_IN_202302_IMPORT</t>
  </si>
  <si>
    <t>62044300_BD_202302_IMPORT</t>
  </si>
  <si>
    <t>62044300_LK_202302_IMPORT</t>
  </si>
  <si>
    <t>62044300_MM_202302_IMPORT</t>
  </si>
  <si>
    <t>62044300_VN_202302_IMPORT</t>
  </si>
  <si>
    <t>62044300_KH_202302_IMPORT</t>
  </si>
  <si>
    <t>62044300_CN_202302_IMPORT</t>
  </si>
  <si>
    <t>62052000_TR_202302_IMPORT</t>
  </si>
  <si>
    <t>62052000_MA_202302_IMPORT</t>
  </si>
  <si>
    <t>62052000_PK_202302_IMPORT</t>
  </si>
  <si>
    <t>62052000_IN_202302_IMPORT</t>
  </si>
  <si>
    <t>62052000_BD_202302_IMPORT</t>
  </si>
  <si>
    <t>62052000_LK_202302_IMPORT</t>
  </si>
  <si>
    <t>62052000_MM_202302_IMPORT</t>
  </si>
  <si>
    <t>62052000_VN_202302_IMPORT</t>
  </si>
  <si>
    <t>62052000_KH_202302_IMPORT</t>
  </si>
  <si>
    <t>62052000_CN_202302_IMPORT</t>
  </si>
  <si>
    <t>61091000_TR_202303_IMPORT</t>
  </si>
  <si>
    <t>61091000_MA_202303_IMPORT</t>
  </si>
  <si>
    <t>61091000_PK_202303_IMPORT</t>
  </si>
  <si>
    <t>61091000_IN_202303_IMPORT</t>
  </si>
  <si>
    <t>61091000_BD_202303_IMPORT</t>
  </si>
  <si>
    <t>61091000_LK_202303_IMPORT</t>
  </si>
  <si>
    <t>61091000_MM_202303_IMPORT</t>
  </si>
  <si>
    <t>61091000_VN_202303_IMPORT</t>
  </si>
  <si>
    <t>61091000_KH_202303_IMPORT</t>
  </si>
  <si>
    <t>61091000_CN_202303_IMPORT</t>
  </si>
  <si>
    <t>61103099_TR_202303_IMPORT</t>
  </si>
  <si>
    <t>61103099_MA_202303_IMPORT</t>
  </si>
  <si>
    <t>61103099_PK_202303_IMPORT</t>
  </si>
  <si>
    <t>61103099_IN_202303_IMPORT</t>
  </si>
  <si>
    <t>61103099_BD_202303_IMPORT</t>
  </si>
  <si>
    <t>61103099_LK_202303_IMPORT</t>
  </si>
  <si>
    <t>61103099_MM_202303_IMPORT</t>
  </si>
  <si>
    <t>61103099_VN_202303_IMPORT</t>
  </si>
  <si>
    <t>61103099_KH_202303_IMPORT</t>
  </si>
  <si>
    <t>61103099_CN_202303_IMPORT</t>
  </si>
  <si>
    <t>62044300_TR_202303_IMPORT</t>
  </si>
  <si>
    <t>62044300_MA_202303_IMPORT</t>
  </si>
  <si>
    <t>62044300_PK_202303_IMPORT</t>
  </si>
  <si>
    <t>62044300_IN_202303_IMPORT</t>
  </si>
  <si>
    <t>62044300_BD_202303_IMPORT</t>
  </si>
  <si>
    <t>62044300_LK_202303_IMPORT</t>
  </si>
  <si>
    <t>62044300_MM_202303_IMPORT</t>
  </si>
  <si>
    <t>62044300_VN_202303_IMPORT</t>
  </si>
  <si>
    <t>62044300_KH_202303_IMPORT</t>
  </si>
  <si>
    <t>62044300_CN_202303_IMPORT</t>
  </si>
  <si>
    <t>62052000_TR_202303_IMPORT</t>
  </si>
  <si>
    <t>62052000_MA_202303_IMPORT</t>
  </si>
  <si>
    <t>62052000_PK_202303_IMPORT</t>
  </si>
  <si>
    <t>62052000_IN_202303_IMPORT</t>
  </si>
  <si>
    <t>62052000_BD_202303_IMPORT</t>
  </si>
  <si>
    <t>62052000_LK_202303_IMPORT</t>
  </si>
  <si>
    <t>62052000_MM_202303_IMPORT</t>
  </si>
  <si>
    <t>62052000_VN_202303_IMPORT</t>
  </si>
  <si>
    <t>62052000_KH_202303_IMPORT</t>
  </si>
  <si>
    <t>62052000_CN_202303_IMPORT</t>
  </si>
  <si>
    <t>61091000_TR_202304_IMPORT</t>
  </si>
  <si>
    <t>61091000_MA_202304_IMPORT</t>
  </si>
  <si>
    <t>61091000_PK_202304_IMPORT</t>
  </si>
  <si>
    <t>61091000_IN_202304_IMPORT</t>
  </si>
  <si>
    <t>61091000_BD_202304_IMPORT</t>
  </si>
  <si>
    <t>61091000_LK_202304_IMPORT</t>
  </si>
  <si>
    <t>61091000_MM_202304_IMPORT</t>
  </si>
  <si>
    <t>61091000_VN_202304_IMPORT</t>
  </si>
  <si>
    <t>61091000_KH_202304_IMPORT</t>
  </si>
  <si>
    <t>61091000_CN_202304_IMPORT</t>
  </si>
  <si>
    <t>61103099_TR_202304_IMPORT</t>
  </si>
  <si>
    <t>61103099_MA_202304_IMPORT</t>
  </si>
  <si>
    <t>61103099_PK_202304_IMPORT</t>
  </si>
  <si>
    <t>61103099_IN_202304_IMPORT</t>
  </si>
  <si>
    <t>61103099_BD_202304_IMPORT</t>
  </si>
  <si>
    <t>61103099_LK_202304_IMPORT</t>
  </si>
  <si>
    <t>61103099_MM_202304_IMPORT</t>
  </si>
  <si>
    <t>61103099_VN_202304_IMPORT</t>
  </si>
  <si>
    <t>61103099_KH_202304_IMPORT</t>
  </si>
  <si>
    <t>61103099_CN_202304_IMPORT</t>
  </si>
  <si>
    <t>62044300_TR_202304_IMPORT</t>
  </si>
  <si>
    <t>62044300_MA_202304_IMPORT</t>
  </si>
  <si>
    <t>62044300_PK_202304_IMPORT</t>
  </si>
  <si>
    <t>62044300_IN_202304_IMPORT</t>
  </si>
  <si>
    <t>62044300_BD_202304_IMPORT</t>
  </si>
  <si>
    <t>62044300_LK_202304_IMPORT</t>
  </si>
  <si>
    <t>62044300_MM_202304_IMPORT</t>
  </si>
  <si>
    <t>62044300_VN_202304_IMPORT</t>
  </si>
  <si>
    <t>62044300_KH_202304_IMPORT</t>
  </si>
  <si>
    <t>62044300_CN_202304_IMPORT</t>
  </si>
  <si>
    <t>62052000_TR_202304_IMPORT</t>
  </si>
  <si>
    <t>62052000_MA_202304_IMPORT</t>
  </si>
  <si>
    <t>62052000_PK_202304_IMPORT</t>
  </si>
  <si>
    <t>62052000_IN_202304_IMPORT</t>
  </si>
  <si>
    <t>62052000_BD_202304_IMPORT</t>
  </si>
  <si>
    <t>62052000_LK_202304_IMPORT</t>
  </si>
  <si>
    <t>62052000_MM_202304_IMPORT</t>
  </si>
  <si>
    <t>62052000_VN_202304_IMPORT</t>
  </si>
  <si>
    <t>62052000_KH_202304_IMPORT</t>
  </si>
  <si>
    <t>62052000_CN_202304_IMPORT</t>
  </si>
  <si>
    <t>61091000_TR_202305_IMPORT</t>
  </si>
  <si>
    <t>61091000_MA_202305_IMPORT</t>
  </si>
  <si>
    <t>61091000_PK_202305_IMPORT</t>
  </si>
  <si>
    <t>61091000_IN_202305_IMPORT</t>
  </si>
  <si>
    <t>61091000_BD_202305_IMPORT</t>
  </si>
  <si>
    <t>61091000_LK_202305_IMPORT</t>
  </si>
  <si>
    <t>61091000_MM_202305_IMPORT</t>
  </si>
  <si>
    <t>61091000_VN_202305_IMPORT</t>
  </si>
  <si>
    <t>61091000_KH_202305_IMPORT</t>
  </si>
  <si>
    <t>61091000_CN_202305_IMPORT</t>
  </si>
  <si>
    <t>61103099_TR_202305_IMPORT</t>
  </si>
  <si>
    <t>61103099_MA_202305_IMPORT</t>
  </si>
  <si>
    <t>61103099_PK_202305_IMPORT</t>
  </si>
  <si>
    <t>61103099_IN_202305_IMPORT</t>
  </si>
  <si>
    <t>61103099_BD_202305_IMPORT</t>
  </si>
  <si>
    <t>61103099_LK_202305_IMPORT</t>
  </si>
  <si>
    <t>61103099_MM_202305_IMPORT</t>
  </si>
  <si>
    <t>61103099_VN_202305_IMPORT</t>
  </si>
  <si>
    <t>61103099_KH_202305_IMPORT</t>
  </si>
  <si>
    <t>61103099_CN_202305_IMPORT</t>
  </si>
  <si>
    <t>62044300_TR_202305_IMPORT</t>
  </si>
  <si>
    <t>62044300_MA_202305_IMPORT</t>
  </si>
  <si>
    <t>62044300_PK_202305_IMPORT</t>
  </si>
  <si>
    <t>62044300_IN_202305_IMPORT</t>
  </si>
  <si>
    <t>62044300_BD_202305_IMPORT</t>
  </si>
  <si>
    <t>62044300_LK_202305_IMPORT</t>
  </si>
  <si>
    <t>62044300_MM_202305_IMPORT</t>
  </si>
  <si>
    <t>62044300_VN_202305_IMPORT</t>
  </si>
  <si>
    <t>62044300_KH_202305_IMPORT</t>
  </si>
  <si>
    <t>62044300_CN_202305_IMPORT</t>
  </si>
  <si>
    <t>62052000_TR_202305_IMPORT</t>
  </si>
  <si>
    <t>62052000_MA_202305_IMPORT</t>
  </si>
  <si>
    <t>62052000_PK_202305_IMPORT</t>
  </si>
  <si>
    <t>62052000_IN_202305_IMPORT</t>
  </si>
  <si>
    <t>62052000_BD_202305_IMPORT</t>
  </si>
  <si>
    <t>62052000_LK_202305_IMPORT</t>
  </si>
  <si>
    <t>62052000_MM_202305_IMPORT</t>
  </si>
  <si>
    <t>62052000_VN_202305_IMPORT</t>
  </si>
  <si>
    <t>62052000_KH_202305_IMPORT</t>
  </si>
  <si>
    <t>62052000_CN_202305_IMPORT</t>
  </si>
  <si>
    <t>61091000_TR_202306_IMPORT</t>
  </si>
  <si>
    <t>61091000_MA_202306_IMPORT</t>
  </si>
  <si>
    <t>61091000_PK_202306_IMPORT</t>
  </si>
  <si>
    <t>61091000_IN_202306_IMPORT</t>
  </si>
  <si>
    <t>61091000_BD_202306_IMPORT</t>
  </si>
  <si>
    <t>61091000_LK_202306_IMPORT</t>
  </si>
  <si>
    <t>61091000_MM_202306_IMPORT</t>
  </si>
  <si>
    <t>61091000_VN_202306_IMPORT</t>
  </si>
  <si>
    <t>61091000_KH_202306_IMPORT</t>
  </si>
  <si>
    <t>61091000_CN_202306_IMPORT</t>
  </si>
  <si>
    <t>61103099_TR_202306_IMPORT</t>
  </si>
  <si>
    <t>61103099_MA_202306_IMPORT</t>
  </si>
  <si>
    <t>61103099_PK_202306_IMPORT</t>
  </si>
  <si>
    <t>61103099_IN_202306_IMPORT</t>
  </si>
  <si>
    <t>61103099_BD_202306_IMPORT</t>
  </si>
  <si>
    <t>61103099_LK_202306_IMPORT</t>
  </si>
  <si>
    <t>61103099_MM_202306_IMPORT</t>
  </si>
  <si>
    <t>61103099_VN_202306_IMPORT</t>
  </si>
  <si>
    <t>61103099_KH_202306_IMPORT</t>
  </si>
  <si>
    <t>61103099_CN_202306_IMPORT</t>
  </si>
  <si>
    <t>62044300_TR_202306_IMPORT</t>
  </si>
  <si>
    <t>62044300_MA_202306_IMPORT</t>
  </si>
  <si>
    <t>62044300_PK_202306_IMPORT</t>
  </si>
  <si>
    <t>62044300_IN_202306_IMPORT</t>
  </si>
  <si>
    <t>62044300_BD_202306_IMPORT</t>
  </si>
  <si>
    <t>62044300_LK_202306_IMPORT</t>
  </si>
  <si>
    <t>62044300_MM_202306_IMPORT</t>
  </si>
  <si>
    <t>62044300_VN_202306_IMPORT</t>
  </si>
  <si>
    <t>62044300_KH_202306_IMPORT</t>
  </si>
  <si>
    <t>62044300_CN_202306_IMPORT</t>
  </si>
  <si>
    <t>62052000_TR_202306_IMPORT</t>
  </si>
  <si>
    <t>62052000_MA_202306_IMPORT</t>
  </si>
  <si>
    <t>62052000_PK_202306_IMPORT</t>
  </si>
  <si>
    <t>62052000_IN_202306_IMPORT</t>
  </si>
  <si>
    <t>62052000_BD_202306_IMPORT</t>
  </si>
  <si>
    <t>62052000_LK_202306_IMPORT</t>
  </si>
  <si>
    <t>62052000_MM_202306_IMPORT</t>
  </si>
  <si>
    <t>62052000_VN_202306_IMPORT</t>
  </si>
  <si>
    <t>62052000_KH_202306_IMPORT</t>
  </si>
  <si>
    <t>62052000_CN_202306_IMPORT</t>
  </si>
  <si>
    <t>61091000_TR_202307_IMPORT</t>
  </si>
  <si>
    <t>61091000_MA_202307_IMPORT</t>
  </si>
  <si>
    <t>61091000_PK_202307_IMPORT</t>
  </si>
  <si>
    <t>61091000_IN_202307_IMPORT</t>
  </si>
  <si>
    <t>61091000_BD_202307_IMPORT</t>
  </si>
  <si>
    <t>61091000_LK_202307_IMPORT</t>
  </si>
  <si>
    <t>61091000_MM_202307_IMPORT</t>
  </si>
  <si>
    <t>61091000_VN_202307_IMPORT</t>
  </si>
  <si>
    <t>61091000_KH_202307_IMPORT</t>
  </si>
  <si>
    <t>61091000_CN_202307_IMPORT</t>
  </si>
  <si>
    <t>61103099_TR_202307_IMPORT</t>
  </si>
  <si>
    <t>61103099_MA_202307_IMPORT</t>
  </si>
  <si>
    <t>61103099_PK_202307_IMPORT</t>
  </si>
  <si>
    <t>61103099_IN_202307_IMPORT</t>
  </si>
  <si>
    <t>61103099_BD_202307_IMPORT</t>
  </si>
  <si>
    <t>61103099_LK_202307_IMPORT</t>
  </si>
  <si>
    <t>61103099_MM_202307_IMPORT</t>
  </si>
  <si>
    <t>61103099_VN_202307_IMPORT</t>
  </si>
  <si>
    <t>61103099_KH_202307_IMPORT</t>
  </si>
  <si>
    <t>61103099_CN_202307_IMPORT</t>
  </si>
  <si>
    <t>62044300_TR_202307_IMPORT</t>
  </si>
  <si>
    <t>62044300_MA_202307_IMPORT</t>
  </si>
  <si>
    <t>62044300_PK_202307_IMPORT</t>
  </si>
  <si>
    <t>62044300_IN_202307_IMPORT</t>
  </si>
  <si>
    <t>62044300_BD_202307_IMPORT</t>
  </si>
  <si>
    <t>62044300_LK_202307_IMPORT</t>
  </si>
  <si>
    <t>62044300_MM_202307_IMPORT</t>
  </si>
  <si>
    <t>62044300_VN_202307_IMPORT</t>
  </si>
  <si>
    <t>62044300_KH_202307_IMPORT</t>
  </si>
  <si>
    <t>62044300_CN_202307_IMPORT</t>
  </si>
  <si>
    <t>62052000_TR_202307_IMPORT</t>
  </si>
  <si>
    <t>62052000_MA_202307_IMPORT</t>
  </si>
  <si>
    <t>62052000_PK_202307_IMPORT</t>
  </si>
  <si>
    <t>62052000_IN_202307_IMPORT</t>
  </si>
  <si>
    <t>62052000_BD_202307_IMPORT</t>
  </si>
  <si>
    <t>62052000_LK_202307_IMPORT</t>
  </si>
  <si>
    <t>62052000_MM_202307_IMPORT</t>
  </si>
  <si>
    <t>62052000_VN_202307_IMPORT</t>
  </si>
  <si>
    <t>62052000_KH_202307_IMPORT</t>
  </si>
  <si>
    <t>62052000_CN_202307_IMPORT</t>
  </si>
  <si>
    <t>61091000_TR_202308_IMPORT</t>
  </si>
  <si>
    <t>61091000_MA_202308_IMPORT</t>
  </si>
  <si>
    <t>61091000_PK_202308_IMPORT</t>
  </si>
  <si>
    <t>61091000_IN_202308_IMPORT</t>
  </si>
  <si>
    <t>61091000_BD_202308_IMPORT</t>
  </si>
  <si>
    <t>61091000_LK_202308_IMPORT</t>
  </si>
  <si>
    <t>61091000_MM_202308_IMPORT</t>
  </si>
  <si>
    <t>61091000_VN_202308_IMPORT</t>
  </si>
  <si>
    <t>61091000_KH_202308_IMPORT</t>
  </si>
  <si>
    <t>61091000_CN_202308_IMPORT</t>
  </si>
  <si>
    <t>61103099_TR_202308_IMPORT</t>
  </si>
  <si>
    <t>61103099_MA_202308_IMPORT</t>
  </si>
  <si>
    <t>61103099_PK_202308_IMPORT</t>
  </si>
  <si>
    <t>61103099_IN_202308_IMPORT</t>
  </si>
  <si>
    <t>61103099_BD_202308_IMPORT</t>
  </si>
  <si>
    <t>61103099_LK_202308_IMPORT</t>
  </si>
  <si>
    <t>61103099_MM_202308_IMPORT</t>
  </si>
  <si>
    <t>61103099_VN_202308_IMPORT</t>
  </si>
  <si>
    <t>61103099_KH_202308_IMPORT</t>
  </si>
  <si>
    <t>61103099_CN_202308_IMPORT</t>
  </si>
  <si>
    <t>62044300_TR_202308_IMPORT</t>
  </si>
  <si>
    <t>62044300_MA_202308_IMPORT</t>
  </si>
  <si>
    <t>62044300_PK_202308_IMPORT</t>
  </si>
  <si>
    <t>62044300_IN_202308_IMPORT</t>
  </si>
  <si>
    <t>62044300_BD_202308_IMPORT</t>
  </si>
  <si>
    <t>62044300_LK_202308_IMPORT</t>
  </si>
  <si>
    <t>62044300_MM_202308_IMPORT</t>
  </si>
  <si>
    <t>62044300_VN_202308_IMPORT</t>
  </si>
  <si>
    <t>62044300_KH_202308_IMPORT</t>
  </si>
  <si>
    <t>62044300_CN_202308_IMPORT</t>
  </si>
  <si>
    <t>62052000_TR_202308_IMPORT</t>
  </si>
  <si>
    <t>62052000_MA_202308_IMPORT</t>
  </si>
  <si>
    <t>62052000_PK_202308_IMPORT</t>
  </si>
  <si>
    <t>62052000_IN_202308_IMPORT</t>
  </si>
  <si>
    <t>62052000_BD_202308_IMPORT</t>
  </si>
  <si>
    <t>62052000_LK_202308_IMPORT</t>
  </si>
  <si>
    <t>62052000_MM_202308_IMPORT</t>
  </si>
  <si>
    <t>62052000_VN_202308_IMPORT</t>
  </si>
  <si>
    <t>62052000_KH_202308_IMPORT</t>
  </si>
  <si>
    <t>62052000_CN_202308_IMPORT</t>
  </si>
  <si>
    <t>61091000_TR_202309_IMPORT</t>
  </si>
  <si>
    <t>61091000_MA_202309_IMPORT</t>
  </si>
  <si>
    <t>61091000_PK_202309_IMPORT</t>
  </si>
  <si>
    <t>61091000_IN_202309_IMPORT</t>
  </si>
  <si>
    <t>61091000_BD_202309_IMPORT</t>
  </si>
  <si>
    <t>61091000_LK_202309_IMPORT</t>
  </si>
  <si>
    <t>61091000_MM_202309_IMPORT</t>
  </si>
  <si>
    <t>61091000_VN_202309_IMPORT</t>
  </si>
  <si>
    <t>61091000_KH_202309_IMPORT</t>
  </si>
  <si>
    <t>61091000_CN_202309_IMPORT</t>
  </si>
  <si>
    <t>61103099_TR_202309_IMPORT</t>
  </si>
  <si>
    <t>61103099_MA_202309_IMPORT</t>
  </si>
  <si>
    <t>61103099_PK_202309_IMPORT</t>
  </si>
  <si>
    <t>61103099_IN_202309_IMPORT</t>
  </si>
  <si>
    <t>61103099_BD_202309_IMPORT</t>
  </si>
  <si>
    <t>61103099_LK_202309_IMPORT</t>
  </si>
  <si>
    <t>61103099_MM_202309_IMPORT</t>
  </si>
  <si>
    <t>61103099_VN_202309_IMPORT</t>
  </si>
  <si>
    <t>61103099_KH_202309_IMPORT</t>
  </si>
  <si>
    <t>61103099_CN_202309_IMPORT</t>
  </si>
  <si>
    <t>62044300_TR_202309_IMPORT</t>
  </si>
  <si>
    <t>62044300_MA_202309_IMPORT</t>
  </si>
  <si>
    <t>62044300_PK_202309_IMPORT</t>
  </si>
  <si>
    <t>62044300_IN_202309_IMPORT</t>
  </si>
  <si>
    <t>62044300_BD_202309_IMPORT</t>
  </si>
  <si>
    <t>62044300_LK_202309_IMPORT</t>
  </si>
  <si>
    <t>62044300_MM_202309_IMPORT</t>
  </si>
  <si>
    <t>62044300_VN_202309_IMPORT</t>
  </si>
  <si>
    <t>62044300_KH_202309_IMPORT</t>
  </si>
  <si>
    <t>62044300_CN_202309_IMPORT</t>
  </si>
  <si>
    <t>62052000_TR_202309_IMPORT</t>
  </si>
  <si>
    <t>62052000_MA_202309_IMPORT</t>
  </si>
  <si>
    <t>62052000_PK_202309_IMPORT</t>
  </si>
  <si>
    <t>62052000_IN_202309_IMPORT</t>
  </si>
  <si>
    <t>62052000_BD_202309_IMPORT</t>
  </si>
  <si>
    <t>62052000_LK_202309_IMPORT</t>
  </si>
  <si>
    <t>62052000_MM_202309_IMPORT</t>
  </si>
  <si>
    <t>62052000_VN_202309_IMPORT</t>
  </si>
  <si>
    <t>62052000_KH_202309_IMPORT</t>
  </si>
  <si>
    <t>62052000_CN_202309_IMPORT</t>
  </si>
  <si>
    <t>61091000_TR_202310_IMPORT</t>
  </si>
  <si>
    <t>61091000_MA_202310_IMPORT</t>
  </si>
  <si>
    <t>61091000_PK_202310_IMPORT</t>
  </si>
  <si>
    <t>61091000_IN_202310_IMPORT</t>
  </si>
  <si>
    <t>61091000_BD_202310_IMPORT</t>
  </si>
  <si>
    <t>61091000_LK_202310_IMPORT</t>
  </si>
  <si>
    <t>61091000_MM_202310_IMPORT</t>
  </si>
  <si>
    <t>61091000_VN_202310_IMPORT</t>
  </si>
  <si>
    <t>61091000_KH_202310_IMPORT</t>
  </si>
  <si>
    <t>61091000_CN_202310_IMPORT</t>
  </si>
  <si>
    <t>61103099_TR_202310_IMPORT</t>
  </si>
  <si>
    <t>61103099_MA_202310_IMPORT</t>
  </si>
  <si>
    <t>61103099_PK_202310_IMPORT</t>
  </si>
  <si>
    <t>61103099_IN_202310_IMPORT</t>
  </si>
  <si>
    <t>61103099_BD_202310_IMPORT</t>
  </si>
  <si>
    <t>61103099_LK_202310_IMPORT</t>
  </si>
  <si>
    <t>61103099_MM_202310_IMPORT</t>
  </si>
  <si>
    <t>61103099_VN_202310_IMPORT</t>
  </si>
  <si>
    <t>61103099_KH_202310_IMPORT</t>
  </si>
  <si>
    <t>61103099_CN_202310_IMPORT</t>
  </si>
  <si>
    <t>62044300_TR_202310_IMPORT</t>
  </si>
  <si>
    <t>62044300_MA_202310_IMPORT</t>
  </si>
  <si>
    <t>62044300_PK_202310_IMPORT</t>
  </si>
  <si>
    <t>62044300_IN_202310_IMPORT</t>
  </si>
  <si>
    <t>62044300_BD_202310_IMPORT</t>
  </si>
  <si>
    <t>62044300_LK_202310_IMPORT</t>
  </si>
  <si>
    <t>62044300_MM_202310_IMPORT</t>
  </si>
  <si>
    <t>62044300_VN_202310_IMPORT</t>
  </si>
  <si>
    <t>62044300_KH_202310_IMPORT</t>
  </si>
  <si>
    <t>62044300_CN_202310_IMPORT</t>
  </si>
  <si>
    <t>62052000_TR_202310_IMPORT</t>
  </si>
  <si>
    <t>62052000_MA_202310_IMPORT</t>
  </si>
  <si>
    <t>62052000_PK_202310_IMPORT</t>
  </si>
  <si>
    <t>62052000_IN_202310_IMPORT</t>
  </si>
  <si>
    <t>62052000_BD_202310_IMPORT</t>
  </si>
  <si>
    <t>62052000_LK_202310_IMPORT</t>
  </si>
  <si>
    <t>62052000_MM_202310_IMPORT</t>
  </si>
  <si>
    <t>62052000_VN_202310_IMPORT</t>
  </si>
  <si>
    <t>62052000_KH_202310_IMPORT</t>
  </si>
  <si>
    <t>62052000_CN_202310_IMPORT</t>
  </si>
  <si>
    <t>61091000_TR_202311_IMPORT</t>
  </si>
  <si>
    <t>61091000_MA_202311_IMPORT</t>
  </si>
  <si>
    <t>61091000_PK_202311_IMPORT</t>
  </si>
  <si>
    <t>61091000_IN_202311_IMPORT</t>
  </si>
  <si>
    <t>61091000_BD_202311_IMPORT</t>
  </si>
  <si>
    <t>61091000_LK_202311_IMPORT</t>
  </si>
  <si>
    <t>61091000_MM_202311_IMPORT</t>
  </si>
  <si>
    <t>61091000_VN_202311_IMPORT</t>
  </si>
  <si>
    <t>61091000_KH_202311_IMPORT</t>
  </si>
  <si>
    <t>61091000_CN_202311_IMPORT</t>
  </si>
  <si>
    <t>61103099_TR_202311_IMPORT</t>
  </si>
  <si>
    <t>61103099_MA_202311_IMPORT</t>
  </si>
  <si>
    <t>61103099_PK_202311_IMPORT</t>
  </si>
  <si>
    <t>61103099_IN_202311_IMPORT</t>
  </si>
  <si>
    <t>61103099_BD_202311_IMPORT</t>
  </si>
  <si>
    <t>61103099_LK_202311_IMPORT</t>
  </si>
  <si>
    <t>61103099_MM_202311_IMPORT</t>
  </si>
  <si>
    <t>61103099_VN_202311_IMPORT</t>
  </si>
  <si>
    <t>61103099_KH_202311_IMPORT</t>
  </si>
  <si>
    <t>61103099_CN_202311_IMPORT</t>
  </si>
  <si>
    <t>62044300_TR_202311_IMPORT</t>
  </si>
  <si>
    <t>62044300_MA_202311_IMPORT</t>
  </si>
  <si>
    <t>62044300_PK_202311_IMPORT</t>
  </si>
  <si>
    <t>62044300_IN_202311_IMPORT</t>
  </si>
  <si>
    <t>62044300_BD_202311_IMPORT</t>
  </si>
  <si>
    <t>62044300_LK_202311_IMPORT</t>
  </si>
  <si>
    <t>62044300_MM_202311_IMPORT</t>
  </si>
  <si>
    <t>62044300_VN_202311_IMPORT</t>
  </si>
  <si>
    <t>62044300_KH_202311_IMPORT</t>
  </si>
  <si>
    <t>62044300_CN_202311_IMPORT</t>
  </si>
  <si>
    <t>62052000_TR_202311_IMPORT</t>
  </si>
  <si>
    <t>62052000_MA_202311_IMPORT</t>
  </si>
  <si>
    <t>62052000_PK_202311_IMPORT</t>
  </si>
  <si>
    <t>62052000_IN_202311_IMPORT</t>
  </si>
  <si>
    <t>62052000_BD_202311_IMPORT</t>
  </si>
  <si>
    <t>62052000_LK_202311_IMPORT</t>
  </si>
  <si>
    <t>62052000_MM_202311_IMPORT</t>
  </si>
  <si>
    <t>62052000_VN_202311_IMPORT</t>
  </si>
  <si>
    <t>62052000_KH_202311_IMPORT</t>
  </si>
  <si>
    <t>62052000_CN_202311_IMPORT</t>
  </si>
  <si>
    <t>61091000_TR_202312_IMPORT</t>
  </si>
  <si>
    <t>61091000_MA_202312_IMPORT</t>
  </si>
  <si>
    <t>61091000_PK_202312_IMPORT</t>
  </si>
  <si>
    <t>61091000_IN_202312_IMPORT</t>
  </si>
  <si>
    <t>61091000_BD_202312_IMPORT</t>
  </si>
  <si>
    <t>61091000_LK_202312_IMPORT</t>
  </si>
  <si>
    <t>61091000_MM_202312_IMPORT</t>
  </si>
  <si>
    <t>61091000_VN_202312_IMPORT</t>
  </si>
  <si>
    <t>61091000_KH_202312_IMPORT</t>
  </si>
  <si>
    <t>61091000_CN_202312_IMPORT</t>
  </si>
  <si>
    <t>61103099_TR_202312_IMPORT</t>
  </si>
  <si>
    <t>61103099_MA_202312_IMPORT</t>
  </si>
  <si>
    <t>61103099_PK_202312_IMPORT</t>
  </si>
  <si>
    <t>61103099_IN_202312_IMPORT</t>
  </si>
  <si>
    <t>61103099_BD_202312_IMPORT</t>
  </si>
  <si>
    <t>61103099_LK_202312_IMPORT</t>
  </si>
  <si>
    <t>61103099_MM_202312_IMPORT</t>
  </si>
  <si>
    <t>61103099_VN_202312_IMPORT</t>
  </si>
  <si>
    <t>61103099_KH_202312_IMPORT</t>
  </si>
  <si>
    <t>61103099_CN_202312_IMPORT</t>
  </si>
  <si>
    <t>62044300_TR_202312_IMPORT</t>
  </si>
  <si>
    <t>62044300_MA_202312_IMPORT</t>
  </si>
  <si>
    <t>62044300_PK_202312_IMPORT</t>
  </si>
  <si>
    <t>62044300_IN_202312_IMPORT</t>
  </si>
  <si>
    <t>62044300_BD_202312_IMPORT</t>
  </si>
  <si>
    <t>62044300_LK_202312_IMPORT</t>
  </si>
  <si>
    <t>62044300_MM_202312_IMPORT</t>
  </si>
  <si>
    <t>62044300_VN_202312_IMPORT</t>
  </si>
  <si>
    <t>62044300_KH_202312_IMPORT</t>
  </si>
  <si>
    <t>62044300_CN_202312_IMPORT</t>
  </si>
  <si>
    <t>62052000_TR_202312_IMPORT</t>
  </si>
  <si>
    <t>62052000_MA_202312_IMPORT</t>
  </si>
  <si>
    <t>62052000_PK_202312_IMPORT</t>
  </si>
  <si>
    <t>62052000_IN_202312_IMPORT</t>
  </si>
  <si>
    <t>62052000_BD_202312_IMPORT</t>
  </si>
  <si>
    <t>62052000_LK_202312_IMPORT</t>
  </si>
  <si>
    <t>62052000_MM_202312_IMPORT</t>
  </si>
  <si>
    <t>62052000_VN_202312_IMPORT</t>
  </si>
  <si>
    <t>62052000_KH_202312_IMPORT</t>
  </si>
  <si>
    <t>62052000_CN_202312_IMPORT</t>
  </si>
  <si>
    <t>61091000_TR_202401_IMPORT</t>
  </si>
  <si>
    <t>61091000_MA_202401_IMPORT</t>
  </si>
  <si>
    <t>61091000_PK_202401_IMPORT</t>
  </si>
  <si>
    <t>61091000_IN_202401_IMPORT</t>
  </si>
  <si>
    <t>61091000_BD_202401_IMPORT</t>
  </si>
  <si>
    <t>61091000_LK_202401_IMPORT</t>
  </si>
  <si>
    <t>61091000_MM_202401_IMPORT</t>
  </si>
  <si>
    <t>61091000_VN_202401_IMPORT</t>
  </si>
  <si>
    <t>61091000_KH_202401_IMPORT</t>
  </si>
  <si>
    <t>61091000_CN_202401_IMPORT</t>
  </si>
  <si>
    <t>61103099_TR_202401_IMPORT</t>
  </si>
  <si>
    <t>61103099_MA_202401_IMPORT</t>
  </si>
  <si>
    <t>61103099_PK_202401_IMPORT</t>
  </si>
  <si>
    <t>61103099_IN_202401_IMPORT</t>
  </si>
  <si>
    <t>61103099_BD_202401_IMPORT</t>
  </si>
  <si>
    <t>61103099_LK_202401_IMPORT</t>
  </si>
  <si>
    <t>61103099_MM_202401_IMPORT</t>
  </si>
  <si>
    <t>61103099_VN_202401_IMPORT</t>
  </si>
  <si>
    <t>61103099_KH_202401_IMPORT</t>
  </si>
  <si>
    <t>61103099_CN_202401_IMPORT</t>
  </si>
  <si>
    <t>62044300_TR_202401_IMPORT</t>
  </si>
  <si>
    <t>62044300_MA_202401_IMPORT</t>
  </si>
  <si>
    <t>62044300_PK_202401_IMPORT</t>
  </si>
  <si>
    <t>62044300_IN_202401_IMPORT</t>
  </si>
  <si>
    <t>62044300_BD_202401_IMPORT</t>
  </si>
  <si>
    <t>62044300_LK_202401_IMPORT</t>
  </si>
  <si>
    <t>62044300_MM_202401_IMPORT</t>
  </si>
  <si>
    <t>62044300_VN_202401_IMPORT</t>
  </si>
  <si>
    <t>62044300_KH_202401_IMPORT</t>
  </si>
  <si>
    <t>62044300_CN_202401_IMPORT</t>
  </si>
  <si>
    <t>62052000_TR_202401_IMPORT</t>
  </si>
  <si>
    <t>62052000_MA_202401_IMPORT</t>
  </si>
  <si>
    <t>62052000_PK_202401_IMPORT</t>
  </si>
  <si>
    <t>62052000_IN_202401_IMPORT</t>
  </si>
  <si>
    <t>62052000_BD_202401_IMPORT</t>
  </si>
  <si>
    <t>62052000_LK_202401_IMPORT</t>
  </si>
  <si>
    <t>62052000_MM_202401_IMPORT</t>
  </si>
  <si>
    <t>62052000_VN_202401_IMPORT</t>
  </si>
  <si>
    <t>62052000_KH_202401_IMPORT</t>
  </si>
  <si>
    <t>62052000_CN_202401_IMPORT</t>
  </si>
  <si>
    <t>61091000_TR_202402_IMPORT</t>
  </si>
  <si>
    <t>61091000_MA_202402_IMPORT</t>
  </si>
  <si>
    <t>61091000_PK_202402_IMPORT</t>
  </si>
  <si>
    <t>61091000_IN_202402_IMPORT</t>
  </si>
  <si>
    <t>61091000_BD_202402_IMPORT</t>
  </si>
  <si>
    <t>61091000_LK_202402_IMPORT</t>
  </si>
  <si>
    <t>61091000_MM_202402_IMPORT</t>
  </si>
  <si>
    <t>61091000_VN_202402_IMPORT</t>
  </si>
  <si>
    <t>61091000_KH_202402_IMPORT</t>
  </si>
  <si>
    <t>61091000_CN_202402_IMPORT</t>
  </si>
  <si>
    <t>61103099_TR_202402_IMPORT</t>
  </si>
  <si>
    <t>61103099_MA_202402_IMPORT</t>
  </si>
  <si>
    <t>61103099_PK_202402_IMPORT</t>
  </si>
  <si>
    <t>61103099_IN_202402_IMPORT</t>
  </si>
  <si>
    <t>61103099_BD_202402_IMPORT</t>
  </si>
  <si>
    <t>61103099_LK_202402_IMPORT</t>
  </si>
  <si>
    <t>61103099_MM_202402_IMPORT</t>
  </si>
  <si>
    <t>61103099_VN_202402_IMPORT</t>
  </si>
  <si>
    <t>61103099_KH_202402_IMPORT</t>
  </si>
  <si>
    <t>61103099_CN_202402_IMPORT</t>
  </si>
  <si>
    <t>62044300_TR_202402_IMPORT</t>
  </si>
  <si>
    <t>62044300_MA_202402_IMPORT</t>
  </si>
  <si>
    <t>62044300_PK_202402_IMPORT</t>
  </si>
  <si>
    <t>62044300_IN_202402_IMPORT</t>
  </si>
  <si>
    <t>62044300_BD_202402_IMPORT</t>
  </si>
  <si>
    <t>62044300_LK_202402_IMPORT</t>
  </si>
  <si>
    <t>62044300_MM_202402_IMPORT</t>
  </si>
  <si>
    <t>62044300_VN_202402_IMPORT</t>
  </si>
  <si>
    <t>62044300_KH_202402_IMPORT</t>
  </si>
  <si>
    <t>62044300_CN_202402_IMPORT</t>
  </si>
  <si>
    <t>62052000_TR_202402_IMPORT</t>
  </si>
  <si>
    <t>62052000_MA_202402_IMPORT</t>
  </si>
  <si>
    <t>62052000_PK_202402_IMPORT</t>
  </si>
  <si>
    <t>62052000_IN_202402_IMPORT</t>
  </si>
  <si>
    <t>62052000_BD_202402_IMPORT</t>
  </si>
  <si>
    <t>62052000_LK_202402_IMPORT</t>
  </si>
  <si>
    <t>62052000_MM_202402_IMPORT</t>
  </si>
  <si>
    <t>62052000_VN_202402_IMPORT</t>
  </si>
  <si>
    <t>62052000_KH_202402_IMPORT</t>
  </si>
  <si>
    <t>62052000_CN_202402_IMPORT</t>
  </si>
  <si>
    <t>61091000_TR_202403_IMPORT</t>
  </si>
  <si>
    <t>61091000_MA_202403_IMPORT</t>
  </si>
  <si>
    <t>61091000_PK_202403_IMPORT</t>
  </si>
  <si>
    <t>61091000_IN_202403_IMPORT</t>
  </si>
  <si>
    <t>61091000_BD_202403_IMPORT</t>
  </si>
  <si>
    <t>61091000_LK_202403_IMPORT</t>
  </si>
  <si>
    <t>61091000_MM_202403_IMPORT</t>
  </si>
  <si>
    <t>61091000_VN_202403_IMPORT</t>
  </si>
  <si>
    <t>61091000_KH_202403_IMPORT</t>
  </si>
  <si>
    <t>61091000_CN_202403_IMPORT</t>
  </si>
  <si>
    <t>61103099_TR_202403_IMPORT</t>
  </si>
  <si>
    <t>61103099_MA_202403_IMPORT</t>
  </si>
  <si>
    <t>61103099_PK_202403_IMPORT</t>
  </si>
  <si>
    <t>61103099_IN_202403_IMPORT</t>
  </si>
  <si>
    <t>61103099_BD_202403_IMPORT</t>
  </si>
  <si>
    <t>61103099_LK_202403_IMPORT</t>
  </si>
  <si>
    <t>61103099_MM_202403_IMPORT</t>
  </si>
  <si>
    <t>61103099_VN_202403_IMPORT</t>
  </si>
  <si>
    <t>61103099_KH_202403_IMPORT</t>
  </si>
  <si>
    <t>61103099_CN_202403_IMPORT</t>
  </si>
  <si>
    <t>62044300_TR_202403_IMPORT</t>
  </si>
  <si>
    <t>62044300_MA_202403_IMPORT</t>
  </si>
  <si>
    <t>62044300_PK_202403_IMPORT</t>
  </si>
  <si>
    <t>62044300_IN_202403_IMPORT</t>
  </si>
  <si>
    <t>62044300_BD_202403_IMPORT</t>
  </si>
  <si>
    <t>62044300_LK_202403_IMPORT</t>
  </si>
  <si>
    <t>62044300_MM_202403_IMPORT</t>
  </si>
  <si>
    <t>62044300_VN_202403_IMPORT</t>
  </si>
  <si>
    <t>62044300_KH_202403_IMPORT</t>
  </si>
  <si>
    <t>62044300_CN_202403_IMPORT</t>
  </si>
  <si>
    <t>62052000_TR_202403_IMPORT</t>
  </si>
  <si>
    <t>62052000_MA_202403_IMPORT</t>
  </si>
  <si>
    <t>62052000_PK_202403_IMPORT</t>
  </si>
  <si>
    <t>62052000_IN_202403_IMPORT</t>
  </si>
  <si>
    <t>62052000_BD_202403_IMPORT</t>
  </si>
  <si>
    <t>62052000_LK_202403_IMPORT</t>
  </si>
  <si>
    <t>62052000_MM_202403_IMPORT</t>
  </si>
  <si>
    <t>62052000_VN_202403_IMPORT</t>
  </si>
  <si>
    <t>62052000_KH_202403_IMPORT</t>
  </si>
  <si>
    <t>62052000_CN_202403_IMPORT</t>
  </si>
  <si>
    <t>61091000_TR_202404_IMPORT</t>
  </si>
  <si>
    <t>61091000_MA_202404_IMPORT</t>
  </si>
  <si>
    <t>61091000_PK_202404_IMPORT</t>
  </si>
  <si>
    <t>61091000_IN_202404_IMPORT</t>
  </si>
  <si>
    <t>61091000_BD_202404_IMPORT</t>
  </si>
  <si>
    <t>61091000_LK_202404_IMPORT</t>
  </si>
  <si>
    <t>61091000_MM_202404_IMPORT</t>
  </si>
  <si>
    <t>61091000_VN_202404_IMPORT</t>
  </si>
  <si>
    <t>61091000_KH_202404_IMPORT</t>
  </si>
  <si>
    <t>61091000_CN_202404_IMPORT</t>
  </si>
  <si>
    <t>61103099_TR_202404_IMPORT</t>
  </si>
  <si>
    <t>61103099_MA_202404_IMPORT</t>
  </si>
  <si>
    <t>61103099_PK_202404_IMPORT</t>
  </si>
  <si>
    <t>61103099_IN_202404_IMPORT</t>
  </si>
  <si>
    <t>61103099_BD_202404_IMPORT</t>
  </si>
  <si>
    <t>61103099_LK_202404_IMPORT</t>
  </si>
  <si>
    <t>61103099_MM_202404_IMPORT</t>
  </si>
  <si>
    <t>61103099_VN_202404_IMPORT</t>
  </si>
  <si>
    <t>61103099_KH_202404_IMPORT</t>
  </si>
  <si>
    <t>61103099_CN_202404_IMPORT</t>
  </si>
  <si>
    <t>62044300_TR_202404_IMPORT</t>
  </si>
  <si>
    <t>62044300_MA_202404_IMPORT</t>
  </si>
  <si>
    <t>62044300_PK_202404_IMPORT</t>
  </si>
  <si>
    <t>62044300_IN_202404_IMPORT</t>
  </si>
  <si>
    <t>62044300_BD_202404_IMPORT</t>
  </si>
  <si>
    <t>62044300_LK_202404_IMPORT</t>
  </si>
  <si>
    <t>62044300_MM_202404_IMPORT</t>
  </si>
  <si>
    <t>62044300_VN_202404_IMPORT</t>
  </si>
  <si>
    <t>62044300_KH_202404_IMPORT</t>
  </si>
  <si>
    <t>62044300_CN_202404_IMPORT</t>
  </si>
  <si>
    <t>62052000_TR_202404_IMPORT</t>
  </si>
  <si>
    <t>62052000_MA_202404_IMPORT</t>
  </si>
  <si>
    <t>62052000_PK_202404_IMPORT</t>
  </si>
  <si>
    <t>62052000_IN_202404_IMPORT</t>
  </si>
  <si>
    <t>62052000_BD_202404_IMPORT</t>
  </si>
  <si>
    <t>62052000_LK_202404_IMPORT</t>
  </si>
  <si>
    <t>62052000_MM_202404_IMPORT</t>
  </si>
  <si>
    <t>62052000_VN_202404_IMPORT</t>
  </si>
  <si>
    <t>62052000_KH_202404_IMPORT</t>
  </si>
  <si>
    <t>62052000_CN_202404_IMPORT</t>
  </si>
  <si>
    <t>61091000_TR_202405_IMPORT</t>
  </si>
  <si>
    <t>61091000_MA_202405_IMPORT</t>
  </si>
  <si>
    <t>61091000_PK_202405_IMPORT</t>
  </si>
  <si>
    <t>61091000_IN_202405_IMPORT</t>
  </si>
  <si>
    <t>61091000_BD_202405_IMPORT</t>
  </si>
  <si>
    <t>61091000_LK_202405_IMPORT</t>
  </si>
  <si>
    <t>61091000_MM_202405_IMPORT</t>
  </si>
  <si>
    <t>61091000_VN_202405_IMPORT</t>
  </si>
  <si>
    <t>61091000_KH_202405_IMPORT</t>
  </si>
  <si>
    <t>61091000_CN_202405_IMPORT</t>
  </si>
  <si>
    <t>61103099_TR_202405_IMPORT</t>
  </si>
  <si>
    <t>61103099_MA_202405_IMPORT</t>
  </si>
  <si>
    <t>61103099_PK_202405_IMPORT</t>
  </si>
  <si>
    <t>61103099_IN_202405_IMPORT</t>
  </si>
  <si>
    <t>61103099_BD_202405_IMPORT</t>
  </si>
  <si>
    <t>61103099_LK_202405_IMPORT</t>
  </si>
  <si>
    <t>61103099_MM_202405_IMPORT</t>
  </si>
  <si>
    <t>61103099_VN_202405_IMPORT</t>
  </si>
  <si>
    <t>61103099_KH_202405_IMPORT</t>
  </si>
  <si>
    <t>61103099_CN_202405_IMPORT</t>
  </si>
  <si>
    <t>62044300_TR_202405_IMPORT</t>
  </si>
  <si>
    <t>62044300_MA_202405_IMPORT</t>
  </si>
  <si>
    <t>62044300_PK_202405_IMPORT</t>
  </si>
  <si>
    <t>62044300_IN_202405_IMPORT</t>
  </si>
  <si>
    <t>62044300_BD_202405_IMPORT</t>
  </si>
  <si>
    <t>62044300_LK_202405_IMPORT</t>
  </si>
  <si>
    <t>62044300_MM_202405_IMPORT</t>
  </si>
  <si>
    <t>62044300_VN_202405_IMPORT</t>
  </si>
  <si>
    <t>62044300_KH_202405_IMPORT</t>
  </si>
  <si>
    <t>62044300_CN_202405_IMPORT</t>
  </si>
  <si>
    <t>62052000_TR_202405_IMPORT</t>
  </si>
  <si>
    <t>62052000_MA_202405_IMPORT</t>
  </si>
  <si>
    <t>62052000_PK_202405_IMPORT</t>
  </si>
  <si>
    <t>62052000_IN_202405_IMPORT</t>
  </si>
  <si>
    <t>62052000_BD_202405_IMPORT</t>
  </si>
  <si>
    <t>62052000_LK_202405_IMPORT</t>
  </si>
  <si>
    <t>62052000_MM_202405_IMPORT</t>
  </si>
  <si>
    <t>62052000_VN_202405_IMPORT</t>
  </si>
  <si>
    <t>62052000_KH_202405_IMPORT</t>
  </si>
  <si>
    <t>62052000_CN_202405_IMPORT</t>
  </si>
  <si>
    <t>61091000_TR_202406_IMPORT</t>
  </si>
  <si>
    <t>61091000_MA_202406_IMPORT</t>
  </si>
  <si>
    <t>61091000_PK_202406_IMPORT</t>
  </si>
  <si>
    <t>61091000_IN_202406_IMPORT</t>
  </si>
  <si>
    <t>61091000_BD_202406_IMPORT</t>
  </si>
  <si>
    <t>61091000_LK_202406_IMPORT</t>
  </si>
  <si>
    <t>61091000_MM_202406_IMPORT</t>
  </si>
  <si>
    <t>61091000_VN_202406_IMPORT</t>
  </si>
  <si>
    <t>61091000_KH_202406_IMPORT</t>
  </si>
  <si>
    <t>61091000_CN_202406_IMPORT</t>
  </si>
  <si>
    <t>61103099_TR_202406_IMPORT</t>
  </si>
  <si>
    <t>61103099_MA_202406_IMPORT</t>
  </si>
  <si>
    <t>61103099_PK_202406_IMPORT</t>
  </si>
  <si>
    <t>61103099_IN_202406_IMPORT</t>
  </si>
  <si>
    <t>61103099_BD_202406_IMPORT</t>
  </si>
  <si>
    <t>61103099_LK_202406_IMPORT</t>
  </si>
  <si>
    <t>61103099_MM_202406_IMPORT</t>
  </si>
  <si>
    <t>61103099_VN_202406_IMPORT</t>
  </si>
  <si>
    <t>61103099_KH_202406_IMPORT</t>
  </si>
  <si>
    <t>61103099_CN_202406_IMPORT</t>
  </si>
  <si>
    <t>62044300_TR_202406_IMPORT</t>
  </si>
  <si>
    <t>62044300_MA_202406_IMPORT</t>
  </si>
  <si>
    <t>62044300_PK_202406_IMPORT</t>
  </si>
  <si>
    <t>62044300_IN_202406_IMPORT</t>
  </si>
  <si>
    <t>62044300_BD_202406_IMPORT</t>
  </si>
  <si>
    <t>62044300_LK_202406_IMPORT</t>
  </si>
  <si>
    <t>62044300_MM_202406_IMPORT</t>
  </si>
  <si>
    <t>62044300_VN_202406_IMPORT</t>
  </si>
  <si>
    <t>62044300_KH_202406_IMPORT</t>
  </si>
  <si>
    <t>62044300_CN_202406_IMPORT</t>
  </si>
  <si>
    <t>62052000_TR_202406_IMPORT</t>
  </si>
  <si>
    <t>62052000_MA_202406_IMPORT</t>
  </si>
  <si>
    <t>62052000_PK_202406_IMPORT</t>
  </si>
  <si>
    <t>62052000_IN_202406_IMPORT</t>
  </si>
  <si>
    <t>62052000_BD_202406_IMPORT</t>
  </si>
  <si>
    <t>62052000_LK_202406_IMPORT</t>
  </si>
  <si>
    <t>62052000_MM_202406_IMPORT</t>
  </si>
  <si>
    <t>62052000_VN_202406_IMPORT</t>
  </si>
  <si>
    <t>62052000_KH_202406_IMPORT</t>
  </si>
  <si>
    <t>62052000_CN_202406_IMPORT</t>
  </si>
  <si>
    <t>61091000_TR_202407_IMPORT</t>
  </si>
  <si>
    <t>61091000_MA_202407_IMPORT</t>
  </si>
  <si>
    <t>61091000_PK_202407_IMPORT</t>
  </si>
  <si>
    <t>61091000_IN_202407_IMPORT</t>
  </si>
  <si>
    <t>61091000_BD_202407_IMPORT</t>
  </si>
  <si>
    <t>61091000_LK_202407_IMPORT</t>
  </si>
  <si>
    <t>61091000_MM_202407_IMPORT</t>
  </si>
  <si>
    <t>61091000_VN_202407_IMPORT</t>
  </si>
  <si>
    <t>61091000_KH_202407_IMPORT</t>
  </si>
  <si>
    <t>61091000_CN_202407_IMPORT</t>
  </si>
  <si>
    <t>61103099_TR_202407_IMPORT</t>
  </si>
  <si>
    <t>61103099_MA_202407_IMPORT</t>
  </si>
  <si>
    <t>61103099_PK_202407_IMPORT</t>
  </si>
  <si>
    <t>61103099_IN_202407_IMPORT</t>
  </si>
  <si>
    <t>61103099_BD_202407_IMPORT</t>
  </si>
  <si>
    <t>61103099_LK_202407_IMPORT</t>
  </si>
  <si>
    <t>61103099_MM_202407_IMPORT</t>
  </si>
  <si>
    <t>61103099_VN_202407_IMPORT</t>
  </si>
  <si>
    <t>61103099_KH_202407_IMPORT</t>
  </si>
  <si>
    <t>61103099_CN_202407_IMPORT</t>
  </si>
  <si>
    <t>62044300_TR_202407_IMPORT</t>
  </si>
  <si>
    <t>62044300_MA_202407_IMPORT</t>
  </si>
  <si>
    <t>62044300_PK_202407_IMPORT</t>
  </si>
  <si>
    <t>62044300_IN_202407_IMPORT</t>
  </si>
  <si>
    <t>62044300_BD_202407_IMPORT</t>
  </si>
  <si>
    <t>62044300_LK_202407_IMPORT</t>
  </si>
  <si>
    <t>62044300_MM_202407_IMPORT</t>
  </si>
  <si>
    <t>62044300_VN_202407_IMPORT</t>
  </si>
  <si>
    <t>62044300_KH_202407_IMPORT</t>
  </si>
  <si>
    <t>62044300_CN_202407_IMPORT</t>
  </si>
  <si>
    <t>62052000_TR_202407_IMPORT</t>
  </si>
  <si>
    <t>62052000_MA_202407_IMPORT</t>
  </si>
  <si>
    <t>62052000_PK_202407_IMPORT</t>
  </si>
  <si>
    <t>62052000_IN_202407_IMPORT</t>
  </si>
  <si>
    <t>62052000_BD_202407_IMPORT</t>
  </si>
  <si>
    <t>62052000_LK_202407_IMPORT</t>
  </si>
  <si>
    <t>62052000_MM_202407_IMPORT</t>
  </si>
  <si>
    <t>62052000_VN_202407_IMPORT</t>
  </si>
  <si>
    <t>62052000_KH_202407_IMPORT</t>
  </si>
  <si>
    <t>62052000_CN_202407_IMPORT</t>
  </si>
  <si>
    <t>61091000_TR_202408_IMPORT</t>
  </si>
  <si>
    <t>61091000_MA_202408_IMPORT</t>
  </si>
  <si>
    <t>61091000_PK_202408_IMPORT</t>
  </si>
  <si>
    <t>61091000_IN_202408_IMPORT</t>
  </si>
  <si>
    <t>61091000_BD_202408_IMPORT</t>
  </si>
  <si>
    <t>61091000_LK_202408_IMPORT</t>
  </si>
  <si>
    <t>61091000_MM_202408_IMPORT</t>
  </si>
  <si>
    <t>61091000_VN_202408_IMPORT</t>
  </si>
  <si>
    <t>61091000_KH_202408_IMPORT</t>
  </si>
  <si>
    <t>61091000_CN_202408_IMPORT</t>
  </si>
  <si>
    <t>61103099_TR_202408_IMPORT</t>
  </si>
  <si>
    <t>61103099_MA_202408_IMPORT</t>
  </si>
  <si>
    <t>61103099_PK_202408_IMPORT</t>
  </si>
  <si>
    <t>61103099_IN_202408_IMPORT</t>
  </si>
  <si>
    <t>61103099_BD_202408_IMPORT</t>
  </si>
  <si>
    <t>61103099_LK_202408_IMPORT</t>
  </si>
  <si>
    <t>61103099_MM_202408_IMPORT</t>
  </si>
  <si>
    <t>61103099_VN_202408_IMPORT</t>
  </si>
  <si>
    <t>61103099_KH_202408_IMPORT</t>
  </si>
  <si>
    <t>61103099_CN_202408_IMPORT</t>
  </si>
  <si>
    <t>62044300_TR_202408_IMPORT</t>
  </si>
  <si>
    <t>62044300_MA_202408_IMPORT</t>
  </si>
  <si>
    <t>62044300_PK_202408_IMPORT</t>
  </si>
  <si>
    <t>62044300_IN_202408_IMPORT</t>
  </si>
  <si>
    <t>62044300_BD_202408_IMPORT</t>
  </si>
  <si>
    <t>62044300_LK_202408_IMPORT</t>
  </si>
  <si>
    <t>62044300_MM_202408_IMPORT</t>
  </si>
  <si>
    <t>62044300_VN_202408_IMPORT</t>
  </si>
  <si>
    <t>62044300_KH_202408_IMPORT</t>
  </si>
  <si>
    <t>62044300_CN_202408_IMPORT</t>
  </si>
  <si>
    <t>62052000_TR_202408_IMPORT</t>
  </si>
  <si>
    <t>62052000_MA_202408_IMPORT</t>
  </si>
  <si>
    <t>62052000_PK_202408_IMPORT</t>
  </si>
  <si>
    <t>62052000_IN_202408_IMPORT</t>
  </si>
  <si>
    <t>62052000_BD_202408_IMPORT</t>
  </si>
  <si>
    <t>62052000_LK_202408_IMPORT</t>
  </si>
  <si>
    <t>62052000_MM_202408_IMPORT</t>
  </si>
  <si>
    <t>62052000_VN_202408_IMPORT</t>
  </si>
  <si>
    <t>62052000_KH_202408_IMPORT</t>
  </si>
  <si>
    <t>62052000_CN_202408_IMPORT</t>
  </si>
  <si>
    <t>61091000_TR_202409_IMPORT</t>
  </si>
  <si>
    <t>61091000_MA_202409_IMPORT</t>
  </si>
  <si>
    <t>61091000_PK_202409_IMPORT</t>
  </si>
  <si>
    <t>61091000_IN_202409_IMPORT</t>
  </si>
  <si>
    <t>61091000_BD_202409_IMPORT</t>
  </si>
  <si>
    <t>61091000_LK_202409_IMPORT</t>
  </si>
  <si>
    <t>61091000_MM_202409_IMPORT</t>
  </si>
  <si>
    <t>61091000_VN_202409_IMPORT</t>
  </si>
  <si>
    <t>61091000_KH_202409_IMPORT</t>
  </si>
  <si>
    <t>61091000_CN_202409_IMPORT</t>
  </si>
  <si>
    <t>61103099_TR_202409_IMPORT</t>
  </si>
  <si>
    <t>61103099_MA_202409_IMPORT</t>
  </si>
  <si>
    <t>61103099_PK_202409_IMPORT</t>
  </si>
  <si>
    <t>61103099_IN_202409_IMPORT</t>
  </si>
  <si>
    <t>61103099_BD_202409_IMPORT</t>
  </si>
  <si>
    <t>61103099_LK_202409_IMPORT</t>
  </si>
  <si>
    <t>61103099_MM_202409_IMPORT</t>
  </si>
  <si>
    <t>61103099_VN_202409_IMPORT</t>
  </si>
  <si>
    <t>61103099_KH_202409_IMPORT</t>
  </si>
  <si>
    <t>61103099_CN_202409_IMPORT</t>
  </si>
  <si>
    <t>62044300_TR_202409_IMPORT</t>
  </si>
  <si>
    <t>62044300_MA_202409_IMPORT</t>
  </si>
  <si>
    <t>62044300_PK_202409_IMPORT</t>
  </si>
  <si>
    <t>62044300_IN_202409_IMPORT</t>
  </si>
  <si>
    <t>62044300_BD_202409_IMPORT</t>
  </si>
  <si>
    <t>62044300_LK_202409_IMPORT</t>
  </si>
  <si>
    <t>62044300_MM_202409_IMPORT</t>
  </si>
  <si>
    <t>62044300_VN_202409_IMPORT</t>
  </si>
  <si>
    <t>62044300_KH_202409_IMPORT</t>
  </si>
  <si>
    <t>62044300_CN_202409_IMPORT</t>
  </si>
  <si>
    <t>62052000_TR_202409_IMPORT</t>
  </si>
  <si>
    <t>62052000_MA_202409_IMPORT</t>
  </si>
  <si>
    <t>62052000_PK_202409_IMPORT</t>
  </si>
  <si>
    <t>62052000_IN_202409_IMPORT</t>
  </si>
  <si>
    <t>62052000_BD_202409_IMPORT</t>
  </si>
  <si>
    <t>62052000_LK_202409_IMPORT</t>
  </si>
  <si>
    <t>62052000_MM_202409_IMPORT</t>
  </si>
  <si>
    <t>62052000_VN_202409_IMPORT</t>
  </si>
  <si>
    <t>62052000_KH_202409_IMPORT</t>
  </si>
  <si>
    <t>62052000_CN_202409_IMPORT</t>
  </si>
  <si>
    <t>61091000_TR_202410_IMPORT</t>
  </si>
  <si>
    <t>61091000_MA_202410_IMPORT</t>
  </si>
  <si>
    <t>61091000_PK_202410_IMPORT</t>
  </si>
  <si>
    <t>61091000_IN_202410_IMPORT</t>
  </si>
  <si>
    <t>61091000_BD_202410_IMPORT</t>
  </si>
  <si>
    <t>61091000_LK_202410_IMPORT</t>
  </si>
  <si>
    <t>61091000_MM_202410_IMPORT</t>
  </si>
  <si>
    <t>61091000_VN_202410_IMPORT</t>
  </si>
  <si>
    <t>61091000_KH_202410_IMPORT</t>
  </si>
  <si>
    <t>61091000_CN_202410_IMPORT</t>
  </si>
  <si>
    <t>61103099_TR_202410_IMPORT</t>
  </si>
  <si>
    <t>61103099_MA_202410_IMPORT</t>
  </si>
  <si>
    <t>61103099_PK_202410_IMPORT</t>
  </si>
  <si>
    <t>61103099_IN_202410_IMPORT</t>
  </si>
  <si>
    <t>61103099_BD_202410_IMPORT</t>
  </si>
  <si>
    <t>61103099_LK_202410_IMPORT</t>
  </si>
  <si>
    <t>61103099_MM_202410_IMPORT</t>
  </si>
  <si>
    <t>61103099_VN_202410_IMPORT</t>
  </si>
  <si>
    <t>61103099_KH_202410_IMPORT</t>
  </si>
  <si>
    <t>61103099_CN_202410_IMPORT</t>
  </si>
  <si>
    <t>62044300_TR_202410_IMPORT</t>
  </si>
  <si>
    <t>62044300_MA_202410_IMPORT</t>
  </si>
  <si>
    <t>62044300_PK_202410_IMPORT</t>
  </si>
  <si>
    <t>62044300_IN_202410_IMPORT</t>
  </si>
  <si>
    <t>62044300_BD_202410_IMPORT</t>
  </si>
  <si>
    <t>62044300_LK_202410_IMPORT</t>
  </si>
  <si>
    <t>62044300_MM_202410_IMPORT</t>
  </si>
  <si>
    <t>62044300_VN_202410_IMPORT</t>
  </si>
  <si>
    <t>62044300_KH_202410_IMPORT</t>
  </si>
  <si>
    <t>62044300_CN_202410_IMPORT</t>
  </si>
  <si>
    <t>62052000_TR_202410_IMPORT</t>
  </si>
  <si>
    <t>62052000_MA_202410_IMPORT</t>
  </si>
  <si>
    <t>62052000_PK_202410_IMPORT</t>
  </si>
  <si>
    <t>62052000_IN_202410_IMPORT</t>
  </si>
  <si>
    <t>62052000_BD_202410_IMPORT</t>
  </si>
  <si>
    <t>62052000_LK_202410_IMPORT</t>
  </si>
  <si>
    <t>62052000_MM_202410_IMPORT</t>
  </si>
  <si>
    <t>62052000_VN_202410_IMPORT</t>
  </si>
  <si>
    <t>62052000_KH_202410_IMPORT</t>
  </si>
  <si>
    <t>62052000_CN_202410_IMPORT</t>
  </si>
  <si>
    <t>61091000_TR_202411_IMPORT</t>
  </si>
  <si>
    <t>61091000_MA_202411_IMPORT</t>
  </si>
  <si>
    <t>61091000_PK_202411_IMPORT</t>
  </si>
  <si>
    <t>61091000_IN_202411_IMPORT</t>
  </si>
  <si>
    <t>61091000_BD_202411_IMPORT</t>
  </si>
  <si>
    <t>61091000_LK_202411_IMPORT</t>
  </si>
  <si>
    <t>61091000_MM_202411_IMPORT</t>
  </si>
  <si>
    <t>61091000_VN_202411_IMPORT</t>
  </si>
  <si>
    <t>61091000_KH_202411_IMPORT</t>
  </si>
  <si>
    <t>61091000_CN_202411_IMPORT</t>
  </si>
  <si>
    <t>61103099_TR_202411_IMPORT</t>
  </si>
  <si>
    <t>61103099_MA_202411_IMPORT</t>
  </si>
  <si>
    <t>61103099_PK_202411_IMPORT</t>
  </si>
  <si>
    <t>61103099_IN_202411_IMPORT</t>
  </si>
  <si>
    <t>61103099_BD_202411_IMPORT</t>
  </si>
  <si>
    <t>61103099_LK_202411_IMPORT</t>
  </si>
  <si>
    <t>61103099_MM_202411_IMPORT</t>
  </si>
  <si>
    <t>61103099_VN_202411_IMPORT</t>
  </si>
  <si>
    <t>61103099_KH_202411_IMPORT</t>
  </si>
  <si>
    <t>61103099_CN_202411_IMPORT</t>
  </si>
  <si>
    <t>62044300_TR_202411_IMPORT</t>
  </si>
  <si>
    <t>62044300_MA_202411_IMPORT</t>
  </si>
  <si>
    <t>62044300_PK_202411_IMPORT</t>
  </si>
  <si>
    <t>62044300_IN_202411_IMPORT</t>
  </si>
  <si>
    <t>62044300_BD_202411_IMPORT</t>
  </si>
  <si>
    <t>62044300_LK_202411_IMPORT</t>
  </si>
  <si>
    <t>62044300_MM_202411_IMPORT</t>
  </si>
  <si>
    <t>62044300_VN_202411_IMPORT</t>
  </si>
  <si>
    <t>62044300_KH_202411_IMPORT</t>
  </si>
  <si>
    <t>62044300_CN_202411_IMPORT</t>
  </si>
  <si>
    <t>62052000_TR_202411_IMPORT</t>
  </si>
  <si>
    <t>62052000_MA_202411_IMPORT</t>
  </si>
  <si>
    <t>62052000_PK_202411_IMPORT</t>
  </si>
  <si>
    <t>62052000_IN_202411_IMPORT</t>
  </si>
  <si>
    <t>62052000_BD_202411_IMPORT</t>
  </si>
  <si>
    <t>62052000_LK_202411_IMPORT</t>
  </si>
  <si>
    <t>62052000_MM_202411_IMPORT</t>
  </si>
  <si>
    <t>62052000_VN_202411_IMPORT</t>
  </si>
  <si>
    <t>62052000_KH_202411_IMPORT</t>
  </si>
  <si>
    <t>62052000_CN_202411_IMPORT</t>
  </si>
  <si>
    <t>61091000_TR_202412_IMPORT</t>
  </si>
  <si>
    <t>61091000_MA_202412_IMPORT</t>
  </si>
  <si>
    <t>61091000_PK_202412_IMPORT</t>
  </si>
  <si>
    <t>61091000_IN_202412_IMPORT</t>
  </si>
  <si>
    <t>61091000_BD_202412_IMPORT</t>
  </si>
  <si>
    <t>61091000_LK_202412_IMPORT</t>
  </si>
  <si>
    <t>61091000_MM_202412_IMPORT</t>
  </si>
  <si>
    <t>61091000_VN_202412_IMPORT</t>
  </si>
  <si>
    <t>61091000_KH_202412_IMPORT</t>
  </si>
  <si>
    <t>61091000_CN_202412_IMPORT</t>
  </si>
  <si>
    <t>61103099_TR_202412_IMPORT</t>
  </si>
  <si>
    <t>61103099_MA_202412_IMPORT</t>
  </si>
  <si>
    <t>61103099_PK_202412_IMPORT</t>
  </si>
  <si>
    <t>61103099_IN_202412_IMPORT</t>
  </si>
  <si>
    <t>61103099_BD_202412_IMPORT</t>
  </si>
  <si>
    <t>61103099_LK_202412_IMPORT</t>
  </si>
  <si>
    <t>61103099_MM_202412_IMPORT</t>
  </si>
  <si>
    <t>61103099_VN_202412_IMPORT</t>
  </si>
  <si>
    <t>61103099_KH_202412_IMPORT</t>
  </si>
  <si>
    <t>61103099_CN_202412_IMPORT</t>
  </si>
  <si>
    <t>62044300_TR_202412_IMPORT</t>
  </si>
  <si>
    <t>62044300_MA_202412_IMPORT</t>
  </si>
  <si>
    <t>62044300_PK_202412_IMPORT</t>
  </si>
  <si>
    <t>62044300_IN_202412_IMPORT</t>
  </si>
  <si>
    <t>62044300_BD_202412_IMPORT</t>
  </si>
  <si>
    <t>62044300_LK_202412_IMPORT</t>
  </si>
  <si>
    <t>62044300_MM_202412_IMPORT</t>
  </si>
  <si>
    <t>62044300_VN_202412_IMPORT</t>
  </si>
  <si>
    <t>62044300_KH_202412_IMPORT</t>
  </si>
  <si>
    <t>62044300_CN_202412_IMPORT</t>
  </si>
  <si>
    <t>62052000_TR_202412_IMPORT</t>
  </si>
  <si>
    <t>62052000_MA_202412_IMPORT</t>
  </si>
  <si>
    <t>62052000_PK_202412_IMPORT</t>
  </si>
  <si>
    <t>62052000_IN_202412_IMPORT</t>
  </si>
  <si>
    <t>62052000_BD_202412_IMPORT</t>
  </si>
  <si>
    <t>62052000_LK_202412_IMPORT</t>
  </si>
  <si>
    <t>62052000_MM_202412_IMPORT</t>
  </si>
  <si>
    <t>62052000_VN_202412_IMPORT</t>
  </si>
  <si>
    <t>62052000_KH_202412_IMPORT</t>
  </si>
  <si>
    <t>62052000_CN_202412_IMPORT</t>
  </si>
  <si>
    <t>61091000_TR_202501_IMPORT</t>
  </si>
  <si>
    <t>61091000_MA_202501_IMPORT</t>
  </si>
  <si>
    <t>61091000_PK_202501_IMPORT</t>
  </si>
  <si>
    <t>61091000_IN_202501_IMPORT</t>
  </si>
  <si>
    <t>61091000_BD_202501_IMPORT</t>
  </si>
  <si>
    <t>61091000_LK_202501_IMPORT</t>
  </si>
  <si>
    <t>61091000_MM_202501_IMPORT</t>
  </si>
  <si>
    <t>61091000_VN_202501_IMPORT</t>
  </si>
  <si>
    <t>61091000_KH_202501_IMPORT</t>
  </si>
  <si>
    <t>61091000_CN_202501_IMPORT</t>
  </si>
  <si>
    <t>61103099_TR_202501_IMPORT</t>
  </si>
  <si>
    <t>61103099_MA_202501_IMPORT</t>
  </si>
  <si>
    <t>61103099_PK_202501_IMPORT</t>
  </si>
  <si>
    <t>61103099_IN_202501_IMPORT</t>
  </si>
  <si>
    <t>61103099_BD_202501_IMPORT</t>
  </si>
  <si>
    <t>61103099_LK_202501_IMPORT</t>
  </si>
  <si>
    <t>61103099_MM_202501_IMPORT</t>
  </si>
  <si>
    <t>61103099_VN_202501_IMPORT</t>
  </si>
  <si>
    <t>61103099_KH_202501_IMPORT</t>
  </si>
  <si>
    <t>61103099_CN_202501_IMPORT</t>
  </si>
  <si>
    <t>62044300_TR_202501_IMPORT</t>
  </si>
  <si>
    <t>62044300_MA_202501_IMPORT</t>
  </si>
  <si>
    <t>62044300_PK_202501_IMPORT</t>
  </si>
  <si>
    <t>62044300_IN_202501_IMPORT</t>
  </si>
  <si>
    <t>62044300_BD_202501_IMPORT</t>
  </si>
  <si>
    <t>62044300_LK_202501_IMPORT</t>
  </si>
  <si>
    <t>62044300_MM_202501_IMPORT</t>
  </si>
  <si>
    <t>62044300_VN_202501_IMPORT</t>
  </si>
  <si>
    <t>62044300_KH_202501_IMPORT</t>
  </si>
  <si>
    <t>62044300_CN_202501_IMPORT</t>
  </si>
  <si>
    <t>62052000_TR_202501_IMPORT</t>
  </si>
  <si>
    <t>62052000_MA_202501_IMPORT</t>
  </si>
  <si>
    <t>62052000_PK_202501_IMPORT</t>
  </si>
  <si>
    <t>62052000_IN_202501_IMPORT</t>
  </si>
  <si>
    <t>62052000_BD_202501_IMPORT</t>
  </si>
  <si>
    <t>62052000_LK_202501_IMPORT</t>
  </si>
  <si>
    <t>62052000_MM_202501_IMPORT</t>
  </si>
  <si>
    <t>62052000_VN_202501_IMPORT</t>
  </si>
  <si>
    <t>62052000_KH_202501_IMPORT</t>
  </si>
  <si>
    <t>62052000_CN_202501_IMPORT</t>
  </si>
  <si>
    <t>61091000_TR_202502_IMPORT</t>
  </si>
  <si>
    <t>61091000_MA_202502_IMPORT</t>
  </si>
  <si>
    <t>61091000_PK_202502_IMPORT</t>
  </si>
  <si>
    <t>61091000_IN_202502_IMPORT</t>
  </si>
  <si>
    <t>61091000_BD_202502_IMPORT</t>
  </si>
  <si>
    <t>61091000_LK_202502_IMPORT</t>
  </si>
  <si>
    <t>61091000_MM_202502_IMPORT</t>
  </si>
  <si>
    <t>61091000_VN_202502_IMPORT</t>
  </si>
  <si>
    <t>61091000_KH_202502_IMPORT</t>
  </si>
  <si>
    <t>61091000_CN_202502_IMPORT</t>
  </si>
  <si>
    <t>61103099_TR_202502_IMPORT</t>
  </si>
  <si>
    <t>61103099_MA_202502_IMPORT</t>
  </si>
  <si>
    <t>61103099_PK_202502_IMPORT</t>
  </si>
  <si>
    <t>61103099_IN_202502_IMPORT</t>
  </si>
  <si>
    <t>61103099_BD_202502_IMPORT</t>
  </si>
  <si>
    <t>61103099_LK_202502_IMPORT</t>
  </si>
  <si>
    <t>61103099_MM_202502_IMPORT</t>
  </si>
  <si>
    <t>61103099_VN_202502_IMPORT</t>
  </si>
  <si>
    <t>61103099_KH_202502_IMPORT</t>
  </si>
  <si>
    <t>61103099_CN_202502_IMPORT</t>
  </si>
  <si>
    <t>62044300_TR_202502_IMPORT</t>
  </si>
  <si>
    <t>62044300_MA_202502_IMPORT</t>
  </si>
  <si>
    <t>62044300_PK_202502_IMPORT</t>
  </si>
  <si>
    <t>62044300_IN_202502_IMPORT</t>
  </si>
  <si>
    <t>62044300_BD_202502_IMPORT</t>
  </si>
  <si>
    <t>62044300_LK_202502_IMPORT</t>
  </si>
  <si>
    <t>62044300_MM_202502_IMPORT</t>
  </si>
  <si>
    <t>62044300_VN_202502_IMPORT</t>
  </si>
  <si>
    <t>62044300_KH_202502_IMPORT</t>
  </si>
  <si>
    <t>62044300_CN_202502_IMPORT</t>
  </si>
  <si>
    <t>62052000_TR_202502_IMPORT</t>
  </si>
  <si>
    <t>62052000_MA_202502_IMPORT</t>
  </si>
  <si>
    <t>62052000_PK_202502_IMPORT</t>
  </si>
  <si>
    <t>62052000_IN_202502_IMPORT</t>
  </si>
  <si>
    <t>62052000_BD_202502_IMPORT</t>
  </si>
  <si>
    <t>62052000_LK_202502_IMPORT</t>
  </si>
  <si>
    <t>62052000_MM_202502_IMPORT</t>
  </si>
  <si>
    <t>62052000_VN_202502_IMPORT</t>
  </si>
  <si>
    <t>62052000_KH_202502_IMPORT</t>
  </si>
  <si>
    <t>62052000_CN_202502_IMPORT</t>
  </si>
  <si>
    <t>61091000_TR_202503_IMPORT</t>
  </si>
  <si>
    <t>61091000_MA_202503_IMPORT</t>
  </si>
  <si>
    <t>61091000_PK_202503_IMPORT</t>
  </si>
  <si>
    <t>61091000_IN_202503_IMPORT</t>
  </si>
  <si>
    <t>61091000_BD_202503_IMPORT</t>
  </si>
  <si>
    <t>61091000_LK_202503_IMPORT</t>
  </si>
  <si>
    <t>61091000_MM_202503_IMPORT</t>
  </si>
  <si>
    <t>61091000_VN_202503_IMPORT</t>
  </si>
  <si>
    <t>61091000_KH_202503_IMPORT</t>
  </si>
  <si>
    <t>61091000_CN_202503_IMPORT</t>
  </si>
  <si>
    <t>61103099_TR_202503_IMPORT</t>
  </si>
  <si>
    <t>61103099_MA_202503_IMPORT</t>
  </si>
  <si>
    <t>61103099_PK_202503_IMPORT</t>
  </si>
  <si>
    <t>61103099_IN_202503_IMPORT</t>
  </si>
  <si>
    <t>61103099_BD_202503_IMPORT</t>
  </si>
  <si>
    <t>61103099_LK_202503_IMPORT</t>
  </si>
  <si>
    <t>61103099_MM_202503_IMPORT</t>
  </si>
  <si>
    <t>61103099_VN_202503_IMPORT</t>
  </si>
  <si>
    <t>61103099_KH_202503_IMPORT</t>
  </si>
  <si>
    <t>61103099_CN_202503_IMPORT</t>
  </si>
  <si>
    <t>62044300_TR_202503_IMPORT</t>
  </si>
  <si>
    <t>62044300_MA_202503_IMPORT</t>
  </si>
  <si>
    <t>62044300_PK_202503_IMPORT</t>
  </si>
  <si>
    <t>62044300_IN_202503_IMPORT</t>
  </si>
  <si>
    <t>62044300_BD_202503_IMPORT</t>
  </si>
  <si>
    <t>62044300_LK_202503_IMPORT</t>
  </si>
  <si>
    <t>62044300_MM_202503_IMPORT</t>
  </si>
  <si>
    <t>62044300_VN_202503_IMPORT</t>
  </si>
  <si>
    <t>62044300_KH_202503_IMPORT</t>
  </si>
  <si>
    <t>62044300_CN_202503_IMPORT</t>
  </si>
  <si>
    <t>62052000_TR_202503_IMPORT</t>
  </si>
  <si>
    <t>62052000_MA_202503_IMPORT</t>
  </si>
  <si>
    <t>62052000_PK_202503_IMPORT</t>
  </si>
  <si>
    <t>62052000_IN_202503_IMPORT</t>
  </si>
  <si>
    <t>62052000_BD_202503_IMPORT</t>
  </si>
  <si>
    <t>62052000_LK_202503_IMPORT</t>
  </si>
  <si>
    <t>62052000_MM_202503_IMPORT</t>
  </si>
  <si>
    <t>62052000_VN_202503_IMPORT</t>
  </si>
  <si>
    <t>62052000_KH_202503_IMPORT</t>
  </si>
  <si>
    <t>62052000_CN_202503_IMPORT</t>
  </si>
  <si>
    <t>61091000_TR_202504_IMPORT</t>
  </si>
  <si>
    <t>61091000_MA_202504_IMPORT</t>
  </si>
  <si>
    <t>61091000_PK_202504_IMPORT</t>
  </si>
  <si>
    <t>61091000_IN_202504_IMPORT</t>
  </si>
  <si>
    <t>61091000_BD_202504_IMPORT</t>
  </si>
  <si>
    <t>61091000_LK_202504_IMPORT</t>
  </si>
  <si>
    <t>61091000_MM_202504_IMPORT</t>
  </si>
  <si>
    <t>61091000_VN_202504_IMPORT</t>
  </si>
  <si>
    <t>61091000_KH_202504_IMPORT</t>
  </si>
  <si>
    <t>61091000_CN_202504_IMPORT</t>
  </si>
  <si>
    <t>61103099_TR_202504_IMPORT</t>
  </si>
  <si>
    <t>61103099_MA_202504_IMPORT</t>
  </si>
  <si>
    <t>61103099_PK_202504_IMPORT</t>
  </si>
  <si>
    <t>61103099_IN_202504_IMPORT</t>
  </si>
  <si>
    <t>61103099_BD_202504_IMPORT</t>
  </si>
  <si>
    <t>61103099_LK_202504_IMPORT</t>
  </si>
  <si>
    <t>61103099_MM_202504_IMPORT</t>
  </si>
  <si>
    <t>61103099_VN_202504_IMPORT</t>
  </si>
  <si>
    <t>61103099_KH_202504_IMPORT</t>
  </si>
  <si>
    <t>61103099_CN_202504_IMPORT</t>
  </si>
  <si>
    <t>62044300_TR_202504_IMPORT</t>
  </si>
  <si>
    <t>62044300_MA_202504_IMPORT</t>
  </si>
  <si>
    <t>62044300_PK_202504_IMPORT</t>
  </si>
  <si>
    <t>62044300_IN_202504_IMPORT</t>
  </si>
  <si>
    <t>62044300_BD_202504_IMPORT</t>
  </si>
  <si>
    <t>62044300_LK_202504_IMPORT</t>
  </si>
  <si>
    <t>62044300_MM_202504_IMPORT</t>
  </si>
  <si>
    <t>62044300_VN_202504_IMPORT</t>
  </si>
  <si>
    <t>62044300_KH_202504_IMPORT</t>
  </si>
  <si>
    <t>62044300_CN_202504_IMPORT</t>
  </si>
  <si>
    <t>62052000_TR_202504_IMPORT</t>
  </si>
  <si>
    <t>62052000_MA_202504_IMPORT</t>
  </si>
  <si>
    <t>62052000_PK_202504_IMPORT</t>
  </si>
  <si>
    <t>62052000_IN_202504_IMPORT</t>
  </si>
  <si>
    <t>62052000_BD_202504_IMPORT</t>
  </si>
  <si>
    <t>62052000_LK_202504_IMPORT</t>
  </si>
  <si>
    <t>62052000_MM_202504_IMPORT</t>
  </si>
  <si>
    <t>62052000_VN_202504_IMPORT</t>
  </si>
  <si>
    <t>62052000_KH_202504_IMPORT</t>
  </si>
  <si>
    <t>62052000_CN_202504_IMPORT</t>
  </si>
  <si>
    <t>61091000_TR_202505_IMPORT</t>
  </si>
  <si>
    <t>61091000_MA_202505_IMPORT</t>
  </si>
  <si>
    <t>61091000_PK_202505_IMPORT</t>
  </si>
  <si>
    <t>61091000_IN_202505_IMPORT</t>
  </si>
  <si>
    <t>61091000_BD_202505_IMPORT</t>
  </si>
  <si>
    <t>61091000_LK_202505_IMPORT</t>
  </si>
  <si>
    <t>61091000_MM_202505_IMPORT</t>
  </si>
  <si>
    <t>61091000_VN_202505_IMPORT</t>
  </si>
  <si>
    <t>61091000_KH_202505_IMPORT</t>
  </si>
  <si>
    <t>61091000_CN_202505_IMPORT</t>
  </si>
  <si>
    <t>61103099_TR_202505_IMPORT</t>
  </si>
  <si>
    <t>61103099_MA_202505_IMPORT</t>
  </si>
  <si>
    <t>61103099_PK_202505_IMPORT</t>
  </si>
  <si>
    <t>61103099_IN_202505_IMPORT</t>
  </si>
  <si>
    <t>61103099_BD_202505_IMPORT</t>
  </si>
  <si>
    <t>61103099_LK_202505_IMPORT</t>
  </si>
  <si>
    <t>61103099_MM_202505_IMPORT</t>
  </si>
  <si>
    <t>61103099_VN_202505_IMPORT</t>
  </si>
  <si>
    <t>61103099_KH_202505_IMPORT</t>
  </si>
  <si>
    <t>61103099_CN_202505_IMPORT</t>
  </si>
  <si>
    <t>62044300_TR_202505_IMPORT</t>
  </si>
  <si>
    <t>62044300_MA_202505_IMPORT</t>
  </si>
  <si>
    <t>62044300_PK_202505_IMPORT</t>
  </si>
  <si>
    <t>62044300_IN_202505_IMPORT</t>
  </si>
  <si>
    <t>62044300_BD_202505_IMPORT</t>
  </si>
  <si>
    <t>62044300_LK_202505_IMPORT</t>
  </si>
  <si>
    <t>62044300_MM_202505_IMPORT</t>
  </si>
  <si>
    <t>62044300_VN_202505_IMPORT</t>
  </si>
  <si>
    <t>62044300_KH_202505_IMPORT</t>
  </si>
  <si>
    <t>62044300_CN_202505_IMPORT</t>
  </si>
  <si>
    <t>62052000_TR_202505_IMPORT</t>
  </si>
  <si>
    <t>62052000_MA_202505_IMPORT</t>
  </si>
  <si>
    <t>62052000_PK_202505_IMPORT</t>
  </si>
  <si>
    <t>62052000_IN_202505_IMPORT</t>
  </si>
  <si>
    <t>62052000_BD_202505_IMPORT</t>
  </si>
  <si>
    <t>62052000_LK_202505_IMPORT</t>
  </si>
  <si>
    <t>62052000_MM_202505_IMPORT</t>
  </si>
  <si>
    <t>62052000_VN_202505_IMPORT</t>
  </si>
  <si>
    <t>62052000_KH_202505_IMPORT</t>
  </si>
  <si>
    <t>62052000_CN_202505_IMPORT</t>
  </si>
  <si>
    <t>61091000_TR_202506_IMPORT</t>
  </si>
  <si>
    <t>61091000_MA_202506_IMPORT</t>
  </si>
  <si>
    <t>61091000_PK_202506_IMPORT</t>
  </si>
  <si>
    <t>61091000_IN_202506_IMPORT</t>
  </si>
  <si>
    <t>61091000_BD_202506_IMPORT</t>
  </si>
  <si>
    <t>61091000_LK_202506_IMPORT</t>
  </si>
  <si>
    <t>61091000_MM_202506_IMPORT</t>
  </si>
  <si>
    <t>61091000_VN_202506_IMPORT</t>
  </si>
  <si>
    <t>61091000_KH_202506_IMPORT</t>
  </si>
  <si>
    <t>61091000_CN_202506_IMPORT</t>
  </si>
  <si>
    <t>61103099_TR_202506_IMPORT</t>
  </si>
  <si>
    <t>61103099_MA_202506_IMPORT</t>
  </si>
  <si>
    <t>61103099_PK_202506_IMPORT</t>
  </si>
  <si>
    <t>61103099_IN_202506_IMPORT</t>
  </si>
  <si>
    <t>61103099_BD_202506_IMPORT</t>
  </si>
  <si>
    <t>61103099_LK_202506_IMPORT</t>
  </si>
  <si>
    <t>61103099_MM_202506_IMPORT</t>
  </si>
  <si>
    <t>61103099_VN_202506_IMPORT</t>
  </si>
  <si>
    <t>61103099_KH_202506_IMPORT</t>
  </si>
  <si>
    <t>61103099_CN_202506_IMPORT</t>
  </si>
  <si>
    <t>62044300_TR_202506_IMPORT</t>
  </si>
  <si>
    <t>62044300_MA_202506_IMPORT</t>
  </si>
  <si>
    <t>62044300_PK_202506_IMPORT</t>
  </si>
  <si>
    <t>62044300_IN_202506_IMPORT</t>
  </si>
  <si>
    <t>62044300_BD_202506_IMPORT</t>
  </si>
  <si>
    <t>62044300_LK_202506_IMPORT</t>
  </si>
  <si>
    <t>62044300_MM_202506_IMPORT</t>
  </si>
  <si>
    <t>62044300_VN_202506_IMPORT</t>
  </si>
  <si>
    <t>62044300_KH_202506_IMPORT</t>
  </si>
  <si>
    <t>62044300_CN_202506_IMPORT</t>
  </si>
  <si>
    <t>62052000_TR_202506_IMPORT</t>
  </si>
  <si>
    <t>62052000_MA_202506_IMPORT</t>
  </si>
  <si>
    <t>62052000_PK_202506_IMPORT</t>
  </si>
  <si>
    <t>62052000_IN_202506_IMPORT</t>
  </si>
  <si>
    <t>62052000_BD_202506_IMPORT</t>
  </si>
  <si>
    <t>62052000_LK_202506_IMPORT</t>
  </si>
  <si>
    <t>62052000_MM_202506_IMPORT</t>
  </si>
  <si>
    <t>62052000_VN_202506_IMPORT</t>
  </si>
  <si>
    <t>62052000_KH_202506_IMPORT</t>
  </si>
  <si>
    <t>62052000_CN_202506_IMPORT</t>
  </si>
  <si>
    <t>61091000_TR_202507_IMPORT</t>
  </si>
  <si>
    <t>61091000_MA_202507_IMPORT</t>
  </si>
  <si>
    <t>61091000_PK_202507_IMPORT</t>
  </si>
  <si>
    <t>61091000_IN_202507_IMPORT</t>
  </si>
  <si>
    <t>61091000_BD_202507_IMPORT</t>
  </si>
  <si>
    <t>61091000_LK_202507_IMPORT</t>
  </si>
  <si>
    <t>61091000_MM_202507_IMPORT</t>
  </si>
  <si>
    <t>61091000_VN_202507_IMPORT</t>
  </si>
  <si>
    <t>61091000_KH_202507_IMPORT</t>
  </si>
  <si>
    <t>61091000_CN_202507_IMPORT</t>
  </si>
  <si>
    <t>61103099_TR_202507_IMPORT</t>
  </si>
  <si>
    <t>61103099_MA_202507_IMPORT</t>
  </si>
  <si>
    <t>61103099_PK_202507_IMPORT</t>
  </si>
  <si>
    <t>61103099_IN_202507_IMPORT</t>
  </si>
  <si>
    <t>61103099_BD_202507_IMPORT</t>
  </si>
  <si>
    <t>61103099_LK_202507_IMPORT</t>
  </si>
  <si>
    <t>61103099_MM_202507_IMPORT</t>
  </si>
  <si>
    <t>61103099_VN_202507_IMPORT</t>
  </si>
  <si>
    <t>61103099_KH_202507_IMPORT</t>
  </si>
  <si>
    <t>61103099_CN_202507_IMPORT</t>
  </si>
  <si>
    <t>62044300_TR_202507_IMPORT</t>
  </si>
  <si>
    <t>62044300_MA_202507_IMPORT</t>
  </si>
  <si>
    <t>62044300_PK_202507_IMPORT</t>
  </si>
  <si>
    <t>62044300_IN_202507_IMPORT</t>
  </si>
  <si>
    <t>62044300_BD_202507_IMPORT</t>
  </si>
  <si>
    <t>62044300_LK_202507_IMPORT</t>
  </si>
  <si>
    <t>62044300_MM_202507_IMPORT</t>
  </si>
  <si>
    <t>62044300_VN_202507_IMPORT</t>
  </si>
  <si>
    <t>62044300_KH_202507_IMPORT</t>
  </si>
  <si>
    <t>62044300_CN_202507_IMPORT</t>
  </si>
  <si>
    <t>62052000_TR_202507_IMPORT</t>
  </si>
  <si>
    <t>62052000_MA_202507_IMPORT</t>
  </si>
  <si>
    <t>62052000_PK_202507_IMPORT</t>
  </si>
  <si>
    <t>62052000_IN_202507_IMPORT</t>
  </si>
  <si>
    <t>62052000_BD_202507_IMPORT</t>
  </si>
  <si>
    <t>62052000_LK_202507_IMPORT</t>
  </si>
  <si>
    <t>62052000_MM_202507_IMPORT</t>
  </si>
  <si>
    <t>62052000_VN_202507_IMPORT</t>
  </si>
  <si>
    <t>62052000_KH_202507_IMPORT</t>
  </si>
  <si>
    <t>62052000_CN_202507_IMPORT</t>
  </si>
  <si>
    <t>61091000_TR_202508_IMPORT</t>
  </si>
  <si>
    <t>61091000_MA_202508_IMPORT</t>
  </si>
  <si>
    <t>61091000_PK_202508_IMPORT</t>
  </si>
  <si>
    <t>61091000_IN_202508_IMPORT</t>
  </si>
  <si>
    <t>61091000_BD_202508_IMPORT</t>
  </si>
  <si>
    <t>61091000_LK_202508_IMPORT</t>
  </si>
  <si>
    <t>61091000_MM_202508_IMPORT</t>
  </si>
  <si>
    <t>61091000_VN_202508_IMPORT</t>
  </si>
  <si>
    <t>61091000_KH_202508_IMPORT</t>
  </si>
  <si>
    <t>61091000_CN_202508_IMPORT</t>
  </si>
  <si>
    <t>61103099_TR_202508_IMPORT</t>
  </si>
  <si>
    <t>61103099_MA_202508_IMPORT</t>
  </si>
  <si>
    <t>61103099_PK_202508_IMPORT</t>
  </si>
  <si>
    <t>61103099_IN_202508_IMPORT</t>
  </si>
  <si>
    <t>61103099_BD_202508_IMPORT</t>
  </si>
  <si>
    <t>61103099_LK_202508_IMPORT</t>
  </si>
  <si>
    <t>61103099_MM_202508_IMPORT</t>
  </si>
  <si>
    <t>61103099_VN_202508_IMPORT</t>
  </si>
  <si>
    <t>61103099_KH_202508_IMPORT</t>
  </si>
  <si>
    <t>61103099_CN_202508_IMPORT</t>
  </si>
  <si>
    <t>62044300_TR_202508_IMPORT</t>
  </si>
  <si>
    <t>62044300_MA_202508_IMPORT</t>
  </si>
  <si>
    <t>62044300_PK_202508_IMPORT</t>
  </si>
  <si>
    <t>62044300_IN_202508_IMPORT</t>
  </si>
  <si>
    <t>62044300_BD_202508_IMPORT</t>
  </si>
  <si>
    <t>62044300_LK_202508_IMPORT</t>
  </si>
  <si>
    <t>62044300_MM_202508_IMPORT</t>
  </si>
  <si>
    <t>62044300_VN_202508_IMPORT</t>
  </si>
  <si>
    <t>62044300_KH_202508_IMPORT</t>
  </si>
  <si>
    <t>62044300_CN_202508_IMPORT</t>
  </si>
  <si>
    <t>62052000_TR_202508_IMPORT</t>
  </si>
  <si>
    <t>62052000_MA_202508_IMPORT</t>
  </si>
  <si>
    <t>62052000_PK_202508_IMPORT</t>
  </si>
  <si>
    <t>62052000_IN_202508_IMPORT</t>
  </si>
  <si>
    <t>62052000_BD_202508_IMPORT</t>
  </si>
  <si>
    <t>62052000_LK_202508_IMPORT</t>
  </si>
  <si>
    <t>62052000_MM_202508_IMPORT</t>
  </si>
  <si>
    <t>62052000_VN_202508_IMPORT</t>
  </si>
  <si>
    <t>62052000_KH_202508_IMPORT</t>
  </si>
  <si>
    <t>62052000_CN_202508_IMPORT</t>
  </si>
  <si>
    <t>61091000_TR_202509_IMPORT</t>
  </si>
  <si>
    <t>61091000_MA_202509_IMPORT</t>
  </si>
  <si>
    <t>61091000_PK_202509_IMPORT</t>
  </si>
  <si>
    <t>61091000_IN_202509_IMPORT</t>
  </si>
  <si>
    <t>61091000_BD_202509_IMPORT</t>
  </si>
  <si>
    <t>61091000_LK_202509_IMPORT</t>
  </si>
  <si>
    <t>61091000_MM_202509_IMPORT</t>
  </si>
  <si>
    <t>61091000_VN_202509_IMPORT</t>
  </si>
  <si>
    <t>61091000_KH_202509_IMPORT</t>
  </si>
  <si>
    <t>61091000_CN_202509_IMPORT</t>
  </si>
  <si>
    <t>61103099_TR_202509_IMPORT</t>
  </si>
  <si>
    <t>61103099_MA_202509_IMPORT</t>
  </si>
  <si>
    <t>61103099_PK_202509_IMPORT</t>
  </si>
  <si>
    <t>61103099_IN_202509_IMPORT</t>
  </si>
  <si>
    <t>61103099_BD_202509_IMPORT</t>
  </si>
  <si>
    <t>61103099_LK_202509_IMPORT</t>
  </si>
  <si>
    <t>61103099_MM_202509_IMPORT</t>
  </si>
  <si>
    <t>61103099_VN_202509_IMPORT</t>
  </si>
  <si>
    <t>61103099_KH_202509_IMPORT</t>
  </si>
  <si>
    <t>61103099_CN_202509_IMPORT</t>
  </si>
  <si>
    <t>62044300_TR_202509_IMPORT</t>
  </si>
  <si>
    <t>62044300_MA_202509_IMPORT</t>
  </si>
  <si>
    <t>62044300_PK_202509_IMPORT</t>
  </si>
  <si>
    <t>62044300_IN_202509_IMPORT</t>
  </si>
  <si>
    <t>62044300_BD_202509_IMPORT</t>
  </si>
  <si>
    <t>62044300_LK_202509_IMPORT</t>
  </si>
  <si>
    <t>62044300_MM_202509_IMPORT</t>
  </si>
  <si>
    <t>62044300_VN_202509_IMPORT</t>
  </si>
  <si>
    <t>62044300_KH_202509_IMPORT</t>
  </si>
  <si>
    <t>62044300_CN_202509_IMPORT</t>
  </si>
  <si>
    <t>62052000_TR_202509_IMPORT</t>
  </si>
  <si>
    <t>62052000_MA_202509_IMPORT</t>
  </si>
  <si>
    <t>62052000_PK_202509_IMPORT</t>
  </si>
  <si>
    <t>62052000_IN_202509_IMPORT</t>
  </si>
  <si>
    <t>62052000_BD_202509_IMPORT</t>
  </si>
  <si>
    <t>62052000_LK_202509_IMPORT</t>
  </si>
  <si>
    <t>62052000_MM_202509_IMPORT</t>
  </si>
  <si>
    <t>62052000_VN_202509_IMPORT</t>
  </si>
  <si>
    <t>62052000_KH_202509_IMPORT</t>
  </si>
  <si>
    <t>62052000_CN_202509_IMPORT</t>
  </si>
  <si>
    <t>61091000_TR_202510_IMPORT</t>
  </si>
  <si>
    <t>61091000_MA_202510_IMPORT</t>
  </si>
  <si>
    <t>61091000_PK_202510_IMPORT</t>
  </si>
  <si>
    <t>61091000_IN_202510_IMPORT</t>
  </si>
  <si>
    <t>61091000_BD_202510_IMPORT</t>
  </si>
  <si>
    <t>61091000_LK_202510_IMPORT</t>
  </si>
  <si>
    <t>61091000_MM_202510_IMPORT</t>
  </si>
  <si>
    <t>61091000_VN_202510_IMPORT</t>
  </si>
  <si>
    <t>61091000_KH_202510_IMPORT</t>
  </si>
  <si>
    <t>61091000_CN_202510_IMPORT</t>
  </si>
  <si>
    <t>61103099_TR_202510_IMPORT</t>
  </si>
  <si>
    <t>61103099_MA_202510_IMPORT</t>
  </si>
  <si>
    <t>61103099_PK_202510_IMPORT</t>
  </si>
  <si>
    <t>61103099_IN_202510_IMPORT</t>
  </si>
  <si>
    <t>61103099_BD_202510_IMPORT</t>
  </si>
  <si>
    <t>61103099_LK_202510_IMPORT</t>
  </si>
  <si>
    <t>61103099_MM_202510_IMPORT</t>
  </si>
  <si>
    <t>61103099_VN_202510_IMPORT</t>
  </si>
  <si>
    <t>61103099_KH_202510_IMPORT</t>
  </si>
  <si>
    <t>61103099_CN_202510_IMPORT</t>
  </si>
  <si>
    <t>62044300_TR_202510_IMPORT</t>
  </si>
  <si>
    <t>62044300_MA_202510_IMPORT</t>
  </si>
  <si>
    <t>62044300_PK_202510_IMPORT</t>
  </si>
  <si>
    <t>62044300_IN_202510_IMPORT</t>
  </si>
  <si>
    <t>62044300_BD_202510_IMPORT</t>
  </si>
  <si>
    <t>62044300_LK_202510_IMPORT</t>
  </si>
  <si>
    <t>62044300_MM_202510_IMPORT</t>
  </si>
  <si>
    <t>62044300_VN_202510_IMPORT</t>
  </si>
  <si>
    <t>62044300_KH_202510_IMPORT</t>
  </si>
  <si>
    <t>62044300_CN_202510_IMPORT</t>
  </si>
  <si>
    <t>62052000_TR_202510_IMPORT</t>
  </si>
  <si>
    <t>62052000_MA_202510_IMPORT</t>
  </si>
  <si>
    <t>62052000_PK_202510_IMPORT</t>
  </si>
  <si>
    <t>62052000_IN_202510_IMPORT</t>
  </si>
  <si>
    <t>62052000_BD_202510_IMPORT</t>
  </si>
  <si>
    <t>62052000_LK_202510_IMPORT</t>
  </si>
  <si>
    <t>62052000_MM_202510_IMPORT</t>
  </si>
  <si>
    <t>62052000_VN_202510_IMPORT</t>
  </si>
  <si>
    <t>62052000_KH_202510_IMPORT</t>
  </si>
  <si>
    <t>62052000_CN_202510_IMPORT</t>
  </si>
  <si>
    <t>61091000_TR_202511_IMPORT</t>
  </si>
  <si>
    <t>61091000_MA_202511_IMPORT</t>
  </si>
  <si>
    <t>61091000_PK_202511_IMPORT</t>
  </si>
  <si>
    <t>61091000_IN_202511_IMPORT</t>
  </si>
  <si>
    <t>61091000_BD_202511_IMPORT</t>
  </si>
  <si>
    <t>61091000_LK_202511_IMPORT</t>
  </si>
  <si>
    <t>61091000_MM_202511_IMPORT</t>
  </si>
  <si>
    <t>61091000_VN_202511_IMPORT</t>
  </si>
  <si>
    <t>61091000_KH_202511_IMPORT</t>
  </si>
  <si>
    <t>61091000_CN_202511_IMPORT</t>
  </si>
  <si>
    <t>61103099_TR_202511_IMPORT</t>
  </si>
  <si>
    <t>61103099_MA_202511_IMPORT</t>
  </si>
  <si>
    <t>61103099_PK_202511_IMPORT</t>
  </si>
  <si>
    <t>61103099_IN_202511_IMPORT</t>
  </si>
  <si>
    <t>61103099_BD_202511_IMPORT</t>
  </si>
  <si>
    <t>61103099_LK_202511_IMPORT</t>
  </si>
  <si>
    <t>61103099_MM_202511_IMPORT</t>
  </si>
  <si>
    <t>61103099_VN_202511_IMPORT</t>
  </si>
  <si>
    <t>61103099_KH_202511_IMPORT</t>
  </si>
  <si>
    <t>61103099_CN_202511_IMPORT</t>
  </si>
  <si>
    <t>62044300_TR_202511_IMPORT</t>
  </si>
  <si>
    <t>62044300_MA_202511_IMPORT</t>
  </si>
  <si>
    <t>62044300_PK_202511_IMPORT</t>
  </si>
  <si>
    <t>62044300_IN_202511_IMPORT</t>
  </si>
  <si>
    <t>62044300_BD_202511_IMPORT</t>
  </si>
  <si>
    <t>62044300_LK_202511_IMPORT</t>
  </si>
  <si>
    <t>62044300_MM_202511_IMPORT</t>
  </si>
  <si>
    <t>62044300_VN_202511_IMPORT</t>
  </si>
  <si>
    <t>62044300_KH_202511_IMPORT</t>
  </si>
  <si>
    <t>62044300_CN_202511_IMPORT</t>
  </si>
  <si>
    <t>62052000_TR_202511_IMPORT</t>
  </si>
  <si>
    <t>62052000_MA_202511_IMPORT</t>
  </si>
  <si>
    <t>62052000_PK_202511_IMPORT</t>
  </si>
  <si>
    <t>62052000_IN_202511_IMPORT</t>
  </si>
  <si>
    <t>62052000_BD_202511_IMPORT</t>
  </si>
  <si>
    <t>62052000_LK_202511_IMPORT</t>
  </si>
  <si>
    <t>62052000_MM_202511_IMPORT</t>
  </si>
  <si>
    <t>62052000_VN_202511_IMPORT</t>
  </si>
  <si>
    <t>62052000_KH_202511_IMPORT</t>
  </si>
  <si>
    <t>62052000_CN_202511_IMPORT</t>
  </si>
  <si>
    <t>61091000_TR_202512_IMPORT</t>
  </si>
  <si>
    <t>61091000_MA_202512_IMPORT</t>
  </si>
  <si>
    <t>61091000_PK_202512_IMPORT</t>
  </si>
  <si>
    <t>61091000_IN_202512_IMPORT</t>
  </si>
  <si>
    <t>61091000_BD_202512_IMPORT</t>
  </si>
  <si>
    <t>61091000_LK_202512_IMPORT</t>
  </si>
  <si>
    <t>61091000_MM_202512_IMPORT</t>
  </si>
  <si>
    <t>61091000_VN_202512_IMPORT</t>
  </si>
  <si>
    <t>61091000_KH_202512_IMPORT</t>
  </si>
  <si>
    <t>61091000_CN_202512_IMPORT</t>
  </si>
  <si>
    <t>61103099_TR_202512_IMPORT</t>
  </si>
  <si>
    <t>61103099_MA_202512_IMPORT</t>
  </si>
  <si>
    <t>61103099_PK_202512_IMPORT</t>
  </si>
  <si>
    <t>61103099_IN_202512_IMPORT</t>
  </si>
  <si>
    <t>61103099_BD_202512_IMPORT</t>
  </si>
  <si>
    <t>61103099_LK_202512_IMPORT</t>
  </si>
  <si>
    <t>61103099_MM_202512_IMPORT</t>
  </si>
  <si>
    <t>61103099_VN_202512_IMPORT</t>
  </si>
  <si>
    <t>61103099_KH_202512_IMPORT</t>
  </si>
  <si>
    <t>61103099_CN_202512_IMPORT</t>
  </si>
  <si>
    <t>62044300_TR_202512_IMPORT</t>
  </si>
  <si>
    <t>62044300_MA_202512_IMPORT</t>
  </si>
  <si>
    <t>62044300_PK_202512_IMPORT</t>
  </si>
  <si>
    <t>62044300_IN_202512_IMPORT</t>
  </si>
  <si>
    <t>62044300_BD_202512_IMPORT</t>
  </si>
  <si>
    <t>62044300_LK_202512_IMPORT</t>
  </si>
  <si>
    <t>62044300_MM_202512_IMPORT</t>
  </si>
  <si>
    <t>62044300_VN_202512_IMPORT</t>
  </si>
  <si>
    <t>62044300_KH_202512_IMPORT</t>
  </si>
  <si>
    <t>62044300_CN_202512_IMPORT</t>
  </si>
  <si>
    <t>62052000_TR_202512_IMPORT</t>
  </si>
  <si>
    <t>62052000_MA_202512_IMPORT</t>
  </si>
  <si>
    <t>62052000_PK_202512_IMPORT</t>
  </si>
  <si>
    <t>62052000_IN_202512_IMPORT</t>
  </si>
  <si>
    <t>62052000_BD_202512_IMPORT</t>
  </si>
  <si>
    <t>62052000_LK_202512_IMPORT</t>
  </si>
  <si>
    <t>62052000_MM_202512_IMPORT</t>
  </si>
  <si>
    <t>62052000_VN_202512_IMPORT</t>
  </si>
  <si>
    <t>62052000_KH_202512_IMPORT</t>
  </si>
  <si>
    <t>62052000_CN_202512_IMPORT</t>
  </si>
  <si>
    <t>61091000_TR_202601_IMPORT</t>
  </si>
  <si>
    <t>61091000_MA_202601_IMPORT</t>
  </si>
  <si>
    <t>61091000_PK_202601_IMPORT</t>
  </si>
  <si>
    <t>61091000_IN_202601_IMPORT</t>
  </si>
  <si>
    <t>61091000_BD_202601_IMPORT</t>
  </si>
  <si>
    <t>61091000_LK_202601_IMPORT</t>
  </si>
  <si>
    <t>61091000_MM_202601_IMPORT</t>
  </si>
  <si>
    <t>61091000_VN_202601_IMPORT</t>
  </si>
  <si>
    <t>61091000_KH_202601_IMPORT</t>
  </si>
  <si>
    <t>61091000_CN_202601_IMPORT</t>
  </si>
  <si>
    <t>61103099_TR_202601_IMPORT</t>
  </si>
  <si>
    <t>61103099_MA_202601_IMPORT</t>
  </si>
  <si>
    <t>61103099_PK_202601_IMPORT</t>
  </si>
  <si>
    <t>61103099_IN_202601_IMPORT</t>
  </si>
  <si>
    <t>61103099_BD_202601_IMPORT</t>
  </si>
  <si>
    <t>61103099_LK_202601_IMPORT</t>
  </si>
  <si>
    <t>61103099_MM_202601_IMPORT</t>
  </si>
  <si>
    <t>61103099_VN_202601_IMPORT</t>
  </si>
  <si>
    <t>61103099_KH_202601_IMPORT</t>
  </si>
  <si>
    <t>61103099_CN_202601_IMPORT</t>
  </si>
  <si>
    <t>62044300_TR_202601_IMPORT</t>
  </si>
  <si>
    <t>62044300_MA_202601_IMPORT</t>
  </si>
  <si>
    <t>62044300_PK_202601_IMPORT</t>
  </si>
  <si>
    <t>62044300_IN_202601_IMPORT</t>
  </si>
  <si>
    <t>62044300_BD_202601_IMPORT</t>
  </si>
  <si>
    <t>62044300_LK_202601_IMPORT</t>
  </si>
  <si>
    <t>62044300_MM_202601_IMPORT</t>
  </si>
  <si>
    <t>62044300_VN_202601_IMPORT</t>
  </si>
  <si>
    <t>62044300_KH_202601_IMPORT</t>
  </si>
  <si>
    <t>62044300_CN_202601_IMPORT</t>
  </si>
  <si>
    <t>62052000_TR_202601_IMPORT</t>
  </si>
  <si>
    <t>62052000_MA_202601_IMPORT</t>
  </si>
  <si>
    <t>62052000_PK_202601_IMPORT</t>
  </si>
  <si>
    <t>62052000_IN_202601_IMPORT</t>
  </si>
  <si>
    <t>62052000_BD_202601_IMPORT</t>
  </si>
  <si>
    <t>62052000_LK_202601_IMPORT</t>
  </si>
  <si>
    <t>62052000_MM_202601_IMPORT</t>
  </si>
  <si>
    <t>62052000_VN_202601_IMPORT</t>
  </si>
  <si>
    <t>62052000_KH_202601_IMPORT</t>
  </si>
  <si>
    <t>62052000_CN_202601_IMPORT</t>
  </si>
  <si>
    <t>61091000_TR_202602_IMPORT</t>
  </si>
  <si>
    <t>61091000_MA_202602_IMPORT</t>
  </si>
  <si>
    <t>61091000_PK_202602_IMPORT</t>
  </si>
  <si>
    <t>61091000_IN_202602_IMPORT</t>
  </si>
  <si>
    <t>61091000_BD_202602_IMPORT</t>
  </si>
  <si>
    <t>61091000_LK_202602_IMPORT</t>
  </si>
  <si>
    <t>61091000_MM_202602_IMPORT</t>
  </si>
  <si>
    <t>61091000_VN_202602_IMPORT</t>
  </si>
  <si>
    <t>61091000_KH_202602_IMPORT</t>
  </si>
  <si>
    <t>61091000_CN_202602_IMPORT</t>
  </si>
  <si>
    <t>61103099_TR_202602_IMPORT</t>
  </si>
  <si>
    <t>61103099_MA_202602_IMPORT</t>
  </si>
  <si>
    <t>61103099_PK_202602_IMPORT</t>
  </si>
  <si>
    <t>61103099_IN_202602_IMPORT</t>
  </si>
  <si>
    <t>61103099_BD_202602_IMPORT</t>
  </si>
  <si>
    <t>61103099_LK_202602_IMPORT</t>
  </si>
  <si>
    <t>61103099_MM_202602_IMPORT</t>
  </si>
  <si>
    <t>61103099_VN_202602_IMPORT</t>
  </si>
  <si>
    <t>61103099_KH_202602_IMPORT</t>
  </si>
  <si>
    <t>61103099_CN_202602_IMPORT</t>
  </si>
  <si>
    <t>62044300_TR_202602_IMPORT</t>
  </si>
  <si>
    <t>62044300_MA_202602_IMPORT</t>
  </si>
  <si>
    <t>62044300_PK_202602_IMPORT</t>
  </si>
  <si>
    <t>62044300_IN_202602_IMPORT</t>
  </si>
  <si>
    <t>62044300_BD_202602_IMPORT</t>
  </si>
  <si>
    <t>62044300_LK_202602_IMPORT</t>
  </si>
  <si>
    <t>62044300_MM_202602_IMPORT</t>
  </si>
  <si>
    <t>62044300_VN_202602_IMPORT</t>
  </si>
  <si>
    <t>62044300_KH_202602_IMPORT</t>
  </si>
  <si>
    <t>62044300_CN_202602_IMPORT</t>
  </si>
  <si>
    <t>62052000_TR_202602_IMPORT</t>
  </si>
  <si>
    <t>62052000_MA_202602_IMPORT</t>
  </si>
  <si>
    <t>62052000_PK_202602_IMPORT</t>
  </si>
  <si>
    <t>62052000_IN_202602_IMPORT</t>
  </si>
  <si>
    <t>62052000_BD_202602_IMPORT</t>
  </si>
  <si>
    <t>62052000_LK_202602_IMPORT</t>
  </si>
  <si>
    <t>62052000_MM_202602_IMPORT</t>
  </si>
  <si>
    <t>62052000_VN_202602_IMPORT</t>
  </si>
  <si>
    <t>62052000_KH_202602_IMPORT</t>
  </si>
  <si>
    <t>62052000_CN_202602_IMPORT</t>
  </si>
  <si>
    <t>61091000_TR_202603_IMPORT</t>
  </si>
  <si>
    <t>61091000_MA_202603_IMPORT</t>
  </si>
  <si>
    <t>61091000_PK_202603_IMPORT</t>
  </si>
  <si>
    <t>61091000_IN_202603_IMPORT</t>
  </si>
  <si>
    <t>61091000_BD_202603_IMPORT</t>
  </si>
  <si>
    <t>61091000_LK_202603_IMPORT</t>
  </si>
  <si>
    <t>61091000_MM_202603_IMPORT</t>
  </si>
  <si>
    <t>61091000_VN_202603_IMPORT</t>
  </si>
  <si>
    <t>61091000_KH_202603_IMPORT</t>
  </si>
  <si>
    <t>61091000_CN_202603_IMPORT</t>
  </si>
  <si>
    <t>61103099_TR_202603_IMPORT</t>
  </si>
  <si>
    <t>61103099_MA_202603_IMPORT</t>
  </si>
  <si>
    <t>61103099_PK_202603_IMPORT</t>
  </si>
  <si>
    <t>61103099_IN_202603_IMPORT</t>
  </si>
  <si>
    <t>61103099_BD_202603_IMPORT</t>
  </si>
  <si>
    <t>61103099_LK_202603_IMPORT</t>
  </si>
  <si>
    <t>61103099_MM_202603_IMPORT</t>
  </si>
  <si>
    <t>61103099_VN_202603_IMPORT</t>
  </si>
  <si>
    <t>61103099_KH_202603_IMPORT</t>
  </si>
  <si>
    <t>61103099_CN_202603_IMPORT</t>
  </si>
  <si>
    <t>62044300_TR_202603_IMPORT</t>
  </si>
  <si>
    <t>62044300_MA_202603_IMPORT</t>
  </si>
  <si>
    <t>62044300_PK_202603_IMPORT</t>
  </si>
  <si>
    <t>62044300_IN_202603_IMPORT</t>
  </si>
  <si>
    <t>62044300_BD_202603_IMPORT</t>
  </si>
  <si>
    <t>62044300_LK_202603_IMPORT</t>
  </si>
  <si>
    <t>62044300_MM_202603_IMPORT</t>
  </si>
  <si>
    <t>62044300_VN_202603_IMPORT</t>
  </si>
  <si>
    <t>62044300_KH_202603_IMPORT</t>
  </si>
  <si>
    <t>62044300_CN_202603_IMPORT</t>
  </si>
  <si>
    <t>62052000_TR_202603_IMPORT</t>
  </si>
  <si>
    <t>62052000_MA_202603_IMPORT</t>
  </si>
  <si>
    <t>62052000_PK_202603_IMPORT</t>
  </si>
  <si>
    <t>62052000_IN_202603_IMPORT</t>
  </si>
  <si>
    <t>62052000_BD_202603_IMPORT</t>
  </si>
  <si>
    <t>62052000_LK_202603_IMPORT</t>
  </si>
  <si>
    <t>62052000_MM_202603_IMPORT</t>
  </si>
  <si>
    <t>62052000_VN_202603_IMPORT</t>
  </si>
  <si>
    <t>62052000_KH_202603_IMPORT</t>
  </si>
  <si>
    <t>62052000_CN_202603_IMPORT</t>
  </si>
  <si>
    <t>61091000_TR_202604_IMPORT</t>
  </si>
  <si>
    <t>61091000_MA_202604_IMPORT</t>
  </si>
  <si>
    <t>61091000_PK_202604_IMPORT</t>
  </si>
  <si>
    <t>61091000_IN_202604_IMPORT</t>
  </si>
  <si>
    <t>61091000_BD_202604_IMPORT</t>
  </si>
  <si>
    <t>61091000_LK_202604_IMPORT</t>
  </si>
  <si>
    <t>61091000_MM_202604_IMPORT</t>
  </si>
  <si>
    <t>61091000_VN_202604_IMPORT</t>
  </si>
  <si>
    <t>61091000_KH_202604_IMPORT</t>
  </si>
  <si>
    <t>61091000_CN_202604_IMPORT</t>
  </si>
  <si>
    <t>61103099_TR_202604_IMPORT</t>
  </si>
  <si>
    <t>61103099_MA_202604_IMPORT</t>
  </si>
  <si>
    <t>61103099_PK_202604_IMPORT</t>
  </si>
  <si>
    <t>61103099_IN_202604_IMPORT</t>
  </si>
  <si>
    <t>61103099_BD_202604_IMPORT</t>
  </si>
  <si>
    <t>61103099_LK_202604_IMPORT</t>
  </si>
  <si>
    <t>61103099_MM_202604_IMPORT</t>
  </si>
  <si>
    <t>61103099_VN_202604_IMPORT</t>
  </si>
  <si>
    <t>61103099_KH_202604_IMPORT</t>
  </si>
  <si>
    <t>61103099_CN_202604_IMPORT</t>
  </si>
  <si>
    <t>62044300_TR_202604_IMPORT</t>
  </si>
  <si>
    <t>62044300_MA_202604_IMPORT</t>
  </si>
  <si>
    <t>62044300_PK_202604_IMPORT</t>
  </si>
  <si>
    <t>62044300_IN_202604_IMPORT</t>
  </si>
  <si>
    <t>62044300_BD_202604_IMPORT</t>
  </si>
  <si>
    <t>62044300_LK_202604_IMPORT</t>
  </si>
  <si>
    <t>62044300_MM_202604_IMPORT</t>
  </si>
  <si>
    <t>62044300_VN_202604_IMPORT</t>
  </si>
  <si>
    <t>62044300_KH_202604_IMPORT</t>
  </si>
  <si>
    <t>62044300_CN_202604_IMPORT</t>
  </si>
  <si>
    <t>62052000_TR_202604_IMPORT</t>
  </si>
  <si>
    <t>62052000_MA_202604_IMPORT</t>
  </si>
  <si>
    <t>62052000_PK_202604_IMPORT</t>
  </si>
  <si>
    <t>62052000_IN_202604_IMPORT</t>
  </si>
  <si>
    <t>62052000_BD_202604_IMPORT</t>
  </si>
  <si>
    <t>62052000_LK_202604_IMPORT</t>
  </si>
  <si>
    <t>62052000_MM_202604_IMPORT</t>
  </si>
  <si>
    <t>62052000_VN_202604_IMPORT</t>
  </si>
  <si>
    <t>62052000_KH_202604_IMPORT</t>
  </si>
  <si>
    <t>62052000_CN_202604_IMPORT</t>
  </si>
  <si>
    <t>61091000_TR_202605_IMPORT</t>
  </si>
  <si>
    <t>61091000_MA_202605_IMPORT</t>
  </si>
  <si>
    <t>61091000_PK_202605_IMPORT</t>
  </si>
  <si>
    <t>61091000_IN_202605_IMPORT</t>
  </si>
  <si>
    <t>61091000_BD_202605_IMPORT</t>
  </si>
  <si>
    <t>61091000_LK_202605_IMPORT</t>
  </si>
  <si>
    <t>61091000_MM_202605_IMPORT</t>
  </si>
  <si>
    <t>61091000_VN_202605_IMPORT</t>
  </si>
  <si>
    <t>61091000_KH_202605_IMPORT</t>
  </si>
  <si>
    <t>61091000_CN_202605_IMPORT</t>
  </si>
  <si>
    <t>61103099_TR_202605_IMPORT</t>
  </si>
  <si>
    <t>61103099_MA_202605_IMPORT</t>
  </si>
  <si>
    <t>61103099_PK_202605_IMPORT</t>
  </si>
  <si>
    <t>61103099_IN_202605_IMPORT</t>
  </si>
  <si>
    <t>61103099_BD_202605_IMPORT</t>
  </si>
  <si>
    <t>61103099_LK_202605_IMPORT</t>
  </si>
  <si>
    <t>61103099_MM_202605_IMPORT</t>
  </si>
  <si>
    <t>61103099_VN_202605_IMPORT</t>
  </si>
  <si>
    <t>61103099_KH_202605_IMPORT</t>
  </si>
  <si>
    <t>61103099_CN_202605_IMPORT</t>
  </si>
  <si>
    <t>62044300_TR_202605_IMPORT</t>
  </si>
  <si>
    <t>62044300_MA_202605_IMPORT</t>
  </si>
  <si>
    <t>62044300_PK_202605_IMPORT</t>
  </si>
  <si>
    <t>62044300_IN_202605_IMPORT</t>
  </si>
  <si>
    <t>62044300_BD_202605_IMPORT</t>
  </si>
  <si>
    <t>62044300_LK_202605_IMPORT</t>
  </si>
  <si>
    <t>62044300_MM_202605_IMPORT</t>
  </si>
  <si>
    <t>62044300_VN_202605_IMPORT</t>
  </si>
  <si>
    <t>62044300_KH_202605_IMPORT</t>
  </si>
  <si>
    <t>62044300_CN_202605_IMPORT</t>
  </si>
  <si>
    <t>62052000_TR_202605_IMPORT</t>
  </si>
  <si>
    <t>62052000_MA_202605_IMPORT</t>
  </si>
  <si>
    <t>62052000_PK_202605_IMPORT</t>
  </si>
  <si>
    <t>62052000_IN_202605_IMPORT</t>
  </si>
  <si>
    <t>62052000_BD_202605_IMPORT</t>
  </si>
  <si>
    <t>62052000_LK_202605_IMPORT</t>
  </si>
  <si>
    <t>62052000_MM_202605_IMPORT</t>
  </si>
  <si>
    <t>62052000_VN_202605_IMPORT</t>
  </si>
  <si>
    <t>62052000_KH_202605_IMPORT</t>
  </si>
  <si>
    <t>62052000_CN_202605_IMPORT</t>
  </si>
  <si>
    <t>61091000_TR_202606_IMPORT</t>
  </si>
  <si>
    <t>61091000_MA_202606_IMPORT</t>
  </si>
  <si>
    <t>61091000_PK_202606_IMPORT</t>
  </si>
  <si>
    <t>61091000_IN_202606_IMPORT</t>
  </si>
  <si>
    <t>61091000_BD_202606_IMPORT</t>
  </si>
  <si>
    <t>61091000_LK_202606_IMPORT</t>
  </si>
  <si>
    <t>61091000_MM_202606_IMPORT</t>
  </si>
  <si>
    <t>61091000_VN_202606_IMPORT</t>
  </si>
  <si>
    <t>61091000_KH_202606_IMPORT</t>
  </si>
  <si>
    <t>61091000_CN_202606_IMPORT</t>
  </si>
  <si>
    <t>61103099_TR_202606_IMPORT</t>
  </si>
  <si>
    <t>61103099_MA_202606_IMPORT</t>
  </si>
  <si>
    <t>61103099_PK_202606_IMPORT</t>
  </si>
  <si>
    <t>61103099_IN_202606_IMPORT</t>
  </si>
  <si>
    <t>61103099_BD_202606_IMPORT</t>
  </si>
  <si>
    <t>61103099_LK_202606_IMPORT</t>
  </si>
  <si>
    <t>61103099_MM_202606_IMPORT</t>
  </si>
  <si>
    <t>61103099_VN_202606_IMPORT</t>
  </si>
  <si>
    <t>61103099_KH_202606_IMPORT</t>
  </si>
  <si>
    <t>61103099_CN_202606_IMPORT</t>
  </si>
  <si>
    <t>62044300_TR_202606_IMPORT</t>
  </si>
  <si>
    <t>62044300_MA_202606_IMPORT</t>
  </si>
  <si>
    <t>62044300_PK_202606_IMPORT</t>
  </si>
  <si>
    <t>62044300_IN_202606_IMPORT</t>
  </si>
  <si>
    <t>62044300_BD_202606_IMPORT</t>
  </si>
  <si>
    <t>62044300_LK_202606_IMPORT</t>
  </si>
  <si>
    <t>62044300_MM_202606_IMPORT</t>
  </si>
  <si>
    <t>62044300_VN_202606_IMPORT</t>
  </si>
  <si>
    <t>62044300_KH_202606_IMPORT</t>
  </si>
  <si>
    <t>62044300_CN_202606_IMPORT</t>
  </si>
  <si>
    <t>62052000_TR_202606_IMPORT</t>
  </si>
  <si>
    <t>62052000_MA_202606_IMPORT</t>
  </si>
  <si>
    <t>62052000_PK_202606_IMPORT</t>
  </si>
  <si>
    <t>62052000_IN_202606_IMPORT</t>
  </si>
  <si>
    <t>62052000_BD_202606_IMPORT</t>
  </si>
  <si>
    <t>62052000_LK_202606_IMPORT</t>
  </si>
  <si>
    <t>62052000_MM_202606_IMPORT</t>
  </si>
  <si>
    <t>62052000_VN_202606_IMPORT</t>
  </si>
  <si>
    <t>62052000_KH_202606_IMPORT</t>
  </si>
  <si>
    <t>62052000_CN_202606_IMPORT</t>
  </si>
  <si>
    <t>world_monthly_key</t>
  </si>
  <si>
    <t>eu_import_value_gbp</t>
  </si>
  <si>
    <t>non_eu_import_value_gbp</t>
  </si>
  <si>
    <t>eu_net_mass_kg</t>
  </si>
  <si>
    <t>non_eu_net_mass_kg</t>
  </si>
  <si>
    <t>world_net_mass_kg</t>
  </si>
  <si>
    <t>eu_supplementary_quantity</t>
  </si>
  <si>
    <t>non_eu_supplementary_quantity</t>
  </si>
  <si>
    <t>world_supplementary_quantity</t>
  </si>
  <si>
    <t>eu_suppression_index_list</t>
  </si>
  <si>
    <t>non_eu_suppression_index_list</t>
  </si>
  <si>
    <t>61091000_WORLD_201901_IMPORT</t>
  </si>
  <si>
    <t>61103099_WORLD_201901_IMPORT</t>
  </si>
  <si>
    <t>62044300_WORLD_201901_IMPORT</t>
  </si>
  <si>
    <t>62052000_WORLD_201901_IMPORT</t>
  </si>
  <si>
    <t>61091000_WORLD_201902_IMPORT</t>
  </si>
  <si>
    <t>61103099_WORLD_201902_IMPORT</t>
  </si>
  <si>
    <t>62044300_WORLD_201902_IMPORT</t>
  </si>
  <si>
    <t>62052000_WORLD_201902_IMPORT</t>
  </si>
  <si>
    <t>61091000_WORLD_201903_IMPORT</t>
  </si>
  <si>
    <t>61103099_WORLD_201903_IMPORT</t>
  </si>
  <si>
    <t>62044300_WORLD_201903_IMPORT</t>
  </si>
  <si>
    <t>62052000_WORLD_201903_IMPORT</t>
  </si>
  <si>
    <t>61091000_WORLD_201904_IMPORT</t>
  </si>
  <si>
    <t>61103099_WORLD_201904_IMPORT</t>
  </si>
  <si>
    <t>62044300_WORLD_201904_IMPORT</t>
  </si>
  <si>
    <t>62052000_WORLD_201904_IMPORT</t>
  </si>
  <si>
    <t>61091000_WORLD_201905_IMPORT</t>
  </si>
  <si>
    <t>61103099_WORLD_201905_IMPORT</t>
  </si>
  <si>
    <t>62044300_WORLD_201905_IMPORT</t>
  </si>
  <si>
    <t>62052000_WORLD_201905_IMPORT</t>
  </si>
  <si>
    <t>61091000_WORLD_201906_IMPORT</t>
  </si>
  <si>
    <t>61103099_WORLD_201906_IMPORT</t>
  </si>
  <si>
    <t>62044300_WORLD_201906_IMPORT</t>
  </si>
  <si>
    <t>62052000_WORLD_201906_IMPORT</t>
  </si>
  <si>
    <t>61091000_WORLD_201907_IMPORT</t>
  </si>
  <si>
    <t>61103099_WORLD_201907_IMPORT</t>
  </si>
  <si>
    <t>62044300_WORLD_201907_IMPORT</t>
  </si>
  <si>
    <t>62052000_WORLD_201907_IMPORT</t>
  </si>
  <si>
    <t>61091000_WORLD_201908_IMPORT</t>
  </si>
  <si>
    <t>61103099_WORLD_201908_IMPORT</t>
  </si>
  <si>
    <t>62044300_WORLD_201908_IMPORT</t>
  </si>
  <si>
    <t>62052000_WORLD_201908_IMPORT</t>
  </si>
  <si>
    <t>61091000_WORLD_201909_IMPORT</t>
  </si>
  <si>
    <t>61103099_WORLD_201909_IMPORT</t>
  </si>
  <si>
    <t>62044300_WORLD_201909_IMPORT</t>
  </si>
  <si>
    <t>62052000_WORLD_201909_IMPORT</t>
  </si>
  <si>
    <t>61091000_WORLD_201910_IMPORT</t>
  </si>
  <si>
    <t>61103099_WORLD_201910_IMPORT</t>
  </si>
  <si>
    <t>62044300_WORLD_201910_IMPORT</t>
  </si>
  <si>
    <t>62052000_WORLD_201910_IMPORT</t>
  </si>
  <si>
    <t>61091000_WORLD_201911_IMPORT</t>
  </si>
  <si>
    <t>61103099_WORLD_201911_IMPORT</t>
  </si>
  <si>
    <t>62044300_WORLD_201911_IMPORT</t>
  </si>
  <si>
    <t>62052000_WORLD_201911_IMPORT</t>
  </si>
  <si>
    <t>61091000_WORLD_201912_IMPORT</t>
  </si>
  <si>
    <t>61103099_WORLD_201912_IMPORT</t>
  </si>
  <si>
    <t>62044300_WORLD_201912_IMPORT</t>
  </si>
  <si>
    <t>62052000_WORLD_201912_IMPORT</t>
  </si>
  <si>
    <t>61091000_WORLD_202001_IMPORT</t>
  </si>
  <si>
    <t>61103099_WORLD_202001_IMPORT</t>
  </si>
  <si>
    <t>62044300_WORLD_202001_IMPORT</t>
  </si>
  <si>
    <t>62052000_WORLD_202001_IMPORT</t>
  </si>
  <si>
    <t>61091000_WORLD_202002_IMPORT</t>
  </si>
  <si>
    <t>61103099_WORLD_202002_IMPORT</t>
  </si>
  <si>
    <t>62044300_WORLD_202002_IMPORT</t>
  </si>
  <si>
    <t>62052000_WORLD_202002_IMPORT</t>
  </si>
  <si>
    <t>61091000_WORLD_202003_IMPORT</t>
  </si>
  <si>
    <t>61103099_WORLD_202003_IMPORT</t>
  </si>
  <si>
    <t>62044300_WORLD_202003_IMPORT</t>
  </si>
  <si>
    <t>62052000_WORLD_202003_IMPORT</t>
  </si>
  <si>
    <t>61091000_WORLD_202004_IMPORT</t>
  </si>
  <si>
    <t>61103099_WORLD_202004_IMPORT</t>
  </si>
  <si>
    <t>62044300_WORLD_202004_IMPORT</t>
  </si>
  <si>
    <t>62052000_WORLD_202004_IMPORT</t>
  </si>
  <si>
    <t>61091000_WORLD_202005_IMPORT</t>
  </si>
  <si>
    <t>61103099_WORLD_202005_IMPORT</t>
  </si>
  <si>
    <t>62044300_WORLD_202005_IMPORT</t>
  </si>
  <si>
    <t>62052000_WORLD_202005_IMPORT</t>
  </si>
  <si>
    <t>61091000_WORLD_202006_IMPORT</t>
  </si>
  <si>
    <t>61103099_WORLD_202006_IMPORT</t>
  </si>
  <si>
    <t>62044300_WORLD_202006_IMPORT</t>
  </si>
  <si>
    <t>62052000_WORLD_202006_IMPORT</t>
  </si>
  <si>
    <t>61091000_WORLD_202007_IMPORT</t>
  </si>
  <si>
    <t>61103099_WORLD_202007_IMPORT</t>
  </si>
  <si>
    <t>62044300_WORLD_202007_IMPORT</t>
  </si>
  <si>
    <t>62052000_WORLD_202007_IMPORT</t>
  </si>
  <si>
    <t>61091000_WORLD_202008_IMPORT</t>
  </si>
  <si>
    <t>61103099_WORLD_202008_IMPORT</t>
  </si>
  <si>
    <t>62044300_WORLD_202008_IMPORT</t>
  </si>
  <si>
    <t>62052000_WORLD_202008_IMPORT</t>
  </si>
  <si>
    <t>61091000_WORLD_202009_IMPORT</t>
  </si>
  <si>
    <t>61103099_WORLD_202009_IMPORT</t>
  </si>
  <si>
    <t>62044300_WORLD_202009_IMPORT</t>
  </si>
  <si>
    <t>62052000_WORLD_202009_IMPORT</t>
  </si>
  <si>
    <t>61091000_WORLD_202010_IMPORT</t>
  </si>
  <si>
    <t>61103099_WORLD_202010_IMPORT</t>
  </si>
  <si>
    <t>62044300_WORLD_202010_IMPORT</t>
  </si>
  <si>
    <t>62052000_WORLD_202010_IMPORT</t>
  </si>
  <si>
    <t>61091000_WORLD_202011_IMPORT</t>
  </si>
  <si>
    <t>61103099_WORLD_202011_IMPORT</t>
  </si>
  <si>
    <t>62044300_WORLD_202011_IMPORT</t>
  </si>
  <si>
    <t>62052000_WORLD_202011_IMPORT</t>
  </si>
  <si>
    <t>61091000_WORLD_202012_IMPORT</t>
  </si>
  <si>
    <t>61103099_WORLD_202012_IMPORT</t>
  </si>
  <si>
    <t>62044300_WORLD_202012_IMPORT</t>
  </si>
  <si>
    <t>62052000_WORLD_202012_IMPORT</t>
  </si>
  <si>
    <t>61091000_WORLD_202101_IMPORT</t>
  </si>
  <si>
    <t>61103099_WORLD_202101_IMPORT</t>
  </si>
  <si>
    <t>62044300_WORLD_202101_IMPORT</t>
  </si>
  <si>
    <t>62052000_WORLD_202101_IMPORT</t>
  </si>
  <si>
    <t>61091000_WORLD_202102_IMPORT</t>
  </si>
  <si>
    <t>61103099_WORLD_202102_IMPORT</t>
  </si>
  <si>
    <t>62044300_WORLD_202102_IMPORT</t>
  </si>
  <si>
    <t>62052000_WORLD_202102_IMPORT</t>
  </si>
  <si>
    <t>61091000_WORLD_202103_IMPORT</t>
  </si>
  <si>
    <t>61103099_WORLD_202103_IMPORT</t>
  </si>
  <si>
    <t>62044300_WORLD_202103_IMPORT</t>
  </si>
  <si>
    <t>62052000_WORLD_202103_IMPORT</t>
  </si>
  <si>
    <t>61091000_WORLD_202104_IMPORT</t>
  </si>
  <si>
    <t>61103099_WORLD_202104_IMPORT</t>
  </si>
  <si>
    <t>62044300_WORLD_202104_IMPORT</t>
  </si>
  <si>
    <t>62052000_WORLD_202104_IMPORT</t>
  </si>
  <si>
    <t>61091000_WORLD_202105_IMPORT</t>
  </si>
  <si>
    <t>61103099_WORLD_202105_IMPORT</t>
  </si>
  <si>
    <t>62044300_WORLD_202105_IMPORT</t>
  </si>
  <si>
    <t>62052000_WORLD_202105_IMPORT</t>
  </si>
  <si>
    <t>61091000_WORLD_202106_IMPORT</t>
  </si>
  <si>
    <t>61103099_WORLD_202106_IMPORT</t>
  </si>
  <si>
    <t>62044300_WORLD_202106_IMPORT</t>
  </si>
  <si>
    <t>62052000_WORLD_202106_IMPORT</t>
  </si>
  <si>
    <t>61091000_WORLD_202107_IMPORT</t>
  </si>
  <si>
    <t>61103099_WORLD_202107_IMPORT</t>
  </si>
  <si>
    <t>62044300_WORLD_202107_IMPORT</t>
  </si>
  <si>
    <t>62052000_WORLD_202107_IMPORT</t>
  </si>
  <si>
    <t>61091000_WORLD_202108_IMPORT</t>
  </si>
  <si>
    <t>61103099_WORLD_202108_IMPORT</t>
  </si>
  <si>
    <t>62044300_WORLD_202108_IMPORT</t>
  </si>
  <si>
    <t>62052000_WORLD_202108_IMPORT</t>
  </si>
  <si>
    <t>61091000_WORLD_202109_IMPORT</t>
  </si>
  <si>
    <t>61103099_WORLD_202109_IMPORT</t>
  </si>
  <si>
    <t>62044300_WORLD_202109_IMPORT</t>
  </si>
  <si>
    <t>62052000_WORLD_202109_IMPORT</t>
  </si>
  <si>
    <t>61091000_WORLD_202110_IMPORT</t>
  </si>
  <si>
    <t>61103099_WORLD_202110_IMPORT</t>
  </si>
  <si>
    <t>62044300_WORLD_202110_IMPORT</t>
  </si>
  <si>
    <t>62052000_WORLD_202110_IMPORT</t>
  </si>
  <si>
    <t>61091000_WORLD_202111_IMPORT</t>
  </si>
  <si>
    <t>61103099_WORLD_202111_IMPORT</t>
  </si>
  <si>
    <t>62044300_WORLD_202111_IMPORT</t>
  </si>
  <si>
    <t>62052000_WORLD_202111_IMPORT</t>
  </si>
  <si>
    <t>61091000_WORLD_202112_IMPORT</t>
  </si>
  <si>
    <t>61103099_WORLD_202112_IMPORT</t>
  </si>
  <si>
    <t>62044300_WORLD_202112_IMPORT</t>
  </si>
  <si>
    <t>62052000_WORLD_202112_IMPORT</t>
  </si>
  <si>
    <t>61091000_WORLD_202201_IMPORT</t>
  </si>
  <si>
    <t>61103099_WORLD_202201_IMPORT</t>
  </si>
  <si>
    <t>62044300_WORLD_202201_IMPORT</t>
  </si>
  <si>
    <t>62052000_WORLD_202201_IMPORT</t>
  </si>
  <si>
    <t>61091000_WORLD_202202_IMPORT</t>
  </si>
  <si>
    <t>61103099_WORLD_202202_IMPORT</t>
  </si>
  <si>
    <t>62044300_WORLD_202202_IMPORT</t>
  </si>
  <si>
    <t>62052000_WORLD_202202_IMPORT</t>
  </si>
  <si>
    <t>61091000_WORLD_202203_IMPORT</t>
  </si>
  <si>
    <t>61103099_WORLD_202203_IMPORT</t>
  </si>
  <si>
    <t>62044300_WORLD_202203_IMPORT</t>
  </si>
  <si>
    <t>62052000_WORLD_202203_IMPORT</t>
  </si>
  <si>
    <t>61091000_WORLD_202204_IMPORT</t>
  </si>
  <si>
    <t>61103099_WORLD_202204_IMPORT</t>
  </si>
  <si>
    <t>62044300_WORLD_202204_IMPORT</t>
  </si>
  <si>
    <t>62052000_WORLD_202204_IMPORT</t>
  </si>
  <si>
    <t>61091000_WORLD_202205_IMPORT</t>
  </si>
  <si>
    <t>61103099_WORLD_202205_IMPORT</t>
  </si>
  <si>
    <t>62044300_WORLD_202205_IMPORT</t>
  </si>
  <si>
    <t>62052000_WORLD_202205_IMPORT</t>
  </si>
  <si>
    <t>61091000_WORLD_202206_IMPORT</t>
  </si>
  <si>
    <t>61103099_WORLD_202206_IMPORT</t>
  </si>
  <si>
    <t>62044300_WORLD_202206_IMPORT</t>
  </si>
  <si>
    <t>62052000_WORLD_202206_IMPORT</t>
  </si>
  <si>
    <t>61091000_WORLD_202207_IMPORT</t>
  </si>
  <si>
    <t>61103099_WORLD_202207_IMPORT</t>
  </si>
  <si>
    <t>62044300_WORLD_202207_IMPORT</t>
  </si>
  <si>
    <t>62052000_WORLD_202207_IMPORT</t>
  </si>
  <si>
    <t>61091000_WORLD_202208_IMPORT</t>
  </si>
  <si>
    <t>61103099_WORLD_202208_IMPORT</t>
  </si>
  <si>
    <t>62044300_WORLD_202208_IMPORT</t>
  </si>
  <si>
    <t>62052000_WORLD_202208_IMPORT</t>
  </si>
  <si>
    <t>61091000_WORLD_202209_IMPORT</t>
  </si>
  <si>
    <t>61103099_WORLD_202209_IMPORT</t>
  </si>
  <si>
    <t>62044300_WORLD_202209_IMPORT</t>
  </si>
  <si>
    <t>62052000_WORLD_202209_IMPORT</t>
  </si>
  <si>
    <t>61091000_WORLD_202210_IMPORT</t>
  </si>
  <si>
    <t>61103099_WORLD_202210_IMPORT</t>
  </si>
  <si>
    <t>62044300_WORLD_202210_IMPORT</t>
  </si>
  <si>
    <t>62052000_WORLD_202210_IMPORT</t>
  </si>
  <si>
    <t>61091000_WORLD_202211_IMPORT</t>
  </si>
  <si>
    <t>61103099_WORLD_202211_IMPORT</t>
  </si>
  <si>
    <t>62044300_WORLD_202211_IMPORT</t>
  </si>
  <si>
    <t>62052000_WORLD_202211_IMPORT</t>
  </si>
  <si>
    <t>61091000_WORLD_202212_IMPORT</t>
  </si>
  <si>
    <t>61103099_WORLD_202212_IMPORT</t>
  </si>
  <si>
    <t>62044300_WORLD_202212_IMPORT</t>
  </si>
  <si>
    <t>62052000_WORLD_202212_IMPORT</t>
  </si>
  <si>
    <t>61091000_WORLD_202301_IMPORT</t>
  </si>
  <si>
    <t>61103099_WORLD_202301_IMPORT</t>
  </si>
  <si>
    <t>62044300_WORLD_202301_IMPORT</t>
  </si>
  <si>
    <t>62052000_WORLD_202301_IMPORT</t>
  </si>
  <si>
    <t>61091000_WORLD_202302_IMPORT</t>
  </si>
  <si>
    <t>61103099_WORLD_202302_IMPORT</t>
  </si>
  <si>
    <t>62044300_WORLD_202302_IMPORT</t>
  </si>
  <si>
    <t>62052000_WORLD_202302_IMPORT</t>
  </si>
  <si>
    <t>61091000_WORLD_202303_IMPORT</t>
  </si>
  <si>
    <t>61103099_WORLD_202303_IMPORT</t>
  </si>
  <si>
    <t>62044300_WORLD_202303_IMPORT</t>
  </si>
  <si>
    <t>62052000_WORLD_202303_IMPORT</t>
  </si>
  <si>
    <t>61091000_WORLD_202304_IMPORT</t>
  </si>
  <si>
    <t>61103099_WORLD_202304_IMPORT</t>
  </si>
  <si>
    <t>62044300_WORLD_202304_IMPORT</t>
  </si>
  <si>
    <t>62052000_WORLD_202304_IMPORT</t>
  </si>
  <si>
    <t>61091000_WORLD_202305_IMPORT</t>
  </si>
  <si>
    <t>61103099_WORLD_202305_IMPORT</t>
  </si>
  <si>
    <t>62044300_WORLD_202305_IMPORT</t>
  </si>
  <si>
    <t>62052000_WORLD_202305_IMPORT</t>
  </si>
  <si>
    <t>61091000_WORLD_202306_IMPORT</t>
  </si>
  <si>
    <t>61103099_WORLD_202306_IMPORT</t>
  </si>
  <si>
    <t>62044300_WORLD_202306_IMPORT</t>
  </si>
  <si>
    <t>62052000_WORLD_202306_IMPORT</t>
  </si>
  <si>
    <t>61091000_WORLD_202307_IMPORT</t>
  </si>
  <si>
    <t>61103099_WORLD_202307_IMPORT</t>
  </si>
  <si>
    <t>62044300_WORLD_202307_IMPORT</t>
  </si>
  <si>
    <t>62052000_WORLD_202307_IMPORT</t>
  </si>
  <si>
    <t>61091000_WORLD_202308_IMPORT</t>
  </si>
  <si>
    <t>61103099_WORLD_202308_IMPORT</t>
  </si>
  <si>
    <t>62044300_WORLD_202308_IMPORT</t>
  </si>
  <si>
    <t>62052000_WORLD_202308_IMPORT</t>
  </si>
  <si>
    <t>61091000_WORLD_202309_IMPORT</t>
  </si>
  <si>
    <t>61103099_WORLD_202309_IMPORT</t>
  </si>
  <si>
    <t>62044300_WORLD_202309_IMPORT</t>
  </si>
  <si>
    <t>62052000_WORLD_202309_IMPORT</t>
  </si>
  <si>
    <t>61091000_WORLD_202310_IMPORT</t>
  </si>
  <si>
    <t>61103099_WORLD_202310_IMPORT</t>
  </si>
  <si>
    <t>62044300_WORLD_202310_IMPORT</t>
  </si>
  <si>
    <t>62052000_WORLD_202310_IMPORT</t>
  </si>
  <si>
    <t>61091000_WORLD_202311_IMPORT</t>
  </si>
  <si>
    <t>61103099_WORLD_202311_IMPORT</t>
  </si>
  <si>
    <t>62044300_WORLD_202311_IMPORT</t>
  </si>
  <si>
    <t>62052000_WORLD_202311_IMPORT</t>
  </si>
  <si>
    <t>61091000_WORLD_202312_IMPORT</t>
  </si>
  <si>
    <t>61103099_WORLD_202312_IMPORT</t>
  </si>
  <si>
    <t>62044300_WORLD_202312_IMPORT</t>
  </si>
  <si>
    <t>62052000_WORLD_202312_IMPORT</t>
  </si>
  <si>
    <t>61091000_WORLD_202401_IMPORT</t>
  </si>
  <si>
    <t>61103099_WORLD_202401_IMPORT</t>
  </si>
  <si>
    <t>62044300_WORLD_202401_IMPORT</t>
  </si>
  <si>
    <t>62052000_WORLD_202401_IMPORT</t>
  </si>
  <si>
    <t>61091000_WORLD_202402_IMPORT</t>
  </si>
  <si>
    <t>61103099_WORLD_202402_IMPORT</t>
  </si>
  <si>
    <t>62044300_WORLD_202402_IMPORT</t>
  </si>
  <si>
    <t>62052000_WORLD_202402_IMPORT</t>
  </si>
  <si>
    <t>61091000_WORLD_202403_IMPORT</t>
  </si>
  <si>
    <t>61103099_WORLD_202403_IMPORT</t>
  </si>
  <si>
    <t>62044300_WORLD_202403_IMPORT</t>
  </si>
  <si>
    <t>62052000_WORLD_202403_IMPORT</t>
  </si>
  <si>
    <t>61091000_WORLD_202404_IMPORT</t>
  </si>
  <si>
    <t>61103099_WORLD_202404_IMPORT</t>
  </si>
  <si>
    <t>62044300_WORLD_202404_IMPORT</t>
  </si>
  <si>
    <t>62052000_WORLD_202404_IMPORT</t>
  </si>
  <si>
    <t>61091000_WORLD_202405_IMPORT</t>
  </si>
  <si>
    <t>61103099_WORLD_202405_IMPORT</t>
  </si>
  <si>
    <t>62044300_WORLD_202405_IMPORT</t>
  </si>
  <si>
    <t>62052000_WORLD_202405_IMPORT</t>
  </si>
  <si>
    <t>61091000_WORLD_202406_IMPORT</t>
  </si>
  <si>
    <t>61103099_WORLD_202406_IMPORT</t>
  </si>
  <si>
    <t>62044300_WORLD_202406_IMPORT</t>
  </si>
  <si>
    <t>62052000_WORLD_202406_IMPORT</t>
  </si>
  <si>
    <t>61091000_WORLD_202407_IMPORT</t>
  </si>
  <si>
    <t>61103099_WORLD_202407_IMPORT</t>
  </si>
  <si>
    <t>62044300_WORLD_202407_IMPORT</t>
  </si>
  <si>
    <t>62052000_WORLD_202407_IMPORT</t>
  </si>
  <si>
    <t>61091000_WORLD_202408_IMPORT</t>
  </si>
  <si>
    <t>61103099_WORLD_202408_IMPORT</t>
  </si>
  <si>
    <t>62044300_WORLD_202408_IMPORT</t>
  </si>
  <si>
    <t>62052000_WORLD_202408_IMPORT</t>
  </si>
  <si>
    <t>61091000_WORLD_202409_IMPORT</t>
  </si>
  <si>
    <t>61103099_WORLD_202409_IMPORT</t>
  </si>
  <si>
    <t>62044300_WORLD_202409_IMPORT</t>
  </si>
  <si>
    <t>62052000_WORLD_202409_IMPORT</t>
  </si>
  <si>
    <t>61091000_WORLD_202410_IMPORT</t>
  </si>
  <si>
    <t>61103099_WORLD_202410_IMPORT</t>
  </si>
  <si>
    <t>62044300_WORLD_202410_IMPORT</t>
  </si>
  <si>
    <t>62052000_WORLD_202410_IMPORT</t>
  </si>
  <si>
    <t>61091000_WORLD_202411_IMPORT</t>
  </si>
  <si>
    <t>61103099_WORLD_202411_IMPORT</t>
  </si>
  <si>
    <t>62044300_WORLD_202411_IMPORT</t>
  </si>
  <si>
    <t>62052000_WORLD_202411_IMPORT</t>
  </si>
  <si>
    <t>61091000_WORLD_202412_IMPORT</t>
  </si>
  <si>
    <t>61103099_WORLD_202412_IMPORT</t>
  </si>
  <si>
    <t>62044300_WORLD_202412_IMPORT</t>
  </si>
  <si>
    <t>62052000_WORLD_202412_IMPORT</t>
  </si>
  <si>
    <t>61091000_WORLD_202501_IMPORT</t>
  </si>
  <si>
    <t>61103099_WORLD_202501_IMPORT</t>
  </si>
  <si>
    <t>62044300_WORLD_202501_IMPORT</t>
  </si>
  <si>
    <t>62052000_WORLD_202501_IMPORT</t>
  </si>
  <si>
    <t>61091000_WORLD_202502_IMPORT</t>
  </si>
  <si>
    <t>61103099_WORLD_202502_IMPORT</t>
  </si>
  <si>
    <t>62044300_WORLD_202502_IMPORT</t>
  </si>
  <si>
    <t>62052000_WORLD_202502_IMPORT</t>
  </si>
  <si>
    <t>61091000_WORLD_202503_IMPORT</t>
  </si>
  <si>
    <t>61103099_WORLD_202503_IMPORT</t>
  </si>
  <si>
    <t>62044300_WORLD_202503_IMPORT</t>
  </si>
  <si>
    <t>62052000_WORLD_202503_IMPORT</t>
  </si>
  <si>
    <t>61091000_WORLD_202504_IMPORT</t>
  </si>
  <si>
    <t>61103099_WORLD_202504_IMPORT</t>
  </si>
  <si>
    <t>62044300_WORLD_202504_IMPORT</t>
  </si>
  <si>
    <t>62052000_WORLD_202504_IMPORT</t>
  </si>
  <si>
    <t>61091000_WORLD_202505_IMPORT</t>
  </si>
  <si>
    <t>61103099_WORLD_202505_IMPORT</t>
  </si>
  <si>
    <t>62044300_WORLD_202505_IMPORT</t>
  </si>
  <si>
    <t>62052000_WORLD_202505_IMPORT</t>
  </si>
  <si>
    <t>61091000_WORLD_202506_IMPORT</t>
  </si>
  <si>
    <t>61103099_WORLD_202506_IMPORT</t>
  </si>
  <si>
    <t>62044300_WORLD_202506_IMPORT</t>
  </si>
  <si>
    <t>62052000_WORLD_202506_IMPORT</t>
  </si>
  <si>
    <t>61091000_WORLD_202507_IMPORT</t>
  </si>
  <si>
    <t>61103099_WORLD_202507_IMPORT</t>
  </si>
  <si>
    <t>62044300_WORLD_202507_IMPORT</t>
  </si>
  <si>
    <t>62052000_WORLD_202507_IMPORT</t>
  </si>
  <si>
    <t>61091000_WORLD_202508_IMPORT</t>
  </si>
  <si>
    <t>61103099_WORLD_202508_IMPORT</t>
  </si>
  <si>
    <t>62044300_WORLD_202508_IMPORT</t>
  </si>
  <si>
    <t>62052000_WORLD_202508_IMPORT</t>
  </si>
  <si>
    <t>61091000_WORLD_202509_IMPORT</t>
  </si>
  <si>
    <t>61103099_WORLD_202509_IMPORT</t>
  </si>
  <si>
    <t>62044300_WORLD_202509_IMPORT</t>
  </si>
  <si>
    <t>62052000_WORLD_202509_IMPORT</t>
  </si>
  <si>
    <t>61091000_WORLD_202510_IMPORT</t>
  </si>
  <si>
    <t>61103099_WORLD_202510_IMPORT</t>
  </si>
  <si>
    <t>62044300_WORLD_202510_IMPORT</t>
  </si>
  <si>
    <t>62052000_WORLD_202510_IMPORT</t>
  </si>
  <si>
    <t>61091000_WORLD_202511_IMPORT</t>
  </si>
  <si>
    <t>61103099_WORLD_202511_IMPORT</t>
  </si>
  <si>
    <t>62044300_WORLD_202511_IMPORT</t>
  </si>
  <si>
    <t>62052000_WORLD_202511_IMPORT</t>
  </si>
  <si>
    <t>61091000_WORLD_202512_IMPORT</t>
  </si>
  <si>
    <t>61103099_WORLD_202512_IMPORT</t>
  </si>
  <si>
    <t>62044300_WORLD_202512_IMPORT</t>
  </si>
  <si>
    <t>62052000_WORLD_202512_IMPORT</t>
  </si>
  <si>
    <t>61091000_WORLD_202601_IMPORT</t>
  </si>
  <si>
    <t>61103099_WORLD_202601_IMPORT</t>
  </si>
  <si>
    <t>62044300_WORLD_202601_IMPORT</t>
  </si>
  <si>
    <t>62052000_WORLD_202601_IMPORT</t>
  </si>
  <si>
    <t>61091000_WORLD_202602_IMPORT</t>
  </si>
  <si>
    <t>61103099_WORLD_202602_IMPORT</t>
  </si>
  <si>
    <t>62044300_WORLD_202602_IMPORT</t>
  </si>
  <si>
    <t>62052000_WORLD_202602_IMPORT</t>
  </si>
  <si>
    <t>61091000_WORLD_202603_IMPORT</t>
  </si>
  <si>
    <t>61103099_WORLD_202603_IMPORT</t>
  </si>
  <si>
    <t>62044300_WORLD_202603_IMPORT</t>
  </si>
  <si>
    <t>62052000_WORLD_202603_IMPORT</t>
  </si>
  <si>
    <t>61091000_WORLD_202604_IMPORT</t>
  </si>
  <si>
    <t>61103099_WORLD_202604_IMPORT</t>
  </si>
  <si>
    <t>62044300_WORLD_202604_IMPORT</t>
  </si>
  <si>
    <t>62052000_WORLD_202604_IMPORT</t>
  </si>
  <si>
    <t>61091000_WORLD_202605_IMPORT</t>
  </si>
  <si>
    <t>61103099_WORLD_202605_IMPORT</t>
  </si>
  <si>
    <t>62044300_WORLD_202605_IMPORT</t>
  </si>
  <si>
    <t>62052000_WORLD_202605_IMPORT</t>
  </si>
  <si>
    <t>61091000_WORLD_202606_IMPORT</t>
  </si>
  <si>
    <t>61103099_WORLD_202606_IMPORT</t>
  </si>
  <si>
    <t>62044300_WORLD_202606_IMPORT</t>
  </si>
  <si>
    <t>62052000_WORLD_202606_IMPORT</t>
  </si>
  <si>
    <t>WP005 Reconciliation and Population Controls</t>
  </si>
  <si>
    <t>All annual and H1 values are sums of the monthly facts; 2025 is tied exactly to the locked WP004 evidence.</t>
  </si>
  <si>
    <t>Expected</t>
  </si>
  <si>
    <t>Actual</t>
  </si>
  <si>
    <t>Variance</t>
  </si>
  <si>
    <t>Evidence</t>
  </si>
  <si>
    <t>W5Q01 raw rows</t>
  </si>
  <si>
    <t>raw_partner_monthly</t>
  </si>
  <si>
    <t>W5Q02 raw rows</t>
  </si>
  <si>
    <t>raw_world_monthly</t>
  </si>
  <si>
    <t>Partner fact rows</t>
  </si>
  <si>
    <t>fct_partner_monthly</t>
  </si>
  <si>
    <t>World fact rows</t>
  </si>
  <si>
    <t>fct_world_monthly</t>
  </si>
  <si>
    <t>Month dimension rows</t>
  </si>
  <si>
    <t>dim_month</t>
  </si>
  <si>
    <t>No-API-record combinations retained</t>
  </si>
  <si>
    <t>2025 four-code World value GBP</t>
  </si>
  <si>
    <t>Annual / YTD population view</t>
  </si>
  <si>
    <t>period</t>
  </si>
  <si>
    <t>months</t>
  </si>
  <si>
    <t>world_value_gbp</t>
  </si>
  <si>
    <t>selected_10_value_gbp</t>
  </si>
  <si>
    <t>selected_10_share</t>
  </si>
  <si>
    <t>world_unit_value_gbp_per_kg</t>
  </si>
  <si>
    <t>note</t>
  </si>
  <si>
    <t>Full calendar year</t>
  </si>
  <si>
    <t>Complete year</t>
  </si>
  <si>
    <t>H1 / YTD June</t>
  </si>
  <si>
    <t>Compare only with H1 periods</t>
  </si>
  <si>
    <t>2025 reconciliation to WP004 locked screen</t>
  </si>
  <si>
    <t>wp004_value_gbp</t>
  </si>
  <si>
    <t>wp005_monthly_value_gbp</t>
  </si>
  <si>
    <t>value_difference_gbp</t>
  </si>
  <si>
    <t>wp004_net_mass_kg</t>
  </si>
  <si>
    <t>wp005_monthly_net_mass_kg</t>
  </si>
  <si>
    <t>mass_difference_kg</t>
  </si>
  <si>
    <t>status</t>
  </si>
  <si>
    <t>Monthly-to-annual tie-back</t>
  </si>
  <si>
    <t>No-API-record combinations retained in the dense partner panel</t>
  </si>
  <si>
    <t>treatment</t>
  </si>
  <si>
    <t>Values set to zero with api_row_present_flag=0 and record_status=NO_API_RECORD</t>
  </si>
  <si>
    <t>Mass Coverage QC</t>
  </si>
  <si>
    <t>Value-weighted coverage is tested by calendar year, CN8 and selected partner country; locked threshold = 99.5%.</t>
  </si>
  <si>
    <t>total_value_gbp</t>
  </si>
  <si>
    <t>value_with_positive_mass_gbp</t>
  </si>
  <si>
    <t>mass_coverage_ratio</t>
  </si>
  <si>
    <t>threshold</t>
  </si>
  <si>
    <t>months_with_reported_trade</t>
  </si>
  <si>
    <t>months_value_without_mass</t>
  </si>
  <si>
    <t>WP005 Final QC Checks</t>
  </si>
  <si>
    <t>Formal completion evidence generated from the raw responses, transformed facts and the WP004 reconciliation controls.</t>
  </si>
  <si>
    <t>Check_ID</t>
  </si>
  <si>
    <t>Check</t>
  </si>
  <si>
    <t>Expected rule</t>
  </si>
  <si>
    <t>QC001</t>
  </si>
  <si>
    <t>Both source files parse as JSON with a value array</t>
  </si>
  <si>
    <t>2 valid responses</t>
  </si>
  <si>
    <t>PASS</t>
  </si>
  <si>
    <t>W5Q01; W5Q02</t>
  </si>
  <si>
    <t>Raw files retained unchanged</t>
  </si>
  <si>
    <t>QC002</t>
  </si>
  <si>
    <t>Pagination</t>
  </si>
  <si>
    <t>No unresolved @odata.nextLink</t>
  </si>
  <si>
    <t>Query_Manifest</t>
  </si>
  <si>
    <t>Both queries below the 40,000-item response limit</t>
  </si>
  <si>
    <t>QC003</t>
  </si>
  <si>
    <t>Scope</t>
  </si>
  <si>
    <t>W5Q01 contains only four locked codes, ten selected countries, months 201901-202606 and FlowTypeId 3</t>
  </si>
  <si>
    <t>No out-of-scope rows</t>
  </si>
  <si>
    <t>Partner-country data uses HMRC country-of-dispatch basis</t>
  </si>
  <si>
    <t>QC004</t>
  </si>
  <si>
    <t>W5Q02 contains only four locked codes, months 201901-202606 and import flows 1/3</t>
  </si>
  <si>
    <t>World denominator has no country filter</t>
  </si>
  <si>
    <t>QC005</t>
  </si>
  <si>
    <t>Duplicates</t>
  </si>
  <si>
    <t>Grouped raw keys are unique</t>
  </si>
  <si>
    <t>0 duplicates</t>
  </si>
  <si>
    <t>raw_partner_monthly; raw_world_monthly</t>
  </si>
  <si>
    <t>Checked at each raw query grain</t>
  </si>
  <si>
    <t>QC006</t>
  </si>
  <si>
    <t>Panel</t>
  </si>
  <si>
    <t>Partner fact has 4 x 10 x 90 rows</t>
  </si>
  <si>
    <t>Dense panel preserves no-API-record combinations</t>
  </si>
  <si>
    <t>QC007</t>
  </si>
  <si>
    <t>World fact has 4 x 90 rows</t>
  </si>
  <si>
    <t>EU and non-EU flows combined</t>
  </si>
  <si>
    <t>QC008</t>
  </si>
  <si>
    <t>Time</t>
  </si>
  <si>
    <t>Date dimension contains 90 months and 2026 stops at June</t>
  </si>
  <si>
    <t>90 months</t>
  </si>
  <si>
    <t>2019-2025 full years; 2026 H1</t>
  </si>
  <si>
    <t>QC009</t>
  </si>
  <si>
    <t>Missing records</t>
  </si>
  <si>
    <t>Every absent API combination is retained and flagged</t>
  </si>
  <si>
    <t>No-API-record is distinguishable from reported zero/suppressed data</t>
  </si>
  <si>
    <t>QC010</t>
  </si>
  <si>
    <t>Suppression</t>
  </si>
  <si>
    <t>SuppressionIndex retained; no unhandled suppression rows</t>
  </si>
  <si>
    <t>Index 0 only</t>
  </si>
  <si>
    <t>Partner 0; World 0</t>
  </si>
  <si>
    <t>raw_*; fct_*</t>
  </si>
  <si>
    <t>Any future non-zero index must remain visible</t>
  </si>
  <si>
    <t>QC011</t>
  </si>
  <si>
    <t>Mass</t>
  </si>
  <si>
    <t>No positive value without positive net mass</t>
  </si>
  <si>
    <t>Mass_Coverage_QC</t>
  </si>
  <si>
    <t>Completeness test only; economic plausibility is handled separately by QC021.</t>
  </si>
  <si>
    <t>QC012</t>
  </si>
  <si>
    <t>All reported-value groups meet the 99.5% mass gate</t>
  </si>
  <si>
    <t>The 99.5% gate tests presence/coverage, not whether a reported mass is credible.</t>
  </si>
  <si>
    <t>QC013</t>
  </si>
  <si>
    <t>Values</t>
  </si>
  <si>
    <t>No negative import value or net mass</t>
  </si>
  <si>
    <t>fct_partner_monthly; fct_world_monthly</t>
  </si>
  <si>
    <t>Zero values are allowed only with explicit status</t>
  </si>
  <si>
    <t>QC014</t>
  </si>
  <si>
    <t>Denominator</t>
  </si>
  <si>
    <t>Selected-ten value does not exceed World value by code-month</t>
  </si>
  <si>
    <t>Rest-of-World balance is non-negative</t>
  </si>
  <si>
    <t>QC015</t>
  </si>
  <si>
    <t>2025 selected-country code totals equal WP004</t>
  </si>
  <si>
    <t>Value and net mass both tested</t>
  </si>
  <si>
    <t>QC016</t>
  </si>
  <si>
    <t>2025 World code totals equal WP004</t>
  </si>
  <si>
    <t>All four codes reconcile exactly</t>
  </si>
  <si>
    <t>QC017</t>
  </si>
  <si>
    <t>Terminology</t>
  </si>
  <si>
    <t>Partner-country / country-of-dispatch wording used</t>
  </si>
  <si>
    <t>No origin-country claim</t>
  </si>
  <si>
    <t>Applied</t>
  </si>
  <si>
    <t>README; Scope_Contract; Data_Dictionary</t>
  </si>
  <si>
    <t>Protects against misinterpreting HMRC OTS geography</t>
  </si>
  <si>
    <t>QC018</t>
  </si>
  <si>
    <t>SQL readiness</t>
  </si>
  <si>
    <t>Stable headers, typed dates/numbers, unique keys and null/zero flags</t>
  </si>
  <si>
    <t>Ready</t>
  </si>
  <si>
    <t>fct_*; SQL_Load_Map</t>
  </si>
  <si>
    <t>CSV exports contain values, not Excel formulas</t>
  </si>
  <si>
    <t>QC019</t>
  </si>
  <si>
    <t/>
  </si>
  <si>
    <t/>
  </si>
  <si>
    <t>Sequence respected</t>
  </si>
  <si>
    <t/>
  </si>
  <si>
    <t/>
  </si>
  <si>
    <t>QC020</t>
  </si>
  <si>
    <t>Workbook</t>
  </si>
  <si>
    <t>No Excel formula errors after build</t>
  </si>
  <si>
    <t>Verified in final workbook scan</t>
  </si>
  <si>
    <t>All formula sheets</t>
  </si>
  <si>
    <t>Rechecked after export</t>
  </si>
  <si>
    <t>QC021</t>
  </si>
  <si>
    <t>Unit value</t>
  </si>
  <si>
    <t>Continuous median ratios retained; primary 2.5x review screen executed and alternative threshold counts disclosed</t>
  </si>
  <si>
    <t>No source values changed; REVIEW used only for labelled sensitivity</t>
  </si>
  <si>
    <t>fct_partner_monthly; fct_world_monthly; Unit_Value_Review_QC</t>
  </si>
  <si>
    <t>Review heuristic, not proof of error. WP006/WP008 must carry the reported-data base case and exclusion sensitivity.</t>
  </si>
  <si>
    <t>WP005 Data Dictionary</t>
  </si>
  <si>
    <t>Field definitions follow the workbook and SQL-ready outputs; identifiers remain text where leading zeros matter.</t>
  </si>
  <si>
    <t>Table / sheet</t>
  </si>
  <si>
    <t>Logical type</t>
  </si>
  <si>
    <t>Definition</t>
  </si>
  <si>
    <t>Source</t>
  </si>
  <si>
    <t>Derivation / rule</t>
  </si>
  <si>
    <t>Nullable</t>
  </si>
  <si>
    <t>Key / role</t>
  </si>
  <si>
    <t>query_id</t>
  </si>
  <si>
    <t>text</t>
  </si>
  <si>
    <t>Stable query identifier within WP005</t>
  </si>
  <si>
    <t>Project convention</t>
  </si>
  <si>
    <t>Assigned W5Q01/W5Q02</t>
  </si>
  <si>
    <t>canonical_replay_url</t>
  </si>
  <si>
    <t>Complete encoded API request used to reproduce the extract</t>
  </si>
  <si>
    <t>HMRC API</t>
  </si>
  <si>
    <t>Recorded at retrieval</t>
  </si>
  <si>
    <t>Lineage</t>
  </si>
  <si>
    <t>sha256</t>
  </si>
  <si>
    <t>SHA-256 digest of the immutable JSON response</t>
  </si>
  <si>
    <t>Local evidence file</t>
  </si>
  <si>
    <t>Cryptographic hash</t>
  </si>
  <si>
    <t>Integrity</t>
  </si>
  <si>
    <t>dim_commodity</t>
  </si>
  <si>
    <t>Eight-digit Combined Nomenclature code</t>
  </si>
  <si>
    <t>WP004 lock / HMRC Commodity</t>
  </si>
  <si>
    <t>Preserve as text</t>
  </si>
  <si>
    <t>Strategic role assigned to the code in the paired basket</t>
  </si>
  <si>
    <t>WP004</t>
  </si>
  <si>
    <t>Copied from locked scope</t>
  </si>
  <si>
    <t>Attribute</t>
  </si>
  <si>
    <t>dim_partner_country</t>
  </si>
  <si>
    <t>integer</t>
  </si>
  <si>
    <t>HMRC CountryId</t>
  </si>
  <si>
    <t>HMRC Country lookup</t>
  </si>
  <si>
    <t>Direct mapping</t>
  </si>
  <si>
    <t>Two-character partner-country code</t>
  </si>
  <si>
    <t>Natural key</t>
  </si>
  <si>
    <t>Basis of HMRC partner geography</t>
  </si>
  <si>
    <t>HMRC methodology</t>
  </si>
  <si>
    <t>Country of dispatch / partner basis</t>
  </si>
  <si>
    <t>Control attribute</t>
  </si>
  <si>
    <t>HMRC month identifier in YYYYMM form</t>
  </si>
  <si>
    <t>HMRC Date convention</t>
  </si>
  <si>
    <t>date</t>
  </si>
  <si>
    <t>First day of the reporting month</t>
  </si>
  <si>
    <t>Derived</t>
  </si>
  <si>
    <t>DATE(year, month, 1)</t>
  </si>
  <si>
    <t>Date key</t>
  </si>
  <si>
    <t>smallint</t>
  </si>
  <si>
    <t>1 for 2019-2025; 0 for partial 2026</t>
  </si>
  <si>
    <t>Scope contract</t>
  </si>
  <si>
    <t>Year &lt;= 2025</t>
  </si>
  <si>
    <t>Query identifier</t>
  </si>
  <si>
    <t>Direct unless stated</t>
  </si>
  <si>
    <t>Sequential row number in the local representation</t>
  </si>
  <si>
    <t>Generated</t>
  </si>
  <si>
    <t>Row identifier</t>
  </si>
  <si>
    <t>HMRC month identifier</t>
  </si>
  <si>
    <t>MonthId</t>
  </si>
  <si>
    <t>HMRC CN8 commodity identifier</t>
  </si>
  <si>
    <t>CommodityId</t>
  </si>
  <si>
    <t>HMRC partner-country identifier</t>
  </si>
  <si>
    <t>CountryId</t>
  </si>
  <si>
    <t>HMRC flow identifier; 3 is non-EU imports</t>
  </si>
  <si>
    <t>FlowTypeId</t>
  </si>
  <si>
    <t>HMRC confidentiality/suppression category</t>
  </si>
  <si>
    <t>SuppressionIndex</t>
  </si>
  <si>
    <t>numeric</t>
  </si>
  <si>
    <t>Supplementary quantity where applicable</t>
  </si>
  <si>
    <t>SuppUnit</t>
  </si>
  <si>
    <t>Net mass in kilograms</t>
  </si>
  <si>
    <t>NetMass</t>
  </si>
  <si>
    <t>HMRC import statistical value in GBP</t>
  </si>
  <si>
    <t>Immutable evidence filename</t>
  </si>
  <si>
    <t>Manifest</t>
  </si>
  <si>
    <t>HMRC flow identifier; 1 is EU imports and 3 is non-EU imports</t>
  </si>
  <si>
    <t>Deterministic code-country-month-flow key</t>
  </si>
  <si>
    <t>Derived / lookup</t>
  </si>
  <si>
    <t>Concatenation</t>
  </si>
  <si>
    <t>First day of month</t>
  </si>
  <si>
    <t>Foreign key</t>
  </si>
  <si>
    <t>HMRC OTS</t>
  </si>
  <si>
    <t>Raw</t>
  </si>
  <si>
    <t>Calendar year</t>
  </si>
  <si>
    <t>Month number 1-12</t>
  </si>
  <si>
    <t>Locked CN8 code</t>
  </si>
  <si>
    <t>Four-digit HS heading</t>
  </si>
  <si>
    <t>Partner ISO2 code</t>
  </si>
  <si>
    <t>Partner-country label</t>
  </si>
  <si>
    <t>Normalised trade flow</t>
  </si>
  <si>
    <t>Constant IMPORT</t>
  </si>
  <si>
    <t>Key component</t>
  </si>
  <si>
    <t>HMRC non-EU import flow</t>
  </si>
  <si>
    <t>1 if HMRC returned a grouped row, otherwise 0</t>
  </si>
  <si>
    <t>Dense-panel join</t>
  </si>
  <si>
    <t>REPORTED or NO_API_RECORD</t>
  </si>
  <si>
    <t>Observed suppression indexes at the final grain</t>
  </si>
  <si>
    <t>Distinct raw indexes</t>
  </si>
  <si>
    <t>Yes</t>
  </si>
  <si>
    <t>1 if any non-zero suppression index is present</t>
  </si>
  <si>
    <t>Suppression indexes</t>
  </si>
  <si>
    <t>CIF-style HMRC statistical import value</t>
  </si>
  <si>
    <t>SUM(Value)</t>
  </si>
  <si>
    <t>Measure</t>
  </si>
  <si>
    <t>SUM(NetMass)</t>
  </si>
  <si>
    <t>Product-specific supplementary units</t>
  </si>
  <si>
    <t>SUM(SuppUnit)</t>
  </si>
  <si>
    <t>USABLE, VALUE_WITHOUT_MASS or NO_REPORTED_TRADE</t>
  </si>
  <si>
    <t>Value/mass rule</t>
  </si>
  <si>
    <t>Observed import value per kilogram</t>
  </si>
  <si>
    <t>value / mass</t>
  </si>
  <si>
    <t>Derived measure</t>
  </si>
  <si>
    <t>Matching World denominator</t>
  </si>
  <si>
    <t>Join code + month</t>
  </si>
  <si>
    <t>Partner value divided by World value</t>
  </si>
  <si>
    <t>partner / World</t>
  </si>
  <si>
    <t>W5Q01 lineage</t>
  </si>
  <si>
    <t>Raw evidence filename</t>
  </si>
  <si>
    <t>Deterministic code-month-World-flow key</t>
  </si>
  <si>
    <t>Derived / raw</t>
  </si>
  <si>
    <t>Month number</t>
  </si>
  <si>
    <t>EU import statistical value</t>
  </si>
  <si>
    <t>FlowTypeId 1</t>
  </si>
  <si>
    <t>Non-EU import statistical value</t>
  </si>
  <si>
    <t>FlowTypeId 3</t>
  </si>
  <si>
    <t>Inclusive World import value</t>
  </si>
  <si>
    <t>EU + non-EU</t>
  </si>
  <si>
    <t>EU import net mass</t>
  </si>
  <si>
    <t>Non-EU import net mass</t>
  </si>
  <si>
    <t>Inclusive World net mass</t>
  </si>
  <si>
    <t>Inclusive supplementary quantity</t>
  </si>
  <si>
    <t>World import value per kilogram</t>
  </si>
  <si>
    <t>World value / World mass</t>
  </si>
  <si>
    <t>Any non-zero flow-level suppression</t>
  </si>
  <si>
    <t>Raw indexes</t>
  </si>
  <si>
    <t>W5Q02 lineage</t>
  </si>
  <si>
    <t>EU supplementary quantity</t>
  </si>
  <si>
    <t>Non-EU supplementary quantity</t>
  </si>
  <si>
    <t>Distinct EU suppression indexes at code-month grain</t>
  </si>
  <si>
    <t>Distinct FlowTypeId 1 indexes</t>
  </si>
  <si>
    <t>Distinct non-EU suppression indexes at code-month grain</t>
  </si>
  <si>
    <t>Distinct FlowTypeId 3 indexes</t>
  </si>
  <si>
    <t>Full-period median positive monthly unit value for the same CN8 and partner country</t>
  </si>
  <si>
    <t>Median of positive REPORTED monthly unit values</t>
  </si>
  <si>
    <t>Diagnostic</t>
  </si>
  <si>
    <t>Monthly unit value divided by its reference median</t>
  </si>
  <si>
    <t>unit value / reference median</t>
  </si>
  <si>
    <t>WITHIN_BAND, REVIEW or NOT_APPLICABLE under the primary 2.5x review parameter</t>
  </si>
  <si>
    <t>REVIEW below reciprocal 0.40x or above 2.50x; retain base value</t>
  </si>
  <si>
    <t>Full-period median positive monthly World unit value for the same CN8</t>
  </si>
  <si>
    <t>Median of positive monthly World unit values</t>
  </si>
  <si>
    <t>Monthly World unit value divided by its reference median</t>
  </si>
  <si>
    <t>SQL Load Map</t>
  </si>
  <si>
    <t>The workbook facts are formula-auditable; the companion CSVs are the fixed PostgreSQL load inputs.</t>
  </si>
  <si>
    <t>Load order</t>
  </si>
  <si>
    <t>Workbook source</t>
  </si>
  <si>
    <t>PostgreSQL target</t>
  </si>
  <si>
    <t>Load file / source</t>
  </si>
  <si>
    <t>NEXT_WP005_dim_commodity.csv</t>
  </si>
  <si>
    <t>One row per core/reserve code</t>
  </si>
  <si>
    <t>NEXT_WP005_dim_partner_country.csv</t>
  </si>
  <si>
    <t>Ten selected partner countries</t>
  </si>
  <si>
    <t>NEXT_WP005_dim_month.csv</t>
  </si>
  <si>
    <t>Ninety monthly periods</t>
  </si>
  <si>
    <t>stg_hmrc_imports_core4</t>
  </si>
  <si>
    <t>W5Q01 JSON / raw_partner_monthly</t>
  </si>
  <si>
    <t>source_query_id + source_record_no</t>
  </si>
  <si>
    <t>Immutable grouped-source staging</t>
  </si>
  <si>
    <t>stg_hmrc_world_core4</t>
  </si>
  <si>
    <t>W5Q02 JSON / raw_world_monthly</t>
  </si>
  <si>
    <t>World-flow staging</t>
  </si>
  <si>
    <t>fct_hmrc_import_monthly</t>
  </si>
  <si>
    <t>NEXT_WP005_HMRC_Monthly_Trade_Core4_10Partners_2019-01_to_2026-06.csv</t>
  </si>
  <si>
    <t>Dense partner-country monthly fact</t>
  </si>
  <si>
    <t>fct_hmrc_world_monthly</t>
  </si>
  <si>
    <t>NEXT_WP005_HMRC_Monthly_Trade_Core4_World_2019-01_to_2026-06.csv</t>
  </si>
  <si>
    <t>Inclusive World monthly denominator</t>
  </si>
  <si>
    <t>Field-level PostgreSQL typing</t>
  </si>
  <si>
    <t>PostgreSQL table</t>
  </si>
  <si>
    <t>column_name</t>
  </si>
  <si>
    <t>data_type</t>
  </si>
  <si>
    <t>nullable</t>
  </si>
  <si>
    <t>key / role</t>
  </si>
  <si>
    <t>workbook source</t>
  </si>
  <si>
    <t>transform rule</t>
  </si>
  <si>
    <t>definition</t>
  </si>
  <si>
    <t>source lineage</t>
  </si>
  <si>
    <t>NO</t>
  </si>
  <si>
    <t>numeric(20,6)</t>
  </si>
  <si>
    <t>YES</t>
  </si>
  <si>
    <t>Distinct EU indexes</t>
  </si>
  <si>
    <t>EU suppression lineage</t>
  </si>
  <si>
    <t>Distinct non-EU indexes</t>
  </si>
  <si>
    <t>Non-EU suppression lineage</t>
  </si>
  <si>
    <t>CN8-partner median</t>
  </si>
  <si>
    <t>Reference median</t>
  </si>
  <si>
    <t>W5Q01 / derived</t>
  </si>
  <si>
    <t>unit value / median</t>
  </si>
  <si>
    <t>Ratio to reference</t>
  </si>
  <si>
    <t>Primary 2.5x review parameter</t>
  </si>
  <si>
    <t>Review state; base retained</t>
  </si>
  <si>
    <t>CN8 World median</t>
  </si>
  <si>
    <t>W5Q02 / derived</t>
  </si>
  <si>
    <t>WP005 Unit-Value Review</t>
  </si>
  <si>
    <t>Diagnostic only. REVIEW rows remain in the official-data base case; the exclusion view is a labelled sensitivity, not a correction.</t>
  </si>
  <si>
    <t>Eligible rows</t>
  </si>
  <si>
    <t>Review rows</t>
  </si>
  <si>
    <t>Review rate</t>
  </si>
  <si>
    <t>Review value GBP</t>
  </si>
  <si>
    <t>Review value share</t>
  </si>
  <si>
    <t>Parameter</t>
  </si>
  <si>
    <t>Partner</t>
  </si>
  <si>
    <t>Primary review multiplier</t>
  </si>
  <si>
    <t>Provisional exception-screening parameter</t>
  </si>
  <si>
    <t>World</t>
  </si>
  <si>
    <t>Reciprocal lower bound</t>
  </si>
  <si>
    <t>Symmetric multiplicative lower boundary</t>
  </si>
  <si>
    <t>Treatment</t>
  </si>
  <si>
    <t>Flag and retain</t>
  </si>
  <si>
    <t>Official values remain in the base case</t>
  </si>
  <si>
    <t>Reported GBP/kg</t>
  </si>
  <si>
    <t>Excluding REVIEW GBP/kg</t>
  </si>
  <si>
    <t>Change</t>
  </si>
  <si>
    <t>Review months</t>
  </si>
  <si>
    <t>scope_key</t>
  </si>
  <si>
    <t>reference_group</t>
  </si>
  <si>
    <t>PARTNER|61091000|TR</t>
  </si>
  <si>
    <t>61091000 x Turkey</t>
  </si>
  <si>
    <t>PARTNER|61091000|MA</t>
  </si>
  <si>
    <t>61091000 x Morocco</t>
  </si>
  <si>
    <t>PARTNER|61091000|PK</t>
  </si>
  <si>
    <t>61091000 x Pakistan</t>
  </si>
  <si>
    <t>PARTNER|61091000|IN</t>
  </si>
  <si>
    <t>61091000 x India</t>
  </si>
  <si>
    <t>Review multiplier</t>
  </si>
  <si>
    <t>Lower bound</t>
  </si>
  <si>
    <t>Partner review rows</t>
  </si>
  <si>
    <t>World review rows</t>
  </si>
  <si>
    <t>Use</t>
  </si>
  <si>
    <t>PARTNER|61091000|BD</t>
  </si>
  <si>
    <t>61091000 x Bangladesh</t>
  </si>
  <si>
    <t>Sensitivity</t>
  </si>
  <si>
    <t>PARTNER|61091000|LK</t>
  </si>
  <si>
    <t>61091000 x Sri Lanka</t>
  </si>
  <si>
    <t>Primary diagnostic parameter</t>
  </si>
  <si>
    <t>PARTNER|61091000|MM</t>
  </si>
  <si>
    <t>61091000 x Myanmar</t>
  </si>
  <si>
    <t>PARTNER|61091000|VN</t>
  </si>
  <si>
    <t>61091000 x Vietnam</t>
  </si>
  <si>
    <t>PARTNER|61091000|KH</t>
  </si>
  <si>
    <t>61091000 x Cambodia</t>
  </si>
  <si>
    <t>PARTNER|61091000|CN</t>
  </si>
  <si>
    <t>61091000 x China</t>
  </si>
  <si>
    <t>PARTNER|61103099|TR</t>
  </si>
  <si>
    <t>61103099 x Turkey</t>
  </si>
  <si>
    <t>The primary 2.5x multiplier is a review heuristic, not a statistical truth. A REVIEW label does not prove that the HMRC observation is erroneous.</t>
  </si>
  <si>
    <t>PARTNER|61103099|MA</t>
  </si>
  <si>
    <t>61103099 x Morocco</t>
  </si>
  <si>
    <t>All published values and mass remain unchanged in the base case. Only the explicitly labelled sensitivity excludes REVIEW months; no winsorisation or replacement is applied.</t>
  </si>
  <si>
    <t>PARTNER|61103099|PK</t>
  </si>
  <si>
    <t>61103099 x Pakistan</t>
  </si>
  <si>
    <t>HMRC notes that some net mass can be estimated, but the aggregate extract does not establish the cause of these specific observations; product mix, declarations, classification and reporting effects remain possible.</t>
  </si>
  <si>
    <t>PARTNER|61103099|IN</t>
  </si>
  <si>
    <t>61103099 x India</t>
  </si>
  <si>
    <t>Filter unit_value_review_flag_2_5x = REVIEW in either fact table for the complete row-level review population. Source context: EXT_HMRC_SPEC.</t>
  </si>
  <si>
    <t>PARTNER|61103099|BD</t>
  </si>
  <si>
    <t>61103099 x Bangladesh</t>
  </si>
  <si>
    <t>Residual partner scan: the remaining 31 REVIEW rows affect 24 origin-code-period aggregates; the largest exclusion sensitivity is Vietnam 61091000 in 2023, where aggregate unit value rises from GBP 12.43/kg to GBP 21.62/kg (+73.9%). Overall REVIEW value share of 0.52% therefore does not imply immaterial group-level impact.</t>
  </si>
  <si>
    <t>PARTNER|61103099|LK</t>
  </si>
  <si>
    <t>61103099 x Sri Lanka</t>
  </si>
  <si>
    <t>China-probe check: excluding the March 2021 India 62044300 REVIEW month raises the 2021 aggregate from GBP 23.17/kg to GBP 27.42/kg (+18.3%); excluding the September 2021 China month raises it from GBP 22.81/kg to GBP 26.28/kg (+15.2%). Use reported and exclusion-sensitivity series in any 2019-2026 trend analysis.</t>
  </si>
  <si>
    <t>PARTNER|61103099|MM</t>
  </si>
  <si>
    <t>61103099 x Myanmar</t>
  </si>
  <si>
    <t>Reference median GBP/kg</t>
  </si>
  <si>
    <t>Ratio</t>
  </si>
  <si>
    <t>Review state</t>
  </si>
  <si>
    <t>PARTNER|61103099|VN</t>
  </si>
  <si>
    <t>61103099 x Vietnam</t>
  </si>
  <si>
    <t>PARTNER|61103099|KH</t>
  </si>
  <si>
    <t>61103099 x Cambodia</t>
  </si>
  <si>
    <t>PARTNER|61103099|CN</t>
  </si>
  <si>
    <t>61103099 x China</t>
  </si>
  <si>
    <t>PARTNER|62044300|TR</t>
  </si>
  <si>
    <t>62044300 x Turkey</t>
  </si>
  <si>
    <t>PARTNER|62044300|MA</t>
  </si>
  <si>
    <t>62044300 x Morocco</t>
  </si>
  <si>
    <t>PARTNER|62044300|PK</t>
  </si>
  <si>
    <t>62044300 x Pakistan</t>
  </si>
  <si>
    <t>PARTNER|62044300|IN</t>
  </si>
  <si>
    <t>62044300 x India</t>
  </si>
  <si>
    <t>PARTNER|62044300|BD</t>
  </si>
  <si>
    <t>62044300 x Bangladesh</t>
  </si>
  <si>
    <t>PARTNER|62044300|LK</t>
  </si>
  <si>
    <t>62044300 x Sri Lanka</t>
  </si>
  <si>
    <t>PARTNER|62044300|MM</t>
  </si>
  <si>
    <t>62044300 x Myanmar</t>
  </si>
  <si>
    <t>PARTNER|62044300|VN</t>
  </si>
  <si>
    <t>62044300 x Vietnam</t>
  </si>
  <si>
    <t>PARTNER|62044300|KH</t>
  </si>
  <si>
    <t>62044300 x Cambodia</t>
  </si>
  <si>
    <t>PARTNER|62044300|CN</t>
  </si>
  <si>
    <t>62044300 x China</t>
  </si>
  <si>
    <t>PARTNER|62052000|TR</t>
  </si>
  <si>
    <t>62052000 x Turkey</t>
  </si>
  <si>
    <t>PARTNER|62052000|MA</t>
  </si>
  <si>
    <t>62052000 x Morocco</t>
  </si>
  <si>
    <t>PARTNER|62052000|PK</t>
  </si>
  <si>
    <t>62052000 x Pakistan</t>
  </si>
  <si>
    <t>PARTNER|62052000|IN</t>
  </si>
  <si>
    <t>62052000 x India</t>
  </si>
  <si>
    <t>PARTNER|62052000|BD</t>
  </si>
  <si>
    <t>62052000 x Bangladesh</t>
  </si>
  <si>
    <t>PARTNER|62052000|LK</t>
  </si>
  <si>
    <t>62052000 x Sri Lanka</t>
  </si>
  <si>
    <t>PARTNER|62052000|MM</t>
  </si>
  <si>
    <t>62052000 x Myanmar</t>
  </si>
  <si>
    <t>PARTNER|62052000|VN</t>
  </si>
  <si>
    <t>62052000 x Vietnam</t>
  </si>
  <si>
    <t>PARTNER|62052000|KH</t>
  </si>
  <si>
    <t>62052000 x Cambodia</t>
  </si>
  <si>
    <t>PARTNER|62052000|CN</t>
  </si>
  <si>
    <t>62052000 x China</t>
  </si>
  <si>
    <t>WORLD|61091000</t>
  </si>
  <si>
    <t>61091000 x World</t>
  </si>
  <si>
    <t>WORLD|61103099</t>
  </si>
  <si>
    <t>61103099 x World</t>
  </si>
  <si>
    <t>WORLD|62044300</t>
  </si>
  <si>
    <t>62044300 x World</t>
  </si>
  <si>
    <t>WORLD|62052000</t>
  </si>
  <si>
    <t>62052000 x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</si>
</sst>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\£0.00"/>
    <numFmt numFmtId="166" formatCode="\£#,##0"/>
    <numFmt numFmtId="167" formatCode="0.0%"/>
    <numFmt numFmtId="168" formatCode="0.00&quot;x&quot;"/>
    <numFmt numFmtId="169" formatCode="\£0.0000"/>
    <numFmt numFmtId="170" formatCode="yyyy\-mm\-dd\ hh:mm:ss\ &quot;UTC&quot;"/>
    <numFmt numFmtId="171" formatCode="0.0000&quot;x&quot;"/>
    <numFmt numFmtId="172" formatCode="0.000%"/>
    <numFmt numFmtId="173" formatCode="\+0.0%;\-0.0%;0.0%"/>
  </numFmts>
  <fonts count="9">
    <font>
      <sz val="11"/>
      <name val="Carlito"/>
    </font>
    <font>
      <b/>
      <sz val="15"/>
      <color rgb="FFFFFFFF"/>
      <name val="Arial"/>
    </font>
    <font>
      <i/>
      <sz val="9"/>
      <color rgb="FF595959"/>
      <name val="Arial"/>
    </font>
    <font>
      <b/>
      <sz val="10"/>
      <color rgb="FF1F1F1F"/>
      <name val="Arial"/>
    </font>
    <font>
      <i/>
      <sz val="10"/>
      <color rgb="FF1F1F1F"/>
      <name val="Arial"/>
    </font>
    <font>
      <sz val="10"/>
      <color rgb="FF1F1F1F"/>
      <name val="Arial"/>
    </font>
    <font>
      <b/>
      <sz val="10"/>
      <color rgb="FF375623"/>
      <name val="Arial"/>
    </font>
    <font>
      <sz val="11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6B66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F3F5F7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3" fontId="5" fillId="0" borderId="0" xfId="0" applyNumberFormat="1" applyFont="1" applyFill="1" applyBorder="1" applyAlignment="1">
      <alignment wrapText="1"/>
    </xf>
    <xf numFmtId="49" fontId="5" fillId="0" borderId="0" xfId="0" applyNumberFormat="1" applyFont="1" applyFill="1" applyBorder="1"/>
    <xf numFmtId="49" fontId="5" fillId="0" borderId="0" xfId="0" applyNumberFormat="1" applyFont="1" applyFill="1" applyBorder="1" applyAlignment="1">
      <alignment wrapText="1"/>
    </xf>
    <xf numFmtId="164" fontId="5" fillId="0" borderId="0" xfId="0" applyNumberFormat="1" applyFont="1" applyFill="1" applyBorder="1"/>
    <xf numFmtId="1" fontId="5" fillId="0" borderId="0" xfId="0" applyNumberFormat="1" applyFont="1" applyFill="1" applyBorder="1"/>
    <xf numFmtId="3" fontId="5" fillId="0" borderId="0" xfId="0" applyNumberFormat="1" applyFont="1" applyFill="1" applyBorder="1"/>
    <xf numFmtId="165" fontId="5" fillId="0" borderId="0" xfId="0" applyNumberFormat="1" applyFont="1" applyFill="1" applyBorder="1"/>
    <xf numFmtId="166" fontId="5" fillId="0" borderId="0" xfId="0" applyNumberFormat="1" applyFont="1" applyFill="1" applyBorder="1"/>
    <xf numFmtId="10" fontId="5" fillId="0" borderId="0" xfId="0" applyNumberFormat="1" applyFont="1" applyFill="1" applyBorder="1"/>
    <xf numFmtId="167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vertical="center"/>
    </xf>
    <xf numFmtId="0" fontId="2" fillId="5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170" fontId="5" fillId="0" borderId="0" xfId="0" applyNumberFormat="1" applyFont="1" applyFill="1" applyBorder="1" applyAlignment="1">
      <alignment wrapText="1"/>
    </xf>
    <xf numFmtId="170" fontId="5" fillId="0" borderId="0" xfId="0" applyNumberFormat="1" applyFont="1" applyFill="1" applyBorder="1"/>
    <xf numFmtId="169" fontId="5" fillId="0" borderId="0" xfId="0" applyNumberFormat="1" applyFont="1" applyFill="1" applyBorder="1"/>
    <xf numFmtId="171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vertical="center"/>
    </xf>
    <xf numFmtId="172" fontId="5" fillId="0" borderId="0" xfId="0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168" fontId="5" fillId="0" borderId="0" xfId="0" applyNumberFormat="1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vertical="center"/>
    </xf>
    <xf numFmtId="169" fontId="5" fillId="0" borderId="0" xfId="0" applyNumberFormat="1" applyFont="1" applyFill="1" applyBorder="1" applyAlignment="1">
      <alignment vertical="center"/>
    </xf>
    <xf numFmtId="173" fontId="5" fillId="0" borderId="0" xfId="0" applyNumberFormat="1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168" fontId="5" fillId="0" borderId="0" xfId="0" applyNumberFormat="1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171" fontId="5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vertical="center"/>
    </xf>
    <xf numFmtId="0" fontId="2" fillId="5" borderId="0" xfId="0" applyNumberFormat="1" applyFont="1" applyFill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4" fillId="6" borderId="0" xfId="0" applyNumberFormat="1" applyFont="1" applyFill="1" applyBorder="1" applyAlignment="1">
      <alignment horizontal="center" vertical="center" wrapText="1"/>
    </xf>
    <xf numFmtId="0" fontId="4" fillId="6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/>
  </cellXfs>
  <cellStyles count="1">
    <cellStyle name="Normal" xfId="0" builtinId="0"/>
  </cellStyles>
  <dxfs count="40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adme_overview" displayName="tbl_readme_overview" ref="A4:B19" totalsRowShown="0">
  <autoFilter ref="A4:B19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1000000}" name="tbl_readme_rules" displayName="tbl_readme_rules" ref="A22:D29" totalsRowShown="0">
  <autoFilter ref="A22:D29" xr:uid="{00000000-0009-0000-0100-000023000000}"/>
  <tableColumns count="4">
    <tableColumn id="1" xr3:uid="{00000000-0010-0000-0100-000001000000}" name="Metric"/>
    <tableColumn id="2" xr3:uid="{00000000-0010-0000-0100-000002000000}" name="Rule"/>
    <tableColumn id="3" xr3:uid="{00000000-0010-0000-0100-000003000000}" name="Control"/>
    <tableColumn id="4" xr3:uid="{00000000-0010-0000-0100-000004000000}" name="Interpret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2000000}" name="tbl_readme_guide" displayName="tbl_readme_guide" ref="A31:B40" totalsRowShown="0">
  <autoFilter ref="A31:B40" xr:uid="{00000000-0009-0000-0100-000024000000}"/>
  <tableColumns count="2">
    <tableColumn id="1" xr3:uid="{00000000-0010-0000-0200-000001000000}" name="Sheet / group"/>
    <tableColumn id="2" xr3:uid="{00000000-0010-0000-0200-000002000000}" name="Purpo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3000000}" name="tbl_scope_contract" displayName="tbl_scope_contract" ref="A4:E18" totalsRowShown="0">
  <autoFilter ref="A4:E18" xr:uid="{00000000-0009-0000-0100-000019000000}"/>
  <tableColumns count="5">
    <tableColumn id="1" xr3:uid="{00000000-0010-0000-0300-000001000000}" name="Contract_ID"/>
    <tableColumn id="2" xr3:uid="{00000000-0010-0000-0300-000002000000}" name="Area"/>
    <tableColumn id="3" xr3:uid="{00000000-0010-0000-0300-000003000000}" name="Locked treatment"/>
    <tableColumn id="4" xr3:uid="{00000000-0010-0000-0300-000004000000}" name="Control / implication"/>
    <tableColumn id="5" xr3:uid="{00000000-0010-0000-0300-000005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ource_register" displayName="tbl_source_register" ref="A4:J11" totalsRowShown="0">
  <autoFilter ref="A4:J11" xr:uid="{00000000-0009-0000-0100-000005000000}"/>
  <tableColumns count="10">
    <tableColumn id="1" xr3:uid="{00000000-0010-0000-0400-000001000000}" name="Source_ID"/>
    <tableColumn id="2" xr3:uid="{00000000-0010-0000-0400-000002000000}" name="Source_Type"/>
    <tableColumn id="3" xr3:uid="{00000000-0010-0000-0400-000003000000}" name="Official source"/>
    <tableColumn id="4" xr3:uid="{00000000-0010-0000-0400-000004000000}" name="Publisher"/>
    <tableColumn id="5" xr3:uid="{00000000-0010-0000-0400-000005000000}" name="Reporting period / date"/>
    <tableColumn id="6" xr3:uid="{00000000-0010-0000-0400-000006000000}" name="Local evidence filename"/>
    <tableColumn id="7" xr3:uid="{00000000-0010-0000-0400-000007000000}" name="Official / replay URL"/>
    <tableColumn id="8" xr3:uid="{00000000-0010-0000-0400-000008000000}" name="Used for"/>
    <tableColumn id="9" xr3:uid="{00000000-0010-0000-0400-000009000000}" name="Status"/>
    <tableColumn id="10" xr3:uid="{00000000-0010-0000-0400-00000A000000}" name="Known limi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query_manifest" displayName="tbl_query_manifest" ref="A4:P6" totalsRowShown="0">
  <autoFilter ref="A4:P6" xr:uid="{00000000-0009-0000-0100-000006000000}"/>
  <tableColumns count="16">
    <tableColumn id="1" xr3:uid="{00000000-0010-0000-0500-000001000000}" name="Query_ID"/>
    <tableColumn id="2" xr3:uid="{00000000-0010-0000-0500-000002000000}" name="Source_ID"/>
    <tableColumn id="3" xr3:uid="{00000000-0010-0000-0500-000003000000}" name="Purpose"/>
    <tableColumn id="4" xr3:uid="{00000000-0010-0000-0500-000004000000}" name="Endpoint"/>
    <tableColumn id="5" xr3:uid="{00000000-0010-0000-0500-000005000000}" name="Filter / scope"/>
    <tableColumn id="6" xr3:uid="{00000000-0010-0000-0500-000006000000}" name="Grouping / aggregation"/>
    <tableColumn id="7" xr3:uid="{00000000-0010-0000-0500-000007000000}" name="Canonical replay URL"/>
    <tableColumn id="8" xr3:uid="{00000000-0010-0000-0500-000008000000}" name="Evidence file"/>
    <tableColumn id="9" xr3:uid="{00000000-0010-0000-0500-000009000000}" name="SHA256"/>
    <tableColumn id="10" xr3:uid="{00000000-0010-0000-0500-00000A000000}" name="Bytes"/>
    <tableColumn id="11" xr3:uid="{00000000-0010-0000-0500-00000B000000}" name="Rows"/>
    <tableColumn id="12" xr3:uid="{00000000-0010-0000-0500-00000C000000}" name="NextLink present?"/>
    <tableColumn id="13" xr3:uid="{00000000-0010-0000-0500-00000D000000}" name="Reporting period"/>
    <tableColumn id="14" xr3:uid="{00000000-0010-0000-0500-00000E000000}" name="Retrieval timestamp UTC"/>
    <tableColumn id="15" xr3:uid="{00000000-0010-0000-0500-00000F000000}" name="Reconciliation"/>
    <tableColumn id="16" xr3:uid="{00000000-0010-0000-0500-000010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m_commodity" displayName="tbl_dim_commodity" ref="A1:I6" totalsRowShown="0">
  <autoFilter ref="A1:I6" xr:uid="{00000000-0009-0000-0100-000007000000}"/>
  <tableColumns count="9">
    <tableColumn id="1" xr3:uid="{00000000-0010-0000-0600-000001000000}" name="cn8_code"/>
    <tableColumn id="2" xr3:uid="{00000000-0010-0000-0600-000002000000}" name="hs2_code"/>
    <tableColumn id="3" xr3:uid="{00000000-0010-0000-0600-000003000000}" name="hs4_code"/>
    <tableColumn id="4" xr3:uid="{00000000-0010-0000-0600-000004000000}" name="hs6_code"/>
    <tableColumn id="5" xr3:uid="{00000000-0010-0000-0600-000005000000}" name="description"/>
    <tableColumn id="6" xr3:uid="{00000000-0010-0000-0600-000006000000}" name="construction"/>
    <tableColumn id="7" xr3:uid="{00000000-0010-0000-0600-000007000000}" name="fibre"/>
    <tableColumn id="8" xr3:uid="{00000000-0010-0000-0600-000008000000}" name="basket_role"/>
    <tableColumn id="9" xr3:uid="{00000000-0010-0000-0600-000009000000}" name="inclusion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dim_partner_country" displayName="tbl_dim_partner_country" ref="A1:G11" totalsRowShown="0">
  <autoFilter ref="A1:G11" xr:uid="{00000000-0009-0000-0100-000008000000}"/>
  <tableColumns count="7">
    <tableColumn id="1" xr3:uid="{00000000-0010-0000-0700-000001000000}" name="partner_country_id"/>
    <tableColumn id="2" xr3:uid="{00000000-0010-0000-0700-000002000000}" name="country_code_numeric"/>
    <tableColumn id="3" xr3:uid="{00000000-0010-0000-0700-000003000000}" name="partner_country_iso2"/>
    <tableColumn id="4" xr3:uid="{00000000-0010-0000-0700-000004000000}" name="partner_country_name"/>
    <tableColumn id="5" xr3:uid="{00000000-0010-0000-0700-000005000000}" name="hmrc_flow_type_id"/>
    <tableColumn id="6" xr3:uid="{00000000-0010-0000-0700-000006000000}" name="scope_status"/>
    <tableColumn id="7" xr3:uid="{00000000-0010-0000-0700-000007000000}" name="geographical_ba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im_month" displayName="tbl_dim_month" ref="A1:J91" totalsRowShown="0">
  <autoFilter ref="A1:J91" xr:uid="{00000000-0009-0000-0100-000009000000}"/>
  <tableColumns count="10">
    <tableColumn id="1" xr3:uid="{00000000-0010-0000-0800-000001000000}" name="month_id"/>
    <tableColumn id="2" xr3:uid="{00000000-0010-0000-0800-000002000000}" name="month_date"/>
    <tableColumn id="3" xr3:uid="{00000000-0010-0000-0800-000003000000}" name="calendar_year"/>
    <tableColumn id="4" xr3:uid="{00000000-0010-0000-0800-000004000000}" name="month_number"/>
    <tableColumn id="5" xr3:uid="{00000000-0010-0000-0800-000005000000}" name="month_name"/>
    <tableColumn id="6" xr3:uid="{00000000-0010-0000-0800-000006000000}" name="calendar_quarter"/>
    <tableColumn id="7" xr3:uid="{00000000-0010-0000-0800-000007000000}" name="half_year"/>
    <tableColumn id="8" xr3:uid="{00000000-0010-0000-0800-000008000000}" name="complete_calendar_year_flag"/>
    <tableColumn id="9" xr3:uid="{00000000-0010-0000-0800-000009000000}" name="ytd_2026_flag"/>
    <tableColumn id="10" xr3:uid="{00000000-0010-0000-0800-00000A000000}" name="like_for_like_h1_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raw_partner_monthly" displayName="tbl_raw_partner_monthly" ref="A1:K3589" totalsRowShown="0">
  <autoFilter ref="A1:K3589" xr:uid="{00000000-0009-0000-0100-00000A000000}"/>
  <tableColumns count="11">
    <tableColumn id="1" xr3:uid="{00000000-0010-0000-0900-000001000000}" name="source_query_id"/>
    <tableColumn id="2" xr3:uid="{00000000-0010-0000-0900-000002000000}" name="source_record_no"/>
    <tableColumn id="3" xr3:uid="{00000000-0010-0000-0900-000003000000}" name="month_id"/>
    <tableColumn id="4" xr3:uid="{00000000-0010-0000-0900-000004000000}" name="commodity_id"/>
    <tableColumn id="5" xr3:uid="{00000000-0010-0000-0900-000005000000}" name="country_id"/>
    <tableColumn id="6" xr3:uid="{00000000-0010-0000-0900-000006000000}" name="flow_type_id"/>
    <tableColumn id="7" xr3:uid="{00000000-0010-0000-0900-000007000000}" name="suppression_index"/>
    <tableColumn id="8" xr3:uid="{00000000-0010-0000-0900-000008000000}" name="supp_unit"/>
    <tableColumn id="9" xr3:uid="{00000000-0010-0000-0900-000009000000}" name="net_mass"/>
    <tableColumn id="10" xr3:uid="{00000000-0010-0000-0900-00000A000000}" name="value_gbp"/>
    <tableColumn id="11" xr3:uid="{00000000-0010-0000-0900-00000B000000}" name="source_fi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raw_world_monthly" displayName="tbl_raw_world_monthly" ref="A1:J721" totalsRowShown="0">
  <autoFilter ref="A1:J721" xr:uid="{00000000-0009-0000-0100-00000B000000}"/>
  <tableColumns count="10">
    <tableColumn id="1" xr3:uid="{00000000-0010-0000-0A00-000001000000}" name="source_query_id"/>
    <tableColumn id="2" xr3:uid="{00000000-0010-0000-0A00-000002000000}" name="source_record_no"/>
    <tableColumn id="3" xr3:uid="{00000000-0010-0000-0A00-000003000000}" name="month_id"/>
    <tableColumn id="4" xr3:uid="{00000000-0010-0000-0A00-000004000000}" name="commodity_id"/>
    <tableColumn id="5" xr3:uid="{00000000-0010-0000-0A00-000005000000}" name="flow_type_id"/>
    <tableColumn id="6" xr3:uid="{00000000-0010-0000-0A00-000006000000}" name="suppression_index"/>
    <tableColumn id="7" xr3:uid="{00000000-0010-0000-0A00-000007000000}" name="supp_unit"/>
    <tableColumn id="8" xr3:uid="{00000000-0010-0000-0A00-000008000000}" name="net_mass"/>
    <tableColumn id="9" xr3:uid="{00000000-0010-0000-0A00-000009000000}" name="value_gbp"/>
    <tableColumn id="10" xr3:uid="{00000000-0010-0000-0A00-00000A000000}" name="source_fi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B000000}" name="tbl_fct_partner_monthly" displayName="tbl_fct_partner_monthly" ref="A1:AB3601" totalsRowShown="0">
  <autoFilter ref="A1:AB3601" xr:uid="{00000000-0009-0000-0100-00001A000000}"/>
  <tableColumns count="28">
    <tableColumn id="1" xr3:uid="{00000000-0010-0000-0B00-000001000000}" name="monthly_import_key"/>
    <tableColumn id="2" xr3:uid="{00000000-0010-0000-0B00-000002000000}" name="month_date"/>
    <tableColumn id="3" xr3:uid="{00000000-0010-0000-0B00-000003000000}" name="month_id"/>
    <tableColumn id="4" xr3:uid="{00000000-0010-0000-0B00-000004000000}" name="calendar_year"/>
    <tableColumn id="5" xr3:uid="{00000000-0010-0000-0B00-000005000000}" name="calendar_month"/>
    <tableColumn id="6" xr3:uid="{00000000-0010-0000-0B00-000006000000}" name="cn8_code"/>
    <tableColumn id="7" xr3:uid="{00000000-0010-0000-0B00-000007000000}" name="hs4_code"/>
    <tableColumn id="8" xr3:uid="{00000000-0010-0000-0B00-000008000000}" name="partner_country_id"/>
    <tableColumn id="9" xr3:uid="{00000000-0010-0000-0B00-000009000000}" name="partner_country_iso2"/>
    <tableColumn id="10" xr3:uid="{00000000-0010-0000-0B00-00000A000000}" name="partner_country_name"/>
    <tableColumn id="11" xr3:uid="{00000000-0010-0000-0B00-00000B000000}" name="flow"/>
    <tableColumn id="12" xr3:uid="{00000000-0010-0000-0B00-00000C000000}" name="flow_type_id"/>
    <tableColumn id="13" xr3:uid="{00000000-0010-0000-0B00-00000D000000}" name="api_row_present_flag"/>
    <tableColumn id="14" xr3:uid="{00000000-0010-0000-0B00-00000E000000}" name="record_status"/>
    <tableColumn id="15" xr3:uid="{00000000-0010-0000-0B00-00000F000000}" name="suppression_index_list"/>
    <tableColumn id="16" xr3:uid="{00000000-0010-0000-0B00-000010000000}" name="suppression_flag"/>
    <tableColumn id="17" xr3:uid="{00000000-0010-0000-0B00-000011000000}" name="import_value_gbp"/>
    <tableColumn id="18" xr3:uid="{00000000-0010-0000-0B00-000012000000}" name="net_mass_kg"/>
    <tableColumn id="19" xr3:uid="{00000000-0010-0000-0B00-000013000000}" name="supplementary_quantity"/>
    <tableColumn id="20" xr3:uid="{00000000-0010-0000-0B00-000014000000}" name="mass_status"/>
    <tableColumn id="21" xr3:uid="{00000000-0010-0000-0B00-000015000000}" name="unit_value_gbp_per_kg"/>
    <tableColumn id="22" xr3:uid="{00000000-0010-0000-0B00-000016000000}" name="world_import_value_gbp"/>
    <tableColumn id="23" xr3:uid="{00000000-0010-0000-0B00-000017000000}" name="partner_value_share"/>
    <tableColumn id="24" xr3:uid="{00000000-0010-0000-0B00-000018000000}" name="source_query_id"/>
    <tableColumn id="25" xr3:uid="{00000000-0010-0000-0B00-000019000000}" name="source_file"/>
    <tableColumn id="26" xr3:uid="{00000000-0010-0000-0B00-00001A000000}" name="reference_median_unit_value_gbp_per_kg"/>
    <tableColumn id="27" xr3:uid="{00000000-0010-0000-0B00-00001B000000}" name="unit_value_ratio_to_reference_median"/>
    <tableColumn id="28" xr3:uid="{00000000-0010-0000-0B00-00001C000000}" name="unit_value_review_flag_2_5x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C000000}" name="tbl_fct_world_monthly" displayName="tbl_fct_world_monthly" ref="A1:Y361" totalsRowShown="0">
  <autoFilter ref="A1:Y361" xr:uid="{00000000-0009-0000-0100-00001B000000}"/>
  <tableColumns count="25">
    <tableColumn id="1" xr3:uid="{00000000-0010-0000-0C00-000001000000}" name="world_monthly_key"/>
    <tableColumn id="2" xr3:uid="{00000000-0010-0000-0C00-000002000000}" name="month_date"/>
    <tableColumn id="3" xr3:uid="{00000000-0010-0000-0C00-000003000000}" name="month_id"/>
    <tableColumn id="4" xr3:uid="{00000000-0010-0000-0C00-000004000000}" name="calendar_year"/>
    <tableColumn id="5" xr3:uid="{00000000-0010-0000-0C00-000005000000}" name="calendar_month"/>
    <tableColumn id="6" xr3:uid="{00000000-0010-0000-0C00-000006000000}" name="cn8_code"/>
    <tableColumn id="7" xr3:uid="{00000000-0010-0000-0C00-000007000000}" name="hs4_code"/>
    <tableColumn id="8" xr3:uid="{00000000-0010-0000-0C00-000008000000}" name="eu_import_value_gbp"/>
    <tableColumn id="9" xr3:uid="{00000000-0010-0000-0C00-000009000000}" name="non_eu_import_value_gbp"/>
    <tableColumn id="10" xr3:uid="{00000000-0010-0000-0C00-00000A000000}" name="world_import_value_gbp"/>
    <tableColumn id="11" xr3:uid="{00000000-0010-0000-0C00-00000B000000}" name="eu_net_mass_kg"/>
    <tableColumn id="12" xr3:uid="{00000000-0010-0000-0C00-00000C000000}" name="non_eu_net_mass_kg"/>
    <tableColumn id="13" xr3:uid="{00000000-0010-0000-0C00-00000D000000}" name="world_net_mass_kg"/>
    <tableColumn id="14" xr3:uid="{00000000-0010-0000-0C00-00000E000000}" name="eu_supplementary_quantity"/>
    <tableColumn id="15" xr3:uid="{00000000-0010-0000-0C00-00000F000000}" name="non_eu_supplementary_quantity"/>
    <tableColumn id="16" xr3:uid="{00000000-0010-0000-0C00-000010000000}" name="world_supplementary_quantity"/>
    <tableColumn id="17" xr3:uid="{00000000-0010-0000-0C00-000011000000}" name="unit_value_gbp_per_kg"/>
    <tableColumn id="18" xr3:uid="{00000000-0010-0000-0C00-000012000000}" name="eu_suppression_index_list"/>
    <tableColumn id="19" xr3:uid="{00000000-0010-0000-0C00-000013000000}" name="non_eu_suppression_index_list"/>
    <tableColumn id="20" xr3:uid="{00000000-0010-0000-0C00-000014000000}" name="suppression_flag"/>
    <tableColumn id="21" xr3:uid="{00000000-0010-0000-0C00-000015000000}" name="source_query_id"/>
    <tableColumn id="22" xr3:uid="{00000000-0010-0000-0C00-000016000000}" name="source_file"/>
    <tableColumn id="23" xr3:uid="{00000000-0010-0000-0C00-000017000000}" name="reference_median_unit_value_gbp_per_kg"/>
    <tableColumn id="24" xr3:uid="{00000000-0010-0000-0C00-000018000000}" name="unit_value_ratio_to_reference_median"/>
    <tableColumn id="25" xr3:uid="{00000000-0010-0000-0C00-000019000000}" name="unit_value_review_flag_2_5x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con_controls" displayName="tbl_recon_controls" ref="A4:F11" totalsRowShown="0">
  <autoFilter ref="A4:F11" xr:uid="{00000000-0009-0000-0100-00000E000000}"/>
  <tableColumns count="6">
    <tableColumn id="1" xr3:uid="{00000000-0010-0000-0D00-000001000000}" name="Control"/>
    <tableColumn id="2" xr3:uid="{00000000-0010-0000-0D00-000002000000}" name="Expected"/>
    <tableColumn id="3" xr3:uid="{00000000-0010-0000-0D00-000003000000}" name="Actual"/>
    <tableColumn id="4" xr3:uid="{00000000-0010-0000-0D00-000004000000}" name="Variance"/>
    <tableColumn id="5" xr3:uid="{00000000-0010-0000-0D00-000005000000}" name="Status"/>
    <tableColumn id="6" xr3:uid="{00000000-0010-0000-0D00-000006000000}" name="Eviden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annual_population" displayName="tbl_annual_population" ref="A15:I23" totalsRowShown="0">
  <autoFilter ref="A15:I23" xr:uid="{00000000-0009-0000-0100-00000F000000}"/>
  <tableColumns count="9">
    <tableColumn id="1" xr3:uid="{00000000-0010-0000-0E00-000001000000}" name="calendar_year"/>
    <tableColumn id="2" xr3:uid="{00000000-0010-0000-0E00-000002000000}" name="period"/>
    <tableColumn id="3" xr3:uid="{00000000-0010-0000-0E00-000003000000}" name="months"/>
    <tableColumn id="4" xr3:uid="{00000000-0010-0000-0E00-000004000000}" name="world_value_gbp"/>
    <tableColumn id="5" xr3:uid="{00000000-0010-0000-0E00-000005000000}" name="selected_10_value_gbp"/>
    <tableColumn id="6" xr3:uid="{00000000-0010-0000-0E00-000006000000}" name="selected_10_share"/>
    <tableColumn id="7" xr3:uid="{00000000-0010-0000-0E00-000007000000}" name="world_net_mass_kg"/>
    <tableColumn id="8" xr3:uid="{00000000-0010-0000-0E00-000008000000}" name="world_unit_value_gbp_per_kg"/>
    <tableColumn id="9" xr3:uid="{00000000-0010-0000-0E00-000009000000}" name="note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2025_world_recon" displayName="tbl_2025_world_recon" ref="A27:J31" totalsRowShown="0">
  <autoFilter ref="A27:J31" xr:uid="{00000000-0009-0000-0100-000010000000}"/>
  <tableColumns count="10">
    <tableColumn id="1" xr3:uid="{00000000-0010-0000-0F00-000001000000}" name="cn8_code"/>
    <tableColumn id="2" xr3:uid="{00000000-0010-0000-0F00-000002000000}" name="description"/>
    <tableColumn id="3" xr3:uid="{00000000-0010-0000-0F00-000003000000}" name="wp004_value_gbp"/>
    <tableColumn id="4" xr3:uid="{00000000-0010-0000-0F00-000004000000}" name="wp005_monthly_value_gbp"/>
    <tableColumn id="5" xr3:uid="{00000000-0010-0000-0F00-000005000000}" name="value_difference_gbp"/>
    <tableColumn id="6" xr3:uid="{00000000-0010-0000-0F00-000006000000}" name="wp004_net_mass_kg"/>
    <tableColumn id="7" xr3:uid="{00000000-0010-0000-0F00-000007000000}" name="wp005_monthly_net_mass_kg"/>
    <tableColumn id="8" xr3:uid="{00000000-0010-0000-0F00-000008000000}" name="mass_difference_kg"/>
    <tableColumn id="9" xr3:uid="{00000000-0010-0000-0F00-000009000000}" name="status"/>
    <tableColumn id="10" xr3:uid="{00000000-0010-0000-0F00-00000A000000}" name="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missing_api_records" displayName="tbl_missing_api_records" ref="A35:F47" totalsRowShown="0">
  <autoFilter ref="A35:F47" xr:uid="{00000000-0009-0000-0100-000011000000}"/>
  <tableColumns count="6">
    <tableColumn id="1" xr3:uid="{00000000-0010-0000-1000-000001000000}" name="month_id"/>
    <tableColumn id="2" xr3:uid="{00000000-0010-0000-1000-000002000000}" name="cn8_code"/>
    <tableColumn id="3" xr3:uid="{00000000-0010-0000-1000-000003000000}" name="partner_country_id"/>
    <tableColumn id="4" xr3:uid="{00000000-0010-0000-1000-000004000000}" name="partner_country_iso2"/>
    <tableColumn id="5" xr3:uid="{00000000-0010-0000-1000-000005000000}" name="partner_country_name"/>
    <tableColumn id="6" xr3:uid="{00000000-0010-0000-1000-000006000000}" name="treatment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mass_coverage_qc" displayName="tbl_mass_coverage_qc" ref="A4:K324" totalsRowShown="0">
  <tableColumns count="11">
    <tableColumn id="1" xr3:uid="{00000000-0010-0000-1100-000001000000}" name="calendar_year"/>
    <tableColumn id="2" xr3:uid="{00000000-0010-0000-1100-000002000000}" name="cn8_code"/>
    <tableColumn id="3" xr3:uid="{00000000-0010-0000-1100-000003000000}" name="partner_country_iso2"/>
    <tableColumn id="4" xr3:uid="{00000000-0010-0000-1100-000004000000}" name="partner_country_name"/>
    <tableColumn id="5" xr3:uid="{00000000-0010-0000-1100-000005000000}" name="total_value_gbp"/>
    <tableColumn id="6" xr3:uid="{00000000-0010-0000-1100-000006000000}" name="value_with_positive_mass_gbp"/>
    <tableColumn id="7" xr3:uid="{00000000-0010-0000-1100-000007000000}" name="mass_coverage_ratio"/>
    <tableColumn id="8" xr3:uid="{00000000-0010-0000-1100-000008000000}" name="threshold"/>
    <tableColumn id="9" xr3:uid="{00000000-0010-0000-1100-000009000000}" name="status"/>
    <tableColumn id="10" xr3:uid="{00000000-0010-0000-1100-00000A000000}" name="months_with_reported_trade"/>
    <tableColumn id="11" xr3:uid="{00000000-0010-0000-1100-00000B000000}" name="months_value_without_mas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2000000}" name="tbl_qc_checks" displayName="tbl_qc_checks" ref="A4:H25" totalsRowShown="0">
  <autoFilter ref="A4:H25" xr:uid="{00000000-0009-0000-0100-000020000000}"/>
  <tableColumns count="8">
    <tableColumn id="1" xr3:uid="{00000000-0010-0000-1200-000001000000}" name="Check_ID"/>
    <tableColumn id="2" xr3:uid="{00000000-0010-0000-1200-000002000000}" name="Area"/>
    <tableColumn id="3" xr3:uid="{00000000-0010-0000-1200-000003000000}" name="Check"/>
    <tableColumn id="4" xr3:uid="{00000000-0010-0000-1200-000004000000}" name="Expected rule"/>
    <tableColumn id="5" xr3:uid="{00000000-0010-0000-1200-000005000000}" name="Actual"/>
    <tableColumn id="6" xr3:uid="{00000000-0010-0000-1200-000006000000}" name="Status"/>
    <tableColumn id="7" xr3:uid="{00000000-0010-0000-1200-000007000000}" name="Evidence"/>
    <tableColumn id="8" xr3:uid="{00000000-0010-0000-1200-000008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3000000}" name="tbl_data_dictionary" displayName="tbl_data_dictionary" ref="A4:H89" totalsRowShown="0">
  <autoFilter ref="A4:H89" xr:uid="{00000000-0009-0000-0100-000021000000}"/>
  <tableColumns count="8">
    <tableColumn id="1" xr3:uid="{00000000-0010-0000-1300-000001000000}" name="Table / sheet"/>
    <tableColumn id="2" xr3:uid="{00000000-0010-0000-1300-000002000000}" name="Field"/>
    <tableColumn id="3" xr3:uid="{00000000-0010-0000-1300-000003000000}" name="Logical type"/>
    <tableColumn id="4" xr3:uid="{00000000-0010-0000-1300-000004000000}" name="Definition"/>
    <tableColumn id="5" xr3:uid="{00000000-0010-0000-1300-000005000000}" name="Source"/>
    <tableColumn id="6" xr3:uid="{00000000-0010-0000-1300-000006000000}" name="Derivation / rule"/>
    <tableColumn id="7" xr3:uid="{00000000-0010-0000-1300-000007000000}" name="Nullable"/>
    <tableColumn id="8" xr3:uid="{00000000-0010-0000-1300-000008000000}" name="Key / rol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sql_table_map" displayName="tbl_sql_table_map" ref="A4:F11" totalsRowShown="0">
  <autoFilter ref="A4:F11" xr:uid="{00000000-0009-0000-0100-000015000000}"/>
  <tableColumns count="6">
    <tableColumn id="1" xr3:uid="{00000000-0010-0000-1400-000001000000}" name="Load order"/>
    <tableColumn id="2" xr3:uid="{00000000-0010-0000-1400-000002000000}" name="Workbook source"/>
    <tableColumn id="3" xr3:uid="{00000000-0010-0000-1400-000003000000}" name="PostgreSQL target"/>
    <tableColumn id="4" xr3:uid="{00000000-0010-0000-1400-000004000000}" name="Load file / source"/>
    <tableColumn id="5" xr3:uid="{00000000-0010-0000-1400-000005000000}" name="Primary key"/>
    <tableColumn id="6" xr3:uid="{00000000-0010-0000-1400-000006000000}" name="Purpos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5000000}" name="tbl_sql_field_map" displayName="tbl_sql_field_map" ref="A14:I96" totalsRowShown="0">
  <autoFilter ref="A14:I96" xr:uid="{00000000-0009-0000-0100-000022000000}"/>
  <tableColumns count="9">
    <tableColumn id="1" xr3:uid="{00000000-0010-0000-1500-000001000000}" name="PostgreSQL table"/>
    <tableColumn id="2" xr3:uid="{00000000-0010-0000-1500-000002000000}" name="column_name"/>
    <tableColumn id="3" xr3:uid="{00000000-0010-0000-1500-000003000000}" name="data_type"/>
    <tableColumn id="4" xr3:uid="{00000000-0010-0000-1500-000004000000}" name="nullable"/>
    <tableColumn id="5" xr3:uid="{00000000-0010-0000-1500-000005000000}" name="key / role"/>
    <tableColumn id="6" xr3:uid="{00000000-0010-0000-1500-000006000000}" name="workbook source"/>
    <tableColumn id="7" xr3:uid="{00000000-0010-0000-1500-000007000000}" name="transform rule"/>
    <tableColumn id="8" xr3:uid="{00000000-0010-0000-1500-000008000000}" name="definition"/>
    <tableColumn id="9" xr3:uid="{00000000-0010-0000-1500-000009000000}" name="source lineage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uv_review_parameters" displayName="tbl_uv_review_parameters" ref="H4:J7" totalsRowShown="0">
  <autoFilter ref="H4:J7" xr:uid="{00000000-0009-0000-0100-000017000000}"/>
  <tableColumns count="3">
    <tableColumn id="1" xr3:uid="{00000000-0010-0000-1600-000001000000}" name="Parameter"/>
    <tableColumn id="2" xr3:uid="{00000000-0010-0000-1600-000002000000}" name="Value"/>
    <tableColumn id="3" xr3:uid="{00000000-0010-0000-1600-000003000000}" name="Interpretation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uv_reference_medians" displayName="tbl_uv_reference_medians" ref="I9:K53" totalsRowShown="0">
  <autoFilter ref="I9:K53" xr:uid="{00000000-0009-0000-0100-000018000000}"/>
  <tableColumns count="3">
    <tableColumn id="1" xr3:uid="{00000000-0010-0000-1700-000001000000}" name="scope_key"/>
    <tableColumn id="2" xr3:uid="{00000000-0010-0000-1700-000002000000}" name="reference_group"/>
    <tableColumn id="3" xr3:uid="{00000000-0010-0000-1700-000003000000}" name="reference_median_unit_value_gbp_per_kg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8000000}" name="tbl_uv_primary_summary" displayName="tbl_uv_primary_summary" ref="A4:F6" totalsRowShown="0">
  <autoFilter ref="A4:F6" xr:uid="{00000000-0009-0000-0100-00001C000000}"/>
  <tableColumns count="6">
    <tableColumn id="1" xr3:uid="{00000000-0010-0000-1800-000001000000}" name="Scope"/>
    <tableColumn id="2" xr3:uid="{00000000-0010-0000-1800-000002000000}" name="Eligible rows"/>
    <tableColumn id="3" xr3:uid="{00000000-0010-0000-1800-000003000000}" name="Review rows"/>
    <tableColumn id="4" xr3:uid="{00000000-0010-0000-1800-000004000000}" name="Review rate"/>
    <tableColumn id="5" xr3:uid="{00000000-0010-0000-1800-000005000000}" name="Review value GBP"/>
    <tableColumn id="6" xr3:uid="{00000000-0010-0000-1800-000006000000}" name="Review value sh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9000000}" name="tbl_uv_material_sensitivity" displayName="tbl_uv_material_sensitivity" ref="A9:G11" totalsRowShown="0">
  <autoFilter ref="A9:G11" xr:uid="{00000000-0009-0000-0100-00001D000000}"/>
  <tableColumns count="7">
    <tableColumn id="1" xr3:uid="{00000000-0010-0000-1900-000001000000}" name="Partner"/>
    <tableColumn id="2" xr3:uid="{00000000-0010-0000-1900-000002000000}" name="cn8_code"/>
    <tableColumn id="3" xr3:uid="{00000000-0010-0000-1900-000003000000}" name="Period"/>
    <tableColumn id="4" xr3:uid="{00000000-0010-0000-1900-000004000000}" name="Reported GBP/kg"/>
    <tableColumn id="5" xr3:uid="{00000000-0010-0000-1900-000005000000}" name="Excluding REVIEW GBP/kg"/>
    <tableColumn id="6" xr3:uid="{00000000-0010-0000-1900-000006000000}" name="Change"/>
    <tableColumn id="7" xr3:uid="{00000000-0010-0000-1900-000007000000}" name="Review months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A000000}" name="tbl_uv_threshold_sensitivity" displayName="tbl_uv_threshold_sensitivity" ref="A14:E18" totalsRowShown="0">
  <autoFilter ref="A14:E18" xr:uid="{00000000-0009-0000-0100-00001E000000}"/>
  <tableColumns count="5">
    <tableColumn id="1" xr3:uid="{00000000-0010-0000-1A00-000001000000}" name="Review multiplier"/>
    <tableColumn id="2" xr3:uid="{00000000-0010-0000-1A00-000002000000}" name="Lower bound"/>
    <tableColumn id="3" xr3:uid="{00000000-0010-0000-1A00-000003000000}" name="Partner review rows"/>
    <tableColumn id="4" xr3:uid="{00000000-0010-0000-1A00-000004000000}" name="World review rows"/>
    <tableColumn id="5" xr3:uid="{00000000-0010-0000-1A00-000005000000}" name="Us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B000000}" name="tbl_uv_world_review_detail" displayName="tbl_uv_world_review_detail" ref="A27:F29" totalsRowShown="0">
  <autoFilter ref="A27:F29" xr:uid="{00000000-0009-0000-0100-00001F000000}"/>
  <tableColumns count="6">
    <tableColumn id="1" xr3:uid="{00000000-0010-0000-1B00-000001000000}" name="cn8_code"/>
    <tableColumn id="2" xr3:uid="{00000000-0010-0000-1B00-000002000000}" name="month_date"/>
    <tableColumn id="3" xr3:uid="{00000000-0010-0000-1B00-000003000000}" name="Reported GBP/kg"/>
    <tableColumn id="4" xr3:uid="{00000000-0010-0000-1B00-000004000000}" name="Reference median GBP/kg"/>
    <tableColumn id="5" xr3:uid="{00000000-0010-0000-1B00-000005000000}" name="Ratio"/>
    <tableColumn id="6" xr3:uid="{00000000-0010-0000-1B00-000006000000}" name="Review sta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showGridLines="0" workbookViewId="0">
      <selection activeCell="B7" sqref="B7"/>
    </sheetView>
  </sheetViews>
  <sheetFormatPr defaultRowHeight="15"/>
  <cols>
    <col min="1" max="1" width="25" customWidth="1"/>
    <col min="2" max="2" width="92" customWidth="1"/>
    <col min="3" max="3" width="36" customWidth="1"/>
    <col min="4" max="4" width="48" customWidth="1"/>
    <col min="5" max="8" width="12" customWidth="1"/>
  </cols>
  <sheetData>
    <row r="1" spans="1:8" ht="27.95" customHeight="1">
      <c r="A1" s="35" t="s">
        <v>0</v>
      </c>
      <c r="B1" s="35"/>
      <c r="C1" s="35"/>
      <c r="D1" s="35"/>
      <c r="E1" s="35"/>
      <c r="F1" s="35"/>
      <c r="G1" s="35"/>
      <c r="H1" s="35"/>
    </row>
    <row r="2" spans="1:8" ht="32.1" customHeight="1">
      <c r="A2" s="36" t="inlineStr">
        <is>
          <t>Controlled monthly evidence for the four locked CN8 codes, with source reconciliation and quality checks.</t>
        </is>
      </c>
      <c r="B2" s="36"/>
      <c r="C2" s="36"/>
      <c r="D2" s="36"/>
      <c r="E2" s="36"/>
      <c r="F2" s="36"/>
      <c r="G2" s="36"/>
      <c r="H2" s="36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 t="s">
        <v>2</v>
      </c>
      <c r="B4" s="2" t="s">
        <v>3</v>
      </c>
      <c r="C4" s="1"/>
      <c r="D4" s="1"/>
      <c r="E4" s="1"/>
      <c r="F4" s="1"/>
      <c r="G4" s="1"/>
      <c r="H4" s="1"/>
    </row>
    <row r="5" spans="1:8">
      <c r="A5" s="1" t="s">
        <v>4</v>
      </c>
      <c r="B5" s="2" t="s">
        <v>5</v>
      </c>
      <c r="C5" s="1"/>
      <c r="D5" s="1"/>
      <c r="E5" s="1"/>
      <c r="F5" s="1"/>
      <c r="G5" s="1"/>
      <c r="H5" s="1"/>
    </row>
    <row r="6" spans="1:8" ht="14.25">
      <c r="A6" s="1" t="s">
        <v>6</v>
      </c>
      <c r="B6" s="38" t="inlineStr">
        <is>
          <t>Final monthly-trade evidence; QC complete; fixed extracts used in WP006 SQL core</t>
        </is>
      </c>
      <c r="C6" s="1"/>
      <c r="D6" s="1"/>
      <c r="E6" s="1"/>
      <c r="F6" s="1"/>
      <c r="G6" s="1"/>
      <c r="H6" s="1"/>
    </row>
    <row r="7" spans="1:8">
      <c r="A7" s="1" t="s">
        <v>8</v>
      </c>
      <c r="B7" s="2" t="s">
        <v>9</v>
      </c>
      <c r="C7" s="1"/>
      <c r="D7" s="1"/>
      <c r="E7" s="1"/>
      <c r="F7" s="1"/>
      <c r="G7" s="1"/>
      <c r="H7" s="1"/>
    </row>
    <row r="8" spans="1:8">
      <c r="A8" s="1" t="s">
        <v>10</v>
      </c>
      <c r="B8" s="2" t="s">
        <v>11</v>
      </c>
      <c r="C8" s="1"/>
      <c r="D8" s="1"/>
      <c r="E8" s="1"/>
      <c r="F8" s="1"/>
      <c r="G8" s="1"/>
      <c r="H8" s="1"/>
    </row>
    <row r="9" spans="1:8">
      <c r="A9" s="1" t="s">
        <v>12</v>
      </c>
      <c r="B9" s="2" t="s">
        <v>13</v>
      </c>
      <c r="C9" s="1"/>
      <c r="D9" s="1"/>
      <c r="E9" s="1"/>
      <c r="F9" s="1"/>
      <c r="G9" s="1"/>
      <c r="H9" s="1"/>
    </row>
    <row r="10" spans="1:8">
      <c r="A10" s="1" t="s">
        <v>14</v>
      </c>
      <c r="B10" s="2" t="s">
        <v>15</v>
      </c>
      <c r="C10" s="1"/>
      <c r="D10" s="1"/>
      <c r="E10" s="1"/>
      <c r="F10" s="1"/>
      <c r="G10" s="1"/>
      <c r="H10" s="1"/>
    </row>
    <row r="11" spans="1:8">
      <c r="A11" s="1" t="s">
        <v>16</v>
      </c>
      <c r="B11" s="2" t="s">
        <v>17</v>
      </c>
      <c r="C11" s="1"/>
      <c r="D11" s="1"/>
      <c r="E11" s="1"/>
      <c r="F11" s="1"/>
      <c r="G11" s="1"/>
      <c r="H11" s="1"/>
    </row>
    <row r="12" spans="1:8">
      <c r="A12" s="1" t="s">
        <v>18</v>
      </c>
      <c r="B12" s="2" t="s">
        <v>19</v>
      </c>
      <c r="C12" s="1"/>
      <c r="D12" s="1"/>
      <c r="E12" s="1"/>
      <c r="F12" s="1"/>
      <c r="G12" s="1"/>
      <c r="H12" s="1"/>
    </row>
    <row r="13" spans="1:8">
      <c r="A13" s="1" t="s">
        <v>20</v>
      </c>
      <c r="B13" s="2" t="s">
        <v>21</v>
      </c>
      <c r="C13" s="1"/>
      <c r="D13" s="1"/>
      <c r="E13" s="1"/>
      <c r="F13" s="1"/>
      <c r="G13" s="1"/>
      <c r="H13" s="1"/>
    </row>
    <row r="14" spans="1:8">
      <c r="A14" s="1" t="s">
        <v>22</v>
      </c>
      <c r="B14" s="2" t="s">
        <v>23</v>
      </c>
      <c r="C14" s="1"/>
      <c r="D14" s="1"/>
      <c r="E14" s="1"/>
      <c r="F14" s="1"/>
      <c r="G14" s="1"/>
      <c r="H14" s="1"/>
    </row>
    <row r="15" spans="1:8">
      <c r="A15" s="1" t="s">
        <v>24</v>
      </c>
      <c r="B15" s="2" t="s">
        <v>25</v>
      </c>
      <c r="C15" s="1"/>
      <c r="D15" s="1"/>
      <c r="E15" s="1"/>
      <c r="F15" s="1"/>
      <c r="G15" s="1"/>
      <c r="H15" s="1"/>
    </row>
    <row r="16" spans="1:8">
      <c r="A16" s="1" t="s">
        <v>26</v>
      </c>
      <c r="B16" s="2" t="s">
        <v>27</v>
      </c>
      <c r="C16" s="1"/>
      <c r="D16" s="1"/>
      <c r="E16" s="1"/>
      <c r="F16" s="1"/>
      <c r="G16" s="1"/>
      <c r="H16" s="1"/>
    </row>
    <row r="17" spans="1:8">
      <c r="A17" s="1" t="s">
        <v>28</v>
      </c>
      <c r="B17" s="2" t="s">
        <v>29</v>
      </c>
      <c r="C17" s="1"/>
      <c r="D17" s="1"/>
      <c r="E17" s="1"/>
      <c r="F17" s="1"/>
      <c r="G17" s="1"/>
      <c r="H17" s="1"/>
    </row>
    <row r="18" spans="1:8">
      <c r="A18" s="1" t="s">
        <v>30</v>
      </c>
      <c r="B18" s="2" t="s">
        <v>31</v>
      </c>
      <c r="C18" s="1"/>
      <c r="D18" s="1"/>
      <c r="E18" s="1"/>
      <c r="F18" s="1"/>
      <c r="G18" s="1"/>
      <c r="H18" s="1"/>
    </row>
    <row r="19" spans="1:8">
      <c r="A19" s="1" t="s">
        <v>32</v>
      </c>
      <c r="B19" s="1" t="s">
        <v>33</v>
      </c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42" t="s">
        <v>34</v>
      </c>
      <c r="B21" s="42"/>
      <c r="C21" s="42"/>
      <c r="D21" s="42"/>
      <c r="E21" s="1"/>
      <c r="F21" s="1"/>
      <c r="G21" s="1"/>
      <c r="H21" s="1"/>
    </row>
    <row r="22" spans="1:8">
      <c r="A22" s="2" t="s">
        <v>35</v>
      </c>
      <c r="B22" s="2" t="s">
        <v>36</v>
      </c>
      <c r="C22" s="2" t="s">
        <v>37</v>
      </c>
      <c r="D22" s="2" t="s">
        <v>38</v>
      </c>
      <c r="E22" s="1"/>
      <c r="F22" s="1"/>
      <c r="G22" s="1"/>
      <c r="H22" s="1"/>
    </row>
    <row r="23" spans="1:8">
      <c r="A23" s="2" t="s">
        <v>39</v>
      </c>
      <c r="B23" s="2" t="s">
        <v>40</v>
      </c>
      <c r="C23" s="2" t="s">
        <v>41</v>
      </c>
      <c r="D23" s="2" t="s">
        <v>42</v>
      </c>
      <c r="E23" s="1"/>
      <c r="F23" s="1"/>
      <c r="G23" s="1"/>
      <c r="H23" s="1"/>
    </row>
    <row r="24" spans="1:8">
      <c r="A24" s="2" t="s">
        <v>43</v>
      </c>
      <c r="B24" s="2" t="s">
        <v>44</v>
      </c>
      <c r="C24" s="2" t="s">
        <v>45</v>
      </c>
      <c r="D24" s="2" t="s">
        <v>46</v>
      </c>
      <c r="E24" s="1"/>
      <c r="F24" s="1"/>
      <c r="G24" s="1"/>
      <c r="H24" s="1"/>
    </row>
    <row r="25" spans="1:8">
      <c r="A25" s="2" t="s">
        <v>47</v>
      </c>
      <c r="B25" s="2" t="s">
        <v>48</v>
      </c>
      <c r="C25" s="2" t="s">
        <v>49</v>
      </c>
      <c r="D25" s="2" t="s">
        <v>50</v>
      </c>
      <c r="E25" s="1"/>
      <c r="F25" s="1"/>
      <c r="G25" s="1"/>
      <c r="H25" s="1"/>
    </row>
    <row r="26" spans="1:8">
      <c r="A26" s="2" t="s">
        <v>26</v>
      </c>
      <c r="B26" s="2" t="s">
        <v>51</v>
      </c>
      <c r="C26" s="2" t="s">
        <v>52</v>
      </c>
      <c r="D26" s="2" t="s">
        <v>53</v>
      </c>
      <c r="E26" s="1"/>
      <c r="F26" s="1"/>
      <c r="G26" s="1"/>
      <c r="H26" s="1"/>
    </row>
    <row r="27" spans="1:8">
      <c r="A27" s="2" t="s">
        <v>54</v>
      </c>
      <c r="B27" s="2" t="s">
        <v>55</v>
      </c>
      <c r="C27" s="2" t="s">
        <v>56</v>
      </c>
      <c r="D27" s="2" t="s">
        <v>57</v>
      </c>
      <c r="E27" s="1"/>
      <c r="F27" s="1"/>
      <c r="G27" s="1"/>
      <c r="H27" s="1"/>
    </row>
    <row r="28" spans="1:8">
      <c r="A28" s="2" t="s">
        <v>58</v>
      </c>
      <c r="B28" s="2" t="s">
        <v>59</v>
      </c>
      <c r="C28" s="2" t="s">
        <v>60</v>
      </c>
      <c r="D28" s="2" t="s">
        <v>61</v>
      </c>
      <c r="E28" s="1"/>
      <c r="F28" s="1"/>
      <c r="G28" s="1"/>
      <c r="H28" s="1"/>
    </row>
    <row r="29" spans="1:8">
      <c r="A29" s="2" t="s">
        <v>62</v>
      </c>
      <c r="B29" s="2" t="s">
        <v>63</v>
      </c>
      <c r="C29" s="2" t="s">
        <v>64</v>
      </c>
      <c r="D29" s="2" t="s">
        <v>65</v>
      </c>
      <c r="E29" s="1"/>
      <c r="F29" s="1"/>
      <c r="G29" s="1"/>
      <c r="H29" s="1"/>
    </row>
    <row r="30" spans="1:8">
      <c r="A30" s="42" t="s">
        <v>66</v>
      </c>
      <c r="B30" s="42"/>
      <c r="C30" s="42"/>
      <c r="D30" s="42"/>
      <c r="E30" s="1"/>
      <c r="F30" s="1"/>
      <c r="G30" s="1"/>
      <c r="H30" s="1"/>
    </row>
    <row r="31" spans="1:8">
      <c r="A31" s="2" t="s">
        <v>67</v>
      </c>
      <c r="B31" s="2" t="s">
        <v>68</v>
      </c>
      <c r="C31" s="1"/>
      <c r="D31" s="1"/>
      <c r="E31" s="1"/>
      <c r="F31" s="1"/>
      <c r="G31" s="1"/>
      <c r="H31" s="1"/>
    </row>
    <row r="32" spans="1:8">
      <c r="A32" s="2" t="s">
        <v>69</v>
      </c>
      <c r="B32" s="2" t="s">
        <v>70</v>
      </c>
      <c r="C32" s="1"/>
      <c r="D32" s="1"/>
      <c r="E32" s="1"/>
      <c r="F32" s="1"/>
      <c r="G32" s="1"/>
      <c r="H32" s="1"/>
    </row>
    <row r="33" spans="1:8">
      <c r="A33" s="2" t="s">
        <v>71</v>
      </c>
      <c r="B33" s="2" t="s">
        <v>72</v>
      </c>
      <c r="C33" s="1"/>
      <c r="D33" s="1"/>
      <c r="E33" s="1"/>
      <c r="F33" s="1"/>
      <c r="G33" s="1"/>
      <c r="H33" s="1"/>
    </row>
    <row r="34" spans="1:8">
      <c r="A34" s="2" t="s">
        <v>73</v>
      </c>
      <c r="B34" s="2" t="s">
        <v>74</v>
      </c>
      <c r="C34" s="1"/>
      <c r="D34" s="1"/>
      <c r="E34" s="1"/>
      <c r="F34" s="1"/>
      <c r="G34" s="1"/>
      <c r="H34" s="1"/>
    </row>
    <row r="35" spans="1:8">
      <c r="A35" s="2" t="s">
        <v>75</v>
      </c>
      <c r="B35" s="2" t="s">
        <v>76</v>
      </c>
      <c r="C35" s="1"/>
      <c r="D35" s="1"/>
      <c r="E35" s="1"/>
      <c r="F35" s="1"/>
      <c r="G35" s="1"/>
      <c r="H35" s="1"/>
    </row>
    <row r="36" spans="1:8">
      <c r="A36" s="2" t="s">
        <v>77</v>
      </c>
      <c r="B36" s="2" t="s">
        <v>78</v>
      </c>
      <c r="C36" s="1"/>
      <c r="D36" s="1"/>
      <c r="E36" s="1"/>
      <c r="F36" s="1"/>
      <c r="G36" s="1"/>
      <c r="H36" s="1"/>
    </row>
    <row r="37" spans="1:8">
      <c r="A37" s="2" t="s">
        <v>79</v>
      </c>
      <c r="B37" s="2" t="s">
        <v>80</v>
      </c>
      <c r="C37" s="1"/>
      <c r="D37" s="1"/>
      <c r="E37" s="1"/>
      <c r="F37" s="1"/>
      <c r="G37" s="1"/>
      <c r="H37" s="1"/>
    </row>
    <row r="38" spans="1:8">
      <c r="A38" s="2" t="s">
        <v>81</v>
      </c>
      <c r="B38" s="2" t="s">
        <v>82</v>
      </c>
      <c r="C38" s="1"/>
      <c r="D38" s="1"/>
      <c r="E38" s="1"/>
      <c r="F38" s="1"/>
      <c r="G38" s="1"/>
      <c r="H38" s="1"/>
    </row>
    <row r="39" spans="1:8">
      <c r="A39" s="2" t="s">
        <v>83</v>
      </c>
      <c r="B39" s="2" t="s">
        <v>84</v>
      </c>
      <c r="C39" s="1"/>
      <c r="D39" s="1"/>
      <c r="E39" s="1"/>
      <c r="F39" s="1"/>
      <c r="G39" s="1"/>
      <c r="H39" s="1"/>
    </row>
    <row r="40" spans="1:8">
      <c r="A40" s="2" t="s">
        <v>85</v>
      </c>
      <c r="B40" s="2" t="s">
        <v>86</v>
      </c>
      <c r="C40" s="1"/>
      <c r="D40" s="1"/>
      <c r="E40" s="1"/>
      <c r="F40" s="1"/>
      <c r="G40" s="1"/>
      <c r="H40" s="1"/>
    </row>
  </sheetData>
  <mergeCells count="4">
    <mergeCell ref="A1:H1"/>
    <mergeCell ref="A2:H2"/>
    <mergeCell ref="A21:D21"/>
    <mergeCell ref="A30:D3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topLeftCell="A9" workbookViewId="0">
      <selection activeCell="C17" sqref="C17"/>
    </sheetView>
  </sheetViews>
  <sheetFormatPr defaultRowHeight="15"/>
  <cols>
    <col min="1" max="1" width="14" customWidth="1"/>
    <col min="2" max="2" width="24" customWidth="1"/>
    <col min="3" max="4" width="72" customWidth="1"/>
    <col min="5" max="5" width="20" customWidth="1"/>
    <col min="6" max="8" width="12" customWidth="1"/>
  </cols>
  <sheetData>
    <row r="1" spans="1:8" ht="27.95" customHeight="1">
      <c r="A1" s="35" t="s">
        <v>87</v>
      </c>
      <c r="B1" s="35"/>
      <c r="C1" s="35"/>
      <c r="D1" s="35"/>
      <c r="E1" s="35"/>
      <c r="F1" s="35"/>
      <c r="G1" s="35"/>
      <c r="H1" s="35"/>
    </row>
    <row r="2" spans="1:8" ht="32.1" customHeight="1">
      <c r="A2" s="36" t="s">
        <v>88</v>
      </c>
      <c r="B2" s="36"/>
      <c r="C2" s="36"/>
      <c r="D2" s="36"/>
      <c r="E2" s="36"/>
      <c r="F2" s="36"/>
      <c r="G2" s="36"/>
      <c r="H2" s="36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89</v>
      </c>
      <c r="B4" s="2" t="s">
        <v>90</v>
      </c>
      <c r="C4" s="2" t="s">
        <v>91</v>
      </c>
      <c r="D4" s="2" t="s">
        <v>92</v>
      </c>
      <c r="E4" s="2" t="s">
        <v>6</v>
      </c>
      <c r="F4" s="1"/>
      <c r="G4" s="1"/>
      <c r="H4" s="1"/>
    </row>
    <row r="5" spans="1:8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  <c r="F5" s="1"/>
      <c r="G5" s="1"/>
      <c r="H5" s="1"/>
    </row>
    <row r="6" spans="1:8">
      <c r="A6" s="2" t="s">
        <v>98</v>
      </c>
      <c r="B6" s="2" t="s">
        <v>99</v>
      </c>
      <c r="C6" s="2" t="s">
        <v>100</v>
      </c>
      <c r="D6" s="2" t="s">
        <v>101</v>
      </c>
      <c r="E6" s="2" t="s">
        <v>97</v>
      </c>
      <c r="F6" s="1"/>
      <c r="G6" s="1"/>
      <c r="H6" s="1"/>
    </row>
    <row r="7" spans="1:8">
      <c r="A7" s="2" t="s">
        <v>102</v>
      </c>
      <c r="B7" s="2" t="s">
        <v>103</v>
      </c>
      <c r="C7" s="2" t="s">
        <v>104</v>
      </c>
      <c r="D7" s="2" t="s">
        <v>105</v>
      </c>
      <c r="E7" s="2" t="s">
        <v>97</v>
      </c>
      <c r="F7" s="1"/>
      <c r="G7" s="1"/>
      <c r="H7" s="1"/>
    </row>
    <row r="8" spans="1:8">
      <c r="A8" s="2" t="s">
        <v>106</v>
      </c>
      <c r="B8" s="2" t="s">
        <v>107</v>
      </c>
      <c r="C8" s="2" t="s">
        <v>108</v>
      </c>
      <c r="D8" s="2" t="s">
        <v>109</v>
      </c>
      <c r="E8" s="2" t="s">
        <v>97</v>
      </c>
      <c r="F8" s="1"/>
      <c r="G8" s="1"/>
      <c r="H8" s="1"/>
    </row>
    <row r="9" spans="1:8">
      <c r="A9" s="2" t="s">
        <v>110</v>
      </c>
      <c r="B9" s="2" t="s">
        <v>111</v>
      </c>
      <c r="C9" s="2" t="s">
        <v>112</v>
      </c>
      <c r="D9" s="2" t="s">
        <v>113</v>
      </c>
      <c r="E9" s="2" t="s">
        <v>114</v>
      </c>
      <c r="F9" s="1"/>
      <c r="G9" s="1"/>
      <c r="H9" s="1"/>
    </row>
    <row r="10" spans="1:8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97</v>
      </c>
      <c r="F10" s="1"/>
      <c r="G10" s="1"/>
      <c r="H10" s="1"/>
    </row>
    <row r="11" spans="1:8">
      <c r="A11" s="2" t="s">
        <v>119</v>
      </c>
      <c r="B11" s="2" t="s">
        <v>120</v>
      </c>
      <c r="C11" s="2" t="s">
        <v>121</v>
      </c>
      <c r="D11" s="2" t="s">
        <v>122</v>
      </c>
      <c r="E11" s="2" t="s">
        <v>97</v>
      </c>
      <c r="F11" s="1"/>
      <c r="G11" s="1"/>
      <c r="H11" s="1"/>
    </row>
    <row r="12" spans="1:8">
      <c r="A12" s="2" t="s">
        <v>123</v>
      </c>
      <c r="B12" s="2" t="s">
        <v>124</v>
      </c>
      <c r="C12" s="2" t="s">
        <v>125</v>
      </c>
      <c r="D12" s="2" t="s">
        <v>126</v>
      </c>
      <c r="E12" s="2" t="s">
        <v>97</v>
      </c>
      <c r="F12" s="1"/>
      <c r="G12" s="1"/>
      <c r="H12" s="1"/>
    </row>
    <row r="13" spans="1:8">
      <c r="A13" s="2" t="s">
        <v>127</v>
      </c>
      <c r="B13" s="2" t="s">
        <v>128</v>
      </c>
      <c r="C13" s="2" t="s">
        <v>129</v>
      </c>
      <c r="D13" s="2" t="s">
        <v>130</v>
      </c>
      <c r="E13" s="2" t="s">
        <v>97</v>
      </c>
      <c r="F13" s="1"/>
      <c r="G13" s="1"/>
      <c r="H13" s="1"/>
    </row>
    <row r="14" spans="1:8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97</v>
      </c>
      <c r="F14" s="1"/>
      <c r="G14" s="1"/>
      <c r="H14" s="1"/>
    </row>
    <row r="15" spans="1:8">
      <c r="A15" s="2" t="s">
        <v>135</v>
      </c>
      <c r="B15" s="2" t="s">
        <v>58</v>
      </c>
      <c r="C15" s="2" t="s">
        <v>136</v>
      </c>
      <c r="D15" s="2" t="s">
        <v>137</v>
      </c>
      <c r="E15" s="2" t="s">
        <v>97</v>
      </c>
      <c r="F15" s="1"/>
      <c r="G15" s="1"/>
      <c r="H15" s="1"/>
    </row>
    <row r="16" spans="1:8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97</v>
      </c>
      <c r="F16" s="1"/>
      <c r="G16" s="1"/>
      <c r="H16" s="1"/>
    </row>
    <row r="17" spans="1:8" ht="14.25">
      <c r="A17" s="2" t="s">
        <v>142</v>
      </c>
      <c r="B17" s="2" t="s">
        <v>143</v>
      </c>
      <c r="C17" s="2" t="s">
        <v>144</v>
      </c>
      <c r="D17" s="37" t="inlineStr">
        <is>
          <t>The final monthly-trade snapshot passed the documented WP005 quality checks.</t>
        </is>
      </c>
      <c r="E17" s="2" t="s">
        <v>97</v>
      </c>
      <c r="F17" s="1"/>
      <c r="G17" s="1"/>
      <c r="H17" s="1"/>
    </row>
    <row r="18" spans="1:8" ht="54" customHeight="1">
      <c r="A18" s="2" t="s">
        <v>146</v>
      </c>
      <c r="B18" s="2" t="s">
        <v>62</v>
      </c>
      <c r="C18" s="2" t="s">
        <v>147</v>
      </c>
      <c r="D18" s="2" t="s">
        <v>148</v>
      </c>
      <c r="E18" s="2" t="s">
        <v>149</v>
      </c>
      <c r="F18" s="1"/>
      <c r="G18" s="1"/>
      <c r="H18" s="1"/>
    </row>
  </sheetData>
  <mergeCells count="2">
    <mergeCell ref="A1:H1"/>
    <mergeCell ref="A2:H2"/>
  </mergeCells>
  <conditionalFormatting sqref="E4:E17">
    <cfRule type="containsText" dxfId="39" priority="1" operator="containsText" text="PASS"/>
    <cfRule type="containsText" dxfId="38" priority="2" operator="containsText" text="REVIEW"/>
    <cfRule type="containsText" dxfId="37" priority="3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showGridLines="0" workbookViewId="0"/>
  </sheetViews>
  <sheetFormatPr defaultRowHeight="15"/>
  <cols>
    <col min="1" max="1" width="38" customWidth="1"/>
    <col min="2" max="2" width="20" customWidth="1"/>
    <col min="3" max="3" width="42" customWidth="1"/>
    <col min="4" max="5" width="24" customWidth="1"/>
    <col min="6" max="6" width="56" customWidth="1"/>
    <col min="7" max="7" width="88" customWidth="1"/>
    <col min="8" max="8" width="48" customWidth="1"/>
    <col min="9" max="9" width="24" customWidth="1"/>
    <col min="10" max="10" width="52" customWidth="1"/>
    <col min="11" max="12" width="12" customWidth="1"/>
  </cols>
  <sheetData>
    <row r="1" spans="1:12" ht="27.95" customHeight="1">
      <c r="A1" s="35" t="s">
        <v>150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32.1" customHeight="1">
      <c r="A2" s="36" t="s">
        <v>151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6</v>
      </c>
      <c r="J4" s="2" t="s">
        <v>160</v>
      </c>
      <c r="K4" s="1"/>
      <c r="L4" s="1"/>
    </row>
    <row r="5" spans="1:12">
      <c r="A5" s="2" t="s">
        <v>161</v>
      </c>
      <c r="B5" s="2" t="s">
        <v>162</v>
      </c>
      <c r="C5" s="2" t="s">
        <v>163</v>
      </c>
      <c r="D5" s="2" t="s">
        <v>164</v>
      </c>
      <c r="E5" s="2" t="s">
        <v>165</v>
      </c>
      <c r="F5" s="2" t="s">
        <v>166</v>
      </c>
      <c r="G5" s="2" t="s">
        <v>167</v>
      </c>
      <c r="H5" s="2" t="s">
        <v>168</v>
      </c>
      <c r="I5" s="2" t="s">
        <v>169</v>
      </c>
      <c r="J5" s="2" t="s">
        <v>170</v>
      </c>
      <c r="K5" s="1"/>
      <c r="L5" s="1"/>
    </row>
    <row r="6" spans="1:12">
      <c r="A6" s="2" t="s">
        <v>171</v>
      </c>
      <c r="B6" s="2" t="s">
        <v>162</v>
      </c>
      <c r="C6" s="2" t="s">
        <v>163</v>
      </c>
      <c r="D6" s="2" t="s">
        <v>164</v>
      </c>
      <c r="E6" s="2" t="s">
        <v>165</v>
      </c>
      <c r="F6" s="2" t="s">
        <v>172</v>
      </c>
      <c r="G6" s="2" t="s">
        <v>173</v>
      </c>
      <c r="H6" s="2" t="s">
        <v>174</v>
      </c>
      <c r="I6" s="2" t="s">
        <v>169</v>
      </c>
      <c r="J6" s="2" t="s">
        <v>175</v>
      </c>
      <c r="K6" s="1"/>
      <c r="L6" s="1"/>
    </row>
    <row r="7" spans="1:12">
      <c r="A7" s="2" t="s">
        <v>176</v>
      </c>
      <c r="B7" s="2" t="s">
        <v>177</v>
      </c>
      <c r="C7" s="2" t="s">
        <v>178</v>
      </c>
      <c r="D7" s="2" t="s">
        <v>164</v>
      </c>
      <c r="E7" s="2" t="s">
        <v>179</v>
      </c>
      <c r="F7" s="2" t="s">
        <v>180</v>
      </c>
      <c r="G7" s="2" t="s">
        <v>181</v>
      </c>
      <c r="H7" s="2" t="s">
        <v>182</v>
      </c>
      <c r="I7" s="2" t="s">
        <v>183</v>
      </c>
      <c r="J7" s="2" t="s">
        <v>184</v>
      </c>
      <c r="K7" s="1"/>
      <c r="L7" s="1"/>
    </row>
    <row r="8" spans="1:12">
      <c r="A8" s="2" t="s">
        <v>185</v>
      </c>
      <c r="B8" s="2" t="s">
        <v>186</v>
      </c>
      <c r="C8" s="2" t="s">
        <v>187</v>
      </c>
      <c r="D8" s="2" t="s">
        <v>164</v>
      </c>
      <c r="E8" s="2" t="s">
        <v>188</v>
      </c>
      <c r="F8" s="2" t="s">
        <v>189</v>
      </c>
      <c r="G8" s="2" t="s">
        <v>181</v>
      </c>
      <c r="H8" s="2" t="s">
        <v>190</v>
      </c>
      <c r="I8" s="2" t="s">
        <v>191</v>
      </c>
      <c r="J8" s="2" t="s">
        <v>192</v>
      </c>
      <c r="K8" s="1"/>
      <c r="L8" s="1"/>
    </row>
    <row r="9" spans="1:12">
      <c r="A9" s="2" t="s">
        <v>193</v>
      </c>
      <c r="B9" s="2" t="s">
        <v>194</v>
      </c>
      <c r="C9" s="2" t="s">
        <v>195</v>
      </c>
      <c r="D9" s="2" t="s">
        <v>164</v>
      </c>
      <c r="E9" s="2" t="s">
        <v>196</v>
      </c>
      <c r="F9" s="2" t="s">
        <v>197</v>
      </c>
      <c r="G9" s="2" t="s">
        <v>198</v>
      </c>
      <c r="H9" s="2" t="s">
        <v>199</v>
      </c>
      <c r="I9" s="2" t="s">
        <v>191</v>
      </c>
      <c r="J9" s="2" t="s">
        <v>200</v>
      </c>
      <c r="K9" s="1"/>
      <c r="L9" s="1"/>
    </row>
    <row r="10" spans="1:12">
      <c r="A10" s="2" t="s">
        <v>201</v>
      </c>
      <c r="B10" s="2" t="s">
        <v>202</v>
      </c>
      <c r="C10" s="2" t="s">
        <v>203</v>
      </c>
      <c r="D10" s="2" t="s">
        <v>164</v>
      </c>
      <c r="E10" s="2" t="s">
        <v>204</v>
      </c>
      <c r="F10" s="2" t="s">
        <v>205</v>
      </c>
      <c r="G10" s="2" t="s">
        <v>206</v>
      </c>
      <c r="H10" s="2" t="s">
        <v>207</v>
      </c>
      <c r="I10" s="2" t="s">
        <v>191</v>
      </c>
      <c r="J10" s="2" t="s">
        <v>208</v>
      </c>
      <c r="K10" s="1"/>
      <c r="L10" s="1"/>
    </row>
    <row r="11" spans="1:12">
      <c r="A11" s="1" t="s">
        <v>209</v>
      </c>
      <c r="B11" s="1" t="s">
        <v>210</v>
      </c>
      <c r="C11" s="1" t="s">
        <v>211</v>
      </c>
      <c r="D11" s="1" t="s">
        <v>164</v>
      </c>
      <c r="E11" s="1" t="s">
        <v>212</v>
      </c>
      <c r="F11" s="1" t="s">
        <v>213</v>
      </c>
      <c r="G11" s="1" t="s">
        <v>214</v>
      </c>
      <c r="H11" s="1" t="s">
        <v>215</v>
      </c>
      <c r="I11" s="1" t="s">
        <v>191</v>
      </c>
      <c r="J11" s="1" t="s">
        <v>216</v>
      </c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mergeCells count="2">
    <mergeCell ref="A1:L1"/>
    <mergeCell ref="A2:L2"/>
  </mergeCells>
  <conditionalFormatting sqref="I4:I10">
    <cfRule type="containsText" dxfId="36" priority="1" operator="containsText" text="PASS"/>
    <cfRule type="containsText" dxfId="35" priority="2" operator="containsText" text="REVIEW"/>
    <cfRule type="containsText" dxfId="34" priority="3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showGridLines="0" workbookViewId="0"/>
  </sheetViews>
  <sheetFormatPr defaultRowHeight="15"/>
  <cols>
    <col min="1" max="1" width="13" customWidth="1"/>
    <col min="2" max="2" width="40" customWidth="1"/>
    <col min="3" max="3" width="44" customWidth="1"/>
    <col min="4" max="4" width="12" customWidth="1"/>
    <col min="5" max="5" width="56" customWidth="1"/>
    <col min="6" max="6" width="60" customWidth="1"/>
    <col min="7" max="7" width="96" customWidth="1"/>
    <col min="8" max="8" width="64" customWidth="1"/>
    <col min="9" max="9" width="68" customWidth="1"/>
    <col min="10" max="10" width="14" customWidth="1"/>
    <col min="11" max="11" width="12" customWidth="1"/>
    <col min="12" max="12" width="18" customWidth="1"/>
    <col min="13" max="13" width="22" customWidth="1"/>
    <col min="14" max="14" width="27" customWidth="1"/>
    <col min="15" max="15" width="38" customWidth="1"/>
    <col min="16" max="16" width="52" customWidth="1"/>
  </cols>
  <sheetData>
    <row r="1" spans="1:16" ht="27.95" customHeight="1">
      <c r="A1" s="35" t="s">
        <v>217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14"/>
    </row>
    <row r="2" spans="1:16" ht="32.1" customHeight="1">
      <c r="A2" s="36" t="s">
        <v>218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15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2" t="s">
        <v>219</v>
      </c>
      <c r="B4" s="2" t="s">
        <v>152</v>
      </c>
      <c r="C4" s="2" t="s">
        <v>68</v>
      </c>
      <c r="D4" s="2" t="s">
        <v>220</v>
      </c>
      <c r="E4" s="2" t="s">
        <v>221</v>
      </c>
      <c r="F4" s="2" t="s">
        <v>222</v>
      </c>
      <c r="G4" s="2" t="s">
        <v>223</v>
      </c>
      <c r="H4" s="2" t="s">
        <v>224</v>
      </c>
      <c r="I4" s="2" t="s">
        <v>225</v>
      </c>
      <c r="J4" s="3" t="s">
        <v>226</v>
      </c>
      <c r="K4" s="3" t="s">
        <v>227</v>
      </c>
      <c r="L4" s="2" t="s">
        <v>228</v>
      </c>
      <c r="M4" s="2" t="s">
        <v>229</v>
      </c>
      <c r="N4" s="2" t="s">
        <v>230</v>
      </c>
      <c r="O4" s="2" t="s">
        <v>79</v>
      </c>
      <c r="P4" s="2" t="s">
        <v>231</v>
      </c>
    </row>
    <row r="5" spans="1:16">
      <c r="A5" s="2" t="s">
        <v>232</v>
      </c>
      <c r="B5" s="2" t="s">
        <v>161</v>
      </c>
      <c r="C5" s="2" t="s">
        <v>233</v>
      </c>
      <c r="D5" s="2" t="s">
        <v>234</v>
      </c>
      <c r="E5" s="2" t="s">
        <v>235</v>
      </c>
      <c r="F5" s="2" t="s">
        <v>236</v>
      </c>
      <c r="G5" s="2" t="s">
        <v>167</v>
      </c>
      <c r="H5" s="2" t="s">
        <v>166</v>
      </c>
      <c r="I5" s="2" t="s">
        <v>237</v>
      </c>
      <c r="J5" s="3">
        <v>596978</v>
      </c>
      <c r="K5" s="3">
        <v>3588</v>
      </c>
      <c r="L5" s="2" t="s">
        <v>238</v>
      </c>
      <c r="M5" s="2" t="s">
        <v>165</v>
      </c>
      <c r="N5" s="17">
        <v>46260.818406631945</v>
      </c>
      <c r="O5" s="2" t="s">
        <v>239</v>
      </c>
      <c r="P5" s="2" t="s">
        <v>240</v>
      </c>
    </row>
    <row r="6" spans="1:16">
      <c r="A6" s="1" t="s">
        <v>241</v>
      </c>
      <c r="B6" s="1" t="s">
        <v>171</v>
      </c>
      <c r="C6" s="1" t="s">
        <v>242</v>
      </c>
      <c r="D6" s="1" t="s">
        <v>234</v>
      </c>
      <c r="E6" s="1" t="s">
        <v>243</v>
      </c>
      <c r="F6" s="1" t="s">
        <v>244</v>
      </c>
      <c r="G6" s="1" t="s">
        <v>173</v>
      </c>
      <c r="H6" s="1" t="s">
        <v>172</v>
      </c>
      <c r="I6" s="1" t="s">
        <v>245</v>
      </c>
      <c r="J6" s="1">
        <v>110968</v>
      </c>
      <c r="K6" s="1">
        <v>720</v>
      </c>
      <c r="L6" s="1" t="s">
        <v>238</v>
      </c>
      <c r="M6" s="1" t="s">
        <v>165</v>
      </c>
      <c r="N6" s="18">
        <v>46260.818567650465</v>
      </c>
      <c r="O6" s="1" t="s">
        <v>239</v>
      </c>
      <c r="P6" s="1" t="s">
        <v>246</v>
      </c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</sheetData>
  <mergeCells count="2">
    <mergeCell ref="A1:O1"/>
    <mergeCell ref="A2:O2"/>
  </mergeCells>
  <conditionalFormatting sqref="O4:O5">
    <cfRule type="containsText" dxfId="33" priority="1" operator="containsText" text="PASS"/>
    <cfRule type="containsText" dxfId="32" priority="2" operator="containsText" text="REVIEW"/>
    <cfRule type="containsText" dxfId="31" priority="3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showGridLines="0" workbookViewId="0"/>
  </sheetViews>
  <sheetFormatPr defaultRowHeight="15"/>
  <cols>
    <col min="1" max="1" width="16" customWidth="1"/>
    <col min="2" max="2" width="10" customWidth="1"/>
    <col min="3" max="3" width="12" customWidth="1"/>
    <col min="4" max="4" width="14" customWidth="1"/>
    <col min="5" max="5" width="68" customWidth="1"/>
    <col min="6" max="6" width="16" customWidth="1"/>
    <col min="7" max="7" width="22" customWidth="1"/>
    <col min="8" max="8" width="44" customWidth="1"/>
    <col min="9" max="9" width="22" customWidth="1"/>
  </cols>
  <sheetData>
    <row r="1" spans="1:9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255</v>
      </c>
    </row>
    <row r="2" spans="1:9">
      <c r="A2" s="5" t="s">
        <v>256</v>
      </c>
      <c r="B2" s="5" t="s">
        <v>257</v>
      </c>
      <c r="C2" s="5" t="s">
        <v>258</v>
      </c>
      <c r="D2" s="5" t="s">
        <v>259</v>
      </c>
      <c r="E2" s="2" t="s">
        <v>260</v>
      </c>
      <c r="F2" s="2" t="s">
        <v>261</v>
      </c>
      <c r="G2" s="2" t="s">
        <v>262</v>
      </c>
      <c r="H2" s="2" t="s">
        <v>263</v>
      </c>
      <c r="I2" s="2" t="s">
        <v>264</v>
      </c>
    </row>
    <row r="3" spans="1:9">
      <c r="A3" s="5" t="s">
        <v>265</v>
      </c>
      <c r="B3" s="5" t="s">
        <v>257</v>
      </c>
      <c r="C3" s="5" t="s">
        <v>266</v>
      </c>
      <c r="D3" s="5" t="s">
        <v>267</v>
      </c>
      <c r="E3" s="2" t="s">
        <v>268</v>
      </c>
      <c r="F3" s="2" t="s">
        <v>261</v>
      </c>
      <c r="G3" s="2" t="s">
        <v>269</v>
      </c>
      <c r="H3" s="2" t="s">
        <v>270</v>
      </c>
      <c r="I3" s="2" t="s">
        <v>264</v>
      </c>
    </row>
    <row r="4" spans="1:9">
      <c r="A4" s="5" t="s">
        <v>271</v>
      </c>
      <c r="B4" s="5" t="s">
        <v>272</v>
      </c>
      <c r="C4" s="5" t="s">
        <v>273</v>
      </c>
      <c r="D4" s="5" t="s">
        <v>274</v>
      </c>
      <c r="E4" s="2" t="s">
        <v>275</v>
      </c>
      <c r="F4" s="2" t="s">
        <v>276</v>
      </c>
      <c r="G4" s="2" t="s">
        <v>277</v>
      </c>
      <c r="H4" s="2" t="s">
        <v>270</v>
      </c>
      <c r="I4" s="2" t="s">
        <v>264</v>
      </c>
    </row>
    <row r="5" spans="1:9">
      <c r="A5" s="5" t="s">
        <v>278</v>
      </c>
      <c r="B5" s="5" t="s">
        <v>272</v>
      </c>
      <c r="C5" s="5" t="s">
        <v>279</v>
      </c>
      <c r="D5" s="5" t="s">
        <v>280</v>
      </c>
      <c r="E5" s="2" t="s">
        <v>281</v>
      </c>
      <c r="F5" s="2" t="s">
        <v>276</v>
      </c>
      <c r="G5" s="2" t="s">
        <v>262</v>
      </c>
      <c r="H5" s="2" t="s">
        <v>263</v>
      </c>
      <c r="I5" s="2" t="s">
        <v>264</v>
      </c>
    </row>
    <row r="6" spans="1:9">
      <c r="A6" s="5" t="s">
        <v>282</v>
      </c>
      <c r="B6" s="5" t="s">
        <v>272</v>
      </c>
      <c r="C6" s="5" t="s">
        <v>283</v>
      </c>
      <c r="D6" s="5" t="s">
        <v>284</v>
      </c>
      <c r="E6" s="2" t="s">
        <v>285</v>
      </c>
      <c r="F6" s="2" t="s">
        <v>276</v>
      </c>
      <c r="G6" s="2" t="s">
        <v>262</v>
      </c>
      <c r="H6" s="2" t="s">
        <v>286</v>
      </c>
      <c r="I6" s="2" t="s">
        <v>287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workbookViewId="0"/>
  </sheetViews>
  <sheetFormatPr defaultRowHeight="15"/>
  <cols>
    <col min="1" max="1" width="18" customWidth="1"/>
    <col min="2" max="3" width="20" customWidth="1"/>
    <col min="4" max="4" width="24" customWidth="1"/>
    <col min="5" max="5" width="18" customWidth="1"/>
    <col min="6" max="6" width="28" customWidth="1"/>
    <col min="7" max="7" width="60" customWidth="1"/>
  </cols>
  <sheetData>
    <row r="1" spans="1:7">
      <c r="A1" s="2" t="s">
        <v>288</v>
      </c>
      <c r="B1" s="2" t="s">
        <v>289</v>
      </c>
      <c r="C1" s="2" t="s">
        <v>290</v>
      </c>
      <c r="D1" s="2" t="s">
        <v>291</v>
      </c>
      <c r="E1" s="2" t="s">
        <v>292</v>
      </c>
      <c r="F1" s="2" t="s">
        <v>293</v>
      </c>
      <c r="G1" s="2" t="s">
        <v>294</v>
      </c>
    </row>
    <row r="2" spans="1:7">
      <c r="A2" s="2">
        <v>52</v>
      </c>
      <c r="B2" s="5" t="s">
        <v>295</v>
      </c>
      <c r="C2" s="5" t="s">
        <v>296</v>
      </c>
      <c r="D2" s="2" t="s">
        <v>297</v>
      </c>
      <c r="E2" s="2">
        <v>3</v>
      </c>
      <c r="F2" s="2" t="s">
        <v>298</v>
      </c>
      <c r="G2" s="2" t="s">
        <v>299</v>
      </c>
    </row>
    <row r="3" spans="1:7">
      <c r="A3" s="2">
        <v>204</v>
      </c>
      <c r="B3" s="5" t="s">
        <v>300</v>
      </c>
      <c r="C3" s="5" t="s">
        <v>301</v>
      </c>
      <c r="D3" s="2" t="s">
        <v>302</v>
      </c>
      <c r="E3" s="2">
        <v>3</v>
      </c>
      <c r="F3" s="2" t="s">
        <v>298</v>
      </c>
      <c r="G3" s="2" t="s">
        <v>299</v>
      </c>
    </row>
    <row r="4" spans="1:7">
      <c r="A4" s="2">
        <v>662</v>
      </c>
      <c r="B4" s="5" t="s">
        <v>303</v>
      </c>
      <c r="C4" s="5" t="s">
        <v>304</v>
      </c>
      <c r="D4" s="2" t="s">
        <v>305</v>
      </c>
      <c r="E4" s="2">
        <v>3</v>
      </c>
      <c r="F4" s="2" t="s">
        <v>298</v>
      </c>
      <c r="G4" s="2" t="s">
        <v>299</v>
      </c>
    </row>
    <row r="5" spans="1:7">
      <c r="A5" s="2">
        <v>664</v>
      </c>
      <c r="B5" s="5" t="s">
        <v>306</v>
      </c>
      <c r="C5" s="5" t="s">
        <v>307</v>
      </c>
      <c r="D5" s="2" t="s">
        <v>308</v>
      </c>
      <c r="E5" s="2">
        <v>3</v>
      </c>
      <c r="F5" s="2" t="s">
        <v>298</v>
      </c>
      <c r="G5" s="2" t="s">
        <v>299</v>
      </c>
    </row>
    <row r="6" spans="1:7">
      <c r="A6" s="2">
        <v>666</v>
      </c>
      <c r="B6" s="5" t="s">
        <v>309</v>
      </c>
      <c r="C6" s="5" t="s">
        <v>310</v>
      </c>
      <c r="D6" s="2" t="s">
        <v>311</v>
      </c>
      <c r="E6" s="2">
        <v>3</v>
      </c>
      <c r="F6" s="2" t="s">
        <v>298</v>
      </c>
      <c r="G6" s="2" t="s">
        <v>299</v>
      </c>
    </row>
    <row r="7" spans="1:7">
      <c r="A7" s="2">
        <v>669</v>
      </c>
      <c r="B7" s="5" t="s">
        <v>312</v>
      </c>
      <c r="C7" s="5" t="s">
        <v>313</v>
      </c>
      <c r="D7" s="2" t="s">
        <v>314</v>
      </c>
      <c r="E7" s="2">
        <v>3</v>
      </c>
      <c r="F7" s="2" t="s">
        <v>298</v>
      </c>
      <c r="G7" s="2" t="s">
        <v>299</v>
      </c>
    </row>
    <row r="8" spans="1:7">
      <c r="A8" s="2">
        <v>676</v>
      </c>
      <c r="B8" s="5" t="s">
        <v>315</v>
      </c>
      <c r="C8" s="5" t="s">
        <v>316</v>
      </c>
      <c r="D8" s="2" t="s">
        <v>317</v>
      </c>
      <c r="E8" s="2">
        <v>3</v>
      </c>
      <c r="F8" s="2" t="s">
        <v>298</v>
      </c>
      <c r="G8" s="2" t="s">
        <v>299</v>
      </c>
    </row>
    <row r="9" spans="1:7">
      <c r="A9" s="2">
        <v>690</v>
      </c>
      <c r="B9" s="5" t="s">
        <v>318</v>
      </c>
      <c r="C9" s="5" t="s">
        <v>319</v>
      </c>
      <c r="D9" s="2" t="s">
        <v>320</v>
      </c>
      <c r="E9" s="2">
        <v>3</v>
      </c>
      <c r="F9" s="2" t="s">
        <v>298</v>
      </c>
      <c r="G9" s="2" t="s">
        <v>299</v>
      </c>
    </row>
    <row r="10" spans="1:7">
      <c r="A10" s="2">
        <v>696</v>
      </c>
      <c r="B10" s="5" t="s">
        <v>321</v>
      </c>
      <c r="C10" s="5" t="s">
        <v>322</v>
      </c>
      <c r="D10" s="2" t="s">
        <v>323</v>
      </c>
      <c r="E10" s="2">
        <v>3</v>
      </c>
      <c r="F10" s="2" t="s">
        <v>298</v>
      </c>
      <c r="G10" s="2" t="s">
        <v>299</v>
      </c>
    </row>
    <row r="11" spans="1:7">
      <c r="A11" s="2">
        <v>720</v>
      </c>
      <c r="B11" s="5" t="s">
        <v>324</v>
      </c>
      <c r="C11" s="5" t="s">
        <v>325</v>
      </c>
      <c r="D11" s="2" t="s">
        <v>326</v>
      </c>
      <c r="E11" s="2">
        <v>3</v>
      </c>
      <c r="F11" s="2" t="s">
        <v>298</v>
      </c>
      <c r="G11" s="2" t="s">
        <v>299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1"/>
  <sheetViews>
    <sheetView showGridLines="0" workbookViewId="0"/>
  </sheetViews>
  <sheetFormatPr defaultRowHeight="15"/>
  <cols>
    <col min="1" max="1" width="14" customWidth="1"/>
    <col min="2" max="3" width="16" customWidth="1"/>
    <col min="4" max="4" width="15" customWidth="1"/>
    <col min="5" max="6" width="18" customWidth="1"/>
    <col min="7" max="7" width="14" customWidth="1"/>
    <col min="8" max="8" width="28" customWidth="1"/>
    <col min="9" max="9" width="18" customWidth="1"/>
    <col min="10" max="10" width="24" customWidth="1"/>
  </cols>
  <sheetData>
    <row r="1" spans="1:10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  <row r="2" spans="1:10">
      <c r="A2" s="7">
        <v>201901</v>
      </c>
      <c r="B2" s="6">
        <v>43466</v>
      </c>
      <c r="C2" s="1">
        <v>2019</v>
      </c>
      <c r="D2" s="1">
        <v>1</v>
      </c>
      <c r="E2" s="1" t="s">
        <v>337</v>
      </c>
      <c r="F2" s="1" t="s">
        <v>338</v>
      </c>
      <c r="G2" s="1" t="s">
        <v>339</v>
      </c>
      <c r="H2" s="1">
        <v>1</v>
      </c>
      <c r="I2" s="1">
        <v>0</v>
      </c>
      <c r="J2" s="1">
        <v>1</v>
      </c>
    </row>
    <row r="3" spans="1:10">
      <c r="A3" s="7">
        <v>201902</v>
      </c>
      <c r="B3" s="6">
        <v>43497</v>
      </c>
      <c r="C3" s="1">
        <v>2019</v>
      </c>
      <c r="D3" s="1">
        <v>2</v>
      </c>
      <c r="E3" s="1" t="s">
        <v>340</v>
      </c>
      <c r="F3" s="1" t="s">
        <v>338</v>
      </c>
      <c r="G3" s="1" t="s">
        <v>339</v>
      </c>
      <c r="H3" s="1">
        <v>1</v>
      </c>
      <c r="I3" s="1">
        <v>0</v>
      </c>
      <c r="J3" s="1">
        <v>1</v>
      </c>
    </row>
    <row r="4" spans="1:10">
      <c r="A4" s="7">
        <v>201903</v>
      </c>
      <c r="B4" s="6">
        <v>43525</v>
      </c>
      <c r="C4" s="1">
        <v>2019</v>
      </c>
      <c r="D4" s="1">
        <v>3</v>
      </c>
      <c r="E4" s="1" t="s">
        <v>341</v>
      </c>
      <c r="F4" s="1" t="s">
        <v>338</v>
      </c>
      <c r="G4" s="1" t="s">
        <v>339</v>
      </c>
      <c r="H4" s="1">
        <v>1</v>
      </c>
      <c r="I4" s="1">
        <v>0</v>
      </c>
      <c r="J4" s="1">
        <v>1</v>
      </c>
    </row>
    <row r="5" spans="1:10">
      <c r="A5" s="7">
        <v>201904</v>
      </c>
      <c r="B5" s="6">
        <v>43556</v>
      </c>
      <c r="C5" s="1">
        <v>2019</v>
      </c>
      <c r="D5" s="1">
        <v>4</v>
      </c>
      <c r="E5" s="1" t="s">
        <v>342</v>
      </c>
      <c r="F5" s="1" t="s">
        <v>343</v>
      </c>
      <c r="G5" s="1" t="s">
        <v>339</v>
      </c>
      <c r="H5" s="1">
        <v>1</v>
      </c>
      <c r="I5" s="1">
        <v>0</v>
      </c>
      <c r="J5" s="1">
        <v>1</v>
      </c>
    </row>
    <row r="6" spans="1:10">
      <c r="A6" s="7">
        <v>201905</v>
      </c>
      <c r="B6" s="6">
        <v>43586</v>
      </c>
      <c r="C6" s="1">
        <v>2019</v>
      </c>
      <c r="D6" s="1">
        <v>5</v>
      </c>
      <c r="E6" s="1" t="s">
        <v>344</v>
      </c>
      <c r="F6" s="1" t="s">
        <v>343</v>
      </c>
      <c r="G6" s="1" t="s">
        <v>339</v>
      </c>
      <c r="H6" s="1">
        <v>1</v>
      </c>
      <c r="I6" s="1">
        <v>0</v>
      </c>
      <c r="J6" s="1">
        <v>1</v>
      </c>
    </row>
    <row r="7" spans="1:10">
      <c r="A7" s="7">
        <v>201906</v>
      </c>
      <c r="B7" s="6">
        <v>43617</v>
      </c>
      <c r="C7" s="1">
        <v>2019</v>
      </c>
      <c r="D7" s="1">
        <v>6</v>
      </c>
      <c r="E7" s="1" t="s">
        <v>345</v>
      </c>
      <c r="F7" s="1" t="s">
        <v>343</v>
      </c>
      <c r="G7" s="1" t="s">
        <v>339</v>
      </c>
      <c r="H7" s="1">
        <v>1</v>
      </c>
      <c r="I7" s="1">
        <v>0</v>
      </c>
      <c r="J7" s="1">
        <v>1</v>
      </c>
    </row>
    <row r="8" spans="1:10">
      <c r="A8" s="7">
        <v>201907</v>
      </c>
      <c r="B8" s="6">
        <v>43647</v>
      </c>
      <c r="C8" s="1">
        <v>2019</v>
      </c>
      <c r="D8" s="1">
        <v>7</v>
      </c>
      <c r="E8" s="1" t="s">
        <v>346</v>
      </c>
      <c r="F8" s="1" t="s">
        <v>347</v>
      </c>
      <c r="G8" s="1" t="s">
        <v>348</v>
      </c>
      <c r="H8" s="1">
        <v>1</v>
      </c>
      <c r="I8" s="1">
        <v>0</v>
      </c>
      <c r="J8" s="1">
        <v>0</v>
      </c>
    </row>
    <row r="9" spans="1:10">
      <c r="A9" s="7">
        <v>201908</v>
      </c>
      <c r="B9" s="6">
        <v>43678</v>
      </c>
      <c r="C9" s="1">
        <v>2019</v>
      </c>
      <c r="D9" s="1">
        <v>8</v>
      </c>
      <c r="E9" s="1" t="s">
        <v>349</v>
      </c>
      <c r="F9" s="1" t="s">
        <v>347</v>
      </c>
      <c r="G9" s="1" t="s">
        <v>348</v>
      </c>
      <c r="H9" s="1">
        <v>1</v>
      </c>
      <c r="I9" s="1">
        <v>0</v>
      </c>
      <c r="J9" s="1">
        <v>0</v>
      </c>
    </row>
    <row r="10" spans="1:10">
      <c r="A10" s="7">
        <v>201909</v>
      </c>
      <c r="B10" s="6">
        <v>43709</v>
      </c>
      <c r="C10" s="1">
        <v>2019</v>
      </c>
      <c r="D10" s="1">
        <v>9</v>
      </c>
      <c r="E10" s="1" t="s">
        <v>350</v>
      </c>
      <c r="F10" s="1" t="s">
        <v>347</v>
      </c>
      <c r="G10" s="1" t="s">
        <v>348</v>
      </c>
      <c r="H10" s="1">
        <v>1</v>
      </c>
      <c r="I10" s="1">
        <v>0</v>
      </c>
      <c r="J10" s="1">
        <v>0</v>
      </c>
    </row>
    <row r="11" spans="1:10">
      <c r="A11" s="7">
        <v>201910</v>
      </c>
      <c r="B11" s="6">
        <v>43739</v>
      </c>
      <c r="C11" s="1">
        <v>2019</v>
      </c>
      <c r="D11" s="1">
        <v>10</v>
      </c>
      <c r="E11" s="1" t="s">
        <v>351</v>
      </c>
      <c r="F11" s="1" t="s">
        <v>352</v>
      </c>
      <c r="G11" s="1" t="s">
        <v>348</v>
      </c>
      <c r="H11" s="1">
        <v>1</v>
      </c>
      <c r="I11" s="1">
        <v>0</v>
      </c>
      <c r="J11" s="1">
        <v>0</v>
      </c>
    </row>
    <row r="12" spans="1:10">
      <c r="A12" s="7">
        <v>201911</v>
      </c>
      <c r="B12" s="6">
        <v>43770</v>
      </c>
      <c r="C12" s="1">
        <v>2019</v>
      </c>
      <c r="D12" s="1">
        <v>11</v>
      </c>
      <c r="E12" s="1" t="s">
        <v>353</v>
      </c>
      <c r="F12" s="1" t="s">
        <v>352</v>
      </c>
      <c r="G12" s="1" t="s">
        <v>348</v>
      </c>
      <c r="H12" s="1">
        <v>1</v>
      </c>
      <c r="I12" s="1">
        <v>0</v>
      </c>
      <c r="J12" s="1">
        <v>0</v>
      </c>
    </row>
    <row r="13" spans="1:10">
      <c r="A13" s="7">
        <v>201912</v>
      </c>
      <c r="B13" s="6">
        <v>43800</v>
      </c>
      <c r="C13" s="1">
        <v>2019</v>
      </c>
      <c r="D13" s="1">
        <v>12</v>
      </c>
      <c r="E13" s="1" t="s">
        <v>354</v>
      </c>
      <c r="F13" s="1" t="s">
        <v>352</v>
      </c>
      <c r="G13" s="1" t="s">
        <v>348</v>
      </c>
      <c r="H13" s="1">
        <v>1</v>
      </c>
      <c r="I13" s="1">
        <v>0</v>
      </c>
      <c r="J13" s="1">
        <v>0</v>
      </c>
    </row>
    <row r="14" spans="1:10">
      <c r="A14" s="7">
        <v>202001</v>
      </c>
      <c r="B14" s="6">
        <v>43831</v>
      </c>
      <c r="C14" s="1">
        <v>2020</v>
      </c>
      <c r="D14" s="1">
        <v>1</v>
      </c>
      <c r="E14" s="1" t="s">
        <v>337</v>
      </c>
      <c r="F14" s="1" t="s">
        <v>338</v>
      </c>
      <c r="G14" s="1" t="s">
        <v>339</v>
      </c>
      <c r="H14" s="1">
        <v>1</v>
      </c>
      <c r="I14" s="1">
        <v>0</v>
      </c>
      <c r="J14" s="1">
        <v>1</v>
      </c>
    </row>
    <row r="15" spans="1:10">
      <c r="A15" s="7">
        <v>202002</v>
      </c>
      <c r="B15" s="6">
        <v>43862</v>
      </c>
      <c r="C15" s="1">
        <v>2020</v>
      </c>
      <c r="D15" s="1">
        <v>2</v>
      </c>
      <c r="E15" s="1" t="s">
        <v>340</v>
      </c>
      <c r="F15" s="1" t="s">
        <v>338</v>
      </c>
      <c r="G15" s="1" t="s">
        <v>339</v>
      </c>
      <c r="H15" s="1">
        <v>1</v>
      </c>
      <c r="I15" s="1">
        <v>0</v>
      </c>
      <c r="J15" s="1">
        <v>1</v>
      </c>
    </row>
    <row r="16" spans="1:10">
      <c r="A16" s="7">
        <v>202003</v>
      </c>
      <c r="B16" s="6">
        <v>43891</v>
      </c>
      <c r="C16" s="1">
        <v>2020</v>
      </c>
      <c r="D16" s="1">
        <v>3</v>
      </c>
      <c r="E16" s="1" t="s">
        <v>341</v>
      </c>
      <c r="F16" s="1" t="s">
        <v>338</v>
      </c>
      <c r="G16" s="1" t="s">
        <v>339</v>
      </c>
      <c r="H16" s="1">
        <v>1</v>
      </c>
      <c r="I16" s="1">
        <v>0</v>
      </c>
      <c r="J16" s="1">
        <v>1</v>
      </c>
    </row>
    <row r="17" spans="1:10">
      <c r="A17" s="7">
        <v>202004</v>
      </c>
      <c r="B17" s="6">
        <v>43922</v>
      </c>
      <c r="C17" s="1">
        <v>2020</v>
      </c>
      <c r="D17" s="1">
        <v>4</v>
      </c>
      <c r="E17" s="1" t="s">
        <v>342</v>
      </c>
      <c r="F17" s="1" t="s">
        <v>343</v>
      </c>
      <c r="G17" s="1" t="s">
        <v>339</v>
      </c>
      <c r="H17" s="1">
        <v>1</v>
      </c>
      <c r="I17" s="1">
        <v>0</v>
      </c>
      <c r="J17" s="1">
        <v>1</v>
      </c>
    </row>
    <row r="18" spans="1:10">
      <c r="A18" s="7">
        <v>202005</v>
      </c>
      <c r="B18" s="6">
        <v>43952</v>
      </c>
      <c r="C18" s="1">
        <v>2020</v>
      </c>
      <c r="D18" s="1">
        <v>5</v>
      </c>
      <c r="E18" s="1" t="s">
        <v>344</v>
      </c>
      <c r="F18" s="1" t="s">
        <v>343</v>
      </c>
      <c r="G18" s="1" t="s">
        <v>339</v>
      </c>
      <c r="H18" s="1">
        <v>1</v>
      </c>
      <c r="I18" s="1">
        <v>0</v>
      </c>
      <c r="J18" s="1">
        <v>1</v>
      </c>
    </row>
    <row r="19" spans="1:10">
      <c r="A19" s="7">
        <v>202006</v>
      </c>
      <c r="B19" s="6">
        <v>43983</v>
      </c>
      <c r="C19" s="1">
        <v>2020</v>
      </c>
      <c r="D19" s="1">
        <v>6</v>
      </c>
      <c r="E19" s="1" t="s">
        <v>345</v>
      </c>
      <c r="F19" s="1" t="s">
        <v>343</v>
      </c>
      <c r="G19" s="1" t="s">
        <v>339</v>
      </c>
      <c r="H19" s="1">
        <v>1</v>
      </c>
      <c r="I19" s="1">
        <v>0</v>
      </c>
      <c r="J19" s="1">
        <v>1</v>
      </c>
    </row>
    <row r="20" spans="1:10">
      <c r="A20" s="7">
        <v>202007</v>
      </c>
      <c r="B20" s="6">
        <v>44013</v>
      </c>
      <c r="C20" s="1">
        <v>2020</v>
      </c>
      <c r="D20" s="1">
        <v>7</v>
      </c>
      <c r="E20" s="1" t="s">
        <v>346</v>
      </c>
      <c r="F20" s="1" t="s">
        <v>347</v>
      </c>
      <c r="G20" s="1" t="s">
        <v>348</v>
      </c>
      <c r="H20" s="1">
        <v>1</v>
      </c>
      <c r="I20" s="1">
        <v>0</v>
      </c>
      <c r="J20" s="1">
        <v>0</v>
      </c>
    </row>
    <row r="21" spans="1:10">
      <c r="A21" s="7">
        <v>202008</v>
      </c>
      <c r="B21" s="6">
        <v>44044</v>
      </c>
      <c r="C21" s="1">
        <v>2020</v>
      </c>
      <c r="D21" s="1">
        <v>8</v>
      </c>
      <c r="E21" s="1" t="s">
        <v>349</v>
      </c>
      <c r="F21" s="1" t="s">
        <v>347</v>
      </c>
      <c r="G21" s="1" t="s">
        <v>348</v>
      </c>
      <c r="H21" s="1">
        <v>1</v>
      </c>
      <c r="I21" s="1">
        <v>0</v>
      </c>
      <c r="J21" s="1">
        <v>0</v>
      </c>
    </row>
    <row r="22" spans="1:10">
      <c r="A22" s="7">
        <v>202009</v>
      </c>
      <c r="B22" s="6">
        <v>44075</v>
      </c>
      <c r="C22" s="1">
        <v>2020</v>
      </c>
      <c r="D22" s="1">
        <v>9</v>
      </c>
      <c r="E22" s="1" t="s">
        <v>350</v>
      </c>
      <c r="F22" s="1" t="s">
        <v>347</v>
      </c>
      <c r="G22" s="1" t="s">
        <v>348</v>
      </c>
      <c r="H22" s="1">
        <v>1</v>
      </c>
      <c r="I22" s="1">
        <v>0</v>
      </c>
      <c r="J22" s="1">
        <v>0</v>
      </c>
    </row>
    <row r="23" spans="1:10">
      <c r="A23" s="7">
        <v>202010</v>
      </c>
      <c r="B23" s="6">
        <v>44105</v>
      </c>
      <c r="C23" s="1">
        <v>2020</v>
      </c>
      <c r="D23" s="1">
        <v>10</v>
      </c>
      <c r="E23" s="1" t="s">
        <v>351</v>
      </c>
      <c r="F23" s="1" t="s">
        <v>352</v>
      </c>
      <c r="G23" s="1" t="s">
        <v>348</v>
      </c>
      <c r="H23" s="1">
        <v>1</v>
      </c>
      <c r="I23" s="1">
        <v>0</v>
      </c>
      <c r="J23" s="1">
        <v>0</v>
      </c>
    </row>
    <row r="24" spans="1:10">
      <c r="A24" s="7">
        <v>202011</v>
      </c>
      <c r="B24" s="6">
        <v>44136</v>
      </c>
      <c r="C24" s="1">
        <v>2020</v>
      </c>
      <c r="D24" s="1">
        <v>11</v>
      </c>
      <c r="E24" s="1" t="s">
        <v>353</v>
      </c>
      <c r="F24" s="1" t="s">
        <v>352</v>
      </c>
      <c r="G24" s="1" t="s">
        <v>348</v>
      </c>
      <c r="H24" s="1">
        <v>1</v>
      </c>
      <c r="I24" s="1">
        <v>0</v>
      </c>
      <c r="J24" s="1">
        <v>0</v>
      </c>
    </row>
    <row r="25" spans="1:10">
      <c r="A25" s="7">
        <v>202012</v>
      </c>
      <c r="B25" s="6">
        <v>44166</v>
      </c>
      <c r="C25" s="1">
        <v>2020</v>
      </c>
      <c r="D25" s="1">
        <v>12</v>
      </c>
      <c r="E25" s="1" t="s">
        <v>354</v>
      </c>
      <c r="F25" s="1" t="s">
        <v>352</v>
      </c>
      <c r="G25" s="1" t="s">
        <v>348</v>
      </c>
      <c r="H25" s="1">
        <v>1</v>
      </c>
      <c r="I25" s="1">
        <v>0</v>
      </c>
      <c r="J25" s="1">
        <v>0</v>
      </c>
    </row>
    <row r="26" spans="1:10">
      <c r="A26" s="7">
        <v>202101</v>
      </c>
      <c r="B26" s="6">
        <v>44197</v>
      </c>
      <c r="C26" s="1">
        <v>2021</v>
      </c>
      <c r="D26" s="1">
        <v>1</v>
      </c>
      <c r="E26" s="1" t="s">
        <v>337</v>
      </c>
      <c r="F26" s="1" t="s">
        <v>338</v>
      </c>
      <c r="G26" s="1" t="s">
        <v>339</v>
      </c>
      <c r="H26" s="1">
        <v>1</v>
      </c>
      <c r="I26" s="1">
        <v>0</v>
      </c>
      <c r="J26" s="1">
        <v>1</v>
      </c>
    </row>
    <row r="27" spans="1:10">
      <c r="A27" s="7">
        <v>202102</v>
      </c>
      <c r="B27" s="6">
        <v>44228</v>
      </c>
      <c r="C27" s="1">
        <v>2021</v>
      </c>
      <c r="D27" s="1">
        <v>2</v>
      </c>
      <c r="E27" s="1" t="s">
        <v>340</v>
      </c>
      <c r="F27" s="1" t="s">
        <v>338</v>
      </c>
      <c r="G27" s="1" t="s">
        <v>339</v>
      </c>
      <c r="H27" s="1">
        <v>1</v>
      </c>
      <c r="I27" s="1">
        <v>0</v>
      </c>
      <c r="J27" s="1">
        <v>1</v>
      </c>
    </row>
    <row r="28" spans="1:10">
      <c r="A28" s="7">
        <v>202103</v>
      </c>
      <c r="B28" s="6">
        <v>44256</v>
      </c>
      <c r="C28" s="1">
        <v>2021</v>
      </c>
      <c r="D28" s="1">
        <v>3</v>
      </c>
      <c r="E28" s="1" t="s">
        <v>341</v>
      </c>
      <c r="F28" s="1" t="s">
        <v>338</v>
      </c>
      <c r="G28" s="1" t="s">
        <v>339</v>
      </c>
      <c r="H28" s="1">
        <v>1</v>
      </c>
      <c r="I28" s="1">
        <v>0</v>
      </c>
      <c r="J28" s="1">
        <v>1</v>
      </c>
    </row>
    <row r="29" spans="1:10">
      <c r="A29" s="7">
        <v>202104</v>
      </c>
      <c r="B29" s="6">
        <v>44287</v>
      </c>
      <c r="C29" s="1">
        <v>2021</v>
      </c>
      <c r="D29" s="1">
        <v>4</v>
      </c>
      <c r="E29" s="1" t="s">
        <v>342</v>
      </c>
      <c r="F29" s="1" t="s">
        <v>343</v>
      </c>
      <c r="G29" s="1" t="s">
        <v>339</v>
      </c>
      <c r="H29" s="1">
        <v>1</v>
      </c>
      <c r="I29" s="1">
        <v>0</v>
      </c>
      <c r="J29" s="1">
        <v>1</v>
      </c>
    </row>
    <row r="30" spans="1:10">
      <c r="A30" s="7">
        <v>202105</v>
      </c>
      <c r="B30" s="6">
        <v>44317</v>
      </c>
      <c r="C30" s="1">
        <v>2021</v>
      </c>
      <c r="D30" s="1">
        <v>5</v>
      </c>
      <c r="E30" s="1" t="s">
        <v>344</v>
      </c>
      <c r="F30" s="1" t="s">
        <v>343</v>
      </c>
      <c r="G30" s="1" t="s">
        <v>339</v>
      </c>
      <c r="H30" s="1">
        <v>1</v>
      </c>
      <c r="I30" s="1">
        <v>0</v>
      </c>
      <c r="J30" s="1">
        <v>1</v>
      </c>
    </row>
    <row r="31" spans="1:10">
      <c r="A31" s="7">
        <v>202106</v>
      </c>
      <c r="B31" s="6">
        <v>44348</v>
      </c>
      <c r="C31" s="1">
        <v>2021</v>
      </c>
      <c r="D31" s="1">
        <v>6</v>
      </c>
      <c r="E31" s="1" t="s">
        <v>345</v>
      </c>
      <c r="F31" s="1" t="s">
        <v>343</v>
      </c>
      <c r="G31" s="1" t="s">
        <v>339</v>
      </c>
      <c r="H31" s="1">
        <v>1</v>
      </c>
      <c r="I31" s="1">
        <v>0</v>
      </c>
      <c r="J31" s="1">
        <v>1</v>
      </c>
    </row>
    <row r="32" spans="1:10">
      <c r="A32" s="7">
        <v>202107</v>
      </c>
      <c r="B32" s="6">
        <v>44378</v>
      </c>
      <c r="C32" s="1">
        <v>2021</v>
      </c>
      <c r="D32" s="1">
        <v>7</v>
      </c>
      <c r="E32" s="1" t="s">
        <v>346</v>
      </c>
      <c r="F32" s="1" t="s">
        <v>347</v>
      </c>
      <c r="G32" s="1" t="s">
        <v>348</v>
      </c>
      <c r="H32" s="1">
        <v>1</v>
      </c>
      <c r="I32" s="1">
        <v>0</v>
      </c>
      <c r="J32" s="1">
        <v>0</v>
      </c>
    </row>
    <row r="33" spans="1:10">
      <c r="A33" s="7">
        <v>202108</v>
      </c>
      <c r="B33" s="6">
        <v>44409</v>
      </c>
      <c r="C33" s="1">
        <v>2021</v>
      </c>
      <c r="D33" s="1">
        <v>8</v>
      </c>
      <c r="E33" s="1" t="s">
        <v>349</v>
      </c>
      <c r="F33" s="1" t="s">
        <v>347</v>
      </c>
      <c r="G33" s="1" t="s">
        <v>348</v>
      </c>
      <c r="H33" s="1">
        <v>1</v>
      </c>
      <c r="I33" s="1">
        <v>0</v>
      </c>
      <c r="J33" s="1">
        <v>0</v>
      </c>
    </row>
    <row r="34" spans="1:10">
      <c r="A34" s="7">
        <v>202109</v>
      </c>
      <c r="B34" s="6">
        <v>44440</v>
      </c>
      <c r="C34" s="1">
        <v>2021</v>
      </c>
      <c r="D34" s="1">
        <v>9</v>
      </c>
      <c r="E34" s="1" t="s">
        <v>350</v>
      </c>
      <c r="F34" s="1" t="s">
        <v>347</v>
      </c>
      <c r="G34" s="1" t="s">
        <v>348</v>
      </c>
      <c r="H34" s="1">
        <v>1</v>
      </c>
      <c r="I34" s="1">
        <v>0</v>
      </c>
      <c r="J34" s="1">
        <v>0</v>
      </c>
    </row>
    <row r="35" spans="1:10">
      <c r="A35" s="7">
        <v>202110</v>
      </c>
      <c r="B35" s="6">
        <v>44470</v>
      </c>
      <c r="C35" s="1">
        <v>2021</v>
      </c>
      <c r="D35" s="1">
        <v>10</v>
      </c>
      <c r="E35" s="1" t="s">
        <v>351</v>
      </c>
      <c r="F35" s="1" t="s">
        <v>352</v>
      </c>
      <c r="G35" s="1" t="s">
        <v>348</v>
      </c>
      <c r="H35" s="1">
        <v>1</v>
      </c>
      <c r="I35" s="1">
        <v>0</v>
      </c>
      <c r="J35" s="1">
        <v>0</v>
      </c>
    </row>
    <row r="36" spans="1:10">
      <c r="A36" s="7">
        <v>202111</v>
      </c>
      <c r="B36" s="6">
        <v>44501</v>
      </c>
      <c r="C36" s="1">
        <v>2021</v>
      </c>
      <c r="D36" s="1">
        <v>11</v>
      </c>
      <c r="E36" s="1" t="s">
        <v>353</v>
      </c>
      <c r="F36" s="1" t="s">
        <v>352</v>
      </c>
      <c r="G36" s="1" t="s">
        <v>348</v>
      </c>
      <c r="H36" s="1">
        <v>1</v>
      </c>
      <c r="I36" s="1">
        <v>0</v>
      </c>
      <c r="J36" s="1">
        <v>0</v>
      </c>
    </row>
    <row r="37" spans="1:10">
      <c r="A37" s="7">
        <v>202112</v>
      </c>
      <c r="B37" s="6">
        <v>44531</v>
      </c>
      <c r="C37" s="1">
        <v>2021</v>
      </c>
      <c r="D37" s="1">
        <v>12</v>
      </c>
      <c r="E37" s="1" t="s">
        <v>354</v>
      </c>
      <c r="F37" s="1" t="s">
        <v>352</v>
      </c>
      <c r="G37" s="1" t="s">
        <v>348</v>
      </c>
      <c r="H37" s="1">
        <v>1</v>
      </c>
      <c r="I37" s="1">
        <v>0</v>
      </c>
      <c r="J37" s="1">
        <v>0</v>
      </c>
    </row>
    <row r="38" spans="1:10">
      <c r="A38" s="7">
        <v>202201</v>
      </c>
      <c r="B38" s="6">
        <v>44562</v>
      </c>
      <c r="C38" s="1">
        <v>2022</v>
      </c>
      <c r="D38" s="1">
        <v>1</v>
      </c>
      <c r="E38" s="1" t="s">
        <v>337</v>
      </c>
      <c r="F38" s="1" t="s">
        <v>338</v>
      </c>
      <c r="G38" s="1" t="s">
        <v>339</v>
      </c>
      <c r="H38" s="1">
        <v>1</v>
      </c>
      <c r="I38" s="1">
        <v>0</v>
      </c>
      <c r="J38" s="1">
        <v>1</v>
      </c>
    </row>
    <row r="39" spans="1:10">
      <c r="A39" s="7">
        <v>202202</v>
      </c>
      <c r="B39" s="6">
        <v>44593</v>
      </c>
      <c r="C39" s="1">
        <v>2022</v>
      </c>
      <c r="D39" s="1">
        <v>2</v>
      </c>
      <c r="E39" s="1" t="s">
        <v>340</v>
      </c>
      <c r="F39" s="1" t="s">
        <v>338</v>
      </c>
      <c r="G39" s="1" t="s">
        <v>339</v>
      </c>
      <c r="H39" s="1">
        <v>1</v>
      </c>
      <c r="I39" s="1">
        <v>0</v>
      </c>
      <c r="J39" s="1">
        <v>1</v>
      </c>
    </row>
    <row r="40" spans="1:10">
      <c r="A40" s="7">
        <v>202203</v>
      </c>
      <c r="B40" s="6">
        <v>44621</v>
      </c>
      <c r="C40" s="1">
        <v>2022</v>
      </c>
      <c r="D40" s="1">
        <v>3</v>
      </c>
      <c r="E40" s="1" t="s">
        <v>341</v>
      </c>
      <c r="F40" s="1" t="s">
        <v>338</v>
      </c>
      <c r="G40" s="1" t="s">
        <v>339</v>
      </c>
      <c r="H40" s="1">
        <v>1</v>
      </c>
      <c r="I40" s="1">
        <v>0</v>
      </c>
      <c r="J40" s="1">
        <v>1</v>
      </c>
    </row>
    <row r="41" spans="1:10">
      <c r="A41" s="7">
        <v>202204</v>
      </c>
      <c r="B41" s="6">
        <v>44652</v>
      </c>
      <c r="C41" s="1">
        <v>2022</v>
      </c>
      <c r="D41" s="1">
        <v>4</v>
      </c>
      <c r="E41" s="1" t="s">
        <v>342</v>
      </c>
      <c r="F41" s="1" t="s">
        <v>343</v>
      </c>
      <c r="G41" s="1" t="s">
        <v>339</v>
      </c>
      <c r="H41" s="1">
        <v>1</v>
      </c>
      <c r="I41" s="1">
        <v>0</v>
      </c>
      <c r="J41" s="1">
        <v>1</v>
      </c>
    </row>
    <row r="42" spans="1:10">
      <c r="A42" s="7">
        <v>202205</v>
      </c>
      <c r="B42" s="6">
        <v>44682</v>
      </c>
      <c r="C42" s="1">
        <v>2022</v>
      </c>
      <c r="D42" s="1">
        <v>5</v>
      </c>
      <c r="E42" s="1" t="s">
        <v>344</v>
      </c>
      <c r="F42" s="1" t="s">
        <v>343</v>
      </c>
      <c r="G42" s="1" t="s">
        <v>339</v>
      </c>
      <c r="H42" s="1">
        <v>1</v>
      </c>
      <c r="I42" s="1">
        <v>0</v>
      </c>
      <c r="J42" s="1">
        <v>1</v>
      </c>
    </row>
    <row r="43" spans="1:10">
      <c r="A43" s="7">
        <v>202206</v>
      </c>
      <c r="B43" s="6">
        <v>44713</v>
      </c>
      <c r="C43" s="1">
        <v>2022</v>
      </c>
      <c r="D43" s="1">
        <v>6</v>
      </c>
      <c r="E43" s="1" t="s">
        <v>345</v>
      </c>
      <c r="F43" s="1" t="s">
        <v>343</v>
      </c>
      <c r="G43" s="1" t="s">
        <v>339</v>
      </c>
      <c r="H43" s="1">
        <v>1</v>
      </c>
      <c r="I43" s="1">
        <v>0</v>
      </c>
      <c r="J43" s="1">
        <v>1</v>
      </c>
    </row>
    <row r="44" spans="1:10">
      <c r="A44" s="7">
        <v>202207</v>
      </c>
      <c r="B44" s="6">
        <v>44743</v>
      </c>
      <c r="C44" s="1">
        <v>2022</v>
      </c>
      <c r="D44" s="1">
        <v>7</v>
      </c>
      <c r="E44" s="1" t="s">
        <v>346</v>
      </c>
      <c r="F44" s="1" t="s">
        <v>347</v>
      </c>
      <c r="G44" s="1" t="s">
        <v>348</v>
      </c>
      <c r="H44" s="1">
        <v>1</v>
      </c>
      <c r="I44" s="1">
        <v>0</v>
      </c>
      <c r="J44" s="1">
        <v>0</v>
      </c>
    </row>
    <row r="45" spans="1:10">
      <c r="A45" s="7">
        <v>202208</v>
      </c>
      <c r="B45" s="6">
        <v>44774</v>
      </c>
      <c r="C45" s="1">
        <v>2022</v>
      </c>
      <c r="D45" s="1">
        <v>8</v>
      </c>
      <c r="E45" s="1" t="s">
        <v>349</v>
      </c>
      <c r="F45" s="1" t="s">
        <v>347</v>
      </c>
      <c r="G45" s="1" t="s">
        <v>348</v>
      </c>
      <c r="H45" s="1">
        <v>1</v>
      </c>
      <c r="I45" s="1">
        <v>0</v>
      </c>
      <c r="J45" s="1">
        <v>0</v>
      </c>
    </row>
    <row r="46" spans="1:10">
      <c r="A46" s="7">
        <v>202209</v>
      </c>
      <c r="B46" s="6">
        <v>44805</v>
      </c>
      <c r="C46" s="1">
        <v>2022</v>
      </c>
      <c r="D46" s="1">
        <v>9</v>
      </c>
      <c r="E46" s="1" t="s">
        <v>350</v>
      </c>
      <c r="F46" s="1" t="s">
        <v>347</v>
      </c>
      <c r="G46" s="1" t="s">
        <v>348</v>
      </c>
      <c r="H46" s="1">
        <v>1</v>
      </c>
      <c r="I46" s="1">
        <v>0</v>
      </c>
      <c r="J46" s="1">
        <v>0</v>
      </c>
    </row>
    <row r="47" spans="1:10">
      <c r="A47" s="7">
        <v>202210</v>
      </c>
      <c r="B47" s="6">
        <v>44835</v>
      </c>
      <c r="C47" s="1">
        <v>2022</v>
      </c>
      <c r="D47" s="1">
        <v>10</v>
      </c>
      <c r="E47" s="1" t="s">
        <v>351</v>
      </c>
      <c r="F47" s="1" t="s">
        <v>352</v>
      </c>
      <c r="G47" s="1" t="s">
        <v>348</v>
      </c>
      <c r="H47" s="1">
        <v>1</v>
      </c>
      <c r="I47" s="1">
        <v>0</v>
      </c>
      <c r="J47" s="1">
        <v>0</v>
      </c>
    </row>
    <row r="48" spans="1:10">
      <c r="A48" s="7">
        <v>202211</v>
      </c>
      <c r="B48" s="6">
        <v>44866</v>
      </c>
      <c r="C48" s="1">
        <v>2022</v>
      </c>
      <c r="D48" s="1">
        <v>11</v>
      </c>
      <c r="E48" s="1" t="s">
        <v>353</v>
      </c>
      <c r="F48" s="1" t="s">
        <v>352</v>
      </c>
      <c r="G48" s="1" t="s">
        <v>348</v>
      </c>
      <c r="H48" s="1">
        <v>1</v>
      </c>
      <c r="I48" s="1">
        <v>0</v>
      </c>
      <c r="J48" s="1">
        <v>0</v>
      </c>
    </row>
    <row r="49" spans="1:10">
      <c r="A49" s="7">
        <v>202212</v>
      </c>
      <c r="B49" s="6">
        <v>44896</v>
      </c>
      <c r="C49" s="1">
        <v>2022</v>
      </c>
      <c r="D49" s="1">
        <v>12</v>
      </c>
      <c r="E49" s="1" t="s">
        <v>354</v>
      </c>
      <c r="F49" s="1" t="s">
        <v>352</v>
      </c>
      <c r="G49" s="1" t="s">
        <v>348</v>
      </c>
      <c r="H49" s="1">
        <v>1</v>
      </c>
      <c r="I49" s="1">
        <v>0</v>
      </c>
      <c r="J49" s="1">
        <v>0</v>
      </c>
    </row>
    <row r="50" spans="1:10">
      <c r="A50" s="7">
        <v>202301</v>
      </c>
      <c r="B50" s="6">
        <v>44927</v>
      </c>
      <c r="C50" s="1">
        <v>2023</v>
      </c>
      <c r="D50" s="1">
        <v>1</v>
      </c>
      <c r="E50" s="1" t="s">
        <v>337</v>
      </c>
      <c r="F50" s="1" t="s">
        <v>338</v>
      </c>
      <c r="G50" s="1" t="s">
        <v>339</v>
      </c>
      <c r="H50" s="1">
        <v>1</v>
      </c>
      <c r="I50" s="1">
        <v>0</v>
      </c>
      <c r="J50" s="1">
        <v>1</v>
      </c>
    </row>
    <row r="51" spans="1:10">
      <c r="A51" s="7">
        <v>202302</v>
      </c>
      <c r="B51" s="6">
        <v>44958</v>
      </c>
      <c r="C51" s="1">
        <v>2023</v>
      </c>
      <c r="D51" s="1">
        <v>2</v>
      </c>
      <c r="E51" s="1" t="s">
        <v>340</v>
      </c>
      <c r="F51" s="1" t="s">
        <v>338</v>
      </c>
      <c r="G51" s="1" t="s">
        <v>339</v>
      </c>
      <c r="H51" s="1">
        <v>1</v>
      </c>
      <c r="I51" s="1">
        <v>0</v>
      </c>
      <c r="J51" s="1">
        <v>1</v>
      </c>
    </row>
    <row r="52" spans="1:10">
      <c r="A52" s="7">
        <v>202303</v>
      </c>
      <c r="B52" s="6">
        <v>44986</v>
      </c>
      <c r="C52" s="1">
        <v>2023</v>
      </c>
      <c r="D52" s="1">
        <v>3</v>
      </c>
      <c r="E52" s="1" t="s">
        <v>341</v>
      </c>
      <c r="F52" s="1" t="s">
        <v>338</v>
      </c>
      <c r="G52" s="1" t="s">
        <v>339</v>
      </c>
      <c r="H52" s="1">
        <v>1</v>
      </c>
      <c r="I52" s="1">
        <v>0</v>
      </c>
      <c r="J52" s="1">
        <v>1</v>
      </c>
    </row>
    <row r="53" spans="1:10">
      <c r="A53" s="7">
        <v>202304</v>
      </c>
      <c r="B53" s="6">
        <v>45017</v>
      </c>
      <c r="C53" s="1">
        <v>2023</v>
      </c>
      <c r="D53" s="1">
        <v>4</v>
      </c>
      <c r="E53" s="1" t="s">
        <v>342</v>
      </c>
      <c r="F53" s="1" t="s">
        <v>343</v>
      </c>
      <c r="G53" s="1" t="s">
        <v>339</v>
      </c>
      <c r="H53" s="1">
        <v>1</v>
      </c>
      <c r="I53" s="1">
        <v>0</v>
      </c>
      <c r="J53" s="1">
        <v>1</v>
      </c>
    </row>
    <row r="54" spans="1:10">
      <c r="A54" s="7">
        <v>202305</v>
      </c>
      <c r="B54" s="6">
        <v>45047</v>
      </c>
      <c r="C54" s="1">
        <v>2023</v>
      </c>
      <c r="D54" s="1">
        <v>5</v>
      </c>
      <c r="E54" s="1" t="s">
        <v>344</v>
      </c>
      <c r="F54" s="1" t="s">
        <v>343</v>
      </c>
      <c r="G54" s="1" t="s">
        <v>339</v>
      </c>
      <c r="H54" s="1">
        <v>1</v>
      </c>
      <c r="I54" s="1">
        <v>0</v>
      </c>
      <c r="J54" s="1">
        <v>1</v>
      </c>
    </row>
    <row r="55" spans="1:10">
      <c r="A55" s="7">
        <v>202306</v>
      </c>
      <c r="B55" s="6">
        <v>45078</v>
      </c>
      <c r="C55" s="1">
        <v>2023</v>
      </c>
      <c r="D55" s="1">
        <v>6</v>
      </c>
      <c r="E55" s="1" t="s">
        <v>345</v>
      </c>
      <c r="F55" s="1" t="s">
        <v>343</v>
      </c>
      <c r="G55" s="1" t="s">
        <v>339</v>
      </c>
      <c r="H55" s="1">
        <v>1</v>
      </c>
      <c r="I55" s="1">
        <v>0</v>
      </c>
      <c r="J55" s="1">
        <v>1</v>
      </c>
    </row>
    <row r="56" spans="1:10">
      <c r="A56" s="7">
        <v>202307</v>
      </c>
      <c r="B56" s="6">
        <v>45108</v>
      </c>
      <c r="C56" s="1">
        <v>2023</v>
      </c>
      <c r="D56" s="1">
        <v>7</v>
      </c>
      <c r="E56" s="1" t="s">
        <v>346</v>
      </c>
      <c r="F56" s="1" t="s">
        <v>347</v>
      </c>
      <c r="G56" s="1" t="s">
        <v>348</v>
      </c>
      <c r="H56" s="1">
        <v>1</v>
      </c>
      <c r="I56" s="1">
        <v>0</v>
      </c>
      <c r="J56" s="1">
        <v>0</v>
      </c>
    </row>
    <row r="57" spans="1:10">
      <c r="A57" s="7">
        <v>202308</v>
      </c>
      <c r="B57" s="6">
        <v>45139</v>
      </c>
      <c r="C57" s="1">
        <v>2023</v>
      </c>
      <c r="D57" s="1">
        <v>8</v>
      </c>
      <c r="E57" s="1" t="s">
        <v>349</v>
      </c>
      <c r="F57" s="1" t="s">
        <v>347</v>
      </c>
      <c r="G57" s="1" t="s">
        <v>348</v>
      </c>
      <c r="H57" s="1">
        <v>1</v>
      </c>
      <c r="I57" s="1">
        <v>0</v>
      </c>
      <c r="J57" s="1">
        <v>0</v>
      </c>
    </row>
    <row r="58" spans="1:10">
      <c r="A58" s="7">
        <v>202309</v>
      </c>
      <c r="B58" s="6">
        <v>45170</v>
      </c>
      <c r="C58" s="1">
        <v>2023</v>
      </c>
      <c r="D58" s="1">
        <v>9</v>
      </c>
      <c r="E58" s="1" t="s">
        <v>350</v>
      </c>
      <c r="F58" s="1" t="s">
        <v>347</v>
      </c>
      <c r="G58" s="1" t="s">
        <v>348</v>
      </c>
      <c r="H58" s="1">
        <v>1</v>
      </c>
      <c r="I58" s="1">
        <v>0</v>
      </c>
      <c r="J58" s="1">
        <v>0</v>
      </c>
    </row>
    <row r="59" spans="1:10">
      <c r="A59" s="7">
        <v>202310</v>
      </c>
      <c r="B59" s="6">
        <v>45200</v>
      </c>
      <c r="C59" s="1">
        <v>2023</v>
      </c>
      <c r="D59" s="1">
        <v>10</v>
      </c>
      <c r="E59" s="1" t="s">
        <v>351</v>
      </c>
      <c r="F59" s="1" t="s">
        <v>352</v>
      </c>
      <c r="G59" s="1" t="s">
        <v>348</v>
      </c>
      <c r="H59" s="1">
        <v>1</v>
      </c>
      <c r="I59" s="1">
        <v>0</v>
      </c>
      <c r="J59" s="1">
        <v>0</v>
      </c>
    </row>
    <row r="60" spans="1:10">
      <c r="A60" s="7">
        <v>202311</v>
      </c>
      <c r="B60" s="6">
        <v>45231</v>
      </c>
      <c r="C60" s="1">
        <v>2023</v>
      </c>
      <c r="D60" s="1">
        <v>11</v>
      </c>
      <c r="E60" s="1" t="s">
        <v>353</v>
      </c>
      <c r="F60" s="1" t="s">
        <v>352</v>
      </c>
      <c r="G60" s="1" t="s">
        <v>348</v>
      </c>
      <c r="H60" s="1">
        <v>1</v>
      </c>
      <c r="I60" s="1">
        <v>0</v>
      </c>
      <c r="J60" s="1">
        <v>0</v>
      </c>
    </row>
    <row r="61" spans="1:10">
      <c r="A61" s="7">
        <v>202312</v>
      </c>
      <c r="B61" s="6">
        <v>45261</v>
      </c>
      <c r="C61" s="1">
        <v>2023</v>
      </c>
      <c r="D61" s="1">
        <v>12</v>
      </c>
      <c r="E61" s="1" t="s">
        <v>354</v>
      </c>
      <c r="F61" s="1" t="s">
        <v>352</v>
      </c>
      <c r="G61" s="1" t="s">
        <v>348</v>
      </c>
      <c r="H61" s="1">
        <v>1</v>
      </c>
      <c r="I61" s="1">
        <v>0</v>
      </c>
      <c r="J61" s="1">
        <v>0</v>
      </c>
    </row>
    <row r="62" spans="1:10">
      <c r="A62" s="7">
        <v>202401</v>
      </c>
      <c r="B62" s="6">
        <v>45292</v>
      </c>
      <c r="C62" s="1">
        <v>2024</v>
      </c>
      <c r="D62" s="1">
        <v>1</v>
      </c>
      <c r="E62" s="1" t="s">
        <v>337</v>
      </c>
      <c r="F62" s="1" t="s">
        <v>338</v>
      </c>
      <c r="G62" s="1" t="s">
        <v>339</v>
      </c>
      <c r="H62" s="1">
        <v>1</v>
      </c>
      <c r="I62" s="1">
        <v>0</v>
      </c>
      <c r="J62" s="1">
        <v>1</v>
      </c>
    </row>
    <row r="63" spans="1:10">
      <c r="A63" s="7">
        <v>202402</v>
      </c>
      <c r="B63" s="6">
        <v>45323</v>
      </c>
      <c r="C63" s="1">
        <v>2024</v>
      </c>
      <c r="D63" s="1">
        <v>2</v>
      </c>
      <c r="E63" s="1" t="s">
        <v>340</v>
      </c>
      <c r="F63" s="1" t="s">
        <v>338</v>
      </c>
      <c r="G63" s="1" t="s">
        <v>339</v>
      </c>
      <c r="H63" s="1">
        <v>1</v>
      </c>
      <c r="I63" s="1">
        <v>0</v>
      </c>
      <c r="J63" s="1">
        <v>1</v>
      </c>
    </row>
    <row r="64" spans="1:10">
      <c r="A64" s="7">
        <v>202403</v>
      </c>
      <c r="B64" s="6">
        <v>45352</v>
      </c>
      <c r="C64" s="1">
        <v>2024</v>
      </c>
      <c r="D64" s="1">
        <v>3</v>
      </c>
      <c r="E64" s="1" t="s">
        <v>341</v>
      </c>
      <c r="F64" s="1" t="s">
        <v>338</v>
      </c>
      <c r="G64" s="1" t="s">
        <v>339</v>
      </c>
      <c r="H64" s="1">
        <v>1</v>
      </c>
      <c r="I64" s="1">
        <v>0</v>
      </c>
      <c r="J64" s="1">
        <v>1</v>
      </c>
    </row>
    <row r="65" spans="1:10">
      <c r="A65" s="7">
        <v>202404</v>
      </c>
      <c r="B65" s="6">
        <v>45383</v>
      </c>
      <c r="C65" s="1">
        <v>2024</v>
      </c>
      <c r="D65" s="1">
        <v>4</v>
      </c>
      <c r="E65" s="1" t="s">
        <v>342</v>
      </c>
      <c r="F65" s="1" t="s">
        <v>343</v>
      </c>
      <c r="G65" s="1" t="s">
        <v>339</v>
      </c>
      <c r="H65" s="1">
        <v>1</v>
      </c>
      <c r="I65" s="1">
        <v>0</v>
      </c>
      <c r="J65" s="1">
        <v>1</v>
      </c>
    </row>
    <row r="66" spans="1:10">
      <c r="A66" s="7">
        <v>202405</v>
      </c>
      <c r="B66" s="6">
        <v>45413</v>
      </c>
      <c r="C66" s="1">
        <v>2024</v>
      </c>
      <c r="D66" s="1">
        <v>5</v>
      </c>
      <c r="E66" s="1" t="s">
        <v>344</v>
      </c>
      <c r="F66" s="1" t="s">
        <v>343</v>
      </c>
      <c r="G66" s="1" t="s">
        <v>339</v>
      </c>
      <c r="H66" s="1">
        <v>1</v>
      </c>
      <c r="I66" s="1">
        <v>0</v>
      </c>
      <c r="J66" s="1">
        <v>1</v>
      </c>
    </row>
    <row r="67" spans="1:10">
      <c r="A67" s="7">
        <v>202406</v>
      </c>
      <c r="B67" s="6">
        <v>45444</v>
      </c>
      <c r="C67" s="1">
        <v>2024</v>
      </c>
      <c r="D67" s="1">
        <v>6</v>
      </c>
      <c r="E67" s="1" t="s">
        <v>345</v>
      </c>
      <c r="F67" s="1" t="s">
        <v>343</v>
      </c>
      <c r="G67" s="1" t="s">
        <v>339</v>
      </c>
      <c r="H67" s="1">
        <v>1</v>
      </c>
      <c r="I67" s="1">
        <v>0</v>
      </c>
      <c r="J67" s="1">
        <v>1</v>
      </c>
    </row>
    <row r="68" spans="1:10">
      <c r="A68" s="7">
        <v>202407</v>
      </c>
      <c r="B68" s="6">
        <v>45474</v>
      </c>
      <c r="C68" s="1">
        <v>2024</v>
      </c>
      <c r="D68" s="1">
        <v>7</v>
      </c>
      <c r="E68" s="1" t="s">
        <v>346</v>
      </c>
      <c r="F68" s="1" t="s">
        <v>347</v>
      </c>
      <c r="G68" s="1" t="s">
        <v>348</v>
      </c>
      <c r="H68" s="1">
        <v>1</v>
      </c>
      <c r="I68" s="1">
        <v>0</v>
      </c>
      <c r="J68" s="1">
        <v>0</v>
      </c>
    </row>
    <row r="69" spans="1:10">
      <c r="A69" s="7">
        <v>202408</v>
      </c>
      <c r="B69" s="6">
        <v>45505</v>
      </c>
      <c r="C69" s="1">
        <v>2024</v>
      </c>
      <c r="D69" s="1">
        <v>8</v>
      </c>
      <c r="E69" s="1" t="s">
        <v>349</v>
      </c>
      <c r="F69" s="1" t="s">
        <v>347</v>
      </c>
      <c r="G69" s="1" t="s">
        <v>348</v>
      </c>
      <c r="H69" s="1">
        <v>1</v>
      </c>
      <c r="I69" s="1">
        <v>0</v>
      </c>
      <c r="J69" s="1">
        <v>0</v>
      </c>
    </row>
    <row r="70" spans="1:10">
      <c r="A70" s="7">
        <v>202409</v>
      </c>
      <c r="B70" s="6">
        <v>45536</v>
      </c>
      <c r="C70" s="1">
        <v>2024</v>
      </c>
      <c r="D70" s="1">
        <v>9</v>
      </c>
      <c r="E70" s="1" t="s">
        <v>350</v>
      </c>
      <c r="F70" s="1" t="s">
        <v>347</v>
      </c>
      <c r="G70" s="1" t="s">
        <v>348</v>
      </c>
      <c r="H70" s="1">
        <v>1</v>
      </c>
      <c r="I70" s="1">
        <v>0</v>
      </c>
      <c r="J70" s="1">
        <v>0</v>
      </c>
    </row>
    <row r="71" spans="1:10">
      <c r="A71" s="7">
        <v>202410</v>
      </c>
      <c r="B71" s="6">
        <v>45566</v>
      </c>
      <c r="C71" s="1">
        <v>2024</v>
      </c>
      <c r="D71" s="1">
        <v>10</v>
      </c>
      <c r="E71" s="1" t="s">
        <v>351</v>
      </c>
      <c r="F71" s="1" t="s">
        <v>352</v>
      </c>
      <c r="G71" s="1" t="s">
        <v>348</v>
      </c>
      <c r="H71" s="1">
        <v>1</v>
      </c>
      <c r="I71" s="1">
        <v>0</v>
      </c>
      <c r="J71" s="1">
        <v>0</v>
      </c>
    </row>
    <row r="72" spans="1:10">
      <c r="A72" s="7">
        <v>202411</v>
      </c>
      <c r="B72" s="6">
        <v>45597</v>
      </c>
      <c r="C72" s="1">
        <v>2024</v>
      </c>
      <c r="D72" s="1">
        <v>11</v>
      </c>
      <c r="E72" s="1" t="s">
        <v>353</v>
      </c>
      <c r="F72" s="1" t="s">
        <v>352</v>
      </c>
      <c r="G72" s="1" t="s">
        <v>348</v>
      </c>
      <c r="H72" s="1">
        <v>1</v>
      </c>
      <c r="I72" s="1">
        <v>0</v>
      </c>
      <c r="J72" s="1">
        <v>0</v>
      </c>
    </row>
    <row r="73" spans="1:10">
      <c r="A73" s="7">
        <v>202412</v>
      </c>
      <c r="B73" s="6">
        <v>45627</v>
      </c>
      <c r="C73" s="1">
        <v>2024</v>
      </c>
      <c r="D73" s="1">
        <v>12</v>
      </c>
      <c r="E73" s="1" t="s">
        <v>354</v>
      </c>
      <c r="F73" s="1" t="s">
        <v>352</v>
      </c>
      <c r="G73" s="1" t="s">
        <v>348</v>
      </c>
      <c r="H73" s="1">
        <v>1</v>
      </c>
      <c r="I73" s="1">
        <v>0</v>
      </c>
      <c r="J73" s="1">
        <v>0</v>
      </c>
    </row>
    <row r="74" spans="1:10">
      <c r="A74" s="7">
        <v>202501</v>
      </c>
      <c r="B74" s="6">
        <v>45658</v>
      </c>
      <c r="C74" s="1">
        <v>2025</v>
      </c>
      <c r="D74" s="1">
        <v>1</v>
      </c>
      <c r="E74" s="1" t="s">
        <v>337</v>
      </c>
      <c r="F74" s="1" t="s">
        <v>338</v>
      </c>
      <c r="G74" s="1" t="s">
        <v>339</v>
      </c>
      <c r="H74" s="1">
        <v>1</v>
      </c>
      <c r="I74" s="1">
        <v>0</v>
      </c>
      <c r="J74" s="1">
        <v>1</v>
      </c>
    </row>
    <row r="75" spans="1:10">
      <c r="A75" s="7">
        <v>202502</v>
      </c>
      <c r="B75" s="6">
        <v>45689</v>
      </c>
      <c r="C75" s="1">
        <v>2025</v>
      </c>
      <c r="D75" s="1">
        <v>2</v>
      </c>
      <c r="E75" s="1" t="s">
        <v>340</v>
      </c>
      <c r="F75" s="1" t="s">
        <v>338</v>
      </c>
      <c r="G75" s="1" t="s">
        <v>339</v>
      </c>
      <c r="H75" s="1">
        <v>1</v>
      </c>
      <c r="I75" s="1">
        <v>0</v>
      </c>
      <c r="J75" s="1">
        <v>1</v>
      </c>
    </row>
    <row r="76" spans="1:10">
      <c r="A76" s="7">
        <v>202503</v>
      </c>
      <c r="B76" s="6">
        <v>45717</v>
      </c>
      <c r="C76" s="1">
        <v>2025</v>
      </c>
      <c r="D76" s="1">
        <v>3</v>
      </c>
      <c r="E76" s="1" t="s">
        <v>341</v>
      </c>
      <c r="F76" s="1" t="s">
        <v>338</v>
      </c>
      <c r="G76" s="1" t="s">
        <v>339</v>
      </c>
      <c r="H76" s="1">
        <v>1</v>
      </c>
      <c r="I76" s="1">
        <v>0</v>
      </c>
      <c r="J76" s="1">
        <v>1</v>
      </c>
    </row>
    <row r="77" spans="1:10">
      <c r="A77" s="7">
        <v>202504</v>
      </c>
      <c r="B77" s="6">
        <v>45748</v>
      </c>
      <c r="C77" s="1">
        <v>2025</v>
      </c>
      <c r="D77" s="1">
        <v>4</v>
      </c>
      <c r="E77" s="1" t="s">
        <v>342</v>
      </c>
      <c r="F77" s="1" t="s">
        <v>343</v>
      </c>
      <c r="G77" s="1" t="s">
        <v>339</v>
      </c>
      <c r="H77" s="1">
        <v>1</v>
      </c>
      <c r="I77" s="1">
        <v>0</v>
      </c>
      <c r="J77" s="1">
        <v>1</v>
      </c>
    </row>
    <row r="78" spans="1:10">
      <c r="A78" s="7">
        <v>202505</v>
      </c>
      <c r="B78" s="6">
        <v>45778</v>
      </c>
      <c r="C78" s="1">
        <v>2025</v>
      </c>
      <c r="D78" s="1">
        <v>5</v>
      </c>
      <c r="E78" s="1" t="s">
        <v>344</v>
      </c>
      <c r="F78" s="1" t="s">
        <v>343</v>
      </c>
      <c r="G78" s="1" t="s">
        <v>339</v>
      </c>
      <c r="H78" s="1">
        <v>1</v>
      </c>
      <c r="I78" s="1">
        <v>0</v>
      </c>
      <c r="J78" s="1">
        <v>1</v>
      </c>
    </row>
    <row r="79" spans="1:10">
      <c r="A79" s="7">
        <v>202506</v>
      </c>
      <c r="B79" s="6">
        <v>45809</v>
      </c>
      <c r="C79" s="1">
        <v>2025</v>
      </c>
      <c r="D79" s="1">
        <v>6</v>
      </c>
      <c r="E79" s="1" t="s">
        <v>345</v>
      </c>
      <c r="F79" s="1" t="s">
        <v>343</v>
      </c>
      <c r="G79" s="1" t="s">
        <v>339</v>
      </c>
      <c r="H79" s="1">
        <v>1</v>
      </c>
      <c r="I79" s="1">
        <v>0</v>
      </c>
      <c r="J79" s="1">
        <v>1</v>
      </c>
    </row>
    <row r="80" spans="1:10">
      <c r="A80" s="7">
        <v>202507</v>
      </c>
      <c r="B80" s="6">
        <v>45839</v>
      </c>
      <c r="C80" s="1">
        <v>2025</v>
      </c>
      <c r="D80" s="1">
        <v>7</v>
      </c>
      <c r="E80" s="1" t="s">
        <v>346</v>
      </c>
      <c r="F80" s="1" t="s">
        <v>347</v>
      </c>
      <c r="G80" s="1" t="s">
        <v>348</v>
      </c>
      <c r="H80" s="1">
        <v>1</v>
      </c>
      <c r="I80" s="1">
        <v>0</v>
      </c>
      <c r="J80" s="1">
        <v>0</v>
      </c>
    </row>
    <row r="81" spans="1:10">
      <c r="A81" s="7">
        <v>202508</v>
      </c>
      <c r="B81" s="6">
        <v>45870</v>
      </c>
      <c r="C81" s="1">
        <v>2025</v>
      </c>
      <c r="D81" s="1">
        <v>8</v>
      </c>
      <c r="E81" s="1" t="s">
        <v>349</v>
      </c>
      <c r="F81" s="1" t="s">
        <v>347</v>
      </c>
      <c r="G81" s="1" t="s">
        <v>348</v>
      </c>
      <c r="H81" s="1">
        <v>1</v>
      </c>
      <c r="I81" s="1">
        <v>0</v>
      </c>
      <c r="J81" s="1">
        <v>0</v>
      </c>
    </row>
    <row r="82" spans="1:10">
      <c r="A82" s="7">
        <v>202509</v>
      </c>
      <c r="B82" s="6">
        <v>45901</v>
      </c>
      <c r="C82" s="1">
        <v>2025</v>
      </c>
      <c r="D82" s="1">
        <v>9</v>
      </c>
      <c r="E82" s="1" t="s">
        <v>350</v>
      </c>
      <c r="F82" s="1" t="s">
        <v>347</v>
      </c>
      <c r="G82" s="1" t="s">
        <v>348</v>
      </c>
      <c r="H82" s="1">
        <v>1</v>
      </c>
      <c r="I82" s="1">
        <v>0</v>
      </c>
      <c r="J82" s="1">
        <v>0</v>
      </c>
    </row>
    <row r="83" spans="1:10">
      <c r="A83" s="7">
        <v>202510</v>
      </c>
      <c r="B83" s="6">
        <v>45931</v>
      </c>
      <c r="C83" s="1">
        <v>2025</v>
      </c>
      <c r="D83" s="1">
        <v>10</v>
      </c>
      <c r="E83" s="1" t="s">
        <v>351</v>
      </c>
      <c r="F83" s="1" t="s">
        <v>352</v>
      </c>
      <c r="G83" s="1" t="s">
        <v>348</v>
      </c>
      <c r="H83" s="1">
        <v>1</v>
      </c>
      <c r="I83" s="1">
        <v>0</v>
      </c>
      <c r="J83" s="1">
        <v>0</v>
      </c>
    </row>
    <row r="84" spans="1:10">
      <c r="A84" s="7">
        <v>202511</v>
      </c>
      <c r="B84" s="6">
        <v>45962</v>
      </c>
      <c r="C84" s="1">
        <v>2025</v>
      </c>
      <c r="D84" s="1">
        <v>11</v>
      </c>
      <c r="E84" s="1" t="s">
        <v>353</v>
      </c>
      <c r="F84" s="1" t="s">
        <v>352</v>
      </c>
      <c r="G84" s="1" t="s">
        <v>348</v>
      </c>
      <c r="H84" s="1">
        <v>1</v>
      </c>
      <c r="I84" s="1">
        <v>0</v>
      </c>
      <c r="J84" s="1">
        <v>0</v>
      </c>
    </row>
    <row r="85" spans="1:10">
      <c r="A85" s="7">
        <v>202512</v>
      </c>
      <c r="B85" s="6">
        <v>45992</v>
      </c>
      <c r="C85" s="1">
        <v>2025</v>
      </c>
      <c r="D85" s="1">
        <v>12</v>
      </c>
      <c r="E85" s="1" t="s">
        <v>354</v>
      </c>
      <c r="F85" s="1" t="s">
        <v>352</v>
      </c>
      <c r="G85" s="1" t="s">
        <v>348</v>
      </c>
      <c r="H85" s="1">
        <v>1</v>
      </c>
      <c r="I85" s="1">
        <v>0</v>
      </c>
      <c r="J85" s="1">
        <v>0</v>
      </c>
    </row>
    <row r="86" spans="1:10">
      <c r="A86" s="7">
        <v>202601</v>
      </c>
      <c r="B86" s="6">
        <v>46023</v>
      </c>
      <c r="C86" s="1">
        <v>2026</v>
      </c>
      <c r="D86" s="1">
        <v>1</v>
      </c>
      <c r="E86" s="1" t="s">
        <v>337</v>
      </c>
      <c r="F86" s="1" t="s">
        <v>338</v>
      </c>
      <c r="G86" s="1" t="s">
        <v>339</v>
      </c>
      <c r="H86" s="1">
        <v>0</v>
      </c>
      <c r="I86" s="1">
        <v>1</v>
      </c>
      <c r="J86" s="1">
        <v>1</v>
      </c>
    </row>
    <row r="87" spans="1:10">
      <c r="A87" s="7">
        <v>202602</v>
      </c>
      <c r="B87" s="6">
        <v>46054</v>
      </c>
      <c r="C87" s="1">
        <v>2026</v>
      </c>
      <c r="D87" s="1">
        <v>2</v>
      </c>
      <c r="E87" s="1" t="s">
        <v>340</v>
      </c>
      <c r="F87" s="1" t="s">
        <v>338</v>
      </c>
      <c r="G87" s="1" t="s">
        <v>339</v>
      </c>
      <c r="H87" s="1">
        <v>0</v>
      </c>
      <c r="I87" s="1">
        <v>1</v>
      </c>
      <c r="J87" s="1">
        <v>1</v>
      </c>
    </row>
    <row r="88" spans="1:10">
      <c r="A88" s="7">
        <v>202603</v>
      </c>
      <c r="B88" s="6">
        <v>46082</v>
      </c>
      <c r="C88" s="1">
        <v>2026</v>
      </c>
      <c r="D88" s="1">
        <v>3</v>
      </c>
      <c r="E88" s="1" t="s">
        <v>341</v>
      </c>
      <c r="F88" s="1" t="s">
        <v>338</v>
      </c>
      <c r="G88" s="1" t="s">
        <v>339</v>
      </c>
      <c r="H88" s="1">
        <v>0</v>
      </c>
      <c r="I88" s="1">
        <v>1</v>
      </c>
      <c r="J88" s="1">
        <v>1</v>
      </c>
    </row>
    <row r="89" spans="1:10">
      <c r="A89" s="7">
        <v>202604</v>
      </c>
      <c r="B89" s="6">
        <v>46113</v>
      </c>
      <c r="C89" s="1">
        <v>2026</v>
      </c>
      <c r="D89" s="1">
        <v>4</v>
      </c>
      <c r="E89" s="1" t="s">
        <v>342</v>
      </c>
      <c r="F89" s="1" t="s">
        <v>343</v>
      </c>
      <c r="G89" s="1" t="s">
        <v>339</v>
      </c>
      <c r="H89" s="1">
        <v>0</v>
      </c>
      <c r="I89" s="1">
        <v>1</v>
      </c>
      <c r="J89" s="1">
        <v>1</v>
      </c>
    </row>
    <row r="90" spans="1:10">
      <c r="A90" s="7">
        <v>202605</v>
      </c>
      <c r="B90" s="6">
        <v>46143</v>
      </c>
      <c r="C90" s="1">
        <v>2026</v>
      </c>
      <c r="D90" s="1">
        <v>5</v>
      </c>
      <c r="E90" s="1" t="s">
        <v>344</v>
      </c>
      <c r="F90" s="1" t="s">
        <v>343</v>
      </c>
      <c r="G90" s="1" t="s">
        <v>339</v>
      </c>
      <c r="H90" s="1">
        <v>0</v>
      </c>
      <c r="I90" s="1">
        <v>1</v>
      </c>
      <c r="J90" s="1">
        <v>1</v>
      </c>
    </row>
    <row r="91" spans="1:10">
      <c r="A91" s="7">
        <v>202606</v>
      </c>
      <c r="B91" s="6">
        <v>46174</v>
      </c>
      <c r="C91" s="1">
        <v>2026</v>
      </c>
      <c r="D91" s="1">
        <v>6</v>
      </c>
      <c r="E91" s="1" t="s">
        <v>345</v>
      </c>
      <c r="F91" s="1" t="s">
        <v>343</v>
      </c>
      <c r="G91" s="1" t="s">
        <v>339</v>
      </c>
      <c r="H91" s="1">
        <v>0</v>
      </c>
      <c r="I91" s="1">
        <v>1</v>
      </c>
      <c r="J91" s="1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89"/>
  <sheetViews>
    <sheetView showGridLines="0" workbookViewId="0"/>
  </sheetViews>
  <sheetFormatPr defaultRowHeight="15"/>
  <cols>
    <col min="1" max="2" width="17" customWidth="1"/>
    <col min="3" max="3" width="14" customWidth="1"/>
    <col min="4" max="4" width="16" customWidth="1"/>
    <col min="5" max="6" width="14" customWidth="1"/>
    <col min="7" max="9" width="18" customWidth="1"/>
    <col min="10" max="10" width="20" customWidth="1"/>
    <col min="11" max="11" width="66" customWidth="1"/>
  </cols>
  <sheetData>
    <row r="1" spans="1:11">
      <c r="A1" s="1" t="s">
        <v>355</v>
      </c>
      <c r="B1" s="1" t="s">
        <v>356</v>
      </c>
      <c r="C1" s="1" t="s">
        <v>327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</row>
    <row r="2" spans="1:11">
      <c r="A2" s="1" t="s">
        <v>232</v>
      </c>
      <c r="B2" s="1">
        <v>1</v>
      </c>
      <c r="C2" s="1">
        <v>201901</v>
      </c>
      <c r="D2" s="4" t="s">
        <v>256</v>
      </c>
      <c r="E2" s="1">
        <v>52</v>
      </c>
      <c r="F2" s="1">
        <v>3</v>
      </c>
      <c r="G2" s="1">
        <v>0</v>
      </c>
      <c r="H2" s="8">
        <v>3275398</v>
      </c>
      <c r="I2" s="8">
        <v>583502</v>
      </c>
      <c r="J2" s="8">
        <v>11803255</v>
      </c>
      <c r="K2" s="1" t="s">
        <v>166</v>
      </c>
    </row>
    <row r="3" spans="1:11">
      <c r="A3" s="1" t="s">
        <v>232</v>
      </c>
      <c r="B3" s="1">
        <v>2</v>
      </c>
      <c r="C3" s="1">
        <v>201901</v>
      </c>
      <c r="D3" s="4" t="s">
        <v>256</v>
      </c>
      <c r="E3" s="1">
        <v>204</v>
      </c>
      <c r="F3" s="1">
        <v>3</v>
      </c>
      <c r="G3" s="1">
        <v>0</v>
      </c>
      <c r="H3" s="8">
        <v>419760</v>
      </c>
      <c r="I3" s="8">
        <v>65037</v>
      </c>
      <c r="J3" s="8">
        <v>585401</v>
      </c>
      <c r="K3" s="1" t="s">
        <v>166</v>
      </c>
    </row>
    <row r="4" spans="1:11">
      <c r="A4" s="1" t="s">
        <v>232</v>
      </c>
      <c r="B4" s="1">
        <v>3</v>
      </c>
      <c r="C4" s="1">
        <v>201901</v>
      </c>
      <c r="D4" s="4" t="s">
        <v>256</v>
      </c>
      <c r="E4" s="1">
        <v>662</v>
      </c>
      <c r="F4" s="1">
        <v>3</v>
      </c>
      <c r="G4" s="1">
        <v>0</v>
      </c>
      <c r="H4" s="8">
        <v>876746</v>
      </c>
      <c r="I4" s="8">
        <v>237071</v>
      </c>
      <c r="J4" s="8">
        <v>2434227</v>
      </c>
      <c r="K4" s="1" t="s">
        <v>166</v>
      </c>
    </row>
    <row r="5" spans="1:11">
      <c r="A5" s="1" t="s">
        <v>232</v>
      </c>
      <c r="B5" s="1">
        <v>4</v>
      </c>
      <c r="C5" s="1">
        <v>201901</v>
      </c>
      <c r="D5" s="4" t="s">
        <v>256</v>
      </c>
      <c r="E5" s="1">
        <v>664</v>
      </c>
      <c r="F5" s="1">
        <v>3</v>
      </c>
      <c r="G5" s="1">
        <v>0</v>
      </c>
      <c r="H5" s="8">
        <v>5479197</v>
      </c>
      <c r="I5" s="8">
        <v>809198</v>
      </c>
      <c r="J5" s="8">
        <v>11462560</v>
      </c>
      <c r="K5" s="1" t="s">
        <v>166</v>
      </c>
    </row>
    <row r="6" spans="1:11">
      <c r="A6" s="1" t="s">
        <v>232</v>
      </c>
      <c r="B6" s="1">
        <v>5</v>
      </c>
      <c r="C6" s="1">
        <v>201901</v>
      </c>
      <c r="D6" s="4" t="s">
        <v>256</v>
      </c>
      <c r="E6" s="1">
        <v>666</v>
      </c>
      <c r="F6" s="1">
        <v>3</v>
      </c>
      <c r="G6" s="1">
        <v>0</v>
      </c>
      <c r="H6" s="8">
        <v>20912727</v>
      </c>
      <c r="I6" s="8">
        <v>3063058</v>
      </c>
      <c r="J6" s="8">
        <v>31071303</v>
      </c>
      <c r="K6" s="1" t="s">
        <v>166</v>
      </c>
    </row>
    <row r="7" spans="1:11">
      <c r="A7" s="1" t="s">
        <v>232</v>
      </c>
      <c r="B7" s="1">
        <v>6</v>
      </c>
      <c r="C7" s="1">
        <v>201901</v>
      </c>
      <c r="D7" s="4" t="s">
        <v>256</v>
      </c>
      <c r="E7" s="1">
        <v>669</v>
      </c>
      <c r="F7" s="1">
        <v>3</v>
      </c>
      <c r="G7" s="1">
        <v>0</v>
      </c>
      <c r="H7" s="8">
        <v>1425640</v>
      </c>
      <c r="I7" s="8">
        <v>195374</v>
      </c>
      <c r="J7" s="8">
        <v>2899724</v>
      </c>
      <c r="K7" s="1" t="s">
        <v>166</v>
      </c>
    </row>
    <row r="8" spans="1:11">
      <c r="A8" s="1" t="s">
        <v>232</v>
      </c>
      <c r="B8" s="1">
        <v>7</v>
      </c>
      <c r="C8" s="1">
        <v>201901</v>
      </c>
      <c r="D8" s="4" t="s">
        <v>256</v>
      </c>
      <c r="E8" s="1">
        <v>676</v>
      </c>
      <c r="F8" s="1">
        <v>3</v>
      </c>
      <c r="G8" s="1">
        <v>0</v>
      </c>
      <c r="H8" s="8">
        <v>72843</v>
      </c>
      <c r="I8" s="8">
        <v>8991</v>
      </c>
      <c r="J8" s="8">
        <v>130735</v>
      </c>
      <c r="K8" s="1" t="s">
        <v>166</v>
      </c>
    </row>
    <row r="9" spans="1:11">
      <c r="A9" s="1" t="s">
        <v>232</v>
      </c>
      <c r="B9" s="1">
        <v>8</v>
      </c>
      <c r="C9" s="1">
        <v>201901</v>
      </c>
      <c r="D9" s="4" t="s">
        <v>256</v>
      </c>
      <c r="E9" s="1">
        <v>690</v>
      </c>
      <c r="F9" s="1">
        <v>3</v>
      </c>
      <c r="G9" s="1">
        <v>0</v>
      </c>
      <c r="H9" s="8">
        <v>907773</v>
      </c>
      <c r="I9" s="8">
        <v>129933</v>
      </c>
      <c r="J9" s="8">
        <v>2130290</v>
      </c>
      <c r="K9" s="1" t="s">
        <v>166</v>
      </c>
    </row>
    <row r="10" spans="1:11">
      <c r="A10" s="1" t="s">
        <v>232</v>
      </c>
      <c r="B10" s="1">
        <v>9</v>
      </c>
      <c r="C10" s="1">
        <v>201901</v>
      </c>
      <c r="D10" s="4" t="s">
        <v>256</v>
      </c>
      <c r="E10" s="1">
        <v>696</v>
      </c>
      <c r="F10" s="1">
        <v>3</v>
      </c>
      <c r="G10" s="1">
        <v>0</v>
      </c>
      <c r="H10" s="8">
        <v>596102</v>
      </c>
      <c r="I10" s="8">
        <v>116043</v>
      </c>
      <c r="J10" s="8">
        <v>1625044</v>
      </c>
      <c r="K10" s="1" t="s">
        <v>166</v>
      </c>
    </row>
    <row r="11" spans="1:11">
      <c r="A11" s="1" t="s">
        <v>232</v>
      </c>
      <c r="B11" s="1">
        <v>10</v>
      </c>
      <c r="C11" s="1">
        <v>201901</v>
      </c>
      <c r="D11" s="4" t="s">
        <v>256</v>
      </c>
      <c r="E11" s="1">
        <v>720</v>
      </c>
      <c r="F11" s="1">
        <v>3</v>
      </c>
      <c r="G11" s="1">
        <v>0</v>
      </c>
      <c r="H11" s="8">
        <v>2250468</v>
      </c>
      <c r="I11" s="8">
        <v>421440</v>
      </c>
      <c r="J11" s="8">
        <v>7421237</v>
      </c>
      <c r="K11" s="1" t="s">
        <v>166</v>
      </c>
    </row>
    <row r="12" spans="1:11">
      <c r="A12" s="1" t="s">
        <v>232</v>
      </c>
      <c r="B12" s="1">
        <v>11</v>
      </c>
      <c r="C12" s="1">
        <v>201901</v>
      </c>
      <c r="D12" s="4" t="s">
        <v>265</v>
      </c>
      <c r="E12" s="1">
        <v>52</v>
      </c>
      <c r="F12" s="1">
        <v>3</v>
      </c>
      <c r="G12" s="1">
        <v>0</v>
      </c>
      <c r="H12" s="8">
        <v>1619995</v>
      </c>
      <c r="I12" s="8">
        <v>514509</v>
      </c>
      <c r="J12" s="8">
        <v>9735289</v>
      </c>
      <c r="K12" s="1" t="s">
        <v>166</v>
      </c>
    </row>
    <row r="13" spans="1:11">
      <c r="A13" s="1" t="s">
        <v>232</v>
      </c>
      <c r="B13" s="1">
        <v>12</v>
      </c>
      <c r="C13" s="1">
        <v>201901</v>
      </c>
      <c r="D13" s="4" t="s">
        <v>265</v>
      </c>
      <c r="E13" s="1">
        <v>204</v>
      </c>
      <c r="F13" s="1">
        <v>3</v>
      </c>
      <c r="G13" s="1">
        <v>0</v>
      </c>
      <c r="H13" s="8">
        <v>63819</v>
      </c>
      <c r="I13" s="8">
        <v>21338</v>
      </c>
      <c r="J13" s="8">
        <v>425648</v>
      </c>
      <c r="K13" s="1" t="s">
        <v>166</v>
      </c>
    </row>
    <row r="14" spans="1:11">
      <c r="A14" s="1" t="s">
        <v>232</v>
      </c>
      <c r="B14" s="1">
        <v>13</v>
      </c>
      <c r="C14" s="1">
        <v>201901</v>
      </c>
      <c r="D14" s="4" t="s">
        <v>265</v>
      </c>
      <c r="E14" s="1">
        <v>662</v>
      </c>
      <c r="F14" s="1">
        <v>3</v>
      </c>
      <c r="G14" s="1">
        <v>0</v>
      </c>
      <c r="H14" s="8">
        <v>22867</v>
      </c>
      <c r="I14" s="8">
        <v>9263</v>
      </c>
      <c r="J14" s="8">
        <v>137513</v>
      </c>
      <c r="K14" s="1" t="s">
        <v>166</v>
      </c>
    </row>
    <row r="15" spans="1:11">
      <c r="A15" s="1" t="s">
        <v>232</v>
      </c>
      <c r="B15" s="1">
        <v>14</v>
      </c>
      <c r="C15" s="1">
        <v>201901</v>
      </c>
      <c r="D15" s="4" t="s">
        <v>265</v>
      </c>
      <c r="E15" s="1">
        <v>664</v>
      </c>
      <c r="F15" s="1">
        <v>3</v>
      </c>
      <c r="G15" s="1">
        <v>0</v>
      </c>
      <c r="H15" s="8">
        <v>83816</v>
      </c>
      <c r="I15" s="8">
        <v>37160</v>
      </c>
      <c r="J15" s="8">
        <v>415914</v>
      </c>
      <c r="K15" s="1" t="s">
        <v>166</v>
      </c>
    </row>
    <row r="16" spans="1:11">
      <c r="A16" s="1" t="s">
        <v>232</v>
      </c>
      <c r="B16" s="1">
        <v>15</v>
      </c>
      <c r="C16" s="1">
        <v>201901</v>
      </c>
      <c r="D16" s="4" t="s">
        <v>265</v>
      </c>
      <c r="E16" s="1">
        <v>666</v>
      </c>
      <c r="F16" s="1">
        <v>3</v>
      </c>
      <c r="G16" s="1">
        <v>0</v>
      </c>
      <c r="H16" s="8">
        <v>2613173</v>
      </c>
      <c r="I16" s="8">
        <v>923482</v>
      </c>
      <c r="J16" s="8">
        <v>11902182</v>
      </c>
      <c r="K16" s="1" t="s">
        <v>166</v>
      </c>
    </row>
    <row r="17" spans="1:11">
      <c r="A17" s="1" t="s">
        <v>232</v>
      </c>
      <c r="B17" s="1">
        <v>16</v>
      </c>
      <c r="C17" s="1">
        <v>201901</v>
      </c>
      <c r="D17" s="4" t="s">
        <v>265</v>
      </c>
      <c r="E17" s="1">
        <v>669</v>
      </c>
      <c r="F17" s="1">
        <v>3</v>
      </c>
      <c r="G17" s="1">
        <v>0</v>
      </c>
      <c r="H17" s="8">
        <v>106778</v>
      </c>
      <c r="I17" s="8">
        <v>29428</v>
      </c>
      <c r="J17" s="8">
        <v>467158</v>
      </c>
      <c r="K17" s="1" t="s">
        <v>166</v>
      </c>
    </row>
    <row r="18" spans="1:11">
      <c r="A18" s="1" t="s">
        <v>232</v>
      </c>
      <c r="B18" s="1">
        <v>17</v>
      </c>
      <c r="C18" s="1">
        <v>201901</v>
      </c>
      <c r="D18" s="4" t="s">
        <v>265</v>
      </c>
      <c r="E18" s="1">
        <v>676</v>
      </c>
      <c r="F18" s="1">
        <v>3</v>
      </c>
      <c r="G18" s="1">
        <v>0</v>
      </c>
      <c r="H18" s="8">
        <v>393320</v>
      </c>
      <c r="I18" s="8">
        <v>121044</v>
      </c>
      <c r="J18" s="8">
        <v>1464561</v>
      </c>
      <c r="K18" s="1" t="s">
        <v>166</v>
      </c>
    </row>
    <row r="19" spans="1:11">
      <c r="A19" s="1" t="s">
        <v>232</v>
      </c>
      <c r="B19" s="1">
        <v>18</v>
      </c>
      <c r="C19" s="1">
        <v>201901</v>
      </c>
      <c r="D19" s="4" t="s">
        <v>265</v>
      </c>
      <c r="E19" s="1">
        <v>690</v>
      </c>
      <c r="F19" s="1">
        <v>3</v>
      </c>
      <c r="G19" s="1">
        <v>0</v>
      </c>
      <c r="H19" s="8">
        <v>125732</v>
      </c>
      <c r="I19" s="8">
        <v>32847</v>
      </c>
      <c r="J19" s="8">
        <v>623818</v>
      </c>
      <c r="K19" s="1" t="s">
        <v>166</v>
      </c>
    </row>
    <row r="20" spans="1:11">
      <c r="A20" s="1" t="s">
        <v>232</v>
      </c>
      <c r="B20" s="1">
        <v>19</v>
      </c>
      <c r="C20" s="1">
        <v>201901</v>
      </c>
      <c r="D20" s="4" t="s">
        <v>265</v>
      </c>
      <c r="E20" s="1">
        <v>696</v>
      </c>
      <c r="F20" s="1">
        <v>3</v>
      </c>
      <c r="G20" s="1">
        <v>0</v>
      </c>
      <c r="H20" s="8">
        <v>1154952</v>
      </c>
      <c r="I20" s="8">
        <v>389452</v>
      </c>
      <c r="J20" s="8">
        <v>5208725</v>
      </c>
      <c r="K20" s="1" t="s">
        <v>166</v>
      </c>
    </row>
    <row r="21" spans="1:11">
      <c r="A21" s="1" t="s">
        <v>232</v>
      </c>
      <c r="B21" s="1">
        <v>20</v>
      </c>
      <c r="C21" s="1">
        <v>201901</v>
      </c>
      <c r="D21" s="4" t="s">
        <v>265</v>
      </c>
      <c r="E21" s="1">
        <v>720</v>
      </c>
      <c r="F21" s="1">
        <v>3</v>
      </c>
      <c r="G21" s="1">
        <v>0</v>
      </c>
      <c r="H21" s="8">
        <v>2484544</v>
      </c>
      <c r="I21" s="8">
        <v>827590</v>
      </c>
      <c r="J21" s="8">
        <v>13449437</v>
      </c>
      <c r="K21" s="1" t="s">
        <v>166</v>
      </c>
    </row>
    <row r="22" spans="1:11">
      <c r="A22" s="1" t="s">
        <v>232</v>
      </c>
      <c r="B22" s="1">
        <v>21</v>
      </c>
      <c r="C22" s="1">
        <v>201901</v>
      </c>
      <c r="D22" s="4" t="s">
        <v>271</v>
      </c>
      <c r="E22" s="1">
        <v>52</v>
      </c>
      <c r="F22" s="1">
        <v>3</v>
      </c>
      <c r="G22" s="1">
        <v>0</v>
      </c>
      <c r="H22" s="8">
        <v>203236</v>
      </c>
      <c r="I22" s="8">
        <v>71592</v>
      </c>
      <c r="J22" s="8">
        <v>2399315</v>
      </c>
      <c r="K22" s="1" t="s">
        <v>166</v>
      </c>
    </row>
    <row r="23" spans="1:11">
      <c r="A23" s="1" t="s">
        <v>232</v>
      </c>
      <c r="B23" s="1">
        <v>22</v>
      </c>
      <c r="C23" s="1">
        <v>201901</v>
      </c>
      <c r="D23" s="4" t="s">
        <v>271</v>
      </c>
      <c r="E23" s="1">
        <v>204</v>
      </c>
      <c r="F23" s="1">
        <v>3</v>
      </c>
      <c r="G23" s="1">
        <v>0</v>
      </c>
      <c r="H23" s="8">
        <v>253854</v>
      </c>
      <c r="I23" s="8">
        <v>76539</v>
      </c>
      <c r="J23" s="8">
        <v>1428308</v>
      </c>
      <c r="K23" s="1" t="s">
        <v>166</v>
      </c>
    </row>
    <row r="24" spans="1:11">
      <c r="A24" s="1" t="s">
        <v>232</v>
      </c>
      <c r="B24" s="1">
        <v>23</v>
      </c>
      <c r="C24" s="1">
        <v>201901</v>
      </c>
      <c r="D24" s="4" t="s">
        <v>271</v>
      </c>
      <c r="E24" s="1">
        <v>662</v>
      </c>
      <c r="F24" s="1">
        <v>3</v>
      </c>
      <c r="G24" s="1">
        <v>0</v>
      </c>
      <c r="H24" s="8">
        <v>10120</v>
      </c>
      <c r="I24" s="8">
        <v>2665</v>
      </c>
      <c r="J24" s="8">
        <v>40858</v>
      </c>
      <c r="K24" s="1" t="s">
        <v>166</v>
      </c>
    </row>
    <row r="25" spans="1:11">
      <c r="A25" s="1" t="s">
        <v>232</v>
      </c>
      <c r="B25" s="1">
        <v>24</v>
      </c>
      <c r="C25" s="1">
        <v>201901</v>
      </c>
      <c r="D25" s="4" t="s">
        <v>271</v>
      </c>
      <c r="E25" s="1">
        <v>664</v>
      </c>
      <c r="F25" s="1">
        <v>3</v>
      </c>
      <c r="G25" s="1">
        <v>0</v>
      </c>
      <c r="H25" s="8">
        <v>330600</v>
      </c>
      <c r="I25" s="8">
        <v>80066</v>
      </c>
      <c r="J25" s="8">
        <v>2394913</v>
      </c>
      <c r="K25" s="1" t="s">
        <v>166</v>
      </c>
    </row>
    <row r="26" spans="1:11">
      <c r="A26" s="1" t="s">
        <v>232</v>
      </c>
      <c r="B26" s="1">
        <v>25</v>
      </c>
      <c r="C26" s="1">
        <v>201901</v>
      </c>
      <c r="D26" s="4" t="s">
        <v>271</v>
      </c>
      <c r="E26" s="1">
        <v>666</v>
      </c>
      <c r="F26" s="1">
        <v>3</v>
      </c>
      <c r="G26" s="1">
        <v>0</v>
      </c>
      <c r="H26" s="8">
        <v>83326</v>
      </c>
      <c r="I26" s="8">
        <v>28044</v>
      </c>
      <c r="J26" s="8">
        <v>383722</v>
      </c>
      <c r="K26" s="1" t="s">
        <v>166</v>
      </c>
    </row>
    <row r="27" spans="1:11">
      <c r="A27" s="1" t="s">
        <v>232</v>
      </c>
      <c r="B27" s="1">
        <v>26</v>
      </c>
      <c r="C27" s="1">
        <v>201901</v>
      </c>
      <c r="D27" s="4" t="s">
        <v>271</v>
      </c>
      <c r="E27" s="1">
        <v>669</v>
      </c>
      <c r="F27" s="1">
        <v>3</v>
      </c>
      <c r="G27" s="1">
        <v>0</v>
      </c>
      <c r="H27" s="8">
        <v>356531</v>
      </c>
      <c r="I27" s="8">
        <v>97719</v>
      </c>
      <c r="J27" s="8">
        <v>1878682</v>
      </c>
      <c r="K27" s="1" t="s">
        <v>166</v>
      </c>
    </row>
    <row r="28" spans="1:11">
      <c r="A28" s="1" t="s">
        <v>232</v>
      </c>
      <c r="B28" s="1">
        <v>27</v>
      </c>
      <c r="C28" s="1">
        <v>201901</v>
      </c>
      <c r="D28" s="4" t="s">
        <v>271</v>
      </c>
      <c r="E28" s="1">
        <v>676</v>
      </c>
      <c r="F28" s="1">
        <v>3</v>
      </c>
      <c r="G28" s="1">
        <v>0</v>
      </c>
      <c r="H28" s="8">
        <v>43783</v>
      </c>
      <c r="I28" s="8">
        <v>22792</v>
      </c>
      <c r="J28" s="8">
        <v>403923</v>
      </c>
      <c r="K28" s="1" t="s">
        <v>166</v>
      </c>
    </row>
    <row r="29" spans="1:11">
      <c r="A29" s="1" t="s">
        <v>232</v>
      </c>
      <c r="B29" s="1">
        <v>28</v>
      </c>
      <c r="C29" s="1">
        <v>201901</v>
      </c>
      <c r="D29" s="4" t="s">
        <v>271</v>
      </c>
      <c r="E29" s="1">
        <v>690</v>
      </c>
      <c r="F29" s="1">
        <v>3</v>
      </c>
      <c r="G29" s="1">
        <v>0</v>
      </c>
      <c r="H29" s="8">
        <v>240433</v>
      </c>
      <c r="I29" s="8">
        <v>78424</v>
      </c>
      <c r="J29" s="8">
        <v>1522887</v>
      </c>
      <c r="K29" s="1" t="s">
        <v>166</v>
      </c>
    </row>
    <row r="30" spans="1:11">
      <c r="A30" s="1" t="s">
        <v>232</v>
      </c>
      <c r="B30" s="1">
        <v>29</v>
      </c>
      <c r="C30" s="1">
        <v>201901</v>
      </c>
      <c r="D30" s="4" t="s">
        <v>271</v>
      </c>
      <c r="E30" s="1">
        <v>696</v>
      </c>
      <c r="F30" s="1">
        <v>3</v>
      </c>
      <c r="G30" s="1">
        <v>0</v>
      </c>
      <c r="H30" s="8">
        <v>45083</v>
      </c>
      <c r="I30" s="8">
        <v>15782</v>
      </c>
      <c r="J30" s="8">
        <v>396228</v>
      </c>
      <c r="K30" s="1" t="s">
        <v>166</v>
      </c>
    </row>
    <row r="31" spans="1:11">
      <c r="A31" s="1" t="s">
        <v>232</v>
      </c>
      <c r="B31" s="1">
        <v>30</v>
      </c>
      <c r="C31" s="1">
        <v>201901</v>
      </c>
      <c r="D31" s="4" t="s">
        <v>271</v>
      </c>
      <c r="E31" s="1">
        <v>720</v>
      </c>
      <c r="F31" s="1">
        <v>3</v>
      </c>
      <c r="G31" s="1">
        <v>0</v>
      </c>
      <c r="H31" s="8">
        <v>1198268</v>
      </c>
      <c r="I31" s="8">
        <v>409596</v>
      </c>
      <c r="J31" s="8">
        <v>10442642</v>
      </c>
      <c r="K31" s="1" t="s">
        <v>166</v>
      </c>
    </row>
    <row r="32" spans="1:11">
      <c r="A32" s="1" t="s">
        <v>232</v>
      </c>
      <c r="B32" s="1">
        <v>31</v>
      </c>
      <c r="C32" s="1">
        <v>201901</v>
      </c>
      <c r="D32" s="4" t="s">
        <v>278</v>
      </c>
      <c r="E32" s="1">
        <v>52</v>
      </c>
      <c r="F32" s="1">
        <v>3</v>
      </c>
      <c r="G32" s="1">
        <v>0</v>
      </c>
      <c r="H32" s="8">
        <v>128674</v>
      </c>
      <c r="I32" s="8">
        <v>44172</v>
      </c>
      <c r="J32" s="8">
        <v>1291590</v>
      </c>
      <c r="K32" s="1" t="s">
        <v>166</v>
      </c>
    </row>
    <row r="33" spans="1:11">
      <c r="A33" s="1" t="s">
        <v>232</v>
      </c>
      <c r="B33" s="1">
        <v>32</v>
      </c>
      <c r="C33" s="1">
        <v>201901</v>
      </c>
      <c r="D33" s="4" t="s">
        <v>278</v>
      </c>
      <c r="E33" s="1">
        <v>204</v>
      </c>
      <c r="F33" s="1">
        <v>3</v>
      </c>
      <c r="G33" s="1">
        <v>0</v>
      </c>
      <c r="H33" s="8">
        <v>25609</v>
      </c>
      <c r="I33" s="8">
        <v>5752</v>
      </c>
      <c r="J33" s="8">
        <v>160399</v>
      </c>
      <c r="K33" s="1" t="s">
        <v>166</v>
      </c>
    </row>
    <row r="34" spans="1:11">
      <c r="A34" s="1" t="s">
        <v>232</v>
      </c>
      <c r="B34" s="1">
        <v>33</v>
      </c>
      <c r="C34" s="1">
        <v>201901</v>
      </c>
      <c r="D34" s="4" t="s">
        <v>278</v>
      </c>
      <c r="E34" s="1">
        <v>662</v>
      </c>
      <c r="F34" s="1">
        <v>3</v>
      </c>
      <c r="G34" s="1">
        <v>0</v>
      </c>
      <c r="H34" s="8">
        <v>180949</v>
      </c>
      <c r="I34" s="8">
        <v>65464</v>
      </c>
      <c r="J34" s="8">
        <v>617561</v>
      </c>
      <c r="K34" s="1" t="s">
        <v>166</v>
      </c>
    </row>
    <row r="35" spans="1:11">
      <c r="A35" s="1" t="s">
        <v>232</v>
      </c>
      <c r="B35" s="1">
        <v>34</v>
      </c>
      <c r="C35" s="1">
        <v>201901</v>
      </c>
      <c r="D35" s="4" t="s">
        <v>278</v>
      </c>
      <c r="E35" s="1">
        <v>664</v>
      </c>
      <c r="F35" s="1">
        <v>3</v>
      </c>
      <c r="G35" s="1">
        <v>0</v>
      </c>
      <c r="H35" s="8">
        <v>771154</v>
      </c>
      <c r="I35" s="8">
        <v>210181</v>
      </c>
      <c r="J35" s="8">
        <v>4013525</v>
      </c>
      <c r="K35" s="1" t="s">
        <v>166</v>
      </c>
    </row>
    <row r="36" spans="1:11">
      <c r="A36" s="1" t="s">
        <v>232</v>
      </c>
      <c r="B36" s="1">
        <v>35</v>
      </c>
      <c r="C36" s="1">
        <v>201901</v>
      </c>
      <c r="D36" s="4" t="s">
        <v>278</v>
      </c>
      <c r="E36" s="1">
        <v>666</v>
      </c>
      <c r="F36" s="1">
        <v>3</v>
      </c>
      <c r="G36" s="1">
        <v>0</v>
      </c>
      <c r="H36" s="8">
        <v>1842834</v>
      </c>
      <c r="I36" s="8">
        <v>540461</v>
      </c>
      <c r="J36" s="8">
        <v>9037878</v>
      </c>
      <c r="K36" s="1" t="s">
        <v>166</v>
      </c>
    </row>
    <row r="37" spans="1:11">
      <c r="A37" s="1" t="s">
        <v>232</v>
      </c>
      <c r="B37" s="1">
        <v>36</v>
      </c>
      <c r="C37" s="1">
        <v>201901</v>
      </c>
      <c r="D37" s="4" t="s">
        <v>278</v>
      </c>
      <c r="E37" s="1">
        <v>669</v>
      </c>
      <c r="F37" s="1">
        <v>3</v>
      </c>
      <c r="G37" s="1">
        <v>0</v>
      </c>
      <c r="H37" s="8">
        <v>151337</v>
      </c>
      <c r="I37" s="8">
        <v>34800</v>
      </c>
      <c r="J37" s="8">
        <v>739139</v>
      </c>
      <c r="K37" s="1" t="s">
        <v>166</v>
      </c>
    </row>
    <row r="38" spans="1:11">
      <c r="A38" s="1" t="s">
        <v>232</v>
      </c>
      <c r="B38" s="1">
        <v>37</v>
      </c>
      <c r="C38" s="1">
        <v>201901</v>
      </c>
      <c r="D38" s="4" t="s">
        <v>278</v>
      </c>
      <c r="E38" s="1">
        <v>676</v>
      </c>
      <c r="F38" s="1">
        <v>3</v>
      </c>
      <c r="G38" s="1">
        <v>0</v>
      </c>
      <c r="H38" s="8">
        <v>21125</v>
      </c>
      <c r="I38" s="8">
        <v>8856</v>
      </c>
      <c r="J38" s="8">
        <v>139354</v>
      </c>
      <c r="K38" s="1" t="s">
        <v>166</v>
      </c>
    </row>
    <row r="39" spans="1:11">
      <c r="A39" s="1" t="s">
        <v>232</v>
      </c>
      <c r="B39" s="1">
        <v>38</v>
      </c>
      <c r="C39" s="1">
        <v>201901</v>
      </c>
      <c r="D39" s="4" t="s">
        <v>278</v>
      </c>
      <c r="E39" s="1">
        <v>690</v>
      </c>
      <c r="F39" s="1">
        <v>3</v>
      </c>
      <c r="G39" s="1">
        <v>0</v>
      </c>
      <c r="H39" s="8">
        <v>316992</v>
      </c>
      <c r="I39" s="8">
        <v>99698</v>
      </c>
      <c r="J39" s="8">
        <v>2314683</v>
      </c>
      <c r="K39" s="1" t="s">
        <v>166</v>
      </c>
    </row>
    <row r="40" spans="1:11">
      <c r="A40" s="1" t="s">
        <v>232</v>
      </c>
      <c r="B40" s="1">
        <v>39</v>
      </c>
      <c r="C40" s="1">
        <v>201901</v>
      </c>
      <c r="D40" s="4" t="s">
        <v>278</v>
      </c>
      <c r="E40" s="1">
        <v>696</v>
      </c>
      <c r="F40" s="1">
        <v>3</v>
      </c>
      <c r="G40" s="1">
        <v>0</v>
      </c>
      <c r="H40" s="8">
        <v>215294</v>
      </c>
      <c r="I40" s="8">
        <v>69345</v>
      </c>
      <c r="J40" s="8">
        <v>1709665</v>
      </c>
      <c r="K40" s="1" t="s">
        <v>166</v>
      </c>
    </row>
    <row r="41" spans="1:11">
      <c r="A41" s="1" t="s">
        <v>232</v>
      </c>
      <c r="B41" s="1">
        <v>40</v>
      </c>
      <c r="C41" s="1">
        <v>201901</v>
      </c>
      <c r="D41" s="4" t="s">
        <v>278</v>
      </c>
      <c r="E41" s="1">
        <v>720</v>
      </c>
      <c r="F41" s="1">
        <v>3</v>
      </c>
      <c r="G41" s="1">
        <v>0</v>
      </c>
      <c r="H41" s="8">
        <v>450035</v>
      </c>
      <c r="I41" s="8">
        <v>136658</v>
      </c>
      <c r="J41" s="8">
        <v>3265916</v>
      </c>
      <c r="K41" s="1" t="s">
        <v>166</v>
      </c>
    </row>
    <row r="42" spans="1:11">
      <c r="A42" s="1" t="s">
        <v>232</v>
      </c>
      <c r="B42" s="1">
        <v>41</v>
      </c>
      <c r="C42" s="1">
        <v>201902</v>
      </c>
      <c r="D42" s="4" t="s">
        <v>256</v>
      </c>
      <c r="E42" s="1">
        <v>52</v>
      </c>
      <c r="F42" s="1">
        <v>3</v>
      </c>
      <c r="G42" s="1">
        <v>0</v>
      </c>
      <c r="H42" s="8">
        <v>3309154</v>
      </c>
      <c r="I42" s="8">
        <v>589730</v>
      </c>
      <c r="J42" s="8">
        <v>12132257</v>
      </c>
      <c r="K42" s="1" t="s">
        <v>166</v>
      </c>
    </row>
    <row r="43" spans="1:11">
      <c r="A43" s="1" t="s">
        <v>232</v>
      </c>
      <c r="B43" s="1">
        <v>42</v>
      </c>
      <c r="C43" s="1">
        <v>201902</v>
      </c>
      <c r="D43" s="4" t="s">
        <v>256</v>
      </c>
      <c r="E43" s="1">
        <v>204</v>
      </c>
      <c r="F43" s="1">
        <v>3</v>
      </c>
      <c r="G43" s="1">
        <v>0</v>
      </c>
      <c r="H43" s="8">
        <v>406846</v>
      </c>
      <c r="I43" s="8">
        <v>68622</v>
      </c>
      <c r="J43" s="8">
        <v>473793</v>
      </c>
      <c r="K43" s="1" t="s">
        <v>166</v>
      </c>
    </row>
    <row r="44" spans="1:11">
      <c r="A44" s="1" t="s">
        <v>232</v>
      </c>
      <c r="B44" s="1">
        <v>43</v>
      </c>
      <c r="C44" s="1">
        <v>201902</v>
      </c>
      <c r="D44" s="4" t="s">
        <v>256</v>
      </c>
      <c r="E44" s="1">
        <v>662</v>
      </c>
      <c r="F44" s="1">
        <v>3</v>
      </c>
      <c r="G44" s="1">
        <v>0</v>
      </c>
      <c r="H44" s="8">
        <v>929668</v>
      </c>
      <c r="I44" s="8">
        <v>198469</v>
      </c>
      <c r="J44" s="8">
        <v>1878985</v>
      </c>
      <c r="K44" s="1" t="s">
        <v>166</v>
      </c>
    </row>
    <row r="45" spans="1:11">
      <c r="A45" s="1" t="s">
        <v>232</v>
      </c>
      <c r="B45" s="1">
        <v>44</v>
      </c>
      <c r="C45" s="1">
        <v>201902</v>
      </c>
      <c r="D45" s="4" t="s">
        <v>256</v>
      </c>
      <c r="E45" s="1">
        <v>664</v>
      </c>
      <c r="F45" s="1">
        <v>3</v>
      </c>
      <c r="G45" s="1">
        <v>0</v>
      </c>
      <c r="H45" s="8">
        <v>4611010</v>
      </c>
      <c r="I45" s="8">
        <v>696180</v>
      </c>
      <c r="J45" s="8">
        <v>10410988</v>
      </c>
      <c r="K45" s="1" t="s">
        <v>166</v>
      </c>
    </row>
    <row r="46" spans="1:11">
      <c r="A46" s="1" t="s">
        <v>232</v>
      </c>
      <c r="B46" s="1">
        <v>45</v>
      </c>
      <c r="C46" s="1">
        <v>201902</v>
      </c>
      <c r="D46" s="4" t="s">
        <v>256</v>
      </c>
      <c r="E46" s="1">
        <v>666</v>
      </c>
      <c r="F46" s="1">
        <v>3</v>
      </c>
      <c r="G46" s="1">
        <v>0</v>
      </c>
      <c r="H46" s="8">
        <v>23999469</v>
      </c>
      <c r="I46" s="8">
        <v>3474173</v>
      </c>
      <c r="J46" s="8">
        <v>33793210</v>
      </c>
      <c r="K46" s="1" t="s">
        <v>166</v>
      </c>
    </row>
    <row r="47" spans="1:11">
      <c r="A47" s="1" t="s">
        <v>232</v>
      </c>
      <c r="B47" s="1">
        <v>46</v>
      </c>
      <c r="C47" s="1">
        <v>201902</v>
      </c>
      <c r="D47" s="4" t="s">
        <v>256</v>
      </c>
      <c r="E47" s="1">
        <v>669</v>
      </c>
      <c r="F47" s="1">
        <v>3</v>
      </c>
      <c r="G47" s="1">
        <v>0</v>
      </c>
      <c r="H47" s="8">
        <v>969590</v>
      </c>
      <c r="I47" s="8">
        <v>133293</v>
      </c>
      <c r="J47" s="8">
        <v>1962664</v>
      </c>
      <c r="K47" s="1" t="s">
        <v>166</v>
      </c>
    </row>
    <row r="48" spans="1:11">
      <c r="A48" s="1" t="s">
        <v>232</v>
      </c>
      <c r="B48" s="1">
        <v>47</v>
      </c>
      <c r="C48" s="1">
        <v>201902</v>
      </c>
      <c r="D48" s="4" t="s">
        <v>256</v>
      </c>
      <c r="E48" s="1">
        <v>676</v>
      </c>
      <c r="F48" s="1">
        <v>3</v>
      </c>
      <c r="G48" s="1">
        <v>0</v>
      </c>
      <c r="H48" s="8">
        <v>157843</v>
      </c>
      <c r="I48" s="8">
        <v>19244</v>
      </c>
      <c r="J48" s="8">
        <v>266034</v>
      </c>
      <c r="K48" s="1" t="s">
        <v>166</v>
      </c>
    </row>
    <row r="49" spans="1:11">
      <c r="A49" s="1" t="s">
        <v>232</v>
      </c>
      <c r="B49" s="1">
        <v>48</v>
      </c>
      <c r="C49" s="1">
        <v>201902</v>
      </c>
      <c r="D49" s="4" t="s">
        <v>256</v>
      </c>
      <c r="E49" s="1">
        <v>690</v>
      </c>
      <c r="F49" s="1">
        <v>3</v>
      </c>
      <c r="G49" s="1">
        <v>0</v>
      </c>
      <c r="H49" s="8">
        <v>776698</v>
      </c>
      <c r="I49" s="8">
        <v>109612</v>
      </c>
      <c r="J49" s="8">
        <v>1890736</v>
      </c>
      <c r="K49" s="1" t="s">
        <v>166</v>
      </c>
    </row>
    <row r="50" spans="1:11">
      <c r="A50" s="1" t="s">
        <v>232</v>
      </c>
      <c r="B50" s="1">
        <v>49</v>
      </c>
      <c r="C50" s="1">
        <v>201902</v>
      </c>
      <c r="D50" s="4" t="s">
        <v>256</v>
      </c>
      <c r="E50" s="1">
        <v>696</v>
      </c>
      <c r="F50" s="1">
        <v>3</v>
      </c>
      <c r="G50" s="1">
        <v>0</v>
      </c>
      <c r="H50" s="8">
        <v>747847</v>
      </c>
      <c r="I50" s="8">
        <v>140299</v>
      </c>
      <c r="J50" s="8">
        <v>1968265</v>
      </c>
      <c r="K50" s="1" t="s">
        <v>166</v>
      </c>
    </row>
    <row r="51" spans="1:11">
      <c r="A51" s="1" t="s">
        <v>232</v>
      </c>
      <c r="B51" s="1">
        <v>50</v>
      </c>
      <c r="C51" s="1">
        <v>201902</v>
      </c>
      <c r="D51" s="4" t="s">
        <v>256</v>
      </c>
      <c r="E51" s="1">
        <v>720</v>
      </c>
      <c r="F51" s="1">
        <v>3</v>
      </c>
      <c r="G51" s="1">
        <v>0</v>
      </c>
      <c r="H51" s="8">
        <v>1368671</v>
      </c>
      <c r="I51" s="8">
        <v>251187</v>
      </c>
      <c r="J51" s="8">
        <v>4157272</v>
      </c>
      <c r="K51" s="1" t="s">
        <v>166</v>
      </c>
    </row>
    <row r="52" spans="1:11">
      <c r="A52" s="1" t="s">
        <v>232</v>
      </c>
      <c r="B52" s="1">
        <v>51</v>
      </c>
      <c r="C52" s="1">
        <v>201902</v>
      </c>
      <c r="D52" s="4" t="s">
        <v>265</v>
      </c>
      <c r="E52" s="1">
        <v>52</v>
      </c>
      <c r="F52" s="1">
        <v>3</v>
      </c>
      <c r="G52" s="1">
        <v>0</v>
      </c>
      <c r="H52" s="8">
        <v>887431</v>
      </c>
      <c r="I52" s="8">
        <v>267405</v>
      </c>
      <c r="J52" s="8">
        <v>5176293</v>
      </c>
      <c r="K52" s="1" t="s">
        <v>166</v>
      </c>
    </row>
    <row r="53" spans="1:11">
      <c r="A53" s="1" t="s">
        <v>232</v>
      </c>
      <c r="B53" s="1">
        <v>52</v>
      </c>
      <c r="C53" s="1">
        <v>201902</v>
      </c>
      <c r="D53" s="4" t="s">
        <v>265</v>
      </c>
      <c r="E53" s="1">
        <v>204</v>
      </c>
      <c r="F53" s="1">
        <v>3</v>
      </c>
      <c r="G53" s="1">
        <v>0</v>
      </c>
      <c r="H53" s="8">
        <v>27847</v>
      </c>
      <c r="I53" s="8">
        <v>9012</v>
      </c>
      <c r="J53" s="8">
        <v>159109</v>
      </c>
      <c r="K53" s="1" t="s">
        <v>166</v>
      </c>
    </row>
    <row r="54" spans="1:11">
      <c r="A54" s="1" t="s">
        <v>232</v>
      </c>
      <c r="B54" s="1">
        <v>53</v>
      </c>
      <c r="C54" s="1">
        <v>201902</v>
      </c>
      <c r="D54" s="4" t="s">
        <v>265</v>
      </c>
      <c r="E54" s="1">
        <v>662</v>
      </c>
      <c r="F54" s="1">
        <v>3</v>
      </c>
      <c r="G54" s="1">
        <v>0</v>
      </c>
      <c r="H54" s="8">
        <v>40161</v>
      </c>
      <c r="I54" s="8">
        <v>16702</v>
      </c>
      <c r="J54" s="8">
        <v>227253</v>
      </c>
      <c r="K54" s="1" t="s">
        <v>166</v>
      </c>
    </row>
    <row r="55" spans="1:11">
      <c r="A55" s="1" t="s">
        <v>232</v>
      </c>
      <c r="B55" s="1">
        <v>54</v>
      </c>
      <c r="C55" s="1">
        <v>201902</v>
      </c>
      <c r="D55" s="4" t="s">
        <v>265</v>
      </c>
      <c r="E55" s="1">
        <v>664</v>
      </c>
      <c r="F55" s="1">
        <v>3</v>
      </c>
      <c r="G55" s="1">
        <v>0</v>
      </c>
      <c r="H55" s="8">
        <v>73422</v>
      </c>
      <c r="I55" s="8">
        <v>17839</v>
      </c>
      <c r="J55" s="8">
        <v>316696</v>
      </c>
      <c r="K55" s="1" t="s">
        <v>166</v>
      </c>
    </row>
    <row r="56" spans="1:11">
      <c r="A56" s="1" t="s">
        <v>232</v>
      </c>
      <c r="B56" s="1">
        <v>55</v>
      </c>
      <c r="C56" s="1">
        <v>201902</v>
      </c>
      <c r="D56" s="4" t="s">
        <v>265</v>
      </c>
      <c r="E56" s="1">
        <v>666</v>
      </c>
      <c r="F56" s="1">
        <v>3</v>
      </c>
      <c r="G56" s="1">
        <v>0</v>
      </c>
      <c r="H56" s="8">
        <v>1598347</v>
      </c>
      <c r="I56" s="8">
        <v>512567</v>
      </c>
      <c r="J56" s="8">
        <v>6728086</v>
      </c>
      <c r="K56" s="1" t="s">
        <v>166</v>
      </c>
    </row>
    <row r="57" spans="1:11">
      <c r="A57" s="1" t="s">
        <v>232</v>
      </c>
      <c r="B57" s="1">
        <v>56</v>
      </c>
      <c r="C57" s="1">
        <v>201902</v>
      </c>
      <c r="D57" s="4" t="s">
        <v>265</v>
      </c>
      <c r="E57" s="1">
        <v>669</v>
      </c>
      <c r="F57" s="1">
        <v>3</v>
      </c>
      <c r="G57" s="1">
        <v>0</v>
      </c>
      <c r="H57" s="8">
        <v>62484</v>
      </c>
      <c r="I57" s="8">
        <v>17679</v>
      </c>
      <c r="J57" s="8">
        <v>273761</v>
      </c>
      <c r="K57" s="1" t="s">
        <v>166</v>
      </c>
    </row>
    <row r="58" spans="1:11">
      <c r="A58" s="1" t="s">
        <v>232</v>
      </c>
      <c r="B58" s="1">
        <v>57</v>
      </c>
      <c r="C58" s="1">
        <v>201902</v>
      </c>
      <c r="D58" s="4" t="s">
        <v>265</v>
      </c>
      <c r="E58" s="1">
        <v>676</v>
      </c>
      <c r="F58" s="1">
        <v>3</v>
      </c>
      <c r="G58" s="1">
        <v>0</v>
      </c>
      <c r="H58" s="8">
        <v>356693</v>
      </c>
      <c r="I58" s="8">
        <v>124833</v>
      </c>
      <c r="J58" s="8">
        <v>1160890</v>
      </c>
      <c r="K58" s="1" t="s">
        <v>166</v>
      </c>
    </row>
    <row r="59" spans="1:11">
      <c r="A59" s="1" t="s">
        <v>232</v>
      </c>
      <c r="B59" s="1">
        <v>58</v>
      </c>
      <c r="C59" s="1">
        <v>201902</v>
      </c>
      <c r="D59" s="4" t="s">
        <v>265</v>
      </c>
      <c r="E59" s="1">
        <v>690</v>
      </c>
      <c r="F59" s="1">
        <v>3</v>
      </c>
      <c r="G59" s="1">
        <v>0</v>
      </c>
      <c r="H59" s="8">
        <v>50985</v>
      </c>
      <c r="I59" s="8">
        <v>12752</v>
      </c>
      <c r="J59" s="8">
        <v>261640</v>
      </c>
      <c r="K59" s="1" t="s">
        <v>166</v>
      </c>
    </row>
    <row r="60" spans="1:11">
      <c r="A60" s="1" t="s">
        <v>232</v>
      </c>
      <c r="B60" s="1">
        <v>59</v>
      </c>
      <c r="C60" s="1">
        <v>201902</v>
      </c>
      <c r="D60" s="4" t="s">
        <v>265</v>
      </c>
      <c r="E60" s="1">
        <v>696</v>
      </c>
      <c r="F60" s="1">
        <v>3</v>
      </c>
      <c r="G60" s="1">
        <v>0</v>
      </c>
      <c r="H60" s="8">
        <v>718248</v>
      </c>
      <c r="I60" s="8">
        <v>227553</v>
      </c>
      <c r="J60" s="8">
        <v>2811486</v>
      </c>
      <c r="K60" s="1" t="s">
        <v>166</v>
      </c>
    </row>
    <row r="61" spans="1:11">
      <c r="A61" s="1" t="s">
        <v>232</v>
      </c>
      <c r="B61" s="1">
        <v>60</v>
      </c>
      <c r="C61" s="1">
        <v>201902</v>
      </c>
      <c r="D61" s="4" t="s">
        <v>265</v>
      </c>
      <c r="E61" s="1">
        <v>720</v>
      </c>
      <c r="F61" s="1">
        <v>3</v>
      </c>
      <c r="G61" s="1">
        <v>0</v>
      </c>
      <c r="H61" s="8">
        <v>1436211</v>
      </c>
      <c r="I61" s="8">
        <v>477454</v>
      </c>
      <c r="J61" s="8">
        <v>6976886</v>
      </c>
      <c r="K61" s="1" t="s">
        <v>166</v>
      </c>
    </row>
    <row r="62" spans="1:11">
      <c r="A62" s="1" t="s">
        <v>232</v>
      </c>
      <c r="B62" s="1">
        <v>61</v>
      </c>
      <c r="C62" s="1">
        <v>201902</v>
      </c>
      <c r="D62" s="4" t="s">
        <v>271</v>
      </c>
      <c r="E62" s="1">
        <v>52</v>
      </c>
      <c r="F62" s="1">
        <v>3</v>
      </c>
      <c r="G62" s="1">
        <v>0</v>
      </c>
      <c r="H62" s="8">
        <v>163903</v>
      </c>
      <c r="I62" s="8">
        <v>55163</v>
      </c>
      <c r="J62" s="8">
        <v>1762261</v>
      </c>
      <c r="K62" s="1" t="s">
        <v>166</v>
      </c>
    </row>
    <row r="63" spans="1:11">
      <c r="A63" s="1" t="s">
        <v>232</v>
      </c>
      <c r="B63" s="1">
        <v>62</v>
      </c>
      <c r="C63" s="1">
        <v>201902</v>
      </c>
      <c r="D63" s="4" t="s">
        <v>271</v>
      </c>
      <c r="E63" s="1">
        <v>204</v>
      </c>
      <c r="F63" s="1">
        <v>3</v>
      </c>
      <c r="G63" s="1">
        <v>0</v>
      </c>
      <c r="H63" s="8">
        <v>262854</v>
      </c>
      <c r="I63" s="8">
        <v>68251</v>
      </c>
      <c r="J63" s="8">
        <v>1472488</v>
      </c>
      <c r="K63" s="1" t="s">
        <v>166</v>
      </c>
    </row>
    <row r="64" spans="1:11">
      <c r="A64" s="1" t="s">
        <v>232</v>
      </c>
      <c r="B64" s="1">
        <v>63</v>
      </c>
      <c r="C64" s="1">
        <v>201902</v>
      </c>
      <c r="D64" s="4" t="s">
        <v>271</v>
      </c>
      <c r="E64" s="1">
        <v>662</v>
      </c>
      <c r="F64" s="1">
        <v>3</v>
      </c>
      <c r="G64" s="1">
        <v>0</v>
      </c>
      <c r="H64" s="8">
        <v>10585</v>
      </c>
      <c r="I64" s="8">
        <v>1955</v>
      </c>
      <c r="J64" s="8">
        <v>34712</v>
      </c>
      <c r="K64" s="1" t="s">
        <v>166</v>
      </c>
    </row>
    <row r="65" spans="1:11">
      <c r="A65" s="1" t="s">
        <v>232</v>
      </c>
      <c r="B65" s="1">
        <v>64</v>
      </c>
      <c r="C65" s="1">
        <v>201902</v>
      </c>
      <c r="D65" s="4" t="s">
        <v>271</v>
      </c>
      <c r="E65" s="1">
        <v>664</v>
      </c>
      <c r="F65" s="1">
        <v>3</v>
      </c>
      <c r="G65" s="1">
        <v>0</v>
      </c>
      <c r="H65" s="8">
        <v>396333</v>
      </c>
      <c r="I65" s="8">
        <v>103532</v>
      </c>
      <c r="J65" s="8">
        <v>2625575</v>
      </c>
      <c r="K65" s="1" t="s">
        <v>166</v>
      </c>
    </row>
    <row r="66" spans="1:11">
      <c r="A66" s="1" t="s">
        <v>232</v>
      </c>
      <c r="B66" s="1">
        <v>65</v>
      </c>
      <c r="C66" s="1">
        <v>201902</v>
      </c>
      <c r="D66" s="4" t="s">
        <v>271</v>
      </c>
      <c r="E66" s="1">
        <v>666</v>
      </c>
      <c r="F66" s="1">
        <v>3</v>
      </c>
      <c r="G66" s="1">
        <v>0</v>
      </c>
      <c r="H66" s="8">
        <v>121955</v>
      </c>
      <c r="I66" s="8">
        <v>38215</v>
      </c>
      <c r="J66" s="8">
        <v>410374</v>
      </c>
      <c r="K66" s="1" t="s">
        <v>166</v>
      </c>
    </row>
    <row r="67" spans="1:11">
      <c r="A67" s="1" t="s">
        <v>232</v>
      </c>
      <c r="B67" s="1">
        <v>66</v>
      </c>
      <c r="C67" s="1">
        <v>201902</v>
      </c>
      <c r="D67" s="4" t="s">
        <v>271</v>
      </c>
      <c r="E67" s="1">
        <v>669</v>
      </c>
      <c r="F67" s="1">
        <v>3</v>
      </c>
      <c r="G67" s="1">
        <v>0</v>
      </c>
      <c r="H67" s="8">
        <v>586306</v>
      </c>
      <c r="I67" s="8">
        <v>152040</v>
      </c>
      <c r="J67" s="8">
        <v>2536395</v>
      </c>
      <c r="K67" s="1" t="s">
        <v>166</v>
      </c>
    </row>
    <row r="68" spans="1:11">
      <c r="A68" s="1" t="s">
        <v>232</v>
      </c>
      <c r="B68" s="1">
        <v>67</v>
      </c>
      <c r="C68" s="1">
        <v>201902</v>
      </c>
      <c r="D68" s="4" t="s">
        <v>271</v>
      </c>
      <c r="E68" s="1">
        <v>676</v>
      </c>
      <c r="F68" s="1">
        <v>3</v>
      </c>
      <c r="G68" s="1">
        <v>0</v>
      </c>
      <c r="H68" s="8">
        <v>25462</v>
      </c>
      <c r="I68" s="8">
        <v>12070</v>
      </c>
      <c r="J68" s="8">
        <v>322122</v>
      </c>
      <c r="K68" s="1" t="s">
        <v>166</v>
      </c>
    </row>
    <row r="69" spans="1:11">
      <c r="A69" s="1" t="s">
        <v>232</v>
      </c>
      <c r="B69" s="1">
        <v>68</v>
      </c>
      <c r="C69" s="1">
        <v>201902</v>
      </c>
      <c r="D69" s="4" t="s">
        <v>271</v>
      </c>
      <c r="E69" s="1">
        <v>690</v>
      </c>
      <c r="F69" s="1">
        <v>3</v>
      </c>
      <c r="G69" s="1">
        <v>0</v>
      </c>
      <c r="H69" s="8">
        <v>423275</v>
      </c>
      <c r="I69" s="8">
        <v>135174</v>
      </c>
      <c r="J69" s="8">
        <v>2144790</v>
      </c>
      <c r="K69" s="1" t="s">
        <v>166</v>
      </c>
    </row>
    <row r="70" spans="1:11">
      <c r="A70" s="1" t="s">
        <v>232</v>
      </c>
      <c r="B70" s="1">
        <v>69</v>
      </c>
      <c r="C70" s="1">
        <v>201902</v>
      </c>
      <c r="D70" s="4" t="s">
        <v>271</v>
      </c>
      <c r="E70" s="1">
        <v>696</v>
      </c>
      <c r="F70" s="1">
        <v>3</v>
      </c>
      <c r="G70" s="1">
        <v>0</v>
      </c>
      <c r="H70" s="8">
        <v>36009</v>
      </c>
      <c r="I70" s="8">
        <v>14308</v>
      </c>
      <c r="J70" s="8">
        <v>290435</v>
      </c>
      <c r="K70" s="1" t="s">
        <v>166</v>
      </c>
    </row>
    <row r="71" spans="1:11">
      <c r="A71" s="1" t="s">
        <v>232</v>
      </c>
      <c r="B71" s="1">
        <v>70</v>
      </c>
      <c r="C71" s="1">
        <v>201902</v>
      </c>
      <c r="D71" s="4" t="s">
        <v>271</v>
      </c>
      <c r="E71" s="1">
        <v>720</v>
      </c>
      <c r="F71" s="1">
        <v>3</v>
      </c>
      <c r="G71" s="1">
        <v>0</v>
      </c>
      <c r="H71" s="8">
        <v>996441</v>
      </c>
      <c r="I71" s="8">
        <v>369591</v>
      </c>
      <c r="J71" s="8">
        <v>7834867</v>
      </c>
      <c r="K71" s="1" t="s">
        <v>166</v>
      </c>
    </row>
    <row r="72" spans="1:11">
      <c r="A72" s="1" t="s">
        <v>232</v>
      </c>
      <c r="B72" s="1">
        <v>71</v>
      </c>
      <c r="C72" s="1">
        <v>201902</v>
      </c>
      <c r="D72" s="4" t="s">
        <v>278</v>
      </c>
      <c r="E72" s="1">
        <v>52</v>
      </c>
      <c r="F72" s="1">
        <v>3</v>
      </c>
      <c r="G72" s="1">
        <v>0</v>
      </c>
      <c r="H72" s="8">
        <v>125079</v>
      </c>
      <c r="I72" s="8">
        <v>35275</v>
      </c>
      <c r="J72" s="8">
        <v>1221699</v>
      </c>
      <c r="K72" s="1" t="s">
        <v>166</v>
      </c>
    </row>
    <row r="73" spans="1:11">
      <c r="A73" s="1" t="s">
        <v>232</v>
      </c>
      <c r="B73" s="1">
        <v>72</v>
      </c>
      <c r="C73" s="1">
        <v>201902</v>
      </c>
      <c r="D73" s="4" t="s">
        <v>278</v>
      </c>
      <c r="E73" s="1">
        <v>204</v>
      </c>
      <c r="F73" s="1">
        <v>3</v>
      </c>
      <c r="G73" s="1">
        <v>0</v>
      </c>
      <c r="H73" s="8">
        <v>5164</v>
      </c>
      <c r="I73" s="8">
        <v>1477</v>
      </c>
      <c r="J73" s="8">
        <v>32424</v>
      </c>
      <c r="K73" s="1" t="s">
        <v>166</v>
      </c>
    </row>
    <row r="74" spans="1:11">
      <c r="A74" s="1" t="s">
        <v>232</v>
      </c>
      <c r="B74" s="1">
        <v>73</v>
      </c>
      <c r="C74" s="1">
        <v>201902</v>
      </c>
      <c r="D74" s="4" t="s">
        <v>278</v>
      </c>
      <c r="E74" s="1">
        <v>662</v>
      </c>
      <c r="F74" s="1">
        <v>3</v>
      </c>
      <c r="G74" s="1">
        <v>0</v>
      </c>
      <c r="H74" s="8">
        <v>208594</v>
      </c>
      <c r="I74" s="8">
        <v>66809</v>
      </c>
      <c r="J74" s="8">
        <v>657506</v>
      </c>
      <c r="K74" s="1" t="s">
        <v>166</v>
      </c>
    </row>
    <row r="75" spans="1:11">
      <c r="A75" s="1" t="s">
        <v>232</v>
      </c>
      <c r="B75" s="1">
        <v>74</v>
      </c>
      <c r="C75" s="1">
        <v>201902</v>
      </c>
      <c r="D75" s="4" t="s">
        <v>278</v>
      </c>
      <c r="E75" s="1">
        <v>664</v>
      </c>
      <c r="F75" s="1">
        <v>3</v>
      </c>
      <c r="G75" s="1">
        <v>0</v>
      </c>
      <c r="H75" s="8">
        <v>835042</v>
      </c>
      <c r="I75" s="8">
        <v>213125</v>
      </c>
      <c r="J75" s="8">
        <v>4480288</v>
      </c>
      <c r="K75" s="1" t="s">
        <v>166</v>
      </c>
    </row>
    <row r="76" spans="1:11">
      <c r="A76" s="1" t="s">
        <v>232</v>
      </c>
      <c r="B76" s="1">
        <v>75</v>
      </c>
      <c r="C76" s="1">
        <v>201902</v>
      </c>
      <c r="D76" s="4" t="s">
        <v>278</v>
      </c>
      <c r="E76" s="1">
        <v>666</v>
      </c>
      <c r="F76" s="1">
        <v>3</v>
      </c>
      <c r="G76" s="1">
        <v>0</v>
      </c>
      <c r="H76" s="8">
        <v>1744189</v>
      </c>
      <c r="I76" s="8">
        <v>479206</v>
      </c>
      <c r="J76" s="8">
        <v>8019456</v>
      </c>
      <c r="K76" s="1" t="s">
        <v>166</v>
      </c>
    </row>
    <row r="77" spans="1:11">
      <c r="A77" s="1" t="s">
        <v>232</v>
      </c>
      <c r="B77" s="1">
        <v>76</v>
      </c>
      <c r="C77" s="1">
        <v>201902</v>
      </c>
      <c r="D77" s="4" t="s">
        <v>278</v>
      </c>
      <c r="E77" s="1">
        <v>669</v>
      </c>
      <c r="F77" s="1">
        <v>3</v>
      </c>
      <c r="G77" s="1">
        <v>0</v>
      </c>
      <c r="H77" s="8">
        <v>152818</v>
      </c>
      <c r="I77" s="8">
        <v>30555</v>
      </c>
      <c r="J77" s="8">
        <v>602100</v>
      </c>
      <c r="K77" s="1" t="s">
        <v>166</v>
      </c>
    </row>
    <row r="78" spans="1:11">
      <c r="A78" s="1" t="s">
        <v>232</v>
      </c>
      <c r="B78" s="1">
        <v>77</v>
      </c>
      <c r="C78" s="1">
        <v>201902</v>
      </c>
      <c r="D78" s="4" t="s">
        <v>278</v>
      </c>
      <c r="E78" s="1">
        <v>676</v>
      </c>
      <c r="F78" s="1">
        <v>3</v>
      </c>
      <c r="G78" s="1">
        <v>0</v>
      </c>
      <c r="H78" s="8">
        <v>17453</v>
      </c>
      <c r="I78" s="8">
        <v>5923</v>
      </c>
      <c r="J78" s="8">
        <v>124095</v>
      </c>
      <c r="K78" s="1" t="s">
        <v>166</v>
      </c>
    </row>
    <row r="79" spans="1:11">
      <c r="A79" s="1" t="s">
        <v>232</v>
      </c>
      <c r="B79" s="1">
        <v>78</v>
      </c>
      <c r="C79" s="1">
        <v>201902</v>
      </c>
      <c r="D79" s="4" t="s">
        <v>278</v>
      </c>
      <c r="E79" s="1">
        <v>690</v>
      </c>
      <c r="F79" s="1">
        <v>3</v>
      </c>
      <c r="G79" s="1">
        <v>0</v>
      </c>
      <c r="H79" s="8">
        <v>181566</v>
      </c>
      <c r="I79" s="8">
        <v>57121</v>
      </c>
      <c r="J79" s="8">
        <v>1359945</v>
      </c>
      <c r="K79" s="1" t="s">
        <v>166</v>
      </c>
    </row>
    <row r="80" spans="1:11">
      <c r="A80" s="1" t="s">
        <v>232</v>
      </c>
      <c r="B80" s="1">
        <v>79</v>
      </c>
      <c r="C80" s="1">
        <v>201902</v>
      </c>
      <c r="D80" s="4" t="s">
        <v>278</v>
      </c>
      <c r="E80" s="1">
        <v>696</v>
      </c>
      <c r="F80" s="1">
        <v>3</v>
      </c>
      <c r="G80" s="1">
        <v>0</v>
      </c>
      <c r="H80" s="8">
        <v>118598</v>
      </c>
      <c r="I80" s="8">
        <v>41934</v>
      </c>
      <c r="J80" s="8">
        <v>958601</v>
      </c>
      <c r="K80" s="1" t="s">
        <v>166</v>
      </c>
    </row>
    <row r="81" spans="1:11">
      <c r="A81" s="1" t="s">
        <v>232</v>
      </c>
      <c r="B81" s="1">
        <v>80</v>
      </c>
      <c r="C81" s="1">
        <v>201902</v>
      </c>
      <c r="D81" s="4" t="s">
        <v>278</v>
      </c>
      <c r="E81" s="1">
        <v>720</v>
      </c>
      <c r="F81" s="1">
        <v>3</v>
      </c>
      <c r="G81" s="1">
        <v>0</v>
      </c>
      <c r="H81" s="8">
        <v>409072</v>
      </c>
      <c r="I81" s="8">
        <v>128927</v>
      </c>
      <c r="J81" s="8">
        <v>2566373</v>
      </c>
      <c r="K81" s="1" t="s">
        <v>166</v>
      </c>
    </row>
    <row r="82" spans="1:11">
      <c r="A82" s="1" t="s">
        <v>232</v>
      </c>
      <c r="B82" s="1">
        <v>81</v>
      </c>
      <c r="C82" s="1">
        <v>201903</v>
      </c>
      <c r="D82" s="4" t="s">
        <v>256</v>
      </c>
      <c r="E82" s="1">
        <v>52</v>
      </c>
      <c r="F82" s="1">
        <v>3</v>
      </c>
      <c r="G82" s="1">
        <v>0</v>
      </c>
      <c r="H82" s="8">
        <v>5146672</v>
      </c>
      <c r="I82" s="8">
        <v>849080</v>
      </c>
      <c r="J82" s="8">
        <v>17359117</v>
      </c>
      <c r="K82" s="1" t="s">
        <v>166</v>
      </c>
    </row>
    <row r="83" spans="1:11">
      <c r="A83" s="1" t="s">
        <v>232</v>
      </c>
      <c r="B83" s="1">
        <v>82</v>
      </c>
      <c r="C83" s="1">
        <v>201903</v>
      </c>
      <c r="D83" s="4" t="s">
        <v>256</v>
      </c>
      <c r="E83" s="1">
        <v>204</v>
      </c>
      <c r="F83" s="1">
        <v>3</v>
      </c>
      <c r="G83" s="1">
        <v>0</v>
      </c>
      <c r="H83" s="8">
        <v>677219</v>
      </c>
      <c r="I83" s="8">
        <v>104662</v>
      </c>
      <c r="J83" s="8">
        <v>685845</v>
      </c>
      <c r="K83" s="1" t="s">
        <v>166</v>
      </c>
    </row>
    <row r="84" spans="1:11">
      <c r="A84" s="1" t="s">
        <v>232</v>
      </c>
      <c r="B84" s="1">
        <v>83</v>
      </c>
      <c r="C84" s="1">
        <v>201903</v>
      </c>
      <c r="D84" s="4" t="s">
        <v>256</v>
      </c>
      <c r="E84" s="1">
        <v>662</v>
      </c>
      <c r="F84" s="1">
        <v>3</v>
      </c>
      <c r="G84" s="1">
        <v>0</v>
      </c>
      <c r="H84" s="8">
        <v>1011723</v>
      </c>
      <c r="I84" s="8">
        <v>212125</v>
      </c>
      <c r="J84" s="8">
        <v>1938260</v>
      </c>
      <c r="K84" s="1" t="s">
        <v>166</v>
      </c>
    </row>
    <row r="85" spans="1:11">
      <c r="A85" s="1" t="s">
        <v>232</v>
      </c>
      <c r="B85" s="1">
        <v>84</v>
      </c>
      <c r="C85" s="1">
        <v>201903</v>
      </c>
      <c r="D85" s="4" t="s">
        <v>256</v>
      </c>
      <c r="E85" s="1">
        <v>664</v>
      </c>
      <c r="F85" s="1">
        <v>3</v>
      </c>
      <c r="G85" s="1">
        <v>0</v>
      </c>
      <c r="H85" s="8">
        <v>6838195</v>
      </c>
      <c r="I85" s="8">
        <v>915401</v>
      </c>
      <c r="J85" s="8">
        <v>12730108</v>
      </c>
      <c r="K85" s="1" t="s">
        <v>166</v>
      </c>
    </row>
    <row r="86" spans="1:11">
      <c r="A86" s="1" t="s">
        <v>232</v>
      </c>
      <c r="B86" s="1">
        <v>85</v>
      </c>
      <c r="C86" s="1">
        <v>201903</v>
      </c>
      <c r="D86" s="4" t="s">
        <v>256</v>
      </c>
      <c r="E86" s="1">
        <v>666</v>
      </c>
      <c r="F86" s="1">
        <v>3</v>
      </c>
      <c r="G86" s="1">
        <v>0</v>
      </c>
      <c r="H86" s="8">
        <v>29482587</v>
      </c>
      <c r="I86" s="8">
        <v>4231220</v>
      </c>
      <c r="J86" s="8">
        <v>41297559</v>
      </c>
      <c r="K86" s="1" t="s">
        <v>166</v>
      </c>
    </row>
    <row r="87" spans="1:11">
      <c r="A87" s="1" t="s">
        <v>232</v>
      </c>
      <c r="B87" s="1">
        <v>86</v>
      </c>
      <c r="C87" s="1">
        <v>201903</v>
      </c>
      <c r="D87" s="4" t="s">
        <v>256</v>
      </c>
      <c r="E87" s="1">
        <v>669</v>
      </c>
      <c r="F87" s="1">
        <v>3</v>
      </c>
      <c r="G87" s="1">
        <v>0</v>
      </c>
      <c r="H87" s="8">
        <v>1524505</v>
      </c>
      <c r="I87" s="8">
        <v>290275</v>
      </c>
      <c r="J87" s="8">
        <v>3249617</v>
      </c>
      <c r="K87" s="1" t="s">
        <v>166</v>
      </c>
    </row>
    <row r="88" spans="1:11">
      <c r="A88" s="1" t="s">
        <v>232</v>
      </c>
      <c r="B88" s="1">
        <v>87</v>
      </c>
      <c r="C88" s="1">
        <v>201903</v>
      </c>
      <c r="D88" s="4" t="s">
        <v>256</v>
      </c>
      <c r="E88" s="1">
        <v>676</v>
      </c>
      <c r="F88" s="1">
        <v>3</v>
      </c>
      <c r="G88" s="1">
        <v>0</v>
      </c>
      <c r="H88" s="8">
        <v>7477</v>
      </c>
      <c r="I88" s="8">
        <v>816</v>
      </c>
      <c r="J88" s="8">
        <v>14912</v>
      </c>
      <c r="K88" s="1" t="s">
        <v>166</v>
      </c>
    </row>
    <row r="89" spans="1:11">
      <c r="A89" s="1" t="s">
        <v>232</v>
      </c>
      <c r="B89" s="1">
        <v>88</v>
      </c>
      <c r="C89" s="1">
        <v>201903</v>
      </c>
      <c r="D89" s="4" t="s">
        <v>256</v>
      </c>
      <c r="E89" s="1">
        <v>690</v>
      </c>
      <c r="F89" s="1">
        <v>3</v>
      </c>
      <c r="G89" s="1">
        <v>0</v>
      </c>
      <c r="H89" s="8">
        <v>662024</v>
      </c>
      <c r="I89" s="8">
        <v>99575</v>
      </c>
      <c r="J89" s="8">
        <v>1607071</v>
      </c>
      <c r="K89" s="1" t="s">
        <v>166</v>
      </c>
    </row>
    <row r="90" spans="1:11">
      <c r="A90" s="1" t="s">
        <v>232</v>
      </c>
      <c r="B90" s="1">
        <v>89</v>
      </c>
      <c r="C90" s="1">
        <v>201903</v>
      </c>
      <c r="D90" s="4" t="s">
        <v>256</v>
      </c>
      <c r="E90" s="1">
        <v>696</v>
      </c>
      <c r="F90" s="1">
        <v>3</v>
      </c>
      <c r="G90" s="1">
        <v>0</v>
      </c>
      <c r="H90" s="8">
        <v>805443</v>
      </c>
      <c r="I90" s="8">
        <v>202527</v>
      </c>
      <c r="J90" s="8">
        <v>2170380</v>
      </c>
      <c r="K90" s="1" t="s">
        <v>166</v>
      </c>
    </row>
    <row r="91" spans="1:11">
      <c r="A91" s="1" t="s">
        <v>232</v>
      </c>
      <c r="B91" s="1">
        <v>90</v>
      </c>
      <c r="C91" s="1">
        <v>201903</v>
      </c>
      <c r="D91" s="4" t="s">
        <v>256</v>
      </c>
      <c r="E91" s="1">
        <v>720</v>
      </c>
      <c r="F91" s="1">
        <v>3</v>
      </c>
      <c r="G91" s="1">
        <v>0</v>
      </c>
      <c r="H91" s="8">
        <v>1235081</v>
      </c>
      <c r="I91" s="8">
        <v>246637</v>
      </c>
      <c r="J91" s="8">
        <v>3769042</v>
      </c>
      <c r="K91" s="1" t="s">
        <v>166</v>
      </c>
    </row>
    <row r="92" spans="1:11">
      <c r="A92" s="1" t="s">
        <v>232</v>
      </c>
      <c r="B92" s="1">
        <v>91</v>
      </c>
      <c r="C92" s="1">
        <v>201903</v>
      </c>
      <c r="D92" s="4" t="s">
        <v>265</v>
      </c>
      <c r="E92" s="1">
        <v>52</v>
      </c>
      <c r="F92" s="1">
        <v>3</v>
      </c>
      <c r="G92" s="1">
        <v>0</v>
      </c>
      <c r="H92" s="8">
        <v>574847</v>
      </c>
      <c r="I92" s="8">
        <v>175940</v>
      </c>
      <c r="J92" s="8">
        <v>3382318</v>
      </c>
      <c r="K92" s="1" t="s">
        <v>166</v>
      </c>
    </row>
    <row r="93" spans="1:11">
      <c r="A93" s="1" t="s">
        <v>232</v>
      </c>
      <c r="B93" s="1">
        <v>92</v>
      </c>
      <c r="C93" s="1">
        <v>201903</v>
      </c>
      <c r="D93" s="4" t="s">
        <v>265</v>
      </c>
      <c r="E93" s="1">
        <v>204</v>
      </c>
      <c r="F93" s="1">
        <v>3</v>
      </c>
      <c r="G93" s="1">
        <v>0</v>
      </c>
      <c r="H93" s="8">
        <v>6059</v>
      </c>
      <c r="I93" s="8">
        <v>2003</v>
      </c>
      <c r="J93" s="8">
        <v>34967</v>
      </c>
      <c r="K93" s="1" t="s">
        <v>166</v>
      </c>
    </row>
    <row r="94" spans="1:11">
      <c r="A94" s="1" t="s">
        <v>232</v>
      </c>
      <c r="B94" s="1">
        <v>93</v>
      </c>
      <c r="C94" s="1">
        <v>201903</v>
      </c>
      <c r="D94" s="4" t="s">
        <v>265</v>
      </c>
      <c r="E94" s="1">
        <v>662</v>
      </c>
      <c r="F94" s="1">
        <v>3</v>
      </c>
      <c r="G94" s="1">
        <v>0</v>
      </c>
      <c r="H94" s="8">
        <v>26168</v>
      </c>
      <c r="I94" s="8">
        <v>9780</v>
      </c>
      <c r="J94" s="8">
        <v>135434</v>
      </c>
      <c r="K94" s="1" t="s">
        <v>166</v>
      </c>
    </row>
    <row r="95" spans="1:11">
      <c r="A95" s="1" t="s">
        <v>232</v>
      </c>
      <c r="B95" s="1">
        <v>94</v>
      </c>
      <c r="C95" s="1">
        <v>201903</v>
      </c>
      <c r="D95" s="4" t="s">
        <v>265</v>
      </c>
      <c r="E95" s="1">
        <v>664</v>
      </c>
      <c r="F95" s="1">
        <v>3</v>
      </c>
      <c r="G95" s="1">
        <v>0</v>
      </c>
      <c r="H95" s="8">
        <v>101401</v>
      </c>
      <c r="I95" s="8">
        <v>25691</v>
      </c>
      <c r="J95" s="8">
        <v>461015</v>
      </c>
      <c r="K95" s="1" t="s">
        <v>166</v>
      </c>
    </row>
    <row r="96" spans="1:11">
      <c r="A96" s="1" t="s">
        <v>232</v>
      </c>
      <c r="B96" s="1">
        <v>95</v>
      </c>
      <c r="C96" s="1">
        <v>201903</v>
      </c>
      <c r="D96" s="4" t="s">
        <v>265</v>
      </c>
      <c r="E96" s="1">
        <v>666</v>
      </c>
      <c r="F96" s="1">
        <v>3</v>
      </c>
      <c r="G96" s="1">
        <v>0</v>
      </c>
      <c r="H96" s="8">
        <v>1305923</v>
      </c>
      <c r="I96" s="8">
        <v>386855</v>
      </c>
      <c r="J96" s="8">
        <v>5463204</v>
      </c>
      <c r="K96" s="1" t="s">
        <v>166</v>
      </c>
    </row>
    <row r="97" spans="1:11">
      <c r="A97" s="1" t="s">
        <v>232</v>
      </c>
      <c r="B97" s="1">
        <v>96</v>
      </c>
      <c r="C97" s="1">
        <v>201903</v>
      </c>
      <c r="D97" s="4" t="s">
        <v>265</v>
      </c>
      <c r="E97" s="1">
        <v>669</v>
      </c>
      <c r="F97" s="1">
        <v>3</v>
      </c>
      <c r="G97" s="1">
        <v>0</v>
      </c>
      <c r="H97" s="8">
        <v>106643</v>
      </c>
      <c r="I97" s="8">
        <v>23517</v>
      </c>
      <c r="J97" s="8">
        <v>409228</v>
      </c>
      <c r="K97" s="1" t="s">
        <v>166</v>
      </c>
    </row>
    <row r="98" spans="1:11">
      <c r="A98" s="1" t="s">
        <v>232</v>
      </c>
      <c r="B98" s="1">
        <v>97</v>
      </c>
      <c r="C98" s="1">
        <v>201903</v>
      </c>
      <c r="D98" s="4" t="s">
        <v>265</v>
      </c>
      <c r="E98" s="1">
        <v>676</v>
      </c>
      <c r="F98" s="1">
        <v>3</v>
      </c>
      <c r="G98" s="1">
        <v>0</v>
      </c>
      <c r="H98" s="8">
        <v>225884</v>
      </c>
      <c r="I98" s="8">
        <v>83017</v>
      </c>
      <c r="J98" s="8">
        <v>727918</v>
      </c>
      <c r="K98" s="1" t="s">
        <v>166</v>
      </c>
    </row>
    <row r="99" spans="1:11">
      <c r="A99" s="1" t="s">
        <v>232</v>
      </c>
      <c r="B99" s="1">
        <v>98</v>
      </c>
      <c r="C99" s="1">
        <v>201903</v>
      </c>
      <c r="D99" s="4" t="s">
        <v>265</v>
      </c>
      <c r="E99" s="1">
        <v>690</v>
      </c>
      <c r="F99" s="1">
        <v>3</v>
      </c>
      <c r="G99" s="1">
        <v>0</v>
      </c>
      <c r="H99" s="8">
        <v>74891</v>
      </c>
      <c r="I99" s="8">
        <v>19531</v>
      </c>
      <c r="J99" s="8">
        <v>388936</v>
      </c>
      <c r="K99" s="1" t="s">
        <v>166</v>
      </c>
    </row>
    <row r="100" spans="1:11">
      <c r="A100" s="1" t="s">
        <v>232</v>
      </c>
      <c r="B100" s="1">
        <v>99</v>
      </c>
      <c r="C100" s="1">
        <v>201903</v>
      </c>
      <c r="D100" s="4" t="s">
        <v>265</v>
      </c>
      <c r="E100" s="1">
        <v>696</v>
      </c>
      <c r="F100" s="1">
        <v>3</v>
      </c>
      <c r="G100" s="1">
        <v>0</v>
      </c>
      <c r="H100" s="8">
        <v>477306</v>
      </c>
      <c r="I100" s="8">
        <v>148095</v>
      </c>
      <c r="J100" s="8">
        <v>1912960</v>
      </c>
      <c r="K100" s="1" t="s">
        <v>166</v>
      </c>
    </row>
    <row r="101" spans="1:11">
      <c r="A101" s="1" t="s">
        <v>232</v>
      </c>
      <c r="B101" s="1">
        <v>100</v>
      </c>
      <c r="C101" s="1">
        <v>201903</v>
      </c>
      <c r="D101" s="4" t="s">
        <v>265</v>
      </c>
      <c r="E101" s="1">
        <v>720</v>
      </c>
      <c r="F101" s="1">
        <v>3</v>
      </c>
      <c r="G101" s="1">
        <v>0</v>
      </c>
      <c r="H101" s="8">
        <v>743785</v>
      </c>
      <c r="I101" s="8">
        <v>252674</v>
      </c>
      <c r="J101" s="8">
        <v>4115892</v>
      </c>
      <c r="K101" s="1" t="s">
        <v>166</v>
      </c>
    </row>
    <row r="102" spans="1:11">
      <c r="A102" s="1" t="s">
        <v>232</v>
      </c>
      <c r="B102" s="1">
        <v>101</v>
      </c>
      <c r="C102" s="1">
        <v>201903</v>
      </c>
      <c r="D102" s="4" t="s">
        <v>271</v>
      </c>
      <c r="E102" s="1">
        <v>52</v>
      </c>
      <c r="F102" s="1">
        <v>3</v>
      </c>
      <c r="G102" s="1">
        <v>0</v>
      </c>
      <c r="H102" s="8">
        <v>183120</v>
      </c>
      <c r="I102" s="8">
        <v>66305</v>
      </c>
      <c r="J102" s="8">
        <v>2328710</v>
      </c>
      <c r="K102" s="1" t="s">
        <v>166</v>
      </c>
    </row>
    <row r="103" spans="1:11">
      <c r="A103" s="1" t="s">
        <v>232</v>
      </c>
      <c r="B103" s="1">
        <v>102</v>
      </c>
      <c r="C103" s="1">
        <v>201903</v>
      </c>
      <c r="D103" s="4" t="s">
        <v>271</v>
      </c>
      <c r="E103" s="1">
        <v>204</v>
      </c>
      <c r="F103" s="1">
        <v>3</v>
      </c>
      <c r="G103" s="1">
        <v>0</v>
      </c>
      <c r="H103" s="8">
        <v>227706</v>
      </c>
      <c r="I103" s="8">
        <v>62532</v>
      </c>
      <c r="J103" s="8">
        <v>1361853</v>
      </c>
      <c r="K103" s="1" t="s">
        <v>166</v>
      </c>
    </row>
    <row r="104" spans="1:11">
      <c r="A104" s="1" t="s">
        <v>232</v>
      </c>
      <c r="B104" s="1">
        <v>103</v>
      </c>
      <c r="C104" s="1">
        <v>201903</v>
      </c>
      <c r="D104" s="4" t="s">
        <v>271</v>
      </c>
      <c r="E104" s="1">
        <v>662</v>
      </c>
      <c r="F104" s="1">
        <v>3</v>
      </c>
      <c r="G104" s="1">
        <v>0</v>
      </c>
      <c r="H104" s="8">
        <v>13474</v>
      </c>
      <c r="I104" s="8">
        <v>5748</v>
      </c>
      <c r="J104" s="8">
        <v>56076</v>
      </c>
      <c r="K104" s="1" t="s">
        <v>166</v>
      </c>
    </row>
    <row r="105" spans="1:11">
      <c r="A105" s="1" t="s">
        <v>232</v>
      </c>
      <c r="B105" s="1">
        <v>104</v>
      </c>
      <c r="C105" s="1">
        <v>201903</v>
      </c>
      <c r="D105" s="4" t="s">
        <v>271</v>
      </c>
      <c r="E105" s="1">
        <v>664</v>
      </c>
      <c r="F105" s="1">
        <v>3</v>
      </c>
      <c r="G105" s="1">
        <v>0</v>
      </c>
      <c r="H105" s="8">
        <v>786871</v>
      </c>
      <c r="I105" s="8">
        <v>187038</v>
      </c>
      <c r="J105" s="8">
        <v>4414349</v>
      </c>
      <c r="K105" s="1" t="s">
        <v>166</v>
      </c>
    </row>
    <row r="106" spans="1:11">
      <c r="A106" s="1" t="s">
        <v>232</v>
      </c>
      <c r="B106" s="1">
        <v>105</v>
      </c>
      <c r="C106" s="1">
        <v>201903</v>
      </c>
      <c r="D106" s="4" t="s">
        <v>271</v>
      </c>
      <c r="E106" s="1">
        <v>666</v>
      </c>
      <c r="F106" s="1">
        <v>3</v>
      </c>
      <c r="G106" s="1">
        <v>0</v>
      </c>
      <c r="H106" s="8">
        <v>183679</v>
      </c>
      <c r="I106" s="8">
        <v>82749</v>
      </c>
      <c r="J106" s="8">
        <v>784136</v>
      </c>
      <c r="K106" s="1" t="s">
        <v>166</v>
      </c>
    </row>
    <row r="107" spans="1:11">
      <c r="A107" s="1" t="s">
        <v>232</v>
      </c>
      <c r="B107" s="1">
        <v>106</v>
      </c>
      <c r="C107" s="1">
        <v>201903</v>
      </c>
      <c r="D107" s="4" t="s">
        <v>271</v>
      </c>
      <c r="E107" s="1">
        <v>669</v>
      </c>
      <c r="F107" s="1">
        <v>3</v>
      </c>
      <c r="G107" s="1">
        <v>0</v>
      </c>
      <c r="H107" s="8">
        <v>566557</v>
      </c>
      <c r="I107" s="8">
        <v>145428</v>
      </c>
      <c r="J107" s="8">
        <v>2452426</v>
      </c>
      <c r="K107" s="1" t="s">
        <v>166</v>
      </c>
    </row>
    <row r="108" spans="1:11">
      <c r="A108" s="1" t="s">
        <v>232</v>
      </c>
      <c r="B108" s="1">
        <v>107</v>
      </c>
      <c r="C108" s="1">
        <v>201903</v>
      </c>
      <c r="D108" s="4" t="s">
        <v>271</v>
      </c>
      <c r="E108" s="1">
        <v>676</v>
      </c>
      <c r="F108" s="1">
        <v>3</v>
      </c>
      <c r="G108" s="1">
        <v>0</v>
      </c>
      <c r="H108" s="8">
        <v>120609</v>
      </c>
      <c r="I108" s="8">
        <v>34323</v>
      </c>
      <c r="J108" s="8">
        <v>510317</v>
      </c>
      <c r="K108" s="1" t="s">
        <v>166</v>
      </c>
    </row>
    <row r="109" spans="1:11">
      <c r="A109" s="1" t="s">
        <v>232</v>
      </c>
      <c r="B109" s="1">
        <v>108</v>
      </c>
      <c r="C109" s="1">
        <v>201903</v>
      </c>
      <c r="D109" s="4" t="s">
        <v>271</v>
      </c>
      <c r="E109" s="1">
        <v>690</v>
      </c>
      <c r="F109" s="1">
        <v>3</v>
      </c>
      <c r="G109" s="1">
        <v>0</v>
      </c>
      <c r="H109" s="8">
        <v>252185</v>
      </c>
      <c r="I109" s="8">
        <v>90410</v>
      </c>
      <c r="J109" s="8">
        <v>1566085</v>
      </c>
      <c r="K109" s="1" t="s">
        <v>166</v>
      </c>
    </row>
    <row r="110" spans="1:11">
      <c r="A110" s="1" t="s">
        <v>232</v>
      </c>
      <c r="B110" s="1">
        <v>109</v>
      </c>
      <c r="C110" s="1">
        <v>201903</v>
      </c>
      <c r="D110" s="4" t="s">
        <v>271</v>
      </c>
      <c r="E110" s="1">
        <v>696</v>
      </c>
      <c r="F110" s="1">
        <v>3</v>
      </c>
      <c r="G110" s="1">
        <v>0</v>
      </c>
      <c r="H110" s="8">
        <v>35474</v>
      </c>
      <c r="I110" s="8">
        <v>12607</v>
      </c>
      <c r="J110" s="8">
        <v>261009</v>
      </c>
      <c r="K110" s="1" t="s">
        <v>166</v>
      </c>
    </row>
    <row r="111" spans="1:11">
      <c r="A111" s="1" t="s">
        <v>232</v>
      </c>
      <c r="B111" s="1">
        <v>110</v>
      </c>
      <c r="C111" s="1">
        <v>201903</v>
      </c>
      <c r="D111" s="4" t="s">
        <v>271</v>
      </c>
      <c r="E111" s="1">
        <v>720</v>
      </c>
      <c r="F111" s="1">
        <v>3</v>
      </c>
      <c r="G111" s="1">
        <v>0</v>
      </c>
      <c r="H111" s="8">
        <v>1069307</v>
      </c>
      <c r="I111" s="8">
        <v>305863</v>
      </c>
      <c r="J111" s="8">
        <v>8338896</v>
      </c>
      <c r="K111" s="1" t="s">
        <v>166</v>
      </c>
    </row>
    <row r="112" spans="1:11">
      <c r="A112" s="1" t="s">
        <v>232</v>
      </c>
      <c r="B112" s="1">
        <v>111</v>
      </c>
      <c r="C112" s="1">
        <v>201903</v>
      </c>
      <c r="D112" s="4" t="s">
        <v>278</v>
      </c>
      <c r="E112" s="1">
        <v>52</v>
      </c>
      <c r="F112" s="1">
        <v>3</v>
      </c>
      <c r="G112" s="1">
        <v>0</v>
      </c>
      <c r="H112" s="8">
        <v>208055</v>
      </c>
      <c r="I112" s="8">
        <v>68809</v>
      </c>
      <c r="J112" s="8">
        <v>1968737</v>
      </c>
      <c r="K112" s="1" t="s">
        <v>166</v>
      </c>
    </row>
    <row r="113" spans="1:11">
      <c r="A113" s="1" t="s">
        <v>232</v>
      </c>
      <c r="B113" s="1">
        <v>112</v>
      </c>
      <c r="C113" s="1">
        <v>201903</v>
      </c>
      <c r="D113" s="4" t="s">
        <v>278</v>
      </c>
      <c r="E113" s="1">
        <v>204</v>
      </c>
      <c r="F113" s="1">
        <v>3</v>
      </c>
      <c r="G113" s="1">
        <v>0</v>
      </c>
      <c r="H113" s="8">
        <v>5414</v>
      </c>
      <c r="I113" s="8">
        <v>1269</v>
      </c>
      <c r="J113" s="8">
        <v>35223</v>
      </c>
      <c r="K113" s="1" t="s">
        <v>166</v>
      </c>
    </row>
    <row r="114" spans="1:11">
      <c r="A114" s="1" t="s">
        <v>232</v>
      </c>
      <c r="B114" s="1">
        <v>113</v>
      </c>
      <c r="C114" s="1">
        <v>201903</v>
      </c>
      <c r="D114" s="4" t="s">
        <v>278</v>
      </c>
      <c r="E114" s="1">
        <v>662</v>
      </c>
      <c r="F114" s="1">
        <v>3</v>
      </c>
      <c r="G114" s="1">
        <v>0</v>
      </c>
      <c r="H114" s="8">
        <v>256262</v>
      </c>
      <c r="I114" s="8">
        <v>83152</v>
      </c>
      <c r="J114" s="8">
        <v>845365</v>
      </c>
      <c r="K114" s="1" t="s">
        <v>166</v>
      </c>
    </row>
    <row r="115" spans="1:11">
      <c r="A115" s="1" t="s">
        <v>232</v>
      </c>
      <c r="B115" s="1">
        <v>114</v>
      </c>
      <c r="C115" s="1">
        <v>201903</v>
      </c>
      <c r="D115" s="4" t="s">
        <v>278</v>
      </c>
      <c r="E115" s="1">
        <v>664</v>
      </c>
      <c r="F115" s="1">
        <v>3</v>
      </c>
      <c r="G115" s="1">
        <v>0</v>
      </c>
      <c r="H115" s="8">
        <v>805360</v>
      </c>
      <c r="I115" s="8">
        <v>200026</v>
      </c>
      <c r="J115" s="8">
        <v>3624775</v>
      </c>
      <c r="K115" s="1" t="s">
        <v>166</v>
      </c>
    </row>
    <row r="116" spans="1:11">
      <c r="A116" s="1" t="s">
        <v>232</v>
      </c>
      <c r="B116" s="1">
        <v>115</v>
      </c>
      <c r="C116" s="1">
        <v>201903</v>
      </c>
      <c r="D116" s="4" t="s">
        <v>278</v>
      </c>
      <c r="E116" s="1">
        <v>666</v>
      </c>
      <c r="F116" s="1">
        <v>3</v>
      </c>
      <c r="G116" s="1">
        <v>0</v>
      </c>
      <c r="H116" s="8">
        <v>2472654</v>
      </c>
      <c r="I116" s="8">
        <v>649334</v>
      </c>
      <c r="J116" s="8">
        <v>10178605</v>
      </c>
      <c r="K116" s="1" t="s">
        <v>166</v>
      </c>
    </row>
    <row r="117" spans="1:11">
      <c r="A117" s="1" t="s">
        <v>232</v>
      </c>
      <c r="B117" s="1">
        <v>116</v>
      </c>
      <c r="C117" s="1">
        <v>201903</v>
      </c>
      <c r="D117" s="4" t="s">
        <v>278</v>
      </c>
      <c r="E117" s="1">
        <v>669</v>
      </c>
      <c r="F117" s="1">
        <v>3</v>
      </c>
      <c r="G117" s="1">
        <v>0</v>
      </c>
      <c r="H117" s="8">
        <v>189793</v>
      </c>
      <c r="I117" s="8">
        <v>40006</v>
      </c>
      <c r="J117" s="8">
        <v>795246</v>
      </c>
      <c r="K117" s="1" t="s">
        <v>166</v>
      </c>
    </row>
    <row r="118" spans="1:11">
      <c r="A118" s="1" t="s">
        <v>232</v>
      </c>
      <c r="B118" s="1">
        <v>117</v>
      </c>
      <c r="C118" s="1">
        <v>201903</v>
      </c>
      <c r="D118" s="4" t="s">
        <v>278</v>
      </c>
      <c r="E118" s="1">
        <v>676</v>
      </c>
      <c r="F118" s="1">
        <v>3</v>
      </c>
      <c r="G118" s="1">
        <v>0</v>
      </c>
      <c r="H118" s="8">
        <v>46220</v>
      </c>
      <c r="I118" s="8">
        <v>7538</v>
      </c>
      <c r="J118" s="8">
        <v>219775</v>
      </c>
      <c r="K118" s="1" t="s">
        <v>166</v>
      </c>
    </row>
    <row r="119" spans="1:11">
      <c r="A119" s="1" t="s">
        <v>232</v>
      </c>
      <c r="B119" s="1">
        <v>118</v>
      </c>
      <c r="C119" s="1">
        <v>201903</v>
      </c>
      <c r="D119" s="4" t="s">
        <v>278</v>
      </c>
      <c r="E119" s="1">
        <v>690</v>
      </c>
      <c r="F119" s="1">
        <v>3</v>
      </c>
      <c r="G119" s="1">
        <v>0</v>
      </c>
      <c r="H119" s="8">
        <v>229643</v>
      </c>
      <c r="I119" s="8">
        <v>74638</v>
      </c>
      <c r="J119" s="8">
        <v>1798272</v>
      </c>
      <c r="K119" s="1" t="s">
        <v>166</v>
      </c>
    </row>
    <row r="120" spans="1:11">
      <c r="A120" s="1" t="s">
        <v>232</v>
      </c>
      <c r="B120" s="1">
        <v>119</v>
      </c>
      <c r="C120" s="1">
        <v>201903</v>
      </c>
      <c r="D120" s="4" t="s">
        <v>278</v>
      </c>
      <c r="E120" s="1">
        <v>696</v>
      </c>
      <c r="F120" s="1">
        <v>3</v>
      </c>
      <c r="G120" s="1">
        <v>0</v>
      </c>
      <c r="H120" s="8">
        <v>255114</v>
      </c>
      <c r="I120" s="8">
        <v>80697</v>
      </c>
      <c r="J120" s="8">
        <v>1931174</v>
      </c>
      <c r="K120" s="1" t="s">
        <v>166</v>
      </c>
    </row>
    <row r="121" spans="1:11">
      <c r="A121" s="1" t="s">
        <v>232</v>
      </c>
      <c r="B121" s="1">
        <v>120</v>
      </c>
      <c r="C121" s="1">
        <v>201903</v>
      </c>
      <c r="D121" s="4" t="s">
        <v>278</v>
      </c>
      <c r="E121" s="1">
        <v>720</v>
      </c>
      <c r="F121" s="1">
        <v>3</v>
      </c>
      <c r="G121" s="1">
        <v>0</v>
      </c>
      <c r="H121" s="8">
        <v>335105</v>
      </c>
      <c r="I121" s="8">
        <v>111936</v>
      </c>
      <c r="J121" s="8">
        <v>2417948</v>
      </c>
      <c r="K121" s="1" t="s">
        <v>166</v>
      </c>
    </row>
    <row r="122" spans="1:11">
      <c r="A122" s="1" t="s">
        <v>232</v>
      </c>
      <c r="B122" s="1">
        <v>121</v>
      </c>
      <c r="C122" s="1">
        <v>201904</v>
      </c>
      <c r="D122" s="4" t="s">
        <v>256</v>
      </c>
      <c r="E122" s="1">
        <v>52</v>
      </c>
      <c r="F122" s="1">
        <v>3</v>
      </c>
      <c r="G122" s="1">
        <v>0</v>
      </c>
      <c r="H122" s="8">
        <v>4491895</v>
      </c>
      <c r="I122" s="8">
        <v>756927</v>
      </c>
      <c r="J122" s="8">
        <v>15363371</v>
      </c>
      <c r="K122" s="1" t="s">
        <v>166</v>
      </c>
    </row>
    <row r="123" spans="1:11">
      <c r="A123" s="1" t="s">
        <v>232</v>
      </c>
      <c r="B123" s="1">
        <v>122</v>
      </c>
      <c r="C123" s="1">
        <v>201904</v>
      </c>
      <c r="D123" s="4" t="s">
        <v>256</v>
      </c>
      <c r="E123" s="1">
        <v>204</v>
      </c>
      <c r="F123" s="1">
        <v>3</v>
      </c>
      <c r="G123" s="1">
        <v>0</v>
      </c>
      <c r="H123" s="8">
        <v>679245</v>
      </c>
      <c r="I123" s="8">
        <v>108416</v>
      </c>
      <c r="J123" s="8">
        <v>672862</v>
      </c>
      <c r="K123" s="1" t="s">
        <v>166</v>
      </c>
    </row>
    <row r="124" spans="1:11">
      <c r="A124" s="1" t="s">
        <v>232</v>
      </c>
      <c r="B124" s="1">
        <v>123</v>
      </c>
      <c r="C124" s="1">
        <v>201904</v>
      </c>
      <c r="D124" s="4" t="s">
        <v>256</v>
      </c>
      <c r="E124" s="1">
        <v>662</v>
      </c>
      <c r="F124" s="1">
        <v>3</v>
      </c>
      <c r="G124" s="1">
        <v>0</v>
      </c>
      <c r="H124" s="8">
        <v>875302</v>
      </c>
      <c r="I124" s="8">
        <v>187529</v>
      </c>
      <c r="J124" s="8">
        <v>1888325</v>
      </c>
      <c r="K124" s="1" t="s">
        <v>166</v>
      </c>
    </row>
    <row r="125" spans="1:11">
      <c r="A125" s="1" t="s">
        <v>232</v>
      </c>
      <c r="B125" s="1">
        <v>124</v>
      </c>
      <c r="C125" s="1">
        <v>201904</v>
      </c>
      <c r="D125" s="4" t="s">
        <v>256</v>
      </c>
      <c r="E125" s="1">
        <v>664</v>
      </c>
      <c r="F125" s="1">
        <v>3</v>
      </c>
      <c r="G125" s="1">
        <v>0</v>
      </c>
      <c r="H125" s="8">
        <v>6809688</v>
      </c>
      <c r="I125" s="8">
        <v>921984</v>
      </c>
      <c r="J125" s="8">
        <v>11846233</v>
      </c>
      <c r="K125" s="1" t="s">
        <v>166</v>
      </c>
    </row>
    <row r="126" spans="1:11">
      <c r="A126" s="1" t="s">
        <v>232</v>
      </c>
      <c r="B126" s="1">
        <v>125</v>
      </c>
      <c r="C126" s="1">
        <v>201904</v>
      </c>
      <c r="D126" s="4" t="s">
        <v>256</v>
      </c>
      <c r="E126" s="1">
        <v>666</v>
      </c>
      <c r="F126" s="1">
        <v>3</v>
      </c>
      <c r="G126" s="1">
        <v>0</v>
      </c>
      <c r="H126" s="8">
        <v>27753881</v>
      </c>
      <c r="I126" s="8">
        <v>4084749</v>
      </c>
      <c r="J126" s="8">
        <v>40409540</v>
      </c>
      <c r="K126" s="1" t="s">
        <v>166</v>
      </c>
    </row>
    <row r="127" spans="1:11">
      <c r="A127" s="1" t="s">
        <v>232</v>
      </c>
      <c r="B127" s="1">
        <v>126</v>
      </c>
      <c r="C127" s="1">
        <v>201904</v>
      </c>
      <c r="D127" s="4" t="s">
        <v>256</v>
      </c>
      <c r="E127" s="1">
        <v>669</v>
      </c>
      <c r="F127" s="1">
        <v>3</v>
      </c>
      <c r="G127" s="1">
        <v>0</v>
      </c>
      <c r="H127" s="8">
        <v>1196724</v>
      </c>
      <c r="I127" s="8">
        <v>177163</v>
      </c>
      <c r="J127" s="8">
        <v>2407813</v>
      </c>
      <c r="K127" s="1" t="s">
        <v>166</v>
      </c>
    </row>
    <row r="128" spans="1:11">
      <c r="A128" s="1" t="s">
        <v>232</v>
      </c>
      <c r="B128" s="1">
        <v>127</v>
      </c>
      <c r="C128" s="1">
        <v>201904</v>
      </c>
      <c r="D128" s="4" t="s">
        <v>256</v>
      </c>
      <c r="E128" s="1">
        <v>676</v>
      </c>
      <c r="F128" s="1">
        <v>3</v>
      </c>
      <c r="G128" s="1">
        <v>0</v>
      </c>
      <c r="H128" s="8">
        <v>40703</v>
      </c>
      <c r="I128" s="8">
        <v>4075</v>
      </c>
      <c r="J128" s="8">
        <v>57645</v>
      </c>
      <c r="K128" s="1" t="s">
        <v>166</v>
      </c>
    </row>
    <row r="129" spans="1:11">
      <c r="A129" s="1" t="s">
        <v>232</v>
      </c>
      <c r="B129" s="1">
        <v>128</v>
      </c>
      <c r="C129" s="1">
        <v>201904</v>
      </c>
      <c r="D129" s="4" t="s">
        <v>256</v>
      </c>
      <c r="E129" s="1">
        <v>690</v>
      </c>
      <c r="F129" s="1">
        <v>3</v>
      </c>
      <c r="G129" s="1">
        <v>0</v>
      </c>
      <c r="H129" s="8">
        <v>802218</v>
      </c>
      <c r="I129" s="8">
        <v>99476</v>
      </c>
      <c r="J129" s="8">
        <v>1899154</v>
      </c>
      <c r="K129" s="1" t="s">
        <v>166</v>
      </c>
    </row>
    <row r="130" spans="1:11">
      <c r="A130" s="1" t="s">
        <v>232</v>
      </c>
      <c r="B130" s="1">
        <v>129</v>
      </c>
      <c r="C130" s="1">
        <v>201904</v>
      </c>
      <c r="D130" s="4" t="s">
        <v>256</v>
      </c>
      <c r="E130" s="1">
        <v>696</v>
      </c>
      <c r="F130" s="1">
        <v>3</v>
      </c>
      <c r="G130" s="1">
        <v>0</v>
      </c>
      <c r="H130" s="8">
        <v>828180</v>
      </c>
      <c r="I130" s="8">
        <v>143475</v>
      </c>
      <c r="J130" s="8">
        <v>2260946</v>
      </c>
      <c r="K130" s="1" t="s">
        <v>166</v>
      </c>
    </row>
    <row r="131" spans="1:11">
      <c r="A131" s="1" t="s">
        <v>232</v>
      </c>
      <c r="B131" s="1">
        <v>130</v>
      </c>
      <c r="C131" s="1">
        <v>201904</v>
      </c>
      <c r="D131" s="4" t="s">
        <v>256</v>
      </c>
      <c r="E131" s="1">
        <v>720</v>
      </c>
      <c r="F131" s="1">
        <v>3</v>
      </c>
      <c r="G131" s="1">
        <v>0</v>
      </c>
      <c r="H131" s="8">
        <v>1102013</v>
      </c>
      <c r="I131" s="8">
        <v>227153</v>
      </c>
      <c r="J131" s="8">
        <v>3222226</v>
      </c>
      <c r="K131" s="1" t="s">
        <v>166</v>
      </c>
    </row>
    <row r="132" spans="1:11">
      <c r="A132" s="1" t="s">
        <v>232</v>
      </c>
      <c r="B132" s="1">
        <v>131</v>
      </c>
      <c r="C132" s="1">
        <v>201904</v>
      </c>
      <c r="D132" s="4" t="s">
        <v>265</v>
      </c>
      <c r="E132" s="1">
        <v>52</v>
      </c>
      <c r="F132" s="1">
        <v>3</v>
      </c>
      <c r="G132" s="1">
        <v>0</v>
      </c>
      <c r="H132" s="8">
        <v>625035</v>
      </c>
      <c r="I132" s="8">
        <v>158736</v>
      </c>
      <c r="J132" s="8">
        <v>2869317</v>
      </c>
      <c r="K132" s="1" t="s">
        <v>166</v>
      </c>
    </row>
    <row r="133" spans="1:11">
      <c r="A133" s="1" t="s">
        <v>232</v>
      </c>
      <c r="B133" s="1">
        <v>132</v>
      </c>
      <c r="C133" s="1">
        <v>201904</v>
      </c>
      <c r="D133" s="4" t="s">
        <v>265</v>
      </c>
      <c r="E133" s="1">
        <v>204</v>
      </c>
      <c r="F133" s="1">
        <v>3</v>
      </c>
      <c r="G133" s="1">
        <v>0</v>
      </c>
      <c r="H133" s="8">
        <v>1868</v>
      </c>
      <c r="I133" s="8">
        <v>686</v>
      </c>
      <c r="J133" s="8">
        <v>14906</v>
      </c>
      <c r="K133" s="1" t="s">
        <v>166</v>
      </c>
    </row>
    <row r="134" spans="1:11">
      <c r="A134" s="1" t="s">
        <v>232</v>
      </c>
      <c r="B134" s="1">
        <v>133</v>
      </c>
      <c r="C134" s="1">
        <v>201904</v>
      </c>
      <c r="D134" s="4" t="s">
        <v>265</v>
      </c>
      <c r="E134" s="1">
        <v>662</v>
      </c>
      <c r="F134" s="1">
        <v>3</v>
      </c>
      <c r="G134" s="1">
        <v>0</v>
      </c>
      <c r="H134" s="8">
        <v>40326</v>
      </c>
      <c r="I134" s="8">
        <v>12898</v>
      </c>
      <c r="J134" s="8">
        <v>209718</v>
      </c>
      <c r="K134" s="1" t="s">
        <v>166</v>
      </c>
    </row>
    <row r="135" spans="1:11">
      <c r="A135" s="1" t="s">
        <v>232</v>
      </c>
      <c r="B135" s="1">
        <v>134</v>
      </c>
      <c r="C135" s="1">
        <v>201904</v>
      </c>
      <c r="D135" s="4" t="s">
        <v>265</v>
      </c>
      <c r="E135" s="1">
        <v>664</v>
      </c>
      <c r="F135" s="1">
        <v>3</v>
      </c>
      <c r="G135" s="1">
        <v>0</v>
      </c>
      <c r="H135" s="8">
        <v>59833</v>
      </c>
      <c r="I135" s="8">
        <v>16715</v>
      </c>
      <c r="J135" s="8">
        <v>283404</v>
      </c>
      <c r="K135" s="1" t="s">
        <v>166</v>
      </c>
    </row>
    <row r="136" spans="1:11">
      <c r="A136" s="1" t="s">
        <v>232</v>
      </c>
      <c r="B136" s="1">
        <v>135</v>
      </c>
      <c r="C136" s="1">
        <v>201904</v>
      </c>
      <c r="D136" s="4" t="s">
        <v>265</v>
      </c>
      <c r="E136" s="1">
        <v>666</v>
      </c>
      <c r="F136" s="1">
        <v>3</v>
      </c>
      <c r="G136" s="1">
        <v>0</v>
      </c>
      <c r="H136" s="8">
        <v>998775</v>
      </c>
      <c r="I136" s="8">
        <v>295293</v>
      </c>
      <c r="J136" s="8">
        <v>4016627</v>
      </c>
      <c r="K136" s="1" t="s">
        <v>166</v>
      </c>
    </row>
    <row r="137" spans="1:11">
      <c r="A137" s="1" t="s">
        <v>232</v>
      </c>
      <c r="B137" s="1">
        <v>136</v>
      </c>
      <c r="C137" s="1">
        <v>201904</v>
      </c>
      <c r="D137" s="4" t="s">
        <v>265</v>
      </c>
      <c r="E137" s="1">
        <v>669</v>
      </c>
      <c r="F137" s="1">
        <v>3</v>
      </c>
      <c r="G137" s="1">
        <v>0</v>
      </c>
      <c r="H137" s="8">
        <v>96262</v>
      </c>
      <c r="I137" s="8">
        <v>17219</v>
      </c>
      <c r="J137" s="8">
        <v>309495</v>
      </c>
      <c r="K137" s="1" t="s">
        <v>166</v>
      </c>
    </row>
    <row r="138" spans="1:11">
      <c r="A138" s="1" t="s">
        <v>232</v>
      </c>
      <c r="B138" s="1">
        <v>137</v>
      </c>
      <c r="C138" s="1">
        <v>201904</v>
      </c>
      <c r="D138" s="4" t="s">
        <v>265</v>
      </c>
      <c r="E138" s="1">
        <v>676</v>
      </c>
      <c r="F138" s="1">
        <v>3</v>
      </c>
      <c r="G138" s="1">
        <v>0</v>
      </c>
      <c r="H138" s="8">
        <v>290046</v>
      </c>
      <c r="I138" s="8">
        <v>86685</v>
      </c>
      <c r="J138" s="8">
        <v>1177343</v>
      </c>
      <c r="K138" s="1" t="s">
        <v>166</v>
      </c>
    </row>
    <row r="139" spans="1:11">
      <c r="A139" s="1" t="s">
        <v>232</v>
      </c>
      <c r="B139" s="1">
        <v>138</v>
      </c>
      <c r="C139" s="1">
        <v>201904</v>
      </c>
      <c r="D139" s="4" t="s">
        <v>265</v>
      </c>
      <c r="E139" s="1">
        <v>690</v>
      </c>
      <c r="F139" s="1">
        <v>3</v>
      </c>
      <c r="G139" s="1">
        <v>0</v>
      </c>
      <c r="H139" s="8">
        <v>77280</v>
      </c>
      <c r="I139" s="8">
        <v>17349</v>
      </c>
      <c r="J139" s="8">
        <v>389800</v>
      </c>
      <c r="K139" s="1" t="s">
        <v>166</v>
      </c>
    </row>
    <row r="140" spans="1:11">
      <c r="A140" s="1" t="s">
        <v>232</v>
      </c>
      <c r="B140" s="1">
        <v>139</v>
      </c>
      <c r="C140" s="1">
        <v>201904</v>
      </c>
      <c r="D140" s="4" t="s">
        <v>265</v>
      </c>
      <c r="E140" s="1">
        <v>696</v>
      </c>
      <c r="F140" s="1">
        <v>3</v>
      </c>
      <c r="G140" s="1">
        <v>0</v>
      </c>
      <c r="H140" s="8">
        <v>489476</v>
      </c>
      <c r="I140" s="8">
        <v>129631</v>
      </c>
      <c r="J140" s="8">
        <v>1536350</v>
      </c>
      <c r="K140" s="1" t="s">
        <v>166</v>
      </c>
    </row>
    <row r="141" spans="1:11">
      <c r="A141" s="1" t="s">
        <v>232</v>
      </c>
      <c r="B141" s="1">
        <v>140</v>
      </c>
      <c r="C141" s="1">
        <v>201904</v>
      </c>
      <c r="D141" s="4" t="s">
        <v>265</v>
      </c>
      <c r="E141" s="1">
        <v>720</v>
      </c>
      <c r="F141" s="1">
        <v>3</v>
      </c>
      <c r="G141" s="1">
        <v>0</v>
      </c>
      <c r="H141" s="8">
        <v>331913</v>
      </c>
      <c r="I141" s="8">
        <v>106279</v>
      </c>
      <c r="J141" s="8">
        <v>1786233</v>
      </c>
      <c r="K141" s="1" t="s">
        <v>166</v>
      </c>
    </row>
    <row r="142" spans="1:11">
      <c r="A142" s="1" t="s">
        <v>232</v>
      </c>
      <c r="B142" s="1">
        <v>141</v>
      </c>
      <c r="C142" s="1">
        <v>201904</v>
      </c>
      <c r="D142" s="4" t="s">
        <v>271</v>
      </c>
      <c r="E142" s="1">
        <v>52</v>
      </c>
      <c r="F142" s="1">
        <v>3</v>
      </c>
      <c r="G142" s="1">
        <v>0</v>
      </c>
      <c r="H142" s="8">
        <v>188082</v>
      </c>
      <c r="I142" s="8">
        <v>62166</v>
      </c>
      <c r="J142" s="8">
        <v>1893436</v>
      </c>
      <c r="K142" s="1" t="s">
        <v>166</v>
      </c>
    </row>
    <row r="143" spans="1:11">
      <c r="A143" s="1" t="s">
        <v>232</v>
      </c>
      <c r="B143" s="1">
        <v>142</v>
      </c>
      <c r="C143" s="1">
        <v>201904</v>
      </c>
      <c r="D143" s="4" t="s">
        <v>271</v>
      </c>
      <c r="E143" s="1">
        <v>204</v>
      </c>
      <c r="F143" s="1">
        <v>3</v>
      </c>
      <c r="G143" s="1">
        <v>0</v>
      </c>
      <c r="H143" s="8">
        <v>262084</v>
      </c>
      <c r="I143" s="8">
        <v>76055</v>
      </c>
      <c r="J143" s="8">
        <v>1399844</v>
      </c>
      <c r="K143" s="1" t="s">
        <v>166</v>
      </c>
    </row>
    <row r="144" spans="1:11">
      <c r="A144" s="1" t="s">
        <v>232</v>
      </c>
      <c r="B144" s="1">
        <v>143</v>
      </c>
      <c r="C144" s="1">
        <v>201904</v>
      </c>
      <c r="D144" s="4" t="s">
        <v>271</v>
      </c>
      <c r="E144" s="1">
        <v>662</v>
      </c>
      <c r="F144" s="1">
        <v>3</v>
      </c>
      <c r="G144" s="1">
        <v>0</v>
      </c>
      <c r="H144" s="8">
        <v>33729</v>
      </c>
      <c r="I144" s="8">
        <v>5948</v>
      </c>
      <c r="J144" s="8">
        <v>136600</v>
      </c>
      <c r="K144" s="1" t="s">
        <v>166</v>
      </c>
    </row>
    <row r="145" spans="1:11">
      <c r="A145" s="1" t="s">
        <v>232</v>
      </c>
      <c r="B145" s="1">
        <v>144</v>
      </c>
      <c r="C145" s="1">
        <v>201904</v>
      </c>
      <c r="D145" s="4" t="s">
        <v>271</v>
      </c>
      <c r="E145" s="1">
        <v>664</v>
      </c>
      <c r="F145" s="1">
        <v>3</v>
      </c>
      <c r="G145" s="1">
        <v>0</v>
      </c>
      <c r="H145" s="8">
        <v>558366</v>
      </c>
      <c r="I145" s="8">
        <v>148439</v>
      </c>
      <c r="J145" s="8">
        <v>3702744</v>
      </c>
      <c r="K145" s="1" t="s">
        <v>166</v>
      </c>
    </row>
    <row r="146" spans="1:11">
      <c r="A146" s="1" t="s">
        <v>232</v>
      </c>
      <c r="B146" s="1">
        <v>145</v>
      </c>
      <c r="C146" s="1">
        <v>201904</v>
      </c>
      <c r="D146" s="4" t="s">
        <v>271</v>
      </c>
      <c r="E146" s="1">
        <v>666</v>
      </c>
      <c r="F146" s="1">
        <v>3</v>
      </c>
      <c r="G146" s="1">
        <v>0</v>
      </c>
      <c r="H146" s="8">
        <v>132958</v>
      </c>
      <c r="I146" s="8">
        <v>44007</v>
      </c>
      <c r="J146" s="8">
        <v>533258</v>
      </c>
      <c r="K146" s="1" t="s">
        <v>166</v>
      </c>
    </row>
    <row r="147" spans="1:11">
      <c r="A147" s="1" t="s">
        <v>232</v>
      </c>
      <c r="B147" s="1">
        <v>146</v>
      </c>
      <c r="C147" s="1">
        <v>201904</v>
      </c>
      <c r="D147" s="4" t="s">
        <v>271</v>
      </c>
      <c r="E147" s="1">
        <v>669</v>
      </c>
      <c r="F147" s="1">
        <v>3</v>
      </c>
      <c r="G147" s="1">
        <v>0</v>
      </c>
      <c r="H147" s="8">
        <v>607914</v>
      </c>
      <c r="I147" s="8">
        <v>153522</v>
      </c>
      <c r="J147" s="8">
        <v>2520974</v>
      </c>
      <c r="K147" s="1" t="s">
        <v>166</v>
      </c>
    </row>
    <row r="148" spans="1:11">
      <c r="A148" s="1" t="s">
        <v>232</v>
      </c>
      <c r="B148" s="1">
        <v>147</v>
      </c>
      <c r="C148" s="1">
        <v>201904</v>
      </c>
      <c r="D148" s="4" t="s">
        <v>271</v>
      </c>
      <c r="E148" s="1">
        <v>676</v>
      </c>
      <c r="F148" s="1">
        <v>3</v>
      </c>
      <c r="G148" s="1">
        <v>0</v>
      </c>
      <c r="H148" s="8">
        <v>95949</v>
      </c>
      <c r="I148" s="8">
        <v>28309</v>
      </c>
      <c r="J148" s="8">
        <v>609143</v>
      </c>
      <c r="K148" s="1" t="s">
        <v>166</v>
      </c>
    </row>
    <row r="149" spans="1:11">
      <c r="A149" s="1" t="s">
        <v>232</v>
      </c>
      <c r="B149" s="1">
        <v>148</v>
      </c>
      <c r="C149" s="1">
        <v>201904</v>
      </c>
      <c r="D149" s="4" t="s">
        <v>271</v>
      </c>
      <c r="E149" s="1">
        <v>690</v>
      </c>
      <c r="F149" s="1">
        <v>3</v>
      </c>
      <c r="G149" s="1">
        <v>0</v>
      </c>
      <c r="H149" s="8">
        <v>191466</v>
      </c>
      <c r="I149" s="8">
        <v>65240</v>
      </c>
      <c r="J149" s="8">
        <v>1412616</v>
      </c>
      <c r="K149" s="1" t="s">
        <v>166</v>
      </c>
    </row>
    <row r="150" spans="1:11">
      <c r="A150" s="1" t="s">
        <v>232</v>
      </c>
      <c r="B150" s="1">
        <v>149</v>
      </c>
      <c r="C150" s="1">
        <v>201904</v>
      </c>
      <c r="D150" s="4" t="s">
        <v>271</v>
      </c>
      <c r="E150" s="1">
        <v>696</v>
      </c>
      <c r="F150" s="1">
        <v>3</v>
      </c>
      <c r="G150" s="1">
        <v>0</v>
      </c>
      <c r="H150" s="8">
        <v>93883</v>
      </c>
      <c r="I150" s="8">
        <v>33435</v>
      </c>
      <c r="J150" s="8">
        <v>693926</v>
      </c>
      <c r="K150" s="1" t="s">
        <v>166</v>
      </c>
    </row>
    <row r="151" spans="1:11">
      <c r="A151" s="1" t="s">
        <v>232</v>
      </c>
      <c r="B151" s="1">
        <v>150</v>
      </c>
      <c r="C151" s="1">
        <v>201904</v>
      </c>
      <c r="D151" s="4" t="s">
        <v>271</v>
      </c>
      <c r="E151" s="1">
        <v>720</v>
      </c>
      <c r="F151" s="1">
        <v>3</v>
      </c>
      <c r="G151" s="1">
        <v>0</v>
      </c>
      <c r="H151" s="8">
        <v>1371761</v>
      </c>
      <c r="I151" s="8">
        <v>399395</v>
      </c>
      <c r="J151" s="8">
        <v>10745179</v>
      </c>
      <c r="K151" s="1" t="s">
        <v>166</v>
      </c>
    </row>
    <row r="152" spans="1:11">
      <c r="A152" s="1" t="s">
        <v>232</v>
      </c>
      <c r="B152" s="1">
        <v>151</v>
      </c>
      <c r="C152" s="1">
        <v>201904</v>
      </c>
      <c r="D152" s="4" t="s">
        <v>278</v>
      </c>
      <c r="E152" s="1">
        <v>52</v>
      </c>
      <c r="F152" s="1">
        <v>3</v>
      </c>
      <c r="G152" s="1">
        <v>0</v>
      </c>
      <c r="H152" s="8">
        <v>182274</v>
      </c>
      <c r="I152" s="8">
        <v>40927</v>
      </c>
      <c r="J152" s="8">
        <v>1344368</v>
      </c>
      <c r="K152" s="1" t="s">
        <v>166</v>
      </c>
    </row>
    <row r="153" spans="1:11">
      <c r="A153" s="1" t="s">
        <v>232</v>
      </c>
      <c r="B153" s="1">
        <v>152</v>
      </c>
      <c r="C153" s="1">
        <v>201904</v>
      </c>
      <c r="D153" s="4" t="s">
        <v>278</v>
      </c>
      <c r="E153" s="1">
        <v>204</v>
      </c>
      <c r="F153" s="1">
        <v>3</v>
      </c>
      <c r="G153" s="1">
        <v>0</v>
      </c>
      <c r="H153" s="8">
        <v>10144</v>
      </c>
      <c r="I153" s="8">
        <v>2605</v>
      </c>
      <c r="J153" s="8">
        <v>92838</v>
      </c>
      <c r="K153" s="1" t="s">
        <v>166</v>
      </c>
    </row>
    <row r="154" spans="1:11">
      <c r="A154" s="1" t="s">
        <v>232</v>
      </c>
      <c r="B154" s="1">
        <v>153</v>
      </c>
      <c r="C154" s="1">
        <v>201904</v>
      </c>
      <c r="D154" s="4" t="s">
        <v>278</v>
      </c>
      <c r="E154" s="1">
        <v>662</v>
      </c>
      <c r="F154" s="1">
        <v>3</v>
      </c>
      <c r="G154" s="1">
        <v>0</v>
      </c>
      <c r="H154" s="8">
        <v>167636</v>
      </c>
      <c r="I154" s="8">
        <v>47014</v>
      </c>
      <c r="J154" s="8">
        <v>543119</v>
      </c>
      <c r="K154" s="1" t="s">
        <v>166</v>
      </c>
    </row>
    <row r="155" spans="1:11">
      <c r="A155" s="1" t="s">
        <v>232</v>
      </c>
      <c r="B155" s="1">
        <v>154</v>
      </c>
      <c r="C155" s="1">
        <v>201904</v>
      </c>
      <c r="D155" s="4" t="s">
        <v>278</v>
      </c>
      <c r="E155" s="1">
        <v>664</v>
      </c>
      <c r="F155" s="1">
        <v>3</v>
      </c>
      <c r="G155" s="1">
        <v>0</v>
      </c>
      <c r="H155" s="8">
        <v>763396</v>
      </c>
      <c r="I155" s="8">
        <v>181309</v>
      </c>
      <c r="J155" s="8">
        <v>3602457</v>
      </c>
      <c r="K155" s="1" t="s">
        <v>166</v>
      </c>
    </row>
    <row r="156" spans="1:11">
      <c r="A156" s="1" t="s">
        <v>232</v>
      </c>
      <c r="B156" s="1">
        <v>155</v>
      </c>
      <c r="C156" s="1">
        <v>201904</v>
      </c>
      <c r="D156" s="4" t="s">
        <v>278</v>
      </c>
      <c r="E156" s="1">
        <v>666</v>
      </c>
      <c r="F156" s="1">
        <v>3</v>
      </c>
      <c r="G156" s="1">
        <v>0</v>
      </c>
      <c r="H156" s="8">
        <v>2482230</v>
      </c>
      <c r="I156" s="8">
        <v>642134</v>
      </c>
      <c r="J156" s="8">
        <v>10499267</v>
      </c>
      <c r="K156" s="1" t="s">
        <v>166</v>
      </c>
    </row>
    <row r="157" spans="1:11">
      <c r="A157" s="1" t="s">
        <v>232</v>
      </c>
      <c r="B157" s="1">
        <v>156</v>
      </c>
      <c r="C157" s="1">
        <v>201904</v>
      </c>
      <c r="D157" s="4" t="s">
        <v>278</v>
      </c>
      <c r="E157" s="1">
        <v>669</v>
      </c>
      <c r="F157" s="1">
        <v>3</v>
      </c>
      <c r="G157" s="1">
        <v>0</v>
      </c>
      <c r="H157" s="8">
        <v>119378</v>
      </c>
      <c r="I157" s="8">
        <v>32718</v>
      </c>
      <c r="J157" s="8">
        <v>733059</v>
      </c>
      <c r="K157" s="1" t="s">
        <v>166</v>
      </c>
    </row>
    <row r="158" spans="1:11">
      <c r="A158" s="1" t="s">
        <v>232</v>
      </c>
      <c r="B158" s="1">
        <v>157</v>
      </c>
      <c r="C158" s="1">
        <v>201904</v>
      </c>
      <c r="D158" s="4" t="s">
        <v>278</v>
      </c>
      <c r="E158" s="1">
        <v>676</v>
      </c>
      <c r="F158" s="1">
        <v>3</v>
      </c>
      <c r="G158" s="1">
        <v>0</v>
      </c>
      <c r="H158" s="8">
        <v>7743</v>
      </c>
      <c r="I158" s="8">
        <v>2405</v>
      </c>
      <c r="J158" s="8">
        <v>46934</v>
      </c>
      <c r="K158" s="1" t="s">
        <v>166</v>
      </c>
    </row>
    <row r="159" spans="1:11">
      <c r="A159" s="1" t="s">
        <v>232</v>
      </c>
      <c r="B159" s="1">
        <v>158</v>
      </c>
      <c r="C159" s="1">
        <v>201904</v>
      </c>
      <c r="D159" s="4" t="s">
        <v>278</v>
      </c>
      <c r="E159" s="1">
        <v>690</v>
      </c>
      <c r="F159" s="1">
        <v>3</v>
      </c>
      <c r="G159" s="1">
        <v>0</v>
      </c>
      <c r="H159" s="8">
        <v>297517</v>
      </c>
      <c r="I159" s="8">
        <v>96011</v>
      </c>
      <c r="J159" s="8">
        <v>2237757</v>
      </c>
      <c r="K159" s="1" t="s">
        <v>166</v>
      </c>
    </row>
    <row r="160" spans="1:11">
      <c r="A160" s="1" t="s">
        <v>232</v>
      </c>
      <c r="B160" s="1">
        <v>159</v>
      </c>
      <c r="C160" s="1">
        <v>201904</v>
      </c>
      <c r="D160" s="4" t="s">
        <v>278</v>
      </c>
      <c r="E160" s="1">
        <v>696</v>
      </c>
      <c r="F160" s="1">
        <v>3</v>
      </c>
      <c r="G160" s="1">
        <v>0</v>
      </c>
      <c r="H160" s="8">
        <v>174642</v>
      </c>
      <c r="I160" s="8">
        <v>53770</v>
      </c>
      <c r="J160" s="8">
        <v>1295751</v>
      </c>
      <c r="K160" s="1" t="s">
        <v>166</v>
      </c>
    </row>
    <row r="161" spans="1:11">
      <c r="A161" s="1" t="s">
        <v>232</v>
      </c>
      <c r="B161" s="1">
        <v>160</v>
      </c>
      <c r="C161" s="1">
        <v>201904</v>
      </c>
      <c r="D161" s="4" t="s">
        <v>278</v>
      </c>
      <c r="E161" s="1">
        <v>720</v>
      </c>
      <c r="F161" s="1">
        <v>3</v>
      </c>
      <c r="G161" s="1">
        <v>0</v>
      </c>
      <c r="H161" s="8">
        <v>317741</v>
      </c>
      <c r="I161" s="8">
        <v>95601</v>
      </c>
      <c r="J161" s="8">
        <v>2264423</v>
      </c>
      <c r="K161" s="1" t="s">
        <v>166</v>
      </c>
    </row>
    <row r="162" spans="1:11">
      <c r="A162" s="1" t="s">
        <v>232</v>
      </c>
      <c r="B162" s="1">
        <v>161</v>
      </c>
      <c r="C162" s="1">
        <v>201905</v>
      </c>
      <c r="D162" s="4" t="s">
        <v>256</v>
      </c>
      <c r="E162" s="1">
        <v>52</v>
      </c>
      <c r="F162" s="1">
        <v>3</v>
      </c>
      <c r="G162" s="1">
        <v>0</v>
      </c>
      <c r="H162" s="8">
        <v>6379130</v>
      </c>
      <c r="I162" s="8">
        <v>1058837</v>
      </c>
      <c r="J162" s="8">
        <v>22246192</v>
      </c>
      <c r="K162" s="1" t="s">
        <v>166</v>
      </c>
    </row>
    <row r="163" spans="1:11">
      <c r="A163" s="1" t="s">
        <v>232</v>
      </c>
      <c r="B163" s="1">
        <v>162</v>
      </c>
      <c r="C163" s="1">
        <v>201905</v>
      </c>
      <c r="D163" s="4" t="s">
        <v>256</v>
      </c>
      <c r="E163" s="1">
        <v>204</v>
      </c>
      <c r="F163" s="1">
        <v>3</v>
      </c>
      <c r="G163" s="1">
        <v>0</v>
      </c>
      <c r="H163" s="8">
        <v>578769</v>
      </c>
      <c r="I163" s="8">
        <v>87417</v>
      </c>
      <c r="J163" s="8">
        <v>864584</v>
      </c>
      <c r="K163" s="1" t="s">
        <v>166</v>
      </c>
    </row>
    <row r="164" spans="1:11">
      <c r="A164" s="1" t="s">
        <v>232</v>
      </c>
      <c r="B164" s="1">
        <v>163</v>
      </c>
      <c r="C164" s="1">
        <v>201905</v>
      </c>
      <c r="D164" s="4" t="s">
        <v>256</v>
      </c>
      <c r="E164" s="1">
        <v>662</v>
      </c>
      <c r="F164" s="1">
        <v>3</v>
      </c>
      <c r="G164" s="1">
        <v>0</v>
      </c>
      <c r="H164" s="8">
        <v>1006400</v>
      </c>
      <c r="I164" s="8">
        <v>208863</v>
      </c>
      <c r="J164" s="8">
        <v>2184272</v>
      </c>
      <c r="K164" s="1" t="s">
        <v>166</v>
      </c>
    </row>
    <row r="165" spans="1:11">
      <c r="A165" s="1" t="s">
        <v>232</v>
      </c>
      <c r="B165" s="1">
        <v>164</v>
      </c>
      <c r="C165" s="1">
        <v>201905</v>
      </c>
      <c r="D165" s="4" t="s">
        <v>256</v>
      </c>
      <c r="E165" s="1">
        <v>664</v>
      </c>
      <c r="F165" s="1">
        <v>3</v>
      </c>
      <c r="G165" s="1">
        <v>0</v>
      </c>
      <c r="H165" s="8">
        <v>7434288</v>
      </c>
      <c r="I165" s="8">
        <v>1056895</v>
      </c>
      <c r="J165" s="8">
        <v>13627119</v>
      </c>
      <c r="K165" s="1" t="s">
        <v>166</v>
      </c>
    </row>
    <row r="166" spans="1:11">
      <c r="A166" s="1" t="s">
        <v>232</v>
      </c>
      <c r="B166" s="1">
        <v>165</v>
      </c>
      <c r="C166" s="1">
        <v>201905</v>
      </c>
      <c r="D166" s="4" t="s">
        <v>256</v>
      </c>
      <c r="E166" s="1">
        <v>666</v>
      </c>
      <c r="F166" s="1">
        <v>3</v>
      </c>
      <c r="G166" s="1">
        <v>0</v>
      </c>
      <c r="H166" s="8">
        <v>31318510</v>
      </c>
      <c r="I166" s="8">
        <v>4479699</v>
      </c>
      <c r="J166" s="8">
        <v>44905742</v>
      </c>
      <c r="K166" s="1" t="s">
        <v>166</v>
      </c>
    </row>
    <row r="167" spans="1:11">
      <c r="A167" s="1" t="s">
        <v>232</v>
      </c>
      <c r="B167" s="1">
        <v>166</v>
      </c>
      <c r="C167" s="1">
        <v>201905</v>
      </c>
      <c r="D167" s="4" t="s">
        <v>256</v>
      </c>
      <c r="E167" s="1">
        <v>669</v>
      </c>
      <c r="F167" s="1">
        <v>3</v>
      </c>
      <c r="G167" s="1">
        <v>0</v>
      </c>
      <c r="H167" s="8">
        <v>1505244</v>
      </c>
      <c r="I167" s="8">
        <v>204865</v>
      </c>
      <c r="J167" s="8">
        <v>2946909</v>
      </c>
      <c r="K167" s="1" t="s">
        <v>166</v>
      </c>
    </row>
    <row r="168" spans="1:11">
      <c r="A168" s="1" t="s">
        <v>232</v>
      </c>
      <c r="B168" s="1">
        <v>167</v>
      </c>
      <c r="C168" s="1">
        <v>201905</v>
      </c>
      <c r="D168" s="4" t="s">
        <v>256</v>
      </c>
      <c r="E168" s="1">
        <v>676</v>
      </c>
      <c r="F168" s="1">
        <v>3</v>
      </c>
      <c r="G168" s="1">
        <v>0</v>
      </c>
      <c r="H168" s="8">
        <v>148269</v>
      </c>
      <c r="I168" s="8">
        <v>22961</v>
      </c>
      <c r="J168" s="8">
        <v>288127</v>
      </c>
      <c r="K168" s="1" t="s">
        <v>166</v>
      </c>
    </row>
    <row r="169" spans="1:11">
      <c r="A169" s="1" t="s">
        <v>232</v>
      </c>
      <c r="B169" s="1">
        <v>168</v>
      </c>
      <c r="C169" s="1">
        <v>201905</v>
      </c>
      <c r="D169" s="4" t="s">
        <v>256</v>
      </c>
      <c r="E169" s="1">
        <v>690</v>
      </c>
      <c r="F169" s="1">
        <v>3</v>
      </c>
      <c r="G169" s="1">
        <v>0</v>
      </c>
      <c r="H169" s="8">
        <v>1021841</v>
      </c>
      <c r="I169" s="8">
        <v>147741</v>
      </c>
      <c r="J169" s="8">
        <v>2373587</v>
      </c>
      <c r="K169" s="1" t="s">
        <v>166</v>
      </c>
    </row>
    <row r="170" spans="1:11">
      <c r="A170" s="1" t="s">
        <v>232</v>
      </c>
      <c r="B170" s="1">
        <v>169</v>
      </c>
      <c r="C170" s="1">
        <v>201905</v>
      </c>
      <c r="D170" s="4" t="s">
        <v>256</v>
      </c>
      <c r="E170" s="1">
        <v>696</v>
      </c>
      <c r="F170" s="1">
        <v>3</v>
      </c>
      <c r="G170" s="1">
        <v>0</v>
      </c>
      <c r="H170" s="8">
        <v>494685</v>
      </c>
      <c r="I170" s="8">
        <v>87632</v>
      </c>
      <c r="J170" s="8">
        <v>1352281</v>
      </c>
      <c r="K170" s="1" t="s">
        <v>166</v>
      </c>
    </row>
    <row r="171" spans="1:11">
      <c r="A171" s="1" t="s">
        <v>232</v>
      </c>
      <c r="B171" s="1">
        <v>170</v>
      </c>
      <c r="C171" s="1">
        <v>201905</v>
      </c>
      <c r="D171" s="4" t="s">
        <v>256</v>
      </c>
      <c r="E171" s="1">
        <v>720</v>
      </c>
      <c r="F171" s="1">
        <v>3</v>
      </c>
      <c r="G171" s="1">
        <v>0</v>
      </c>
      <c r="H171" s="8">
        <v>1305945</v>
      </c>
      <c r="I171" s="8">
        <v>273390</v>
      </c>
      <c r="J171" s="8">
        <v>4288608</v>
      </c>
      <c r="K171" s="1" t="s">
        <v>166</v>
      </c>
    </row>
    <row r="172" spans="1:11">
      <c r="A172" s="1" t="s">
        <v>232</v>
      </c>
      <c r="B172" s="1">
        <v>171</v>
      </c>
      <c r="C172" s="1">
        <v>201905</v>
      </c>
      <c r="D172" s="4" t="s">
        <v>265</v>
      </c>
      <c r="E172" s="1">
        <v>52</v>
      </c>
      <c r="F172" s="1">
        <v>3</v>
      </c>
      <c r="G172" s="1">
        <v>0</v>
      </c>
      <c r="H172" s="8">
        <v>415665</v>
      </c>
      <c r="I172" s="8">
        <v>114601</v>
      </c>
      <c r="J172" s="8">
        <v>2438576</v>
      </c>
      <c r="K172" s="1" t="s">
        <v>166</v>
      </c>
    </row>
    <row r="173" spans="1:11">
      <c r="A173" s="1" t="s">
        <v>232</v>
      </c>
      <c r="B173" s="1">
        <v>172</v>
      </c>
      <c r="C173" s="1">
        <v>201905</v>
      </c>
      <c r="D173" s="4" t="s">
        <v>265</v>
      </c>
      <c r="E173" s="1">
        <v>204</v>
      </c>
      <c r="F173" s="1">
        <v>3</v>
      </c>
      <c r="G173" s="1">
        <v>0</v>
      </c>
      <c r="H173" s="8">
        <v>871</v>
      </c>
      <c r="I173" s="8">
        <v>418</v>
      </c>
      <c r="J173" s="8">
        <v>6314</v>
      </c>
      <c r="K173" s="1" t="s">
        <v>166</v>
      </c>
    </row>
    <row r="174" spans="1:11">
      <c r="A174" s="1" t="s">
        <v>232</v>
      </c>
      <c r="B174" s="1">
        <v>173</v>
      </c>
      <c r="C174" s="1">
        <v>201905</v>
      </c>
      <c r="D174" s="4" t="s">
        <v>265</v>
      </c>
      <c r="E174" s="1">
        <v>662</v>
      </c>
      <c r="F174" s="1">
        <v>3</v>
      </c>
      <c r="G174" s="1">
        <v>0</v>
      </c>
      <c r="H174" s="8">
        <v>43420</v>
      </c>
      <c r="I174" s="8">
        <v>13827</v>
      </c>
      <c r="J174" s="8">
        <v>240450</v>
      </c>
      <c r="K174" s="1" t="s">
        <v>166</v>
      </c>
    </row>
    <row r="175" spans="1:11">
      <c r="A175" s="1" t="s">
        <v>232</v>
      </c>
      <c r="B175" s="1">
        <v>174</v>
      </c>
      <c r="C175" s="1">
        <v>201905</v>
      </c>
      <c r="D175" s="4" t="s">
        <v>265</v>
      </c>
      <c r="E175" s="1">
        <v>664</v>
      </c>
      <c r="F175" s="1">
        <v>3</v>
      </c>
      <c r="G175" s="1">
        <v>0</v>
      </c>
      <c r="H175" s="8">
        <v>58355</v>
      </c>
      <c r="I175" s="8">
        <v>19114</v>
      </c>
      <c r="J175" s="8">
        <v>226816</v>
      </c>
      <c r="K175" s="1" t="s">
        <v>166</v>
      </c>
    </row>
    <row r="176" spans="1:11">
      <c r="A176" s="1" t="s">
        <v>232</v>
      </c>
      <c r="B176" s="1">
        <v>175</v>
      </c>
      <c r="C176" s="1">
        <v>201905</v>
      </c>
      <c r="D176" s="4" t="s">
        <v>265</v>
      </c>
      <c r="E176" s="1">
        <v>666</v>
      </c>
      <c r="F176" s="1">
        <v>3</v>
      </c>
      <c r="G176" s="1">
        <v>0</v>
      </c>
      <c r="H176" s="8">
        <v>1106055</v>
      </c>
      <c r="I176" s="8">
        <v>336823</v>
      </c>
      <c r="J176" s="8">
        <v>4639369</v>
      </c>
      <c r="K176" s="1" t="s">
        <v>166</v>
      </c>
    </row>
    <row r="177" spans="1:11">
      <c r="A177" s="1" t="s">
        <v>232</v>
      </c>
      <c r="B177" s="1">
        <v>176</v>
      </c>
      <c r="C177" s="1">
        <v>201905</v>
      </c>
      <c r="D177" s="4" t="s">
        <v>265</v>
      </c>
      <c r="E177" s="1">
        <v>669</v>
      </c>
      <c r="F177" s="1">
        <v>3</v>
      </c>
      <c r="G177" s="1">
        <v>0</v>
      </c>
      <c r="H177" s="8">
        <v>78706</v>
      </c>
      <c r="I177" s="8">
        <v>15607</v>
      </c>
      <c r="J177" s="8">
        <v>272594</v>
      </c>
      <c r="K177" s="1" t="s">
        <v>166</v>
      </c>
    </row>
    <row r="178" spans="1:11">
      <c r="A178" s="1" t="s">
        <v>232</v>
      </c>
      <c r="B178" s="1">
        <v>177</v>
      </c>
      <c r="C178" s="1">
        <v>201905</v>
      </c>
      <c r="D178" s="4" t="s">
        <v>265</v>
      </c>
      <c r="E178" s="1">
        <v>676</v>
      </c>
      <c r="F178" s="1">
        <v>3</v>
      </c>
      <c r="G178" s="1">
        <v>0</v>
      </c>
      <c r="H178" s="8">
        <v>162613</v>
      </c>
      <c r="I178" s="8">
        <v>42569</v>
      </c>
      <c r="J178" s="8">
        <v>640058</v>
      </c>
      <c r="K178" s="1" t="s">
        <v>166</v>
      </c>
    </row>
    <row r="179" spans="1:11">
      <c r="A179" s="1" t="s">
        <v>232</v>
      </c>
      <c r="B179" s="1">
        <v>178</v>
      </c>
      <c r="C179" s="1">
        <v>201905</v>
      </c>
      <c r="D179" s="4" t="s">
        <v>265</v>
      </c>
      <c r="E179" s="1">
        <v>690</v>
      </c>
      <c r="F179" s="1">
        <v>3</v>
      </c>
      <c r="G179" s="1">
        <v>0</v>
      </c>
      <c r="H179" s="8">
        <v>65688</v>
      </c>
      <c r="I179" s="8">
        <v>18084</v>
      </c>
      <c r="J179" s="8">
        <v>424418</v>
      </c>
      <c r="K179" s="1" t="s">
        <v>166</v>
      </c>
    </row>
    <row r="180" spans="1:11">
      <c r="A180" s="1" t="s">
        <v>232</v>
      </c>
      <c r="B180" s="1">
        <v>179</v>
      </c>
      <c r="C180" s="1">
        <v>201905</v>
      </c>
      <c r="D180" s="4" t="s">
        <v>265</v>
      </c>
      <c r="E180" s="1">
        <v>696</v>
      </c>
      <c r="F180" s="1">
        <v>3</v>
      </c>
      <c r="G180" s="1">
        <v>0</v>
      </c>
      <c r="H180" s="8">
        <v>265837</v>
      </c>
      <c r="I180" s="8">
        <v>87405</v>
      </c>
      <c r="J180" s="8">
        <v>1219426</v>
      </c>
      <c r="K180" s="1" t="s">
        <v>166</v>
      </c>
    </row>
    <row r="181" spans="1:11">
      <c r="A181" s="1" t="s">
        <v>232</v>
      </c>
      <c r="B181" s="1">
        <v>180</v>
      </c>
      <c r="C181" s="1">
        <v>201905</v>
      </c>
      <c r="D181" s="4" t="s">
        <v>265</v>
      </c>
      <c r="E181" s="1">
        <v>720</v>
      </c>
      <c r="F181" s="1">
        <v>3</v>
      </c>
      <c r="G181" s="1">
        <v>0</v>
      </c>
      <c r="H181" s="8">
        <v>543962</v>
      </c>
      <c r="I181" s="8">
        <v>185608</v>
      </c>
      <c r="J181" s="8">
        <v>2509066</v>
      </c>
      <c r="K181" s="1" t="s">
        <v>166</v>
      </c>
    </row>
    <row r="182" spans="1:11">
      <c r="A182" s="1" t="s">
        <v>232</v>
      </c>
      <c r="B182" s="1">
        <v>181</v>
      </c>
      <c r="C182" s="1">
        <v>201905</v>
      </c>
      <c r="D182" s="4" t="s">
        <v>271</v>
      </c>
      <c r="E182" s="1">
        <v>52</v>
      </c>
      <c r="F182" s="1">
        <v>3</v>
      </c>
      <c r="G182" s="1">
        <v>0</v>
      </c>
      <c r="H182" s="8">
        <v>263729</v>
      </c>
      <c r="I182" s="8">
        <v>90463</v>
      </c>
      <c r="J182" s="8">
        <v>2908843</v>
      </c>
      <c r="K182" s="1" t="s">
        <v>166</v>
      </c>
    </row>
    <row r="183" spans="1:11">
      <c r="A183" s="1" t="s">
        <v>232</v>
      </c>
      <c r="B183" s="1">
        <v>182</v>
      </c>
      <c r="C183" s="1">
        <v>201905</v>
      </c>
      <c r="D183" s="4" t="s">
        <v>271</v>
      </c>
      <c r="E183" s="1">
        <v>204</v>
      </c>
      <c r="F183" s="1">
        <v>3</v>
      </c>
      <c r="G183" s="1">
        <v>0</v>
      </c>
      <c r="H183" s="8">
        <v>256759</v>
      </c>
      <c r="I183" s="8">
        <v>73069</v>
      </c>
      <c r="J183" s="8">
        <v>1350474</v>
      </c>
      <c r="K183" s="1" t="s">
        <v>166</v>
      </c>
    </row>
    <row r="184" spans="1:11">
      <c r="A184" s="1" t="s">
        <v>232</v>
      </c>
      <c r="B184" s="1">
        <v>183</v>
      </c>
      <c r="C184" s="1">
        <v>201905</v>
      </c>
      <c r="D184" s="4" t="s">
        <v>271</v>
      </c>
      <c r="E184" s="1">
        <v>662</v>
      </c>
      <c r="F184" s="1">
        <v>3</v>
      </c>
      <c r="G184" s="1">
        <v>0</v>
      </c>
      <c r="H184" s="8">
        <v>11555</v>
      </c>
      <c r="I184" s="8">
        <v>1471</v>
      </c>
      <c r="J184" s="8">
        <v>47800</v>
      </c>
      <c r="K184" s="1" t="s">
        <v>166</v>
      </c>
    </row>
    <row r="185" spans="1:11">
      <c r="A185" s="1" t="s">
        <v>232</v>
      </c>
      <c r="B185" s="1">
        <v>184</v>
      </c>
      <c r="C185" s="1">
        <v>201905</v>
      </c>
      <c r="D185" s="4" t="s">
        <v>271</v>
      </c>
      <c r="E185" s="1">
        <v>664</v>
      </c>
      <c r="F185" s="1">
        <v>3</v>
      </c>
      <c r="G185" s="1">
        <v>0</v>
      </c>
      <c r="H185" s="8">
        <v>912388</v>
      </c>
      <c r="I185" s="8">
        <v>212714</v>
      </c>
      <c r="J185" s="8">
        <v>4803230</v>
      </c>
      <c r="K185" s="1" t="s">
        <v>166</v>
      </c>
    </row>
    <row r="186" spans="1:11">
      <c r="A186" s="1" t="s">
        <v>232</v>
      </c>
      <c r="B186" s="1">
        <v>185</v>
      </c>
      <c r="C186" s="1">
        <v>201905</v>
      </c>
      <c r="D186" s="4" t="s">
        <v>271</v>
      </c>
      <c r="E186" s="1">
        <v>666</v>
      </c>
      <c r="F186" s="1">
        <v>3</v>
      </c>
      <c r="G186" s="1">
        <v>0</v>
      </c>
      <c r="H186" s="8">
        <v>202991</v>
      </c>
      <c r="I186" s="8">
        <v>61227</v>
      </c>
      <c r="J186" s="8">
        <v>1081684</v>
      </c>
      <c r="K186" s="1" t="s">
        <v>166</v>
      </c>
    </row>
    <row r="187" spans="1:11">
      <c r="A187" s="1" t="s">
        <v>232</v>
      </c>
      <c r="B187" s="1">
        <v>186</v>
      </c>
      <c r="C187" s="1">
        <v>201905</v>
      </c>
      <c r="D187" s="4" t="s">
        <v>271</v>
      </c>
      <c r="E187" s="1">
        <v>669</v>
      </c>
      <c r="F187" s="1">
        <v>3</v>
      </c>
      <c r="G187" s="1">
        <v>0</v>
      </c>
      <c r="H187" s="8">
        <v>289236</v>
      </c>
      <c r="I187" s="8">
        <v>70808</v>
      </c>
      <c r="J187" s="8">
        <v>1325656</v>
      </c>
      <c r="K187" s="1" t="s">
        <v>166</v>
      </c>
    </row>
    <row r="188" spans="1:11">
      <c r="A188" s="1" t="s">
        <v>232</v>
      </c>
      <c r="B188" s="1">
        <v>187</v>
      </c>
      <c r="C188" s="1">
        <v>201905</v>
      </c>
      <c r="D188" s="4" t="s">
        <v>271</v>
      </c>
      <c r="E188" s="1">
        <v>676</v>
      </c>
      <c r="F188" s="1">
        <v>3</v>
      </c>
      <c r="G188" s="1">
        <v>0</v>
      </c>
      <c r="H188" s="8">
        <v>165028</v>
      </c>
      <c r="I188" s="8">
        <v>48051</v>
      </c>
      <c r="J188" s="8">
        <v>889777</v>
      </c>
      <c r="K188" s="1" t="s">
        <v>166</v>
      </c>
    </row>
    <row r="189" spans="1:11">
      <c r="A189" s="1" t="s">
        <v>232</v>
      </c>
      <c r="B189" s="1">
        <v>188</v>
      </c>
      <c r="C189" s="1">
        <v>201905</v>
      </c>
      <c r="D189" s="4" t="s">
        <v>271</v>
      </c>
      <c r="E189" s="1">
        <v>690</v>
      </c>
      <c r="F189" s="1">
        <v>3</v>
      </c>
      <c r="G189" s="1">
        <v>0</v>
      </c>
      <c r="H189" s="8">
        <v>281562</v>
      </c>
      <c r="I189" s="8">
        <v>78661</v>
      </c>
      <c r="J189" s="8">
        <v>1618285</v>
      </c>
      <c r="K189" s="1" t="s">
        <v>166</v>
      </c>
    </row>
    <row r="190" spans="1:11">
      <c r="A190" s="1" t="s">
        <v>232</v>
      </c>
      <c r="B190" s="1">
        <v>189</v>
      </c>
      <c r="C190" s="1">
        <v>201905</v>
      </c>
      <c r="D190" s="4" t="s">
        <v>271</v>
      </c>
      <c r="E190" s="1">
        <v>696</v>
      </c>
      <c r="F190" s="1">
        <v>3</v>
      </c>
      <c r="G190" s="1">
        <v>0</v>
      </c>
      <c r="H190" s="8">
        <v>50573</v>
      </c>
      <c r="I190" s="8">
        <v>19744</v>
      </c>
      <c r="J190" s="8">
        <v>396421</v>
      </c>
      <c r="K190" s="1" t="s">
        <v>166</v>
      </c>
    </row>
    <row r="191" spans="1:11">
      <c r="A191" s="1" t="s">
        <v>232</v>
      </c>
      <c r="B191" s="1">
        <v>190</v>
      </c>
      <c r="C191" s="1">
        <v>201905</v>
      </c>
      <c r="D191" s="4" t="s">
        <v>271</v>
      </c>
      <c r="E191" s="1">
        <v>720</v>
      </c>
      <c r="F191" s="1">
        <v>3</v>
      </c>
      <c r="G191" s="1">
        <v>0</v>
      </c>
      <c r="H191" s="8">
        <v>1214254</v>
      </c>
      <c r="I191" s="8">
        <v>362731</v>
      </c>
      <c r="J191" s="8">
        <v>9371662</v>
      </c>
      <c r="K191" s="1" t="s">
        <v>166</v>
      </c>
    </row>
    <row r="192" spans="1:11">
      <c r="A192" s="1" t="s">
        <v>232</v>
      </c>
      <c r="B192" s="1">
        <v>191</v>
      </c>
      <c r="C192" s="1">
        <v>201905</v>
      </c>
      <c r="D192" s="4" t="s">
        <v>278</v>
      </c>
      <c r="E192" s="1">
        <v>52</v>
      </c>
      <c r="F192" s="1">
        <v>3</v>
      </c>
      <c r="G192" s="1">
        <v>0</v>
      </c>
      <c r="H192" s="8">
        <v>140212</v>
      </c>
      <c r="I192" s="8">
        <v>54322</v>
      </c>
      <c r="J192" s="8">
        <v>1291610</v>
      </c>
      <c r="K192" s="1" t="s">
        <v>166</v>
      </c>
    </row>
    <row r="193" spans="1:11">
      <c r="A193" s="1" t="s">
        <v>232</v>
      </c>
      <c r="B193" s="1">
        <v>192</v>
      </c>
      <c r="C193" s="1">
        <v>201905</v>
      </c>
      <c r="D193" s="4" t="s">
        <v>278</v>
      </c>
      <c r="E193" s="1">
        <v>204</v>
      </c>
      <c r="F193" s="1">
        <v>3</v>
      </c>
      <c r="G193" s="1">
        <v>0</v>
      </c>
      <c r="H193" s="8">
        <v>9720</v>
      </c>
      <c r="I193" s="8">
        <v>2618</v>
      </c>
      <c r="J193" s="8">
        <v>81541</v>
      </c>
      <c r="K193" s="1" t="s">
        <v>166</v>
      </c>
    </row>
    <row r="194" spans="1:11">
      <c r="A194" s="1" t="s">
        <v>232</v>
      </c>
      <c r="B194" s="1">
        <v>193</v>
      </c>
      <c r="C194" s="1">
        <v>201905</v>
      </c>
      <c r="D194" s="4" t="s">
        <v>278</v>
      </c>
      <c r="E194" s="1">
        <v>662</v>
      </c>
      <c r="F194" s="1">
        <v>3</v>
      </c>
      <c r="G194" s="1">
        <v>0</v>
      </c>
      <c r="H194" s="8">
        <v>103451</v>
      </c>
      <c r="I194" s="8">
        <v>26224</v>
      </c>
      <c r="J194" s="8">
        <v>305398</v>
      </c>
      <c r="K194" s="1" t="s">
        <v>166</v>
      </c>
    </row>
    <row r="195" spans="1:11">
      <c r="A195" s="1" t="s">
        <v>232</v>
      </c>
      <c r="B195" s="1">
        <v>194</v>
      </c>
      <c r="C195" s="1">
        <v>201905</v>
      </c>
      <c r="D195" s="4" t="s">
        <v>278</v>
      </c>
      <c r="E195" s="1">
        <v>664</v>
      </c>
      <c r="F195" s="1">
        <v>3</v>
      </c>
      <c r="G195" s="1">
        <v>0</v>
      </c>
      <c r="H195" s="8">
        <v>1167809</v>
      </c>
      <c r="I195" s="8">
        <v>274207</v>
      </c>
      <c r="J195" s="8">
        <v>5213846</v>
      </c>
      <c r="K195" s="1" t="s">
        <v>166</v>
      </c>
    </row>
    <row r="196" spans="1:11">
      <c r="A196" s="1" t="s">
        <v>232</v>
      </c>
      <c r="B196" s="1">
        <v>195</v>
      </c>
      <c r="C196" s="1">
        <v>201905</v>
      </c>
      <c r="D196" s="4" t="s">
        <v>278</v>
      </c>
      <c r="E196" s="1">
        <v>666</v>
      </c>
      <c r="F196" s="1">
        <v>3</v>
      </c>
      <c r="G196" s="1">
        <v>0</v>
      </c>
      <c r="H196" s="8">
        <v>3009049</v>
      </c>
      <c r="I196" s="8">
        <v>785973</v>
      </c>
      <c r="J196" s="8">
        <v>12630325</v>
      </c>
      <c r="K196" s="1" t="s">
        <v>166</v>
      </c>
    </row>
    <row r="197" spans="1:11">
      <c r="A197" s="1" t="s">
        <v>232</v>
      </c>
      <c r="B197" s="1">
        <v>196</v>
      </c>
      <c r="C197" s="1">
        <v>201905</v>
      </c>
      <c r="D197" s="4" t="s">
        <v>278</v>
      </c>
      <c r="E197" s="1">
        <v>669</v>
      </c>
      <c r="F197" s="1">
        <v>3</v>
      </c>
      <c r="G197" s="1">
        <v>0</v>
      </c>
      <c r="H197" s="8">
        <v>113679</v>
      </c>
      <c r="I197" s="8">
        <v>26998</v>
      </c>
      <c r="J197" s="8">
        <v>563218</v>
      </c>
      <c r="K197" s="1" t="s">
        <v>166</v>
      </c>
    </row>
    <row r="198" spans="1:11">
      <c r="A198" s="1" t="s">
        <v>232</v>
      </c>
      <c r="B198" s="1">
        <v>197</v>
      </c>
      <c r="C198" s="1">
        <v>201905</v>
      </c>
      <c r="D198" s="4" t="s">
        <v>278</v>
      </c>
      <c r="E198" s="1">
        <v>676</v>
      </c>
      <c r="F198" s="1">
        <v>3</v>
      </c>
      <c r="G198" s="1">
        <v>0</v>
      </c>
      <c r="H198" s="8">
        <v>4910</v>
      </c>
      <c r="I198" s="8">
        <v>591</v>
      </c>
      <c r="J198" s="8">
        <v>24532</v>
      </c>
      <c r="K198" s="1" t="s">
        <v>166</v>
      </c>
    </row>
    <row r="199" spans="1:11">
      <c r="A199" s="1" t="s">
        <v>232</v>
      </c>
      <c r="B199" s="1">
        <v>198</v>
      </c>
      <c r="C199" s="1">
        <v>201905</v>
      </c>
      <c r="D199" s="4" t="s">
        <v>278</v>
      </c>
      <c r="E199" s="1">
        <v>690</v>
      </c>
      <c r="F199" s="1">
        <v>3</v>
      </c>
      <c r="G199" s="1">
        <v>0</v>
      </c>
      <c r="H199" s="8">
        <v>210867</v>
      </c>
      <c r="I199" s="8">
        <v>67603</v>
      </c>
      <c r="J199" s="8">
        <v>1612189</v>
      </c>
      <c r="K199" s="1" t="s">
        <v>166</v>
      </c>
    </row>
    <row r="200" spans="1:11">
      <c r="A200" s="1" t="s">
        <v>232</v>
      </c>
      <c r="B200" s="1">
        <v>199</v>
      </c>
      <c r="C200" s="1">
        <v>201905</v>
      </c>
      <c r="D200" s="4" t="s">
        <v>278</v>
      </c>
      <c r="E200" s="1">
        <v>696</v>
      </c>
      <c r="F200" s="1">
        <v>3</v>
      </c>
      <c r="G200" s="1">
        <v>0</v>
      </c>
      <c r="H200" s="8">
        <v>146543</v>
      </c>
      <c r="I200" s="8">
        <v>44769</v>
      </c>
      <c r="J200" s="8">
        <v>1071574</v>
      </c>
      <c r="K200" s="1" t="s">
        <v>166</v>
      </c>
    </row>
    <row r="201" spans="1:11">
      <c r="A201" s="1" t="s">
        <v>232</v>
      </c>
      <c r="B201" s="1">
        <v>200</v>
      </c>
      <c r="C201" s="1">
        <v>201905</v>
      </c>
      <c r="D201" s="4" t="s">
        <v>278</v>
      </c>
      <c r="E201" s="1">
        <v>720</v>
      </c>
      <c r="F201" s="1">
        <v>3</v>
      </c>
      <c r="G201" s="1">
        <v>0</v>
      </c>
      <c r="H201" s="8">
        <v>489075</v>
      </c>
      <c r="I201" s="8">
        <v>146148</v>
      </c>
      <c r="J201" s="8">
        <v>2601305</v>
      </c>
      <c r="K201" s="1" t="s">
        <v>166</v>
      </c>
    </row>
    <row r="202" spans="1:11">
      <c r="A202" s="1" t="s">
        <v>232</v>
      </c>
      <c r="B202" s="1">
        <v>201</v>
      </c>
      <c r="C202" s="1">
        <v>201906</v>
      </c>
      <c r="D202" s="4" t="s">
        <v>256</v>
      </c>
      <c r="E202" s="1">
        <v>52</v>
      </c>
      <c r="F202" s="1">
        <v>3</v>
      </c>
      <c r="G202" s="1">
        <v>0</v>
      </c>
      <c r="H202" s="8">
        <v>4103540</v>
      </c>
      <c r="I202" s="8">
        <v>779013</v>
      </c>
      <c r="J202" s="8">
        <v>14563364</v>
      </c>
      <c r="K202" s="1" t="s">
        <v>166</v>
      </c>
    </row>
    <row r="203" spans="1:11">
      <c r="A203" s="1" t="s">
        <v>232</v>
      </c>
      <c r="B203" s="1">
        <v>202</v>
      </c>
      <c r="C203" s="1">
        <v>201906</v>
      </c>
      <c r="D203" s="4" t="s">
        <v>256</v>
      </c>
      <c r="E203" s="1">
        <v>204</v>
      </c>
      <c r="F203" s="1">
        <v>3</v>
      </c>
      <c r="G203" s="1">
        <v>0</v>
      </c>
      <c r="H203" s="8">
        <v>1364671</v>
      </c>
      <c r="I203" s="8">
        <v>191672</v>
      </c>
      <c r="J203" s="8">
        <v>1296619</v>
      </c>
      <c r="K203" s="1" t="s">
        <v>166</v>
      </c>
    </row>
    <row r="204" spans="1:11">
      <c r="A204" s="1" t="s">
        <v>232</v>
      </c>
      <c r="B204" s="1">
        <v>203</v>
      </c>
      <c r="C204" s="1">
        <v>201906</v>
      </c>
      <c r="D204" s="4" t="s">
        <v>256</v>
      </c>
      <c r="E204" s="1">
        <v>662</v>
      </c>
      <c r="F204" s="1">
        <v>3</v>
      </c>
      <c r="G204" s="1">
        <v>0</v>
      </c>
      <c r="H204" s="8">
        <v>1112110</v>
      </c>
      <c r="I204" s="8">
        <v>205113</v>
      </c>
      <c r="J204" s="8">
        <v>1988266</v>
      </c>
      <c r="K204" s="1" t="s">
        <v>166</v>
      </c>
    </row>
    <row r="205" spans="1:11">
      <c r="A205" s="1" t="s">
        <v>232</v>
      </c>
      <c r="B205" s="1">
        <v>204</v>
      </c>
      <c r="C205" s="1">
        <v>201906</v>
      </c>
      <c r="D205" s="4" t="s">
        <v>256</v>
      </c>
      <c r="E205" s="1">
        <v>664</v>
      </c>
      <c r="F205" s="1">
        <v>3</v>
      </c>
      <c r="G205" s="1">
        <v>0</v>
      </c>
      <c r="H205" s="8">
        <v>4611046</v>
      </c>
      <c r="I205" s="8">
        <v>707402</v>
      </c>
      <c r="J205" s="8">
        <v>9364892</v>
      </c>
      <c r="K205" s="1" t="s">
        <v>166</v>
      </c>
    </row>
    <row r="206" spans="1:11">
      <c r="A206" s="1" t="s">
        <v>232</v>
      </c>
      <c r="B206" s="1">
        <v>205</v>
      </c>
      <c r="C206" s="1">
        <v>201906</v>
      </c>
      <c r="D206" s="4" t="s">
        <v>256</v>
      </c>
      <c r="E206" s="1">
        <v>666</v>
      </c>
      <c r="F206" s="1">
        <v>3</v>
      </c>
      <c r="G206" s="1">
        <v>0</v>
      </c>
      <c r="H206" s="8">
        <v>24276561</v>
      </c>
      <c r="I206" s="8">
        <v>3437937</v>
      </c>
      <c r="J206" s="8">
        <v>34420832</v>
      </c>
      <c r="K206" s="1" t="s">
        <v>166</v>
      </c>
    </row>
    <row r="207" spans="1:11">
      <c r="A207" s="1" t="s">
        <v>232</v>
      </c>
      <c r="B207" s="1">
        <v>206</v>
      </c>
      <c r="C207" s="1">
        <v>201906</v>
      </c>
      <c r="D207" s="4" t="s">
        <v>256</v>
      </c>
      <c r="E207" s="1">
        <v>669</v>
      </c>
      <c r="F207" s="1">
        <v>3</v>
      </c>
      <c r="G207" s="1">
        <v>0</v>
      </c>
      <c r="H207" s="8">
        <v>1158470</v>
      </c>
      <c r="I207" s="8">
        <v>151268</v>
      </c>
      <c r="J207" s="8">
        <v>2049765</v>
      </c>
      <c r="K207" s="1" t="s">
        <v>166</v>
      </c>
    </row>
    <row r="208" spans="1:11">
      <c r="A208" s="1" t="s">
        <v>232</v>
      </c>
      <c r="B208" s="1">
        <v>207</v>
      </c>
      <c r="C208" s="1">
        <v>201906</v>
      </c>
      <c r="D208" s="4" t="s">
        <v>256</v>
      </c>
      <c r="E208" s="1">
        <v>676</v>
      </c>
      <c r="F208" s="1">
        <v>3</v>
      </c>
      <c r="G208" s="1">
        <v>0</v>
      </c>
      <c r="H208" s="8">
        <v>42326</v>
      </c>
      <c r="I208" s="8">
        <v>7109</v>
      </c>
      <c r="J208" s="8">
        <v>109327</v>
      </c>
      <c r="K208" s="1" t="s">
        <v>166</v>
      </c>
    </row>
    <row r="209" spans="1:11">
      <c r="A209" s="1" t="s">
        <v>232</v>
      </c>
      <c r="B209" s="1">
        <v>208</v>
      </c>
      <c r="C209" s="1">
        <v>201906</v>
      </c>
      <c r="D209" s="4" t="s">
        <v>256</v>
      </c>
      <c r="E209" s="1">
        <v>690</v>
      </c>
      <c r="F209" s="1">
        <v>3</v>
      </c>
      <c r="G209" s="1">
        <v>0</v>
      </c>
      <c r="H209" s="8">
        <v>364426</v>
      </c>
      <c r="I209" s="8">
        <v>49936</v>
      </c>
      <c r="J209" s="8">
        <v>881187</v>
      </c>
      <c r="K209" s="1" t="s">
        <v>166</v>
      </c>
    </row>
    <row r="210" spans="1:11">
      <c r="A210" s="1" t="s">
        <v>232</v>
      </c>
      <c r="B210" s="1">
        <v>209</v>
      </c>
      <c r="C210" s="1">
        <v>201906</v>
      </c>
      <c r="D210" s="4" t="s">
        <v>256</v>
      </c>
      <c r="E210" s="1">
        <v>696</v>
      </c>
      <c r="F210" s="1">
        <v>3</v>
      </c>
      <c r="G210" s="1">
        <v>0</v>
      </c>
      <c r="H210" s="8">
        <v>557642</v>
      </c>
      <c r="I210" s="8">
        <v>97836</v>
      </c>
      <c r="J210" s="8">
        <v>1399780</v>
      </c>
      <c r="K210" s="1" t="s">
        <v>166</v>
      </c>
    </row>
    <row r="211" spans="1:11">
      <c r="A211" s="1" t="s">
        <v>232</v>
      </c>
      <c r="B211" s="1">
        <v>210</v>
      </c>
      <c r="C211" s="1">
        <v>201906</v>
      </c>
      <c r="D211" s="4" t="s">
        <v>256</v>
      </c>
      <c r="E211" s="1">
        <v>720</v>
      </c>
      <c r="F211" s="1">
        <v>3</v>
      </c>
      <c r="G211" s="1">
        <v>0</v>
      </c>
      <c r="H211" s="8">
        <v>1041598</v>
      </c>
      <c r="I211" s="8">
        <v>200777</v>
      </c>
      <c r="J211" s="8">
        <v>3540720</v>
      </c>
      <c r="K211" s="1" t="s">
        <v>166</v>
      </c>
    </row>
    <row r="212" spans="1:11">
      <c r="A212" s="1" t="s">
        <v>232</v>
      </c>
      <c r="B212" s="1">
        <v>211</v>
      </c>
      <c r="C212" s="1">
        <v>201906</v>
      </c>
      <c r="D212" s="4" t="s">
        <v>265</v>
      </c>
      <c r="E212" s="1">
        <v>52</v>
      </c>
      <c r="F212" s="1">
        <v>3</v>
      </c>
      <c r="G212" s="1">
        <v>0</v>
      </c>
      <c r="H212" s="8">
        <v>506258</v>
      </c>
      <c r="I212" s="8">
        <v>148878</v>
      </c>
      <c r="J212" s="8">
        <v>2716727</v>
      </c>
      <c r="K212" s="1" t="s">
        <v>166</v>
      </c>
    </row>
    <row r="213" spans="1:11">
      <c r="A213" s="1" t="s">
        <v>232</v>
      </c>
      <c r="B213" s="1">
        <v>212</v>
      </c>
      <c r="C213" s="1">
        <v>201906</v>
      </c>
      <c r="D213" s="4" t="s">
        <v>265</v>
      </c>
      <c r="E213" s="1">
        <v>204</v>
      </c>
      <c r="F213" s="1">
        <v>3</v>
      </c>
      <c r="G213" s="1">
        <v>0</v>
      </c>
      <c r="H213" s="8">
        <v>11996</v>
      </c>
      <c r="I213" s="8">
        <v>2787</v>
      </c>
      <c r="J213" s="8">
        <v>36464</v>
      </c>
      <c r="K213" s="1" t="s">
        <v>166</v>
      </c>
    </row>
    <row r="214" spans="1:11">
      <c r="A214" s="1" t="s">
        <v>232</v>
      </c>
      <c r="B214" s="1">
        <v>213</v>
      </c>
      <c r="C214" s="1">
        <v>201906</v>
      </c>
      <c r="D214" s="4" t="s">
        <v>265</v>
      </c>
      <c r="E214" s="1">
        <v>662</v>
      </c>
      <c r="F214" s="1">
        <v>3</v>
      </c>
      <c r="G214" s="1">
        <v>0</v>
      </c>
      <c r="H214" s="8">
        <v>63604</v>
      </c>
      <c r="I214" s="8">
        <v>19871</v>
      </c>
      <c r="J214" s="8">
        <v>315173</v>
      </c>
      <c r="K214" s="1" t="s">
        <v>166</v>
      </c>
    </row>
    <row r="215" spans="1:11">
      <c r="A215" s="1" t="s">
        <v>232</v>
      </c>
      <c r="B215" s="1">
        <v>214</v>
      </c>
      <c r="C215" s="1">
        <v>201906</v>
      </c>
      <c r="D215" s="4" t="s">
        <v>265</v>
      </c>
      <c r="E215" s="1">
        <v>664</v>
      </c>
      <c r="F215" s="1">
        <v>3</v>
      </c>
      <c r="G215" s="1">
        <v>0</v>
      </c>
      <c r="H215" s="8">
        <v>43569</v>
      </c>
      <c r="I215" s="8">
        <v>11509</v>
      </c>
      <c r="J215" s="8">
        <v>181526</v>
      </c>
      <c r="K215" s="1" t="s">
        <v>166</v>
      </c>
    </row>
    <row r="216" spans="1:11">
      <c r="A216" s="1" t="s">
        <v>232</v>
      </c>
      <c r="B216" s="1">
        <v>215</v>
      </c>
      <c r="C216" s="1">
        <v>201906</v>
      </c>
      <c r="D216" s="4" t="s">
        <v>265</v>
      </c>
      <c r="E216" s="1">
        <v>666</v>
      </c>
      <c r="F216" s="1">
        <v>3</v>
      </c>
      <c r="G216" s="1">
        <v>0</v>
      </c>
      <c r="H216" s="8">
        <v>1809205</v>
      </c>
      <c r="I216" s="8">
        <v>643440</v>
      </c>
      <c r="J216" s="8">
        <v>8002190</v>
      </c>
      <c r="K216" s="1" t="s">
        <v>166</v>
      </c>
    </row>
    <row r="217" spans="1:11">
      <c r="A217" s="1" t="s">
        <v>232</v>
      </c>
      <c r="B217" s="1">
        <v>216</v>
      </c>
      <c r="C217" s="1">
        <v>201906</v>
      </c>
      <c r="D217" s="4" t="s">
        <v>265</v>
      </c>
      <c r="E217" s="1">
        <v>669</v>
      </c>
      <c r="F217" s="1">
        <v>3</v>
      </c>
      <c r="G217" s="1">
        <v>0</v>
      </c>
      <c r="H217" s="8">
        <v>67692</v>
      </c>
      <c r="I217" s="8">
        <v>12492</v>
      </c>
      <c r="J217" s="8">
        <v>249453</v>
      </c>
      <c r="K217" s="1" t="s">
        <v>166</v>
      </c>
    </row>
    <row r="218" spans="1:11">
      <c r="A218" s="1" t="s">
        <v>232</v>
      </c>
      <c r="B218" s="1">
        <v>217</v>
      </c>
      <c r="C218" s="1">
        <v>201906</v>
      </c>
      <c r="D218" s="4" t="s">
        <v>265</v>
      </c>
      <c r="E218" s="1">
        <v>676</v>
      </c>
      <c r="F218" s="1">
        <v>3</v>
      </c>
      <c r="G218" s="1">
        <v>0</v>
      </c>
      <c r="H218" s="8">
        <v>403127</v>
      </c>
      <c r="I218" s="8">
        <v>124188</v>
      </c>
      <c r="J218" s="8">
        <v>1227158</v>
      </c>
      <c r="K218" s="1" t="s">
        <v>166</v>
      </c>
    </row>
    <row r="219" spans="1:11">
      <c r="A219" s="1" t="s">
        <v>232</v>
      </c>
      <c r="B219" s="1">
        <v>218</v>
      </c>
      <c r="C219" s="1">
        <v>201906</v>
      </c>
      <c r="D219" s="4" t="s">
        <v>265</v>
      </c>
      <c r="E219" s="1">
        <v>690</v>
      </c>
      <c r="F219" s="1">
        <v>3</v>
      </c>
      <c r="G219" s="1">
        <v>0</v>
      </c>
      <c r="H219" s="8">
        <v>78135</v>
      </c>
      <c r="I219" s="8">
        <v>25734</v>
      </c>
      <c r="J219" s="8">
        <v>483573</v>
      </c>
      <c r="K219" s="1" t="s">
        <v>166</v>
      </c>
    </row>
    <row r="220" spans="1:11">
      <c r="A220" s="1" t="s">
        <v>232</v>
      </c>
      <c r="B220" s="1">
        <v>219</v>
      </c>
      <c r="C220" s="1">
        <v>201906</v>
      </c>
      <c r="D220" s="4" t="s">
        <v>265</v>
      </c>
      <c r="E220" s="1">
        <v>696</v>
      </c>
      <c r="F220" s="1">
        <v>3</v>
      </c>
      <c r="G220" s="1">
        <v>0</v>
      </c>
      <c r="H220" s="8">
        <v>359485</v>
      </c>
      <c r="I220" s="8">
        <v>110269</v>
      </c>
      <c r="J220" s="8">
        <v>1268703</v>
      </c>
      <c r="K220" s="1" t="s">
        <v>166</v>
      </c>
    </row>
    <row r="221" spans="1:11">
      <c r="A221" s="1" t="s">
        <v>232</v>
      </c>
      <c r="B221" s="1">
        <v>220</v>
      </c>
      <c r="C221" s="1">
        <v>201906</v>
      </c>
      <c r="D221" s="4" t="s">
        <v>265</v>
      </c>
      <c r="E221" s="1">
        <v>720</v>
      </c>
      <c r="F221" s="1">
        <v>3</v>
      </c>
      <c r="G221" s="1">
        <v>0</v>
      </c>
      <c r="H221" s="8">
        <v>1787478</v>
      </c>
      <c r="I221" s="8">
        <v>551698</v>
      </c>
      <c r="J221" s="8">
        <v>7180632</v>
      </c>
      <c r="K221" s="1" t="s">
        <v>166</v>
      </c>
    </row>
    <row r="222" spans="1:11">
      <c r="A222" s="1" t="s">
        <v>232</v>
      </c>
      <c r="B222" s="1">
        <v>221</v>
      </c>
      <c r="C222" s="1">
        <v>201906</v>
      </c>
      <c r="D222" s="4" t="s">
        <v>271</v>
      </c>
      <c r="E222" s="1">
        <v>52</v>
      </c>
      <c r="F222" s="1">
        <v>3</v>
      </c>
      <c r="G222" s="1">
        <v>0</v>
      </c>
      <c r="H222" s="8">
        <v>169424</v>
      </c>
      <c r="I222" s="8">
        <v>58126</v>
      </c>
      <c r="J222" s="8">
        <v>1965596</v>
      </c>
      <c r="K222" s="1" t="s">
        <v>166</v>
      </c>
    </row>
    <row r="223" spans="1:11">
      <c r="A223" s="1" t="s">
        <v>232</v>
      </c>
      <c r="B223" s="1">
        <v>222</v>
      </c>
      <c r="C223" s="1">
        <v>201906</v>
      </c>
      <c r="D223" s="4" t="s">
        <v>271</v>
      </c>
      <c r="E223" s="1">
        <v>204</v>
      </c>
      <c r="F223" s="1">
        <v>3</v>
      </c>
      <c r="G223" s="1">
        <v>0</v>
      </c>
      <c r="H223" s="8">
        <v>260078</v>
      </c>
      <c r="I223" s="8">
        <v>82136</v>
      </c>
      <c r="J223" s="8">
        <v>1410937</v>
      </c>
      <c r="K223" s="1" t="s">
        <v>166</v>
      </c>
    </row>
    <row r="224" spans="1:11">
      <c r="A224" s="1" t="s">
        <v>232</v>
      </c>
      <c r="B224" s="1">
        <v>223</v>
      </c>
      <c r="C224" s="1">
        <v>201906</v>
      </c>
      <c r="D224" s="4" t="s">
        <v>271</v>
      </c>
      <c r="E224" s="1">
        <v>662</v>
      </c>
      <c r="F224" s="1">
        <v>3</v>
      </c>
      <c r="G224" s="1">
        <v>0</v>
      </c>
      <c r="H224" s="8">
        <v>45829</v>
      </c>
      <c r="I224" s="8">
        <v>8800</v>
      </c>
      <c r="J224" s="8">
        <v>164653</v>
      </c>
      <c r="K224" s="1" t="s">
        <v>166</v>
      </c>
    </row>
    <row r="225" spans="1:11">
      <c r="A225" s="1" t="s">
        <v>232</v>
      </c>
      <c r="B225" s="1">
        <v>224</v>
      </c>
      <c r="C225" s="1">
        <v>201906</v>
      </c>
      <c r="D225" s="4" t="s">
        <v>271</v>
      </c>
      <c r="E225" s="1">
        <v>664</v>
      </c>
      <c r="F225" s="1">
        <v>3</v>
      </c>
      <c r="G225" s="1">
        <v>0</v>
      </c>
      <c r="H225" s="8">
        <v>562553</v>
      </c>
      <c r="I225" s="8">
        <v>130561</v>
      </c>
      <c r="J225" s="8">
        <v>3344290</v>
      </c>
      <c r="K225" s="1" t="s">
        <v>166</v>
      </c>
    </row>
    <row r="226" spans="1:11">
      <c r="A226" s="1" t="s">
        <v>232</v>
      </c>
      <c r="B226" s="1">
        <v>225</v>
      </c>
      <c r="C226" s="1">
        <v>201906</v>
      </c>
      <c r="D226" s="4" t="s">
        <v>271</v>
      </c>
      <c r="E226" s="1">
        <v>666</v>
      </c>
      <c r="F226" s="1">
        <v>3</v>
      </c>
      <c r="G226" s="1">
        <v>0</v>
      </c>
      <c r="H226" s="8">
        <v>210338</v>
      </c>
      <c r="I226" s="8">
        <v>65052</v>
      </c>
      <c r="J226" s="8">
        <v>872904</v>
      </c>
      <c r="K226" s="1" t="s">
        <v>166</v>
      </c>
    </row>
    <row r="227" spans="1:11">
      <c r="A227" s="1" t="s">
        <v>232</v>
      </c>
      <c r="B227" s="1">
        <v>226</v>
      </c>
      <c r="C227" s="1">
        <v>201906</v>
      </c>
      <c r="D227" s="4" t="s">
        <v>271</v>
      </c>
      <c r="E227" s="1">
        <v>669</v>
      </c>
      <c r="F227" s="1">
        <v>3</v>
      </c>
      <c r="G227" s="1">
        <v>0</v>
      </c>
      <c r="H227" s="8">
        <v>304353</v>
      </c>
      <c r="I227" s="8">
        <v>83036</v>
      </c>
      <c r="J227" s="8">
        <v>1579433</v>
      </c>
      <c r="K227" s="1" t="s">
        <v>166</v>
      </c>
    </row>
    <row r="228" spans="1:11">
      <c r="A228" s="1" t="s">
        <v>232</v>
      </c>
      <c r="B228" s="1">
        <v>227</v>
      </c>
      <c r="C228" s="1">
        <v>201906</v>
      </c>
      <c r="D228" s="4" t="s">
        <v>271</v>
      </c>
      <c r="E228" s="1">
        <v>676</v>
      </c>
      <c r="F228" s="1">
        <v>3</v>
      </c>
      <c r="G228" s="1">
        <v>0</v>
      </c>
      <c r="H228" s="8">
        <v>41912</v>
      </c>
      <c r="I228" s="8">
        <v>15494</v>
      </c>
      <c r="J228" s="8">
        <v>468890</v>
      </c>
      <c r="K228" s="1" t="s">
        <v>166</v>
      </c>
    </row>
    <row r="229" spans="1:11">
      <c r="A229" s="1" t="s">
        <v>232</v>
      </c>
      <c r="B229" s="1">
        <v>228</v>
      </c>
      <c r="C229" s="1">
        <v>201906</v>
      </c>
      <c r="D229" s="4" t="s">
        <v>271</v>
      </c>
      <c r="E229" s="1">
        <v>690</v>
      </c>
      <c r="F229" s="1">
        <v>3</v>
      </c>
      <c r="G229" s="1">
        <v>0</v>
      </c>
      <c r="H229" s="8">
        <v>194985</v>
      </c>
      <c r="I229" s="8">
        <v>62149</v>
      </c>
      <c r="J229" s="8">
        <v>1182931</v>
      </c>
      <c r="K229" s="1" t="s">
        <v>166</v>
      </c>
    </row>
    <row r="230" spans="1:11">
      <c r="A230" s="1" t="s">
        <v>232</v>
      </c>
      <c r="B230" s="1">
        <v>229</v>
      </c>
      <c r="C230" s="1">
        <v>201906</v>
      </c>
      <c r="D230" s="4" t="s">
        <v>271</v>
      </c>
      <c r="E230" s="1">
        <v>696</v>
      </c>
      <c r="F230" s="1">
        <v>3</v>
      </c>
      <c r="G230" s="1">
        <v>0</v>
      </c>
      <c r="H230" s="8">
        <v>23604</v>
      </c>
      <c r="I230" s="8">
        <v>8603</v>
      </c>
      <c r="J230" s="8">
        <v>166136</v>
      </c>
      <c r="K230" s="1" t="s">
        <v>166</v>
      </c>
    </row>
    <row r="231" spans="1:11">
      <c r="A231" s="1" t="s">
        <v>232</v>
      </c>
      <c r="B231" s="1">
        <v>230</v>
      </c>
      <c r="C231" s="1">
        <v>201906</v>
      </c>
      <c r="D231" s="4" t="s">
        <v>271</v>
      </c>
      <c r="E231" s="1">
        <v>720</v>
      </c>
      <c r="F231" s="1">
        <v>3</v>
      </c>
      <c r="G231" s="1">
        <v>0</v>
      </c>
      <c r="H231" s="8">
        <v>1103636</v>
      </c>
      <c r="I231" s="8">
        <v>348985</v>
      </c>
      <c r="J231" s="8">
        <v>8665406</v>
      </c>
      <c r="K231" s="1" t="s">
        <v>166</v>
      </c>
    </row>
    <row r="232" spans="1:11">
      <c r="A232" s="1" t="s">
        <v>232</v>
      </c>
      <c r="B232" s="1">
        <v>231</v>
      </c>
      <c r="C232" s="1">
        <v>201906</v>
      </c>
      <c r="D232" s="4" t="s">
        <v>278</v>
      </c>
      <c r="E232" s="1">
        <v>52</v>
      </c>
      <c r="F232" s="1">
        <v>3</v>
      </c>
      <c r="G232" s="1">
        <v>0</v>
      </c>
      <c r="H232" s="8">
        <v>169591</v>
      </c>
      <c r="I232" s="8">
        <v>43659</v>
      </c>
      <c r="J232" s="8">
        <v>1401107</v>
      </c>
      <c r="K232" s="1" t="s">
        <v>166</v>
      </c>
    </row>
    <row r="233" spans="1:11">
      <c r="A233" s="1" t="s">
        <v>232</v>
      </c>
      <c r="B233" s="1">
        <v>232</v>
      </c>
      <c r="C233" s="1">
        <v>201906</v>
      </c>
      <c r="D233" s="4" t="s">
        <v>278</v>
      </c>
      <c r="E233" s="1">
        <v>204</v>
      </c>
      <c r="F233" s="1">
        <v>3</v>
      </c>
      <c r="G233" s="1">
        <v>0</v>
      </c>
      <c r="H233" s="8">
        <v>18806</v>
      </c>
      <c r="I233" s="8">
        <v>4126</v>
      </c>
      <c r="J233" s="8">
        <v>115286</v>
      </c>
      <c r="K233" s="1" t="s">
        <v>166</v>
      </c>
    </row>
    <row r="234" spans="1:11">
      <c r="A234" s="1" t="s">
        <v>232</v>
      </c>
      <c r="B234" s="1">
        <v>233</v>
      </c>
      <c r="C234" s="1">
        <v>201906</v>
      </c>
      <c r="D234" s="4" t="s">
        <v>278</v>
      </c>
      <c r="E234" s="1">
        <v>662</v>
      </c>
      <c r="F234" s="1">
        <v>3</v>
      </c>
      <c r="G234" s="1">
        <v>0</v>
      </c>
      <c r="H234" s="8">
        <v>9927</v>
      </c>
      <c r="I234" s="8">
        <v>2090</v>
      </c>
      <c r="J234" s="8">
        <v>20917</v>
      </c>
      <c r="K234" s="1" t="s">
        <v>166</v>
      </c>
    </row>
    <row r="235" spans="1:11">
      <c r="A235" s="1" t="s">
        <v>232</v>
      </c>
      <c r="B235" s="1">
        <v>234</v>
      </c>
      <c r="C235" s="1">
        <v>201906</v>
      </c>
      <c r="D235" s="4" t="s">
        <v>278</v>
      </c>
      <c r="E235" s="1">
        <v>664</v>
      </c>
      <c r="F235" s="1">
        <v>3</v>
      </c>
      <c r="G235" s="1">
        <v>0</v>
      </c>
      <c r="H235" s="8">
        <v>407402</v>
      </c>
      <c r="I235" s="8">
        <v>114395</v>
      </c>
      <c r="J235" s="8">
        <v>2520544</v>
      </c>
      <c r="K235" s="1" t="s">
        <v>166</v>
      </c>
    </row>
    <row r="236" spans="1:11">
      <c r="A236" s="1" t="s">
        <v>232</v>
      </c>
      <c r="B236" s="1">
        <v>235</v>
      </c>
      <c r="C236" s="1">
        <v>201906</v>
      </c>
      <c r="D236" s="4" t="s">
        <v>278</v>
      </c>
      <c r="E236" s="1">
        <v>666</v>
      </c>
      <c r="F236" s="1">
        <v>3</v>
      </c>
      <c r="G236" s="1">
        <v>0</v>
      </c>
      <c r="H236" s="8">
        <v>1821457</v>
      </c>
      <c r="I236" s="8">
        <v>518578</v>
      </c>
      <c r="J236" s="8">
        <v>8750178</v>
      </c>
      <c r="K236" s="1" t="s">
        <v>166</v>
      </c>
    </row>
    <row r="237" spans="1:11">
      <c r="A237" s="1" t="s">
        <v>232</v>
      </c>
      <c r="B237" s="1">
        <v>236</v>
      </c>
      <c r="C237" s="1">
        <v>201906</v>
      </c>
      <c r="D237" s="4" t="s">
        <v>278</v>
      </c>
      <c r="E237" s="1">
        <v>669</v>
      </c>
      <c r="F237" s="1">
        <v>3</v>
      </c>
      <c r="G237" s="1">
        <v>0</v>
      </c>
      <c r="H237" s="8">
        <v>104686</v>
      </c>
      <c r="I237" s="8">
        <v>29397</v>
      </c>
      <c r="J237" s="8">
        <v>564119</v>
      </c>
      <c r="K237" s="1" t="s">
        <v>166</v>
      </c>
    </row>
    <row r="238" spans="1:11">
      <c r="A238" s="1" t="s">
        <v>232</v>
      </c>
      <c r="B238" s="1">
        <v>237</v>
      </c>
      <c r="C238" s="1">
        <v>201906</v>
      </c>
      <c r="D238" s="4" t="s">
        <v>278</v>
      </c>
      <c r="E238" s="1">
        <v>676</v>
      </c>
      <c r="F238" s="1">
        <v>3</v>
      </c>
      <c r="G238" s="1">
        <v>0</v>
      </c>
      <c r="H238" s="8">
        <v>9067</v>
      </c>
      <c r="I238" s="8">
        <v>1532</v>
      </c>
      <c r="J238" s="8">
        <v>57240</v>
      </c>
      <c r="K238" s="1" t="s">
        <v>166</v>
      </c>
    </row>
    <row r="239" spans="1:11">
      <c r="A239" s="1" t="s">
        <v>232</v>
      </c>
      <c r="B239" s="1">
        <v>238</v>
      </c>
      <c r="C239" s="1">
        <v>201906</v>
      </c>
      <c r="D239" s="4" t="s">
        <v>278</v>
      </c>
      <c r="E239" s="1">
        <v>690</v>
      </c>
      <c r="F239" s="1">
        <v>3</v>
      </c>
      <c r="G239" s="1">
        <v>0</v>
      </c>
      <c r="H239" s="8">
        <v>272645</v>
      </c>
      <c r="I239" s="8">
        <v>93226</v>
      </c>
      <c r="J239" s="8">
        <v>2107390</v>
      </c>
      <c r="K239" s="1" t="s">
        <v>166</v>
      </c>
    </row>
    <row r="240" spans="1:11">
      <c r="A240" s="1" t="s">
        <v>232</v>
      </c>
      <c r="B240" s="1">
        <v>239</v>
      </c>
      <c r="C240" s="1">
        <v>201906</v>
      </c>
      <c r="D240" s="4" t="s">
        <v>278</v>
      </c>
      <c r="E240" s="1">
        <v>696</v>
      </c>
      <c r="F240" s="1">
        <v>3</v>
      </c>
      <c r="G240" s="1">
        <v>0</v>
      </c>
      <c r="H240" s="8">
        <v>142416</v>
      </c>
      <c r="I240" s="8">
        <v>43968</v>
      </c>
      <c r="J240" s="8">
        <v>1053392</v>
      </c>
      <c r="K240" s="1" t="s">
        <v>166</v>
      </c>
    </row>
    <row r="241" spans="1:11">
      <c r="A241" s="1" t="s">
        <v>232</v>
      </c>
      <c r="B241" s="1">
        <v>240</v>
      </c>
      <c r="C241" s="1">
        <v>201906</v>
      </c>
      <c r="D241" s="4" t="s">
        <v>278</v>
      </c>
      <c r="E241" s="1">
        <v>720</v>
      </c>
      <c r="F241" s="1">
        <v>3</v>
      </c>
      <c r="G241" s="1">
        <v>0</v>
      </c>
      <c r="H241" s="8">
        <v>280172</v>
      </c>
      <c r="I241" s="8">
        <v>95110</v>
      </c>
      <c r="J241" s="8">
        <v>2057982</v>
      </c>
      <c r="K241" s="1" t="s">
        <v>166</v>
      </c>
    </row>
    <row r="242" spans="1:11">
      <c r="A242" s="1" t="s">
        <v>232</v>
      </c>
      <c r="B242" s="1">
        <v>241</v>
      </c>
      <c r="C242" s="1">
        <v>201907</v>
      </c>
      <c r="D242" s="4" t="s">
        <v>256</v>
      </c>
      <c r="E242" s="1">
        <v>52</v>
      </c>
      <c r="F242" s="1">
        <v>3</v>
      </c>
      <c r="G242" s="1">
        <v>0</v>
      </c>
      <c r="H242" s="8">
        <v>4864455</v>
      </c>
      <c r="I242" s="8">
        <v>897731</v>
      </c>
      <c r="J242" s="8">
        <v>17366331</v>
      </c>
      <c r="K242" s="1" t="s">
        <v>166</v>
      </c>
    </row>
    <row r="243" spans="1:11">
      <c r="A243" s="1" t="s">
        <v>232</v>
      </c>
      <c r="B243" s="1">
        <v>242</v>
      </c>
      <c r="C243" s="1">
        <v>201907</v>
      </c>
      <c r="D243" s="4" t="s">
        <v>256</v>
      </c>
      <c r="E243" s="1">
        <v>204</v>
      </c>
      <c r="F243" s="1">
        <v>3</v>
      </c>
      <c r="G243" s="1">
        <v>0</v>
      </c>
      <c r="H243" s="8">
        <v>797371</v>
      </c>
      <c r="I243" s="8">
        <v>118473</v>
      </c>
      <c r="J243" s="8">
        <v>918125</v>
      </c>
      <c r="K243" s="1" t="s">
        <v>166</v>
      </c>
    </row>
    <row r="244" spans="1:11">
      <c r="A244" s="1" t="s">
        <v>232</v>
      </c>
      <c r="B244" s="1">
        <v>243</v>
      </c>
      <c r="C244" s="1">
        <v>201907</v>
      </c>
      <c r="D244" s="4" t="s">
        <v>256</v>
      </c>
      <c r="E244" s="1">
        <v>662</v>
      </c>
      <c r="F244" s="1">
        <v>3</v>
      </c>
      <c r="G244" s="1">
        <v>0</v>
      </c>
      <c r="H244" s="8">
        <v>1118803</v>
      </c>
      <c r="I244" s="8">
        <v>233463</v>
      </c>
      <c r="J244" s="8">
        <v>2214147</v>
      </c>
      <c r="K244" s="1" t="s">
        <v>166</v>
      </c>
    </row>
    <row r="245" spans="1:11">
      <c r="A245" s="1" t="s">
        <v>232</v>
      </c>
      <c r="B245" s="1">
        <v>244</v>
      </c>
      <c r="C245" s="1">
        <v>201907</v>
      </c>
      <c r="D245" s="4" t="s">
        <v>256</v>
      </c>
      <c r="E245" s="1">
        <v>664</v>
      </c>
      <c r="F245" s="1">
        <v>3</v>
      </c>
      <c r="G245" s="1">
        <v>0</v>
      </c>
      <c r="H245" s="8">
        <v>5617284</v>
      </c>
      <c r="I245" s="8">
        <v>942441</v>
      </c>
      <c r="J245" s="8">
        <v>11488977</v>
      </c>
      <c r="K245" s="1" t="s">
        <v>166</v>
      </c>
    </row>
    <row r="246" spans="1:11">
      <c r="A246" s="1" t="s">
        <v>232</v>
      </c>
      <c r="B246" s="1">
        <v>245</v>
      </c>
      <c r="C246" s="1">
        <v>201907</v>
      </c>
      <c r="D246" s="4" t="s">
        <v>256</v>
      </c>
      <c r="E246" s="1">
        <v>666</v>
      </c>
      <c r="F246" s="1">
        <v>3</v>
      </c>
      <c r="G246" s="1">
        <v>0</v>
      </c>
      <c r="H246" s="8">
        <v>22576968</v>
      </c>
      <c r="I246" s="8">
        <v>3478248</v>
      </c>
      <c r="J246" s="8">
        <v>34632574</v>
      </c>
      <c r="K246" s="1" t="s">
        <v>166</v>
      </c>
    </row>
    <row r="247" spans="1:11">
      <c r="A247" s="1" t="s">
        <v>232</v>
      </c>
      <c r="B247" s="1">
        <v>246</v>
      </c>
      <c r="C247" s="1">
        <v>201907</v>
      </c>
      <c r="D247" s="4" t="s">
        <v>256</v>
      </c>
      <c r="E247" s="1">
        <v>669</v>
      </c>
      <c r="F247" s="1">
        <v>3</v>
      </c>
      <c r="G247" s="1">
        <v>0</v>
      </c>
      <c r="H247" s="8">
        <v>966892</v>
      </c>
      <c r="I247" s="8">
        <v>151878</v>
      </c>
      <c r="J247" s="8">
        <v>2099982</v>
      </c>
      <c r="K247" s="1" t="s">
        <v>166</v>
      </c>
    </row>
    <row r="248" spans="1:11">
      <c r="A248" s="1" t="s">
        <v>232</v>
      </c>
      <c r="B248" s="1">
        <v>247</v>
      </c>
      <c r="C248" s="1">
        <v>201907</v>
      </c>
      <c r="D248" s="4" t="s">
        <v>256</v>
      </c>
      <c r="E248" s="1">
        <v>676</v>
      </c>
      <c r="F248" s="1">
        <v>3</v>
      </c>
      <c r="G248" s="1">
        <v>0</v>
      </c>
      <c r="H248" s="8">
        <v>23788</v>
      </c>
      <c r="I248" s="8">
        <v>2855</v>
      </c>
      <c r="J248" s="8">
        <v>40783</v>
      </c>
      <c r="K248" s="1" t="s">
        <v>166</v>
      </c>
    </row>
    <row r="249" spans="1:11">
      <c r="A249" s="1" t="s">
        <v>232</v>
      </c>
      <c r="B249" s="1">
        <v>248</v>
      </c>
      <c r="C249" s="1">
        <v>201907</v>
      </c>
      <c r="D249" s="4" t="s">
        <v>256</v>
      </c>
      <c r="E249" s="1">
        <v>690</v>
      </c>
      <c r="F249" s="1">
        <v>3</v>
      </c>
      <c r="G249" s="1">
        <v>0</v>
      </c>
      <c r="H249" s="8">
        <v>581525</v>
      </c>
      <c r="I249" s="8">
        <v>97304</v>
      </c>
      <c r="J249" s="8">
        <v>1847856</v>
      </c>
      <c r="K249" s="1" t="s">
        <v>166</v>
      </c>
    </row>
    <row r="250" spans="1:11">
      <c r="A250" s="1" t="s">
        <v>232</v>
      </c>
      <c r="B250" s="1">
        <v>249</v>
      </c>
      <c r="C250" s="1">
        <v>201907</v>
      </c>
      <c r="D250" s="4" t="s">
        <v>256</v>
      </c>
      <c r="E250" s="1">
        <v>696</v>
      </c>
      <c r="F250" s="1">
        <v>3</v>
      </c>
      <c r="G250" s="1">
        <v>0</v>
      </c>
      <c r="H250" s="8">
        <v>348353</v>
      </c>
      <c r="I250" s="8">
        <v>67565</v>
      </c>
      <c r="J250" s="8">
        <v>1052448</v>
      </c>
      <c r="K250" s="1" t="s">
        <v>166</v>
      </c>
    </row>
    <row r="251" spans="1:11">
      <c r="A251" s="1" t="s">
        <v>232</v>
      </c>
      <c r="B251" s="1">
        <v>250</v>
      </c>
      <c r="C251" s="1">
        <v>201907</v>
      </c>
      <c r="D251" s="4" t="s">
        <v>256</v>
      </c>
      <c r="E251" s="1">
        <v>720</v>
      </c>
      <c r="F251" s="1">
        <v>3</v>
      </c>
      <c r="G251" s="1">
        <v>0</v>
      </c>
      <c r="H251" s="8">
        <v>1586360</v>
      </c>
      <c r="I251" s="8">
        <v>297198</v>
      </c>
      <c r="J251" s="8">
        <v>4454189</v>
      </c>
      <c r="K251" s="1" t="s">
        <v>166</v>
      </c>
    </row>
    <row r="252" spans="1:11">
      <c r="A252" s="1" t="s">
        <v>232</v>
      </c>
      <c r="B252" s="1">
        <v>251</v>
      </c>
      <c r="C252" s="1">
        <v>201907</v>
      </c>
      <c r="D252" s="4" t="s">
        <v>265</v>
      </c>
      <c r="E252" s="1">
        <v>52</v>
      </c>
      <c r="F252" s="1">
        <v>3</v>
      </c>
      <c r="G252" s="1">
        <v>0</v>
      </c>
      <c r="H252" s="8">
        <v>790424</v>
      </c>
      <c r="I252" s="8">
        <v>238028</v>
      </c>
      <c r="J252" s="8">
        <v>4427257</v>
      </c>
      <c r="K252" s="1" t="s">
        <v>166</v>
      </c>
    </row>
    <row r="253" spans="1:11">
      <c r="A253" s="1" t="s">
        <v>232</v>
      </c>
      <c r="B253" s="1">
        <v>252</v>
      </c>
      <c r="C253" s="1">
        <v>201907</v>
      </c>
      <c r="D253" s="4" t="s">
        <v>265</v>
      </c>
      <c r="E253" s="1">
        <v>204</v>
      </c>
      <c r="F253" s="1">
        <v>3</v>
      </c>
      <c r="G253" s="1">
        <v>0</v>
      </c>
      <c r="H253" s="8">
        <v>36591</v>
      </c>
      <c r="I253" s="8">
        <v>8625</v>
      </c>
      <c r="J253" s="8">
        <v>152950</v>
      </c>
      <c r="K253" s="1" t="s">
        <v>166</v>
      </c>
    </row>
    <row r="254" spans="1:11">
      <c r="A254" s="1" t="s">
        <v>232</v>
      </c>
      <c r="B254" s="1">
        <v>253</v>
      </c>
      <c r="C254" s="1">
        <v>201907</v>
      </c>
      <c r="D254" s="4" t="s">
        <v>265</v>
      </c>
      <c r="E254" s="1">
        <v>662</v>
      </c>
      <c r="F254" s="1">
        <v>3</v>
      </c>
      <c r="G254" s="1">
        <v>0</v>
      </c>
      <c r="H254" s="8">
        <v>61447</v>
      </c>
      <c r="I254" s="8">
        <v>25466</v>
      </c>
      <c r="J254" s="8">
        <v>329021</v>
      </c>
      <c r="K254" s="1" t="s">
        <v>166</v>
      </c>
    </row>
    <row r="255" spans="1:11">
      <c r="A255" s="1" t="s">
        <v>232</v>
      </c>
      <c r="B255" s="1">
        <v>254</v>
      </c>
      <c r="C255" s="1">
        <v>201907</v>
      </c>
      <c r="D255" s="4" t="s">
        <v>265</v>
      </c>
      <c r="E255" s="1">
        <v>664</v>
      </c>
      <c r="F255" s="1">
        <v>3</v>
      </c>
      <c r="G255" s="1">
        <v>0</v>
      </c>
      <c r="H255" s="8">
        <v>63784</v>
      </c>
      <c r="I255" s="8">
        <v>18063</v>
      </c>
      <c r="J255" s="8">
        <v>285247</v>
      </c>
      <c r="K255" s="1" t="s">
        <v>166</v>
      </c>
    </row>
    <row r="256" spans="1:11">
      <c r="A256" s="1" t="s">
        <v>232</v>
      </c>
      <c r="B256" s="1">
        <v>255</v>
      </c>
      <c r="C256" s="1">
        <v>201907</v>
      </c>
      <c r="D256" s="4" t="s">
        <v>265</v>
      </c>
      <c r="E256" s="1">
        <v>666</v>
      </c>
      <c r="F256" s="1">
        <v>3</v>
      </c>
      <c r="G256" s="1">
        <v>0</v>
      </c>
      <c r="H256" s="8">
        <v>2574168</v>
      </c>
      <c r="I256" s="8">
        <v>917126</v>
      </c>
      <c r="J256" s="8">
        <v>11006091</v>
      </c>
      <c r="K256" s="1" t="s">
        <v>166</v>
      </c>
    </row>
    <row r="257" spans="1:11">
      <c r="A257" s="1" t="s">
        <v>232</v>
      </c>
      <c r="B257" s="1">
        <v>256</v>
      </c>
      <c r="C257" s="1">
        <v>201907</v>
      </c>
      <c r="D257" s="4" t="s">
        <v>265</v>
      </c>
      <c r="E257" s="1">
        <v>669</v>
      </c>
      <c r="F257" s="1">
        <v>3</v>
      </c>
      <c r="G257" s="1">
        <v>0</v>
      </c>
      <c r="H257" s="8">
        <v>88762</v>
      </c>
      <c r="I257" s="8">
        <v>24770</v>
      </c>
      <c r="J257" s="8">
        <v>387354</v>
      </c>
      <c r="K257" s="1" t="s">
        <v>166</v>
      </c>
    </row>
    <row r="258" spans="1:11">
      <c r="A258" s="1" t="s">
        <v>232</v>
      </c>
      <c r="B258" s="1">
        <v>257</v>
      </c>
      <c r="C258" s="1">
        <v>201907</v>
      </c>
      <c r="D258" s="4" t="s">
        <v>265</v>
      </c>
      <c r="E258" s="1">
        <v>676</v>
      </c>
      <c r="F258" s="1">
        <v>3</v>
      </c>
      <c r="G258" s="1">
        <v>0</v>
      </c>
      <c r="H258" s="8">
        <v>569424</v>
      </c>
      <c r="I258" s="8">
        <v>186348</v>
      </c>
      <c r="J258" s="8">
        <v>1823294</v>
      </c>
      <c r="K258" s="1" t="s">
        <v>166</v>
      </c>
    </row>
    <row r="259" spans="1:11">
      <c r="A259" s="1" t="s">
        <v>232</v>
      </c>
      <c r="B259" s="1">
        <v>258</v>
      </c>
      <c r="C259" s="1">
        <v>201907</v>
      </c>
      <c r="D259" s="4" t="s">
        <v>265</v>
      </c>
      <c r="E259" s="1">
        <v>690</v>
      </c>
      <c r="F259" s="1">
        <v>3</v>
      </c>
      <c r="G259" s="1">
        <v>0</v>
      </c>
      <c r="H259" s="8">
        <v>108871</v>
      </c>
      <c r="I259" s="8">
        <v>28802</v>
      </c>
      <c r="J259" s="8">
        <v>626543</v>
      </c>
      <c r="K259" s="1" t="s">
        <v>166</v>
      </c>
    </row>
    <row r="260" spans="1:11">
      <c r="A260" s="1" t="s">
        <v>232</v>
      </c>
      <c r="B260" s="1">
        <v>259</v>
      </c>
      <c r="C260" s="1">
        <v>201907</v>
      </c>
      <c r="D260" s="4" t="s">
        <v>265</v>
      </c>
      <c r="E260" s="1">
        <v>696</v>
      </c>
      <c r="F260" s="1">
        <v>3</v>
      </c>
      <c r="G260" s="1">
        <v>0</v>
      </c>
      <c r="H260" s="8">
        <v>1067638</v>
      </c>
      <c r="I260" s="8">
        <v>375242</v>
      </c>
      <c r="J260" s="8">
        <v>4633908</v>
      </c>
      <c r="K260" s="1" t="s">
        <v>166</v>
      </c>
    </row>
    <row r="261" spans="1:11">
      <c r="A261" s="1" t="s">
        <v>232</v>
      </c>
      <c r="B261" s="1">
        <v>260</v>
      </c>
      <c r="C261" s="1">
        <v>201907</v>
      </c>
      <c r="D261" s="4" t="s">
        <v>265</v>
      </c>
      <c r="E261" s="1">
        <v>720</v>
      </c>
      <c r="F261" s="1">
        <v>3</v>
      </c>
      <c r="G261" s="1">
        <v>0</v>
      </c>
      <c r="H261" s="8">
        <v>4157107</v>
      </c>
      <c r="I261" s="8">
        <v>1490569</v>
      </c>
      <c r="J261" s="8">
        <v>19554056</v>
      </c>
      <c r="K261" s="1" t="s">
        <v>166</v>
      </c>
    </row>
    <row r="262" spans="1:11">
      <c r="A262" s="1" t="s">
        <v>232</v>
      </c>
      <c r="B262" s="1">
        <v>261</v>
      </c>
      <c r="C262" s="1">
        <v>201907</v>
      </c>
      <c r="D262" s="4" t="s">
        <v>271</v>
      </c>
      <c r="E262" s="1">
        <v>52</v>
      </c>
      <c r="F262" s="1">
        <v>3</v>
      </c>
      <c r="G262" s="1">
        <v>0</v>
      </c>
      <c r="H262" s="8">
        <v>200069</v>
      </c>
      <c r="I262" s="8">
        <v>67651</v>
      </c>
      <c r="J262" s="8">
        <v>2505390</v>
      </c>
      <c r="K262" s="1" t="s">
        <v>166</v>
      </c>
    </row>
    <row r="263" spans="1:11">
      <c r="A263" s="1" t="s">
        <v>232</v>
      </c>
      <c r="B263" s="1">
        <v>262</v>
      </c>
      <c r="C263" s="1">
        <v>201907</v>
      </c>
      <c r="D263" s="4" t="s">
        <v>271</v>
      </c>
      <c r="E263" s="1">
        <v>204</v>
      </c>
      <c r="F263" s="1">
        <v>3</v>
      </c>
      <c r="G263" s="1">
        <v>0</v>
      </c>
      <c r="H263" s="8">
        <v>277970</v>
      </c>
      <c r="I263" s="8">
        <v>81397</v>
      </c>
      <c r="J263" s="8">
        <v>1596710</v>
      </c>
      <c r="K263" s="1" t="s">
        <v>166</v>
      </c>
    </row>
    <row r="264" spans="1:11">
      <c r="A264" s="1" t="s">
        <v>232</v>
      </c>
      <c r="B264" s="1">
        <v>263</v>
      </c>
      <c r="C264" s="1">
        <v>201907</v>
      </c>
      <c r="D264" s="4" t="s">
        <v>271</v>
      </c>
      <c r="E264" s="1">
        <v>662</v>
      </c>
      <c r="F264" s="1">
        <v>3</v>
      </c>
      <c r="G264" s="1">
        <v>0</v>
      </c>
      <c r="H264" s="8">
        <v>27054</v>
      </c>
      <c r="I264" s="8">
        <v>5289</v>
      </c>
      <c r="J264" s="8">
        <v>95747</v>
      </c>
      <c r="K264" s="1" t="s">
        <v>166</v>
      </c>
    </row>
    <row r="265" spans="1:11">
      <c r="A265" s="1" t="s">
        <v>232</v>
      </c>
      <c r="B265" s="1">
        <v>264</v>
      </c>
      <c r="C265" s="1">
        <v>201907</v>
      </c>
      <c r="D265" s="4" t="s">
        <v>271</v>
      </c>
      <c r="E265" s="1">
        <v>664</v>
      </c>
      <c r="F265" s="1">
        <v>3</v>
      </c>
      <c r="G265" s="1">
        <v>0</v>
      </c>
      <c r="H265" s="8">
        <v>317148</v>
      </c>
      <c r="I265" s="8">
        <v>95343</v>
      </c>
      <c r="J265" s="8">
        <v>2517990</v>
      </c>
      <c r="K265" s="1" t="s">
        <v>166</v>
      </c>
    </row>
    <row r="266" spans="1:11">
      <c r="A266" s="1" t="s">
        <v>232</v>
      </c>
      <c r="B266" s="1">
        <v>265</v>
      </c>
      <c r="C266" s="1">
        <v>201907</v>
      </c>
      <c r="D266" s="4" t="s">
        <v>271</v>
      </c>
      <c r="E266" s="1">
        <v>666</v>
      </c>
      <c r="F266" s="1">
        <v>3</v>
      </c>
      <c r="G266" s="1">
        <v>0</v>
      </c>
      <c r="H266" s="8">
        <v>220199</v>
      </c>
      <c r="I266" s="8">
        <v>81881</v>
      </c>
      <c r="J266" s="8">
        <v>1069952</v>
      </c>
      <c r="K266" s="1" t="s">
        <v>166</v>
      </c>
    </row>
    <row r="267" spans="1:11">
      <c r="A267" s="1" t="s">
        <v>232</v>
      </c>
      <c r="B267" s="1">
        <v>266</v>
      </c>
      <c r="C267" s="1">
        <v>201907</v>
      </c>
      <c r="D267" s="4" t="s">
        <v>271</v>
      </c>
      <c r="E267" s="1">
        <v>669</v>
      </c>
      <c r="F267" s="1">
        <v>3</v>
      </c>
      <c r="G267" s="1">
        <v>0</v>
      </c>
      <c r="H267" s="8">
        <v>302309</v>
      </c>
      <c r="I267" s="8">
        <v>92130</v>
      </c>
      <c r="J267" s="8">
        <v>1540882</v>
      </c>
      <c r="K267" s="1" t="s">
        <v>166</v>
      </c>
    </row>
    <row r="268" spans="1:11">
      <c r="A268" s="1" t="s">
        <v>232</v>
      </c>
      <c r="B268" s="1">
        <v>267</v>
      </c>
      <c r="C268" s="1">
        <v>201907</v>
      </c>
      <c r="D268" s="4" t="s">
        <v>271</v>
      </c>
      <c r="E268" s="1">
        <v>676</v>
      </c>
      <c r="F268" s="1">
        <v>3</v>
      </c>
      <c r="G268" s="1">
        <v>0</v>
      </c>
      <c r="H268" s="8">
        <v>41596</v>
      </c>
      <c r="I268" s="8">
        <v>15043</v>
      </c>
      <c r="J268" s="8">
        <v>443155</v>
      </c>
      <c r="K268" s="1" t="s">
        <v>166</v>
      </c>
    </row>
    <row r="269" spans="1:11">
      <c r="A269" s="1" t="s">
        <v>232</v>
      </c>
      <c r="B269" s="1">
        <v>268</v>
      </c>
      <c r="C269" s="1">
        <v>201907</v>
      </c>
      <c r="D269" s="4" t="s">
        <v>271</v>
      </c>
      <c r="E269" s="1">
        <v>690</v>
      </c>
      <c r="F269" s="1">
        <v>3</v>
      </c>
      <c r="G269" s="1">
        <v>0</v>
      </c>
      <c r="H269" s="8">
        <v>265072</v>
      </c>
      <c r="I269" s="8">
        <v>102394</v>
      </c>
      <c r="J269" s="8">
        <v>1573567</v>
      </c>
      <c r="K269" s="1" t="s">
        <v>166</v>
      </c>
    </row>
    <row r="270" spans="1:11">
      <c r="A270" s="1" t="s">
        <v>232</v>
      </c>
      <c r="B270" s="1">
        <v>269</v>
      </c>
      <c r="C270" s="1">
        <v>201907</v>
      </c>
      <c r="D270" s="4" t="s">
        <v>271</v>
      </c>
      <c r="E270" s="1">
        <v>696</v>
      </c>
      <c r="F270" s="1">
        <v>3</v>
      </c>
      <c r="G270" s="1">
        <v>0</v>
      </c>
      <c r="H270" s="8">
        <v>43787</v>
      </c>
      <c r="I270" s="8">
        <v>16281</v>
      </c>
      <c r="J270" s="8">
        <v>316204</v>
      </c>
      <c r="K270" s="1" t="s">
        <v>166</v>
      </c>
    </row>
    <row r="271" spans="1:11">
      <c r="A271" s="1" t="s">
        <v>232</v>
      </c>
      <c r="B271" s="1">
        <v>270</v>
      </c>
      <c r="C271" s="1">
        <v>201907</v>
      </c>
      <c r="D271" s="4" t="s">
        <v>271</v>
      </c>
      <c r="E271" s="1">
        <v>720</v>
      </c>
      <c r="F271" s="1">
        <v>3</v>
      </c>
      <c r="G271" s="1">
        <v>0</v>
      </c>
      <c r="H271" s="8">
        <v>1136915</v>
      </c>
      <c r="I271" s="8">
        <v>355146</v>
      </c>
      <c r="J271" s="8">
        <v>9780619</v>
      </c>
      <c r="K271" s="1" t="s">
        <v>166</v>
      </c>
    </row>
    <row r="272" spans="1:11">
      <c r="A272" s="1" t="s">
        <v>232</v>
      </c>
      <c r="B272" s="1">
        <v>271</v>
      </c>
      <c r="C272" s="1">
        <v>201907</v>
      </c>
      <c r="D272" s="4" t="s">
        <v>278</v>
      </c>
      <c r="E272" s="1">
        <v>52</v>
      </c>
      <c r="F272" s="1">
        <v>3</v>
      </c>
      <c r="G272" s="1">
        <v>0</v>
      </c>
      <c r="H272" s="8">
        <v>241644</v>
      </c>
      <c r="I272" s="8">
        <v>62339</v>
      </c>
      <c r="J272" s="8">
        <v>2008454</v>
      </c>
      <c r="K272" s="1" t="s">
        <v>166</v>
      </c>
    </row>
    <row r="273" spans="1:11">
      <c r="A273" s="1" t="s">
        <v>232</v>
      </c>
      <c r="B273" s="1">
        <v>272</v>
      </c>
      <c r="C273" s="1">
        <v>201907</v>
      </c>
      <c r="D273" s="4" t="s">
        <v>278</v>
      </c>
      <c r="E273" s="1">
        <v>204</v>
      </c>
      <c r="F273" s="1">
        <v>3</v>
      </c>
      <c r="G273" s="1">
        <v>0</v>
      </c>
      <c r="H273" s="8">
        <v>38285</v>
      </c>
      <c r="I273" s="8">
        <v>10881</v>
      </c>
      <c r="J273" s="8">
        <v>282404</v>
      </c>
      <c r="K273" s="1" t="s">
        <v>166</v>
      </c>
    </row>
    <row r="274" spans="1:11">
      <c r="A274" s="1" t="s">
        <v>232</v>
      </c>
      <c r="B274" s="1">
        <v>273</v>
      </c>
      <c r="C274" s="1">
        <v>201907</v>
      </c>
      <c r="D274" s="4" t="s">
        <v>278</v>
      </c>
      <c r="E274" s="1">
        <v>662</v>
      </c>
      <c r="F274" s="1">
        <v>3</v>
      </c>
      <c r="G274" s="1">
        <v>0</v>
      </c>
      <c r="H274" s="8">
        <v>41760</v>
      </c>
      <c r="I274" s="8">
        <v>13401</v>
      </c>
      <c r="J274" s="8">
        <v>99688</v>
      </c>
      <c r="K274" s="1" t="s">
        <v>166</v>
      </c>
    </row>
    <row r="275" spans="1:11">
      <c r="A275" s="1" t="s">
        <v>232</v>
      </c>
      <c r="B275" s="1">
        <v>274</v>
      </c>
      <c r="C275" s="1">
        <v>201907</v>
      </c>
      <c r="D275" s="4" t="s">
        <v>278</v>
      </c>
      <c r="E275" s="1">
        <v>664</v>
      </c>
      <c r="F275" s="1">
        <v>3</v>
      </c>
      <c r="G275" s="1">
        <v>0</v>
      </c>
      <c r="H275" s="8">
        <v>650349</v>
      </c>
      <c r="I275" s="8">
        <v>181123</v>
      </c>
      <c r="J275" s="8">
        <v>3786141</v>
      </c>
      <c r="K275" s="1" t="s">
        <v>166</v>
      </c>
    </row>
    <row r="276" spans="1:11">
      <c r="A276" s="1" t="s">
        <v>232</v>
      </c>
      <c r="B276" s="1">
        <v>275</v>
      </c>
      <c r="C276" s="1">
        <v>201907</v>
      </c>
      <c r="D276" s="4" t="s">
        <v>278</v>
      </c>
      <c r="E276" s="1">
        <v>666</v>
      </c>
      <c r="F276" s="1">
        <v>3</v>
      </c>
      <c r="G276" s="1">
        <v>0</v>
      </c>
      <c r="H276" s="8">
        <v>2556089</v>
      </c>
      <c r="I276" s="8">
        <v>765001</v>
      </c>
      <c r="J276" s="8">
        <v>11417770</v>
      </c>
      <c r="K276" s="1" t="s">
        <v>166</v>
      </c>
    </row>
    <row r="277" spans="1:11">
      <c r="A277" s="1" t="s">
        <v>232</v>
      </c>
      <c r="B277" s="1">
        <v>276</v>
      </c>
      <c r="C277" s="1">
        <v>201907</v>
      </c>
      <c r="D277" s="4" t="s">
        <v>278</v>
      </c>
      <c r="E277" s="1">
        <v>669</v>
      </c>
      <c r="F277" s="1">
        <v>3</v>
      </c>
      <c r="G277" s="1">
        <v>0</v>
      </c>
      <c r="H277" s="8">
        <v>101614</v>
      </c>
      <c r="I277" s="8">
        <v>27569</v>
      </c>
      <c r="J277" s="8">
        <v>662999</v>
      </c>
      <c r="K277" s="1" t="s">
        <v>166</v>
      </c>
    </row>
    <row r="278" spans="1:11">
      <c r="A278" s="1" t="s">
        <v>232</v>
      </c>
      <c r="B278" s="1">
        <v>277</v>
      </c>
      <c r="C278" s="1">
        <v>201907</v>
      </c>
      <c r="D278" s="4" t="s">
        <v>278</v>
      </c>
      <c r="E278" s="1">
        <v>676</v>
      </c>
      <c r="F278" s="1">
        <v>3</v>
      </c>
      <c r="G278" s="1">
        <v>0</v>
      </c>
      <c r="H278" s="8">
        <v>22715</v>
      </c>
      <c r="I278" s="8">
        <v>7874</v>
      </c>
      <c r="J278" s="8">
        <v>148395</v>
      </c>
      <c r="K278" s="1" t="s">
        <v>166</v>
      </c>
    </row>
    <row r="279" spans="1:11">
      <c r="A279" s="1" t="s">
        <v>232</v>
      </c>
      <c r="B279" s="1">
        <v>278</v>
      </c>
      <c r="C279" s="1">
        <v>201907</v>
      </c>
      <c r="D279" s="4" t="s">
        <v>278</v>
      </c>
      <c r="E279" s="1">
        <v>690</v>
      </c>
      <c r="F279" s="1">
        <v>3</v>
      </c>
      <c r="G279" s="1">
        <v>0</v>
      </c>
      <c r="H279" s="8">
        <v>387628</v>
      </c>
      <c r="I279" s="8">
        <v>128577</v>
      </c>
      <c r="J279" s="8">
        <v>3011199</v>
      </c>
      <c r="K279" s="1" t="s">
        <v>166</v>
      </c>
    </row>
    <row r="280" spans="1:11">
      <c r="A280" s="1" t="s">
        <v>232</v>
      </c>
      <c r="B280" s="1">
        <v>279</v>
      </c>
      <c r="C280" s="1">
        <v>201907</v>
      </c>
      <c r="D280" s="4" t="s">
        <v>278</v>
      </c>
      <c r="E280" s="1">
        <v>696</v>
      </c>
      <c r="F280" s="1">
        <v>3</v>
      </c>
      <c r="G280" s="1">
        <v>0</v>
      </c>
      <c r="H280" s="8">
        <v>231366</v>
      </c>
      <c r="I280" s="8">
        <v>72606</v>
      </c>
      <c r="J280" s="8">
        <v>1800780</v>
      </c>
      <c r="K280" s="1" t="s">
        <v>166</v>
      </c>
    </row>
    <row r="281" spans="1:11">
      <c r="A281" s="1" t="s">
        <v>232</v>
      </c>
      <c r="B281" s="1">
        <v>280</v>
      </c>
      <c r="C281" s="1">
        <v>201907</v>
      </c>
      <c r="D281" s="4" t="s">
        <v>278</v>
      </c>
      <c r="E281" s="1">
        <v>720</v>
      </c>
      <c r="F281" s="1">
        <v>3</v>
      </c>
      <c r="G281" s="1">
        <v>0</v>
      </c>
      <c r="H281" s="8">
        <v>431350</v>
      </c>
      <c r="I281" s="8">
        <v>144911</v>
      </c>
      <c r="J281" s="8">
        <v>2316835</v>
      </c>
      <c r="K281" s="1" t="s">
        <v>166</v>
      </c>
    </row>
    <row r="282" spans="1:11">
      <c r="A282" s="1" t="s">
        <v>232</v>
      </c>
      <c r="B282" s="1">
        <v>281</v>
      </c>
      <c r="C282" s="1">
        <v>201908</v>
      </c>
      <c r="D282" s="4" t="s">
        <v>256</v>
      </c>
      <c r="E282" s="1">
        <v>52</v>
      </c>
      <c r="F282" s="1">
        <v>3</v>
      </c>
      <c r="G282" s="1">
        <v>0</v>
      </c>
      <c r="H282" s="8">
        <v>3410745</v>
      </c>
      <c r="I282" s="8">
        <v>876441</v>
      </c>
      <c r="J282" s="8">
        <v>12383124</v>
      </c>
      <c r="K282" s="1" t="s">
        <v>166</v>
      </c>
    </row>
    <row r="283" spans="1:11">
      <c r="A283" s="1" t="s">
        <v>232</v>
      </c>
      <c r="B283" s="1">
        <v>282</v>
      </c>
      <c r="C283" s="1">
        <v>201908</v>
      </c>
      <c r="D283" s="4" t="s">
        <v>256</v>
      </c>
      <c r="E283" s="1">
        <v>204</v>
      </c>
      <c r="F283" s="1">
        <v>3</v>
      </c>
      <c r="G283" s="1">
        <v>0</v>
      </c>
      <c r="H283" s="8">
        <v>625741</v>
      </c>
      <c r="I283" s="8">
        <v>91383</v>
      </c>
      <c r="J283" s="8">
        <v>669847</v>
      </c>
      <c r="K283" s="1" t="s">
        <v>166</v>
      </c>
    </row>
    <row r="284" spans="1:11">
      <c r="A284" s="1" t="s">
        <v>232</v>
      </c>
      <c r="B284" s="1">
        <v>283</v>
      </c>
      <c r="C284" s="1">
        <v>201908</v>
      </c>
      <c r="D284" s="4" t="s">
        <v>256</v>
      </c>
      <c r="E284" s="1">
        <v>662</v>
      </c>
      <c r="F284" s="1">
        <v>3</v>
      </c>
      <c r="G284" s="1">
        <v>0</v>
      </c>
      <c r="H284" s="8">
        <v>933492</v>
      </c>
      <c r="I284" s="8">
        <v>227494</v>
      </c>
      <c r="J284" s="8">
        <v>2230828</v>
      </c>
      <c r="K284" s="1" t="s">
        <v>166</v>
      </c>
    </row>
    <row r="285" spans="1:11">
      <c r="A285" s="1" t="s">
        <v>232</v>
      </c>
      <c r="B285" s="1">
        <v>284</v>
      </c>
      <c r="C285" s="1">
        <v>201908</v>
      </c>
      <c r="D285" s="4" t="s">
        <v>256</v>
      </c>
      <c r="E285" s="1">
        <v>664</v>
      </c>
      <c r="F285" s="1">
        <v>3</v>
      </c>
      <c r="G285" s="1">
        <v>0</v>
      </c>
      <c r="H285" s="8">
        <v>4607189</v>
      </c>
      <c r="I285" s="8">
        <v>734578</v>
      </c>
      <c r="J285" s="8">
        <v>9289737</v>
      </c>
      <c r="K285" s="1" t="s">
        <v>166</v>
      </c>
    </row>
    <row r="286" spans="1:11">
      <c r="A286" s="1" t="s">
        <v>232</v>
      </c>
      <c r="B286" s="1">
        <v>285</v>
      </c>
      <c r="C286" s="1">
        <v>201908</v>
      </c>
      <c r="D286" s="4" t="s">
        <v>256</v>
      </c>
      <c r="E286" s="1">
        <v>666</v>
      </c>
      <c r="F286" s="1">
        <v>3</v>
      </c>
      <c r="G286" s="1">
        <v>0</v>
      </c>
      <c r="H286" s="8">
        <v>18198997</v>
      </c>
      <c r="I286" s="8">
        <v>2936542</v>
      </c>
      <c r="J286" s="8">
        <v>27950922</v>
      </c>
      <c r="K286" s="1" t="s">
        <v>166</v>
      </c>
    </row>
    <row r="287" spans="1:11">
      <c r="A287" s="1" t="s">
        <v>232</v>
      </c>
      <c r="B287" s="1">
        <v>286</v>
      </c>
      <c r="C287" s="1">
        <v>201908</v>
      </c>
      <c r="D287" s="4" t="s">
        <v>256</v>
      </c>
      <c r="E287" s="1">
        <v>669</v>
      </c>
      <c r="F287" s="1">
        <v>3</v>
      </c>
      <c r="G287" s="1">
        <v>0</v>
      </c>
      <c r="H287" s="8">
        <v>812985</v>
      </c>
      <c r="I287" s="8">
        <v>129917</v>
      </c>
      <c r="J287" s="8">
        <v>1929932</v>
      </c>
      <c r="K287" s="1" t="s">
        <v>166</v>
      </c>
    </row>
    <row r="288" spans="1:11">
      <c r="A288" s="1" t="s">
        <v>232</v>
      </c>
      <c r="B288" s="1">
        <v>287</v>
      </c>
      <c r="C288" s="1">
        <v>201908</v>
      </c>
      <c r="D288" s="4" t="s">
        <v>256</v>
      </c>
      <c r="E288" s="1">
        <v>676</v>
      </c>
      <c r="F288" s="1">
        <v>3</v>
      </c>
      <c r="G288" s="1">
        <v>0</v>
      </c>
      <c r="H288" s="8">
        <v>16874</v>
      </c>
      <c r="I288" s="8">
        <v>1305</v>
      </c>
      <c r="J288" s="8">
        <v>17743</v>
      </c>
      <c r="K288" s="1" t="s">
        <v>166</v>
      </c>
    </row>
    <row r="289" spans="1:11">
      <c r="A289" s="1" t="s">
        <v>232</v>
      </c>
      <c r="B289" s="1">
        <v>288</v>
      </c>
      <c r="C289" s="1">
        <v>201908</v>
      </c>
      <c r="D289" s="4" t="s">
        <v>256</v>
      </c>
      <c r="E289" s="1">
        <v>690</v>
      </c>
      <c r="F289" s="1">
        <v>3</v>
      </c>
      <c r="G289" s="1">
        <v>0</v>
      </c>
      <c r="H289" s="8">
        <v>507936</v>
      </c>
      <c r="I289" s="8">
        <v>79343</v>
      </c>
      <c r="J289" s="8">
        <v>1331977</v>
      </c>
      <c r="K289" s="1" t="s">
        <v>166</v>
      </c>
    </row>
    <row r="290" spans="1:11">
      <c r="A290" s="1" t="s">
        <v>232</v>
      </c>
      <c r="B290" s="1">
        <v>289</v>
      </c>
      <c r="C290" s="1">
        <v>201908</v>
      </c>
      <c r="D290" s="4" t="s">
        <v>256</v>
      </c>
      <c r="E290" s="1">
        <v>696</v>
      </c>
      <c r="F290" s="1">
        <v>3</v>
      </c>
      <c r="G290" s="1">
        <v>0</v>
      </c>
      <c r="H290" s="8">
        <v>530549</v>
      </c>
      <c r="I290" s="8">
        <v>106713</v>
      </c>
      <c r="J290" s="8">
        <v>1497156</v>
      </c>
      <c r="K290" s="1" t="s">
        <v>166</v>
      </c>
    </row>
    <row r="291" spans="1:11">
      <c r="A291" s="1" t="s">
        <v>232</v>
      </c>
      <c r="B291" s="1">
        <v>290</v>
      </c>
      <c r="C291" s="1">
        <v>201908</v>
      </c>
      <c r="D291" s="4" t="s">
        <v>256</v>
      </c>
      <c r="E291" s="1">
        <v>720</v>
      </c>
      <c r="F291" s="1">
        <v>3</v>
      </c>
      <c r="G291" s="1">
        <v>0</v>
      </c>
      <c r="H291" s="8">
        <v>999357</v>
      </c>
      <c r="I291" s="8">
        <v>236384</v>
      </c>
      <c r="J291" s="8">
        <v>3598466</v>
      </c>
      <c r="K291" s="1" t="s">
        <v>166</v>
      </c>
    </row>
    <row r="292" spans="1:11">
      <c r="A292" s="1" t="s">
        <v>232</v>
      </c>
      <c r="B292" s="1">
        <v>291</v>
      </c>
      <c r="C292" s="1">
        <v>201908</v>
      </c>
      <c r="D292" s="4" t="s">
        <v>265</v>
      </c>
      <c r="E292" s="1">
        <v>52</v>
      </c>
      <c r="F292" s="1">
        <v>3</v>
      </c>
      <c r="G292" s="1">
        <v>0</v>
      </c>
      <c r="H292" s="8">
        <v>1430419</v>
      </c>
      <c r="I292" s="8">
        <v>493847</v>
      </c>
      <c r="J292" s="8">
        <v>9025626</v>
      </c>
      <c r="K292" s="1" t="s">
        <v>166</v>
      </c>
    </row>
    <row r="293" spans="1:11">
      <c r="A293" s="1" t="s">
        <v>232</v>
      </c>
      <c r="B293" s="1">
        <v>292</v>
      </c>
      <c r="C293" s="1">
        <v>201908</v>
      </c>
      <c r="D293" s="4" t="s">
        <v>265</v>
      </c>
      <c r="E293" s="1">
        <v>204</v>
      </c>
      <c r="F293" s="1">
        <v>3</v>
      </c>
      <c r="G293" s="1">
        <v>0</v>
      </c>
      <c r="H293" s="8">
        <v>1464</v>
      </c>
      <c r="I293" s="8">
        <v>393</v>
      </c>
      <c r="J293" s="8">
        <v>9952</v>
      </c>
      <c r="K293" s="1" t="s">
        <v>166</v>
      </c>
    </row>
    <row r="294" spans="1:11">
      <c r="A294" s="1" t="s">
        <v>232</v>
      </c>
      <c r="B294" s="1">
        <v>293</v>
      </c>
      <c r="C294" s="1">
        <v>201908</v>
      </c>
      <c r="D294" s="4" t="s">
        <v>265</v>
      </c>
      <c r="E294" s="1">
        <v>662</v>
      </c>
      <c r="F294" s="1">
        <v>3</v>
      </c>
      <c r="G294" s="1">
        <v>0</v>
      </c>
      <c r="H294" s="8">
        <v>57446</v>
      </c>
      <c r="I294" s="8">
        <v>21865</v>
      </c>
      <c r="J294" s="8">
        <v>284404</v>
      </c>
      <c r="K294" s="1" t="s">
        <v>166</v>
      </c>
    </row>
    <row r="295" spans="1:11">
      <c r="A295" s="1" t="s">
        <v>232</v>
      </c>
      <c r="B295" s="1">
        <v>294</v>
      </c>
      <c r="C295" s="1">
        <v>201908</v>
      </c>
      <c r="D295" s="4" t="s">
        <v>265</v>
      </c>
      <c r="E295" s="1">
        <v>664</v>
      </c>
      <c r="F295" s="1">
        <v>3</v>
      </c>
      <c r="G295" s="1">
        <v>0</v>
      </c>
      <c r="H295" s="8">
        <v>154710</v>
      </c>
      <c r="I295" s="8">
        <v>55193</v>
      </c>
      <c r="J295" s="8">
        <v>709210</v>
      </c>
      <c r="K295" s="1" t="s">
        <v>166</v>
      </c>
    </row>
    <row r="296" spans="1:11">
      <c r="A296" s="1" t="s">
        <v>232</v>
      </c>
      <c r="B296" s="1">
        <v>295</v>
      </c>
      <c r="C296" s="1">
        <v>201908</v>
      </c>
      <c r="D296" s="4" t="s">
        <v>265</v>
      </c>
      <c r="E296" s="1">
        <v>666</v>
      </c>
      <c r="F296" s="1">
        <v>3</v>
      </c>
      <c r="G296" s="1">
        <v>0</v>
      </c>
      <c r="H296" s="8">
        <v>3069261</v>
      </c>
      <c r="I296" s="8">
        <v>1160826</v>
      </c>
      <c r="J296" s="8">
        <v>12551449</v>
      </c>
      <c r="K296" s="1" t="s">
        <v>166</v>
      </c>
    </row>
    <row r="297" spans="1:11">
      <c r="A297" s="1" t="s">
        <v>232</v>
      </c>
      <c r="B297" s="1">
        <v>296</v>
      </c>
      <c r="C297" s="1">
        <v>201908</v>
      </c>
      <c r="D297" s="4" t="s">
        <v>265</v>
      </c>
      <c r="E297" s="1">
        <v>669</v>
      </c>
      <c r="F297" s="1">
        <v>3</v>
      </c>
      <c r="G297" s="1">
        <v>0</v>
      </c>
      <c r="H297" s="8">
        <v>140954</v>
      </c>
      <c r="I297" s="8">
        <v>40757</v>
      </c>
      <c r="J297" s="8">
        <v>657227</v>
      </c>
      <c r="K297" s="1" t="s">
        <v>166</v>
      </c>
    </row>
    <row r="298" spans="1:11">
      <c r="A298" s="1" t="s">
        <v>232</v>
      </c>
      <c r="B298" s="1">
        <v>297</v>
      </c>
      <c r="C298" s="1">
        <v>201908</v>
      </c>
      <c r="D298" s="4" t="s">
        <v>265</v>
      </c>
      <c r="E298" s="1">
        <v>676</v>
      </c>
      <c r="F298" s="1">
        <v>3</v>
      </c>
      <c r="G298" s="1">
        <v>0</v>
      </c>
      <c r="H298" s="8">
        <v>1123798</v>
      </c>
      <c r="I298" s="8">
        <v>362465</v>
      </c>
      <c r="J298" s="8">
        <v>4068491</v>
      </c>
      <c r="K298" s="1" t="s">
        <v>166</v>
      </c>
    </row>
    <row r="299" spans="1:11">
      <c r="A299" s="1" t="s">
        <v>232</v>
      </c>
      <c r="B299" s="1">
        <v>298</v>
      </c>
      <c r="C299" s="1">
        <v>201908</v>
      </c>
      <c r="D299" s="4" t="s">
        <v>265</v>
      </c>
      <c r="E299" s="1">
        <v>690</v>
      </c>
      <c r="F299" s="1">
        <v>3</v>
      </c>
      <c r="G299" s="1">
        <v>0</v>
      </c>
      <c r="H299" s="8">
        <v>156629</v>
      </c>
      <c r="I299" s="8">
        <v>49083</v>
      </c>
      <c r="J299" s="8">
        <v>945421</v>
      </c>
      <c r="K299" s="1" t="s">
        <v>166</v>
      </c>
    </row>
    <row r="300" spans="1:11">
      <c r="A300" s="1" t="s">
        <v>232</v>
      </c>
      <c r="B300" s="1">
        <v>299</v>
      </c>
      <c r="C300" s="1">
        <v>201908</v>
      </c>
      <c r="D300" s="4" t="s">
        <v>265</v>
      </c>
      <c r="E300" s="1">
        <v>696</v>
      </c>
      <c r="F300" s="1">
        <v>3</v>
      </c>
      <c r="G300" s="1">
        <v>0</v>
      </c>
      <c r="H300" s="8">
        <v>1725170</v>
      </c>
      <c r="I300" s="8">
        <v>622154</v>
      </c>
      <c r="J300" s="8">
        <v>7835961</v>
      </c>
      <c r="K300" s="1" t="s">
        <v>166</v>
      </c>
    </row>
    <row r="301" spans="1:11">
      <c r="A301" s="1" t="s">
        <v>232</v>
      </c>
      <c r="B301" s="1">
        <v>300</v>
      </c>
      <c r="C301" s="1">
        <v>201908</v>
      </c>
      <c r="D301" s="4" t="s">
        <v>265</v>
      </c>
      <c r="E301" s="1">
        <v>720</v>
      </c>
      <c r="F301" s="1">
        <v>3</v>
      </c>
      <c r="G301" s="1">
        <v>0</v>
      </c>
      <c r="H301" s="8">
        <v>6451962</v>
      </c>
      <c r="I301" s="8">
        <v>2311484</v>
      </c>
      <c r="J301" s="8">
        <v>30979315</v>
      </c>
      <c r="K301" s="1" t="s">
        <v>166</v>
      </c>
    </row>
    <row r="302" spans="1:11">
      <c r="A302" s="1" t="s">
        <v>232</v>
      </c>
      <c r="B302" s="1">
        <v>301</v>
      </c>
      <c r="C302" s="1">
        <v>201908</v>
      </c>
      <c r="D302" s="4" t="s">
        <v>271</v>
      </c>
      <c r="E302" s="1">
        <v>52</v>
      </c>
      <c r="F302" s="1">
        <v>3</v>
      </c>
      <c r="G302" s="1">
        <v>0</v>
      </c>
      <c r="H302" s="8">
        <v>196812</v>
      </c>
      <c r="I302" s="8">
        <v>73503</v>
      </c>
      <c r="J302" s="8">
        <v>2024841</v>
      </c>
      <c r="K302" s="1" t="s">
        <v>166</v>
      </c>
    </row>
    <row r="303" spans="1:11">
      <c r="A303" s="1" t="s">
        <v>232</v>
      </c>
      <c r="B303" s="1">
        <v>302</v>
      </c>
      <c r="C303" s="1">
        <v>201908</v>
      </c>
      <c r="D303" s="4" t="s">
        <v>271</v>
      </c>
      <c r="E303" s="1">
        <v>204</v>
      </c>
      <c r="F303" s="1">
        <v>3</v>
      </c>
      <c r="G303" s="1">
        <v>0</v>
      </c>
      <c r="H303" s="8">
        <v>153022</v>
      </c>
      <c r="I303" s="8">
        <v>42495</v>
      </c>
      <c r="J303" s="8">
        <v>883549</v>
      </c>
      <c r="K303" s="1" t="s">
        <v>166</v>
      </c>
    </row>
    <row r="304" spans="1:11">
      <c r="A304" s="1" t="s">
        <v>232</v>
      </c>
      <c r="B304" s="1">
        <v>303</v>
      </c>
      <c r="C304" s="1">
        <v>201908</v>
      </c>
      <c r="D304" s="4" t="s">
        <v>271</v>
      </c>
      <c r="E304" s="1">
        <v>662</v>
      </c>
      <c r="F304" s="1">
        <v>3</v>
      </c>
      <c r="G304" s="1">
        <v>0</v>
      </c>
      <c r="H304" s="8">
        <v>18715</v>
      </c>
      <c r="I304" s="8">
        <v>2228</v>
      </c>
      <c r="J304" s="8">
        <v>73967</v>
      </c>
      <c r="K304" s="1" t="s">
        <v>166</v>
      </c>
    </row>
    <row r="305" spans="1:11">
      <c r="A305" s="1" t="s">
        <v>232</v>
      </c>
      <c r="B305" s="1">
        <v>304</v>
      </c>
      <c r="C305" s="1">
        <v>201908</v>
      </c>
      <c r="D305" s="4" t="s">
        <v>271</v>
      </c>
      <c r="E305" s="1">
        <v>664</v>
      </c>
      <c r="F305" s="1">
        <v>3</v>
      </c>
      <c r="G305" s="1">
        <v>0</v>
      </c>
      <c r="H305" s="8">
        <v>284894</v>
      </c>
      <c r="I305" s="8">
        <v>94681</v>
      </c>
      <c r="J305" s="8">
        <v>2626057</v>
      </c>
      <c r="K305" s="1" t="s">
        <v>166</v>
      </c>
    </row>
    <row r="306" spans="1:11">
      <c r="A306" s="1" t="s">
        <v>232</v>
      </c>
      <c r="B306" s="1">
        <v>305</v>
      </c>
      <c r="C306" s="1">
        <v>201908</v>
      </c>
      <c r="D306" s="4" t="s">
        <v>271</v>
      </c>
      <c r="E306" s="1">
        <v>666</v>
      </c>
      <c r="F306" s="1">
        <v>3</v>
      </c>
      <c r="G306" s="1">
        <v>0</v>
      </c>
      <c r="H306" s="8">
        <v>117558</v>
      </c>
      <c r="I306" s="8">
        <v>48148</v>
      </c>
      <c r="J306" s="8">
        <v>687202</v>
      </c>
      <c r="K306" s="1" t="s">
        <v>166</v>
      </c>
    </row>
    <row r="307" spans="1:11">
      <c r="A307" s="1" t="s">
        <v>232</v>
      </c>
      <c r="B307" s="1">
        <v>306</v>
      </c>
      <c r="C307" s="1">
        <v>201908</v>
      </c>
      <c r="D307" s="4" t="s">
        <v>271</v>
      </c>
      <c r="E307" s="1">
        <v>669</v>
      </c>
      <c r="F307" s="1">
        <v>3</v>
      </c>
      <c r="G307" s="1">
        <v>0</v>
      </c>
      <c r="H307" s="8">
        <v>294198</v>
      </c>
      <c r="I307" s="8">
        <v>96887</v>
      </c>
      <c r="J307" s="8">
        <v>1664360</v>
      </c>
      <c r="K307" s="1" t="s">
        <v>166</v>
      </c>
    </row>
    <row r="308" spans="1:11">
      <c r="A308" s="1" t="s">
        <v>232</v>
      </c>
      <c r="B308" s="1">
        <v>307</v>
      </c>
      <c r="C308" s="1">
        <v>201908</v>
      </c>
      <c r="D308" s="4" t="s">
        <v>271</v>
      </c>
      <c r="E308" s="1">
        <v>676</v>
      </c>
      <c r="F308" s="1">
        <v>3</v>
      </c>
      <c r="G308" s="1">
        <v>0</v>
      </c>
      <c r="H308" s="8">
        <v>41943</v>
      </c>
      <c r="I308" s="8">
        <v>17446</v>
      </c>
      <c r="J308" s="8">
        <v>443901</v>
      </c>
      <c r="K308" s="1" t="s">
        <v>166</v>
      </c>
    </row>
    <row r="309" spans="1:11">
      <c r="A309" s="1" t="s">
        <v>232</v>
      </c>
      <c r="B309" s="1">
        <v>308</v>
      </c>
      <c r="C309" s="1">
        <v>201908</v>
      </c>
      <c r="D309" s="4" t="s">
        <v>271</v>
      </c>
      <c r="E309" s="1">
        <v>690</v>
      </c>
      <c r="F309" s="1">
        <v>3</v>
      </c>
      <c r="G309" s="1">
        <v>0</v>
      </c>
      <c r="H309" s="8">
        <v>302268</v>
      </c>
      <c r="I309" s="8">
        <v>95707</v>
      </c>
      <c r="J309" s="8">
        <v>2067509</v>
      </c>
      <c r="K309" s="1" t="s">
        <v>166</v>
      </c>
    </row>
    <row r="310" spans="1:11">
      <c r="A310" s="1" t="s">
        <v>232</v>
      </c>
      <c r="B310" s="1">
        <v>309</v>
      </c>
      <c r="C310" s="1">
        <v>201908</v>
      </c>
      <c r="D310" s="4" t="s">
        <v>271</v>
      </c>
      <c r="E310" s="1">
        <v>696</v>
      </c>
      <c r="F310" s="1">
        <v>3</v>
      </c>
      <c r="G310" s="1">
        <v>0</v>
      </c>
      <c r="H310" s="8">
        <v>25311</v>
      </c>
      <c r="I310" s="8">
        <v>17092</v>
      </c>
      <c r="J310" s="8">
        <v>232308</v>
      </c>
      <c r="K310" s="1" t="s">
        <v>166</v>
      </c>
    </row>
    <row r="311" spans="1:11">
      <c r="A311" s="1" t="s">
        <v>232</v>
      </c>
      <c r="B311" s="1">
        <v>310</v>
      </c>
      <c r="C311" s="1">
        <v>201908</v>
      </c>
      <c r="D311" s="4" t="s">
        <v>271</v>
      </c>
      <c r="E311" s="1">
        <v>720</v>
      </c>
      <c r="F311" s="1">
        <v>3</v>
      </c>
      <c r="G311" s="1">
        <v>0</v>
      </c>
      <c r="H311" s="8">
        <v>1112030</v>
      </c>
      <c r="I311" s="8">
        <v>380857</v>
      </c>
      <c r="J311" s="8">
        <v>9939681</v>
      </c>
      <c r="K311" s="1" t="s">
        <v>166</v>
      </c>
    </row>
    <row r="312" spans="1:11">
      <c r="A312" s="1" t="s">
        <v>232</v>
      </c>
      <c r="B312" s="1">
        <v>311</v>
      </c>
      <c r="C312" s="1">
        <v>201908</v>
      </c>
      <c r="D312" s="4" t="s">
        <v>278</v>
      </c>
      <c r="E312" s="1">
        <v>52</v>
      </c>
      <c r="F312" s="1">
        <v>3</v>
      </c>
      <c r="G312" s="1">
        <v>0</v>
      </c>
      <c r="H312" s="8">
        <v>186568</v>
      </c>
      <c r="I312" s="8">
        <v>60999</v>
      </c>
      <c r="J312" s="8">
        <v>2250243</v>
      </c>
      <c r="K312" s="1" t="s">
        <v>166</v>
      </c>
    </row>
    <row r="313" spans="1:11">
      <c r="A313" s="1" t="s">
        <v>232</v>
      </c>
      <c r="B313" s="1">
        <v>312</v>
      </c>
      <c r="C313" s="1">
        <v>201908</v>
      </c>
      <c r="D313" s="4" t="s">
        <v>278</v>
      </c>
      <c r="E313" s="1">
        <v>204</v>
      </c>
      <c r="F313" s="1">
        <v>3</v>
      </c>
      <c r="G313" s="1">
        <v>0</v>
      </c>
      <c r="H313" s="8">
        <v>20493</v>
      </c>
      <c r="I313" s="8">
        <v>5880</v>
      </c>
      <c r="J313" s="8">
        <v>151787</v>
      </c>
      <c r="K313" s="1" t="s">
        <v>166</v>
      </c>
    </row>
    <row r="314" spans="1:11">
      <c r="A314" s="1" t="s">
        <v>232</v>
      </c>
      <c r="B314" s="1">
        <v>313</v>
      </c>
      <c r="C314" s="1">
        <v>201908</v>
      </c>
      <c r="D314" s="4" t="s">
        <v>278</v>
      </c>
      <c r="E314" s="1">
        <v>662</v>
      </c>
      <c r="F314" s="1">
        <v>3</v>
      </c>
      <c r="G314" s="1">
        <v>0</v>
      </c>
      <c r="H314" s="8">
        <v>21200</v>
      </c>
      <c r="I314" s="8">
        <v>7302</v>
      </c>
      <c r="J314" s="8">
        <v>49783</v>
      </c>
      <c r="K314" s="1" t="s">
        <v>166</v>
      </c>
    </row>
    <row r="315" spans="1:11">
      <c r="A315" s="1" t="s">
        <v>232</v>
      </c>
      <c r="B315" s="1">
        <v>314</v>
      </c>
      <c r="C315" s="1">
        <v>201908</v>
      </c>
      <c r="D315" s="4" t="s">
        <v>278</v>
      </c>
      <c r="E315" s="1">
        <v>664</v>
      </c>
      <c r="F315" s="1">
        <v>3</v>
      </c>
      <c r="G315" s="1">
        <v>0</v>
      </c>
      <c r="H315" s="8">
        <v>574433</v>
      </c>
      <c r="I315" s="8">
        <v>171382</v>
      </c>
      <c r="J315" s="8">
        <v>3455474</v>
      </c>
      <c r="K315" s="1" t="s">
        <v>166</v>
      </c>
    </row>
    <row r="316" spans="1:11">
      <c r="A316" s="1" t="s">
        <v>232</v>
      </c>
      <c r="B316" s="1">
        <v>315</v>
      </c>
      <c r="C316" s="1">
        <v>201908</v>
      </c>
      <c r="D316" s="4" t="s">
        <v>278</v>
      </c>
      <c r="E316" s="1">
        <v>666</v>
      </c>
      <c r="F316" s="1">
        <v>3</v>
      </c>
      <c r="G316" s="1">
        <v>0</v>
      </c>
      <c r="H316" s="8">
        <v>2182803</v>
      </c>
      <c r="I316" s="8">
        <v>641339</v>
      </c>
      <c r="J316" s="8">
        <v>10544441</v>
      </c>
      <c r="K316" s="1" t="s">
        <v>166</v>
      </c>
    </row>
    <row r="317" spans="1:11">
      <c r="A317" s="1" t="s">
        <v>232</v>
      </c>
      <c r="B317" s="1">
        <v>316</v>
      </c>
      <c r="C317" s="1">
        <v>201908</v>
      </c>
      <c r="D317" s="4" t="s">
        <v>278</v>
      </c>
      <c r="E317" s="1">
        <v>669</v>
      </c>
      <c r="F317" s="1">
        <v>3</v>
      </c>
      <c r="G317" s="1">
        <v>0</v>
      </c>
      <c r="H317" s="8">
        <v>148844</v>
      </c>
      <c r="I317" s="8">
        <v>45546</v>
      </c>
      <c r="J317" s="8">
        <v>865905</v>
      </c>
      <c r="K317" s="1" t="s">
        <v>166</v>
      </c>
    </row>
    <row r="318" spans="1:11">
      <c r="A318" s="1" t="s">
        <v>232</v>
      </c>
      <c r="B318" s="1">
        <v>317</v>
      </c>
      <c r="C318" s="1">
        <v>201908</v>
      </c>
      <c r="D318" s="4" t="s">
        <v>278</v>
      </c>
      <c r="E318" s="1">
        <v>676</v>
      </c>
      <c r="F318" s="1">
        <v>3</v>
      </c>
      <c r="G318" s="1">
        <v>0</v>
      </c>
      <c r="H318" s="8">
        <v>12401</v>
      </c>
      <c r="I318" s="8">
        <v>4200</v>
      </c>
      <c r="J318" s="8">
        <v>107591</v>
      </c>
      <c r="K318" s="1" t="s">
        <v>166</v>
      </c>
    </row>
    <row r="319" spans="1:11">
      <c r="A319" s="1" t="s">
        <v>232</v>
      </c>
      <c r="B319" s="1">
        <v>318</v>
      </c>
      <c r="C319" s="1">
        <v>201908</v>
      </c>
      <c r="D319" s="4" t="s">
        <v>278</v>
      </c>
      <c r="E319" s="1">
        <v>690</v>
      </c>
      <c r="F319" s="1">
        <v>3</v>
      </c>
      <c r="G319" s="1">
        <v>0</v>
      </c>
      <c r="H319" s="8">
        <v>275341</v>
      </c>
      <c r="I319" s="8">
        <v>90975</v>
      </c>
      <c r="J319" s="8">
        <v>2078210</v>
      </c>
      <c r="K319" s="1" t="s">
        <v>166</v>
      </c>
    </row>
    <row r="320" spans="1:11">
      <c r="A320" s="1" t="s">
        <v>232</v>
      </c>
      <c r="B320" s="1">
        <v>319</v>
      </c>
      <c r="C320" s="1">
        <v>201908</v>
      </c>
      <c r="D320" s="4" t="s">
        <v>278</v>
      </c>
      <c r="E320" s="1">
        <v>696</v>
      </c>
      <c r="F320" s="1">
        <v>3</v>
      </c>
      <c r="G320" s="1">
        <v>0</v>
      </c>
      <c r="H320" s="8">
        <v>179370</v>
      </c>
      <c r="I320" s="8">
        <v>61092</v>
      </c>
      <c r="J320" s="8">
        <v>1489451</v>
      </c>
      <c r="K320" s="1" t="s">
        <v>166</v>
      </c>
    </row>
    <row r="321" spans="1:11">
      <c r="A321" s="1" t="s">
        <v>232</v>
      </c>
      <c r="B321" s="1">
        <v>320</v>
      </c>
      <c r="C321" s="1">
        <v>201908</v>
      </c>
      <c r="D321" s="4" t="s">
        <v>278</v>
      </c>
      <c r="E321" s="1">
        <v>720</v>
      </c>
      <c r="F321" s="1">
        <v>3</v>
      </c>
      <c r="G321" s="1">
        <v>0</v>
      </c>
      <c r="H321" s="8">
        <v>432646</v>
      </c>
      <c r="I321" s="8">
        <v>163042</v>
      </c>
      <c r="J321" s="8">
        <v>3163708</v>
      </c>
      <c r="K321" s="1" t="s">
        <v>166</v>
      </c>
    </row>
    <row r="322" spans="1:11">
      <c r="A322" s="1" t="s">
        <v>232</v>
      </c>
      <c r="B322" s="1">
        <v>321</v>
      </c>
      <c r="C322" s="1">
        <v>201909</v>
      </c>
      <c r="D322" s="4" t="s">
        <v>256</v>
      </c>
      <c r="E322" s="1">
        <v>52</v>
      </c>
      <c r="F322" s="1">
        <v>3</v>
      </c>
      <c r="G322" s="1">
        <v>0</v>
      </c>
      <c r="H322" s="8">
        <v>3221523</v>
      </c>
      <c r="I322" s="8">
        <v>1283959</v>
      </c>
      <c r="J322" s="8">
        <v>11763856</v>
      </c>
      <c r="K322" s="1" t="s">
        <v>166</v>
      </c>
    </row>
    <row r="323" spans="1:11">
      <c r="A323" s="1" t="s">
        <v>232</v>
      </c>
      <c r="B323" s="1">
        <v>322</v>
      </c>
      <c r="C323" s="1">
        <v>201909</v>
      </c>
      <c r="D323" s="4" t="s">
        <v>256</v>
      </c>
      <c r="E323" s="1">
        <v>204</v>
      </c>
      <c r="F323" s="1">
        <v>3</v>
      </c>
      <c r="G323" s="1">
        <v>0</v>
      </c>
      <c r="H323" s="8">
        <v>565637</v>
      </c>
      <c r="I323" s="8">
        <v>89597</v>
      </c>
      <c r="J323" s="8">
        <v>697899</v>
      </c>
      <c r="K323" s="1" t="s">
        <v>166</v>
      </c>
    </row>
    <row r="324" spans="1:11">
      <c r="A324" s="1" t="s">
        <v>232</v>
      </c>
      <c r="B324" s="1">
        <v>323</v>
      </c>
      <c r="C324" s="1">
        <v>201909</v>
      </c>
      <c r="D324" s="4" t="s">
        <v>256</v>
      </c>
      <c r="E324" s="1">
        <v>662</v>
      </c>
      <c r="F324" s="1">
        <v>3</v>
      </c>
      <c r="G324" s="1">
        <v>0</v>
      </c>
      <c r="H324" s="8">
        <v>1130453</v>
      </c>
      <c r="I324" s="8">
        <v>250768</v>
      </c>
      <c r="J324" s="8">
        <v>2655065</v>
      </c>
      <c r="K324" s="1" t="s">
        <v>166</v>
      </c>
    </row>
    <row r="325" spans="1:11">
      <c r="A325" s="1" t="s">
        <v>232</v>
      </c>
      <c r="B325" s="1">
        <v>324</v>
      </c>
      <c r="C325" s="1">
        <v>201909</v>
      </c>
      <c r="D325" s="4" t="s">
        <v>256</v>
      </c>
      <c r="E325" s="1">
        <v>664</v>
      </c>
      <c r="F325" s="1">
        <v>3</v>
      </c>
      <c r="G325" s="1">
        <v>0</v>
      </c>
      <c r="H325" s="8">
        <v>4698578</v>
      </c>
      <c r="I325" s="8">
        <v>779263</v>
      </c>
      <c r="J325" s="8">
        <v>10296808</v>
      </c>
      <c r="K325" s="1" t="s">
        <v>166</v>
      </c>
    </row>
    <row r="326" spans="1:11">
      <c r="A326" s="1" t="s">
        <v>232</v>
      </c>
      <c r="B326" s="1">
        <v>325</v>
      </c>
      <c r="C326" s="1">
        <v>201909</v>
      </c>
      <c r="D326" s="4" t="s">
        <v>256</v>
      </c>
      <c r="E326" s="1">
        <v>666</v>
      </c>
      <c r="F326" s="1">
        <v>3</v>
      </c>
      <c r="G326" s="1">
        <v>0</v>
      </c>
      <c r="H326" s="8">
        <v>20006875</v>
      </c>
      <c r="I326" s="8">
        <v>3238754</v>
      </c>
      <c r="J326" s="8">
        <v>33673420</v>
      </c>
      <c r="K326" s="1" t="s">
        <v>166</v>
      </c>
    </row>
    <row r="327" spans="1:11">
      <c r="A327" s="1" t="s">
        <v>232</v>
      </c>
      <c r="B327" s="1">
        <v>326</v>
      </c>
      <c r="C327" s="1">
        <v>201909</v>
      </c>
      <c r="D327" s="4" t="s">
        <v>256</v>
      </c>
      <c r="E327" s="1">
        <v>669</v>
      </c>
      <c r="F327" s="1">
        <v>3</v>
      </c>
      <c r="G327" s="1">
        <v>0</v>
      </c>
      <c r="H327" s="8">
        <v>1095519</v>
      </c>
      <c r="I327" s="8">
        <v>185630</v>
      </c>
      <c r="J327" s="8">
        <v>2359806</v>
      </c>
      <c r="K327" s="1" t="s">
        <v>166</v>
      </c>
    </row>
    <row r="328" spans="1:11">
      <c r="A328" s="1" t="s">
        <v>232</v>
      </c>
      <c r="B328" s="1">
        <v>327</v>
      </c>
      <c r="C328" s="1">
        <v>201909</v>
      </c>
      <c r="D328" s="4" t="s">
        <v>256</v>
      </c>
      <c r="E328" s="1">
        <v>676</v>
      </c>
      <c r="F328" s="1">
        <v>3</v>
      </c>
      <c r="G328" s="1">
        <v>0</v>
      </c>
      <c r="H328" s="8">
        <v>15891</v>
      </c>
      <c r="I328" s="8">
        <v>2505</v>
      </c>
      <c r="J328" s="8">
        <v>52581</v>
      </c>
      <c r="K328" s="1" t="s">
        <v>166</v>
      </c>
    </row>
    <row r="329" spans="1:11">
      <c r="A329" s="1" t="s">
        <v>232</v>
      </c>
      <c r="B329" s="1">
        <v>328</v>
      </c>
      <c r="C329" s="1">
        <v>201909</v>
      </c>
      <c r="D329" s="4" t="s">
        <v>256</v>
      </c>
      <c r="E329" s="1">
        <v>690</v>
      </c>
      <c r="F329" s="1">
        <v>3</v>
      </c>
      <c r="G329" s="1">
        <v>0</v>
      </c>
      <c r="H329" s="8">
        <v>317667</v>
      </c>
      <c r="I329" s="8">
        <v>51005</v>
      </c>
      <c r="J329" s="8">
        <v>937254</v>
      </c>
      <c r="K329" s="1" t="s">
        <v>166</v>
      </c>
    </row>
    <row r="330" spans="1:11">
      <c r="A330" s="1" t="s">
        <v>232</v>
      </c>
      <c r="B330" s="1">
        <v>329</v>
      </c>
      <c r="C330" s="1">
        <v>201909</v>
      </c>
      <c r="D330" s="4" t="s">
        <v>256</v>
      </c>
      <c r="E330" s="1">
        <v>696</v>
      </c>
      <c r="F330" s="1">
        <v>3</v>
      </c>
      <c r="G330" s="1">
        <v>0</v>
      </c>
      <c r="H330" s="8">
        <v>534764</v>
      </c>
      <c r="I330" s="8">
        <v>105725</v>
      </c>
      <c r="J330" s="8">
        <v>1398614</v>
      </c>
      <c r="K330" s="1" t="s">
        <v>166</v>
      </c>
    </row>
    <row r="331" spans="1:11">
      <c r="A331" s="1" t="s">
        <v>232</v>
      </c>
      <c r="B331" s="1">
        <v>330</v>
      </c>
      <c r="C331" s="1">
        <v>201909</v>
      </c>
      <c r="D331" s="4" t="s">
        <v>256</v>
      </c>
      <c r="E331" s="1">
        <v>720</v>
      </c>
      <c r="F331" s="1">
        <v>3</v>
      </c>
      <c r="G331" s="1">
        <v>0</v>
      </c>
      <c r="H331" s="8">
        <v>1121549</v>
      </c>
      <c r="I331" s="8">
        <v>224874</v>
      </c>
      <c r="J331" s="8">
        <v>3804724</v>
      </c>
      <c r="K331" s="1" t="s">
        <v>166</v>
      </c>
    </row>
    <row r="332" spans="1:11">
      <c r="A332" s="1" t="s">
        <v>232</v>
      </c>
      <c r="B332" s="1">
        <v>331</v>
      </c>
      <c r="C332" s="1">
        <v>201909</v>
      </c>
      <c r="D332" s="4" t="s">
        <v>265</v>
      </c>
      <c r="E332" s="1">
        <v>52</v>
      </c>
      <c r="F332" s="1">
        <v>3</v>
      </c>
      <c r="G332" s="1">
        <v>0</v>
      </c>
      <c r="H332" s="8">
        <v>1267668</v>
      </c>
      <c r="I332" s="8">
        <v>471232</v>
      </c>
      <c r="J332" s="8">
        <v>8090354</v>
      </c>
      <c r="K332" s="1" t="s">
        <v>166</v>
      </c>
    </row>
    <row r="333" spans="1:11">
      <c r="A333" s="1" t="s">
        <v>232</v>
      </c>
      <c r="B333" s="1">
        <v>332</v>
      </c>
      <c r="C333" s="1">
        <v>201909</v>
      </c>
      <c r="D333" s="4" t="s">
        <v>265</v>
      </c>
      <c r="E333" s="1">
        <v>204</v>
      </c>
      <c r="F333" s="1">
        <v>3</v>
      </c>
      <c r="G333" s="1">
        <v>0</v>
      </c>
      <c r="H333" s="8">
        <v>31067</v>
      </c>
      <c r="I333" s="8">
        <v>7106</v>
      </c>
      <c r="J333" s="8">
        <v>87435</v>
      </c>
      <c r="K333" s="1" t="s">
        <v>166</v>
      </c>
    </row>
    <row r="334" spans="1:11">
      <c r="A334" s="1" t="s">
        <v>232</v>
      </c>
      <c r="B334" s="1">
        <v>333</v>
      </c>
      <c r="C334" s="1">
        <v>201909</v>
      </c>
      <c r="D334" s="4" t="s">
        <v>265</v>
      </c>
      <c r="E334" s="1">
        <v>662</v>
      </c>
      <c r="F334" s="1">
        <v>3</v>
      </c>
      <c r="G334" s="1">
        <v>0</v>
      </c>
      <c r="H334" s="8">
        <v>56372</v>
      </c>
      <c r="I334" s="8">
        <v>25398</v>
      </c>
      <c r="J334" s="8">
        <v>249844</v>
      </c>
      <c r="K334" s="1" t="s">
        <v>166</v>
      </c>
    </row>
    <row r="335" spans="1:11">
      <c r="A335" s="1" t="s">
        <v>232</v>
      </c>
      <c r="B335" s="1">
        <v>334</v>
      </c>
      <c r="C335" s="1">
        <v>201909</v>
      </c>
      <c r="D335" s="4" t="s">
        <v>265</v>
      </c>
      <c r="E335" s="1">
        <v>664</v>
      </c>
      <c r="F335" s="1">
        <v>3</v>
      </c>
      <c r="G335" s="1">
        <v>0</v>
      </c>
      <c r="H335" s="8">
        <v>112537</v>
      </c>
      <c r="I335" s="8">
        <v>35618</v>
      </c>
      <c r="J335" s="8">
        <v>538418</v>
      </c>
      <c r="K335" s="1" t="s">
        <v>166</v>
      </c>
    </row>
    <row r="336" spans="1:11">
      <c r="A336" s="1" t="s">
        <v>232</v>
      </c>
      <c r="B336" s="1">
        <v>335</v>
      </c>
      <c r="C336" s="1">
        <v>201909</v>
      </c>
      <c r="D336" s="4" t="s">
        <v>265</v>
      </c>
      <c r="E336" s="1">
        <v>666</v>
      </c>
      <c r="F336" s="1">
        <v>3</v>
      </c>
      <c r="G336" s="1">
        <v>0</v>
      </c>
      <c r="H336" s="8">
        <v>3642199</v>
      </c>
      <c r="I336" s="8">
        <v>1358179</v>
      </c>
      <c r="J336" s="8">
        <v>17597923</v>
      </c>
      <c r="K336" s="1" t="s">
        <v>166</v>
      </c>
    </row>
    <row r="337" spans="1:11">
      <c r="A337" s="1" t="s">
        <v>232</v>
      </c>
      <c r="B337" s="1">
        <v>336</v>
      </c>
      <c r="C337" s="1">
        <v>201909</v>
      </c>
      <c r="D337" s="4" t="s">
        <v>265</v>
      </c>
      <c r="E337" s="1">
        <v>669</v>
      </c>
      <c r="F337" s="1">
        <v>3</v>
      </c>
      <c r="G337" s="1">
        <v>0</v>
      </c>
      <c r="H337" s="8">
        <v>162649</v>
      </c>
      <c r="I337" s="8">
        <v>54514</v>
      </c>
      <c r="J337" s="8">
        <v>699922</v>
      </c>
      <c r="K337" s="1" t="s">
        <v>166</v>
      </c>
    </row>
    <row r="338" spans="1:11">
      <c r="A338" s="1" t="s">
        <v>232</v>
      </c>
      <c r="B338" s="1">
        <v>337</v>
      </c>
      <c r="C338" s="1">
        <v>201909</v>
      </c>
      <c r="D338" s="4" t="s">
        <v>265</v>
      </c>
      <c r="E338" s="1">
        <v>676</v>
      </c>
      <c r="F338" s="1">
        <v>3</v>
      </c>
      <c r="G338" s="1">
        <v>0</v>
      </c>
      <c r="H338" s="8">
        <v>1088300</v>
      </c>
      <c r="I338" s="8">
        <v>378315</v>
      </c>
      <c r="J338" s="8">
        <v>4810945</v>
      </c>
      <c r="K338" s="1" t="s">
        <v>166</v>
      </c>
    </row>
    <row r="339" spans="1:11">
      <c r="A339" s="1" t="s">
        <v>232</v>
      </c>
      <c r="B339" s="1">
        <v>338</v>
      </c>
      <c r="C339" s="1">
        <v>201909</v>
      </c>
      <c r="D339" s="4" t="s">
        <v>265</v>
      </c>
      <c r="E339" s="1">
        <v>690</v>
      </c>
      <c r="F339" s="1">
        <v>3</v>
      </c>
      <c r="G339" s="1">
        <v>0</v>
      </c>
      <c r="H339" s="8">
        <v>122772</v>
      </c>
      <c r="I339" s="8">
        <v>42891</v>
      </c>
      <c r="J339" s="8">
        <v>777022</v>
      </c>
      <c r="K339" s="1" t="s">
        <v>166</v>
      </c>
    </row>
    <row r="340" spans="1:11">
      <c r="A340" s="1" t="s">
        <v>232</v>
      </c>
      <c r="B340" s="1">
        <v>339</v>
      </c>
      <c r="C340" s="1">
        <v>201909</v>
      </c>
      <c r="D340" s="4" t="s">
        <v>265</v>
      </c>
      <c r="E340" s="1">
        <v>696</v>
      </c>
      <c r="F340" s="1">
        <v>3</v>
      </c>
      <c r="G340" s="1">
        <v>0</v>
      </c>
      <c r="H340" s="8">
        <v>1749550</v>
      </c>
      <c r="I340" s="8">
        <v>619609</v>
      </c>
      <c r="J340" s="8">
        <v>8236531</v>
      </c>
      <c r="K340" s="1" t="s">
        <v>166</v>
      </c>
    </row>
    <row r="341" spans="1:11">
      <c r="A341" s="1" t="s">
        <v>232</v>
      </c>
      <c r="B341" s="1">
        <v>340</v>
      </c>
      <c r="C341" s="1">
        <v>201909</v>
      </c>
      <c r="D341" s="4" t="s">
        <v>265</v>
      </c>
      <c r="E341" s="1">
        <v>720</v>
      </c>
      <c r="F341" s="1">
        <v>3</v>
      </c>
      <c r="G341" s="1">
        <v>0</v>
      </c>
      <c r="H341" s="8">
        <v>6663182</v>
      </c>
      <c r="I341" s="8">
        <v>2565081</v>
      </c>
      <c r="J341" s="8">
        <v>35103799</v>
      </c>
      <c r="K341" s="1" t="s">
        <v>166</v>
      </c>
    </row>
    <row r="342" spans="1:11">
      <c r="A342" s="1" t="s">
        <v>232</v>
      </c>
      <c r="B342" s="1">
        <v>341</v>
      </c>
      <c r="C342" s="1">
        <v>201909</v>
      </c>
      <c r="D342" s="4" t="s">
        <v>271</v>
      </c>
      <c r="E342" s="1">
        <v>52</v>
      </c>
      <c r="F342" s="1">
        <v>3</v>
      </c>
      <c r="G342" s="1">
        <v>0</v>
      </c>
      <c r="H342" s="8">
        <v>138899</v>
      </c>
      <c r="I342" s="8">
        <v>51427</v>
      </c>
      <c r="J342" s="8">
        <v>1693230</v>
      </c>
      <c r="K342" s="1" t="s">
        <v>166</v>
      </c>
    </row>
    <row r="343" spans="1:11">
      <c r="A343" s="1" t="s">
        <v>232</v>
      </c>
      <c r="B343" s="1">
        <v>342</v>
      </c>
      <c r="C343" s="1">
        <v>201909</v>
      </c>
      <c r="D343" s="4" t="s">
        <v>271</v>
      </c>
      <c r="E343" s="1">
        <v>204</v>
      </c>
      <c r="F343" s="1">
        <v>3</v>
      </c>
      <c r="G343" s="1">
        <v>0</v>
      </c>
      <c r="H343" s="8">
        <v>157036</v>
      </c>
      <c r="I343" s="8">
        <v>47232</v>
      </c>
      <c r="J343" s="8">
        <v>1006854</v>
      </c>
      <c r="K343" s="1" t="s">
        <v>166</v>
      </c>
    </row>
    <row r="344" spans="1:11">
      <c r="A344" s="1" t="s">
        <v>232</v>
      </c>
      <c r="B344" s="1">
        <v>343</v>
      </c>
      <c r="C344" s="1">
        <v>201909</v>
      </c>
      <c r="D344" s="4" t="s">
        <v>271</v>
      </c>
      <c r="E344" s="1">
        <v>662</v>
      </c>
      <c r="F344" s="1">
        <v>3</v>
      </c>
      <c r="G344" s="1">
        <v>0</v>
      </c>
      <c r="H344" s="8">
        <v>13789</v>
      </c>
      <c r="I344" s="8">
        <v>2019</v>
      </c>
      <c r="J344" s="8">
        <v>62947</v>
      </c>
      <c r="K344" s="1" t="s">
        <v>166</v>
      </c>
    </row>
    <row r="345" spans="1:11">
      <c r="A345" s="1" t="s">
        <v>232</v>
      </c>
      <c r="B345" s="1">
        <v>344</v>
      </c>
      <c r="C345" s="1">
        <v>201909</v>
      </c>
      <c r="D345" s="4" t="s">
        <v>271</v>
      </c>
      <c r="E345" s="1">
        <v>664</v>
      </c>
      <c r="F345" s="1">
        <v>3</v>
      </c>
      <c r="G345" s="1">
        <v>0</v>
      </c>
      <c r="H345" s="8">
        <v>362911</v>
      </c>
      <c r="I345" s="8">
        <v>108219</v>
      </c>
      <c r="J345" s="8">
        <v>3398868</v>
      </c>
      <c r="K345" s="1" t="s">
        <v>166</v>
      </c>
    </row>
    <row r="346" spans="1:11">
      <c r="A346" s="1" t="s">
        <v>232</v>
      </c>
      <c r="B346" s="1">
        <v>345</v>
      </c>
      <c r="C346" s="1">
        <v>201909</v>
      </c>
      <c r="D346" s="4" t="s">
        <v>271</v>
      </c>
      <c r="E346" s="1">
        <v>666</v>
      </c>
      <c r="F346" s="1">
        <v>3</v>
      </c>
      <c r="G346" s="1">
        <v>0</v>
      </c>
      <c r="H346" s="8">
        <v>145621</v>
      </c>
      <c r="I346" s="8">
        <v>49205</v>
      </c>
      <c r="J346" s="8">
        <v>715805</v>
      </c>
      <c r="K346" s="1" t="s">
        <v>166</v>
      </c>
    </row>
    <row r="347" spans="1:11">
      <c r="A347" s="1" t="s">
        <v>232</v>
      </c>
      <c r="B347" s="1">
        <v>346</v>
      </c>
      <c r="C347" s="1">
        <v>201909</v>
      </c>
      <c r="D347" s="4" t="s">
        <v>271</v>
      </c>
      <c r="E347" s="1">
        <v>669</v>
      </c>
      <c r="F347" s="1">
        <v>3</v>
      </c>
      <c r="G347" s="1">
        <v>0</v>
      </c>
      <c r="H347" s="8">
        <v>263225</v>
      </c>
      <c r="I347" s="8">
        <v>99443</v>
      </c>
      <c r="J347" s="8">
        <v>1370601</v>
      </c>
      <c r="K347" s="1" t="s">
        <v>166</v>
      </c>
    </row>
    <row r="348" spans="1:11">
      <c r="A348" s="1" t="s">
        <v>232</v>
      </c>
      <c r="B348" s="1">
        <v>347</v>
      </c>
      <c r="C348" s="1">
        <v>201909</v>
      </c>
      <c r="D348" s="4" t="s">
        <v>271</v>
      </c>
      <c r="E348" s="1">
        <v>676</v>
      </c>
      <c r="F348" s="1">
        <v>3</v>
      </c>
      <c r="G348" s="1">
        <v>0</v>
      </c>
      <c r="H348" s="8">
        <v>79160</v>
      </c>
      <c r="I348" s="8">
        <v>34363</v>
      </c>
      <c r="J348" s="8">
        <v>464966</v>
      </c>
      <c r="K348" s="1" t="s">
        <v>166</v>
      </c>
    </row>
    <row r="349" spans="1:11">
      <c r="A349" s="1" t="s">
        <v>232</v>
      </c>
      <c r="B349" s="1">
        <v>348</v>
      </c>
      <c r="C349" s="1">
        <v>201909</v>
      </c>
      <c r="D349" s="4" t="s">
        <v>271</v>
      </c>
      <c r="E349" s="1">
        <v>690</v>
      </c>
      <c r="F349" s="1">
        <v>3</v>
      </c>
      <c r="G349" s="1">
        <v>0</v>
      </c>
      <c r="H349" s="8">
        <v>378410</v>
      </c>
      <c r="I349" s="8">
        <v>134846</v>
      </c>
      <c r="J349" s="8">
        <v>2164247</v>
      </c>
      <c r="K349" s="1" t="s">
        <v>166</v>
      </c>
    </row>
    <row r="350" spans="1:11">
      <c r="A350" s="1" t="s">
        <v>232</v>
      </c>
      <c r="B350" s="1">
        <v>349</v>
      </c>
      <c r="C350" s="1">
        <v>201909</v>
      </c>
      <c r="D350" s="4" t="s">
        <v>271</v>
      </c>
      <c r="E350" s="1">
        <v>696</v>
      </c>
      <c r="F350" s="1">
        <v>3</v>
      </c>
      <c r="G350" s="1">
        <v>0</v>
      </c>
      <c r="H350" s="8">
        <v>27983</v>
      </c>
      <c r="I350" s="8">
        <v>12399</v>
      </c>
      <c r="J350" s="8">
        <v>236811</v>
      </c>
      <c r="K350" s="1" t="s">
        <v>166</v>
      </c>
    </row>
    <row r="351" spans="1:11">
      <c r="A351" s="1" t="s">
        <v>232</v>
      </c>
      <c r="B351" s="1">
        <v>350</v>
      </c>
      <c r="C351" s="1">
        <v>201909</v>
      </c>
      <c r="D351" s="4" t="s">
        <v>271</v>
      </c>
      <c r="E351" s="1">
        <v>720</v>
      </c>
      <c r="F351" s="1">
        <v>3</v>
      </c>
      <c r="G351" s="1">
        <v>0</v>
      </c>
      <c r="H351" s="8">
        <v>1344298</v>
      </c>
      <c r="I351" s="8">
        <v>475905</v>
      </c>
      <c r="J351" s="8">
        <v>11406821</v>
      </c>
      <c r="K351" s="1" t="s">
        <v>166</v>
      </c>
    </row>
    <row r="352" spans="1:11">
      <c r="A352" s="1" t="s">
        <v>232</v>
      </c>
      <c r="B352" s="1">
        <v>351</v>
      </c>
      <c r="C352" s="1">
        <v>201909</v>
      </c>
      <c r="D352" s="4" t="s">
        <v>278</v>
      </c>
      <c r="E352" s="1">
        <v>52</v>
      </c>
      <c r="F352" s="1">
        <v>3</v>
      </c>
      <c r="G352" s="1">
        <v>0</v>
      </c>
      <c r="H352" s="8">
        <v>126377</v>
      </c>
      <c r="I352" s="8">
        <v>34622</v>
      </c>
      <c r="J352" s="8">
        <v>1291675</v>
      </c>
      <c r="K352" s="1" t="s">
        <v>166</v>
      </c>
    </row>
    <row r="353" spans="1:11">
      <c r="A353" s="1" t="s">
        <v>232</v>
      </c>
      <c r="B353" s="1">
        <v>352</v>
      </c>
      <c r="C353" s="1">
        <v>201909</v>
      </c>
      <c r="D353" s="4" t="s">
        <v>278</v>
      </c>
      <c r="E353" s="1">
        <v>204</v>
      </c>
      <c r="F353" s="1">
        <v>3</v>
      </c>
      <c r="G353" s="1">
        <v>0</v>
      </c>
      <c r="H353" s="8">
        <v>8442</v>
      </c>
      <c r="I353" s="8">
        <v>2147</v>
      </c>
      <c r="J353" s="8">
        <v>67690</v>
      </c>
      <c r="K353" s="1" t="s">
        <v>166</v>
      </c>
    </row>
    <row r="354" spans="1:11">
      <c r="A354" s="1" t="s">
        <v>232</v>
      </c>
      <c r="B354" s="1">
        <v>353</v>
      </c>
      <c r="C354" s="1">
        <v>201909</v>
      </c>
      <c r="D354" s="4" t="s">
        <v>278</v>
      </c>
      <c r="E354" s="1">
        <v>662</v>
      </c>
      <c r="F354" s="1">
        <v>3</v>
      </c>
      <c r="G354" s="1">
        <v>0</v>
      </c>
      <c r="H354" s="8">
        <v>36121</v>
      </c>
      <c r="I354" s="8">
        <v>15076</v>
      </c>
      <c r="J354" s="8">
        <v>168896</v>
      </c>
      <c r="K354" s="1" t="s">
        <v>166</v>
      </c>
    </row>
    <row r="355" spans="1:11">
      <c r="A355" s="1" t="s">
        <v>232</v>
      </c>
      <c r="B355" s="1">
        <v>354</v>
      </c>
      <c r="C355" s="1">
        <v>201909</v>
      </c>
      <c r="D355" s="4" t="s">
        <v>278</v>
      </c>
      <c r="E355" s="1">
        <v>664</v>
      </c>
      <c r="F355" s="1">
        <v>3</v>
      </c>
      <c r="G355" s="1">
        <v>0</v>
      </c>
      <c r="H355" s="8">
        <v>672454</v>
      </c>
      <c r="I355" s="8">
        <v>209936</v>
      </c>
      <c r="J355" s="8">
        <v>4190820</v>
      </c>
      <c r="K355" s="1" t="s">
        <v>166</v>
      </c>
    </row>
    <row r="356" spans="1:11">
      <c r="A356" s="1" t="s">
        <v>232</v>
      </c>
      <c r="B356" s="1">
        <v>355</v>
      </c>
      <c r="C356" s="1">
        <v>201909</v>
      </c>
      <c r="D356" s="4" t="s">
        <v>278</v>
      </c>
      <c r="E356" s="1">
        <v>666</v>
      </c>
      <c r="F356" s="1">
        <v>3</v>
      </c>
      <c r="G356" s="1">
        <v>0</v>
      </c>
      <c r="H356" s="8">
        <v>2651593</v>
      </c>
      <c r="I356" s="8">
        <v>826114</v>
      </c>
      <c r="J356" s="8">
        <v>14394254</v>
      </c>
      <c r="K356" s="1" t="s">
        <v>166</v>
      </c>
    </row>
    <row r="357" spans="1:11">
      <c r="A357" s="1" t="s">
        <v>232</v>
      </c>
      <c r="B357" s="1">
        <v>356</v>
      </c>
      <c r="C357" s="1">
        <v>201909</v>
      </c>
      <c r="D357" s="4" t="s">
        <v>278</v>
      </c>
      <c r="E357" s="1">
        <v>669</v>
      </c>
      <c r="F357" s="1">
        <v>3</v>
      </c>
      <c r="G357" s="1">
        <v>0</v>
      </c>
      <c r="H357" s="8">
        <v>50260</v>
      </c>
      <c r="I357" s="8">
        <v>17452</v>
      </c>
      <c r="J357" s="8">
        <v>352639</v>
      </c>
      <c r="K357" s="1" t="s">
        <v>166</v>
      </c>
    </row>
    <row r="358" spans="1:11">
      <c r="A358" s="1" t="s">
        <v>232</v>
      </c>
      <c r="B358" s="1">
        <v>357</v>
      </c>
      <c r="C358" s="1">
        <v>201909</v>
      </c>
      <c r="D358" s="4" t="s">
        <v>278</v>
      </c>
      <c r="E358" s="1">
        <v>676</v>
      </c>
      <c r="F358" s="1">
        <v>3</v>
      </c>
      <c r="G358" s="1">
        <v>0</v>
      </c>
      <c r="H358" s="8">
        <v>40005</v>
      </c>
      <c r="I358" s="8">
        <v>7805</v>
      </c>
      <c r="J358" s="8">
        <v>245079</v>
      </c>
      <c r="K358" s="1" t="s">
        <v>166</v>
      </c>
    </row>
    <row r="359" spans="1:11">
      <c r="A359" s="1" t="s">
        <v>232</v>
      </c>
      <c r="B359" s="1">
        <v>358</v>
      </c>
      <c r="C359" s="1">
        <v>201909</v>
      </c>
      <c r="D359" s="4" t="s">
        <v>278</v>
      </c>
      <c r="E359" s="1">
        <v>690</v>
      </c>
      <c r="F359" s="1">
        <v>3</v>
      </c>
      <c r="G359" s="1">
        <v>0</v>
      </c>
      <c r="H359" s="8">
        <v>289808</v>
      </c>
      <c r="I359" s="8">
        <v>91310</v>
      </c>
      <c r="J359" s="8">
        <v>2294553</v>
      </c>
      <c r="K359" s="1" t="s">
        <v>166</v>
      </c>
    </row>
    <row r="360" spans="1:11">
      <c r="A360" s="1" t="s">
        <v>232</v>
      </c>
      <c r="B360" s="1">
        <v>359</v>
      </c>
      <c r="C360" s="1">
        <v>201909</v>
      </c>
      <c r="D360" s="4" t="s">
        <v>278</v>
      </c>
      <c r="E360" s="1">
        <v>696</v>
      </c>
      <c r="F360" s="1">
        <v>3</v>
      </c>
      <c r="G360" s="1">
        <v>0</v>
      </c>
      <c r="H360" s="8">
        <v>119214</v>
      </c>
      <c r="I360" s="8">
        <v>37201</v>
      </c>
      <c r="J360" s="8">
        <v>949028</v>
      </c>
      <c r="K360" s="1" t="s">
        <v>166</v>
      </c>
    </row>
    <row r="361" spans="1:11">
      <c r="A361" s="1" t="s">
        <v>232</v>
      </c>
      <c r="B361" s="1">
        <v>360</v>
      </c>
      <c r="C361" s="1">
        <v>201909</v>
      </c>
      <c r="D361" s="4" t="s">
        <v>278</v>
      </c>
      <c r="E361" s="1">
        <v>720</v>
      </c>
      <c r="F361" s="1">
        <v>3</v>
      </c>
      <c r="G361" s="1">
        <v>0</v>
      </c>
      <c r="H361" s="8">
        <v>328893</v>
      </c>
      <c r="I361" s="8">
        <v>108615</v>
      </c>
      <c r="J361" s="8">
        <v>2516689</v>
      </c>
      <c r="K361" s="1" t="s">
        <v>166</v>
      </c>
    </row>
    <row r="362" spans="1:11">
      <c r="A362" s="1" t="s">
        <v>232</v>
      </c>
      <c r="B362" s="1">
        <v>361</v>
      </c>
      <c r="C362" s="1">
        <v>201910</v>
      </c>
      <c r="D362" s="4" t="s">
        <v>256</v>
      </c>
      <c r="E362" s="1">
        <v>52</v>
      </c>
      <c r="F362" s="1">
        <v>3</v>
      </c>
      <c r="G362" s="1">
        <v>0</v>
      </c>
      <c r="H362" s="8">
        <v>4213805</v>
      </c>
      <c r="I362" s="8">
        <v>878463</v>
      </c>
      <c r="J362" s="8">
        <v>15562668</v>
      </c>
      <c r="K362" s="1" t="s">
        <v>166</v>
      </c>
    </row>
    <row r="363" spans="1:11">
      <c r="A363" s="1" t="s">
        <v>232</v>
      </c>
      <c r="B363" s="1">
        <v>362</v>
      </c>
      <c r="C363" s="1">
        <v>201910</v>
      </c>
      <c r="D363" s="4" t="s">
        <v>256</v>
      </c>
      <c r="E363" s="1">
        <v>204</v>
      </c>
      <c r="F363" s="1">
        <v>3</v>
      </c>
      <c r="G363" s="1">
        <v>0</v>
      </c>
      <c r="H363" s="8">
        <v>943750</v>
      </c>
      <c r="I363" s="8">
        <v>169377</v>
      </c>
      <c r="J363" s="8">
        <v>1093182</v>
      </c>
      <c r="K363" s="1" t="s">
        <v>166</v>
      </c>
    </row>
    <row r="364" spans="1:11">
      <c r="A364" s="1" t="s">
        <v>232</v>
      </c>
      <c r="B364" s="1">
        <v>363</v>
      </c>
      <c r="C364" s="1">
        <v>201910</v>
      </c>
      <c r="D364" s="4" t="s">
        <v>256</v>
      </c>
      <c r="E364" s="1">
        <v>662</v>
      </c>
      <c r="F364" s="1">
        <v>3</v>
      </c>
      <c r="G364" s="1">
        <v>0</v>
      </c>
      <c r="H364" s="8">
        <v>1062352</v>
      </c>
      <c r="I364" s="8">
        <v>268065</v>
      </c>
      <c r="J364" s="8">
        <v>2632732</v>
      </c>
      <c r="K364" s="1" t="s">
        <v>166</v>
      </c>
    </row>
    <row r="365" spans="1:11">
      <c r="A365" s="1" t="s">
        <v>232</v>
      </c>
      <c r="B365" s="1">
        <v>364</v>
      </c>
      <c r="C365" s="1">
        <v>201910</v>
      </c>
      <c r="D365" s="4" t="s">
        <v>256</v>
      </c>
      <c r="E365" s="1">
        <v>664</v>
      </c>
      <c r="F365" s="1">
        <v>3</v>
      </c>
      <c r="G365" s="1">
        <v>0</v>
      </c>
      <c r="H365" s="8">
        <v>4865719</v>
      </c>
      <c r="I365" s="8">
        <v>840861</v>
      </c>
      <c r="J365" s="8">
        <v>10847107</v>
      </c>
      <c r="K365" s="1" t="s">
        <v>166</v>
      </c>
    </row>
    <row r="366" spans="1:11">
      <c r="A366" s="1" t="s">
        <v>232</v>
      </c>
      <c r="B366" s="1">
        <v>365</v>
      </c>
      <c r="C366" s="1">
        <v>201910</v>
      </c>
      <c r="D366" s="4" t="s">
        <v>256</v>
      </c>
      <c r="E366" s="1">
        <v>666</v>
      </c>
      <c r="F366" s="1">
        <v>3</v>
      </c>
      <c r="G366" s="1">
        <v>0</v>
      </c>
      <c r="H366" s="8">
        <v>21261536</v>
      </c>
      <c r="I366" s="8">
        <v>3554295</v>
      </c>
      <c r="J366" s="8">
        <v>34109598</v>
      </c>
      <c r="K366" s="1" t="s">
        <v>166</v>
      </c>
    </row>
    <row r="367" spans="1:11">
      <c r="A367" s="1" t="s">
        <v>232</v>
      </c>
      <c r="B367" s="1">
        <v>366</v>
      </c>
      <c r="C367" s="1">
        <v>201910</v>
      </c>
      <c r="D367" s="4" t="s">
        <v>256</v>
      </c>
      <c r="E367" s="1">
        <v>669</v>
      </c>
      <c r="F367" s="1">
        <v>3</v>
      </c>
      <c r="G367" s="1">
        <v>0</v>
      </c>
      <c r="H367" s="8">
        <v>1215331</v>
      </c>
      <c r="I367" s="8">
        <v>223605</v>
      </c>
      <c r="J367" s="8">
        <v>3036207</v>
      </c>
      <c r="K367" s="1" t="s">
        <v>166</v>
      </c>
    </row>
    <row r="368" spans="1:11">
      <c r="A368" s="1" t="s">
        <v>232</v>
      </c>
      <c r="B368" s="1">
        <v>367</v>
      </c>
      <c r="C368" s="1">
        <v>201910</v>
      </c>
      <c r="D368" s="4" t="s">
        <v>256</v>
      </c>
      <c r="E368" s="1">
        <v>676</v>
      </c>
      <c r="F368" s="1">
        <v>3</v>
      </c>
      <c r="G368" s="1">
        <v>0</v>
      </c>
      <c r="H368" s="8">
        <v>13968</v>
      </c>
      <c r="I368" s="8">
        <v>1914</v>
      </c>
      <c r="J368" s="8">
        <v>34677</v>
      </c>
      <c r="K368" s="1" t="s">
        <v>166</v>
      </c>
    </row>
    <row r="369" spans="1:11">
      <c r="A369" s="1" t="s">
        <v>232</v>
      </c>
      <c r="B369" s="1">
        <v>368</v>
      </c>
      <c r="C369" s="1">
        <v>201910</v>
      </c>
      <c r="D369" s="4" t="s">
        <v>256</v>
      </c>
      <c r="E369" s="1">
        <v>690</v>
      </c>
      <c r="F369" s="1">
        <v>3</v>
      </c>
      <c r="G369" s="1">
        <v>0</v>
      </c>
      <c r="H369" s="8">
        <v>551137</v>
      </c>
      <c r="I369" s="8">
        <v>87337</v>
      </c>
      <c r="J369" s="8">
        <v>1413801</v>
      </c>
      <c r="K369" s="1" t="s">
        <v>166</v>
      </c>
    </row>
    <row r="370" spans="1:11">
      <c r="A370" s="1" t="s">
        <v>232</v>
      </c>
      <c r="B370" s="1">
        <v>369</v>
      </c>
      <c r="C370" s="1">
        <v>201910</v>
      </c>
      <c r="D370" s="4" t="s">
        <v>256</v>
      </c>
      <c r="E370" s="1">
        <v>696</v>
      </c>
      <c r="F370" s="1">
        <v>3</v>
      </c>
      <c r="G370" s="1">
        <v>0</v>
      </c>
      <c r="H370" s="8">
        <v>576412</v>
      </c>
      <c r="I370" s="8">
        <v>119574</v>
      </c>
      <c r="J370" s="8">
        <v>1478252</v>
      </c>
      <c r="K370" s="1" t="s">
        <v>166</v>
      </c>
    </row>
    <row r="371" spans="1:11">
      <c r="A371" s="1" t="s">
        <v>232</v>
      </c>
      <c r="B371" s="1">
        <v>370</v>
      </c>
      <c r="C371" s="1">
        <v>201910</v>
      </c>
      <c r="D371" s="4" t="s">
        <v>256</v>
      </c>
      <c r="E371" s="1">
        <v>720</v>
      </c>
      <c r="F371" s="1">
        <v>3</v>
      </c>
      <c r="G371" s="1">
        <v>0</v>
      </c>
      <c r="H371" s="8">
        <v>1405839</v>
      </c>
      <c r="I371" s="8">
        <v>327945</v>
      </c>
      <c r="J371" s="8">
        <v>5070835</v>
      </c>
      <c r="K371" s="1" t="s">
        <v>166</v>
      </c>
    </row>
    <row r="372" spans="1:11">
      <c r="A372" s="1" t="s">
        <v>232</v>
      </c>
      <c r="B372" s="1">
        <v>371</v>
      </c>
      <c r="C372" s="1">
        <v>201910</v>
      </c>
      <c r="D372" s="4" t="s">
        <v>265</v>
      </c>
      <c r="E372" s="1">
        <v>52</v>
      </c>
      <c r="F372" s="1">
        <v>3</v>
      </c>
      <c r="G372" s="1">
        <v>0</v>
      </c>
      <c r="H372" s="8">
        <v>1897619</v>
      </c>
      <c r="I372" s="8">
        <v>674185</v>
      </c>
      <c r="J372" s="8">
        <v>12129909</v>
      </c>
      <c r="K372" s="1" t="s">
        <v>166</v>
      </c>
    </row>
    <row r="373" spans="1:11">
      <c r="A373" s="1" t="s">
        <v>232</v>
      </c>
      <c r="B373" s="1">
        <v>372</v>
      </c>
      <c r="C373" s="1">
        <v>201910</v>
      </c>
      <c r="D373" s="4" t="s">
        <v>265</v>
      </c>
      <c r="E373" s="1">
        <v>204</v>
      </c>
      <c r="F373" s="1">
        <v>3</v>
      </c>
      <c r="G373" s="1">
        <v>0</v>
      </c>
      <c r="H373" s="8">
        <v>16317</v>
      </c>
      <c r="I373" s="8">
        <v>5257</v>
      </c>
      <c r="J373" s="8">
        <v>53778</v>
      </c>
      <c r="K373" s="1" t="s">
        <v>166</v>
      </c>
    </row>
    <row r="374" spans="1:11">
      <c r="A374" s="1" t="s">
        <v>232</v>
      </c>
      <c r="B374" s="1">
        <v>373</v>
      </c>
      <c r="C374" s="1">
        <v>201910</v>
      </c>
      <c r="D374" s="4" t="s">
        <v>265</v>
      </c>
      <c r="E374" s="1">
        <v>662</v>
      </c>
      <c r="F374" s="1">
        <v>3</v>
      </c>
      <c r="G374" s="1">
        <v>0</v>
      </c>
      <c r="H374" s="8">
        <v>62208</v>
      </c>
      <c r="I374" s="8">
        <v>20205</v>
      </c>
      <c r="J374" s="8">
        <v>279601</v>
      </c>
      <c r="K374" s="1" t="s">
        <v>166</v>
      </c>
    </row>
    <row r="375" spans="1:11">
      <c r="A375" s="1" t="s">
        <v>232</v>
      </c>
      <c r="B375" s="1">
        <v>374</v>
      </c>
      <c r="C375" s="1">
        <v>201910</v>
      </c>
      <c r="D375" s="4" t="s">
        <v>265</v>
      </c>
      <c r="E375" s="1">
        <v>664</v>
      </c>
      <c r="F375" s="1">
        <v>3</v>
      </c>
      <c r="G375" s="1">
        <v>0</v>
      </c>
      <c r="H375" s="8">
        <v>104331</v>
      </c>
      <c r="I375" s="8">
        <v>39461</v>
      </c>
      <c r="J375" s="8">
        <v>512787</v>
      </c>
      <c r="K375" s="1" t="s">
        <v>166</v>
      </c>
    </row>
    <row r="376" spans="1:11">
      <c r="A376" s="1" t="s">
        <v>232</v>
      </c>
      <c r="B376" s="1">
        <v>375</v>
      </c>
      <c r="C376" s="1">
        <v>201910</v>
      </c>
      <c r="D376" s="4" t="s">
        <v>265</v>
      </c>
      <c r="E376" s="1">
        <v>666</v>
      </c>
      <c r="F376" s="1">
        <v>3</v>
      </c>
      <c r="G376" s="1">
        <v>0</v>
      </c>
      <c r="H376" s="8">
        <v>4527392</v>
      </c>
      <c r="I376" s="8">
        <v>1728864</v>
      </c>
      <c r="J376" s="8">
        <v>22463332</v>
      </c>
      <c r="K376" s="1" t="s">
        <v>166</v>
      </c>
    </row>
    <row r="377" spans="1:11">
      <c r="A377" s="1" t="s">
        <v>232</v>
      </c>
      <c r="B377" s="1">
        <v>376</v>
      </c>
      <c r="C377" s="1">
        <v>201910</v>
      </c>
      <c r="D377" s="4" t="s">
        <v>265</v>
      </c>
      <c r="E377" s="1">
        <v>669</v>
      </c>
      <c r="F377" s="1">
        <v>3</v>
      </c>
      <c r="G377" s="1">
        <v>0</v>
      </c>
      <c r="H377" s="8">
        <v>75252</v>
      </c>
      <c r="I377" s="8">
        <v>27084</v>
      </c>
      <c r="J377" s="8">
        <v>396378</v>
      </c>
      <c r="K377" s="1" t="s">
        <v>166</v>
      </c>
    </row>
    <row r="378" spans="1:11">
      <c r="A378" s="1" t="s">
        <v>232</v>
      </c>
      <c r="B378" s="1">
        <v>377</v>
      </c>
      <c r="C378" s="1">
        <v>201910</v>
      </c>
      <c r="D378" s="4" t="s">
        <v>265</v>
      </c>
      <c r="E378" s="1">
        <v>676</v>
      </c>
      <c r="F378" s="1">
        <v>3</v>
      </c>
      <c r="G378" s="1">
        <v>0</v>
      </c>
      <c r="H378" s="8">
        <v>1366815</v>
      </c>
      <c r="I378" s="8">
        <v>472621</v>
      </c>
      <c r="J378" s="8">
        <v>5085753</v>
      </c>
      <c r="K378" s="1" t="s">
        <v>166</v>
      </c>
    </row>
    <row r="379" spans="1:11">
      <c r="A379" s="1" t="s">
        <v>232</v>
      </c>
      <c r="B379" s="1">
        <v>378</v>
      </c>
      <c r="C379" s="1">
        <v>201910</v>
      </c>
      <c r="D379" s="4" t="s">
        <v>265</v>
      </c>
      <c r="E379" s="1">
        <v>690</v>
      </c>
      <c r="F379" s="1">
        <v>3</v>
      </c>
      <c r="G379" s="1">
        <v>0</v>
      </c>
      <c r="H379" s="8">
        <v>69369</v>
      </c>
      <c r="I379" s="8">
        <v>22804</v>
      </c>
      <c r="J379" s="8">
        <v>438469</v>
      </c>
      <c r="K379" s="1" t="s">
        <v>166</v>
      </c>
    </row>
    <row r="380" spans="1:11">
      <c r="A380" s="1" t="s">
        <v>232</v>
      </c>
      <c r="B380" s="1">
        <v>379</v>
      </c>
      <c r="C380" s="1">
        <v>201910</v>
      </c>
      <c r="D380" s="4" t="s">
        <v>265</v>
      </c>
      <c r="E380" s="1">
        <v>696</v>
      </c>
      <c r="F380" s="1">
        <v>3</v>
      </c>
      <c r="G380" s="1">
        <v>0</v>
      </c>
      <c r="H380" s="8">
        <v>1581980</v>
      </c>
      <c r="I380" s="8">
        <v>535921</v>
      </c>
      <c r="J380" s="8">
        <v>7714356</v>
      </c>
      <c r="K380" s="1" t="s">
        <v>166</v>
      </c>
    </row>
    <row r="381" spans="1:11">
      <c r="A381" s="1" t="s">
        <v>232</v>
      </c>
      <c r="B381" s="1">
        <v>380</v>
      </c>
      <c r="C381" s="1">
        <v>201910</v>
      </c>
      <c r="D381" s="4" t="s">
        <v>265</v>
      </c>
      <c r="E381" s="1">
        <v>720</v>
      </c>
      <c r="F381" s="1">
        <v>3</v>
      </c>
      <c r="G381" s="1">
        <v>0</v>
      </c>
      <c r="H381" s="8">
        <v>7563428</v>
      </c>
      <c r="I381" s="8">
        <v>2803453</v>
      </c>
      <c r="J381" s="8">
        <v>39557011</v>
      </c>
      <c r="K381" s="1" t="s">
        <v>166</v>
      </c>
    </row>
    <row r="382" spans="1:11">
      <c r="A382" s="1" t="s">
        <v>232</v>
      </c>
      <c r="B382" s="1">
        <v>381</v>
      </c>
      <c r="C382" s="1">
        <v>201910</v>
      </c>
      <c r="D382" s="4" t="s">
        <v>271</v>
      </c>
      <c r="E382" s="1">
        <v>52</v>
      </c>
      <c r="F382" s="1">
        <v>3</v>
      </c>
      <c r="G382" s="1">
        <v>0</v>
      </c>
      <c r="H382" s="8">
        <v>180927</v>
      </c>
      <c r="I382" s="8">
        <v>42330</v>
      </c>
      <c r="J382" s="8">
        <v>1401726</v>
      </c>
      <c r="K382" s="1" t="s">
        <v>166</v>
      </c>
    </row>
    <row r="383" spans="1:11">
      <c r="A383" s="1" t="s">
        <v>232</v>
      </c>
      <c r="B383" s="1">
        <v>382</v>
      </c>
      <c r="C383" s="1">
        <v>201910</v>
      </c>
      <c r="D383" s="4" t="s">
        <v>271</v>
      </c>
      <c r="E383" s="1">
        <v>204</v>
      </c>
      <c r="F383" s="1">
        <v>3</v>
      </c>
      <c r="G383" s="1">
        <v>0</v>
      </c>
      <c r="H383" s="8">
        <v>317313</v>
      </c>
      <c r="I383" s="8">
        <v>89786</v>
      </c>
      <c r="J383" s="8">
        <v>1856440</v>
      </c>
      <c r="K383" s="1" t="s">
        <v>166</v>
      </c>
    </row>
    <row r="384" spans="1:11">
      <c r="A384" s="1" t="s">
        <v>232</v>
      </c>
      <c r="B384" s="1">
        <v>383</v>
      </c>
      <c r="C384" s="1">
        <v>201910</v>
      </c>
      <c r="D384" s="4" t="s">
        <v>271</v>
      </c>
      <c r="E384" s="1">
        <v>662</v>
      </c>
      <c r="F384" s="1">
        <v>3</v>
      </c>
      <c r="G384" s="1">
        <v>0</v>
      </c>
      <c r="H384" s="8">
        <v>29462</v>
      </c>
      <c r="I384" s="8">
        <v>5265</v>
      </c>
      <c r="J384" s="8">
        <v>107438</v>
      </c>
      <c r="K384" s="1" t="s">
        <v>166</v>
      </c>
    </row>
    <row r="385" spans="1:11">
      <c r="A385" s="1" t="s">
        <v>232</v>
      </c>
      <c r="B385" s="1">
        <v>384</v>
      </c>
      <c r="C385" s="1">
        <v>201910</v>
      </c>
      <c r="D385" s="4" t="s">
        <v>271</v>
      </c>
      <c r="E385" s="1">
        <v>664</v>
      </c>
      <c r="F385" s="1">
        <v>3</v>
      </c>
      <c r="G385" s="1">
        <v>0</v>
      </c>
      <c r="H385" s="8">
        <v>355172</v>
      </c>
      <c r="I385" s="8">
        <v>116265</v>
      </c>
      <c r="J385" s="8">
        <v>3768639</v>
      </c>
      <c r="K385" s="1" t="s">
        <v>166</v>
      </c>
    </row>
    <row r="386" spans="1:11">
      <c r="A386" s="1" t="s">
        <v>232</v>
      </c>
      <c r="B386" s="1">
        <v>385</v>
      </c>
      <c r="C386" s="1">
        <v>201910</v>
      </c>
      <c r="D386" s="4" t="s">
        <v>271</v>
      </c>
      <c r="E386" s="1">
        <v>666</v>
      </c>
      <c r="F386" s="1">
        <v>3</v>
      </c>
      <c r="G386" s="1">
        <v>0</v>
      </c>
      <c r="H386" s="8">
        <v>136025</v>
      </c>
      <c r="I386" s="8">
        <v>46912</v>
      </c>
      <c r="J386" s="8">
        <v>673943</v>
      </c>
      <c r="K386" s="1" t="s">
        <v>166</v>
      </c>
    </row>
    <row r="387" spans="1:11">
      <c r="A387" s="1" t="s">
        <v>232</v>
      </c>
      <c r="B387" s="1">
        <v>386</v>
      </c>
      <c r="C387" s="1">
        <v>201910</v>
      </c>
      <c r="D387" s="4" t="s">
        <v>271</v>
      </c>
      <c r="E387" s="1">
        <v>669</v>
      </c>
      <c r="F387" s="1">
        <v>3</v>
      </c>
      <c r="G387" s="1">
        <v>0</v>
      </c>
      <c r="H387" s="8">
        <v>327442</v>
      </c>
      <c r="I387" s="8">
        <v>111191</v>
      </c>
      <c r="J387" s="8">
        <v>1588050</v>
      </c>
      <c r="K387" s="1" t="s">
        <v>166</v>
      </c>
    </row>
    <row r="388" spans="1:11">
      <c r="A388" s="1" t="s">
        <v>232</v>
      </c>
      <c r="B388" s="1">
        <v>387</v>
      </c>
      <c r="C388" s="1">
        <v>201910</v>
      </c>
      <c r="D388" s="4" t="s">
        <v>271</v>
      </c>
      <c r="E388" s="1">
        <v>676</v>
      </c>
      <c r="F388" s="1">
        <v>3</v>
      </c>
      <c r="G388" s="1">
        <v>0</v>
      </c>
      <c r="H388" s="8">
        <v>33160</v>
      </c>
      <c r="I388" s="8">
        <v>14858</v>
      </c>
      <c r="J388" s="8">
        <v>255493</v>
      </c>
      <c r="K388" s="1" t="s">
        <v>166</v>
      </c>
    </row>
    <row r="389" spans="1:11">
      <c r="A389" s="1" t="s">
        <v>232</v>
      </c>
      <c r="B389" s="1">
        <v>388</v>
      </c>
      <c r="C389" s="1">
        <v>201910</v>
      </c>
      <c r="D389" s="4" t="s">
        <v>271</v>
      </c>
      <c r="E389" s="1">
        <v>690</v>
      </c>
      <c r="F389" s="1">
        <v>3</v>
      </c>
      <c r="G389" s="1">
        <v>0</v>
      </c>
      <c r="H389" s="8">
        <v>399499</v>
      </c>
      <c r="I389" s="8">
        <v>145026</v>
      </c>
      <c r="J389" s="8">
        <v>2351825</v>
      </c>
      <c r="K389" s="1" t="s">
        <v>166</v>
      </c>
    </row>
    <row r="390" spans="1:11">
      <c r="A390" s="1" t="s">
        <v>232</v>
      </c>
      <c r="B390" s="1">
        <v>389</v>
      </c>
      <c r="C390" s="1">
        <v>201910</v>
      </c>
      <c r="D390" s="4" t="s">
        <v>271</v>
      </c>
      <c r="E390" s="1">
        <v>696</v>
      </c>
      <c r="F390" s="1">
        <v>3</v>
      </c>
      <c r="G390" s="1">
        <v>0</v>
      </c>
      <c r="H390" s="8">
        <v>5914</v>
      </c>
      <c r="I390" s="8">
        <v>3331</v>
      </c>
      <c r="J390" s="8">
        <v>70028</v>
      </c>
      <c r="K390" s="1" t="s">
        <v>166</v>
      </c>
    </row>
    <row r="391" spans="1:11">
      <c r="A391" s="1" t="s">
        <v>232</v>
      </c>
      <c r="B391" s="1">
        <v>390</v>
      </c>
      <c r="C391" s="1">
        <v>201910</v>
      </c>
      <c r="D391" s="4" t="s">
        <v>271</v>
      </c>
      <c r="E391" s="1">
        <v>720</v>
      </c>
      <c r="F391" s="1">
        <v>3</v>
      </c>
      <c r="G391" s="1">
        <v>0</v>
      </c>
      <c r="H391" s="8">
        <v>1248710</v>
      </c>
      <c r="I391" s="8">
        <v>412584</v>
      </c>
      <c r="J391" s="8">
        <v>11438593</v>
      </c>
      <c r="K391" s="1" t="s">
        <v>166</v>
      </c>
    </row>
    <row r="392" spans="1:11">
      <c r="A392" s="1" t="s">
        <v>232</v>
      </c>
      <c r="B392" s="1">
        <v>391</v>
      </c>
      <c r="C392" s="1">
        <v>201910</v>
      </c>
      <c r="D392" s="4" t="s">
        <v>278</v>
      </c>
      <c r="E392" s="1">
        <v>52</v>
      </c>
      <c r="F392" s="1">
        <v>3</v>
      </c>
      <c r="G392" s="1">
        <v>0</v>
      </c>
      <c r="H392" s="8">
        <v>181545</v>
      </c>
      <c r="I392" s="8">
        <v>52914</v>
      </c>
      <c r="J392" s="8">
        <v>1863295</v>
      </c>
      <c r="K392" s="1" t="s">
        <v>166</v>
      </c>
    </row>
    <row r="393" spans="1:11">
      <c r="A393" s="1" t="s">
        <v>232</v>
      </c>
      <c r="B393" s="1">
        <v>392</v>
      </c>
      <c r="C393" s="1">
        <v>201910</v>
      </c>
      <c r="D393" s="4" t="s">
        <v>278</v>
      </c>
      <c r="E393" s="1">
        <v>204</v>
      </c>
      <c r="F393" s="1">
        <v>3</v>
      </c>
      <c r="G393" s="1">
        <v>0</v>
      </c>
      <c r="H393" s="8">
        <v>26270</v>
      </c>
      <c r="I393" s="8">
        <v>7320</v>
      </c>
      <c r="J393" s="8">
        <v>311633</v>
      </c>
      <c r="K393" s="1" t="s">
        <v>166</v>
      </c>
    </row>
    <row r="394" spans="1:11">
      <c r="A394" s="1" t="s">
        <v>232</v>
      </c>
      <c r="B394" s="1">
        <v>393</v>
      </c>
      <c r="C394" s="1">
        <v>201910</v>
      </c>
      <c r="D394" s="4" t="s">
        <v>278</v>
      </c>
      <c r="E394" s="1">
        <v>662</v>
      </c>
      <c r="F394" s="1">
        <v>3</v>
      </c>
      <c r="G394" s="1">
        <v>0</v>
      </c>
      <c r="H394" s="8">
        <v>17433</v>
      </c>
      <c r="I394" s="8">
        <v>7877</v>
      </c>
      <c r="J394" s="8">
        <v>78888</v>
      </c>
      <c r="K394" s="1" t="s">
        <v>166</v>
      </c>
    </row>
    <row r="395" spans="1:11">
      <c r="A395" s="1" t="s">
        <v>232</v>
      </c>
      <c r="B395" s="1">
        <v>394</v>
      </c>
      <c r="C395" s="1">
        <v>201910</v>
      </c>
      <c r="D395" s="4" t="s">
        <v>278</v>
      </c>
      <c r="E395" s="1">
        <v>664</v>
      </c>
      <c r="F395" s="1">
        <v>3</v>
      </c>
      <c r="G395" s="1">
        <v>0</v>
      </c>
      <c r="H395" s="8">
        <v>726660</v>
      </c>
      <c r="I395" s="8">
        <v>218230</v>
      </c>
      <c r="J395" s="8">
        <v>3939098</v>
      </c>
      <c r="K395" s="1" t="s">
        <v>166</v>
      </c>
    </row>
    <row r="396" spans="1:11">
      <c r="A396" s="1" t="s">
        <v>232</v>
      </c>
      <c r="B396" s="1">
        <v>395</v>
      </c>
      <c r="C396" s="1">
        <v>201910</v>
      </c>
      <c r="D396" s="4" t="s">
        <v>278</v>
      </c>
      <c r="E396" s="1">
        <v>666</v>
      </c>
      <c r="F396" s="1">
        <v>3</v>
      </c>
      <c r="G396" s="1">
        <v>0</v>
      </c>
      <c r="H396" s="8">
        <v>3087900</v>
      </c>
      <c r="I396" s="8">
        <v>946683</v>
      </c>
      <c r="J396" s="8">
        <v>15084430</v>
      </c>
      <c r="K396" s="1" t="s">
        <v>166</v>
      </c>
    </row>
    <row r="397" spans="1:11">
      <c r="A397" s="1" t="s">
        <v>232</v>
      </c>
      <c r="B397" s="1">
        <v>396</v>
      </c>
      <c r="C397" s="1">
        <v>201910</v>
      </c>
      <c r="D397" s="4" t="s">
        <v>278</v>
      </c>
      <c r="E397" s="1">
        <v>669</v>
      </c>
      <c r="F397" s="1">
        <v>3</v>
      </c>
      <c r="G397" s="1">
        <v>0</v>
      </c>
      <c r="H397" s="8">
        <v>112602</v>
      </c>
      <c r="I397" s="8">
        <v>32340</v>
      </c>
      <c r="J397" s="8">
        <v>663214</v>
      </c>
      <c r="K397" s="1" t="s">
        <v>166</v>
      </c>
    </row>
    <row r="398" spans="1:11">
      <c r="A398" s="1" t="s">
        <v>232</v>
      </c>
      <c r="B398" s="1">
        <v>397</v>
      </c>
      <c r="C398" s="1">
        <v>201910</v>
      </c>
      <c r="D398" s="4" t="s">
        <v>278</v>
      </c>
      <c r="E398" s="1">
        <v>676</v>
      </c>
      <c r="F398" s="1">
        <v>3</v>
      </c>
      <c r="G398" s="1">
        <v>0</v>
      </c>
      <c r="H398" s="8">
        <v>17786</v>
      </c>
      <c r="I398" s="8">
        <v>3597</v>
      </c>
      <c r="J398" s="8">
        <v>90334</v>
      </c>
      <c r="K398" s="1" t="s">
        <v>166</v>
      </c>
    </row>
    <row r="399" spans="1:11">
      <c r="A399" s="1" t="s">
        <v>232</v>
      </c>
      <c r="B399" s="1">
        <v>398</v>
      </c>
      <c r="C399" s="1">
        <v>201910</v>
      </c>
      <c r="D399" s="4" t="s">
        <v>278</v>
      </c>
      <c r="E399" s="1">
        <v>690</v>
      </c>
      <c r="F399" s="1">
        <v>3</v>
      </c>
      <c r="G399" s="1">
        <v>0</v>
      </c>
      <c r="H399" s="8">
        <v>312527</v>
      </c>
      <c r="I399" s="8">
        <v>107909</v>
      </c>
      <c r="J399" s="8">
        <v>2601196</v>
      </c>
      <c r="K399" s="1" t="s">
        <v>166</v>
      </c>
    </row>
    <row r="400" spans="1:11">
      <c r="A400" s="1" t="s">
        <v>232</v>
      </c>
      <c r="B400" s="1">
        <v>399</v>
      </c>
      <c r="C400" s="1">
        <v>201910</v>
      </c>
      <c r="D400" s="4" t="s">
        <v>278</v>
      </c>
      <c r="E400" s="1">
        <v>696</v>
      </c>
      <c r="F400" s="1">
        <v>3</v>
      </c>
      <c r="G400" s="1">
        <v>0</v>
      </c>
      <c r="H400" s="8">
        <v>226084</v>
      </c>
      <c r="I400" s="8">
        <v>211170</v>
      </c>
      <c r="J400" s="8">
        <v>2013520</v>
      </c>
      <c r="K400" s="1" t="s">
        <v>166</v>
      </c>
    </row>
    <row r="401" spans="1:11">
      <c r="A401" s="1" t="s">
        <v>232</v>
      </c>
      <c r="B401" s="1">
        <v>400</v>
      </c>
      <c r="C401" s="1">
        <v>201910</v>
      </c>
      <c r="D401" s="4" t="s">
        <v>278</v>
      </c>
      <c r="E401" s="1">
        <v>720</v>
      </c>
      <c r="F401" s="1">
        <v>3</v>
      </c>
      <c r="G401" s="1">
        <v>0</v>
      </c>
      <c r="H401" s="8">
        <v>547330</v>
      </c>
      <c r="I401" s="8">
        <v>179373</v>
      </c>
      <c r="J401" s="8">
        <v>3594851</v>
      </c>
      <c r="K401" s="1" t="s">
        <v>166</v>
      </c>
    </row>
    <row r="402" spans="1:11">
      <c r="A402" s="1" t="s">
        <v>232</v>
      </c>
      <c r="B402" s="1">
        <v>401</v>
      </c>
      <c r="C402" s="1">
        <v>201911</v>
      </c>
      <c r="D402" s="4" t="s">
        <v>256</v>
      </c>
      <c r="E402" s="1">
        <v>52</v>
      </c>
      <c r="F402" s="1">
        <v>3</v>
      </c>
      <c r="G402" s="1">
        <v>0</v>
      </c>
      <c r="H402" s="8">
        <v>3817258</v>
      </c>
      <c r="I402" s="8">
        <v>736793</v>
      </c>
      <c r="J402" s="8">
        <v>14243670</v>
      </c>
      <c r="K402" s="1" t="s">
        <v>166</v>
      </c>
    </row>
    <row r="403" spans="1:11">
      <c r="A403" s="1" t="s">
        <v>232</v>
      </c>
      <c r="B403" s="1">
        <v>402</v>
      </c>
      <c r="C403" s="1">
        <v>201911</v>
      </c>
      <c r="D403" s="4" t="s">
        <v>256</v>
      </c>
      <c r="E403" s="1">
        <v>204</v>
      </c>
      <c r="F403" s="1">
        <v>3</v>
      </c>
      <c r="G403" s="1">
        <v>0</v>
      </c>
      <c r="H403" s="8">
        <v>259185</v>
      </c>
      <c r="I403" s="8">
        <v>42403</v>
      </c>
      <c r="J403" s="8">
        <v>289312</v>
      </c>
      <c r="K403" s="1" t="s">
        <v>166</v>
      </c>
    </row>
    <row r="404" spans="1:11">
      <c r="A404" s="1" t="s">
        <v>232</v>
      </c>
      <c r="B404" s="1">
        <v>403</v>
      </c>
      <c r="C404" s="1">
        <v>201911</v>
      </c>
      <c r="D404" s="4" t="s">
        <v>256</v>
      </c>
      <c r="E404" s="1">
        <v>662</v>
      </c>
      <c r="F404" s="1">
        <v>3</v>
      </c>
      <c r="G404" s="1">
        <v>0</v>
      </c>
      <c r="H404" s="8">
        <v>933100</v>
      </c>
      <c r="I404" s="8">
        <v>228201</v>
      </c>
      <c r="J404" s="8">
        <v>2000732</v>
      </c>
      <c r="K404" s="1" t="s">
        <v>166</v>
      </c>
    </row>
    <row r="405" spans="1:11">
      <c r="A405" s="1" t="s">
        <v>232</v>
      </c>
      <c r="B405" s="1">
        <v>404</v>
      </c>
      <c r="C405" s="1">
        <v>201911</v>
      </c>
      <c r="D405" s="4" t="s">
        <v>256</v>
      </c>
      <c r="E405" s="1">
        <v>664</v>
      </c>
      <c r="F405" s="1">
        <v>3</v>
      </c>
      <c r="G405" s="1">
        <v>0</v>
      </c>
      <c r="H405" s="8">
        <v>4629539</v>
      </c>
      <c r="I405" s="8">
        <v>811626</v>
      </c>
      <c r="J405" s="8">
        <v>9211431</v>
      </c>
      <c r="K405" s="1" t="s">
        <v>166</v>
      </c>
    </row>
    <row r="406" spans="1:11">
      <c r="A406" s="1" t="s">
        <v>232</v>
      </c>
      <c r="B406" s="1">
        <v>405</v>
      </c>
      <c r="C406" s="1">
        <v>201911</v>
      </c>
      <c r="D406" s="4" t="s">
        <v>256</v>
      </c>
      <c r="E406" s="1">
        <v>666</v>
      </c>
      <c r="F406" s="1">
        <v>3</v>
      </c>
      <c r="G406" s="1">
        <v>0</v>
      </c>
      <c r="H406" s="8">
        <v>16413851</v>
      </c>
      <c r="I406" s="8">
        <v>2680445</v>
      </c>
      <c r="J406" s="8">
        <v>24206520</v>
      </c>
      <c r="K406" s="1" t="s">
        <v>166</v>
      </c>
    </row>
    <row r="407" spans="1:11">
      <c r="A407" s="1" t="s">
        <v>232</v>
      </c>
      <c r="B407" s="1">
        <v>406</v>
      </c>
      <c r="C407" s="1">
        <v>201911</v>
      </c>
      <c r="D407" s="4" t="s">
        <v>256</v>
      </c>
      <c r="E407" s="1">
        <v>669</v>
      </c>
      <c r="F407" s="1">
        <v>3</v>
      </c>
      <c r="G407" s="1">
        <v>0</v>
      </c>
      <c r="H407" s="8">
        <v>1152384</v>
      </c>
      <c r="I407" s="8">
        <v>193764</v>
      </c>
      <c r="J407" s="8">
        <v>2665335</v>
      </c>
      <c r="K407" s="1" t="s">
        <v>166</v>
      </c>
    </row>
    <row r="408" spans="1:11">
      <c r="A408" s="1" t="s">
        <v>232</v>
      </c>
      <c r="B408" s="1">
        <v>407</v>
      </c>
      <c r="C408" s="1">
        <v>201911</v>
      </c>
      <c r="D408" s="4" t="s">
        <v>256</v>
      </c>
      <c r="E408" s="1">
        <v>676</v>
      </c>
      <c r="F408" s="1">
        <v>3</v>
      </c>
      <c r="G408" s="1">
        <v>0</v>
      </c>
      <c r="H408" s="8">
        <v>11349</v>
      </c>
      <c r="I408" s="8">
        <v>2077</v>
      </c>
      <c r="J408" s="8">
        <v>40234</v>
      </c>
      <c r="K408" s="1" t="s">
        <v>166</v>
      </c>
    </row>
    <row r="409" spans="1:11">
      <c r="A409" s="1" t="s">
        <v>232</v>
      </c>
      <c r="B409" s="1">
        <v>408</v>
      </c>
      <c r="C409" s="1">
        <v>201911</v>
      </c>
      <c r="D409" s="4" t="s">
        <v>256</v>
      </c>
      <c r="E409" s="1">
        <v>690</v>
      </c>
      <c r="F409" s="1">
        <v>3</v>
      </c>
      <c r="G409" s="1">
        <v>0</v>
      </c>
      <c r="H409" s="8">
        <v>427497</v>
      </c>
      <c r="I409" s="8">
        <v>64012</v>
      </c>
      <c r="J409" s="8">
        <v>1089194</v>
      </c>
      <c r="K409" s="1" t="s">
        <v>166</v>
      </c>
    </row>
    <row r="410" spans="1:11">
      <c r="A410" s="1" t="s">
        <v>232</v>
      </c>
      <c r="B410" s="1">
        <v>409</v>
      </c>
      <c r="C410" s="1">
        <v>201911</v>
      </c>
      <c r="D410" s="4" t="s">
        <v>256</v>
      </c>
      <c r="E410" s="1">
        <v>696</v>
      </c>
      <c r="F410" s="1">
        <v>3</v>
      </c>
      <c r="G410" s="1">
        <v>0</v>
      </c>
      <c r="H410" s="8">
        <v>455303</v>
      </c>
      <c r="I410" s="8">
        <v>88836</v>
      </c>
      <c r="J410" s="8">
        <v>1114330</v>
      </c>
      <c r="K410" s="1" t="s">
        <v>166</v>
      </c>
    </row>
    <row r="411" spans="1:11">
      <c r="A411" s="1" t="s">
        <v>232</v>
      </c>
      <c r="B411" s="1">
        <v>410</v>
      </c>
      <c r="C411" s="1">
        <v>201911</v>
      </c>
      <c r="D411" s="4" t="s">
        <v>256</v>
      </c>
      <c r="E411" s="1">
        <v>720</v>
      </c>
      <c r="F411" s="1">
        <v>3</v>
      </c>
      <c r="G411" s="1">
        <v>0</v>
      </c>
      <c r="H411" s="8">
        <v>969452</v>
      </c>
      <c r="I411" s="8">
        <v>207118</v>
      </c>
      <c r="J411" s="8">
        <v>3561011</v>
      </c>
      <c r="K411" s="1" t="s">
        <v>166</v>
      </c>
    </row>
    <row r="412" spans="1:11">
      <c r="A412" s="1" t="s">
        <v>232</v>
      </c>
      <c r="B412" s="1">
        <v>411</v>
      </c>
      <c r="C412" s="1">
        <v>201911</v>
      </c>
      <c r="D412" s="4" t="s">
        <v>265</v>
      </c>
      <c r="E412" s="1">
        <v>52</v>
      </c>
      <c r="F412" s="1">
        <v>3</v>
      </c>
      <c r="G412" s="1">
        <v>0</v>
      </c>
      <c r="H412" s="8">
        <v>1638019</v>
      </c>
      <c r="I412" s="8">
        <v>566822</v>
      </c>
      <c r="J412" s="8">
        <v>10203942</v>
      </c>
      <c r="K412" s="1" t="s">
        <v>166</v>
      </c>
    </row>
    <row r="413" spans="1:11">
      <c r="A413" s="1" t="s">
        <v>232</v>
      </c>
      <c r="B413" s="1">
        <v>412</v>
      </c>
      <c r="C413" s="1">
        <v>201911</v>
      </c>
      <c r="D413" s="4" t="s">
        <v>265</v>
      </c>
      <c r="E413" s="1">
        <v>204</v>
      </c>
      <c r="F413" s="1">
        <v>3</v>
      </c>
      <c r="G413" s="1">
        <v>0</v>
      </c>
      <c r="H413" s="8">
        <v>5928</v>
      </c>
      <c r="I413" s="8">
        <v>1559</v>
      </c>
      <c r="J413" s="8">
        <v>17409</v>
      </c>
      <c r="K413" s="1" t="s">
        <v>166</v>
      </c>
    </row>
    <row r="414" spans="1:11">
      <c r="A414" s="1" t="s">
        <v>232</v>
      </c>
      <c r="B414" s="1">
        <v>413</v>
      </c>
      <c r="C414" s="1">
        <v>201911</v>
      </c>
      <c r="D414" s="4" t="s">
        <v>265</v>
      </c>
      <c r="E414" s="1">
        <v>662</v>
      </c>
      <c r="F414" s="1">
        <v>3</v>
      </c>
      <c r="G414" s="1">
        <v>0</v>
      </c>
      <c r="H414" s="8">
        <v>75589</v>
      </c>
      <c r="I414" s="8">
        <v>24979</v>
      </c>
      <c r="J414" s="8">
        <v>298252</v>
      </c>
      <c r="K414" s="1" t="s">
        <v>166</v>
      </c>
    </row>
    <row r="415" spans="1:11">
      <c r="A415" s="1" t="s">
        <v>232</v>
      </c>
      <c r="B415" s="1">
        <v>414</v>
      </c>
      <c r="C415" s="1">
        <v>201911</v>
      </c>
      <c r="D415" s="4" t="s">
        <v>265</v>
      </c>
      <c r="E415" s="1">
        <v>664</v>
      </c>
      <c r="F415" s="1">
        <v>3</v>
      </c>
      <c r="G415" s="1">
        <v>0</v>
      </c>
      <c r="H415" s="8">
        <v>108858</v>
      </c>
      <c r="I415" s="8">
        <v>42139</v>
      </c>
      <c r="J415" s="8">
        <v>468648</v>
      </c>
      <c r="K415" s="1" t="s">
        <v>166</v>
      </c>
    </row>
    <row r="416" spans="1:11">
      <c r="A416" s="1" t="s">
        <v>232</v>
      </c>
      <c r="B416" s="1">
        <v>415</v>
      </c>
      <c r="C416" s="1">
        <v>201911</v>
      </c>
      <c r="D416" s="4" t="s">
        <v>265</v>
      </c>
      <c r="E416" s="1">
        <v>666</v>
      </c>
      <c r="F416" s="1">
        <v>3</v>
      </c>
      <c r="G416" s="1">
        <v>0</v>
      </c>
      <c r="H416" s="8">
        <v>3525569</v>
      </c>
      <c r="I416" s="8">
        <v>1331861</v>
      </c>
      <c r="J416" s="8">
        <v>16708974</v>
      </c>
      <c r="K416" s="1" t="s">
        <v>166</v>
      </c>
    </row>
    <row r="417" spans="1:11">
      <c r="A417" s="1" t="s">
        <v>232</v>
      </c>
      <c r="B417" s="1">
        <v>416</v>
      </c>
      <c r="C417" s="1">
        <v>201911</v>
      </c>
      <c r="D417" s="4" t="s">
        <v>265</v>
      </c>
      <c r="E417" s="1">
        <v>669</v>
      </c>
      <c r="F417" s="1">
        <v>3</v>
      </c>
      <c r="G417" s="1">
        <v>0</v>
      </c>
      <c r="H417" s="8">
        <v>62163</v>
      </c>
      <c r="I417" s="8">
        <v>21917</v>
      </c>
      <c r="J417" s="8">
        <v>343117</v>
      </c>
      <c r="K417" s="1" t="s">
        <v>166</v>
      </c>
    </row>
    <row r="418" spans="1:11">
      <c r="A418" s="1" t="s">
        <v>232</v>
      </c>
      <c r="B418" s="1">
        <v>417</v>
      </c>
      <c r="C418" s="1">
        <v>201911</v>
      </c>
      <c r="D418" s="4" t="s">
        <v>265</v>
      </c>
      <c r="E418" s="1">
        <v>676</v>
      </c>
      <c r="F418" s="1">
        <v>3</v>
      </c>
      <c r="G418" s="1">
        <v>0</v>
      </c>
      <c r="H418" s="8">
        <v>550882</v>
      </c>
      <c r="I418" s="8">
        <v>148888</v>
      </c>
      <c r="J418" s="8">
        <v>2062554</v>
      </c>
      <c r="K418" s="1" t="s">
        <v>166</v>
      </c>
    </row>
    <row r="419" spans="1:11">
      <c r="A419" s="1" t="s">
        <v>232</v>
      </c>
      <c r="B419" s="1">
        <v>418</v>
      </c>
      <c r="C419" s="1">
        <v>201911</v>
      </c>
      <c r="D419" s="4" t="s">
        <v>265</v>
      </c>
      <c r="E419" s="1">
        <v>690</v>
      </c>
      <c r="F419" s="1">
        <v>3</v>
      </c>
      <c r="G419" s="1">
        <v>0</v>
      </c>
      <c r="H419" s="8">
        <v>95524</v>
      </c>
      <c r="I419" s="8">
        <v>30901</v>
      </c>
      <c r="J419" s="8">
        <v>618132</v>
      </c>
      <c r="K419" s="1" t="s">
        <v>166</v>
      </c>
    </row>
    <row r="420" spans="1:11">
      <c r="A420" s="1" t="s">
        <v>232</v>
      </c>
      <c r="B420" s="1">
        <v>419</v>
      </c>
      <c r="C420" s="1">
        <v>201911</v>
      </c>
      <c r="D420" s="4" t="s">
        <v>265</v>
      </c>
      <c r="E420" s="1">
        <v>696</v>
      </c>
      <c r="F420" s="1">
        <v>3</v>
      </c>
      <c r="G420" s="1">
        <v>0</v>
      </c>
      <c r="H420" s="8">
        <v>1570124</v>
      </c>
      <c r="I420" s="8">
        <v>575724</v>
      </c>
      <c r="J420" s="8">
        <v>7004742</v>
      </c>
      <c r="K420" s="1" t="s">
        <v>166</v>
      </c>
    </row>
    <row r="421" spans="1:11">
      <c r="A421" s="1" t="s">
        <v>232</v>
      </c>
      <c r="B421" s="1">
        <v>420</v>
      </c>
      <c r="C421" s="1">
        <v>201911</v>
      </c>
      <c r="D421" s="4" t="s">
        <v>265</v>
      </c>
      <c r="E421" s="1">
        <v>720</v>
      </c>
      <c r="F421" s="1">
        <v>3</v>
      </c>
      <c r="G421" s="1">
        <v>0</v>
      </c>
      <c r="H421" s="8">
        <v>4724721</v>
      </c>
      <c r="I421" s="8">
        <v>1639387</v>
      </c>
      <c r="J421" s="8">
        <v>21417509</v>
      </c>
      <c r="K421" s="1" t="s">
        <v>166</v>
      </c>
    </row>
    <row r="422" spans="1:11">
      <c r="A422" s="1" t="s">
        <v>232</v>
      </c>
      <c r="B422" s="1">
        <v>421</v>
      </c>
      <c r="C422" s="1">
        <v>201911</v>
      </c>
      <c r="D422" s="4" t="s">
        <v>271</v>
      </c>
      <c r="E422" s="1">
        <v>52</v>
      </c>
      <c r="F422" s="1">
        <v>3</v>
      </c>
      <c r="G422" s="1">
        <v>0</v>
      </c>
      <c r="H422" s="8">
        <v>147070</v>
      </c>
      <c r="I422" s="8">
        <v>62444</v>
      </c>
      <c r="J422" s="8">
        <v>1871045</v>
      </c>
      <c r="K422" s="1" t="s">
        <v>166</v>
      </c>
    </row>
    <row r="423" spans="1:11">
      <c r="A423" s="1" t="s">
        <v>232</v>
      </c>
      <c r="B423" s="1">
        <v>422</v>
      </c>
      <c r="C423" s="1">
        <v>201911</v>
      </c>
      <c r="D423" s="4" t="s">
        <v>271</v>
      </c>
      <c r="E423" s="1">
        <v>204</v>
      </c>
      <c r="F423" s="1">
        <v>3</v>
      </c>
      <c r="G423" s="1">
        <v>0</v>
      </c>
      <c r="H423" s="8">
        <v>239397</v>
      </c>
      <c r="I423" s="8">
        <v>70390</v>
      </c>
      <c r="J423" s="8">
        <v>1410768</v>
      </c>
      <c r="K423" s="1" t="s">
        <v>166</v>
      </c>
    </row>
    <row r="424" spans="1:11">
      <c r="A424" s="1" t="s">
        <v>232</v>
      </c>
      <c r="B424" s="1">
        <v>423</v>
      </c>
      <c r="C424" s="1">
        <v>201911</v>
      </c>
      <c r="D424" s="4" t="s">
        <v>271</v>
      </c>
      <c r="E424" s="1">
        <v>662</v>
      </c>
      <c r="F424" s="1">
        <v>3</v>
      </c>
      <c r="G424" s="1">
        <v>0</v>
      </c>
      <c r="H424" s="8">
        <v>13180</v>
      </c>
      <c r="I424" s="8">
        <v>1637</v>
      </c>
      <c r="J424" s="8">
        <v>63513</v>
      </c>
      <c r="K424" s="1" t="s">
        <v>166</v>
      </c>
    </row>
    <row r="425" spans="1:11">
      <c r="A425" s="1" t="s">
        <v>232</v>
      </c>
      <c r="B425" s="1">
        <v>424</v>
      </c>
      <c r="C425" s="1">
        <v>201911</v>
      </c>
      <c r="D425" s="4" t="s">
        <v>271</v>
      </c>
      <c r="E425" s="1">
        <v>664</v>
      </c>
      <c r="F425" s="1">
        <v>3</v>
      </c>
      <c r="G425" s="1">
        <v>0</v>
      </c>
      <c r="H425" s="8">
        <v>226841</v>
      </c>
      <c r="I425" s="8">
        <v>65154</v>
      </c>
      <c r="J425" s="8">
        <v>2345089</v>
      </c>
      <c r="K425" s="1" t="s">
        <v>166</v>
      </c>
    </row>
    <row r="426" spans="1:11">
      <c r="A426" s="1" t="s">
        <v>232</v>
      </c>
      <c r="B426" s="1">
        <v>425</v>
      </c>
      <c r="C426" s="1">
        <v>201911</v>
      </c>
      <c r="D426" s="4" t="s">
        <v>271</v>
      </c>
      <c r="E426" s="1">
        <v>666</v>
      </c>
      <c r="F426" s="1">
        <v>3</v>
      </c>
      <c r="G426" s="1">
        <v>0</v>
      </c>
      <c r="H426" s="8">
        <v>80043</v>
      </c>
      <c r="I426" s="8">
        <v>26117</v>
      </c>
      <c r="J426" s="8">
        <v>497955</v>
      </c>
      <c r="K426" s="1" t="s">
        <v>166</v>
      </c>
    </row>
    <row r="427" spans="1:11">
      <c r="A427" s="1" t="s">
        <v>232</v>
      </c>
      <c r="B427" s="1">
        <v>426</v>
      </c>
      <c r="C427" s="1">
        <v>201911</v>
      </c>
      <c r="D427" s="4" t="s">
        <v>271</v>
      </c>
      <c r="E427" s="1">
        <v>669</v>
      </c>
      <c r="F427" s="1">
        <v>3</v>
      </c>
      <c r="G427" s="1">
        <v>0</v>
      </c>
      <c r="H427" s="8">
        <v>280895</v>
      </c>
      <c r="I427" s="8">
        <v>94533</v>
      </c>
      <c r="J427" s="8">
        <v>1243529</v>
      </c>
      <c r="K427" s="1" t="s">
        <v>166</v>
      </c>
    </row>
    <row r="428" spans="1:11">
      <c r="A428" s="1" t="s">
        <v>232</v>
      </c>
      <c r="B428" s="1">
        <v>427</v>
      </c>
      <c r="C428" s="1">
        <v>201911</v>
      </c>
      <c r="D428" s="4" t="s">
        <v>271</v>
      </c>
      <c r="E428" s="1">
        <v>676</v>
      </c>
      <c r="F428" s="1">
        <v>3</v>
      </c>
      <c r="G428" s="1">
        <v>0</v>
      </c>
      <c r="H428" s="8">
        <v>10542</v>
      </c>
      <c r="I428" s="8">
        <v>6376</v>
      </c>
      <c r="J428" s="8">
        <v>238322</v>
      </c>
      <c r="K428" s="1" t="s">
        <v>166</v>
      </c>
    </row>
    <row r="429" spans="1:11">
      <c r="A429" s="1" t="s">
        <v>232</v>
      </c>
      <c r="B429" s="1">
        <v>428</v>
      </c>
      <c r="C429" s="1">
        <v>201911</v>
      </c>
      <c r="D429" s="4" t="s">
        <v>271</v>
      </c>
      <c r="E429" s="1">
        <v>690</v>
      </c>
      <c r="F429" s="1">
        <v>3</v>
      </c>
      <c r="G429" s="1">
        <v>0</v>
      </c>
      <c r="H429" s="8">
        <v>56764</v>
      </c>
      <c r="I429" s="8">
        <v>22099</v>
      </c>
      <c r="J429" s="8">
        <v>497699</v>
      </c>
      <c r="K429" s="1" t="s">
        <v>166</v>
      </c>
    </row>
    <row r="430" spans="1:11">
      <c r="A430" s="1" t="s">
        <v>232</v>
      </c>
      <c r="B430" s="1">
        <v>429</v>
      </c>
      <c r="C430" s="1">
        <v>201911</v>
      </c>
      <c r="D430" s="4" t="s">
        <v>271</v>
      </c>
      <c r="E430" s="1">
        <v>696</v>
      </c>
      <c r="F430" s="1">
        <v>3</v>
      </c>
      <c r="G430" s="1">
        <v>0</v>
      </c>
      <c r="H430" s="8">
        <v>15118</v>
      </c>
      <c r="I430" s="8">
        <v>7621</v>
      </c>
      <c r="J430" s="8">
        <v>117609</v>
      </c>
      <c r="K430" s="1" t="s">
        <v>166</v>
      </c>
    </row>
    <row r="431" spans="1:11">
      <c r="A431" s="1" t="s">
        <v>232</v>
      </c>
      <c r="B431" s="1">
        <v>430</v>
      </c>
      <c r="C431" s="1">
        <v>201911</v>
      </c>
      <c r="D431" s="4" t="s">
        <v>271</v>
      </c>
      <c r="E431" s="1">
        <v>720</v>
      </c>
      <c r="F431" s="1">
        <v>3</v>
      </c>
      <c r="G431" s="1">
        <v>0</v>
      </c>
      <c r="H431" s="8">
        <v>1072119</v>
      </c>
      <c r="I431" s="8">
        <v>358429</v>
      </c>
      <c r="J431" s="8">
        <v>9726283</v>
      </c>
      <c r="K431" s="1" t="s">
        <v>166</v>
      </c>
    </row>
    <row r="432" spans="1:11">
      <c r="A432" s="1" t="s">
        <v>232</v>
      </c>
      <c r="B432" s="1">
        <v>431</v>
      </c>
      <c r="C432" s="1">
        <v>201911</v>
      </c>
      <c r="D432" s="4" t="s">
        <v>278</v>
      </c>
      <c r="E432" s="1">
        <v>52</v>
      </c>
      <c r="F432" s="1">
        <v>3</v>
      </c>
      <c r="G432" s="1">
        <v>0</v>
      </c>
      <c r="H432" s="8">
        <v>135217</v>
      </c>
      <c r="I432" s="8">
        <v>44307</v>
      </c>
      <c r="J432" s="8">
        <v>1299190</v>
      </c>
      <c r="K432" s="1" t="s">
        <v>166</v>
      </c>
    </row>
    <row r="433" spans="1:11">
      <c r="A433" s="1" t="s">
        <v>232</v>
      </c>
      <c r="B433" s="1">
        <v>432</v>
      </c>
      <c r="C433" s="1">
        <v>201911</v>
      </c>
      <c r="D433" s="4" t="s">
        <v>278</v>
      </c>
      <c r="E433" s="1">
        <v>204</v>
      </c>
      <c r="F433" s="1">
        <v>3</v>
      </c>
      <c r="G433" s="1">
        <v>0</v>
      </c>
      <c r="H433" s="8">
        <v>10073</v>
      </c>
      <c r="I433" s="8">
        <v>3632</v>
      </c>
      <c r="J433" s="8">
        <v>71381</v>
      </c>
      <c r="K433" s="1" t="s">
        <v>166</v>
      </c>
    </row>
    <row r="434" spans="1:11">
      <c r="A434" s="1" t="s">
        <v>232</v>
      </c>
      <c r="B434" s="1">
        <v>433</v>
      </c>
      <c r="C434" s="1">
        <v>201911</v>
      </c>
      <c r="D434" s="4" t="s">
        <v>278</v>
      </c>
      <c r="E434" s="1">
        <v>662</v>
      </c>
      <c r="F434" s="1">
        <v>3</v>
      </c>
      <c r="G434" s="1">
        <v>0</v>
      </c>
      <c r="H434" s="8">
        <v>8605</v>
      </c>
      <c r="I434" s="8">
        <v>3616</v>
      </c>
      <c r="J434" s="8">
        <v>33355</v>
      </c>
      <c r="K434" s="1" t="s">
        <v>166</v>
      </c>
    </row>
    <row r="435" spans="1:11">
      <c r="A435" s="1" t="s">
        <v>232</v>
      </c>
      <c r="B435" s="1">
        <v>434</v>
      </c>
      <c r="C435" s="1">
        <v>201911</v>
      </c>
      <c r="D435" s="4" t="s">
        <v>278</v>
      </c>
      <c r="E435" s="1">
        <v>664</v>
      </c>
      <c r="F435" s="1">
        <v>3</v>
      </c>
      <c r="G435" s="1">
        <v>0</v>
      </c>
      <c r="H435" s="8">
        <v>422008</v>
      </c>
      <c r="I435" s="8">
        <v>135033</v>
      </c>
      <c r="J435" s="8">
        <v>2563836</v>
      </c>
      <c r="K435" s="1" t="s">
        <v>166</v>
      </c>
    </row>
    <row r="436" spans="1:11">
      <c r="A436" s="1" t="s">
        <v>232</v>
      </c>
      <c r="B436" s="1">
        <v>435</v>
      </c>
      <c r="C436" s="1">
        <v>201911</v>
      </c>
      <c r="D436" s="4" t="s">
        <v>278</v>
      </c>
      <c r="E436" s="1">
        <v>666</v>
      </c>
      <c r="F436" s="1">
        <v>3</v>
      </c>
      <c r="G436" s="1">
        <v>0</v>
      </c>
      <c r="H436" s="8">
        <v>1873230</v>
      </c>
      <c r="I436" s="8">
        <v>578803</v>
      </c>
      <c r="J436" s="8">
        <v>9127721</v>
      </c>
      <c r="K436" s="1" t="s">
        <v>166</v>
      </c>
    </row>
    <row r="437" spans="1:11">
      <c r="A437" s="1" t="s">
        <v>232</v>
      </c>
      <c r="B437" s="1">
        <v>436</v>
      </c>
      <c r="C437" s="1">
        <v>201911</v>
      </c>
      <c r="D437" s="4" t="s">
        <v>278</v>
      </c>
      <c r="E437" s="1">
        <v>669</v>
      </c>
      <c r="F437" s="1">
        <v>3</v>
      </c>
      <c r="G437" s="1">
        <v>0</v>
      </c>
      <c r="H437" s="8">
        <v>72535</v>
      </c>
      <c r="I437" s="8">
        <v>25970</v>
      </c>
      <c r="J437" s="8">
        <v>471982</v>
      </c>
      <c r="K437" s="1" t="s">
        <v>166</v>
      </c>
    </row>
    <row r="438" spans="1:11">
      <c r="A438" s="1" t="s">
        <v>232</v>
      </c>
      <c r="B438" s="1">
        <v>437</v>
      </c>
      <c r="C438" s="1">
        <v>201911</v>
      </c>
      <c r="D438" s="4" t="s">
        <v>278</v>
      </c>
      <c r="E438" s="1">
        <v>676</v>
      </c>
      <c r="F438" s="1">
        <v>3</v>
      </c>
      <c r="G438" s="1">
        <v>0</v>
      </c>
      <c r="H438" s="8">
        <v>3651</v>
      </c>
      <c r="I438" s="8">
        <v>823</v>
      </c>
      <c r="J438" s="8">
        <v>24877</v>
      </c>
      <c r="K438" s="1" t="s">
        <v>166</v>
      </c>
    </row>
    <row r="439" spans="1:11">
      <c r="A439" s="1" t="s">
        <v>232</v>
      </c>
      <c r="B439" s="1">
        <v>438</v>
      </c>
      <c r="C439" s="1">
        <v>201911</v>
      </c>
      <c r="D439" s="4" t="s">
        <v>278</v>
      </c>
      <c r="E439" s="1">
        <v>690</v>
      </c>
      <c r="F439" s="1">
        <v>3</v>
      </c>
      <c r="G439" s="1">
        <v>0</v>
      </c>
      <c r="H439" s="8">
        <v>317526</v>
      </c>
      <c r="I439" s="8">
        <v>109599</v>
      </c>
      <c r="J439" s="8">
        <v>2289372</v>
      </c>
      <c r="K439" s="1" t="s">
        <v>166</v>
      </c>
    </row>
    <row r="440" spans="1:11">
      <c r="A440" s="1" t="s">
        <v>232</v>
      </c>
      <c r="B440" s="1">
        <v>439</v>
      </c>
      <c r="C440" s="1">
        <v>201911</v>
      </c>
      <c r="D440" s="4" t="s">
        <v>278</v>
      </c>
      <c r="E440" s="1">
        <v>696</v>
      </c>
      <c r="F440" s="1">
        <v>3</v>
      </c>
      <c r="G440" s="1">
        <v>0</v>
      </c>
      <c r="H440" s="8">
        <v>119357</v>
      </c>
      <c r="I440" s="8">
        <v>37549</v>
      </c>
      <c r="J440" s="8">
        <v>989819</v>
      </c>
      <c r="K440" s="1" t="s">
        <v>166</v>
      </c>
    </row>
    <row r="441" spans="1:11">
      <c r="A441" s="1" t="s">
        <v>232</v>
      </c>
      <c r="B441" s="1">
        <v>440</v>
      </c>
      <c r="C441" s="1">
        <v>201911</v>
      </c>
      <c r="D441" s="4" t="s">
        <v>278</v>
      </c>
      <c r="E441" s="1">
        <v>720</v>
      </c>
      <c r="F441" s="1">
        <v>3</v>
      </c>
      <c r="G441" s="1">
        <v>0</v>
      </c>
      <c r="H441" s="8">
        <v>324129</v>
      </c>
      <c r="I441" s="8">
        <v>102751</v>
      </c>
      <c r="J441" s="8">
        <v>2459553</v>
      </c>
      <c r="K441" s="1" t="s">
        <v>166</v>
      </c>
    </row>
    <row r="442" spans="1:11">
      <c r="A442" s="1" t="s">
        <v>232</v>
      </c>
      <c r="B442" s="1">
        <v>441</v>
      </c>
      <c r="C442" s="1">
        <v>201912</v>
      </c>
      <c r="D442" s="4" t="s">
        <v>256</v>
      </c>
      <c r="E442" s="1">
        <v>52</v>
      </c>
      <c r="F442" s="1">
        <v>3</v>
      </c>
      <c r="G442" s="1">
        <v>0</v>
      </c>
      <c r="H442" s="8">
        <v>2922702</v>
      </c>
      <c r="I442" s="8">
        <v>540054</v>
      </c>
      <c r="J442" s="8">
        <v>10615239</v>
      </c>
      <c r="K442" s="1" t="s">
        <v>166</v>
      </c>
    </row>
    <row r="443" spans="1:11">
      <c r="A443" s="1" t="s">
        <v>232</v>
      </c>
      <c r="B443" s="1">
        <v>442</v>
      </c>
      <c r="C443" s="1">
        <v>201912</v>
      </c>
      <c r="D443" s="4" t="s">
        <v>256</v>
      </c>
      <c r="E443" s="1">
        <v>204</v>
      </c>
      <c r="F443" s="1">
        <v>3</v>
      </c>
      <c r="G443" s="1">
        <v>0</v>
      </c>
      <c r="H443" s="8">
        <v>248560</v>
      </c>
      <c r="I443" s="8">
        <v>44990</v>
      </c>
      <c r="J443" s="8">
        <v>279499</v>
      </c>
      <c r="K443" s="1" t="s">
        <v>166</v>
      </c>
    </row>
    <row r="444" spans="1:11">
      <c r="A444" s="1" t="s">
        <v>232</v>
      </c>
      <c r="B444" s="1">
        <v>443</v>
      </c>
      <c r="C444" s="1">
        <v>201912</v>
      </c>
      <c r="D444" s="4" t="s">
        <v>256</v>
      </c>
      <c r="E444" s="1">
        <v>662</v>
      </c>
      <c r="F444" s="1">
        <v>3</v>
      </c>
      <c r="G444" s="1">
        <v>0</v>
      </c>
      <c r="H444" s="8">
        <v>806606</v>
      </c>
      <c r="I444" s="8">
        <v>209104</v>
      </c>
      <c r="J444" s="8">
        <v>1951056</v>
      </c>
      <c r="K444" s="1" t="s">
        <v>166</v>
      </c>
    </row>
    <row r="445" spans="1:11">
      <c r="A445" s="1" t="s">
        <v>232</v>
      </c>
      <c r="B445" s="1">
        <v>444</v>
      </c>
      <c r="C445" s="1">
        <v>201912</v>
      </c>
      <c r="D445" s="4" t="s">
        <v>256</v>
      </c>
      <c r="E445" s="1">
        <v>664</v>
      </c>
      <c r="F445" s="1">
        <v>3</v>
      </c>
      <c r="G445" s="1">
        <v>0</v>
      </c>
      <c r="H445" s="8">
        <v>3033128</v>
      </c>
      <c r="I445" s="8">
        <v>492628</v>
      </c>
      <c r="J445" s="8">
        <v>6671265</v>
      </c>
      <c r="K445" s="1" t="s">
        <v>166</v>
      </c>
    </row>
    <row r="446" spans="1:11">
      <c r="A446" s="1" t="s">
        <v>232</v>
      </c>
      <c r="B446" s="1">
        <v>445</v>
      </c>
      <c r="C446" s="1">
        <v>201912</v>
      </c>
      <c r="D446" s="4" t="s">
        <v>256</v>
      </c>
      <c r="E446" s="1">
        <v>666</v>
      </c>
      <c r="F446" s="1">
        <v>3</v>
      </c>
      <c r="G446" s="1">
        <v>0</v>
      </c>
      <c r="H446" s="8">
        <v>19708864</v>
      </c>
      <c r="I446" s="8">
        <v>2968817</v>
      </c>
      <c r="J446" s="8">
        <v>27977839</v>
      </c>
      <c r="K446" s="1" t="s">
        <v>166</v>
      </c>
    </row>
    <row r="447" spans="1:11">
      <c r="A447" s="1" t="s">
        <v>232</v>
      </c>
      <c r="B447" s="1">
        <v>446</v>
      </c>
      <c r="C447" s="1">
        <v>201912</v>
      </c>
      <c r="D447" s="4" t="s">
        <v>256</v>
      </c>
      <c r="E447" s="1">
        <v>669</v>
      </c>
      <c r="F447" s="1">
        <v>3</v>
      </c>
      <c r="G447" s="1">
        <v>0</v>
      </c>
      <c r="H447" s="8">
        <v>781054</v>
      </c>
      <c r="I447" s="8">
        <v>127409</v>
      </c>
      <c r="J447" s="8">
        <v>1747921</v>
      </c>
      <c r="K447" s="1" t="s">
        <v>166</v>
      </c>
    </row>
    <row r="448" spans="1:11">
      <c r="A448" s="1" t="s">
        <v>232</v>
      </c>
      <c r="B448" s="1">
        <v>447</v>
      </c>
      <c r="C448" s="1">
        <v>201912</v>
      </c>
      <c r="D448" s="4" t="s">
        <v>256</v>
      </c>
      <c r="E448" s="1">
        <v>676</v>
      </c>
      <c r="F448" s="1">
        <v>3</v>
      </c>
      <c r="G448" s="1">
        <v>0</v>
      </c>
      <c r="H448" s="8">
        <v>29427</v>
      </c>
      <c r="I448" s="8">
        <v>5784</v>
      </c>
      <c r="J448" s="8">
        <v>136774</v>
      </c>
      <c r="K448" s="1" t="s">
        <v>166</v>
      </c>
    </row>
    <row r="449" spans="1:11">
      <c r="A449" s="1" t="s">
        <v>232</v>
      </c>
      <c r="B449" s="1">
        <v>448</v>
      </c>
      <c r="C449" s="1">
        <v>201912</v>
      </c>
      <c r="D449" s="4" t="s">
        <v>256</v>
      </c>
      <c r="E449" s="1">
        <v>690</v>
      </c>
      <c r="F449" s="1">
        <v>3</v>
      </c>
      <c r="G449" s="1">
        <v>0</v>
      </c>
      <c r="H449" s="8">
        <v>309599</v>
      </c>
      <c r="I449" s="8">
        <v>52114</v>
      </c>
      <c r="J449" s="8">
        <v>794499</v>
      </c>
      <c r="K449" s="1" t="s">
        <v>166</v>
      </c>
    </row>
    <row r="450" spans="1:11">
      <c r="A450" s="1" t="s">
        <v>232</v>
      </c>
      <c r="B450" s="1">
        <v>449</v>
      </c>
      <c r="C450" s="1">
        <v>201912</v>
      </c>
      <c r="D450" s="4" t="s">
        <v>256</v>
      </c>
      <c r="E450" s="1">
        <v>696</v>
      </c>
      <c r="F450" s="1">
        <v>3</v>
      </c>
      <c r="G450" s="1">
        <v>0</v>
      </c>
      <c r="H450" s="8">
        <v>450058</v>
      </c>
      <c r="I450" s="8">
        <v>83115</v>
      </c>
      <c r="J450" s="8">
        <v>1303207</v>
      </c>
      <c r="K450" s="1" t="s">
        <v>166</v>
      </c>
    </row>
    <row r="451" spans="1:11">
      <c r="A451" s="1" t="s">
        <v>232</v>
      </c>
      <c r="B451" s="1">
        <v>450</v>
      </c>
      <c r="C451" s="1">
        <v>201912</v>
      </c>
      <c r="D451" s="4" t="s">
        <v>256</v>
      </c>
      <c r="E451" s="1">
        <v>720</v>
      </c>
      <c r="F451" s="1">
        <v>3</v>
      </c>
      <c r="G451" s="1">
        <v>0</v>
      </c>
      <c r="H451" s="8">
        <v>1202629</v>
      </c>
      <c r="I451" s="8">
        <v>249873</v>
      </c>
      <c r="J451" s="8">
        <v>4527890</v>
      </c>
      <c r="K451" s="1" t="s">
        <v>166</v>
      </c>
    </row>
    <row r="452" spans="1:11">
      <c r="A452" s="1" t="s">
        <v>232</v>
      </c>
      <c r="B452" s="1">
        <v>451</v>
      </c>
      <c r="C452" s="1">
        <v>201912</v>
      </c>
      <c r="D452" s="4" t="s">
        <v>265</v>
      </c>
      <c r="E452" s="1">
        <v>52</v>
      </c>
      <c r="F452" s="1">
        <v>3</v>
      </c>
      <c r="G452" s="1">
        <v>0</v>
      </c>
      <c r="H452" s="8">
        <v>1329100</v>
      </c>
      <c r="I452" s="8">
        <v>460685</v>
      </c>
      <c r="J452" s="8">
        <v>8501867</v>
      </c>
      <c r="K452" s="1" t="s">
        <v>166</v>
      </c>
    </row>
    <row r="453" spans="1:11">
      <c r="A453" s="1" t="s">
        <v>232</v>
      </c>
      <c r="B453" s="1">
        <v>452</v>
      </c>
      <c r="C453" s="1">
        <v>201912</v>
      </c>
      <c r="D453" s="4" t="s">
        <v>265</v>
      </c>
      <c r="E453" s="1">
        <v>204</v>
      </c>
      <c r="F453" s="1">
        <v>3</v>
      </c>
      <c r="G453" s="1">
        <v>0</v>
      </c>
      <c r="H453" s="8">
        <v>1203</v>
      </c>
      <c r="I453" s="8">
        <v>225</v>
      </c>
      <c r="J453" s="8">
        <v>9864</v>
      </c>
      <c r="K453" s="1" t="s">
        <v>166</v>
      </c>
    </row>
    <row r="454" spans="1:11">
      <c r="A454" s="1" t="s">
        <v>232</v>
      </c>
      <c r="B454" s="1">
        <v>453</v>
      </c>
      <c r="C454" s="1">
        <v>201912</v>
      </c>
      <c r="D454" s="4" t="s">
        <v>265</v>
      </c>
      <c r="E454" s="1">
        <v>662</v>
      </c>
      <c r="F454" s="1">
        <v>3</v>
      </c>
      <c r="G454" s="1">
        <v>0</v>
      </c>
      <c r="H454" s="8">
        <v>27828</v>
      </c>
      <c r="I454" s="8">
        <v>14934</v>
      </c>
      <c r="J454" s="8">
        <v>131773</v>
      </c>
      <c r="K454" s="1" t="s">
        <v>166</v>
      </c>
    </row>
    <row r="455" spans="1:11">
      <c r="A455" s="1" t="s">
        <v>232</v>
      </c>
      <c r="B455" s="1">
        <v>454</v>
      </c>
      <c r="C455" s="1">
        <v>201912</v>
      </c>
      <c r="D455" s="4" t="s">
        <v>265</v>
      </c>
      <c r="E455" s="1">
        <v>664</v>
      </c>
      <c r="F455" s="1">
        <v>3</v>
      </c>
      <c r="G455" s="1">
        <v>0</v>
      </c>
      <c r="H455" s="8">
        <v>61379</v>
      </c>
      <c r="I455" s="8">
        <v>20201</v>
      </c>
      <c r="J455" s="8">
        <v>290470</v>
      </c>
      <c r="K455" s="1" t="s">
        <v>166</v>
      </c>
    </row>
    <row r="456" spans="1:11">
      <c r="A456" s="1" t="s">
        <v>232</v>
      </c>
      <c r="B456" s="1">
        <v>455</v>
      </c>
      <c r="C456" s="1">
        <v>201912</v>
      </c>
      <c r="D456" s="4" t="s">
        <v>265</v>
      </c>
      <c r="E456" s="1">
        <v>666</v>
      </c>
      <c r="F456" s="1">
        <v>3</v>
      </c>
      <c r="G456" s="1">
        <v>0</v>
      </c>
      <c r="H456" s="8">
        <v>3028540</v>
      </c>
      <c r="I456" s="8">
        <v>1173850</v>
      </c>
      <c r="J456" s="8">
        <v>14254186</v>
      </c>
      <c r="K456" s="1" t="s">
        <v>166</v>
      </c>
    </row>
    <row r="457" spans="1:11">
      <c r="A457" s="1" t="s">
        <v>232</v>
      </c>
      <c r="B457" s="1">
        <v>456</v>
      </c>
      <c r="C457" s="1">
        <v>201912</v>
      </c>
      <c r="D457" s="4" t="s">
        <v>265</v>
      </c>
      <c r="E457" s="1">
        <v>669</v>
      </c>
      <c r="F457" s="1">
        <v>3</v>
      </c>
      <c r="G457" s="1">
        <v>0</v>
      </c>
      <c r="H457" s="8">
        <v>98567</v>
      </c>
      <c r="I457" s="8">
        <v>34966</v>
      </c>
      <c r="J457" s="8">
        <v>512761</v>
      </c>
      <c r="K457" s="1" t="s">
        <v>166</v>
      </c>
    </row>
    <row r="458" spans="1:11">
      <c r="A458" s="1" t="s">
        <v>232</v>
      </c>
      <c r="B458" s="1">
        <v>457</v>
      </c>
      <c r="C458" s="1">
        <v>201912</v>
      </c>
      <c r="D458" s="4" t="s">
        <v>265</v>
      </c>
      <c r="E458" s="1">
        <v>676</v>
      </c>
      <c r="F458" s="1">
        <v>3</v>
      </c>
      <c r="G458" s="1">
        <v>0</v>
      </c>
      <c r="H458" s="8">
        <v>771613</v>
      </c>
      <c r="I458" s="8">
        <v>305791</v>
      </c>
      <c r="J458" s="8">
        <v>2848030</v>
      </c>
      <c r="K458" s="1" t="s">
        <v>166</v>
      </c>
    </row>
    <row r="459" spans="1:11">
      <c r="A459" s="1" t="s">
        <v>232</v>
      </c>
      <c r="B459" s="1">
        <v>458</v>
      </c>
      <c r="C459" s="1">
        <v>201912</v>
      </c>
      <c r="D459" s="4" t="s">
        <v>265</v>
      </c>
      <c r="E459" s="1">
        <v>690</v>
      </c>
      <c r="F459" s="1">
        <v>3</v>
      </c>
      <c r="G459" s="1">
        <v>0</v>
      </c>
      <c r="H459" s="8">
        <v>57022</v>
      </c>
      <c r="I459" s="8">
        <v>15172</v>
      </c>
      <c r="J459" s="8">
        <v>396924</v>
      </c>
      <c r="K459" s="1" t="s">
        <v>166</v>
      </c>
    </row>
    <row r="460" spans="1:11">
      <c r="A460" s="1" t="s">
        <v>232</v>
      </c>
      <c r="B460" s="1">
        <v>459</v>
      </c>
      <c r="C460" s="1">
        <v>201912</v>
      </c>
      <c r="D460" s="4" t="s">
        <v>265</v>
      </c>
      <c r="E460" s="1">
        <v>696</v>
      </c>
      <c r="F460" s="1">
        <v>3</v>
      </c>
      <c r="G460" s="1">
        <v>0</v>
      </c>
      <c r="H460" s="8">
        <v>842488</v>
      </c>
      <c r="I460" s="8">
        <v>288992</v>
      </c>
      <c r="J460" s="8">
        <v>3938868</v>
      </c>
      <c r="K460" s="1" t="s">
        <v>166</v>
      </c>
    </row>
    <row r="461" spans="1:11">
      <c r="A461" s="1" t="s">
        <v>232</v>
      </c>
      <c r="B461" s="1">
        <v>460</v>
      </c>
      <c r="C461" s="1">
        <v>201912</v>
      </c>
      <c r="D461" s="4" t="s">
        <v>265</v>
      </c>
      <c r="E461" s="1">
        <v>720</v>
      </c>
      <c r="F461" s="1">
        <v>3</v>
      </c>
      <c r="G461" s="1">
        <v>0</v>
      </c>
      <c r="H461" s="8">
        <v>2773675</v>
      </c>
      <c r="I461" s="8">
        <v>1095419</v>
      </c>
      <c r="J461" s="8">
        <v>13976216</v>
      </c>
      <c r="K461" s="1" t="s">
        <v>166</v>
      </c>
    </row>
    <row r="462" spans="1:11">
      <c r="A462" s="1" t="s">
        <v>232</v>
      </c>
      <c r="B462" s="1">
        <v>461</v>
      </c>
      <c r="C462" s="1">
        <v>201912</v>
      </c>
      <c r="D462" s="4" t="s">
        <v>271</v>
      </c>
      <c r="E462" s="1">
        <v>52</v>
      </c>
      <c r="F462" s="1">
        <v>3</v>
      </c>
      <c r="G462" s="1">
        <v>0</v>
      </c>
      <c r="H462" s="8">
        <v>121912</v>
      </c>
      <c r="I462" s="8">
        <v>44567</v>
      </c>
      <c r="J462" s="8">
        <v>1418363</v>
      </c>
      <c r="K462" s="1" t="s">
        <v>166</v>
      </c>
    </row>
    <row r="463" spans="1:11">
      <c r="A463" s="1" t="s">
        <v>232</v>
      </c>
      <c r="B463" s="1">
        <v>462</v>
      </c>
      <c r="C463" s="1">
        <v>201912</v>
      </c>
      <c r="D463" s="4" t="s">
        <v>271</v>
      </c>
      <c r="E463" s="1">
        <v>204</v>
      </c>
      <c r="F463" s="1">
        <v>3</v>
      </c>
      <c r="G463" s="1">
        <v>0</v>
      </c>
      <c r="H463" s="8">
        <v>228351</v>
      </c>
      <c r="I463" s="8">
        <v>70188</v>
      </c>
      <c r="J463" s="8">
        <v>1302723</v>
      </c>
      <c r="K463" s="1" t="s">
        <v>166</v>
      </c>
    </row>
    <row r="464" spans="1:11">
      <c r="A464" s="1" t="s">
        <v>232</v>
      </c>
      <c r="B464" s="1">
        <v>463</v>
      </c>
      <c r="C464" s="1">
        <v>201912</v>
      </c>
      <c r="D464" s="4" t="s">
        <v>271</v>
      </c>
      <c r="E464" s="1">
        <v>662</v>
      </c>
      <c r="F464" s="1">
        <v>3</v>
      </c>
      <c r="G464" s="1">
        <v>0</v>
      </c>
      <c r="H464" s="8">
        <v>5364</v>
      </c>
      <c r="I464" s="8">
        <v>1472</v>
      </c>
      <c r="J464" s="8">
        <v>30389</v>
      </c>
      <c r="K464" s="1" t="s">
        <v>166</v>
      </c>
    </row>
    <row r="465" spans="1:11">
      <c r="A465" s="1" t="s">
        <v>232</v>
      </c>
      <c r="B465" s="1">
        <v>464</v>
      </c>
      <c r="C465" s="1">
        <v>201912</v>
      </c>
      <c r="D465" s="4" t="s">
        <v>271</v>
      </c>
      <c r="E465" s="1">
        <v>664</v>
      </c>
      <c r="F465" s="1">
        <v>3</v>
      </c>
      <c r="G465" s="1">
        <v>0</v>
      </c>
      <c r="H465" s="8">
        <v>253342</v>
      </c>
      <c r="I465" s="8">
        <v>64951</v>
      </c>
      <c r="J465" s="8">
        <v>2031625</v>
      </c>
      <c r="K465" s="1" t="s">
        <v>166</v>
      </c>
    </row>
    <row r="466" spans="1:11">
      <c r="A466" s="1" t="s">
        <v>232</v>
      </c>
      <c r="B466" s="1">
        <v>465</v>
      </c>
      <c r="C466" s="1">
        <v>201912</v>
      </c>
      <c r="D466" s="4" t="s">
        <v>271</v>
      </c>
      <c r="E466" s="1">
        <v>666</v>
      </c>
      <c r="F466" s="1">
        <v>3</v>
      </c>
      <c r="G466" s="1">
        <v>0</v>
      </c>
      <c r="H466" s="8">
        <v>107193</v>
      </c>
      <c r="I466" s="8">
        <v>32136</v>
      </c>
      <c r="J466" s="8">
        <v>642195</v>
      </c>
      <c r="K466" s="1" t="s">
        <v>166</v>
      </c>
    </row>
    <row r="467" spans="1:11">
      <c r="A467" s="1" t="s">
        <v>232</v>
      </c>
      <c r="B467" s="1">
        <v>466</v>
      </c>
      <c r="C467" s="1">
        <v>201912</v>
      </c>
      <c r="D467" s="4" t="s">
        <v>271</v>
      </c>
      <c r="E467" s="1">
        <v>669</v>
      </c>
      <c r="F467" s="1">
        <v>3</v>
      </c>
      <c r="G467" s="1">
        <v>0</v>
      </c>
      <c r="H467" s="8">
        <v>282408</v>
      </c>
      <c r="I467" s="8">
        <v>84720</v>
      </c>
      <c r="J467" s="8">
        <v>1342762</v>
      </c>
      <c r="K467" s="1" t="s">
        <v>166</v>
      </c>
    </row>
    <row r="468" spans="1:11">
      <c r="A468" s="1" t="s">
        <v>232</v>
      </c>
      <c r="B468" s="1">
        <v>467</v>
      </c>
      <c r="C468" s="1">
        <v>201912</v>
      </c>
      <c r="D468" s="4" t="s">
        <v>271</v>
      </c>
      <c r="E468" s="1">
        <v>676</v>
      </c>
      <c r="F468" s="1">
        <v>3</v>
      </c>
      <c r="G468" s="1">
        <v>0</v>
      </c>
      <c r="H468" s="8">
        <v>32472</v>
      </c>
      <c r="I468" s="8">
        <v>14204</v>
      </c>
      <c r="J468" s="8">
        <v>409748</v>
      </c>
      <c r="K468" s="1" t="s">
        <v>166</v>
      </c>
    </row>
    <row r="469" spans="1:11">
      <c r="A469" s="1" t="s">
        <v>232</v>
      </c>
      <c r="B469" s="1">
        <v>468</v>
      </c>
      <c r="C469" s="1">
        <v>201912</v>
      </c>
      <c r="D469" s="4" t="s">
        <v>271</v>
      </c>
      <c r="E469" s="1">
        <v>690</v>
      </c>
      <c r="F469" s="1">
        <v>3</v>
      </c>
      <c r="G469" s="1">
        <v>0</v>
      </c>
      <c r="H469" s="8">
        <v>85645</v>
      </c>
      <c r="I469" s="8">
        <v>33880</v>
      </c>
      <c r="J469" s="8">
        <v>674110</v>
      </c>
      <c r="K469" s="1" t="s">
        <v>166</v>
      </c>
    </row>
    <row r="470" spans="1:11">
      <c r="A470" s="1" t="s">
        <v>232</v>
      </c>
      <c r="B470" s="1">
        <v>469</v>
      </c>
      <c r="C470" s="1">
        <v>201912</v>
      </c>
      <c r="D470" s="4" t="s">
        <v>271</v>
      </c>
      <c r="E470" s="1">
        <v>696</v>
      </c>
      <c r="F470" s="1">
        <v>3</v>
      </c>
      <c r="G470" s="1">
        <v>0</v>
      </c>
      <c r="H470" s="8">
        <v>34901</v>
      </c>
      <c r="I470" s="8">
        <v>15348</v>
      </c>
      <c r="J470" s="8">
        <v>218657</v>
      </c>
      <c r="K470" s="1" t="s">
        <v>166</v>
      </c>
    </row>
    <row r="471" spans="1:11">
      <c r="A471" s="1" t="s">
        <v>232</v>
      </c>
      <c r="B471" s="1">
        <v>470</v>
      </c>
      <c r="C471" s="1">
        <v>201912</v>
      </c>
      <c r="D471" s="4" t="s">
        <v>271</v>
      </c>
      <c r="E471" s="1">
        <v>720</v>
      </c>
      <c r="F471" s="1">
        <v>3</v>
      </c>
      <c r="G471" s="1">
        <v>0</v>
      </c>
      <c r="H471" s="8">
        <v>783390</v>
      </c>
      <c r="I471" s="8">
        <v>302587</v>
      </c>
      <c r="J471" s="8">
        <v>7727005</v>
      </c>
      <c r="K471" s="1" t="s">
        <v>166</v>
      </c>
    </row>
    <row r="472" spans="1:11">
      <c r="A472" s="1" t="s">
        <v>232</v>
      </c>
      <c r="B472" s="1">
        <v>471</v>
      </c>
      <c r="C472" s="1">
        <v>201912</v>
      </c>
      <c r="D472" s="4" t="s">
        <v>278</v>
      </c>
      <c r="E472" s="1">
        <v>52</v>
      </c>
      <c r="F472" s="1">
        <v>3</v>
      </c>
      <c r="G472" s="1">
        <v>0</v>
      </c>
      <c r="H472" s="8">
        <v>113044</v>
      </c>
      <c r="I472" s="8">
        <v>33000</v>
      </c>
      <c r="J472" s="8">
        <v>1122703</v>
      </c>
      <c r="K472" s="1" t="s">
        <v>166</v>
      </c>
    </row>
    <row r="473" spans="1:11">
      <c r="A473" s="1" t="s">
        <v>232</v>
      </c>
      <c r="B473" s="1">
        <v>472</v>
      </c>
      <c r="C473" s="1">
        <v>201912</v>
      </c>
      <c r="D473" s="4" t="s">
        <v>278</v>
      </c>
      <c r="E473" s="1">
        <v>204</v>
      </c>
      <c r="F473" s="1">
        <v>3</v>
      </c>
      <c r="G473" s="1">
        <v>0</v>
      </c>
      <c r="H473" s="8">
        <v>4666</v>
      </c>
      <c r="I473" s="8">
        <v>1153</v>
      </c>
      <c r="J473" s="8">
        <v>27364</v>
      </c>
      <c r="K473" s="1" t="s">
        <v>166</v>
      </c>
    </row>
    <row r="474" spans="1:11">
      <c r="A474" s="1" t="s">
        <v>232</v>
      </c>
      <c r="B474" s="1">
        <v>473</v>
      </c>
      <c r="C474" s="1">
        <v>201912</v>
      </c>
      <c r="D474" s="4" t="s">
        <v>278</v>
      </c>
      <c r="E474" s="1">
        <v>662</v>
      </c>
      <c r="F474" s="1">
        <v>3</v>
      </c>
      <c r="G474" s="1">
        <v>0</v>
      </c>
      <c r="H474" s="8">
        <v>4220</v>
      </c>
      <c r="I474" s="8">
        <v>1774</v>
      </c>
      <c r="J474" s="8">
        <v>22969</v>
      </c>
      <c r="K474" s="1" t="s">
        <v>166</v>
      </c>
    </row>
    <row r="475" spans="1:11">
      <c r="A475" s="1" t="s">
        <v>232</v>
      </c>
      <c r="B475" s="1">
        <v>474</v>
      </c>
      <c r="C475" s="1">
        <v>201912</v>
      </c>
      <c r="D475" s="4" t="s">
        <v>278</v>
      </c>
      <c r="E475" s="1">
        <v>664</v>
      </c>
      <c r="F475" s="1">
        <v>3</v>
      </c>
      <c r="G475" s="1">
        <v>0</v>
      </c>
      <c r="H475" s="8">
        <v>470458</v>
      </c>
      <c r="I475" s="8">
        <v>147527</v>
      </c>
      <c r="J475" s="8">
        <v>2941113</v>
      </c>
      <c r="K475" s="1" t="s">
        <v>166</v>
      </c>
    </row>
    <row r="476" spans="1:11">
      <c r="A476" s="1" t="s">
        <v>232</v>
      </c>
      <c r="B476" s="1">
        <v>475</v>
      </c>
      <c r="C476" s="1">
        <v>201912</v>
      </c>
      <c r="D476" s="4" t="s">
        <v>278</v>
      </c>
      <c r="E476" s="1">
        <v>666</v>
      </c>
      <c r="F476" s="1">
        <v>3</v>
      </c>
      <c r="G476" s="1">
        <v>0</v>
      </c>
      <c r="H476" s="8">
        <v>1993926</v>
      </c>
      <c r="I476" s="8">
        <v>581540</v>
      </c>
      <c r="J476" s="8">
        <v>9331323</v>
      </c>
      <c r="K476" s="1" t="s">
        <v>166</v>
      </c>
    </row>
    <row r="477" spans="1:11">
      <c r="A477" s="1" t="s">
        <v>232</v>
      </c>
      <c r="B477" s="1">
        <v>476</v>
      </c>
      <c r="C477" s="1">
        <v>201912</v>
      </c>
      <c r="D477" s="4" t="s">
        <v>278</v>
      </c>
      <c r="E477" s="1">
        <v>669</v>
      </c>
      <c r="F477" s="1">
        <v>3</v>
      </c>
      <c r="G477" s="1">
        <v>0</v>
      </c>
      <c r="H477" s="8">
        <v>75229</v>
      </c>
      <c r="I477" s="8">
        <v>24982</v>
      </c>
      <c r="J477" s="8">
        <v>546439</v>
      </c>
      <c r="K477" s="1" t="s">
        <v>166</v>
      </c>
    </row>
    <row r="478" spans="1:11">
      <c r="A478" s="1" t="s">
        <v>232</v>
      </c>
      <c r="B478" s="1">
        <v>477</v>
      </c>
      <c r="C478" s="1">
        <v>201912</v>
      </c>
      <c r="D478" s="4" t="s">
        <v>278</v>
      </c>
      <c r="E478" s="1">
        <v>676</v>
      </c>
      <c r="F478" s="1">
        <v>3</v>
      </c>
      <c r="G478" s="1">
        <v>0</v>
      </c>
      <c r="H478" s="8">
        <v>17274</v>
      </c>
      <c r="I478" s="8">
        <v>4601</v>
      </c>
      <c r="J478" s="8">
        <v>106044</v>
      </c>
      <c r="K478" s="1" t="s">
        <v>166</v>
      </c>
    </row>
    <row r="479" spans="1:11">
      <c r="A479" s="1" t="s">
        <v>232</v>
      </c>
      <c r="B479" s="1">
        <v>478</v>
      </c>
      <c r="C479" s="1">
        <v>201912</v>
      </c>
      <c r="D479" s="4" t="s">
        <v>278</v>
      </c>
      <c r="E479" s="1">
        <v>690</v>
      </c>
      <c r="F479" s="1">
        <v>3</v>
      </c>
      <c r="G479" s="1">
        <v>0</v>
      </c>
      <c r="H479" s="8">
        <v>355299</v>
      </c>
      <c r="I479" s="8">
        <v>122265</v>
      </c>
      <c r="J479" s="8">
        <v>2708550</v>
      </c>
      <c r="K479" s="1" t="s">
        <v>166</v>
      </c>
    </row>
    <row r="480" spans="1:11">
      <c r="A480" s="1" t="s">
        <v>232</v>
      </c>
      <c r="B480" s="1">
        <v>479</v>
      </c>
      <c r="C480" s="1">
        <v>201912</v>
      </c>
      <c r="D480" s="4" t="s">
        <v>278</v>
      </c>
      <c r="E480" s="1">
        <v>696</v>
      </c>
      <c r="F480" s="1">
        <v>3</v>
      </c>
      <c r="G480" s="1">
        <v>0</v>
      </c>
      <c r="H480" s="8">
        <v>202828</v>
      </c>
      <c r="I480" s="8">
        <v>64122</v>
      </c>
      <c r="J480" s="8">
        <v>1592275</v>
      </c>
      <c r="K480" s="1" t="s">
        <v>166</v>
      </c>
    </row>
    <row r="481" spans="1:11">
      <c r="A481" s="1" t="s">
        <v>232</v>
      </c>
      <c r="B481" s="1">
        <v>480</v>
      </c>
      <c r="C481" s="1">
        <v>201912</v>
      </c>
      <c r="D481" s="4" t="s">
        <v>278</v>
      </c>
      <c r="E481" s="1">
        <v>720</v>
      </c>
      <c r="F481" s="1">
        <v>3</v>
      </c>
      <c r="G481" s="1">
        <v>0</v>
      </c>
      <c r="H481" s="8">
        <v>219850</v>
      </c>
      <c r="I481" s="8">
        <v>71917</v>
      </c>
      <c r="J481" s="8">
        <v>1711417</v>
      </c>
      <c r="K481" s="1" t="s">
        <v>166</v>
      </c>
    </row>
    <row r="482" spans="1:11">
      <c r="A482" s="1" t="s">
        <v>232</v>
      </c>
      <c r="B482" s="1">
        <v>481</v>
      </c>
      <c r="C482" s="1">
        <v>202001</v>
      </c>
      <c r="D482" s="4" t="s">
        <v>256</v>
      </c>
      <c r="E482" s="1">
        <v>52</v>
      </c>
      <c r="F482" s="1">
        <v>3</v>
      </c>
      <c r="G482" s="1">
        <v>0</v>
      </c>
      <c r="H482" s="8">
        <v>3303957</v>
      </c>
      <c r="I482" s="8">
        <v>624884</v>
      </c>
      <c r="J482" s="8">
        <v>11377397</v>
      </c>
      <c r="K482" s="1" t="s">
        <v>166</v>
      </c>
    </row>
    <row r="483" spans="1:11">
      <c r="A483" s="1" t="s">
        <v>232</v>
      </c>
      <c r="B483" s="1">
        <v>482</v>
      </c>
      <c r="C483" s="1">
        <v>202001</v>
      </c>
      <c r="D483" s="4" t="s">
        <v>256</v>
      </c>
      <c r="E483" s="1">
        <v>204</v>
      </c>
      <c r="F483" s="1">
        <v>3</v>
      </c>
      <c r="G483" s="1">
        <v>0</v>
      </c>
      <c r="H483" s="8">
        <v>485286</v>
      </c>
      <c r="I483" s="8">
        <v>78606</v>
      </c>
      <c r="J483" s="8">
        <v>523127</v>
      </c>
      <c r="K483" s="1" t="s">
        <v>166</v>
      </c>
    </row>
    <row r="484" spans="1:11">
      <c r="A484" s="1" t="s">
        <v>232</v>
      </c>
      <c r="B484" s="1">
        <v>483</v>
      </c>
      <c r="C484" s="1">
        <v>202001</v>
      </c>
      <c r="D484" s="4" t="s">
        <v>256</v>
      </c>
      <c r="E484" s="1">
        <v>662</v>
      </c>
      <c r="F484" s="1">
        <v>3</v>
      </c>
      <c r="G484" s="1">
        <v>0</v>
      </c>
      <c r="H484" s="8">
        <v>1275426</v>
      </c>
      <c r="I484" s="8">
        <v>337571</v>
      </c>
      <c r="J484" s="8">
        <v>3338679</v>
      </c>
      <c r="K484" s="1" t="s">
        <v>166</v>
      </c>
    </row>
    <row r="485" spans="1:11">
      <c r="A485" s="1" t="s">
        <v>232</v>
      </c>
      <c r="B485" s="1">
        <v>484</v>
      </c>
      <c r="C485" s="1">
        <v>202001</v>
      </c>
      <c r="D485" s="4" t="s">
        <v>256</v>
      </c>
      <c r="E485" s="1">
        <v>664</v>
      </c>
      <c r="F485" s="1">
        <v>3</v>
      </c>
      <c r="G485" s="1">
        <v>0</v>
      </c>
      <c r="H485" s="8">
        <v>4870398</v>
      </c>
      <c r="I485" s="8">
        <v>765348</v>
      </c>
      <c r="J485" s="8">
        <v>10527879</v>
      </c>
      <c r="K485" s="1" t="s">
        <v>166</v>
      </c>
    </row>
    <row r="486" spans="1:11">
      <c r="A486" s="1" t="s">
        <v>232</v>
      </c>
      <c r="B486" s="1">
        <v>485</v>
      </c>
      <c r="C486" s="1">
        <v>202001</v>
      </c>
      <c r="D486" s="4" t="s">
        <v>256</v>
      </c>
      <c r="E486" s="1">
        <v>666</v>
      </c>
      <c r="F486" s="1">
        <v>3</v>
      </c>
      <c r="G486" s="1">
        <v>0</v>
      </c>
      <c r="H486" s="8">
        <v>26960736</v>
      </c>
      <c r="I486" s="8">
        <v>4083022</v>
      </c>
      <c r="J486" s="8">
        <v>37666703</v>
      </c>
      <c r="K486" s="1" t="s">
        <v>166</v>
      </c>
    </row>
    <row r="487" spans="1:11">
      <c r="A487" s="1" t="s">
        <v>232</v>
      </c>
      <c r="B487" s="1">
        <v>486</v>
      </c>
      <c r="C487" s="1">
        <v>202001</v>
      </c>
      <c r="D487" s="4" t="s">
        <v>256</v>
      </c>
      <c r="E487" s="1">
        <v>669</v>
      </c>
      <c r="F487" s="1">
        <v>3</v>
      </c>
      <c r="G487" s="1">
        <v>0</v>
      </c>
      <c r="H487" s="8">
        <v>745675</v>
      </c>
      <c r="I487" s="8">
        <v>120399</v>
      </c>
      <c r="J487" s="8">
        <v>1684176</v>
      </c>
      <c r="K487" s="1" t="s">
        <v>166</v>
      </c>
    </row>
    <row r="488" spans="1:11">
      <c r="A488" s="1" t="s">
        <v>232</v>
      </c>
      <c r="B488" s="1">
        <v>487</v>
      </c>
      <c r="C488" s="1">
        <v>202001</v>
      </c>
      <c r="D488" s="4" t="s">
        <v>256</v>
      </c>
      <c r="E488" s="1">
        <v>676</v>
      </c>
      <c r="F488" s="1">
        <v>3</v>
      </c>
      <c r="G488" s="1">
        <v>0</v>
      </c>
      <c r="H488" s="8">
        <v>28896</v>
      </c>
      <c r="I488" s="8">
        <v>3011</v>
      </c>
      <c r="J488" s="8">
        <v>47706</v>
      </c>
      <c r="K488" s="1" t="s">
        <v>166</v>
      </c>
    </row>
    <row r="489" spans="1:11">
      <c r="A489" s="1" t="s">
        <v>232</v>
      </c>
      <c r="B489" s="1">
        <v>488</v>
      </c>
      <c r="C489" s="1">
        <v>202001</v>
      </c>
      <c r="D489" s="4" t="s">
        <v>256</v>
      </c>
      <c r="E489" s="1">
        <v>690</v>
      </c>
      <c r="F489" s="1">
        <v>3</v>
      </c>
      <c r="G489" s="1">
        <v>0</v>
      </c>
      <c r="H489" s="8">
        <v>780805</v>
      </c>
      <c r="I489" s="8">
        <v>115193</v>
      </c>
      <c r="J489" s="8">
        <v>1862539</v>
      </c>
      <c r="K489" s="1" t="s">
        <v>166</v>
      </c>
    </row>
    <row r="490" spans="1:11">
      <c r="A490" s="1" t="s">
        <v>232</v>
      </c>
      <c r="B490" s="1">
        <v>489</v>
      </c>
      <c r="C490" s="1">
        <v>202001</v>
      </c>
      <c r="D490" s="4" t="s">
        <v>256</v>
      </c>
      <c r="E490" s="1">
        <v>696</v>
      </c>
      <c r="F490" s="1">
        <v>3</v>
      </c>
      <c r="G490" s="1">
        <v>0</v>
      </c>
      <c r="H490" s="8">
        <v>488088</v>
      </c>
      <c r="I490" s="8">
        <v>83439</v>
      </c>
      <c r="J490" s="8">
        <v>1345549</v>
      </c>
      <c r="K490" s="1" t="s">
        <v>166</v>
      </c>
    </row>
    <row r="491" spans="1:11">
      <c r="A491" s="1" t="s">
        <v>232</v>
      </c>
      <c r="B491" s="1">
        <v>490</v>
      </c>
      <c r="C491" s="1">
        <v>202001</v>
      </c>
      <c r="D491" s="4" t="s">
        <v>256</v>
      </c>
      <c r="E491" s="1">
        <v>720</v>
      </c>
      <c r="F491" s="1">
        <v>3</v>
      </c>
      <c r="G491" s="1">
        <v>0</v>
      </c>
      <c r="H491" s="8">
        <v>1637943</v>
      </c>
      <c r="I491" s="8">
        <v>333318</v>
      </c>
      <c r="J491" s="8">
        <v>5529825</v>
      </c>
      <c r="K491" s="1" t="s">
        <v>166</v>
      </c>
    </row>
    <row r="492" spans="1:11">
      <c r="A492" s="1" t="s">
        <v>232</v>
      </c>
      <c r="B492" s="1">
        <v>491</v>
      </c>
      <c r="C492" s="1">
        <v>202001</v>
      </c>
      <c r="D492" s="4" t="s">
        <v>265</v>
      </c>
      <c r="E492" s="1">
        <v>52</v>
      </c>
      <c r="F492" s="1">
        <v>3</v>
      </c>
      <c r="G492" s="1">
        <v>0</v>
      </c>
      <c r="H492" s="8">
        <v>1111647</v>
      </c>
      <c r="I492" s="8">
        <v>381733</v>
      </c>
      <c r="J492" s="8">
        <v>7008780</v>
      </c>
      <c r="K492" s="1" t="s">
        <v>166</v>
      </c>
    </row>
    <row r="493" spans="1:11">
      <c r="A493" s="1" t="s">
        <v>232</v>
      </c>
      <c r="B493" s="1">
        <v>492</v>
      </c>
      <c r="C493" s="1">
        <v>202001</v>
      </c>
      <c r="D493" s="4" t="s">
        <v>265</v>
      </c>
      <c r="E493" s="1">
        <v>204</v>
      </c>
      <c r="F493" s="1">
        <v>3</v>
      </c>
      <c r="G493" s="1">
        <v>0</v>
      </c>
      <c r="H493" s="8">
        <v>6211</v>
      </c>
      <c r="I493" s="8">
        <v>1330</v>
      </c>
      <c r="J493" s="8">
        <v>13247</v>
      </c>
      <c r="K493" s="1" t="s">
        <v>166</v>
      </c>
    </row>
    <row r="494" spans="1:11">
      <c r="A494" s="1" t="s">
        <v>232</v>
      </c>
      <c r="B494" s="1">
        <v>493</v>
      </c>
      <c r="C494" s="1">
        <v>202001</v>
      </c>
      <c r="D494" s="4" t="s">
        <v>265</v>
      </c>
      <c r="E494" s="1">
        <v>662</v>
      </c>
      <c r="F494" s="1">
        <v>3</v>
      </c>
      <c r="G494" s="1">
        <v>0</v>
      </c>
      <c r="H494" s="8">
        <v>91624</v>
      </c>
      <c r="I494" s="8">
        <v>37474</v>
      </c>
      <c r="J494" s="8">
        <v>384361</v>
      </c>
      <c r="K494" s="1" t="s">
        <v>166</v>
      </c>
    </row>
    <row r="495" spans="1:11">
      <c r="A495" s="1" t="s">
        <v>232</v>
      </c>
      <c r="B495" s="1">
        <v>494</v>
      </c>
      <c r="C495" s="1">
        <v>202001</v>
      </c>
      <c r="D495" s="4" t="s">
        <v>265</v>
      </c>
      <c r="E495" s="1">
        <v>664</v>
      </c>
      <c r="F495" s="1">
        <v>3</v>
      </c>
      <c r="G495" s="1">
        <v>0</v>
      </c>
      <c r="H495" s="8">
        <v>86424</v>
      </c>
      <c r="I495" s="8">
        <v>33298</v>
      </c>
      <c r="J495" s="8">
        <v>353988</v>
      </c>
      <c r="K495" s="1" t="s">
        <v>166</v>
      </c>
    </row>
    <row r="496" spans="1:11">
      <c r="A496" s="1" t="s">
        <v>232</v>
      </c>
      <c r="B496" s="1">
        <v>495</v>
      </c>
      <c r="C496" s="1">
        <v>202001</v>
      </c>
      <c r="D496" s="4" t="s">
        <v>265</v>
      </c>
      <c r="E496" s="1">
        <v>666</v>
      </c>
      <c r="F496" s="1">
        <v>3</v>
      </c>
      <c r="G496" s="1">
        <v>0</v>
      </c>
      <c r="H496" s="8">
        <v>3162515</v>
      </c>
      <c r="I496" s="8">
        <v>1101263</v>
      </c>
      <c r="J496" s="8">
        <v>13995502</v>
      </c>
      <c r="K496" s="1" t="s">
        <v>166</v>
      </c>
    </row>
    <row r="497" spans="1:11">
      <c r="A497" s="1" t="s">
        <v>232</v>
      </c>
      <c r="B497" s="1">
        <v>496</v>
      </c>
      <c r="C497" s="1">
        <v>202001</v>
      </c>
      <c r="D497" s="4" t="s">
        <v>265</v>
      </c>
      <c r="E497" s="1">
        <v>669</v>
      </c>
      <c r="F497" s="1">
        <v>3</v>
      </c>
      <c r="G497" s="1">
        <v>0</v>
      </c>
      <c r="H497" s="8">
        <v>85657</v>
      </c>
      <c r="I497" s="8">
        <v>26416</v>
      </c>
      <c r="J497" s="8">
        <v>435190</v>
      </c>
      <c r="K497" s="1" t="s">
        <v>166</v>
      </c>
    </row>
    <row r="498" spans="1:11">
      <c r="A498" s="1" t="s">
        <v>232</v>
      </c>
      <c r="B498" s="1">
        <v>497</v>
      </c>
      <c r="C498" s="1">
        <v>202001</v>
      </c>
      <c r="D498" s="4" t="s">
        <v>265</v>
      </c>
      <c r="E498" s="1">
        <v>676</v>
      </c>
      <c r="F498" s="1">
        <v>3</v>
      </c>
      <c r="G498" s="1">
        <v>0</v>
      </c>
      <c r="H498" s="8">
        <v>720220</v>
      </c>
      <c r="I498" s="8">
        <v>225075</v>
      </c>
      <c r="J498" s="8">
        <v>2243621</v>
      </c>
      <c r="K498" s="1" t="s">
        <v>166</v>
      </c>
    </row>
    <row r="499" spans="1:11">
      <c r="A499" s="1" t="s">
        <v>232</v>
      </c>
      <c r="B499" s="1">
        <v>498</v>
      </c>
      <c r="C499" s="1">
        <v>202001</v>
      </c>
      <c r="D499" s="4" t="s">
        <v>265</v>
      </c>
      <c r="E499" s="1">
        <v>690</v>
      </c>
      <c r="F499" s="1">
        <v>3</v>
      </c>
      <c r="G499" s="1">
        <v>0</v>
      </c>
      <c r="H499" s="8">
        <v>80739</v>
      </c>
      <c r="I499" s="8">
        <v>21450</v>
      </c>
      <c r="J499" s="8">
        <v>465107</v>
      </c>
      <c r="K499" s="1" t="s">
        <v>166</v>
      </c>
    </row>
    <row r="500" spans="1:11">
      <c r="A500" s="1" t="s">
        <v>232</v>
      </c>
      <c r="B500" s="1">
        <v>499</v>
      </c>
      <c r="C500" s="1">
        <v>202001</v>
      </c>
      <c r="D500" s="4" t="s">
        <v>265</v>
      </c>
      <c r="E500" s="1">
        <v>696</v>
      </c>
      <c r="F500" s="1">
        <v>3</v>
      </c>
      <c r="G500" s="1">
        <v>0</v>
      </c>
      <c r="H500" s="8">
        <v>535109</v>
      </c>
      <c r="I500" s="8">
        <v>164928</v>
      </c>
      <c r="J500" s="8">
        <v>2391064</v>
      </c>
      <c r="K500" s="1" t="s">
        <v>166</v>
      </c>
    </row>
    <row r="501" spans="1:11">
      <c r="A501" s="1" t="s">
        <v>232</v>
      </c>
      <c r="B501" s="1">
        <v>500</v>
      </c>
      <c r="C501" s="1">
        <v>202001</v>
      </c>
      <c r="D501" s="4" t="s">
        <v>265</v>
      </c>
      <c r="E501" s="1">
        <v>720</v>
      </c>
      <c r="F501" s="1">
        <v>3</v>
      </c>
      <c r="G501" s="1">
        <v>0</v>
      </c>
      <c r="H501" s="8">
        <v>2357059</v>
      </c>
      <c r="I501" s="8">
        <v>850749</v>
      </c>
      <c r="J501" s="8">
        <v>11982696</v>
      </c>
      <c r="K501" s="1" t="s">
        <v>166</v>
      </c>
    </row>
    <row r="502" spans="1:11">
      <c r="A502" s="1" t="s">
        <v>232</v>
      </c>
      <c r="B502" s="1">
        <v>501</v>
      </c>
      <c r="C502" s="1">
        <v>202001</v>
      </c>
      <c r="D502" s="4" t="s">
        <v>271</v>
      </c>
      <c r="E502" s="1">
        <v>52</v>
      </c>
      <c r="F502" s="1">
        <v>3</v>
      </c>
      <c r="G502" s="1">
        <v>0</v>
      </c>
      <c r="H502" s="8">
        <v>145598</v>
      </c>
      <c r="I502" s="8">
        <v>52792</v>
      </c>
      <c r="J502" s="8">
        <v>1740256</v>
      </c>
      <c r="K502" s="1" t="s">
        <v>166</v>
      </c>
    </row>
    <row r="503" spans="1:11">
      <c r="A503" s="1" t="s">
        <v>232</v>
      </c>
      <c r="B503" s="1">
        <v>502</v>
      </c>
      <c r="C503" s="1">
        <v>202001</v>
      </c>
      <c r="D503" s="4" t="s">
        <v>271</v>
      </c>
      <c r="E503" s="1">
        <v>204</v>
      </c>
      <c r="F503" s="1">
        <v>3</v>
      </c>
      <c r="G503" s="1">
        <v>0</v>
      </c>
      <c r="H503" s="8">
        <v>243443</v>
      </c>
      <c r="I503" s="8">
        <v>66951</v>
      </c>
      <c r="J503" s="8">
        <v>1201617</v>
      </c>
      <c r="K503" s="1" t="s">
        <v>166</v>
      </c>
    </row>
    <row r="504" spans="1:11">
      <c r="A504" s="1" t="s">
        <v>232</v>
      </c>
      <c r="B504" s="1">
        <v>503</v>
      </c>
      <c r="C504" s="1">
        <v>202001</v>
      </c>
      <c r="D504" s="4" t="s">
        <v>271</v>
      </c>
      <c r="E504" s="1">
        <v>662</v>
      </c>
      <c r="F504" s="1">
        <v>3</v>
      </c>
      <c r="G504" s="1">
        <v>0</v>
      </c>
      <c r="H504" s="8">
        <v>11004</v>
      </c>
      <c r="I504" s="8">
        <v>2797</v>
      </c>
      <c r="J504" s="8">
        <v>52140</v>
      </c>
      <c r="K504" s="1" t="s">
        <v>166</v>
      </c>
    </row>
    <row r="505" spans="1:11">
      <c r="A505" s="1" t="s">
        <v>232</v>
      </c>
      <c r="B505" s="1">
        <v>504</v>
      </c>
      <c r="C505" s="1">
        <v>202001</v>
      </c>
      <c r="D505" s="4" t="s">
        <v>271</v>
      </c>
      <c r="E505" s="1">
        <v>664</v>
      </c>
      <c r="F505" s="1">
        <v>3</v>
      </c>
      <c r="G505" s="1">
        <v>0</v>
      </c>
      <c r="H505" s="8">
        <v>423725</v>
      </c>
      <c r="I505" s="8">
        <v>110460</v>
      </c>
      <c r="J505" s="8">
        <v>3365668</v>
      </c>
      <c r="K505" s="1" t="s">
        <v>166</v>
      </c>
    </row>
    <row r="506" spans="1:11">
      <c r="A506" s="1" t="s">
        <v>232</v>
      </c>
      <c r="B506" s="1">
        <v>505</v>
      </c>
      <c r="C506" s="1">
        <v>202001</v>
      </c>
      <c r="D506" s="4" t="s">
        <v>271</v>
      </c>
      <c r="E506" s="1">
        <v>666</v>
      </c>
      <c r="F506" s="1">
        <v>3</v>
      </c>
      <c r="G506" s="1">
        <v>0</v>
      </c>
      <c r="H506" s="8">
        <v>133443</v>
      </c>
      <c r="I506" s="8">
        <v>45334</v>
      </c>
      <c r="J506" s="8">
        <v>633993</v>
      </c>
      <c r="K506" s="1" t="s">
        <v>166</v>
      </c>
    </row>
    <row r="507" spans="1:11">
      <c r="A507" s="1" t="s">
        <v>232</v>
      </c>
      <c r="B507" s="1">
        <v>506</v>
      </c>
      <c r="C507" s="1">
        <v>202001</v>
      </c>
      <c r="D507" s="4" t="s">
        <v>271</v>
      </c>
      <c r="E507" s="1">
        <v>669</v>
      </c>
      <c r="F507" s="1">
        <v>3</v>
      </c>
      <c r="G507" s="1">
        <v>0</v>
      </c>
      <c r="H507" s="8">
        <v>267399</v>
      </c>
      <c r="I507" s="8">
        <v>80435</v>
      </c>
      <c r="J507" s="8">
        <v>1422264</v>
      </c>
      <c r="K507" s="1" t="s">
        <v>166</v>
      </c>
    </row>
    <row r="508" spans="1:11">
      <c r="A508" s="1" t="s">
        <v>232</v>
      </c>
      <c r="B508" s="1">
        <v>507</v>
      </c>
      <c r="C508" s="1">
        <v>202001</v>
      </c>
      <c r="D508" s="4" t="s">
        <v>271</v>
      </c>
      <c r="E508" s="1">
        <v>676</v>
      </c>
      <c r="F508" s="1">
        <v>3</v>
      </c>
      <c r="G508" s="1">
        <v>0</v>
      </c>
      <c r="H508" s="8">
        <v>25382</v>
      </c>
      <c r="I508" s="8">
        <v>11573</v>
      </c>
      <c r="J508" s="8">
        <v>336311</v>
      </c>
      <c r="K508" s="1" t="s">
        <v>166</v>
      </c>
    </row>
    <row r="509" spans="1:11">
      <c r="A509" s="1" t="s">
        <v>232</v>
      </c>
      <c r="B509" s="1">
        <v>508</v>
      </c>
      <c r="C509" s="1">
        <v>202001</v>
      </c>
      <c r="D509" s="4" t="s">
        <v>271</v>
      </c>
      <c r="E509" s="1">
        <v>690</v>
      </c>
      <c r="F509" s="1">
        <v>3</v>
      </c>
      <c r="G509" s="1">
        <v>0</v>
      </c>
      <c r="H509" s="8">
        <v>137902</v>
      </c>
      <c r="I509" s="8">
        <v>43224</v>
      </c>
      <c r="J509" s="8">
        <v>1007011</v>
      </c>
      <c r="K509" s="1" t="s">
        <v>166</v>
      </c>
    </row>
    <row r="510" spans="1:11">
      <c r="A510" s="1" t="s">
        <v>232</v>
      </c>
      <c r="B510" s="1">
        <v>509</v>
      </c>
      <c r="C510" s="1">
        <v>202001</v>
      </c>
      <c r="D510" s="4" t="s">
        <v>271</v>
      </c>
      <c r="E510" s="1">
        <v>696</v>
      </c>
      <c r="F510" s="1">
        <v>3</v>
      </c>
      <c r="G510" s="1">
        <v>0</v>
      </c>
      <c r="H510" s="8">
        <v>27610</v>
      </c>
      <c r="I510" s="8">
        <v>11920</v>
      </c>
      <c r="J510" s="8">
        <v>213293</v>
      </c>
      <c r="K510" s="1" t="s">
        <v>166</v>
      </c>
    </row>
    <row r="511" spans="1:11">
      <c r="A511" s="1" t="s">
        <v>232</v>
      </c>
      <c r="B511" s="1">
        <v>510</v>
      </c>
      <c r="C511" s="1">
        <v>202001</v>
      </c>
      <c r="D511" s="4" t="s">
        <v>271</v>
      </c>
      <c r="E511" s="1">
        <v>720</v>
      </c>
      <c r="F511" s="1">
        <v>3</v>
      </c>
      <c r="G511" s="1">
        <v>0</v>
      </c>
      <c r="H511" s="8">
        <v>1261309</v>
      </c>
      <c r="I511" s="8">
        <v>431196</v>
      </c>
      <c r="J511" s="8">
        <v>11603624</v>
      </c>
      <c r="K511" s="1" t="s">
        <v>166</v>
      </c>
    </row>
    <row r="512" spans="1:11">
      <c r="A512" s="1" t="s">
        <v>232</v>
      </c>
      <c r="B512" s="1">
        <v>511</v>
      </c>
      <c r="C512" s="1">
        <v>202001</v>
      </c>
      <c r="D512" s="4" t="s">
        <v>278</v>
      </c>
      <c r="E512" s="1">
        <v>52</v>
      </c>
      <c r="F512" s="1">
        <v>3</v>
      </c>
      <c r="G512" s="1">
        <v>0</v>
      </c>
      <c r="H512" s="8">
        <v>121163</v>
      </c>
      <c r="I512" s="8">
        <v>37766</v>
      </c>
      <c r="J512" s="8">
        <v>1077007</v>
      </c>
      <c r="K512" s="1" t="s">
        <v>166</v>
      </c>
    </row>
    <row r="513" spans="1:11">
      <c r="A513" s="1" t="s">
        <v>232</v>
      </c>
      <c r="B513" s="1">
        <v>512</v>
      </c>
      <c r="C513" s="1">
        <v>202001</v>
      </c>
      <c r="D513" s="4" t="s">
        <v>278</v>
      </c>
      <c r="E513" s="1">
        <v>204</v>
      </c>
      <c r="F513" s="1">
        <v>3</v>
      </c>
      <c r="G513" s="1">
        <v>0</v>
      </c>
      <c r="H513" s="8">
        <v>1369</v>
      </c>
      <c r="I513" s="8">
        <v>364</v>
      </c>
      <c r="J513" s="8">
        <v>10864</v>
      </c>
      <c r="K513" s="1" t="s">
        <v>166</v>
      </c>
    </row>
    <row r="514" spans="1:11">
      <c r="A514" s="1" t="s">
        <v>232</v>
      </c>
      <c r="B514" s="1">
        <v>513</v>
      </c>
      <c r="C514" s="1">
        <v>202001</v>
      </c>
      <c r="D514" s="4" t="s">
        <v>278</v>
      </c>
      <c r="E514" s="1">
        <v>662</v>
      </c>
      <c r="F514" s="1">
        <v>3</v>
      </c>
      <c r="G514" s="1">
        <v>0</v>
      </c>
      <c r="H514" s="8">
        <v>2971</v>
      </c>
      <c r="I514" s="8">
        <v>1735</v>
      </c>
      <c r="J514" s="8">
        <v>12184</v>
      </c>
      <c r="K514" s="1" t="s">
        <v>166</v>
      </c>
    </row>
    <row r="515" spans="1:11">
      <c r="A515" s="1" t="s">
        <v>232</v>
      </c>
      <c r="B515" s="1">
        <v>514</v>
      </c>
      <c r="C515" s="1">
        <v>202001</v>
      </c>
      <c r="D515" s="4" t="s">
        <v>278</v>
      </c>
      <c r="E515" s="1">
        <v>664</v>
      </c>
      <c r="F515" s="1">
        <v>3</v>
      </c>
      <c r="G515" s="1">
        <v>0</v>
      </c>
      <c r="H515" s="8">
        <v>715263</v>
      </c>
      <c r="I515" s="8">
        <v>216175</v>
      </c>
      <c r="J515" s="8">
        <v>4435177</v>
      </c>
      <c r="K515" s="1" t="s">
        <v>166</v>
      </c>
    </row>
    <row r="516" spans="1:11">
      <c r="A516" s="1" t="s">
        <v>232</v>
      </c>
      <c r="B516" s="1">
        <v>515</v>
      </c>
      <c r="C516" s="1">
        <v>202001</v>
      </c>
      <c r="D516" s="4" t="s">
        <v>278</v>
      </c>
      <c r="E516" s="1">
        <v>666</v>
      </c>
      <c r="F516" s="1">
        <v>3</v>
      </c>
      <c r="G516" s="1">
        <v>0</v>
      </c>
      <c r="H516" s="8">
        <v>2352827</v>
      </c>
      <c r="I516" s="8">
        <v>705790</v>
      </c>
      <c r="J516" s="8">
        <v>10278144</v>
      </c>
      <c r="K516" s="1" t="s">
        <v>166</v>
      </c>
    </row>
    <row r="517" spans="1:11">
      <c r="A517" s="1" t="s">
        <v>232</v>
      </c>
      <c r="B517" s="1">
        <v>516</v>
      </c>
      <c r="C517" s="1">
        <v>202001</v>
      </c>
      <c r="D517" s="4" t="s">
        <v>278</v>
      </c>
      <c r="E517" s="1">
        <v>669</v>
      </c>
      <c r="F517" s="1">
        <v>3</v>
      </c>
      <c r="G517" s="1">
        <v>0</v>
      </c>
      <c r="H517" s="8">
        <v>84794</v>
      </c>
      <c r="I517" s="8">
        <v>24350</v>
      </c>
      <c r="J517" s="8">
        <v>520773</v>
      </c>
      <c r="K517" s="1" t="s">
        <v>166</v>
      </c>
    </row>
    <row r="518" spans="1:11">
      <c r="A518" s="1" t="s">
        <v>232</v>
      </c>
      <c r="B518" s="1">
        <v>517</v>
      </c>
      <c r="C518" s="1">
        <v>202001</v>
      </c>
      <c r="D518" s="4" t="s">
        <v>278</v>
      </c>
      <c r="E518" s="1">
        <v>676</v>
      </c>
      <c r="F518" s="1">
        <v>3</v>
      </c>
      <c r="G518" s="1">
        <v>0</v>
      </c>
      <c r="H518" s="8">
        <v>7891</v>
      </c>
      <c r="I518" s="8">
        <v>1798</v>
      </c>
      <c r="J518" s="8">
        <v>45082</v>
      </c>
      <c r="K518" s="1" t="s">
        <v>166</v>
      </c>
    </row>
    <row r="519" spans="1:11">
      <c r="A519" s="1" t="s">
        <v>232</v>
      </c>
      <c r="B519" s="1">
        <v>518</v>
      </c>
      <c r="C519" s="1">
        <v>202001</v>
      </c>
      <c r="D519" s="4" t="s">
        <v>278</v>
      </c>
      <c r="E519" s="1">
        <v>690</v>
      </c>
      <c r="F519" s="1">
        <v>3</v>
      </c>
      <c r="G519" s="1">
        <v>0</v>
      </c>
      <c r="H519" s="8">
        <v>319815</v>
      </c>
      <c r="I519" s="8">
        <v>107836</v>
      </c>
      <c r="J519" s="8">
        <v>2261274</v>
      </c>
      <c r="K519" s="1" t="s">
        <v>166</v>
      </c>
    </row>
    <row r="520" spans="1:11">
      <c r="A520" s="1" t="s">
        <v>232</v>
      </c>
      <c r="B520" s="1">
        <v>519</v>
      </c>
      <c r="C520" s="1">
        <v>202001</v>
      </c>
      <c r="D520" s="4" t="s">
        <v>278</v>
      </c>
      <c r="E520" s="1">
        <v>696</v>
      </c>
      <c r="F520" s="1">
        <v>3</v>
      </c>
      <c r="G520" s="1">
        <v>0</v>
      </c>
      <c r="H520" s="8">
        <v>150339</v>
      </c>
      <c r="I520" s="8">
        <v>45663</v>
      </c>
      <c r="J520" s="8">
        <v>1136610</v>
      </c>
      <c r="K520" s="1" t="s">
        <v>166</v>
      </c>
    </row>
    <row r="521" spans="1:11">
      <c r="A521" s="1" t="s">
        <v>232</v>
      </c>
      <c r="B521" s="1">
        <v>520</v>
      </c>
      <c r="C521" s="1">
        <v>202001</v>
      </c>
      <c r="D521" s="4" t="s">
        <v>278</v>
      </c>
      <c r="E521" s="1">
        <v>720</v>
      </c>
      <c r="F521" s="1">
        <v>3</v>
      </c>
      <c r="G521" s="1">
        <v>0</v>
      </c>
      <c r="H521" s="8">
        <v>369596</v>
      </c>
      <c r="I521" s="8">
        <v>124578</v>
      </c>
      <c r="J521" s="8">
        <v>2824824</v>
      </c>
      <c r="K521" s="1" t="s">
        <v>166</v>
      </c>
    </row>
    <row r="522" spans="1:11">
      <c r="A522" s="1" t="s">
        <v>232</v>
      </c>
      <c r="B522" s="1">
        <v>521</v>
      </c>
      <c r="C522" s="1">
        <v>202002</v>
      </c>
      <c r="D522" s="4" t="s">
        <v>256</v>
      </c>
      <c r="E522" s="1">
        <v>52</v>
      </c>
      <c r="F522" s="1">
        <v>3</v>
      </c>
      <c r="G522" s="1">
        <v>0</v>
      </c>
      <c r="H522" s="8">
        <v>3364313</v>
      </c>
      <c r="I522" s="8">
        <v>615879</v>
      </c>
      <c r="J522" s="8">
        <v>12157683</v>
      </c>
      <c r="K522" s="1" t="s">
        <v>166</v>
      </c>
    </row>
    <row r="523" spans="1:11">
      <c r="A523" s="1" t="s">
        <v>232</v>
      </c>
      <c r="B523" s="1">
        <v>522</v>
      </c>
      <c r="C523" s="1">
        <v>202002</v>
      </c>
      <c r="D523" s="4" t="s">
        <v>256</v>
      </c>
      <c r="E523" s="1">
        <v>204</v>
      </c>
      <c r="F523" s="1">
        <v>3</v>
      </c>
      <c r="G523" s="1">
        <v>0</v>
      </c>
      <c r="H523" s="8">
        <v>504590</v>
      </c>
      <c r="I523" s="8">
        <v>75185</v>
      </c>
      <c r="J523" s="8">
        <v>629492</v>
      </c>
      <c r="K523" s="1" t="s">
        <v>166</v>
      </c>
    </row>
    <row r="524" spans="1:11">
      <c r="A524" s="1" t="s">
        <v>232</v>
      </c>
      <c r="B524" s="1">
        <v>523</v>
      </c>
      <c r="C524" s="1">
        <v>202002</v>
      </c>
      <c r="D524" s="4" t="s">
        <v>256</v>
      </c>
      <c r="E524" s="1">
        <v>662</v>
      </c>
      <c r="F524" s="1">
        <v>3</v>
      </c>
      <c r="G524" s="1">
        <v>0</v>
      </c>
      <c r="H524" s="8">
        <v>1101607</v>
      </c>
      <c r="I524" s="8">
        <v>260624</v>
      </c>
      <c r="J524" s="8">
        <v>2875122</v>
      </c>
      <c r="K524" s="1" t="s">
        <v>166</v>
      </c>
    </row>
    <row r="525" spans="1:11">
      <c r="A525" s="1" t="s">
        <v>232</v>
      </c>
      <c r="B525" s="1">
        <v>524</v>
      </c>
      <c r="C525" s="1">
        <v>202002</v>
      </c>
      <c r="D525" s="4" t="s">
        <v>256</v>
      </c>
      <c r="E525" s="1">
        <v>664</v>
      </c>
      <c r="F525" s="1">
        <v>3</v>
      </c>
      <c r="G525" s="1">
        <v>0</v>
      </c>
      <c r="H525" s="8">
        <v>4958852</v>
      </c>
      <c r="I525" s="8">
        <v>715509</v>
      </c>
      <c r="J525" s="8">
        <v>10106230</v>
      </c>
      <c r="K525" s="1" t="s">
        <v>166</v>
      </c>
    </row>
    <row r="526" spans="1:11">
      <c r="A526" s="1" t="s">
        <v>232</v>
      </c>
      <c r="B526" s="1">
        <v>525</v>
      </c>
      <c r="C526" s="1">
        <v>202002</v>
      </c>
      <c r="D526" s="4" t="s">
        <v>256</v>
      </c>
      <c r="E526" s="1">
        <v>666</v>
      </c>
      <c r="F526" s="1">
        <v>3</v>
      </c>
      <c r="G526" s="1">
        <v>0</v>
      </c>
      <c r="H526" s="8">
        <v>22564937</v>
      </c>
      <c r="I526" s="8">
        <v>3306681</v>
      </c>
      <c r="J526" s="8">
        <v>30921196</v>
      </c>
      <c r="K526" s="1" t="s">
        <v>166</v>
      </c>
    </row>
    <row r="527" spans="1:11">
      <c r="A527" s="1" t="s">
        <v>232</v>
      </c>
      <c r="B527" s="1">
        <v>526</v>
      </c>
      <c r="C527" s="1">
        <v>202002</v>
      </c>
      <c r="D527" s="4" t="s">
        <v>256</v>
      </c>
      <c r="E527" s="1">
        <v>669</v>
      </c>
      <c r="F527" s="1">
        <v>3</v>
      </c>
      <c r="G527" s="1">
        <v>0</v>
      </c>
      <c r="H527" s="8">
        <v>803779</v>
      </c>
      <c r="I527" s="8">
        <v>135268</v>
      </c>
      <c r="J527" s="8">
        <v>1988467</v>
      </c>
      <c r="K527" s="1" t="s">
        <v>166</v>
      </c>
    </row>
    <row r="528" spans="1:11">
      <c r="A528" s="1" t="s">
        <v>232</v>
      </c>
      <c r="B528" s="1">
        <v>527</v>
      </c>
      <c r="C528" s="1">
        <v>202002</v>
      </c>
      <c r="D528" s="4" t="s">
        <v>256</v>
      </c>
      <c r="E528" s="1">
        <v>676</v>
      </c>
      <c r="F528" s="1">
        <v>3</v>
      </c>
      <c r="G528" s="1">
        <v>0</v>
      </c>
      <c r="H528" s="8">
        <v>16717</v>
      </c>
      <c r="I528" s="8">
        <v>2624</v>
      </c>
      <c r="J528" s="8">
        <v>52888</v>
      </c>
      <c r="K528" s="1" t="s">
        <v>166</v>
      </c>
    </row>
    <row r="529" spans="1:11">
      <c r="A529" s="1" t="s">
        <v>232</v>
      </c>
      <c r="B529" s="1">
        <v>528</v>
      </c>
      <c r="C529" s="1">
        <v>202002</v>
      </c>
      <c r="D529" s="4" t="s">
        <v>256</v>
      </c>
      <c r="E529" s="1">
        <v>690</v>
      </c>
      <c r="F529" s="1">
        <v>3</v>
      </c>
      <c r="G529" s="1">
        <v>0</v>
      </c>
      <c r="H529" s="8">
        <v>605397</v>
      </c>
      <c r="I529" s="8">
        <v>77384</v>
      </c>
      <c r="J529" s="8">
        <v>1363846</v>
      </c>
      <c r="K529" s="1" t="s">
        <v>166</v>
      </c>
    </row>
    <row r="530" spans="1:11">
      <c r="A530" s="1" t="s">
        <v>232</v>
      </c>
      <c r="B530" s="1">
        <v>529</v>
      </c>
      <c r="C530" s="1">
        <v>202002</v>
      </c>
      <c r="D530" s="4" t="s">
        <v>256</v>
      </c>
      <c r="E530" s="1">
        <v>696</v>
      </c>
      <c r="F530" s="1">
        <v>3</v>
      </c>
      <c r="G530" s="1">
        <v>0</v>
      </c>
      <c r="H530" s="8">
        <v>734821</v>
      </c>
      <c r="I530" s="8">
        <v>121686</v>
      </c>
      <c r="J530" s="8">
        <v>1824300</v>
      </c>
      <c r="K530" s="1" t="s">
        <v>166</v>
      </c>
    </row>
    <row r="531" spans="1:11">
      <c r="A531" s="1" t="s">
        <v>232</v>
      </c>
      <c r="B531" s="1">
        <v>530</v>
      </c>
      <c r="C531" s="1">
        <v>202002</v>
      </c>
      <c r="D531" s="4" t="s">
        <v>256</v>
      </c>
      <c r="E531" s="1">
        <v>720</v>
      </c>
      <c r="F531" s="1">
        <v>3</v>
      </c>
      <c r="G531" s="1">
        <v>0</v>
      </c>
      <c r="H531" s="8">
        <v>1486023</v>
      </c>
      <c r="I531" s="8">
        <v>272995</v>
      </c>
      <c r="J531" s="8">
        <v>4474845</v>
      </c>
      <c r="K531" s="1" t="s">
        <v>166</v>
      </c>
    </row>
    <row r="532" spans="1:11">
      <c r="A532" s="1" t="s">
        <v>232</v>
      </c>
      <c r="B532" s="1">
        <v>531</v>
      </c>
      <c r="C532" s="1">
        <v>202002</v>
      </c>
      <c r="D532" s="4" t="s">
        <v>265</v>
      </c>
      <c r="E532" s="1">
        <v>52</v>
      </c>
      <c r="F532" s="1">
        <v>3</v>
      </c>
      <c r="G532" s="1">
        <v>0</v>
      </c>
      <c r="H532" s="8">
        <v>587321</v>
      </c>
      <c r="I532" s="8">
        <v>166755</v>
      </c>
      <c r="J532" s="8">
        <v>2986053</v>
      </c>
      <c r="K532" s="1" t="s">
        <v>166</v>
      </c>
    </row>
    <row r="533" spans="1:11">
      <c r="A533" s="1" t="s">
        <v>232</v>
      </c>
      <c r="B533" s="1">
        <v>532</v>
      </c>
      <c r="C533" s="1">
        <v>202002</v>
      </c>
      <c r="D533" s="4" t="s">
        <v>265</v>
      </c>
      <c r="E533" s="1">
        <v>204</v>
      </c>
      <c r="F533" s="1">
        <v>3</v>
      </c>
      <c r="G533" s="1">
        <v>0</v>
      </c>
      <c r="H533" s="8">
        <v>8291</v>
      </c>
      <c r="I533" s="8">
        <v>2644</v>
      </c>
      <c r="J533" s="8">
        <v>38762</v>
      </c>
      <c r="K533" s="1" t="s">
        <v>166</v>
      </c>
    </row>
    <row r="534" spans="1:11">
      <c r="A534" s="1" t="s">
        <v>232</v>
      </c>
      <c r="B534" s="1">
        <v>533</v>
      </c>
      <c r="C534" s="1">
        <v>202002</v>
      </c>
      <c r="D534" s="4" t="s">
        <v>265</v>
      </c>
      <c r="E534" s="1">
        <v>662</v>
      </c>
      <c r="F534" s="1">
        <v>3</v>
      </c>
      <c r="G534" s="1">
        <v>0</v>
      </c>
      <c r="H534" s="8">
        <v>38874</v>
      </c>
      <c r="I534" s="8">
        <v>13371</v>
      </c>
      <c r="J534" s="8">
        <v>170353</v>
      </c>
      <c r="K534" s="1" t="s">
        <v>166</v>
      </c>
    </row>
    <row r="535" spans="1:11">
      <c r="A535" s="1" t="s">
        <v>232</v>
      </c>
      <c r="B535" s="1">
        <v>534</v>
      </c>
      <c r="C535" s="1">
        <v>202002</v>
      </c>
      <c r="D535" s="4" t="s">
        <v>265</v>
      </c>
      <c r="E535" s="1">
        <v>664</v>
      </c>
      <c r="F535" s="1">
        <v>3</v>
      </c>
      <c r="G535" s="1">
        <v>0</v>
      </c>
      <c r="H535" s="8">
        <v>28315</v>
      </c>
      <c r="I535" s="8">
        <v>14731</v>
      </c>
      <c r="J535" s="8">
        <v>117114</v>
      </c>
      <c r="K535" s="1" t="s">
        <v>166</v>
      </c>
    </row>
    <row r="536" spans="1:11">
      <c r="A536" s="1" t="s">
        <v>232</v>
      </c>
      <c r="B536" s="1">
        <v>535</v>
      </c>
      <c r="C536" s="1">
        <v>202002</v>
      </c>
      <c r="D536" s="4" t="s">
        <v>265</v>
      </c>
      <c r="E536" s="1">
        <v>666</v>
      </c>
      <c r="F536" s="1">
        <v>3</v>
      </c>
      <c r="G536" s="1">
        <v>0</v>
      </c>
      <c r="H536" s="8">
        <v>936789</v>
      </c>
      <c r="I536" s="8">
        <v>331424</v>
      </c>
      <c r="J536" s="8">
        <v>4078728</v>
      </c>
      <c r="K536" s="1" t="s">
        <v>166</v>
      </c>
    </row>
    <row r="537" spans="1:11">
      <c r="A537" s="1" t="s">
        <v>232</v>
      </c>
      <c r="B537" s="1">
        <v>536</v>
      </c>
      <c r="C537" s="1">
        <v>202002</v>
      </c>
      <c r="D537" s="4" t="s">
        <v>265</v>
      </c>
      <c r="E537" s="1">
        <v>669</v>
      </c>
      <c r="F537" s="1">
        <v>3</v>
      </c>
      <c r="G537" s="1">
        <v>0</v>
      </c>
      <c r="H537" s="8">
        <v>22465</v>
      </c>
      <c r="I537" s="8">
        <v>6711</v>
      </c>
      <c r="J537" s="8">
        <v>114251</v>
      </c>
      <c r="K537" s="1" t="s">
        <v>166</v>
      </c>
    </row>
    <row r="538" spans="1:11">
      <c r="A538" s="1" t="s">
        <v>232</v>
      </c>
      <c r="B538" s="1">
        <v>537</v>
      </c>
      <c r="C538" s="1">
        <v>202002</v>
      </c>
      <c r="D538" s="4" t="s">
        <v>265</v>
      </c>
      <c r="E538" s="1">
        <v>676</v>
      </c>
      <c r="F538" s="1">
        <v>3</v>
      </c>
      <c r="G538" s="1">
        <v>0</v>
      </c>
      <c r="H538" s="8">
        <v>374584</v>
      </c>
      <c r="I538" s="8">
        <v>145362</v>
      </c>
      <c r="J538" s="8">
        <v>1221269</v>
      </c>
      <c r="K538" s="1" t="s">
        <v>166</v>
      </c>
    </row>
    <row r="539" spans="1:11">
      <c r="A539" s="1" t="s">
        <v>232</v>
      </c>
      <c r="B539" s="1">
        <v>538</v>
      </c>
      <c r="C539" s="1">
        <v>202002</v>
      </c>
      <c r="D539" s="4" t="s">
        <v>265</v>
      </c>
      <c r="E539" s="1">
        <v>690</v>
      </c>
      <c r="F539" s="1">
        <v>3</v>
      </c>
      <c r="G539" s="1">
        <v>0</v>
      </c>
      <c r="H539" s="8">
        <v>58362</v>
      </c>
      <c r="I539" s="8">
        <v>16818</v>
      </c>
      <c r="J539" s="8">
        <v>414009</v>
      </c>
      <c r="K539" s="1" t="s">
        <v>166</v>
      </c>
    </row>
    <row r="540" spans="1:11">
      <c r="A540" s="1" t="s">
        <v>232</v>
      </c>
      <c r="B540" s="1">
        <v>539</v>
      </c>
      <c r="C540" s="1">
        <v>202002</v>
      </c>
      <c r="D540" s="4" t="s">
        <v>265</v>
      </c>
      <c r="E540" s="1">
        <v>696</v>
      </c>
      <c r="F540" s="1">
        <v>3</v>
      </c>
      <c r="G540" s="1">
        <v>0</v>
      </c>
      <c r="H540" s="8">
        <v>164609</v>
      </c>
      <c r="I540" s="8">
        <v>55657</v>
      </c>
      <c r="J540" s="8">
        <v>852850</v>
      </c>
      <c r="K540" s="1" t="s">
        <v>166</v>
      </c>
    </row>
    <row r="541" spans="1:11">
      <c r="A541" s="1" t="s">
        <v>232</v>
      </c>
      <c r="B541" s="1">
        <v>540</v>
      </c>
      <c r="C541" s="1">
        <v>202002</v>
      </c>
      <c r="D541" s="4" t="s">
        <v>265</v>
      </c>
      <c r="E541" s="1">
        <v>720</v>
      </c>
      <c r="F541" s="1">
        <v>3</v>
      </c>
      <c r="G541" s="1">
        <v>0</v>
      </c>
      <c r="H541" s="8">
        <v>1553559</v>
      </c>
      <c r="I541" s="8">
        <v>491709</v>
      </c>
      <c r="J541" s="8">
        <v>6818108</v>
      </c>
      <c r="K541" s="1" t="s">
        <v>166</v>
      </c>
    </row>
    <row r="542" spans="1:11">
      <c r="A542" s="1" t="s">
        <v>232</v>
      </c>
      <c r="B542" s="1">
        <v>541</v>
      </c>
      <c r="C542" s="1">
        <v>202002</v>
      </c>
      <c r="D542" s="4" t="s">
        <v>271</v>
      </c>
      <c r="E542" s="1">
        <v>52</v>
      </c>
      <c r="F542" s="1">
        <v>3</v>
      </c>
      <c r="G542" s="1">
        <v>0</v>
      </c>
      <c r="H542" s="8">
        <v>205405</v>
      </c>
      <c r="I542" s="8">
        <v>66098</v>
      </c>
      <c r="J542" s="8">
        <v>1945494</v>
      </c>
      <c r="K542" s="1" t="s">
        <v>166</v>
      </c>
    </row>
    <row r="543" spans="1:11">
      <c r="A543" s="1" t="s">
        <v>232</v>
      </c>
      <c r="B543" s="1">
        <v>542</v>
      </c>
      <c r="C543" s="1">
        <v>202002</v>
      </c>
      <c r="D543" s="4" t="s">
        <v>271</v>
      </c>
      <c r="E543" s="1">
        <v>204</v>
      </c>
      <c r="F543" s="1">
        <v>3</v>
      </c>
      <c r="G543" s="1">
        <v>0</v>
      </c>
      <c r="H543" s="8">
        <v>235755</v>
      </c>
      <c r="I543" s="8">
        <v>69020</v>
      </c>
      <c r="J543" s="8">
        <v>1229209</v>
      </c>
      <c r="K543" s="1" t="s">
        <v>166</v>
      </c>
    </row>
    <row r="544" spans="1:11">
      <c r="A544" s="1" t="s">
        <v>232</v>
      </c>
      <c r="B544" s="1">
        <v>543</v>
      </c>
      <c r="C544" s="1">
        <v>202002</v>
      </c>
      <c r="D544" s="4" t="s">
        <v>271</v>
      </c>
      <c r="E544" s="1">
        <v>662</v>
      </c>
      <c r="F544" s="1">
        <v>3</v>
      </c>
      <c r="G544" s="1">
        <v>0</v>
      </c>
      <c r="H544" s="8">
        <v>21189</v>
      </c>
      <c r="I544" s="8">
        <v>3786</v>
      </c>
      <c r="J544" s="8">
        <v>78494</v>
      </c>
      <c r="K544" s="1" t="s">
        <v>166</v>
      </c>
    </row>
    <row r="545" spans="1:11">
      <c r="A545" s="1" t="s">
        <v>232</v>
      </c>
      <c r="B545" s="1">
        <v>544</v>
      </c>
      <c r="C545" s="1">
        <v>202002</v>
      </c>
      <c r="D545" s="4" t="s">
        <v>271</v>
      </c>
      <c r="E545" s="1">
        <v>664</v>
      </c>
      <c r="F545" s="1">
        <v>3</v>
      </c>
      <c r="G545" s="1">
        <v>0</v>
      </c>
      <c r="H545" s="8">
        <v>507610</v>
      </c>
      <c r="I545" s="8">
        <v>128481</v>
      </c>
      <c r="J545" s="8">
        <v>3397867</v>
      </c>
      <c r="K545" s="1" t="s">
        <v>166</v>
      </c>
    </row>
    <row r="546" spans="1:11">
      <c r="A546" s="1" t="s">
        <v>232</v>
      </c>
      <c r="B546" s="1">
        <v>545</v>
      </c>
      <c r="C546" s="1">
        <v>202002</v>
      </c>
      <c r="D546" s="4" t="s">
        <v>271</v>
      </c>
      <c r="E546" s="1">
        <v>666</v>
      </c>
      <c r="F546" s="1">
        <v>3</v>
      </c>
      <c r="G546" s="1">
        <v>0</v>
      </c>
      <c r="H546" s="8">
        <v>148225</v>
      </c>
      <c r="I546" s="8">
        <v>46801</v>
      </c>
      <c r="J546" s="8">
        <v>650890</v>
      </c>
      <c r="K546" s="1" t="s">
        <v>166</v>
      </c>
    </row>
    <row r="547" spans="1:11">
      <c r="A547" s="1" t="s">
        <v>232</v>
      </c>
      <c r="B547" s="1">
        <v>546</v>
      </c>
      <c r="C547" s="1">
        <v>202002</v>
      </c>
      <c r="D547" s="4" t="s">
        <v>271</v>
      </c>
      <c r="E547" s="1">
        <v>669</v>
      </c>
      <c r="F547" s="1">
        <v>3</v>
      </c>
      <c r="G547" s="1">
        <v>0</v>
      </c>
      <c r="H547" s="8">
        <v>432195</v>
      </c>
      <c r="I547" s="8">
        <v>113031</v>
      </c>
      <c r="J547" s="8">
        <v>1912854</v>
      </c>
      <c r="K547" s="1" t="s">
        <v>166</v>
      </c>
    </row>
    <row r="548" spans="1:11">
      <c r="A548" s="1" t="s">
        <v>232</v>
      </c>
      <c r="B548" s="1">
        <v>547</v>
      </c>
      <c r="C548" s="1">
        <v>202002</v>
      </c>
      <c r="D548" s="4" t="s">
        <v>271</v>
      </c>
      <c r="E548" s="1">
        <v>676</v>
      </c>
      <c r="F548" s="1">
        <v>3</v>
      </c>
      <c r="G548" s="1">
        <v>0</v>
      </c>
      <c r="H548" s="8">
        <v>30885</v>
      </c>
      <c r="I548" s="8">
        <v>17754</v>
      </c>
      <c r="J548" s="8">
        <v>534036</v>
      </c>
      <c r="K548" s="1" t="s">
        <v>166</v>
      </c>
    </row>
    <row r="549" spans="1:11">
      <c r="A549" s="1" t="s">
        <v>232</v>
      </c>
      <c r="B549" s="1">
        <v>548</v>
      </c>
      <c r="C549" s="1">
        <v>202002</v>
      </c>
      <c r="D549" s="4" t="s">
        <v>271</v>
      </c>
      <c r="E549" s="1">
        <v>690</v>
      </c>
      <c r="F549" s="1">
        <v>3</v>
      </c>
      <c r="G549" s="1">
        <v>0</v>
      </c>
      <c r="H549" s="8">
        <v>222394</v>
      </c>
      <c r="I549" s="8">
        <v>75238</v>
      </c>
      <c r="J549" s="8">
        <v>1172658</v>
      </c>
      <c r="K549" s="1" t="s">
        <v>166</v>
      </c>
    </row>
    <row r="550" spans="1:11">
      <c r="A550" s="1" t="s">
        <v>232</v>
      </c>
      <c r="B550" s="1">
        <v>549</v>
      </c>
      <c r="C550" s="1">
        <v>202002</v>
      </c>
      <c r="D550" s="4" t="s">
        <v>271</v>
      </c>
      <c r="E550" s="1">
        <v>696</v>
      </c>
      <c r="F550" s="1">
        <v>3</v>
      </c>
      <c r="G550" s="1">
        <v>0</v>
      </c>
      <c r="H550" s="8">
        <v>13387</v>
      </c>
      <c r="I550" s="8">
        <v>6408</v>
      </c>
      <c r="J550" s="8">
        <v>128190</v>
      </c>
      <c r="K550" s="1" t="s">
        <v>166</v>
      </c>
    </row>
    <row r="551" spans="1:11">
      <c r="A551" s="1" t="s">
        <v>232</v>
      </c>
      <c r="B551" s="1">
        <v>550</v>
      </c>
      <c r="C551" s="1">
        <v>202002</v>
      </c>
      <c r="D551" s="4" t="s">
        <v>271</v>
      </c>
      <c r="E551" s="1">
        <v>720</v>
      </c>
      <c r="F551" s="1">
        <v>3</v>
      </c>
      <c r="G551" s="1">
        <v>0</v>
      </c>
      <c r="H551" s="8">
        <v>815325</v>
      </c>
      <c r="I551" s="8">
        <v>277368</v>
      </c>
      <c r="J551" s="8">
        <v>7144328</v>
      </c>
      <c r="K551" s="1" t="s">
        <v>166</v>
      </c>
    </row>
    <row r="552" spans="1:11">
      <c r="A552" s="1" t="s">
        <v>232</v>
      </c>
      <c r="B552" s="1">
        <v>551</v>
      </c>
      <c r="C552" s="1">
        <v>202002</v>
      </c>
      <c r="D552" s="4" t="s">
        <v>278</v>
      </c>
      <c r="E552" s="1">
        <v>52</v>
      </c>
      <c r="F552" s="1">
        <v>3</v>
      </c>
      <c r="G552" s="1">
        <v>0</v>
      </c>
      <c r="H552" s="8">
        <v>208168</v>
      </c>
      <c r="I552" s="8">
        <v>56910</v>
      </c>
      <c r="J552" s="8">
        <v>1931568</v>
      </c>
      <c r="K552" s="1" t="s">
        <v>166</v>
      </c>
    </row>
    <row r="553" spans="1:11">
      <c r="A553" s="1" t="s">
        <v>232</v>
      </c>
      <c r="B553" s="1">
        <v>552</v>
      </c>
      <c r="C553" s="1">
        <v>202002</v>
      </c>
      <c r="D553" s="4" t="s">
        <v>278</v>
      </c>
      <c r="E553" s="1">
        <v>204</v>
      </c>
      <c r="F553" s="1">
        <v>3</v>
      </c>
      <c r="G553" s="1">
        <v>0</v>
      </c>
      <c r="H553" s="8">
        <v>2935</v>
      </c>
      <c r="I553" s="8">
        <v>1378</v>
      </c>
      <c r="J553" s="8">
        <v>27056</v>
      </c>
      <c r="K553" s="1" t="s">
        <v>166</v>
      </c>
    </row>
    <row r="554" spans="1:11">
      <c r="A554" s="1" t="s">
        <v>232</v>
      </c>
      <c r="B554" s="1">
        <v>553</v>
      </c>
      <c r="C554" s="1">
        <v>202002</v>
      </c>
      <c r="D554" s="4" t="s">
        <v>278</v>
      </c>
      <c r="E554" s="1">
        <v>662</v>
      </c>
      <c r="F554" s="1">
        <v>3</v>
      </c>
      <c r="G554" s="1">
        <v>0</v>
      </c>
      <c r="H554" s="8">
        <v>4402</v>
      </c>
      <c r="I554" s="8">
        <v>1975</v>
      </c>
      <c r="J554" s="8">
        <v>26013</v>
      </c>
      <c r="K554" s="1" t="s">
        <v>166</v>
      </c>
    </row>
    <row r="555" spans="1:11">
      <c r="A555" s="1" t="s">
        <v>232</v>
      </c>
      <c r="B555" s="1">
        <v>554</v>
      </c>
      <c r="C555" s="1">
        <v>202002</v>
      </c>
      <c r="D555" s="4" t="s">
        <v>278</v>
      </c>
      <c r="E555" s="1">
        <v>664</v>
      </c>
      <c r="F555" s="1">
        <v>3</v>
      </c>
      <c r="G555" s="1">
        <v>0</v>
      </c>
      <c r="H555" s="8">
        <v>567543</v>
      </c>
      <c r="I555" s="8">
        <v>134382</v>
      </c>
      <c r="J555" s="8">
        <v>2735165</v>
      </c>
      <c r="K555" s="1" t="s">
        <v>166</v>
      </c>
    </row>
    <row r="556" spans="1:11">
      <c r="A556" s="1" t="s">
        <v>232</v>
      </c>
      <c r="B556" s="1">
        <v>555</v>
      </c>
      <c r="C556" s="1">
        <v>202002</v>
      </c>
      <c r="D556" s="4" t="s">
        <v>278</v>
      </c>
      <c r="E556" s="1">
        <v>666</v>
      </c>
      <c r="F556" s="1">
        <v>3</v>
      </c>
      <c r="G556" s="1">
        <v>0</v>
      </c>
      <c r="H556" s="8">
        <v>1788621</v>
      </c>
      <c r="I556" s="8">
        <v>506860</v>
      </c>
      <c r="J556" s="8">
        <v>7547890</v>
      </c>
      <c r="K556" s="1" t="s">
        <v>166</v>
      </c>
    </row>
    <row r="557" spans="1:11">
      <c r="A557" s="1" t="s">
        <v>232</v>
      </c>
      <c r="B557" s="1">
        <v>556</v>
      </c>
      <c r="C557" s="1">
        <v>202002</v>
      </c>
      <c r="D557" s="4" t="s">
        <v>278</v>
      </c>
      <c r="E557" s="1">
        <v>669</v>
      </c>
      <c r="F557" s="1">
        <v>3</v>
      </c>
      <c r="G557" s="1">
        <v>0</v>
      </c>
      <c r="H557" s="8">
        <v>70815</v>
      </c>
      <c r="I557" s="8">
        <v>17916</v>
      </c>
      <c r="J557" s="8">
        <v>368453</v>
      </c>
      <c r="K557" s="1" t="s">
        <v>166</v>
      </c>
    </row>
    <row r="558" spans="1:11">
      <c r="A558" s="1" t="s">
        <v>232</v>
      </c>
      <c r="B558" s="1">
        <v>557</v>
      </c>
      <c r="C558" s="1">
        <v>202002</v>
      </c>
      <c r="D558" s="4" t="s">
        <v>278</v>
      </c>
      <c r="E558" s="1">
        <v>676</v>
      </c>
      <c r="F558" s="1">
        <v>3</v>
      </c>
      <c r="G558" s="1">
        <v>0</v>
      </c>
      <c r="H558" s="8">
        <v>9162</v>
      </c>
      <c r="I558" s="8">
        <v>2122</v>
      </c>
      <c r="J558" s="8">
        <v>71518</v>
      </c>
      <c r="K558" s="1" t="s">
        <v>166</v>
      </c>
    </row>
    <row r="559" spans="1:11">
      <c r="A559" s="1" t="s">
        <v>232</v>
      </c>
      <c r="B559" s="1">
        <v>558</v>
      </c>
      <c r="C559" s="1">
        <v>202002</v>
      </c>
      <c r="D559" s="4" t="s">
        <v>278</v>
      </c>
      <c r="E559" s="1">
        <v>690</v>
      </c>
      <c r="F559" s="1">
        <v>3</v>
      </c>
      <c r="G559" s="1">
        <v>0</v>
      </c>
      <c r="H559" s="8">
        <v>219670</v>
      </c>
      <c r="I559" s="8">
        <v>72891</v>
      </c>
      <c r="J559" s="8">
        <v>1638025</v>
      </c>
      <c r="K559" s="1" t="s">
        <v>166</v>
      </c>
    </row>
    <row r="560" spans="1:11">
      <c r="A560" s="1" t="s">
        <v>232</v>
      </c>
      <c r="B560" s="1">
        <v>559</v>
      </c>
      <c r="C560" s="1">
        <v>202002</v>
      </c>
      <c r="D560" s="4" t="s">
        <v>278</v>
      </c>
      <c r="E560" s="1">
        <v>696</v>
      </c>
      <c r="F560" s="1">
        <v>3</v>
      </c>
      <c r="G560" s="1">
        <v>0</v>
      </c>
      <c r="H560" s="8">
        <v>129832</v>
      </c>
      <c r="I560" s="8">
        <v>37708</v>
      </c>
      <c r="J560" s="8">
        <v>1012540</v>
      </c>
      <c r="K560" s="1" t="s">
        <v>166</v>
      </c>
    </row>
    <row r="561" spans="1:11">
      <c r="A561" s="1" t="s">
        <v>232</v>
      </c>
      <c r="B561" s="1">
        <v>560</v>
      </c>
      <c r="C561" s="1">
        <v>202002</v>
      </c>
      <c r="D561" s="4" t="s">
        <v>278</v>
      </c>
      <c r="E561" s="1">
        <v>720</v>
      </c>
      <c r="F561" s="1">
        <v>3</v>
      </c>
      <c r="G561" s="1">
        <v>0</v>
      </c>
      <c r="H561" s="8">
        <v>278247</v>
      </c>
      <c r="I561" s="8">
        <v>87756</v>
      </c>
      <c r="J561" s="8">
        <v>2144345</v>
      </c>
      <c r="K561" s="1" t="s">
        <v>166</v>
      </c>
    </row>
    <row r="562" spans="1:11">
      <c r="A562" s="1" t="s">
        <v>232</v>
      </c>
      <c r="B562" s="1">
        <v>561</v>
      </c>
      <c r="C562" s="1">
        <v>202003</v>
      </c>
      <c r="D562" s="4" t="s">
        <v>256</v>
      </c>
      <c r="E562" s="1">
        <v>52</v>
      </c>
      <c r="F562" s="1">
        <v>3</v>
      </c>
      <c r="G562" s="1">
        <v>0</v>
      </c>
      <c r="H562" s="8">
        <v>3955443</v>
      </c>
      <c r="I562" s="8">
        <v>680312</v>
      </c>
      <c r="J562" s="8">
        <v>13882933</v>
      </c>
      <c r="K562" s="1" t="s">
        <v>166</v>
      </c>
    </row>
    <row r="563" spans="1:11">
      <c r="A563" s="1" t="s">
        <v>232</v>
      </c>
      <c r="B563" s="1">
        <v>562</v>
      </c>
      <c r="C563" s="1">
        <v>202003</v>
      </c>
      <c r="D563" s="4" t="s">
        <v>256</v>
      </c>
      <c r="E563" s="1">
        <v>204</v>
      </c>
      <c r="F563" s="1">
        <v>3</v>
      </c>
      <c r="G563" s="1">
        <v>0</v>
      </c>
      <c r="H563" s="8">
        <v>868876</v>
      </c>
      <c r="I563" s="8">
        <v>119557</v>
      </c>
      <c r="J563" s="8">
        <v>722214</v>
      </c>
      <c r="K563" s="1" t="s">
        <v>166</v>
      </c>
    </row>
    <row r="564" spans="1:11">
      <c r="A564" s="1" t="s">
        <v>232</v>
      </c>
      <c r="B564" s="1">
        <v>563</v>
      </c>
      <c r="C564" s="1">
        <v>202003</v>
      </c>
      <c r="D564" s="4" t="s">
        <v>256</v>
      </c>
      <c r="E564" s="1">
        <v>662</v>
      </c>
      <c r="F564" s="1">
        <v>3</v>
      </c>
      <c r="G564" s="1">
        <v>0</v>
      </c>
      <c r="H564" s="8">
        <v>1347725</v>
      </c>
      <c r="I564" s="8">
        <v>311230</v>
      </c>
      <c r="J564" s="8">
        <v>3665240</v>
      </c>
      <c r="K564" s="1" t="s">
        <v>166</v>
      </c>
    </row>
    <row r="565" spans="1:11">
      <c r="A565" s="1" t="s">
        <v>232</v>
      </c>
      <c r="B565" s="1">
        <v>564</v>
      </c>
      <c r="C565" s="1">
        <v>202003</v>
      </c>
      <c r="D565" s="4" t="s">
        <v>256</v>
      </c>
      <c r="E565" s="1">
        <v>664</v>
      </c>
      <c r="F565" s="1">
        <v>3</v>
      </c>
      <c r="G565" s="1">
        <v>0</v>
      </c>
      <c r="H565" s="8">
        <v>6852863</v>
      </c>
      <c r="I565" s="8">
        <v>968724</v>
      </c>
      <c r="J565" s="8">
        <v>13464479</v>
      </c>
      <c r="K565" s="1" t="s">
        <v>166</v>
      </c>
    </row>
    <row r="566" spans="1:11">
      <c r="A566" s="1" t="s">
        <v>232</v>
      </c>
      <c r="B566" s="1">
        <v>565</v>
      </c>
      <c r="C566" s="1">
        <v>202003</v>
      </c>
      <c r="D566" s="4" t="s">
        <v>256</v>
      </c>
      <c r="E566" s="1">
        <v>666</v>
      </c>
      <c r="F566" s="1">
        <v>3</v>
      </c>
      <c r="G566" s="1">
        <v>0</v>
      </c>
      <c r="H566" s="8">
        <v>31802850</v>
      </c>
      <c r="I566" s="8">
        <v>4634123</v>
      </c>
      <c r="J566" s="8">
        <v>47884555</v>
      </c>
      <c r="K566" s="1" t="s">
        <v>166</v>
      </c>
    </row>
    <row r="567" spans="1:11">
      <c r="A567" s="1" t="s">
        <v>232</v>
      </c>
      <c r="B567" s="1">
        <v>566</v>
      </c>
      <c r="C567" s="1">
        <v>202003</v>
      </c>
      <c r="D567" s="4" t="s">
        <v>256</v>
      </c>
      <c r="E567" s="1">
        <v>669</v>
      </c>
      <c r="F567" s="1">
        <v>3</v>
      </c>
      <c r="G567" s="1">
        <v>0</v>
      </c>
      <c r="H567" s="8">
        <v>1381195</v>
      </c>
      <c r="I567" s="8">
        <v>213112</v>
      </c>
      <c r="J567" s="8">
        <v>3438130</v>
      </c>
      <c r="K567" s="1" t="s">
        <v>166</v>
      </c>
    </row>
    <row r="568" spans="1:11">
      <c r="A568" s="1" t="s">
        <v>232</v>
      </c>
      <c r="B568" s="1">
        <v>567</v>
      </c>
      <c r="C568" s="1">
        <v>202003</v>
      </c>
      <c r="D568" s="4" t="s">
        <v>256</v>
      </c>
      <c r="E568" s="1">
        <v>676</v>
      </c>
      <c r="F568" s="1">
        <v>3</v>
      </c>
      <c r="G568" s="1">
        <v>0</v>
      </c>
      <c r="H568" s="8">
        <v>68028</v>
      </c>
      <c r="I568" s="8">
        <v>10877</v>
      </c>
      <c r="J568" s="8">
        <v>206205</v>
      </c>
      <c r="K568" s="1" t="s">
        <v>166</v>
      </c>
    </row>
    <row r="569" spans="1:11">
      <c r="A569" s="1" t="s">
        <v>232</v>
      </c>
      <c r="B569" s="1">
        <v>568</v>
      </c>
      <c r="C569" s="1">
        <v>202003</v>
      </c>
      <c r="D569" s="4" t="s">
        <v>256</v>
      </c>
      <c r="E569" s="1">
        <v>690</v>
      </c>
      <c r="F569" s="1">
        <v>3</v>
      </c>
      <c r="G569" s="1">
        <v>0</v>
      </c>
      <c r="H569" s="8">
        <v>666350</v>
      </c>
      <c r="I569" s="8">
        <v>109181</v>
      </c>
      <c r="J569" s="8">
        <v>2010128</v>
      </c>
      <c r="K569" s="1" t="s">
        <v>166</v>
      </c>
    </row>
    <row r="570" spans="1:11">
      <c r="A570" s="1" t="s">
        <v>232</v>
      </c>
      <c r="B570" s="1">
        <v>569</v>
      </c>
      <c r="C570" s="1">
        <v>202003</v>
      </c>
      <c r="D570" s="4" t="s">
        <v>256</v>
      </c>
      <c r="E570" s="1">
        <v>696</v>
      </c>
      <c r="F570" s="1">
        <v>3</v>
      </c>
      <c r="G570" s="1">
        <v>0</v>
      </c>
      <c r="H570" s="8">
        <v>1026466</v>
      </c>
      <c r="I570" s="8">
        <v>172049</v>
      </c>
      <c r="J570" s="8">
        <v>3091341</v>
      </c>
      <c r="K570" s="1" t="s">
        <v>166</v>
      </c>
    </row>
    <row r="571" spans="1:11">
      <c r="A571" s="1" t="s">
        <v>232</v>
      </c>
      <c r="B571" s="1">
        <v>570</v>
      </c>
      <c r="C571" s="1">
        <v>202003</v>
      </c>
      <c r="D571" s="4" t="s">
        <v>256</v>
      </c>
      <c r="E571" s="1">
        <v>720</v>
      </c>
      <c r="F571" s="1">
        <v>3</v>
      </c>
      <c r="G571" s="1">
        <v>0</v>
      </c>
      <c r="H571" s="8">
        <v>1105878</v>
      </c>
      <c r="I571" s="8">
        <v>210853</v>
      </c>
      <c r="J571" s="8">
        <v>4171250</v>
      </c>
      <c r="K571" s="1" t="s">
        <v>166</v>
      </c>
    </row>
    <row r="572" spans="1:11">
      <c r="A572" s="1" t="s">
        <v>232</v>
      </c>
      <c r="B572" s="1">
        <v>571</v>
      </c>
      <c r="C572" s="1">
        <v>202003</v>
      </c>
      <c r="D572" s="4" t="s">
        <v>265</v>
      </c>
      <c r="E572" s="1">
        <v>52</v>
      </c>
      <c r="F572" s="1">
        <v>3</v>
      </c>
      <c r="G572" s="1">
        <v>0</v>
      </c>
      <c r="H572" s="8">
        <v>695919</v>
      </c>
      <c r="I572" s="8">
        <v>188275</v>
      </c>
      <c r="J572" s="8">
        <v>3683835</v>
      </c>
      <c r="K572" s="1" t="s">
        <v>166</v>
      </c>
    </row>
    <row r="573" spans="1:11">
      <c r="A573" s="1" t="s">
        <v>232</v>
      </c>
      <c r="B573" s="1">
        <v>572</v>
      </c>
      <c r="C573" s="1">
        <v>202003</v>
      </c>
      <c r="D573" s="4" t="s">
        <v>265</v>
      </c>
      <c r="E573" s="1">
        <v>204</v>
      </c>
      <c r="F573" s="1">
        <v>3</v>
      </c>
      <c r="G573" s="1">
        <v>0</v>
      </c>
      <c r="H573" s="8">
        <v>12943</v>
      </c>
      <c r="I573" s="8">
        <v>3639</v>
      </c>
      <c r="J573" s="8">
        <v>52868</v>
      </c>
      <c r="K573" s="1" t="s">
        <v>166</v>
      </c>
    </row>
    <row r="574" spans="1:11">
      <c r="A574" s="1" t="s">
        <v>232</v>
      </c>
      <c r="B574" s="1">
        <v>573</v>
      </c>
      <c r="C574" s="1">
        <v>202003</v>
      </c>
      <c r="D574" s="4" t="s">
        <v>265</v>
      </c>
      <c r="E574" s="1">
        <v>662</v>
      </c>
      <c r="F574" s="1">
        <v>3</v>
      </c>
      <c r="G574" s="1">
        <v>0</v>
      </c>
      <c r="H574" s="8">
        <v>64536</v>
      </c>
      <c r="I574" s="8">
        <v>20591</v>
      </c>
      <c r="J574" s="8">
        <v>303942</v>
      </c>
      <c r="K574" s="1" t="s">
        <v>166</v>
      </c>
    </row>
    <row r="575" spans="1:11">
      <c r="A575" s="1" t="s">
        <v>232</v>
      </c>
      <c r="B575" s="1">
        <v>574</v>
      </c>
      <c r="C575" s="1">
        <v>202003</v>
      </c>
      <c r="D575" s="4" t="s">
        <v>265</v>
      </c>
      <c r="E575" s="1">
        <v>664</v>
      </c>
      <c r="F575" s="1">
        <v>3</v>
      </c>
      <c r="G575" s="1">
        <v>0</v>
      </c>
      <c r="H575" s="8">
        <v>59069</v>
      </c>
      <c r="I575" s="8">
        <v>22021</v>
      </c>
      <c r="J575" s="8">
        <v>216346</v>
      </c>
      <c r="K575" s="1" t="s">
        <v>166</v>
      </c>
    </row>
    <row r="576" spans="1:11">
      <c r="A576" s="1" t="s">
        <v>232</v>
      </c>
      <c r="B576" s="1">
        <v>575</v>
      </c>
      <c r="C576" s="1">
        <v>202003</v>
      </c>
      <c r="D576" s="4" t="s">
        <v>265</v>
      </c>
      <c r="E576" s="1">
        <v>666</v>
      </c>
      <c r="F576" s="1">
        <v>3</v>
      </c>
      <c r="G576" s="1">
        <v>0</v>
      </c>
      <c r="H576" s="8">
        <v>1655265</v>
      </c>
      <c r="I576" s="8">
        <v>511502</v>
      </c>
      <c r="J576" s="8">
        <v>7277645</v>
      </c>
      <c r="K576" s="1" t="s">
        <v>166</v>
      </c>
    </row>
    <row r="577" spans="1:11">
      <c r="A577" s="1" t="s">
        <v>232</v>
      </c>
      <c r="B577" s="1">
        <v>576</v>
      </c>
      <c r="C577" s="1">
        <v>202003</v>
      </c>
      <c r="D577" s="4" t="s">
        <v>265</v>
      </c>
      <c r="E577" s="1">
        <v>669</v>
      </c>
      <c r="F577" s="1">
        <v>3</v>
      </c>
      <c r="G577" s="1">
        <v>0</v>
      </c>
      <c r="H577" s="8">
        <v>43317</v>
      </c>
      <c r="I577" s="8">
        <v>11571</v>
      </c>
      <c r="J577" s="8">
        <v>201379</v>
      </c>
      <c r="K577" s="1" t="s">
        <v>166</v>
      </c>
    </row>
    <row r="578" spans="1:11">
      <c r="A578" s="1" t="s">
        <v>232</v>
      </c>
      <c r="B578" s="1">
        <v>577</v>
      </c>
      <c r="C578" s="1">
        <v>202003</v>
      </c>
      <c r="D578" s="4" t="s">
        <v>265</v>
      </c>
      <c r="E578" s="1">
        <v>676</v>
      </c>
      <c r="F578" s="1">
        <v>3</v>
      </c>
      <c r="G578" s="1">
        <v>0</v>
      </c>
      <c r="H578" s="8">
        <v>478022</v>
      </c>
      <c r="I578" s="8">
        <v>160030</v>
      </c>
      <c r="J578" s="8">
        <v>1681751</v>
      </c>
      <c r="K578" s="1" t="s">
        <v>166</v>
      </c>
    </row>
    <row r="579" spans="1:11">
      <c r="A579" s="1" t="s">
        <v>232</v>
      </c>
      <c r="B579" s="1">
        <v>578</v>
      </c>
      <c r="C579" s="1">
        <v>202003</v>
      </c>
      <c r="D579" s="4" t="s">
        <v>265</v>
      </c>
      <c r="E579" s="1">
        <v>690</v>
      </c>
      <c r="F579" s="1">
        <v>3</v>
      </c>
      <c r="G579" s="1">
        <v>0</v>
      </c>
      <c r="H579" s="8">
        <v>61526</v>
      </c>
      <c r="I579" s="8">
        <v>16991</v>
      </c>
      <c r="J579" s="8">
        <v>474276</v>
      </c>
      <c r="K579" s="1" t="s">
        <v>166</v>
      </c>
    </row>
    <row r="580" spans="1:11">
      <c r="A580" s="1" t="s">
        <v>232</v>
      </c>
      <c r="B580" s="1">
        <v>579</v>
      </c>
      <c r="C580" s="1">
        <v>202003</v>
      </c>
      <c r="D580" s="4" t="s">
        <v>265</v>
      </c>
      <c r="E580" s="1">
        <v>696</v>
      </c>
      <c r="F580" s="1">
        <v>3</v>
      </c>
      <c r="G580" s="1">
        <v>0</v>
      </c>
      <c r="H580" s="8">
        <v>259952</v>
      </c>
      <c r="I580" s="8">
        <v>69431</v>
      </c>
      <c r="J580" s="8">
        <v>1138129</v>
      </c>
      <c r="K580" s="1" t="s">
        <v>166</v>
      </c>
    </row>
    <row r="581" spans="1:11">
      <c r="A581" s="1" t="s">
        <v>232</v>
      </c>
      <c r="B581" s="1">
        <v>580</v>
      </c>
      <c r="C581" s="1">
        <v>202003</v>
      </c>
      <c r="D581" s="4" t="s">
        <v>265</v>
      </c>
      <c r="E581" s="1">
        <v>720</v>
      </c>
      <c r="F581" s="1">
        <v>3</v>
      </c>
      <c r="G581" s="1">
        <v>0</v>
      </c>
      <c r="H581" s="8">
        <v>425149</v>
      </c>
      <c r="I581" s="8">
        <v>133337</v>
      </c>
      <c r="J581" s="8">
        <v>2253967</v>
      </c>
      <c r="K581" s="1" t="s">
        <v>166</v>
      </c>
    </row>
    <row r="582" spans="1:11">
      <c r="A582" s="1" t="s">
        <v>232</v>
      </c>
      <c r="B582" s="1">
        <v>581</v>
      </c>
      <c r="C582" s="1">
        <v>202003</v>
      </c>
      <c r="D582" s="4" t="s">
        <v>271</v>
      </c>
      <c r="E582" s="1">
        <v>52</v>
      </c>
      <c r="F582" s="1">
        <v>3</v>
      </c>
      <c r="G582" s="1">
        <v>0</v>
      </c>
      <c r="H582" s="8">
        <v>171570</v>
      </c>
      <c r="I582" s="8">
        <v>53677</v>
      </c>
      <c r="J582" s="8">
        <v>1828324</v>
      </c>
      <c r="K582" s="1" t="s">
        <v>166</v>
      </c>
    </row>
    <row r="583" spans="1:11">
      <c r="A583" s="1" t="s">
        <v>232</v>
      </c>
      <c r="B583" s="1">
        <v>582</v>
      </c>
      <c r="C583" s="1">
        <v>202003</v>
      </c>
      <c r="D583" s="4" t="s">
        <v>271</v>
      </c>
      <c r="E583" s="1">
        <v>204</v>
      </c>
      <c r="F583" s="1">
        <v>3</v>
      </c>
      <c r="G583" s="1">
        <v>0</v>
      </c>
      <c r="H583" s="8">
        <v>245463</v>
      </c>
      <c r="I583" s="8">
        <v>72979</v>
      </c>
      <c r="J583" s="8">
        <v>1359123</v>
      </c>
      <c r="K583" s="1" t="s">
        <v>166</v>
      </c>
    </row>
    <row r="584" spans="1:11">
      <c r="A584" s="1" t="s">
        <v>232</v>
      </c>
      <c r="B584" s="1">
        <v>583</v>
      </c>
      <c r="C584" s="1">
        <v>202003</v>
      </c>
      <c r="D584" s="4" t="s">
        <v>271</v>
      </c>
      <c r="E584" s="1">
        <v>662</v>
      </c>
      <c r="F584" s="1">
        <v>3</v>
      </c>
      <c r="G584" s="1">
        <v>0</v>
      </c>
      <c r="H584" s="8">
        <v>11849</v>
      </c>
      <c r="I584" s="8">
        <v>1422</v>
      </c>
      <c r="J584" s="8">
        <v>37791</v>
      </c>
      <c r="K584" s="1" t="s">
        <v>166</v>
      </c>
    </row>
    <row r="585" spans="1:11">
      <c r="A585" s="1" t="s">
        <v>232</v>
      </c>
      <c r="B585" s="1">
        <v>584</v>
      </c>
      <c r="C585" s="1">
        <v>202003</v>
      </c>
      <c r="D585" s="4" t="s">
        <v>271</v>
      </c>
      <c r="E585" s="1">
        <v>664</v>
      </c>
      <c r="F585" s="1">
        <v>3</v>
      </c>
      <c r="G585" s="1">
        <v>0</v>
      </c>
      <c r="H585" s="8">
        <v>631757</v>
      </c>
      <c r="I585" s="8">
        <v>145405</v>
      </c>
      <c r="J585" s="8">
        <v>3902893</v>
      </c>
      <c r="K585" s="1" t="s">
        <v>166</v>
      </c>
    </row>
    <row r="586" spans="1:11">
      <c r="A586" s="1" t="s">
        <v>232</v>
      </c>
      <c r="B586" s="1">
        <v>585</v>
      </c>
      <c r="C586" s="1">
        <v>202003</v>
      </c>
      <c r="D586" s="4" t="s">
        <v>271</v>
      </c>
      <c r="E586" s="1">
        <v>666</v>
      </c>
      <c r="F586" s="1">
        <v>3</v>
      </c>
      <c r="G586" s="1">
        <v>0</v>
      </c>
      <c r="H586" s="8">
        <v>141751</v>
      </c>
      <c r="I586" s="8">
        <v>50925</v>
      </c>
      <c r="J586" s="8">
        <v>711437</v>
      </c>
      <c r="K586" s="1" t="s">
        <v>166</v>
      </c>
    </row>
    <row r="587" spans="1:11">
      <c r="A587" s="1" t="s">
        <v>232</v>
      </c>
      <c r="B587" s="1">
        <v>586</v>
      </c>
      <c r="C587" s="1">
        <v>202003</v>
      </c>
      <c r="D587" s="4" t="s">
        <v>271</v>
      </c>
      <c r="E587" s="1">
        <v>669</v>
      </c>
      <c r="F587" s="1">
        <v>3</v>
      </c>
      <c r="G587" s="1">
        <v>0</v>
      </c>
      <c r="H587" s="8">
        <v>440430</v>
      </c>
      <c r="I587" s="8">
        <v>121861</v>
      </c>
      <c r="J587" s="8">
        <v>1830264</v>
      </c>
      <c r="K587" s="1" t="s">
        <v>166</v>
      </c>
    </row>
    <row r="588" spans="1:11">
      <c r="A588" s="1" t="s">
        <v>232</v>
      </c>
      <c r="B588" s="1">
        <v>587</v>
      </c>
      <c r="C588" s="1">
        <v>202003</v>
      </c>
      <c r="D588" s="4" t="s">
        <v>271</v>
      </c>
      <c r="E588" s="1">
        <v>676</v>
      </c>
      <c r="F588" s="1">
        <v>3</v>
      </c>
      <c r="G588" s="1">
        <v>0</v>
      </c>
      <c r="H588" s="8">
        <v>55220</v>
      </c>
      <c r="I588" s="8">
        <v>20210</v>
      </c>
      <c r="J588" s="8">
        <v>336920</v>
      </c>
      <c r="K588" s="1" t="s">
        <v>166</v>
      </c>
    </row>
    <row r="589" spans="1:11">
      <c r="A589" s="1" t="s">
        <v>232</v>
      </c>
      <c r="B589" s="1">
        <v>588</v>
      </c>
      <c r="C589" s="1">
        <v>202003</v>
      </c>
      <c r="D589" s="4" t="s">
        <v>271</v>
      </c>
      <c r="E589" s="1">
        <v>690</v>
      </c>
      <c r="F589" s="1">
        <v>3</v>
      </c>
      <c r="G589" s="1">
        <v>0</v>
      </c>
      <c r="H589" s="8">
        <v>167818</v>
      </c>
      <c r="I589" s="8">
        <v>48788</v>
      </c>
      <c r="J589" s="8">
        <v>1071991</v>
      </c>
      <c r="K589" s="1" t="s">
        <v>166</v>
      </c>
    </row>
    <row r="590" spans="1:11">
      <c r="A590" s="1" t="s">
        <v>232</v>
      </c>
      <c r="B590" s="1">
        <v>589</v>
      </c>
      <c r="C590" s="1">
        <v>202003</v>
      </c>
      <c r="D590" s="4" t="s">
        <v>271</v>
      </c>
      <c r="E590" s="1">
        <v>696</v>
      </c>
      <c r="F590" s="1">
        <v>3</v>
      </c>
      <c r="G590" s="1">
        <v>0</v>
      </c>
      <c r="H590" s="8">
        <v>65193</v>
      </c>
      <c r="I590" s="8">
        <v>27278</v>
      </c>
      <c r="J590" s="8">
        <v>328627</v>
      </c>
      <c r="K590" s="1" t="s">
        <v>166</v>
      </c>
    </row>
    <row r="591" spans="1:11">
      <c r="A591" s="1" t="s">
        <v>232</v>
      </c>
      <c r="B591" s="1">
        <v>590</v>
      </c>
      <c r="C591" s="1">
        <v>202003</v>
      </c>
      <c r="D591" s="4" t="s">
        <v>271</v>
      </c>
      <c r="E591" s="1">
        <v>720</v>
      </c>
      <c r="F591" s="1">
        <v>3</v>
      </c>
      <c r="G591" s="1">
        <v>0</v>
      </c>
      <c r="H591" s="8">
        <v>649307</v>
      </c>
      <c r="I591" s="8">
        <v>211622</v>
      </c>
      <c r="J591" s="8">
        <v>5849900</v>
      </c>
      <c r="K591" s="1" t="s">
        <v>166</v>
      </c>
    </row>
    <row r="592" spans="1:11">
      <c r="A592" s="1" t="s">
        <v>232</v>
      </c>
      <c r="B592" s="1">
        <v>591</v>
      </c>
      <c r="C592" s="1">
        <v>202003</v>
      </c>
      <c r="D592" s="4" t="s">
        <v>278</v>
      </c>
      <c r="E592" s="1">
        <v>52</v>
      </c>
      <c r="F592" s="1">
        <v>3</v>
      </c>
      <c r="G592" s="1">
        <v>0</v>
      </c>
      <c r="H592" s="8">
        <v>126532</v>
      </c>
      <c r="I592" s="8">
        <v>34277</v>
      </c>
      <c r="J592" s="8">
        <v>1156212</v>
      </c>
      <c r="K592" s="1" t="s">
        <v>166</v>
      </c>
    </row>
    <row r="593" spans="1:11">
      <c r="A593" s="1" t="s">
        <v>232</v>
      </c>
      <c r="B593" s="1">
        <v>592</v>
      </c>
      <c r="C593" s="1">
        <v>202003</v>
      </c>
      <c r="D593" s="4" t="s">
        <v>278</v>
      </c>
      <c r="E593" s="1">
        <v>204</v>
      </c>
      <c r="F593" s="1">
        <v>3</v>
      </c>
      <c r="G593" s="1">
        <v>0</v>
      </c>
      <c r="H593" s="8">
        <v>8403</v>
      </c>
      <c r="I593" s="8">
        <v>2369</v>
      </c>
      <c r="J593" s="8">
        <v>76377</v>
      </c>
      <c r="K593" s="1" t="s">
        <v>166</v>
      </c>
    </row>
    <row r="594" spans="1:11">
      <c r="A594" s="1" t="s">
        <v>232</v>
      </c>
      <c r="B594" s="1">
        <v>593</v>
      </c>
      <c r="C594" s="1">
        <v>202003</v>
      </c>
      <c r="D594" s="4" t="s">
        <v>278</v>
      </c>
      <c r="E594" s="1">
        <v>662</v>
      </c>
      <c r="F594" s="1">
        <v>3</v>
      </c>
      <c r="G594" s="1">
        <v>0</v>
      </c>
      <c r="H594" s="8">
        <v>15470</v>
      </c>
      <c r="I594" s="8">
        <v>5103</v>
      </c>
      <c r="J594" s="8">
        <v>53953</v>
      </c>
      <c r="K594" s="1" t="s">
        <v>166</v>
      </c>
    </row>
    <row r="595" spans="1:11">
      <c r="A595" s="1" t="s">
        <v>232</v>
      </c>
      <c r="B595" s="1">
        <v>594</v>
      </c>
      <c r="C595" s="1">
        <v>202003</v>
      </c>
      <c r="D595" s="4" t="s">
        <v>278</v>
      </c>
      <c r="E595" s="1">
        <v>664</v>
      </c>
      <c r="F595" s="1">
        <v>3</v>
      </c>
      <c r="G595" s="1">
        <v>0</v>
      </c>
      <c r="H595" s="8">
        <v>971167</v>
      </c>
      <c r="I595" s="8">
        <v>220653</v>
      </c>
      <c r="J595" s="8">
        <v>4493222</v>
      </c>
      <c r="K595" s="1" t="s">
        <v>166</v>
      </c>
    </row>
    <row r="596" spans="1:11">
      <c r="A596" s="1" t="s">
        <v>232</v>
      </c>
      <c r="B596" s="1">
        <v>595</v>
      </c>
      <c r="C596" s="1">
        <v>202003</v>
      </c>
      <c r="D596" s="4" t="s">
        <v>278</v>
      </c>
      <c r="E596" s="1">
        <v>666</v>
      </c>
      <c r="F596" s="1">
        <v>3</v>
      </c>
      <c r="G596" s="1">
        <v>0</v>
      </c>
      <c r="H596" s="8">
        <v>3003938</v>
      </c>
      <c r="I596" s="8">
        <v>780406</v>
      </c>
      <c r="J596" s="8">
        <v>12781094</v>
      </c>
      <c r="K596" s="1" t="s">
        <v>166</v>
      </c>
    </row>
    <row r="597" spans="1:11">
      <c r="A597" s="1" t="s">
        <v>232</v>
      </c>
      <c r="B597" s="1">
        <v>596</v>
      </c>
      <c r="C597" s="1">
        <v>202003</v>
      </c>
      <c r="D597" s="4" t="s">
        <v>278</v>
      </c>
      <c r="E597" s="1">
        <v>669</v>
      </c>
      <c r="F597" s="1">
        <v>3</v>
      </c>
      <c r="G597" s="1">
        <v>0</v>
      </c>
      <c r="H597" s="8">
        <v>111285</v>
      </c>
      <c r="I597" s="8">
        <v>25552</v>
      </c>
      <c r="J597" s="8">
        <v>646906</v>
      </c>
      <c r="K597" s="1" t="s">
        <v>166</v>
      </c>
    </row>
    <row r="598" spans="1:11">
      <c r="A598" s="1" t="s">
        <v>232</v>
      </c>
      <c r="B598" s="1">
        <v>597</v>
      </c>
      <c r="C598" s="1">
        <v>202003</v>
      </c>
      <c r="D598" s="4" t="s">
        <v>278</v>
      </c>
      <c r="E598" s="1">
        <v>676</v>
      </c>
      <c r="F598" s="1">
        <v>3</v>
      </c>
      <c r="G598" s="1">
        <v>0</v>
      </c>
      <c r="H598" s="8">
        <v>43838</v>
      </c>
      <c r="I598" s="8">
        <v>6467</v>
      </c>
      <c r="J598" s="8">
        <v>203345</v>
      </c>
      <c r="K598" s="1" t="s">
        <v>166</v>
      </c>
    </row>
    <row r="599" spans="1:11">
      <c r="A599" s="1" t="s">
        <v>232</v>
      </c>
      <c r="B599" s="1">
        <v>598</v>
      </c>
      <c r="C599" s="1">
        <v>202003</v>
      </c>
      <c r="D599" s="4" t="s">
        <v>278</v>
      </c>
      <c r="E599" s="1">
        <v>690</v>
      </c>
      <c r="F599" s="1">
        <v>3</v>
      </c>
      <c r="G599" s="1">
        <v>0</v>
      </c>
      <c r="H599" s="8">
        <v>181668</v>
      </c>
      <c r="I599" s="8">
        <v>59349</v>
      </c>
      <c r="J599" s="8">
        <v>1444749</v>
      </c>
      <c r="K599" s="1" t="s">
        <v>166</v>
      </c>
    </row>
    <row r="600" spans="1:11">
      <c r="A600" s="1" t="s">
        <v>232</v>
      </c>
      <c r="B600" s="1">
        <v>599</v>
      </c>
      <c r="C600" s="1">
        <v>202003</v>
      </c>
      <c r="D600" s="4" t="s">
        <v>278</v>
      </c>
      <c r="E600" s="1">
        <v>696</v>
      </c>
      <c r="F600" s="1">
        <v>3</v>
      </c>
      <c r="G600" s="1">
        <v>0</v>
      </c>
      <c r="H600" s="8">
        <v>329122</v>
      </c>
      <c r="I600" s="8">
        <v>93868</v>
      </c>
      <c r="J600" s="8">
        <v>2428545</v>
      </c>
      <c r="K600" s="1" t="s">
        <v>166</v>
      </c>
    </row>
    <row r="601" spans="1:11">
      <c r="A601" s="1" t="s">
        <v>232</v>
      </c>
      <c r="B601" s="1">
        <v>600</v>
      </c>
      <c r="C601" s="1">
        <v>202003</v>
      </c>
      <c r="D601" s="4" t="s">
        <v>278</v>
      </c>
      <c r="E601" s="1">
        <v>720</v>
      </c>
      <c r="F601" s="1">
        <v>3</v>
      </c>
      <c r="G601" s="1">
        <v>0</v>
      </c>
      <c r="H601" s="8">
        <v>181486</v>
      </c>
      <c r="I601" s="8">
        <v>58097</v>
      </c>
      <c r="J601" s="8">
        <v>1301521</v>
      </c>
      <c r="K601" s="1" t="s">
        <v>166</v>
      </c>
    </row>
    <row r="602" spans="1:11">
      <c r="A602" s="1" t="s">
        <v>232</v>
      </c>
      <c r="B602" s="1">
        <v>601</v>
      </c>
      <c r="C602" s="1">
        <v>202004</v>
      </c>
      <c r="D602" s="4" t="s">
        <v>256</v>
      </c>
      <c r="E602" s="1">
        <v>52</v>
      </c>
      <c r="F602" s="1">
        <v>3</v>
      </c>
      <c r="G602" s="1">
        <v>0</v>
      </c>
      <c r="H602" s="8">
        <v>1349891</v>
      </c>
      <c r="I602" s="8">
        <v>280681</v>
      </c>
      <c r="J602" s="8">
        <v>4783166</v>
      </c>
      <c r="K602" s="1" t="s">
        <v>166</v>
      </c>
    </row>
    <row r="603" spans="1:11">
      <c r="A603" s="1" t="s">
        <v>232</v>
      </c>
      <c r="B603" s="1">
        <v>602</v>
      </c>
      <c r="C603" s="1">
        <v>202004</v>
      </c>
      <c r="D603" s="4" t="s">
        <v>256</v>
      </c>
      <c r="E603" s="1">
        <v>204</v>
      </c>
      <c r="F603" s="1">
        <v>3</v>
      </c>
      <c r="G603" s="1">
        <v>0</v>
      </c>
      <c r="H603" s="8">
        <v>17118</v>
      </c>
      <c r="I603" s="8">
        <v>2071</v>
      </c>
      <c r="J603" s="8">
        <v>18386</v>
      </c>
      <c r="K603" s="1" t="s">
        <v>166</v>
      </c>
    </row>
    <row r="604" spans="1:11">
      <c r="A604" s="1" t="s">
        <v>232</v>
      </c>
      <c r="B604" s="1">
        <v>603</v>
      </c>
      <c r="C604" s="1">
        <v>202004</v>
      </c>
      <c r="D604" s="4" t="s">
        <v>256</v>
      </c>
      <c r="E604" s="1">
        <v>662</v>
      </c>
      <c r="F604" s="1">
        <v>3</v>
      </c>
      <c r="G604" s="1">
        <v>0</v>
      </c>
      <c r="H604" s="8">
        <v>824655</v>
      </c>
      <c r="I604" s="8">
        <v>196805</v>
      </c>
      <c r="J604" s="8">
        <v>2404800</v>
      </c>
      <c r="K604" s="1" t="s">
        <v>166</v>
      </c>
    </row>
    <row r="605" spans="1:11">
      <c r="A605" s="1" t="s">
        <v>232</v>
      </c>
      <c r="B605" s="1">
        <v>604</v>
      </c>
      <c r="C605" s="1">
        <v>202004</v>
      </c>
      <c r="D605" s="4" t="s">
        <v>256</v>
      </c>
      <c r="E605" s="1">
        <v>664</v>
      </c>
      <c r="F605" s="1">
        <v>3</v>
      </c>
      <c r="G605" s="1">
        <v>0</v>
      </c>
      <c r="H605" s="8">
        <v>3527986</v>
      </c>
      <c r="I605" s="8">
        <v>484569</v>
      </c>
      <c r="J605" s="8">
        <v>6750746</v>
      </c>
      <c r="K605" s="1" t="s">
        <v>166</v>
      </c>
    </row>
    <row r="606" spans="1:11">
      <c r="A606" s="1" t="s">
        <v>232</v>
      </c>
      <c r="B606" s="1">
        <v>605</v>
      </c>
      <c r="C606" s="1">
        <v>202004</v>
      </c>
      <c r="D606" s="4" t="s">
        <v>256</v>
      </c>
      <c r="E606" s="1">
        <v>666</v>
      </c>
      <c r="F606" s="1">
        <v>3</v>
      </c>
      <c r="G606" s="1">
        <v>0</v>
      </c>
      <c r="H606" s="8">
        <v>20612022</v>
      </c>
      <c r="I606" s="8">
        <v>3002016</v>
      </c>
      <c r="J606" s="8">
        <v>31733057</v>
      </c>
      <c r="K606" s="1" t="s">
        <v>166</v>
      </c>
    </row>
    <row r="607" spans="1:11">
      <c r="A607" s="1" t="s">
        <v>232</v>
      </c>
      <c r="B607" s="1">
        <v>606</v>
      </c>
      <c r="C607" s="1">
        <v>202004</v>
      </c>
      <c r="D607" s="4" t="s">
        <v>256</v>
      </c>
      <c r="E607" s="1">
        <v>669</v>
      </c>
      <c r="F607" s="1">
        <v>3</v>
      </c>
      <c r="G607" s="1">
        <v>0</v>
      </c>
      <c r="H607" s="8">
        <v>449903</v>
      </c>
      <c r="I607" s="8">
        <v>79383</v>
      </c>
      <c r="J607" s="8">
        <v>1095824</v>
      </c>
      <c r="K607" s="1" t="s">
        <v>166</v>
      </c>
    </row>
    <row r="608" spans="1:11">
      <c r="A608" s="1" t="s">
        <v>232</v>
      </c>
      <c r="B608" s="1">
        <v>607</v>
      </c>
      <c r="C608" s="1">
        <v>202004</v>
      </c>
      <c r="D608" s="4" t="s">
        <v>256</v>
      </c>
      <c r="E608" s="1">
        <v>676</v>
      </c>
      <c r="F608" s="1">
        <v>3</v>
      </c>
      <c r="G608" s="1">
        <v>0</v>
      </c>
      <c r="H608" s="8">
        <v>16669</v>
      </c>
      <c r="I608" s="8">
        <v>1645</v>
      </c>
      <c r="J608" s="8">
        <v>29503</v>
      </c>
      <c r="K608" s="1" t="s">
        <v>166</v>
      </c>
    </row>
    <row r="609" spans="1:11">
      <c r="A609" s="1" t="s">
        <v>232</v>
      </c>
      <c r="B609" s="1">
        <v>608</v>
      </c>
      <c r="C609" s="1">
        <v>202004</v>
      </c>
      <c r="D609" s="4" t="s">
        <v>256</v>
      </c>
      <c r="E609" s="1">
        <v>690</v>
      </c>
      <c r="F609" s="1">
        <v>3</v>
      </c>
      <c r="G609" s="1">
        <v>0</v>
      </c>
      <c r="H609" s="8">
        <v>664381</v>
      </c>
      <c r="I609" s="8">
        <v>96767</v>
      </c>
      <c r="J609" s="8">
        <v>1736880</v>
      </c>
      <c r="K609" s="1" t="s">
        <v>166</v>
      </c>
    </row>
    <row r="610" spans="1:11">
      <c r="A610" s="1" t="s">
        <v>232</v>
      </c>
      <c r="B610" s="1">
        <v>609</v>
      </c>
      <c r="C610" s="1">
        <v>202004</v>
      </c>
      <c r="D610" s="4" t="s">
        <v>256</v>
      </c>
      <c r="E610" s="1">
        <v>696</v>
      </c>
      <c r="F610" s="1">
        <v>3</v>
      </c>
      <c r="G610" s="1">
        <v>0</v>
      </c>
      <c r="H610" s="8">
        <v>770118</v>
      </c>
      <c r="I610" s="8">
        <v>134013</v>
      </c>
      <c r="J610" s="8">
        <v>2412908</v>
      </c>
      <c r="K610" s="1" t="s">
        <v>166</v>
      </c>
    </row>
    <row r="611" spans="1:11">
      <c r="A611" s="1" t="s">
        <v>232</v>
      </c>
      <c r="B611" s="1">
        <v>610</v>
      </c>
      <c r="C611" s="1">
        <v>202004</v>
      </c>
      <c r="D611" s="4" t="s">
        <v>256</v>
      </c>
      <c r="E611" s="1">
        <v>720</v>
      </c>
      <c r="F611" s="1">
        <v>3</v>
      </c>
      <c r="G611" s="1">
        <v>0</v>
      </c>
      <c r="H611" s="8">
        <v>929282</v>
      </c>
      <c r="I611" s="8">
        <v>164572</v>
      </c>
      <c r="J611" s="8">
        <v>3047344</v>
      </c>
      <c r="K611" s="1" t="s">
        <v>166</v>
      </c>
    </row>
    <row r="612" spans="1:11">
      <c r="A612" s="1" t="s">
        <v>232</v>
      </c>
      <c r="B612" s="1">
        <v>611</v>
      </c>
      <c r="C612" s="1">
        <v>202004</v>
      </c>
      <c r="D612" s="4" t="s">
        <v>265</v>
      </c>
      <c r="E612" s="1">
        <v>52</v>
      </c>
      <c r="F612" s="1">
        <v>3</v>
      </c>
      <c r="G612" s="1">
        <v>0</v>
      </c>
      <c r="H612" s="8">
        <v>146605</v>
      </c>
      <c r="I612" s="8">
        <v>37826</v>
      </c>
      <c r="J612" s="8">
        <v>767299</v>
      </c>
      <c r="K612" s="1" t="s">
        <v>166</v>
      </c>
    </row>
    <row r="613" spans="1:11">
      <c r="A613" s="1" t="s">
        <v>232</v>
      </c>
      <c r="B613" s="1">
        <v>612</v>
      </c>
      <c r="C613" s="1">
        <v>202004</v>
      </c>
      <c r="D613" s="4" t="s">
        <v>265</v>
      </c>
      <c r="E613" s="1">
        <v>662</v>
      </c>
      <c r="F613" s="1">
        <v>3</v>
      </c>
      <c r="G613" s="1">
        <v>0</v>
      </c>
      <c r="H613" s="8">
        <v>53707</v>
      </c>
      <c r="I613" s="8">
        <v>17126</v>
      </c>
      <c r="J613" s="8">
        <v>261060</v>
      </c>
      <c r="K613" s="1" t="s">
        <v>166</v>
      </c>
    </row>
    <row r="614" spans="1:11">
      <c r="A614" s="1" t="s">
        <v>232</v>
      </c>
      <c r="B614" s="1">
        <v>613</v>
      </c>
      <c r="C614" s="1">
        <v>202004</v>
      </c>
      <c r="D614" s="4" t="s">
        <v>265</v>
      </c>
      <c r="E614" s="1">
        <v>664</v>
      </c>
      <c r="F614" s="1">
        <v>3</v>
      </c>
      <c r="G614" s="1">
        <v>0</v>
      </c>
      <c r="H614" s="8">
        <v>41324</v>
      </c>
      <c r="I614" s="8">
        <v>17414</v>
      </c>
      <c r="J614" s="8">
        <v>150405</v>
      </c>
      <c r="K614" s="1" t="s">
        <v>166</v>
      </c>
    </row>
    <row r="615" spans="1:11">
      <c r="A615" s="1" t="s">
        <v>232</v>
      </c>
      <c r="B615" s="1">
        <v>614</v>
      </c>
      <c r="C615" s="1">
        <v>202004</v>
      </c>
      <c r="D615" s="4" t="s">
        <v>265</v>
      </c>
      <c r="E615" s="1">
        <v>666</v>
      </c>
      <c r="F615" s="1">
        <v>3</v>
      </c>
      <c r="G615" s="1">
        <v>0</v>
      </c>
      <c r="H615" s="8">
        <v>565280</v>
      </c>
      <c r="I615" s="8">
        <v>171581</v>
      </c>
      <c r="J615" s="8">
        <v>2706858</v>
      </c>
      <c r="K615" s="1" t="s">
        <v>166</v>
      </c>
    </row>
    <row r="616" spans="1:11">
      <c r="A616" s="1" t="s">
        <v>232</v>
      </c>
      <c r="B616" s="1">
        <v>615</v>
      </c>
      <c r="C616" s="1">
        <v>202004</v>
      </c>
      <c r="D616" s="4" t="s">
        <v>265</v>
      </c>
      <c r="E616" s="1">
        <v>669</v>
      </c>
      <c r="F616" s="1">
        <v>3</v>
      </c>
      <c r="G616" s="1">
        <v>0</v>
      </c>
      <c r="H616" s="8">
        <v>19915</v>
      </c>
      <c r="I616" s="8">
        <v>4439</v>
      </c>
      <c r="J616" s="8">
        <v>98215</v>
      </c>
      <c r="K616" s="1" t="s">
        <v>166</v>
      </c>
    </row>
    <row r="617" spans="1:11">
      <c r="A617" s="1" t="s">
        <v>232</v>
      </c>
      <c r="B617" s="1">
        <v>616</v>
      </c>
      <c r="C617" s="1">
        <v>202004</v>
      </c>
      <c r="D617" s="4" t="s">
        <v>265</v>
      </c>
      <c r="E617" s="1">
        <v>676</v>
      </c>
      <c r="F617" s="1">
        <v>3</v>
      </c>
      <c r="G617" s="1">
        <v>0</v>
      </c>
      <c r="H617" s="8">
        <v>272243</v>
      </c>
      <c r="I617" s="8">
        <v>110916</v>
      </c>
      <c r="J617" s="8">
        <v>904458</v>
      </c>
      <c r="K617" s="1" t="s">
        <v>166</v>
      </c>
    </row>
    <row r="618" spans="1:11">
      <c r="A618" s="1" t="s">
        <v>232</v>
      </c>
      <c r="B618" s="1">
        <v>617</v>
      </c>
      <c r="C618" s="1">
        <v>202004</v>
      </c>
      <c r="D618" s="4" t="s">
        <v>265</v>
      </c>
      <c r="E618" s="1">
        <v>690</v>
      </c>
      <c r="F618" s="1">
        <v>3</v>
      </c>
      <c r="G618" s="1">
        <v>0</v>
      </c>
      <c r="H618" s="8">
        <v>28468</v>
      </c>
      <c r="I618" s="8">
        <v>7327</v>
      </c>
      <c r="J618" s="8">
        <v>207938</v>
      </c>
      <c r="K618" s="1" t="s">
        <v>166</v>
      </c>
    </row>
    <row r="619" spans="1:11">
      <c r="A619" s="1" t="s">
        <v>232</v>
      </c>
      <c r="B619" s="1">
        <v>618</v>
      </c>
      <c r="C619" s="1">
        <v>202004</v>
      </c>
      <c r="D619" s="4" t="s">
        <v>265</v>
      </c>
      <c r="E619" s="1">
        <v>696</v>
      </c>
      <c r="F619" s="1">
        <v>3</v>
      </c>
      <c r="G619" s="1">
        <v>0</v>
      </c>
      <c r="H619" s="8">
        <v>109818</v>
      </c>
      <c r="I619" s="8">
        <v>29089</v>
      </c>
      <c r="J619" s="8">
        <v>570988</v>
      </c>
      <c r="K619" s="1" t="s">
        <v>166</v>
      </c>
    </row>
    <row r="620" spans="1:11">
      <c r="A620" s="1" t="s">
        <v>232</v>
      </c>
      <c r="B620" s="1">
        <v>619</v>
      </c>
      <c r="C620" s="1">
        <v>202004</v>
      </c>
      <c r="D620" s="4" t="s">
        <v>265</v>
      </c>
      <c r="E620" s="1">
        <v>720</v>
      </c>
      <c r="F620" s="1">
        <v>3</v>
      </c>
      <c r="G620" s="1">
        <v>0</v>
      </c>
      <c r="H620" s="8">
        <v>232477</v>
      </c>
      <c r="I620" s="8">
        <v>82987</v>
      </c>
      <c r="J620" s="8">
        <v>1397383</v>
      </c>
      <c r="K620" s="1" t="s">
        <v>166</v>
      </c>
    </row>
    <row r="621" spans="1:11">
      <c r="A621" s="1" t="s">
        <v>232</v>
      </c>
      <c r="B621" s="1">
        <v>620</v>
      </c>
      <c r="C621" s="1">
        <v>202004</v>
      </c>
      <c r="D621" s="4" t="s">
        <v>271</v>
      </c>
      <c r="E621" s="1">
        <v>52</v>
      </c>
      <c r="F621" s="1">
        <v>3</v>
      </c>
      <c r="G621" s="1">
        <v>0</v>
      </c>
      <c r="H621" s="8">
        <v>65702</v>
      </c>
      <c r="I621" s="8">
        <v>22721</v>
      </c>
      <c r="J621" s="8">
        <v>606218</v>
      </c>
      <c r="K621" s="1" t="s">
        <v>166</v>
      </c>
    </row>
    <row r="622" spans="1:11">
      <c r="A622" s="1" t="s">
        <v>232</v>
      </c>
      <c r="B622" s="1">
        <v>621</v>
      </c>
      <c r="C622" s="1">
        <v>202004</v>
      </c>
      <c r="D622" s="4" t="s">
        <v>271</v>
      </c>
      <c r="E622" s="1">
        <v>204</v>
      </c>
      <c r="F622" s="1">
        <v>3</v>
      </c>
      <c r="G622" s="1">
        <v>0</v>
      </c>
      <c r="H622" s="8">
        <v>6727</v>
      </c>
      <c r="I622" s="8">
        <v>1513</v>
      </c>
      <c r="J622" s="8">
        <v>40113</v>
      </c>
      <c r="K622" s="1" t="s">
        <v>166</v>
      </c>
    </row>
    <row r="623" spans="1:11">
      <c r="A623" s="1" t="s">
        <v>232</v>
      </c>
      <c r="B623" s="1">
        <v>622</v>
      </c>
      <c r="C623" s="1">
        <v>202004</v>
      </c>
      <c r="D623" s="4" t="s">
        <v>271</v>
      </c>
      <c r="E623" s="1">
        <v>662</v>
      </c>
      <c r="F623" s="1">
        <v>3</v>
      </c>
      <c r="G623" s="1">
        <v>0</v>
      </c>
      <c r="H623" s="8">
        <v>7600</v>
      </c>
      <c r="I623" s="8">
        <v>939</v>
      </c>
      <c r="J623" s="8">
        <v>32231</v>
      </c>
      <c r="K623" s="1" t="s">
        <v>166</v>
      </c>
    </row>
    <row r="624" spans="1:11">
      <c r="A624" s="1" t="s">
        <v>232</v>
      </c>
      <c r="B624" s="1">
        <v>623</v>
      </c>
      <c r="C624" s="1">
        <v>202004</v>
      </c>
      <c r="D624" s="4" t="s">
        <v>271</v>
      </c>
      <c r="E624" s="1">
        <v>664</v>
      </c>
      <c r="F624" s="1">
        <v>3</v>
      </c>
      <c r="G624" s="1">
        <v>0</v>
      </c>
      <c r="H624" s="8">
        <v>220038</v>
      </c>
      <c r="I624" s="8">
        <v>50745</v>
      </c>
      <c r="J624" s="8">
        <v>1254536</v>
      </c>
      <c r="K624" s="1" t="s">
        <v>166</v>
      </c>
    </row>
    <row r="625" spans="1:11">
      <c r="A625" s="1" t="s">
        <v>232</v>
      </c>
      <c r="B625" s="1">
        <v>624</v>
      </c>
      <c r="C625" s="1">
        <v>202004</v>
      </c>
      <c r="D625" s="4" t="s">
        <v>271</v>
      </c>
      <c r="E625" s="1">
        <v>666</v>
      </c>
      <c r="F625" s="1">
        <v>3</v>
      </c>
      <c r="G625" s="1">
        <v>0</v>
      </c>
      <c r="H625" s="8">
        <v>125547</v>
      </c>
      <c r="I625" s="8">
        <v>39242</v>
      </c>
      <c r="J625" s="8">
        <v>555376</v>
      </c>
      <c r="K625" s="1" t="s">
        <v>166</v>
      </c>
    </row>
    <row r="626" spans="1:11">
      <c r="A626" s="1" t="s">
        <v>232</v>
      </c>
      <c r="B626" s="1">
        <v>625</v>
      </c>
      <c r="C626" s="1">
        <v>202004</v>
      </c>
      <c r="D626" s="4" t="s">
        <v>271</v>
      </c>
      <c r="E626" s="1">
        <v>669</v>
      </c>
      <c r="F626" s="1">
        <v>3</v>
      </c>
      <c r="G626" s="1">
        <v>0</v>
      </c>
      <c r="H626" s="8">
        <v>326007</v>
      </c>
      <c r="I626" s="8">
        <v>82132</v>
      </c>
      <c r="J626" s="8">
        <v>1413076</v>
      </c>
      <c r="K626" s="1" t="s">
        <v>166</v>
      </c>
    </row>
    <row r="627" spans="1:11">
      <c r="A627" s="1" t="s">
        <v>232</v>
      </c>
      <c r="B627" s="1">
        <v>626</v>
      </c>
      <c r="C627" s="1">
        <v>202004</v>
      </c>
      <c r="D627" s="4" t="s">
        <v>271</v>
      </c>
      <c r="E627" s="1">
        <v>676</v>
      </c>
      <c r="F627" s="1">
        <v>3</v>
      </c>
      <c r="G627" s="1">
        <v>0</v>
      </c>
      <c r="H627" s="8">
        <v>42698</v>
      </c>
      <c r="I627" s="8">
        <v>13610</v>
      </c>
      <c r="J627" s="8">
        <v>262269</v>
      </c>
      <c r="K627" s="1" t="s">
        <v>166</v>
      </c>
    </row>
    <row r="628" spans="1:11">
      <c r="A628" s="1" t="s">
        <v>232</v>
      </c>
      <c r="B628" s="1">
        <v>627</v>
      </c>
      <c r="C628" s="1">
        <v>202004</v>
      </c>
      <c r="D628" s="4" t="s">
        <v>271</v>
      </c>
      <c r="E628" s="1">
        <v>690</v>
      </c>
      <c r="F628" s="1">
        <v>3</v>
      </c>
      <c r="G628" s="1">
        <v>0</v>
      </c>
      <c r="H628" s="8">
        <v>103548</v>
      </c>
      <c r="I628" s="8">
        <v>28186</v>
      </c>
      <c r="J628" s="8">
        <v>723762</v>
      </c>
      <c r="K628" s="1" t="s">
        <v>166</v>
      </c>
    </row>
    <row r="629" spans="1:11">
      <c r="A629" s="1" t="s">
        <v>232</v>
      </c>
      <c r="B629" s="1">
        <v>628</v>
      </c>
      <c r="C629" s="1">
        <v>202004</v>
      </c>
      <c r="D629" s="4" t="s">
        <v>271</v>
      </c>
      <c r="E629" s="1">
        <v>696</v>
      </c>
      <c r="F629" s="1">
        <v>3</v>
      </c>
      <c r="G629" s="1">
        <v>0</v>
      </c>
      <c r="H629" s="8">
        <v>44629</v>
      </c>
      <c r="I629" s="8">
        <v>17794</v>
      </c>
      <c r="J629" s="8">
        <v>228868</v>
      </c>
      <c r="K629" s="1" t="s">
        <v>166</v>
      </c>
    </row>
    <row r="630" spans="1:11">
      <c r="A630" s="1" t="s">
        <v>232</v>
      </c>
      <c r="B630" s="1">
        <v>629</v>
      </c>
      <c r="C630" s="1">
        <v>202004</v>
      </c>
      <c r="D630" s="4" t="s">
        <v>271</v>
      </c>
      <c r="E630" s="1">
        <v>720</v>
      </c>
      <c r="F630" s="1">
        <v>3</v>
      </c>
      <c r="G630" s="1">
        <v>0</v>
      </c>
      <c r="H630" s="8">
        <v>341034</v>
      </c>
      <c r="I630" s="8">
        <v>103484</v>
      </c>
      <c r="J630" s="8">
        <v>3032312</v>
      </c>
      <c r="K630" s="1" t="s">
        <v>166</v>
      </c>
    </row>
    <row r="631" spans="1:11">
      <c r="A631" s="1" t="s">
        <v>232</v>
      </c>
      <c r="B631" s="1">
        <v>630</v>
      </c>
      <c r="C631" s="1">
        <v>202004</v>
      </c>
      <c r="D631" s="4" t="s">
        <v>278</v>
      </c>
      <c r="E631" s="1">
        <v>52</v>
      </c>
      <c r="F631" s="1">
        <v>3</v>
      </c>
      <c r="G631" s="1">
        <v>0</v>
      </c>
      <c r="H631" s="8">
        <v>24809</v>
      </c>
      <c r="I631" s="8">
        <v>7688</v>
      </c>
      <c r="J631" s="8">
        <v>244355</v>
      </c>
      <c r="K631" s="1" t="s">
        <v>166</v>
      </c>
    </row>
    <row r="632" spans="1:11">
      <c r="A632" s="1" t="s">
        <v>232</v>
      </c>
      <c r="B632" s="1">
        <v>631</v>
      </c>
      <c r="C632" s="1">
        <v>202004</v>
      </c>
      <c r="D632" s="4" t="s">
        <v>278</v>
      </c>
      <c r="E632" s="1">
        <v>662</v>
      </c>
      <c r="F632" s="1">
        <v>3</v>
      </c>
      <c r="G632" s="1">
        <v>0</v>
      </c>
      <c r="H632" s="8">
        <v>10354</v>
      </c>
      <c r="I632" s="8">
        <v>2747</v>
      </c>
      <c r="J632" s="8">
        <v>27981</v>
      </c>
      <c r="K632" s="1" t="s">
        <v>166</v>
      </c>
    </row>
    <row r="633" spans="1:11">
      <c r="A633" s="1" t="s">
        <v>232</v>
      </c>
      <c r="B633" s="1">
        <v>632</v>
      </c>
      <c r="C633" s="1">
        <v>202004</v>
      </c>
      <c r="D633" s="4" t="s">
        <v>278</v>
      </c>
      <c r="E633" s="1">
        <v>664</v>
      </c>
      <c r="F633" s="1">
        <v>3</v>
      </c>
      <c r="G633" s="1">
        <v>0</v>
      </c>
      <c r="H633" s="8">
        <v>499870</v>
      </c>
      <c r="I633" s="8">
        <v>116783</v>
      </c>
      <c r="J633" s="8">
        <v>2340786</v>
      </c>
      <c r="K633" s="1" t="s">
        <v>166</v>
      </c>
    </row>
    <row r="634" spans="1:11">
      <c r="A634" s="1" t="s">
        <v>232</v>
      </c>
      <c r="B634" s="1">
        <v>633</v>
      </c>
      <c r="C634" s="1">
        <v>202004</v>
      </c>
      <c r="D634" s="4" t="s">
        <v>278</v>
      </c>
      <c r="E634" s="1">
        <v>666</v>
      </c>
      <c r="F634" s="1">
        <v>3</v>
      </c>
      <c r="G634" s="1">
        <v>0</v>
      </c>
      <c r="H634" s="8">
        <v>1685440</v>
      </c>
      <c r="I634" s="8">
        <v>416077</v>
      </c>
      <c r="J634" s="8">
        <v>7220758</v>
      </c>
      <c r="K634" s="1" t="s">
        <v>166</v>
      </c>
    </row>
    <row r="635" spans="1:11">
      <c r="A635" s="1" t="s">
        <v>232</v>
      </c>
      <c r="B635" s="1">
        <v>634</v>
      </c>
      <c r="C635" s="1">
        <v>202004</v>
      </c>
      <c r="D635" s="4" t="s">
        <v>278</v>
      </c>
      <c r="E635" s="1">
        <v>669</v>
      </c>
      <c r="F635" s="1">
        <v>3</v>
      </c>
      <c r="G635" s="1">
        <v>0</v>
      </c>
      <c r="H635" s="8">
        <v>12573</v>
      </c>
      <c r="I635" s="8">
        <v>2856</v>
      </c>
      <c r="J635" s="8">
        <v>74616</v>
      </c>
      <c r="K635" s="1" t="s">
        <v>166</v>
      </c>
    </row>
    <row r="636" spans="1:11">
      <c r="A636" s="1" t="s">
        <v>232</v>
      </c>
      <c r="B636" s="1">
        <v>635</v>
      </c>
      <c r="C636" s="1">
        <v>202004</v>
      </c>
      <c r="D636" s="4" t="s">
        <v>278</v>
      </c>
      <c r="E636" s="1">
        <v>676</v>
      </c>
      <c r="F636" s="1">
        <v>3</v>
      </c>
      <c r="G636" s="1">
        <v>0</v>
      </c>
      <c r="H636" s="8">
        <v>5111</v>
      </c>
      <c r="I636" s="8">
        <v>1606</v>
      </c>
      <c r="J636" s="8">
        <v>40912</v>
      </c>
      <c r="K636" s="1" t="s">
        <v>166</v>
      </c>
    </row>
    <row r="637" spans="1:11">
      <c r="A637" s="1" t="s">
        <v>232</v>
      </c>
      <c r="B637" s="1">
        <v>636</v>
      </c>
      <c r="C637" s="1">
        <v>202004</v>
      </c>
      <c r="D637" s="4" t="s">
        <v>278</v>
      </c>
      <c r="E637" s="1">
        <v>690</v>
      </c>
      <c r="F637" s="1">
        <v>3</v>
      </c>
      <c r="G637" s="1">
        <v>0</v>
      </c>
      <c r="H637" s="8">
        <v>92249</v>
      </c>
      <c r="I637" s="8">
        <v>32091</v>
      </c>
      <c r="J637" s="8">
        <v>771026</v>
      </c>
      <c r="K637" s="1" t="s">
        <v>166</v>
      </c>
    </row>
    <row r="638" spans="1:11">
      <c r="A638" s="1" t="s">
        <v>232</v>
      </c>
      <c r="B638" s="1">
        <v>637</v>
      </c>
      <c r="C638" s="1">
        <v>202004</v>
      </c>
      <c r="D638" s="4" t="s">
        <v>278</v>
      </c>
      <c r="E638" s="1">
        <v>696</v>
      </c>
      <c r="F638" s="1">
        <v>3</v>
      </c>
      <c r="G638" s="1">
        <v>0</v>
      </c>
      <c r="H638" s="8">
        <v>78764</v>
      </c>
      <c r="I638" s="8">
        <v>22012</v>
      </c>
      <c r="J638" s="8">
        <v>630392</v>
      </c>
      <c r="K638" s="1" t="s">
        <v>166</v>
      </c>
    </row>
    <row r="639" spans="1:11">
      <c r="A639" s="1" t="s">
        <v>232</v>
      </c>
      <c r="B639" s="1">
        <v>638</v>
      </c>
      <c r="C639" s="1">
        <v>202004</v>
      </c>
      <c r="D639" s="4" t="s">
        <v>278</v>
      </c>
      <c r="E639" s="1">
        <v>720</v>
      </c>
      <c r="F639" s="1">
        <v>3</v>
      </c>
      <c r="G639" s="1">
        <v>0</v>
      </c>
      <c r="H639" s="8">
        <v>166614</v>
      </c>
      <c r="I639" s="8">
        <v>55747</v>
      </c>
      <c r="J639" s="8">
        <v>1591171</v>
      </c>
      <c r="K639" s="1" t="s">
        <v>166</v>
      </c>
    </row>
    <row r="640" spans="1:11">
      <c r="A640" s="1" t="s">
        <v>232</v>
      </c>
      <c r="B640" s="1">
        <v>639</v>
      </c>
      <c r="C640" s="1">
        <v>202005</v>
      </c>
      <c r="D640" s="4" t="s">
        <v>256</v>
      </c>
      <c r="E640" s="1">
        <v>52</v>
      </c>
      <c r="F640" s="1">
        <v>3</v>
      </c>
      <c r="G640" s="1">
        <v>0</v>
      </c>
      <c r="H640" s="8">
        <v>1339386</v>
      </c>
      <c r="I640" s="8">
        <v>255321</v>
      </c>
      <c r="J640" s="8">
        <v>4784475</v>
      </c>
      <c r="K640" s="1" t="s">
        <v>166</v>
      </c>
    </row>
    <row r="641" spans="1:11">
      <c r="A641" s="1" t="s">
        <v>232</v>
      </c>
      <c r="B641" s="1">
        <v>640</v>
      </c>
      <c r="C641" s="1">
        <v>202005</v>
      </c>
      <c r="D641" s="4" t="s">
        <v>256</v>
      </c>
      <c r="E641" s="1">
        <v>204</v>
      </c>
      <c r="F641" s="1">
        <v>3</v>
      </c>
      <c r="G641" s="1">
        <v>0</v>
      </c>
      <c r="H641" s="8">
        <v>249780</v>
      </c>
      <c r="I641" s="8">
        <v>41599</v>
      </c>
      <c r="J641" s="8">
        <v>233742</v>
      </c>
      <c r="K641" s="1" t="s">
        <v>166</v>
      </c>
    </row>
    <row r="642" spans="1:11">
      <c r="A642" s="1" t="s">
        <v>232</v>
      </c>
      <c r="B642" s="1">
        <v>641</v>
      </c>
      <c r="C642" s="1">
        <v>202005</v>
      </c>
      <c r="D642" s="4" t="s">
        <v>256</v>
      </c>
      <c r="E642" s="1">
        <v>662</v>
      </c>
      <c r="F642" s="1">
        <v>3</v>
      </c>
      <c r="G642" s="1">
        <v>0</v>
      </c>
      <c r="H642" s="8">
        <v>872914</v>
      </c>
      <c r="I642" s="8">
        <v>239491</v>
      </c>
      <c r="J642" s="8">
        <v>2854895</v>
      </c>
      <c r="K642" s="1" t="s">
        <v>166</v>
      </c>
    </row>
    <row r="643" spans="1:11">
      <c r="A643" s="1" t="s">
        <v>232</v>
      </c>
      <c r="B643" s="1">
        <v>642</v>
      </c>
      <c r="C643" s="1">
        <v>202005</v>
      </c>
      <c r="D643" s="4" t="s">
        <v>256</v>
      </c>
      <c r="E643" s="1">
        <v>664</v>
      </c>
      <c r="F643" s="1">
        <v>3</v>
      </c>
      <c r="G643" s="1">
        <v>0</v>
      </c>
      <c r="H643" s="8">
        <v>1039876</v>
      </c>
      <c r="I643" s="8">
        <v>151687</v>
      </c>
      <c r="J643" s="8">
        <v>1986857</v>
      </c>
      <c r="K643" s="1" t="s">
        <v>166</v>
      </c>
    </row>
    <row r="644" spans="1:11">
      <c r="A644" s="1" t="s">
        <v>232</v>
      </c>
      <c r="B644" s="1">
        <v>643</v>
      </c>
      <c r="C644" s="1">
        <v>202005</v>
      </c>
      <c r="D644" s="4" t="s">
        <v>256</v>
      </c>
      <c r="E644" s="1">
        <v>666</v>
      </c>
      <c r="F644" s="1">
        <v>3</v>
      </c>
      <c r="G644" s="1">
        <v>0</v>
      </c>
      <c r="H644" s="8">
        <v>7144157</v>
      </c>
      <c r="I644" s="8">
        <v>1019896</v>
      </c>
      <c r="J644" s="8">
        <v>10913216</v>
      </c>
      <c r="K644" s="1" t="s">
        <v>166</v>
      </c>
    </row>
    <row r="645" spans="1:11">
      <c r="A645" s="1" t="s">
        <v>232</v>
      </c>
      <c r="B645" s="1">
        <v>644</v>
      </c>
      <c r="C645" s="1">
        <v>202005</v>
      </c>
      <c r="D645" s="4" t="s">
        <v>256</v>
      </c>
      <c r="E645" s="1">
        <v>669</v>
      </c>
      <c r="F645" s="1">
        <v>3</v>
      </c>
      <c r="G645" s="1">
        <v>0</v>
      </c>
      <c r="H645" s="8">
        <v>356514</v>
      </c>
      <c r="I645" s="8">
        <v>66336</v>
      </c>
      <c r="J645" s="8">
        <v>919983</v>
      </c>
      <c r="K645" s="1" t="s">
        <v>166</v>
      </c>
    </row>
    <row r="646" spans="1:11">
      <c r="A646" s="1" t="s">
        <v>232</v>
      </c>
      <c r="B646" s="1">
        <v>645</v>
      </c>
      <c r="C646" s="1">
        <v>202005</v>
      </c>
      <c r="D646" s="4" t="s">
        <v>256</v>
      </c>
      <c r="E646" s="1">
        <v>676</v>
      </c>
      <c r="F646" s="1">
        <v>3</v>
      </c>
      <c r="G646" s="1">
        <v>0</v>
      </c>
      <c r="H646" s="8">
        <v>42358</v>
      </c>
      <c r="I646" s="8">
        <v>5753</v>
      </c>
      <c r="J646" s="8">
        <v>80751</v>
      </c>
      <c r="K646" s="1" t="s">
        <v>166</v>
      </c>
    </row>
    <row r="647" spans="1:11">
      <c r="A647" s="1" t="s">
        <v>232</v>
      </c>
      <c r="B647" s="1">
        <v>646</v>
      </c>
      <c r="C647" s="1">
        <v>202005</v>
      </c>
      <c r="D647" s="4" t="s">
        <v>256</v>
      </c>
      <c r="E647" s="1">
        <v>690</v>
      </c>
      <c r="F647" s="1">
        <v>3</v>
      </c>
      <c r="G647" s="1">
        <v>0</v>
      </c>
      <c r="H647" s="8">
        <v>407524</v>
      </c>
      <c r="I647" s="8">
        <v>51058</v>
      </c>
      <c r="J647" s="8">
        <v>1027019</v>
      </c>
      <c r="K647" s="1" t="s">
        <v>166</v>
      </c>
    </row>
    <row r="648" spans="1:11">
      <c r="A648" s="1" t="s">
        <v>232</v>
      </c>
      <c r="B648" s="1">
        <v>647</v>
      </c>
      <c r="C648" s="1">
        <v>202005</v>
      </c>
      <c r="D648" s="4" t="s">
        <v>256</v>
      </c>
      <c r="E648" s="1">
        <v>696</v>
      </c>
      <c r="F648" s="1">
        <v>3</v>
      </c>
      <c r="G648" s="1">
        <v>0</v>
      </c>
      <c r="H648" s="8">
        <v>334582</v>
      </c>
      <c r="I648" s="8">
        <v>53003</v>
      </c>
      <c r="J648" s="8">
        <v>1177473</v>
      </c>
      <c r="K648" s="1" t="s">
        <v>166</v>
      </c>
    </row>
    <row r="649" spans="1:11">
      <c r="A649" s="1" t="s">
        <v>232</v>
      </c>
      <c r="B649" s="1">
        <v>648</v>
      </c>
      <c r="C649" s="1">
        <v>202005</v>
      </c>
      <c r="D649" s="4" t="s">
        <v>256</v>
      </c>
      <c r="E649" s="1">
        <v>720</v>
      </c>
      <c r="F649" s="1">
        <v>3</v>
      </c>
      <c r="G649" s="1">
        <v>0</v>
      </c>
      <c r="H649" s="8">
        <v>366769</v>
      </c>
      <c r="I649" s="8">
        <v>72691</v>
      </c>
      <c r="J649" s="8">
        <v>1426309</v>
      </c>
      <c r="K649" s="1" t="s">
        <v>166</v>
      </c>
    </row>
    <row r="650" spans="1:11">
      <c r="A650" s="1" t="s">
        <v>232</v>
      </c>
      <c r="B650" s="1">
        <v>649</v>
      </c>
      <c r="C650" s="1">
        <v>202005</v>
      </c>
      <c r="D650" s="4" t="s">
        <v>265</v>
      </c>
      <c r="E650" s="1">
        <v>52</v>
      </c>
      <c r="F650" s="1">
        <v>3</v>
      </c>
      <c r="G650" s="1">
        <v>0</v>
      </c>
      <c r="H650" s="8">
        <v>47197</v>
      </c>
      <c r="I650" s="8">
        <v>15752</v>
      </c>
      <c r="J650" s="8">
        <v>335852</v>
      </c>
      <c r="K650" s="1" t="s">
        <v>166</v>
      </c>
    </row>
    <row r="651" spans="1:11">
      <c r="A651" s="1" t="s">
        <v>232</v>
      </c>
      <c r="B651" s="1">
        <v>650</v>
      </c>
      <c r="C651" s="1">
        <v>202005</v>
      </c>
      <c r="D651" s="4" t="s">
        <v>265</v>
      </c>
      <c r="E651" s="1">
        <v>662</v>
      </c>
      <c r="F651" s="1">
        <v>3</v>
      </c>
      <c r="G651" s="1">
        <v>0</v>
      </c>
      <c r="H651" s="8">
        <v>33298</v>
      </c>
      <c r="I651" s="8">
        <v>10328</v>
      </c>
      <c r="J651" s="8">
        <v>179797</v>
      </c>
      <c r="K651" s="1" t="s">
        <v>166</v>
      </c>
    </row>
    <row r="652" spans="1:11">
      <c r="A652" s="1" t="s">
        <v>232</v>
      </c>
      <c r="B652" s="1">
        <v>651</v>
      </c>
      <c r="C652" s="1">
        <v>202005</v>
      </c>
      <c r="D652" s="4" t="s">
        <v>265</v>
      </c>
      <c r="E652" s="1">
        <v>664</v>
      </c>
      <c r="F652" s="1">
        <v>3</v>
      </c>
      <c r="G652" s="1">
        <v>0</v>
      </c>
      <c r="H652" s="8">
        <v>19246</v>
      </c>
      <c r="I652" s="8">
        <v>8326</v>
      </c>
      <c r="J652" s="8">
        <v>62184</v>
      </c>
      <c r="K652" s="1" t="s">
        <v>166</v>
      </c>
    </row>
    <row r="653" spans="1:11">
      <c r="A653" s="1" t="s">
        <v>232</v>
      </c>
      <c r="B653" s="1">
        <v>652</v>
      </c>
      <c r="C653" s="1">
        <v>202005</v>
      </c>
      <c r="D653" s="4" t="s">
        <v>265</v>
      </c>
      <c r="E653" s="1">
        <v>666</v>
      </c>
      <c r="F653" s="1">
        <v>3</v>
      </c>
      <c r="G653" s="1">
        <v>0</v>
      </c>
      <c r="H653" s="8">
        <v>405164</v>
      </c>
      <c r="I653" s="8">
        <v>150280</v>
      </c>
      <c r="J653" s="8">
        <v>1990786</v>
      </c>
      <c r="K653" s="1" t="s">
        <v>166</v>
      </c>
    </row>
    <row r="654" spans="1:11">
      <c r="A654" s="1" t="s">
        <v>232</v>
      </c>
      <c r="B654" s="1">
        <v>653</v>
      </c>
      <c r="C654" s="1">
        <v>202005</v>
      </c>
      <c r="D654" s="4" t="s">
        <v>265</v>
      </c>
      <c r="E654" s="1">
        <v>669</v>
      </c>
      <c r="F654" s="1">
        <v>3</v>
      </c>
      <c r="G654" s="1">
        <v>0</v>
      </c>
      <c r="H654" s="8">
        <v>18140</v>
      </c>
      <c r="I654" s="8">
        <v>4519</v>
      </c>
      <c r="J654" s="8">
        <v>52311</v>
      </c>
      <c r="K654" s="1" t="s">
        <v>166</v>
      </c>
    </row>
    <row r="655" spans="1:11">
      <c r="A655" s="1" t="s">
        <v>232</v>
      </c>
      <c r="B655" s="1">
        <v>654</v>
      </c>
      <c r="C655" s="1">
        <v>202005</v>
      </c>
      <c r="D655" s="4" t="s">
        <v>265</v>
      </c>
      <c r="E655" s="1">
        <v>676</v>
      </c>
      <c r="F655" s="1">
        <v>3</v>
      </c>
      <c r="G655" s="1">
        <v>0</v>
      </c>
      <c r="H655" s="8">
        <v>33163</v>
      </c>
      <c r="I655" s="8">
        <v>7003</v>
      </c>
      <c r="J655" s="8">
        <v>132939</v>
      </c>
      <c r="K655" s="1" t="s">
        <v>166</v>
      </c>
    </row>
    <row r="656" spans="1:11">
      <c r="A656" s="1" t="s">
        <v>232</v>
      </c>
      <c r="B656" s="1">
        <v>655</v>
      </c>
      <c r="C656" s="1">
        <v>202005</v>
      </c>
      <c r="D656" s="4" t="s">
        <v>265</v>
      </c>
      <c r="E656" s="1">
        <v>690</v>
      </c>
      <c r="F656" s="1">
        <v>3</v>
      </c>
      <c r="G656" s="1">
        <v>0</v>
      </c>
      <c r="H656" s="8">
        <v>39492</v>
      </c>
      <c r="I656" s="8">
        <v>9321</v>
      </c>
      <c r="J656" s="8">
        <v>276451</v>
      </c>
      <c r="K656" s="1" t="s">
        <v>166</v>
      </c>
    </row>
    <row r="657" spans="1:11">
      <c r="A657" s="1" t="s">
        <v>232</v>
      </c>
      <c r="B657" s="1">
        <v>656</v>
      </c>
      <c r="C657" s="1">
        <v>202005</v>
      </c>
      <c r="D657" s="4" t="s">
        <v>265</v>
      </c>
      <c r="E657" s="1">
        <v>696</v>
      </c>
      <c r="F657" s="1">
        <v>3</v>
      </c>
      <c r="G657" s="1">
        <v>0</v>
      </c>
      <c r="H657" s="8">
        <v>127047</v>
      </c>
      <c r="I657" s="8">
        <v>35070</v>
      </c>
      <c r="J657" s="8">
        <v>635918</v>
      </c>
      <c r="K657" s="1" t="s">
        <v>166</v>
      </c>
    </row>
    <row r="658" spans="1:11">
      <c r="A658" s="1" t="s">
        <v>232</v>
      </c>
      <c r="B658" s="1">
        <v>657</v>
      </c>
      <c r="C658" s="1">
        <v>202005</v>
      </c>
      <c r="D658" s="4" t="s">
        <v>265</v>
      </c>
      <c r="E658" s="1">
        <v>720</v>
      </c>
      <c r="F658" s="1">
        <v>3</v>
      </c>
      <c r="G658" s="1">
        <v>0</v>
      </c>
      <c r="H658" s="8">
        <v>169448</v>
      </c>
      <c r="I658" s="8">
        <v>66441</v>
      </c>
      <c r="J658" s="8">
        <v>953643</v>
      </c>
      <c r="K658" s="1" t="s">
        <v>166</v>
      </c>
    </row>
    <row r="659" spans="1:11">
      <c r="A659" s="1" t="s">
        <v>232</v>
      </c>
      <c r="B659" s="1">
        <v>658</v>
      </c>
      <c r="C659" s="1">
        <v>202005</v>
      </c>
      <c r="D659" s="4" t="s">
        <v>271</v>
      </c>
      <c r="E659" s="1">
        <v>52</v>
      </c>
      <c r="F659" s="1">
        <v>3</v>
      </c>
      <c r="G659" s="1">
        <v>0</v>
      </c>
      <c r="H659" s="8">
        <v>64159</v>
      </c>
      <c r="I659" s="8">
        <v>35213</v>
      </c>
      <c r="J659" s="8">
        <v>718545</v>
      </c>
      <c r="K659" s="1" t="s">
        <v>166</v>
      </c>
    </row>
    <row r="660" spans="1:11">
      <c r="A660" s="1" t="s">
        <v>232</v>
      </c>
      <c r="B660" s="1">
        <v>659</v>
      </c>
      <c r="C660" s="1">
        <v>202005</v>
      </c>
      <c r="D660" s="4" t="s">
        <v>271</v>
      </c>
      <c r="E660" s="1">
        <v>204</v>
      </c>
      <c r="F660" s="1">
        <v>3</v>
      </c>
      <c r="G660" s="1">
        <v>0</v>
      </c>
      <c r="H660" s="8">
        <v>10152</v>
      </c>
      <c r="I660" s="8">
        <v>3518</v>
      </c>
      <c r="J660" s="8">
        <v>47168</v>
      </c>
      <c r="K660" s="1" t="s">
        <v>166</v>
      </c>
    </row>
    <row r="661" spans="1:11">
      <c r="A661" s="1" t="s">
        <v>232</v>
      </c>
      <c r="B661" s="1">
        <v>660</v>
      </c>
      <c r="C661" s="1">
        <v>202005</v>
      </c>
      <c r="D661" s="4" t="s">
        <v>271</v>
      </c>
      <c r="E661" s="1">
        <v>662</v>
      </c>
      <c r="F661" s="1">
        <v>3</v>
      </c>
      <c r="G661" s="1">
        <v>0</v>
      </c>
      <c r="H661" s="8">
        <v>14115</v>
      </c>
      <c r="I661" s="8">
        <v>4072</v>
      </c>
      <c r="J661" s="8">
        <v>65283</v>
      </c>
      <c r="K661" s="1" t="s">
        <v>166</v>
      </c>
    </row>
    <row r="662" spans="1:11">
      <c r="A662" s="1" t="s">
        <v>232</v>
      </c>
      <c r="B662" s="1">
        <v>661</v>
      </c>
      <c r="C662" s="1">
        <v>202005</v>
      </c>
      <c r="D662" s="4" t="s">
        <v>271</v>
      </c>
      <c r="E662" s="1">
        <v>664</v>
      </c>
      <c r="F662" s="1">
        <v>3</v>
      </c>
      <c r="G662" s="1">
        <v>0</v>
      </c>
      <c r="H662" s="8">
        <v>373487</v>
      </c>
      <c r="I662" s="8">
        <v>64639</v>
      </c>
      <c r="J662" s="8">
        <v>1417746</v>
      </c>
      <c r="K662" s="1" t="s">
        <v>166</v>
      </c>
    </row>
    <row r="663" spans="1:11">
      <c r="A663" s="1" t="s">
        <v>232</v>
      </c>
      <c r="B663" s="1">
        <v>662</v>
      </c>
      <c r="C663" s="1">
        <v>202005</v>
      </c>
      <c r="D663" s="4" t="s">
        <v>271</v>
      </c>
      <c r="E663" s="1">
        <v>666</v>
      </c>
      <c r="F663" s="1">
        <v>3</v>
      </c>
      <c r="G663" s="1">
        <v>0</v>
      </c>
      <c r="H663" s="8">
        <v>81523</v>
      </c>
      <c r="I663" s="8">
        <v>25188</v>
      </c>
      <c r="J663" s="8">
        <v>275503</v>
      </c>
      <c r="K663" s="1" t="s">
        <v>166</v>
      </c>
    </row>
    <row r="664" spans="1:11">
      <c r="A664" s="1" t="s">
        <v>232</v>
      </c>
      <c r="B664" s="1">
        <v>663</v>
      </c>
      <c r="C664" s="1">
        <v>202005</v>
      </c>
      <c r="D664" s="4" t="s">
        <v>271</v>
      </c>
      <c r="E664" s="1">
        <v>669</v>
      </c>
      <c r="F664" s="1">
        <v>3</v>
      </c>
      <c r="G664" s="1">
        <v>0</v>
      </c>
      <c r="H664" s="8">
        <v>45537</v>
      </c>
      <c r="I664" s="8">
        <v>11287</v>
      </c>
      <c r="J664" s="8">
        <v>292086</v>
      </c>
      <c r="K664" s="1" t="s">
        <v>166</v>
      </c>
    </row>
    <row r="665" spans="1:11">
      <c r="A665" s="1" t="s">
        <v>232</v>
      </c>
      <c r="B665" s="1">
        <v>664</v>
      </c>
      <c r="C665" s="1">
        <v>202005</v>
      </c>
      <c r="D665" s="4" t="s">
        <v>271</v>
      </c>
      <c r="E665" s="1">
        <v>676</v>
      </c>
      <c r="F665" s="1">
        <v>3</v>
      </c>
      <c r="G665" s="1">
        <v>0</v>
      </c>
      <c r="H665" s="8">
        <v>83229</v>
      </c>
      <c r="I665" s="8">
        <v>24568</v>
      </c>
      <c r="J665" s="8">
        <v>459951</v>
      </c>
      <c r="K665" s="1" t="s">
        <v>166</v>
      </c>
    </row>
    <row r="666" spans="1:11">
      <c r="A666" s="1" t="s">
        <v>232</v>
      </c>
      <c r="B666" s="1">
        <v>665</v>
      </c>
      <c r="C666" s="1">
        <v>202005</v>
      </c>
      <c r="D666" s="4" t="s">
        <v>271</v>
      </c>
      <c r="E666" s="1">
        <v>690</v>
      </c>
      <c r="F666" s="1">
        <v>3</v>
      </c>
      <c r="G666" s="1">
        <v>0</v>
      </c>
      <c r="H666" s="8">
        <v>48895</v>
      </c>
      <c r="I666" s="8">
        <v>19204</v>
      </c>
      <c r="J666" s="8">
        <v>437175</v>
      </c>
      <c r="K666" s="1" t="s">
        <v>166</v>
      </c>
    </row>
    <row r="667" spans="1:11">
      <c r="A667" s="1" t="s">
        <v>232</v>
      </c>
      <c r="B667" s="1">
        <v>666</v>
      </c>
      <c r="C667" s="1">
        <v>202005</v>
      </c>
      <c r="D667" s="4" t="s">
        <v>271</v>
      </c>
      <c r="E667" s="1">
        <v>696</v>
      </c>
      <c r="F667" s="1">
        <v>3</v>
      </c>
      <c r="G667" s="1">
        <v>0</v>
      </c>
      <c r="H667" s="8">
        <v>21752</v>
      </c>
      <c r="I667" s="8">
        <v>8613</v>
      </c>
      <c r="J667" s="8">
        <v>126792</v>
      </c>
      <c r="K667" s="1" t="s">
        <v>166</v>
      </c>
    </row>
    <row r="668" spans="1:11">
      <c r="A668" s="1" t="s">
        <v>232</v>
      </c>
      <c r="B668" s="1">
        <v>667</v>
      </c>
      <c r="C668" s="1">
        <v>202005</v>
      </c>
      <c r="D668" s="4" t="s">
        <v>271</v>
      </c>
      <c r="E668" s="1">
        <v>720</v>
      </c>
      <c r="F668" s="1">
        <v>3</v>
      </c>
      <c r="G668" s="1">
        <v>0</v>
      </c>
      <c r="H668" s="8">
        <v>385278</v>
      </c>
      <c r="I668" s="8">
        <v>135448</v>
      </c>
      <c r="J668" s="8">
        <v>3503550</v>
      </c>
      <c r="K668" s="1" t="s">
        <v>166</v>
      </c>
    </row>
    <row r="669" spans="1:11">
      <c r="A669" s="1" t="s">
        <v>232</v>
      </c>
      <c r="B669" s="1">
        <v>668</v>
      </c>
      <c r="C669" s="1">
        <v>202005</v>
      </c>
      <c r="D669" s="4" t="s">
        <v>278</v>
      </c>
      <c r="E669" s="1">
        <v>52</v>
      </c>
      <c r="F669" s="1">
        <v>3</v>
      </c>
      <c r="G669" s="1">
        <v>0</v>
      </c>
      <c r="H669" s="8">
        <v>26218</v>
      </c>
      <c r="I669" s="8">
        <v>6644</v>
      </c>
      <c r="J669" s="8">
        <v>228517</v>
      </c>
      <c r="K669" s="1" t="s">
        <v>166</v>
      </c>
    </row>
    <row r="670" spans="1:11">
      <c r="A670" s="1" t="s">
        <v>232</v>
      </c>
      <c r="B670" s="1">
        <v>669</v>
      </c>
      <c r="C670" s="1">
        <v>202005</v>
      </c>
      <c r="D670" s="4" t="s">
        <v>278</v>
      </c>
      <c r="E670" s="1">
        <v>204</v>
      </c>
      <c r="F670" s="1">
        <v>3</v>
      </c>
      <c r="G670" s="1">
        <v>0</v>
      </c>
      <c r="H670" s="8">
        <v>393</v>
      </c>
      <c r="I670" s="8">
        <v>62</v>
      </c>
      <c r="J670" s="8">
        <v>3606</v>
      </c>
      <c r="K670" s="1" t="s">
        <v>166</v>
      </c>
    </row>
    <row r="671" spans="1:11">
      <c r="A671" s="1" t="s">
        <v>232</v>
      </c>
      <c r="B671" s="1">
        <v>670</v>
      </c>
      <c r="C671" s="1">
        <v>202005</v>
      </c>
      <c r="D671" s="4" t="s">
        <v>278</v>
      </c>
      <c r="E671" s="1">
        <v>662</v>
      </c>
      <c r="F671" s="1">
        <v>3</v>
      </c>
      <c r="G671" s="1">
        <v>0</v>
      </c>
      <c r="H671" s="8">
        <v>20811</v>
      </c>
      <c r="I671" s="8">
        <v>5106</v>
      </c>
      <c r="J671" s="8">
        <v>61344</v>
      </c>
      <c r="K671" s="1" t="s">
        <v>166</v>
      </c>
    </row>
    <row r="672" spans="1:11">
      <c r="A672" s="1" t="s">
        <v>232</v>
      </c>
      <c r="B672" s="1">
        <v>671</v>
      </c>
      <c r="C672" s="1">
        <v>202005</v>
      </c>
      <c r="D672" s="4" t="s">
        <v>278</v>
      </c>
      <c r="E672" s="1">
        <v>664</v>
      </c>
      <c r="F672" s="1">
        <v>3</v>
      </c>
      <c r="G672" s="1">
        <v>0</v>
      </c>
      <c r="H672" s="8">
        <v>171532</v>
      </c>
      <c r="I672" s="8">
        <v>46966</v>
      </c>
      <c r="J672" s="8">
        <v>765901</v>
      </c>
      <c r="K672" s="1" t="s">
        <v>166</v>
      </c>
    </row>
    <row r="673" spans="1:11">
      <c r="A673" s="1" t="s">
        <v>232</v>
      </c>
      <c r="B673" s="1">
        <v>672</v>
      </c>
      <c r="C673" s="1">
        <v>202005</v>
      </c>
      <c r="D673" s="4" t="s">
        <v>278</v>
      </c>
      <c r="E673" s="1">
        <v>666</v>
      </c>
      <c r="F673" s="1">
        <v>3</v>
      </c>
      <c r="G673" s="1">
        <v>0</v>
      </c>
      <c r="H673" s="8">
        <v>647235</v>
      </c>
      <c r="I673" s="8">
        <v>162560</v>
      </c>
      <c r="J673" s="8">
        <v>3010582</v>
      </c>
      <c r="K673" s="1" t="s">
        <v>166</v>
      </c>
    </row>
    <row r="674" spans="1:11">
      <c r="A674" s="1" t="s">
        <v>232</v>
      </c>
      <c r="B674" s="1">
        <v>673</v>
      </c>
      <c r="C674" s="1">
        <v>202005</v>
      </c>
      <c r="D674" s="4" t="s">
        <v>278</v>
      </c>
      <c r="E674" s="1">
        <v>669</v>
      </c>
      <c r="F674" s="1">
        <v>3</v>
      </c>
      <c r="G674" s="1">
        <v>0</v>
      </c>
      <c r="H674" s="8">
        <v>21708</v>
      </c>
      <c r="I674" s="8">
        <v>6561</v>
      </c>
      <c r="J674" s="8">
        <v>133509</v>
      </c>
      <c r="K674" s="1" t="s">
        <v>166</v>
      </c>
    </row>
    <row r="675" spans="1:11">
      <c r="A675" s="1" t="s">
        <v>232</v>
      </c>
      <c r="B675" s="1">
        <v>674</v>
      </c>
      <c r="C675" s="1">
        <v>202005</v>
      </c>
      <c r="D675" s="4" t="s">
        <v>278</v>
      </c>
      <c r="E675" s="1">
        <v>676</v>
      </c>
      <c r="F675" s="1">
        <v>3</v>
      </c>
      <c r="G675" s="1">
        <v>0</v>
      </c>
      <c r="H675" s="8">
        <v>8648</v>
      </c>
      <c r="I675" s="8">
        <v>2377</v>
      </c>
      <c r="J675" s="8">
        <v>54908</v>
      </c>
      <c r="K675" s="1" t="s">
        <v>166</v>
      </c>
    </row>
    <row r="676" spans="1:11">
      <c r="A676" s="1" t="s">
        <v>232</v>
      </c>
      <c r="B676" s="1">
        <v>675</v>
      </c>
      <c r="C676" s="1">
        <v>202005</v>
      </c>
      <c r="D676" s="4" t="s">
        <v>278</v>
      </c>
      <c r="E676" s="1">
        <v>690</v>
      </c>
      <c r="F676" s="1">
        <v>3</v>
      </c>
      <c r="G676" s="1">
        <v>0</v>
      </c>
      <c r="H676" s="8">
        <v>50250</v>
      </c>
      <c r="I676" s="8">
        <v>16346</v>
      </c>
      <c r="J676" s="8">
        <v>441438</v>
      </c>
      <c r="K676" s="1" t="s">
        <v>166</v>
      </c>
    </row>
    <row r="677" spans="1:11">
      <c r="A677" s="1" t="s">
        <v>232</v>
      </c>
      <c r="B677" s="1">
        <v>676</v>
      </c>
      <c r="C677" s="1">
        <v>202005</v>
      </c>
      <c r="D677" s="4" t="s">
        <v>278</v>
      </c>
      <c r="E677" s="1">
        <v>696</v>
      </c>
      <c r="F677" s="1">
        <v>3</v>
      </c>
      <c r="G677" s="1">
        <v>0</v>
      </c>
      <c r="H677" s="8">
        <v>30770</v>
      </c>
      <c r="I677" s="8">
        <v>8600</v>
      </c>
      <c r="J677" s="8">
        <v>225940</v>
      </c>
      <c r="K677" s="1" t="s">
        <v>166</v>
      </c>
    </row>
    <row r="678" spans="1:11">
      <c r="A678" s="1" t="s">
        <v>232</v>
      </c>
      <c r="B678" s="1">
        <v>677</v>
      </c>
      <c r="C678" s="1">
        <v>202005</v>
      </c>
      <c r="D678" s="4" t="s">
        <v>278</v>
      </c>
      <c r="E678" s="1">
        <v>720</v>
      </c>
      <c r="F678" s="1">
        <v>3</v>
      </c>
      <c r="G678" s="1">
        <v>0</v>
      </c>
      <c r="H678" s="8">
        <v>141067</v>
      </c>
      <c r="I678" s="8">
        <v>40580</v>
      </c>
      <c r="J678" s="8">
        <v>986266</v>
      </c>
      <c r="K678" s="1" t="s">
        <v>166</v>
      </c>
    </row>
    <row r="679" spans="1:11">
      <c r="A679" s="1" t="s">
        <v>232</v>
      </c>
      <c r="B679" s="1">
        <v>678</v>
      </c>
      <c r="C679" s="1">
        <v>202006</v>
      </c>
      <c r="D679" s="4" t="s">
        <v>256</v>
      </c>
      <c r="E679" s="1">
        <v>52</v>
      </c>
      <c r="F679" s="1">
        <v>3</v>
      </c>
      <c r="G679" s="1">
        <v>0</v>
      </c>
      <c r="H679" s="8">
        <v>2067256</v>
      </c>
      <c r="I679" s="8">
        <v>372860</v>
      </c>
      <c r="J679" s="8">
        <v>7771242</v>
      </c>
      <c r="K679" s="1" t="s">
        <v>166</v>
      </c>
    </row>
    <row r="680" spans="1:11">
      <c r="A680" s="1" t="s">
        <v>232</v>
      </c>
      <c r="B680" s="1">
        <v>679</v>
      </c>
      <c r="C680" s="1">
        <v>202006</v>
      </c>
      <c r="D680" s="4" t="s">
        <v>256</v>
      </c>
      <c r="E680" s="1">
        <v>204</v>
      </c>
      <c r="F680" s="1">
        <v>3</v>
      </c>
      <c r="G680" s="1">
        <v>0</v>
      </c>
      <c r="H680" s="8">
        <v>627036</v>
      </c>
      <c r="I680" s="8">
        <v>76370</v>
      </c>
      <c r="J680" s="8">
        <v>536321</v>
      </c>
      <c r="K680" s="1" t="s">
        <v>166</v>
      </c>
    </row>
    <row r="681" spans="1:11">
      <c r="A681" s="1" t="s">
        <v>232</v>
      </c>
      <c r="B681" s="1">
        <v>680</v>
      </c>
      <c r="C681" s="1">
        <v>202006</v>
      </c>
      <c r="D681" s="4" t="s">
        <v>256</v>
      </c>
      <c r="E681" s="1">
        <v>662</v>
      </c>
      <c r="F681" s="1">
        <v>3</v>
      </c>
      <c r="G681" s="1">
        <v>0</v>
      </c>
      <c r="H681" s="8">
        <v>1258319</v>
      </c>
      <c r="I681" s="8">
        <v>290636</v>
      </c>
      <c r="J681" s="8">
        <v>3302414</v>
      </c>
      <c r="K681" s="1" t="s">
        <v>166</v>
      </c>
    </row>
    <row r="682" spans="1:11">
      <c r="A682" s="1" t="s">
        <v>232</v>
      </c>
      <c r="B682" s="1">
        <v>681</v>
      </c>
      <c r="C682" s="1">
        <v>202006</v>
      </c>
      <c r="D682" s="4" t="s">
        <v>256</v>
      </c>
      <c r="E682" s="1">
        <v>664</v>
      </c>
      <c r="F682" s="1">
        <v>3</v>
      </c>
      <c r="G682" s="1">
        <v>0</v>
      </c>
      <c r="H682" s="8">
        <v>1355810</v>
      </c>
      <c r="I682" s="8">
        <v>210565</v>
      </c>
      <c r="J682" s="8">
        <v>2853681</v>
      </c>
      <c r="K682" s="1" t="s">
        <v>166</v>
      </c>
    </row>
    <row r="683" spans="1:11">
      <c r="A683" s="1" t="s">
        <v>232</v>
      </c>
      <c r="B683" s="1">
        <v>682</v>
      </c>
      <c r="C683" s="1">
        <v>202006</v>
      </c>
      <c r="D683" s="4" t="s">
        <v>256</v>
      </c>
      <c r="E683" s="1">
        <v>666</v>
      </c>
      <c r="F683" s="1">
        <v>3</v>
      </c>
      <c r="G683" s="1">
        <v>0</v>
      </c>
      <c r="H683" s="8">
        <v>6402573</v>
      </c>
      <c r="I683" s="8">
        <v>1028657</v>
      </c>
      <c r="J683" s="8">
        <v>11051527</v>
      </c>
      <c r="K683" s="1" t="s">
        <v>166</v>
      </c>
    </row>
    <row r="684" spans="1:11">
      <c r="A684" s="1" t="s">
        <v>232</v>
      </c>
      <c r="B684" s="1">
        <v>683</v>
      </c>
      <c r="C684" s="1">
        <v>202006</v>
      </c>
      <c r="D684" s="4" t="s">
        <v>256</v>
      </c>
      <c r="E684" s="1">
        <v>669</v>
      </c>
      <c r="F684" s="1">
        <v>3</v>
      </c>
      <c r="G684" s="1">
        <v>0</v>
      </c>
      <c r="H684" s="8">
        <v>416879</v>
      </c>
      <c r="I684" s="8">
        <v>69316</v>
      </c>
      <c r="J684" s="8">
        <v>1054029</v>
      </c>
      <c r="K684" s="1" t="s">
        <v>166</v>
      </c>
    </row>
    <row r="685" spans="1:11">
      <c r="A685" s="1" t="s">
        <v>232</v>
      </c>
      <c r="B685" s="1">
        <v>684</v>
      </c>
      <c r="C685" s="1">
        <v>202006</v>
      </c>
      <c r="D685" s="4" t="s">
        <v>256</v>
      </c>
      <c r="E685" s="1">
        <v>676</v>
      </c>
      <c r="F685" s="1">
        <v>3</v>
      </c>
      <c r="G685" s="1">
        <v>0</v>
      </c>
      <c r="H685" s="8">
        <v>16571</v>
      </c>
      <c r="I685" s="8">
        <v>1673</v>
      </c>
      <c r="J685" s="8">
        <v>30998</v>
      </c>
      <c r="K685" s="1" t="s">
        <v>166</v>
      </c>
    </row>
    <row r="686" spans="1:11">
      <c r="A686" s="1" t="s">
        <v>232</v>
      </c>
      <c r="B686" s="1">
        <v>685</v>
      </c>
      <c r="C686" s="1">
        <v>202006</v>
      </c>
      <c r="D686" s="4" t="s">
        <v>256</v>
      </c>
      <c r="E686" s="1">
        <v>690</v>
      </c>
      <c r="F686" s="1">
        <v>3</v>
      </c>
      <c r="G686" s="1">
        <v>0</v>
      </c>
      <c r="H686" s="8">
        <v>279926</v>
      </c>
      <c r="I686" s="8">
        <v>40849</v>
      </c>
      <c r="J686" s="8">
        <v>872310</v>
      </c>
      <c r="K686" s="1" t="s">
        <v>166</v>
      </c>
    </row>
    <row r="687" spans="1:11">
      <c r="A687" s="1" t="s">
        <v>232</v>
      </c>
      <c r="B687" s="1">
        <v>686</v>
      </c>
      <c r="C687" s="1">
        <v>202006</v>
      </c>
      <c r="D687" s="4" t="s">
        <v>256</v>
      </c>
      <c r="E687" s="1">
        <v>696</v>
      </c>
      <c r="F687" s="1">
        <v>3</v>
      </c>
      <c r="G687" s="1">
        <v>0</v>
      </c>
      <c r="H687" s="8">
        <v>511211</v>
      </c>
      <c r="I687" s="8">
        <v>86493</v>
      </c>
      <c r="J687" s="8">
        <v>1786358</v>
      </c>
      <c r="K687" s="1" t="s">
        <v>166</v>
      </c>
    </row>
    <row r="688" spans="1:11">
      <c r="A688" s="1" t="s">
        <v>232</v>
      </c>
      <c r="B688" s="1">
        <v>687</v>
      </c>
      <c r="C688" s="1">
        <v>202006</v>
      </c>
      <c r="D688" s="4" t="s">
        <v>256</v>
      </c>
      <c r="E688" s="1">
        <v>720</v>
      </c>
      <c r="F688" s="1">
        <v>3</v>
      </c>
      <c r="G688" s="1">
        <v>0</v>
      </c>
      <c r="H688" s="8">
        <v>939227</v>
      </c>
      <c r="I688" s="8">
        <v>202162</v>
      </c>
      <c r="J688" s="8">
        <v>3253684</v>
      </c>
      <c r="K688" s="1" t="s">
        <v>166</v>
      </c>
    </row>
    <row r="689" spans="1:11">
      <c r="A689" s="1" t="s">
        <v>232</v>
      </c>
      <c r="B689" s="1">
        <v>688</v>
      </c>
      <c r="C689" s="1">
        <v>202006</v>
      </c>
      <c r="D689" s="4" t="s">
        <v>265</v>
      </c>
      <c r="E689" s="1">
        <v>52</v>
      </c>
      <c r="F689" s="1">
        <v>3</v>
      </c>
      <c r="G689" s="1">
        <v>0</v>
      </c>
      <c r="H689" s="8">
        <v>120025</v>
      </c>
      <c r="I689" s="8">
        <v>39033</v>
      </c>
      <c r="J689" s="8">
        <v>740651</v>
      </c>
      <c r="K689" s="1" t="s">
        <v>166</v>
      </c>
    </row>
    <row r="690" spans="1:11">
      <c r="A690" s="1" t="s">
        <v>232</v>
      </c>
      <c r="B690" s="1">
        <v>689</v>
      </c>
      <c r="C690" s="1">
        <v>202006</v>
      </c>
      <c r="D690" s="4" t="s">
        <v>265</v>
      </c>
      <c r="E690" s="1">
        <v>204</v>
      </c>
      <c r="F690" s="1">
        <v>3</v>
      </c>
      <c r="G690" s="1">
        <v>0</v>
      </c>
      <c r="H690" s="8">
        <v>1509</v>
      </c>
      <c r="I690" s="8">
        <v>674</v>
      </c>
      <c r="J690" s="8">
        <v>14650</v>
      </c>
      <c r="K690" s="1" t="s">
        <v>166</v>
      </c>
    </row>
    <row r="691" spans="1:11">
      <c r="A691" s="1" t="s">
        <v>232</v>
      </c>
      <c r="B691" s="1">
        <v>690</v>
      </c>
      <c r="C691" s="1">
        <v>202006</v>
      </c>
      <c r="D691" s="4" t="s">
        <v>265</v>
      </c>
      <c r="E691" s="1">
        <v>662</v>
      </c>
      <c r="F691" s="1">
        <v>3</v>
      </c>
      <c r="G691" s="1">
        <v>0</v>
      </c>
      <c r="H691" s="8">
        <v>40894</v>
      </c>
      <c r="I691" s="8">
        <v>11089</v>
      </c>
      <c r="J691" s="8">
        <v>204136</v>
      </c>
      <c r="K691" s="1" t="s">
        <v>166</v>
      </c>
    </row>
    <row r="692" spans="1:11">
      <c r="A692" s="1" t="s">
        <v>232</v>
      </c>
      <c r="B692" s="1">
        <v>691</v>
      </c>
      <c r="C692" s="1">
        <v>202006</v>
      </c>
      <c r="D692" s="4" t="s">
        <v>265</v>
      </c>
      <c r="E692" s="1">
        <v>664</v>
      </c>
      <c r="F692" s="1">
        <v>3</v>
      </c>
      <c r="G692" s="1">
        <v>0</v>
      </c>
      <c r="H692" s="8">
        <v>3889</v>
      </c>
      <c r="I692" s="8">
        <v>976</v>
      </c>
      <c r="J692" s="8">
        <v>20058</v>
      </c>
      <c r="K692" s="1" t="s">
        <v>166</v>
      </c>
    </row>
    <row r="693" spans="1:11">
      <c r="A693" s="1" t="s">
        <v>232</v>
      </c>
      <c r="B693" s="1">
        <v>692</v>
      </c>
      <c r="C693" s="1">
        <v>202006</v>
      </c>
      <c r="D693" s="4" t="s">
        <v>265</v>
      </c>
      <c r="E693" s="1">
        <v>666</v>
      </c>
      <c r="F693" s="1">
        <v>3</v>
      </c>
      <c r="G693" s="1">
        <v>0</v>
      </c>
      <c r="H693" s="8">
        <v>660650</v>
      </c>
      <c r="I693" s="8">
        <v>235963</v>
      </c>
      <c r="J693" s="8">
        <v>2683309</v>
      </c>
      <c r="K693" s="1" t="s">
        <v>166</v>
      </c>
    </row>
    <row r="694" spans="1:11">
      <c r="A694" s="1" t="s">
        <v>232</v>
      </c>
      <c r="B694" s="1">
        <v>693</v>
      </c>
      <c r="C694" s="1">
        <v>202006</v>
      </c>
      <c r="D694" s="4" t="s">
        <v>265</v>
      </c>
      <c r="E694" s="1">
        <v>669</v>
      </c>
      <c r="F694" s="1">
        <v>3</v>
      </c>
      <c r="G694" s="1">
        <v>0</v>
      </c>
      <c r="H694" s="8">
        <v>17240</v>
      </c>
      <c r="I694" s="8">
        <v>3991</v>
      </c>
      <c r="J694" s="8">
        <v>89508</v>
      </c>
      <c r="K694" s="1" t="s">
        <v>166</v>
      </c>
    </row>
    <row r="695" spans="1:11">
      <c r="A695" s="1" t="s">
        <v>232</v>
      </c>
      <c r="B695" s="1">
        <v>694</v>
      </c>
      <c r="C695" s="1">
        <v>202006</v>
      </c>
      <c r="D695" s="4" t="s">
        <v>265</v>
      </c>
      <c r="E695" s="1">
        <v>676</v>
      </c>
      <c r="F695" s="1">
        <v>3</v>
      </c>
      <c r="G695" s="1">
        <v>0</v>
      </c>
      <c r="H695" s="8">
        <v>54659</v>
      </c>
      <c r="I695" s="8">
        <v>9504</v>
      </c>
      <c r="J695" s="8">
        <v>168690</v>
      </c>
      <c r="K695" s="1" t="s">
        <v>166</v>
      </c>
    </row>
    <row r="696" spans="1:11">
      <c r="A696" s="1" t="s">
        <v>232</v>
      </c>
      <c r="B696" s="1">
        <v>695</v>
      </c>
      <c r="C696" s="1">
        <v>202006</v>
      </c>
      <c r="D696" s="4" t="s">
        <v>265</v>
      </c>
      <c r="E696" s="1">
        <v>690</v>
      </c>
      <c r="F696" s="1">
        <v>3</v>
      </c>
      <c r="G696" s="1">
        <v>0</v>
      </c>
      <c r="H696" s="8">
        <v>13195</v>
      </c>
      <c r="I696" s="8">
        <v>3309</v>
      </c>
      <c r="J696" s="8">
        <v>102483</v>
      </c>
      <c r="K696" s="1" t="s">
        <v>166</v>
      </c>
    </row>
    <row r="697" spans="1:11">
      <c r="A697" s="1" t="s">
        <v>232</v>
      </c>
      <c r="B697" s="1">
        <v>696</v>
      </c>
      <c r="C697" s="1">
        <v>202006</v>
      </c>
      <c r="D697" s="4" t="s">
        <v>265</v>
      </c>
      <c r="E697" s="1">
        <v>696</v>
      </c>
      <c r="F697" s="1">
        <v>3</v>
      </c>
      <c r="G697" s="1">
        <v>0</v>
      </c>
      <c r="H697" s="8">
        <v>105031</v>
      </c>
      <c r="I697" s="8">
        <v>31892</v>
      </c>
      <c r="J697" s="8">
        <v>520756</v>
      </c>
      <c r="K697" s="1" t="s">
        <v>166</v>
      </c>
    </row>
    <row r="698" spans="1:11">
      <c r="A698" s="1" t="s">
        <v>232</v>
      </c>
      <c r="B698" s="1">
        <v>697</v>
      </c>
      <c r="C698" s="1">
        <v>202006</v>
      </c>
      <c r="D698" s="4" t="s">
        <v>265</v>
      </c>
      <c r="E698" s="1">
        <v>720</v>
      </c>
      <c r="F698" s="1">
        <v>3</v>
      </c>
      <c r="G698" s="1">
        <v>0</v>
      </c>
      <c r="H698" s="8">
        <v>239396</v>
      </c>
      <c r="I698" s="8">
        <v>79132</v>
      </c>
      <c r="J698" s="8">
        <v>1487350</v>
      </c>
      <c r="K698" s="1" t="s">
        <v>166</v>
      </c>
    </row>
    <row r="699" spans="1:11">
      <c r="A699" s="1" t="s">
        <v>232</v>
      </c>
      <c r="B699" s="1">
        <v>698</v>
      </c>
      <c r="C699" s="1">
        <v>202006</v>
      </c>
      <c r="D699" s="4" t="s">
        <v>271</v>
      </c>
      <c r="E699" s="1">
        <v>52</v>
      </c>
      <c r="F699" s="1">
        <v>3</v>
      </c>
      <c r="G699" s="1">
        <v>0</v>
      </c>
      <c r="H699" s="8">
        <v>104904</v>
      </c>
      <c r="I699" s="8">
        <v>27861</v>
      </c>
      <c r="J699" s="8">
        <v>975802</v>
      </c>
      <c r="K699" s="1" t="s">
        <v>166</v>
      </c>
    </row>
    <row r="700" spans="1:11">
      <c r="A700" s="1" t="s">
        <v>232</v>
      </c>
      <c r="B700" s="1">
        <v>699</v>
      </c>
      <c r="C700" s="1">
        <v>202006</v>
      </c>
      <c r="D700" s="4" t="s">
        <v>271</v>
      </c>
      <c r="E700" s="1">
        <v>204</v>
      </c>
      <c r="F700" s="1">
        <v>3</v>
      </c>
      <c r="G700" s="1">
        <v>0</v>
      </c>
      <c r="H700" s="8">
        <v>79309</v>
      </c>
      <c r="I700" s="8">
        <v>25977</v>
      </c>
      <c r="J700" s="8">
        <v>451063</v>
      </c>
      <c r="K700" s="1" t="s">
        <v>166</v>
      </c>
    </row>
    <row r="701" spans="1:11">
      <c r="A701" s="1" t="s">
        <v>232</v>
      </c>
      <c r="B701" s="1">
        <v>700</v>
      </c>
      <c r="C701" s="1">
        <v>202006</v>
      </c>
      <c r="D701" s="4" t="s">
        <v>271</v>
      </c>
      <c r="E701" s="1">
        <v>662</v>
      </c>
      <c r="F701" s="1">
        <v>3</v>
      </c>
      <c r="G701" s="1">
        <v>0</v>
      </c>
      <c r="H701" s="8">
        <v>27130</v>
      </c>
      <c r="I701" s="8">
        <v>4092</v>
      </c>
      <c r="J701" s="8">
        <v>105511</v>
      </c>
      <c r="K701" s="1" t="s">
        <v>166</v>
      </c>
    </row>
    <row r="702" spans="1:11">
      <c r="A702" s="1" t="s">
        <v>232</v>
      </c>
      <c r="B702" s="1">
        <v>701</v>
      </c>
      <c r="C702" s="1">
        <v>202006</v>
      </c>
      <c r="D702" s="4" t="s">
        <v>271</v>
      </c>
      <c r="E702" s="1">
        <v>664</v>
      </c>
      <c r="F702" s="1">
        <v>3</v>
      </c>
      <c r="G702" s="1">
        <v>0</v>
      </c>
      <c r="H702" s="8">
        <v>331036</v>
      </c>
      <c r="I702" s="8">
        <v>97411</v>
      </c>
      <c r="J702" s="8">
        <v>3011214</v>
      </c>
      <c r="K702" s="1" t="s">
        <v>166</v>
      </c>
    </row>
    <row r="703" spans="1:11">
      <c r="A703" s="1" t="s">
        <v>232</v>
      </c>
      <c r="B703" s="1">
        <v>702</v>
      </c>
      <c r="C703" s="1">
        <v>202006</v>
      </c>
      <c r="D703" s="4" t="s">
        <v>271</v>
      </c>
      <c r="E703" s="1">
        <v>666</v>
      </c>
      <c r="F703" s="1">
        <v>3</v>
      </c>
      <c r="G703" s="1">
        <v>0</v>
      </c>
      <c r="H703" s="8">
        <v>44918</v>
      </c>
      <c r="I703" s="8">
        <v>12306</v>
      </c>
      <c r="J703" s="8">
        <v>263632</v>
      </c>
      <c r="K703" s="1" t="s">
        <v>166</v>
      </c>
    </row>
    <row r="704" spans="1:11">
      <c r="A704" s="1" t="s">
        <v>232</v>
      </c>
      <c r="B704" s="1">
        <v>703</v>
      </c>
      <c r="C704" s="1">
        <v>202006</v>
      </c>
      <c r="D704" s="4" t="s">
        <v>271</v>
      </c>
      <c r="E704" s="1">
        <v>669</v>
      </c>
      <c r="F704" s="1">
        <v>3</v>
      </c>
      <c r="G704" s="1">
        <v>0</v>
      </c>
      <c r="H704" s="8">
        <v>139110</v>
      </c>
      <c r="I704" s="8">
        <v>44549</v>
      </c>
      <c r="J704" s="8">
        <v>607546</v>
      </c>
      <c r="K704" s="1" t="s">
        <v>166</v>
      </c>
    </row>
    <row r="705" spans="1:11">
      <c r="A705" s="1" t="s">
        <v>232</v>
      </c>
      <c r="B705" s="1">
        <v>704</v>
      </c>
      <c r="C705" s="1">
        <v>202006</v>
      </c>
      <c r="D705" s="4" t="s">
        <v>271</v>
      </c>
      <c r="E705" s="1">
        <v>676</v>
      </c>
      <c r="F705" s="1">
        <v>3</v>
      </c>
      <c r="G705" s="1">
        <v>0</v>
      </c>
      <c r="H705" s="8">
        <v>69066</v>
      </c>
      <c r="I705" s="8">
        <v>18539</v>
      </c>
      <c r="J705" s="8">
        <v>328192</v>
      </c>
      <c r="K705" s="1" t="s">
        <v>166</v>
      </c>
    </row>
    <row r="706" spans="1:11">
      <c r="A706" s="1" t="s">
        <v>232</v>
      </c>
      <c r="B706" s="1">
        <v>705</v>
      </c>
      <c r="C706" s="1">
        <v>202006</v>
      </c>
      <c r="D706" s="4" t="s">
        <v>271</v>
      </c>
      <c r="E706" s="1">
        <v>690</v>
      </c>
      <c r="F706" s="1">
        <v>3</v>
      </c>
      <c r="G706" s="1">
        <v>0</v>
      </c>
      <c r="H706" s="8">
        <v>34624</v>
      </c>
      <c r="I706" s="8">
        <v>8491</v>
      </c>
      <c r="J706" s="8">
        <v>424198</v>
      </c>
      <c r="K706" s="1" t="s">
        <v>166</v>
      </c>
    </row>
    <row r="707" spans="1:11">
      <c r="A707" s="1" t="s">
        <v>232</v>
      </c>
      <c r="B707" s="1">
        <v>706</v>
      </c>
      <c r="C707" s="1">
        <v>202006</v>
      </c>
      <c r="D707" s="4" t="s">
        <v>271</v>
      </c>
      <c r="E707" s="1">
        <v>696</v>
      </c>
      <c r="F707" s="1">
        <v>3</v>
      </c>
      <c r="G707" s="1">
        <v>0</v>
      </c>
      <c r="H707" s="8">
        <v>13880</v>
      </c>
      <c r="I707" s="8">
        <v>3778</v>
      </c>
      <c r="J707" s="8">
        <v>55210</v>
      </c>
      <c r="K707" s="1" t="s">
        <v>166</v>
      </c>
    </row>
    <row r="708" spans="1:11">
      <c r="A708" s="1" t="s">
        <v>232</v>
      </c>
      <c r="B708" s="1">
        <v>707</v>
      </c>
      <c r="C708" s="1">
        <v>202006</v>
      </c>
      <c r="D708" s="4" t="s">
        <v>271</v>
      </c>
      <c r="E708" s="1">
        <v>720</v>
      </c>
      <c r="F708" s="1">
        <v>3</v>
      </c>
      <c r="G708" s="1">
        <v>0</v>
      </c>
      <c r="H708" s="8">
        <v>1027140</v>
      </c>
      <c r="I708" s="8">
        <v>323412</v>
      </c>
      <c r="J708" s="8">
        <v>8461583</v>
      </c>
      <c r="K708" s="1" t="s">
        <v>166</v>
      </c>
    </row>
    <row r="709" spans="1:11">
      <c r="A709" s="1" t="s">
        <v>232</v>
      </c>
      <c r="B709" s="1">
        <v>708</v>
      </c>
      <c r="C709" s="1">
        <v>202006</v>
      </c>
      <c r="D709" s="4" t="s">
        <v>278</v>
      </c>
      <c r="E709" s="1">
        <v>52</v>
      </c>
      <c r="F709" s="1">
        <v>3</v>
      </c>
      <c r="G709" s="1">
        <v>0</v>
      </c>
      <c r="H709" s="8">
        <v>47548</v>
      </c>
      <c r="I709" s="8">
        <v>12927</v>
      </c>
      <c r="J709" s="8">
        <v>437974</v>
      </c>
      <c r="K709" s="1" t="s">
        <v>166</v>
      </c>
    </row>
    <row r="710" spans="1:11">
      <c r="A710" s="1" t="s">
        <v>232</v>
      </c>
      <c r="B710" s="1">
        <v>709</v>
      </c>
      <c r="C710" s="1">
        <v>202006</v>
      </c>
      <c r="D710" s="4" t="s">
        <v>278</v>
      </c>
      <c r="E710" s="1">
        <v>204</v>
      </c>
      <c r="F710" s="1">
        <v>3</v>
      </c>
      <c r="G710" s="1">
        <v>0</v>
      </c>
      <c r="H710" s="8">
        <v>791</v>
      </c>
      <c r="I710" s="8">
        <v>238</v>
      </c>
      <c r="J710" s="8">
        <v>17006</v>
      </c>
      <c r="K710" s="1" t="s">
        <v>166</v>
      </c>
    </row>
    <row r="711" spans="1:11">
      <c r="A711" s="1" t="s">
        <v>232</v>
      </c>
      <c r="B711" s="1">
        <v>710</v>
      </c>
      <c r="C711" s="1">
        <v>202006</v>
      </c>
      <c r="D711" s="4" t="s">
        <v>278</v>
      </c>
      <c r="E711" s="1">
        <v>662</v>
      </c>
      <c r="F711" s="1">
        <v>3</v>
      </c>
      <c r="G711" s="1">
        <v>0</v>
      </c>
      <c r="H711" s="8">
        <v>18146</v>
      </c>
      <c r="I711" s="8">
        <v>5789</v>
      </c>
      <c r="J711" s="8">
        <v>66152</v>
      </c>
      <c r="K711" s="1" t="s">
        <v>166</v>
      </c>
    </row>
    <row r="712" spans="1:11">
      <c r="A712" s="1" t="s">
        <v>232</v>
      </c>
      <c r="B712" s="1">
        <v>711</v>
      </c>
      <c r="C712" s="1">
        <v>202006</v>
      </c>
      <c r="D712" s="4" t="s">
        <v>278</v>
      </c>
      <c r="E712" s="1">
        <v>664</v>
      </c>
      <c r="F712" s="1">
        <v>3</v>
      </c>
      <c r="G712" s="1">
        <v>0</v>
      </c>
      <c r="H712" s="8">
        <v>271617</v>
      </c>
      <c r="I712" s="8">
        <v>81603</v>
      </c>
      <c r="J712" s="8">
        <v>1423067</v>
      </c>
      <c r="K712" s="1" t="s">
        <v>166</v>
      </c>
    </row>
    <row r="713" spans="1:11">
      <c r="A713" s="1" t="s">
        <v>232</v>
      </c>
      <c r="B713" s="1">
        <v>712</v>
      </c>
      <c r="C713" s="1">
        <v>202006</v>
      </c>
      <c r="D713" s="4" t="s">
        <v>278</v>
      </c>
      <c r="E713" s="1">
        <v>666</v>
      </c>
      <c r="F713" s="1">
        <v>3</v>
      </c>
      <c r="G713" s="1">
        <v>0</v>
      </c>
      <c r="H713" s="8">
        <v>659437</v>
      </c>
      <c r="I713" s="8">
        <v>163533</v>
      </c>
      <c r="J713" s="8">
        <v>2756528</v>
      </c>
      <c r="K713" s="1" t="s">
        <v>166</v>
      </c>
    </row>
    <row r="714" spans="1:11">
      <c r="A714" s="1" t="s">
        <v>232</v>
      </c>
      <c r="B714" s="1">
        <v>713</v>
      </c>
      <c r="C714" s="1">
        <v>202006</v>
      </c>
      <c r="D714" s="4" t="s">
        <v>278</v>
      </c>
      <c r="E714" s="1">
        <v>669</v>
      </c>
      <c r="F714" s="1">
        <v>3</v>
      </c>
      <c r="G714" s="1">
        <v>0</v>
      </c>
      <c r="H714" s="8">
        <v>17522</v>
      </c>
      <c r="I714" s="8">
        <v>4254</v>
      </c>
      <c r="J714" s="8">
        <v>92255</v>
      </c>
      <c r="K714" s="1" t="s">
        <v>166</v>
      </c>
    </row>
    <row r="715" spans="1:11">
      <c r="A715" s="1" t="s">
        <v>232</v>
      </c>
      <c r="B715" s="1">
        <v>714</v>
      </c>
      <c r="C715" s="1">
        <v>202006</v>
      </c>
      <c r="D715" s="4" t="s">
        <v>278</v>
      </c>
      <c r="E715" s="1">
        <v>676</v>
      </c>
      <c r="F715" s="1">
        <v>3</v>
      </c>
      <c r="G715" s="1">
        <v>0</v>
      </c>
      <c r="H715" s="8">
        <v>2715</v>
      </c>
      <c r="I715" s="8">
        <v>1055</v>
      </c>
      <c r="J715" s="8">
        <v>18768</v>
      </c>
      <c r="K715" s="1" t="s">
        <v>166</v>
      </c>
    </row>
    <row r="716" spans="1:11">
      <c r="A716" s="1" t="s">
        <v>232</v>
      </c>
      <c r="B716" s="1">
        <v>715</v>
      </c>
      <c r="C716" s="1">
        <v>202006</v>
      </c>
      <c r="D716" s="4" t="s">
        <v>278</v>
      </c>
      <c r="E716" s="1">
        <v>690</v>
      </c>
      <c r="F716" s="1">
        <v>3</v>
      </c>
      <c r="G716" s="1">
        <v>0</v>
      </c>
      <c r="H716" s="8">
        <v>54066</v>
      </c>
      <c r="I716" s="8">
        <v>17910</v>
      </c>
      <c r="J716" s="8">
        <v>460348</v>
      </c>
      <c r="K716" s="1" t="s">
        <v>166</v>
      </c>
    </row>
    <row r="717" spans="1:11">
      <c r="A717" s="1" t="s">
        <v>232</v>
      </c>
      <c r="B717" s="1">
        <v>716</v>
      </c>
      <c r="C717" s="1">
        <v>202006</v>
      </c>
      <c r="D717" s="4" t="s">
        <v>278</v>
      </c>
      <c r="E717" s="1">
        <v>696</v>
      </c>
      <c r="F717" s="1">
        <v>3</v>
      </c>
      <c r="G717" s="1">
        <v>0</v>
      </c>
      <c r="H717" s="8">
        <v>47489</v>
      </c>
      <c r="I717" s="8">
        <v>11813</v>
      </c>
      <c r="J717" s="8">
        <v>325247</v>
      </c>
      <c r="K717" s="1" t="s">
        <v>166</v>
      </c>
    </row>
    <row r="718" spans="1:11">
      <c r="A718" s="1" t="s">
        <v>232</v>
      </c>
      <c r="B718" s="1">
        <v>717</v>
      </c>
      <c r="C718" s="1">
        <v>202006</v>
      </c>
      <c r="D718" s="4" t="s">
        <v>278</v>
      </c>
      <c r="E718" s="1">
        <v>720</v>
      </c>
      <c r="F718" s="1">
        <v>3</v>
      </c>
      <c r="G718" s="1">
        <v>0</v>
      </c>
      <c r="H718" s="8">
        <v>128417</v>
      </c>
      <c r="I718" s="8">
        <v>44286</v>
      </c>
      <c r="J718" s="8">
        <v>1131348</v>
      </c>
      <c r="K718" s="1" t="s">
        <v>166</v>
      </c>
    </row>
    <row r="719" spans="1:11">
      <c r="A719" s="1" t="s">
        <v>232</v>
      </c>
      <c r="B719" s="1">
        <v>718</v>
      </c>
      <c r="C719" s="1">
        <v>202007</v>
      </c>
      <c r="D719" s="4" t="s">
        <v>256</v>
      </c>
      <c r="E719" s="1">
        <v>52</v>
      </c>
      <c r="F719" s="1">
        <v>3</v>
      </c>
      <c r="G719" s="1">
        <v>0</v>
      </c>
      <c r="H719" s="8">
        <v>3585836</v>
      </c>
      <c r="I719" s="8">
        <v>741659</v>
      </c>
      <c r="J719" s="8">
        <v>12658432</v>
      </c>
      <c r="K719" s="1" t="s">
        <v>166</v>
      </c>
    </row>
    <row r="720" spans="1:11">
      <c r="A720" s="1" t="s">
        <v>232</v>
      </c>
      <c r="B720" s="1">
        <v>719</v>
      </c>
      <c r="C720" s="1">
        <v>202007</v>
      </c>
      <c r="D720" s="4" t="s">
        <v>256</v>
      </c>
      <c r="E720" s="1">
        <v>204</v>
      </c>
      <c r="F720" s="1">
        <v>3</v>
      </c>
      <c r="G720" s="1">
        <v>0</v>
      </c>
      <c r="H720" s="8">
        <v>237403</v>
      </c>
      <c r="I720" s="8">
        <v>36695</v>
      </c>
      <c r="J720" s="8">
        <v>247523</v>
      </c>
      <c r="K720" s="1" t="s">
        <v>166</v>
      </c>
    </row>
    <row r="721" spans="1:11">
      <c r="A721" s="1" t="s">
        <v>232</v>
      </c>
      <c r="B721" s="1">
        <v>720</v>
      </c>
      <c r="C721" s="1">
        <v>202007</v>
      </c>
      <c r="D721" s="4" t="s">
        <v>256</v>
      </c>
      <c r="E721" s="1">
        <v>662</v>
      </c>
      <c r="F721" s="1">
        <v>3</v>
      </c>
      <c r="G721" s="1">
        <v>0</v>
      </c>
      <c r="H721" s="8">
        <v>1748301</v>
      </c>
      <c r="I721" s="8">
        <v>403903</v>
      </c>
      <c r="J721" s="8">
        <v>4456811</v>
      </c>
      <c r="K721" s="1" t="s">
        <v>166</v>
      </c>
    </row>
    <row r="722" spans="1:11">
      <c r="A722" s="1" t="s">
        <v>232</v>
      </c>
      <c r="B722" s="1">
        <v>721</v>
      </c>
      <c r="C722" s="1">
        <v>202007</v>
      </c>
      <c r="D722" s="4" t="s">
        <v>256</v>
      </c>
      <c r="E722" s="1">
        <v>664</v>
      </c>
      <c r="F722" s="1">
        <v>3</v>
      </c>
      <c r="G722" s="1">
        <v>0</v>
      </c>
      <c r="H722" s="8">
        <v>3278764</v>
      </c>
      <c r="I722" s="8">
        <v>516148</v>
      </c>
      <c r="J722" s="8">
        <v>6870060</v>
      </c>
      <c r="K722" s="1" t="s">
        <v>166</v>
      </c>
    </row>
    <row r="723" spans="1:11">
      <c r="A723" s="1" t="s">
        <v>232</v>
      </c>
      <c r="B723" s="1">
        <v>722</v>
      </c>
      <c r="C723" s="1">
        <v>202007</v>
      </c>
      <c r="D723" s="4" t="s">
        <v>256</v>
      </c>
      <c r="E723" s="1">
        <v>666</v>
      </c>
      <c r="F723" s="1">
        <v>3</v>
      </c>
      <c r="G723" s="1">
        <v>0</v>
      </c>
      <c r="H723" s="8">
        <v>12854764</v>
      </c>
      <c r="I723" s="8">
        <v>2056893</v>
      </c>
      <c r="J723" s="8">
        <v>21229004</v>
      </c>
      <c r="K723" s="1" t="s">
        <v>166</v>
      </c>
    </row>
    <row r="724" spans="1:11">
      <c r="A724" s="1" t="s">
        <v>232</v>
      </c>
      <c r="B724" s="1">
        <v>723</v>
      </c>
      <c r="C724" s="1">
        <v>202007</v>
      </c>
      <c r="D724" s="4" t="s">
        <v>256</v>
      </c>
      <c r="E724" s="1">
        <v>669</v>
      </c>
      <c r="F724" s="1">
        <v>3</v>
      </c>
      <c r="G724" s="1">
        <v>0</v>
      </c>
      <c r="H724" s="8">
        <v>500847</v>
      </c>
      <c r="I724" s="8">
        <v>79308</v>
      </c>
      <c r="J724" s="8">
        <v>1230791</v>
      </c>
      <c r="K724" s="1" t="s">
        <v>166</v>
      </c>
    </row>
    <row r="725" spans="1:11">
      <c r="A725" s="1" t="s">
        <v>232</v>
      </c>
      <c r="B725" s="1">
        <v>724</v>
      </c>
      <c r="C725" s="1">
        <v>202007</v>
      </c>
      <c r="D725" s="4" t="s">
        <v>256</v>
      </c>
      <c r="E725" s="1">
        <v>676</v>
      </c>
      <c r="F725" s="1">
        <v>3</v>
      </c>
      <c r="G725" s="1">
        <v>0</v>
      </c>
      <c r="H725" s="8">
        <v>28964</v>
      </c>
      <c r="I725" s="8">
        <v>4319</v>
      </c>
      <c r="J725" s="8">
        <v>59868</v>
      </c>
      <c r="K725" s="1" t="s">
        <v>166</v>
      </c>
    </row>
    <row r="726" spans="1:11">
      <c r="A726" s="1" t="s">
        <v>232</v>
      </c>
      <c r="B726" s="1">
        <v>725</v>
      </c>
      <c r="C726" s="1">
        <v>202007</v>
      </c>
      <c r="D726" s="4" t="s">
        <v>256</v>
      </c>
      <c r="E726" s="1">
        <v>690</v>
      </c>
      <c r="F726" s="1">
        <v>3</v>
      </c>
      <c r="G726" s="1">
        <v>0</v>
      </c>
      <c r="H726" s="8">
        <v>748792</v>
      </c>
      <c r="I726" s="8">
        <v>104048</v>
      </c>
      <c r="J726" s="8">
        <v>2130377</v>
      </c>
      <c r="K726" s="1" t="s">
        <v>166</v>
      </c>
    </row>
    <row r="727" spans="1:11">
      <c r="A727" s="1" t="s">
        <v>232</v>
      </c>
      <c r="B727" s="1">
        <v>726</v>
      </c>
      <c r="C727" s="1">
        <v>202007</v>
      </c>
      <c r="D727" s="4" t="s">
        <v>256</v>
      </c>
      <c r="E727" s="1">
        <v>696</v>
      </c>
      <c r="F727" s="1">
        <v>3</v>
      </c>
      <c r="G727" s="1">
        <v>0</v>
      </c>
      <c r="H727" s="8">
        <v>481869</v>
      </c>
      <c r="I727" s="8">
        <v>78047</v>
      </c>
      <c r="J727" s="8">
        <v>1456404</v>
      </c>
      <c r="K727" s="1" t="s">
        <v>166</v>
      </c>
    </row>
    <row r="728" spans="1:11">
      <c r="A728" s="1" t="s">
        <v>232</v>
      </c>
      <c r="B728" s="1">
        <v>727</v>
      </c>
      <c r="C728" s="1">
        <v>202007</v>
      </c>
      <c r="D728" s="4" t="s">
        <v>256</v>
      </c>
      <c r="E728" s="1">
        <v>720</v>
      </c>
      <c r="F728" s="1">
        <v>3</v>
      </c>
      <c r="G728" s="1">
        <v>0</v>
      </c>
      <c r="H728" s="8">
        <v>1339768</v>
      </c>
      <c r="I728" s="8">
        <v>258749</v>
      </c>
      <c r="J728" s="8">
        <v>4861759</v>
      </c>
      <c r="K728" s="1" t="s">
        <v>166</v>
      </c>
    </row>
    <row r="729" spans="1:11">
      <c r="A729" s="1" t="s">
        <v>232</v>
      </c>
      <c r="B729" s="1">
        <v>728</v>
      </c>
      <c r="C729" s="1">
        <v>202007</v>
      </c>
      <c r="D729" s="4" t="s">
        <v>265</v>
      </c>
      <c r="E729" s="1">
        <v>52</v>
      </c>
      <c r="F729" s="1">
        <v>3</v>
      </c>
      <c r="G729" s="1">
        <v>0</v>
      </c>
      <c r="H729" s="8">
        <v>601389</v>
      </c>
      <c r="I729" s="8">
        <v>218248</v>
      </c>
      <c r="J729" s="8">
        <v>3135593</v>
      </c>
      <c r="K729" s="1" t="s">
        <v>166</v>
      </c>
    </row>
    <row r="730" spans="1:11">
      <c r="A730" s="1" t="s">
        <v>232</v>
      </c>
      <c r="B730" s="1">
        <v>729</v>
      </c>
      <c r="C730" s="1">
        <v>202007</v>
      </c>
      <c r="D730" s="4" t="s">
        <v>265</v>
      </c>
      <c r="E730" s="1">
        <v>204</v>
      </c>
      <c r="F730" s="1">
        <v>3</v>
      </c>
      <c r="G730" s="1">
        <v>0</v>
      </c>
      <c r="H730" s="8">
        <v>16173</v>
      </c>
      <c r="I730" s="8">
        <v>4790</v>
      </c>
      <c r="J730" s="8">
        <v>28701</v>
      </c>
      <c r="K730" s="1" t="s">
        <v>166</v>
      </c>
    </row>
    <row r="731" spans="1:11">
      <c r="A731" s="1" t="s">
        <v>232</v>
      </c>
      <c r="B731" s="1">
        <v>730</v>
      </c>
      <c r="C731" s="1">
        <v>202007</v>
      </c>
      <c r="D731" s="4" t="s">
        <v>265</v>
      </c>
      <c r="E731" s="1">
        <v>662</v>
      </c>
      <c r="F731" s="1">
        <v>3</v>
      </c>
      <c r="G731" s="1">
        <v>0</v>
      </c>
      <c r="H731" s="8">
        <v>90235</v>
      </c>
      <c r="I731" s="8">
        <v>34097</v>
      </c>
      <c r="J731" s="8">
        <v>398841</v>
      </c>
      <c r="K731" s="1" t="s">
        <v>166</v>
      </c>
    </row>
    <row r="732" spans="1:11">
      <c r="A732" s="1" t="s">
        <v>232</v>
      </c>
      <c r="B732" s="1">
        <v>731</v>
      </c>
      <c r="C732" s="1">
        <v>202007</v>
      </c>
      <c r="D732" s="4" t="s">
        <v>265</v>
      </c>
      <c r="E732" s="1">
        <v>664</v>
      </c>
      <c r="F732" s="1">
        <v>3</v>
      </c>
      <c r="G732" s="1">
        <v>0</v>
      </c>
      <c r="H732" s="8">
        <v>24305</v>
      </c>
      <c r="I732" s="8">
        <v>7709</v>
      </c>
      <c r="J732" s="8">
        <v>102125</v>
      </c>
      <c r="K732" s="1" t="s">
        <v>166</v>
      </c>
    </row>
    <row r="733" spans="1:11">
      <c r="A733" s="1" t="s">
        <v>232</v>
      </c>
      <c r="B733" s="1">
        <v>732</v>
      </c>
      <c r="C733" s="1">
        <v>202007</v>
      </c>
      <c r="D733" s="4" t="s">
        <v>265</v>
      </c>
      <c r="E733" s="1">
        <v>666</v>
      </c>
      <c r="F733" s="1">
        <v>3</v>
      </c>
      <c r="G733" s="1">
        <v>0</v>
      </c>
      <c r="H733" s="8">
        <v>1802376</v>
      </c>
      <c r="I733" s="8">
        <v>670698</v>
      </c>
      <c r="J733" s="8">
        <v>8131226</v>
      </c>
      <c r="K733" s="1" t="s">
        <v>166</v>
      </c>
    </row>
    <row r="734" spans="1:11">
      <c r="A734" s="1" t="s">
        <v>232</v>
      </c>
      <c r="B734" s="1">
        <v>733</v>
      </c>
      <c r="C734" s="1">
        <v>202007</v>
      </c>
      <c r="D734" s="4" t="s">
        <v>265</v>
      </c>
      <c r="E734" s="1">
        <v>669</v>
      </c>
      <c r="F734" s="1">
        <v>3</v>
      </c>
      <c r="G734" s="1">
        <v>0</v>
      </c>
      <c r="H734" s="8">
        <v>69302</v>
      </c>
      <c r="I734" s="8">
        <v>19966</v>
      </c>
      <c r="J734" s="8">
        <v>345674</v>
      </c>
      <c r="K734" s="1" t="s">
        <v>166</v>
      </c>
    </row>
    <row r="735" spans="1:11">
      <c r="A735" s="1" t="s">
        <v>232</v>
      </c>
      <c r="B735" s="1">
        <v>734</v>
      </c>
      <c r="C735" s="1">
        <v>202007</v>
      </c>
      <c r="D735" s="4" t="s">
        <v>265</v>
      </c>
      <c r="E735" s="1">
        <v>676</v>
      </c>
      <c r="F735" s="1">
        <v>3</v>
      </c>
      <c r="G735" s="1">
        <v>0</v>
      </c>
      <c r="H735" s="8">
        <v>323585</v>
      </c>
      <c r="I735" s="8">
        <v>92956</v>
      </c>
      <c r="J735" s="8">
        <v>1245447</v>
      </c>
      <c r="K735" s="1" t="s">
        <v>166</v>
      </c>
    </row>
    <row r="736" spans="1:11">
      <c r="A736" s="1" t="s">
        <v>232</v>
      </c>
      <c r="B736" s="1">
        <v>735</v>
      </c>
      <c r="C736" s="1">
        <v>202007</v>
      </c>
      <c r="D736" s="4" t="s">
        <v>265</v>
      </c>
      <c r="E736" s="1">
        <v>690</v>
      </c>
      <c r="F736" s="1">
        <v>3</v>
      </c>
      <c r="G736" s="1">
        <v>0</v>
      </c>
      <c r="H736" s="8">
        <v>76663</v>
      </c>
      <c r="I736" s="8">
        <v>19593</v>
      </c>
      <c r="J736" s="8">
        <v>445099</v>
      </c>
      <c r="K736" s="1" t="s">
        <v>166</v>
      </c>
    </row>
    <row r="737" spans="1:11">
      <c r="A737" s="1" t="s">
        <v>232</v>
      </c>
      <c r="B737" s="1">
        <v>736</v>
      </c>
      <c r="C737" s="1">
        <v>202007</v>
      </c>
      <c r="D737" s="4" t="s">
        <v>265</v>
      </c>
      <c r="E737" s="1">
        <v>696</v>
      </c>
      <c r="F737" s="1">
        <v>3</v>
      </c>
      <c r="G737" s="1">
        <v>0</v>
      </c>
      <c r="H737" s="8">
        <v>778100</v>
      </c>
      <c r="I737" s="8">
        <v>289391</v>
      </c>
      <c r="J737" s="8">
        <v>3888287</v>
      </c>
      <c r="K737" s="1" t="s">
        <v>166</v>
      </c>
    </row>
    <row r="738" spans="1:11">
      <c r="A738" s="1" t="s">
        <v>232</v>
      </c>
      <c r="B738" s="1">
        <v>737</v>
      </c>
      <c r="C738" s="1">
        <v>202007</v>
      </c>
      <c r="D738" s="4" t="s">
        <v>265</v>
      </c>
      <c r="E738" s="1">
        <v>720</v>
      </c>
      <c r="F738" s="1">
        <v>3</v>
      </c>
      <c r="G738" s="1">
        <v>0</v>
      </c>
      <c r="H738" s="8">
        <v>910459</v>
      </c>
      <c r="I738" s="8">
        <v>363522</v>
      </c>
      <c r="J738" s="8">
        <v>5689665</v>
      </c>
      <c r="K738" s="1" t="s">
        <v>166</v>
      </c>
    </row>
    <row r="739" spans="1:11">
      <c r="A739" s="1" t="s">
        <v>232</v>
      </c>
      <c r="B739" s="1">
        <v>738</v>
      </c>
      <c r="C739" s="1">
        <v>202007</v>
      </c>
      <c r="D739" s="4" t="s">
        <v>271</v>
      </c>
      <c r="E739" s="1">
        <v>52</v>
      </c>
      <c r="F739" s="1">
        <v>3</v>
      </c>
      <c r="G739" s="1">
        <v>0</v>
      </c>
      <c r="H739" s="8">
        <v>141999</v>
      </c>
      <c r="I739" s="8">
        <v>57354</v>
      </c>
      <c r="J739" s="8">
        <v>1205351</v>
      </c>
      <c r="K739" s="1" t="s">
        <v>166</v>
      </c>
    </row>
    <row r="740" spans="1:11">
      <c r="A740" s="1" t="s">
        <v>232</v>
      </c>
      <c r="B740" s="1">
        <v>739</v>
      </c>
      <c r="C740" s="1">
        <v>202007</v>
      </c>
      <c r="D740" s="4" t="s">
        <v>271</v>
      </c>
      <c r="E740" s="1">
        <v>204</v>
      </c>
      <c r="F740" s="1">
        <v>3</v>
      </c>
      <c r="G740" s="1">
        <v>0</v>
      </c>
      <c r="H740" s="8">
        <v>274163</v>
      </c>
      <c r="I740" s="8">
        <v>76821</v>
      </c>
      <c r="J740" s="8">
        <v>1166969</v>
      </c>
      <c r="K740" s="1" t="s">
        <v>166</v>
      </c>
    </row>
    <row r="741" spans="1:11">
      <c r="A741" s="1" t="s">
        <v>232</v>
      </c>
      <c r="B741" s="1">
        <v>740</v>
      </c>
      <c r="C741" s="1">
        <v>202007</v>
      </c>
      <c r="D741" s="4" t="s">
        <v>271</v>
      </c>
      <c r="E741" s="1">
        <v>662</v>
      </c>
      <c r="F741" s="1">
        <v>3</v>
      </c>
      <c r="G741" s="1">
        <v>0</v>
      </c>
      <c r="H741" s="8">
        <v>43600</v>
      </c>
      <c r="I741" s="8">
        <v>6398</v>
      </c>
      <c r="J741" s="8">
        <v>181740</v>
      </c>
      <c r="K741" s="1" t="s">
        <v>166</v>
      </c>
    </row>
    <row r="742" spans="1:11">
      <c r="A742" s="1" t="s">
        <v>232</v>
      </c>
      <c r="B742" s="1">
        <v>741</v>
      </c>
      <c r="C742" s="1">
        <v>202007</v>
      </c>
      <c r="D742" s="4" t="s">
        <v>271</v>
      </c>
      <c r="E742" s="1">
        <v>664</v>
      </c>
      <c r="F742" s="1">
        <v>3</v>
      </c>
      <c r="G742" s="1">
        <v>0</v>
      </c>
      <c r="H742" s="8">
        <v>466432</v>
      </c>
      <c r="I742" s="8">
        <v>117681</v>
      </c>
      <c r="J742" s="8">
        <v>2664884</v>
      </c>
      <c r="K742" s="1" t="s">
        <v>166</v>
      </c>
    </row>
    <row r="743" spans="1:11">
      <c r="A743" s="1" t="s">
        <v>232</v>
      </c>
      <c r="B743" s="1">
        <v>742</v>
      </c>
      <c r="C743" s="1">
        <v>202007</v>
      </c>
      <c r="D743" s="4" t="s">
        <v>271</v>
      </c>
      <c r="E743" s="1">
        <v>666</v>
      </c>
      <c r="F743" s="1">
        <v>3</v>
      </c>
      <c r="G743" s="1">
        <v>0</v>
      </c>
      <c r="H743" s="8">
        <v>119566</v>
      </c>
      <c r="I743" s="8">
        <v>54318</v>
      </c>
      <c r="J743" s="8">
        <v>496529</v>
      </c>
      <c r="K743" s="1" t="s">
        <v>166</v>
      </c>
    </row>
    <row r="744" spans="1:11">
      <c r="A744" s="1" t="s">
        <v>232</v>
      </c>
      <c r="B744" s="1">
        <v>743</v>
      </c>
      <c r="C744" s="1">
        <v>202007</v>
      </c>
      <c r="D744" s="4" t="s">
        <v>271</v>
      </c>
      <c r="E744" s="1">
        <v>669</v>
      </c>
      <c r="F744" s="1">
        <v>3</v>
      </c>
      <c r="G744" s="1">
        <v>0</v>
      </c>
      <c r="H744" s="8">
        <v>235719</v>
      </c>
      <c r="I744" s="8">
        <v>67242</v>
      </c>
      <c r="J744" s="8">
        <v>1203013</v>
      </c>
      <c r="K744" s="1" t="s">
        <v>166</v>
      </c>
    </row>
    <row r="745" spans="1:11">
      <c r="A745" s="1" t="s">
        <v>232</v>
      </c>
      <c r="B745" s="1">
        <v>744</v>
      </c>
      <c r="C745" s="1">
        <v>202007</v>
      </c>
      <c r="D745" s="4" t="s">
        <v>271</v>
      </c>
      <c r="E745" s="1">
        <v>676</v>
      </c>
      <c r="F745" s="1">
        <v>3</v>
      </c>
      <c r="G745" s="1">
        <v>0</v>
      </c>
      <c r="H745" s="8">
        <v>59704</v>
      </c>
      <c r="I745" s="8">
        <v>19270</v>
      </c>
      <c r="J745" s="8">
        <v>411290</v>
      </c>
      <c r="K745" s="1" t="s">
        <v>166</v>
      </c>
    </row>
    <row r="746" spans="1:11">
      <c r="A746" s="1" t="s">
        <v>232</v>
      </c>
      <c r="B746" s="1">
        <v>745</v>
      </c>
      <c r="C746" s="1">
        <v>202007</v>
      </c>
      <c r="D746" s="4" t="s">
        <v>271</v>
      </c>
      <c r="E746" s="1">
        <v>690</v>
      </c>
      <c r="F746" s="1">
        <v>3</v>
      </c>
      <c r="G746" s="1">
        <v>0</v>
      </c>
      <c r="H746" s="8">
        <v>60666</v>
      </c>
      <c r="I746" s="8">
        <v>18705</v>
      </c>
      <c r="J746" s="8">
        <v>480222</v>
      </c>
      <c r="K746" s="1" t="s">
        <v>166</v>
      </c>
    </row>
    <row r="747" spans="1:11">
      <c r="A747" s="1" t="s">
        <v>232</v>
      </c>
      <c r="B747" s="1">
        <v>746</v>
      </c>
      <c r="C747" s="1">
        <v>202007</v>
      </c>
      <c r="D747" s="4" t="s">
        <v>271</v>
      </c>
      <c r="E747" s="1">
        <v>696</v>
      </c>
      <c r="F747" s="1">
        <v>3</v>
      </c>
      <c r="G747" s="1">
        <v>0</v>
      </c>
      <c r="H747" s="8">
        <v>17900</v>
      </c>
      <c r="I747" s="8">
        <v>7588</v>
      </c>
      <c r="J747" s="8">
        <v>124222</v>
      </c>
      <c r="K747" s="1" t="s">
        <v>166</v>
      </c>
    </row>
    <row r="748" spans="1:11">
      <c r="A748" s="1" t="s">
        <v>232</v>
      </c>
      <c r="B748" s="1">
        <v>747</v>
      </c>
      <c r="C748" s="1">
        <v>202007</v>
      </c>
      <c r="D748" s="4" t="s">
        <v>271</v>
      </c>
      <c r="E748" s="1">
        <v>720</v>
      </c>
      <c r="F748" s="1">
        <v>3</v>
      </c>
      <c r="G748" s="1">
        <v>0</v>
      </c>
      <c r="H748" s="8">
        <v>924798</v>
      </c>
      <c r="I748" s="8">
        <v>250315</v>
      </c>
      <c r="J748" s="8">
        <v>7510069</v>
      </c>
      <c r="K748" s="1" t="s">
        <v>166</v>
      </c>
    </row>
    <row r="749" spans="1:11">
      <c r="A749" s="1" t="s">
        <v>232</v>
      </c>
      <c r="B749" s="1">
        <v>748</v>
      </c>
      <c r="C749" s="1">
        <v>202007</v>
      </c>
      <c r="D749" s="4" t="s">
        <v>278</v>
      </c>
      <c r="E749" s="1">
        <v>52</v>
      </c>
      <c r="F749" s="1">
        <v>3</v>
      </c>
      <c r="G749" s="1">
        <v>0</v>
      </c>
      <c r="H749" s="8">
        <v>80781</v>
      </c>
      <c r="I749" s="8">
        <v>24819</v>
      </c>
      <c r="J749" s="8">
        <v>741073</v>
      </c>
      <c r="K749" s="1" t="s">
        <v>166</v>
      </c>
    </row>
    <row r="750" spans="1:11">
      <c r="A750" s="1" t="s">
        <v>232</v>
      </c>
      <c r="B750" s="1">
        <v>749</v>
      </c>
      <c r="C750" s="1">
        <v>202007</v>
      </c>
      <c r="D750" s="4" t="s">
        <v>278</v>
      </c>
      <c r="E750" s="1">
        <v>204</v>
      </c>
      <c r="F750" s="1">
        <v>3</v>
      </c>
      <c r="G750" s="1">
        <v>0</v>
      </c>
      <c r="H750" s="8">
        <v>6632</v>
      </c>
      <c r="I750" s="8">
        <v>2059</v>
      </c>
      <c r="J750" s="8">
        <v>88716</v>
      </c>
      <c r="K750" s="1" t="s">
        <v>166</v>
      </c>
    </row>
    <row r="751" spans="1:11">
      <c r="A751" s="1" t="s">
        <v>232</v>
      </c>
      <c r="B751" s="1">
        <v>750</v>
      </c>
      <c r="C751" s="1">
        <v>202007</v>
      </c>
      <c r="D751" s="4" t="s">
        <v>278</v>
      </c>
      <c r="E751" s="1">
        <v>662</v>
      </c>
      <c r="F751" s="1">
        <v>3</v>
      </c>
      <c r="G751" s="1">
        <v>0</v>
      </c>
      <c r="H751" s="8">
        <v>7194</v>
      </c>
      <c r="I751" s="8">
        <v>3163</v>
      </c>
      <c r="J751" s="8">
        <v>23775</v>
      </c>
      <c r="K751" s="1" t="s">
        <v>166</v>
      </c>
    </row>
    <row r="752" spans="1:11">
      <c r="A752" s="1" t="s">
        <v>232</v>
      </c>
      <c r="B752" s="1">
        <v>751</v>
      </c>
      <c r="C752" s="1">
        <v>202007</v>
      </c>
      <c r="D752" s="4" t="s">
        <v>278</v>
      </c>
      <c r="E752" s="1">
        <v>664</v>
      </c>
      <c r="F752" s="1">
        <v>3</v>
      </c>
      <c r="G752" s="1">
        <v>0</v>
      </c>
      <c r="H752" s="8">
        <v>242346</v>
      </c>
      <c r="I752" s="8">
        <v>59350</v>
      </c>
      <c r="J752" s="8">
        <v>1329925</v>
      </c>
      <c r="K752" s="1" t="s">
        <v>166</v>
      </c>
    </row>
    <row r="753" spans="1:11">
      <c r="A753" s="1" t="s">
        <v>232</v>
      </c>
      <c r="B753" s="1">
        <v>752</v>
      </c>
      <c r="C753" s="1">
        <v>202007</v>
      </c>
      <c r="D753" s="4" t="s">
        <v>278</v>
      </c>
      <c r="E753" s="1">
        <v>666</v>
      </c>
      <c r="F753" s="1">
        <v>3</v>
      </c>
      <c r="G753" s="1">
        <v>0</v>
      </c>
      <c r="H753" s="8">
        <v>1205984</v>
      </c>
      <c r="I753" s="8">
        <v>295390</v>
      </c>
      <c r="J753" s="8">
        <v>4637848</v>
      </c>
      <c r="K753" s="1" t="s">
        <v>166</v>
      </c>
    </row>
    <row r="754" spans="1:11">
      <c r="A754" s="1" t="s">
        <v>232</v>
      </c>
      <c r="B754" s="1">
        <v>753</v>
      </c>
      <c r="C754" s="1">
        <v>202007</v>
      </c>
      <c r="D754" s="4" t="s">
        <v>278</v>
      </c>
      <c r="E754" s="1">
        <v>669</v>
      </c>
      <c r="F754" s="1">
        <v>3</v>
      </c>
      <c r="G754" s="1">
        <v>0</v>
      </c>
      <c r="H754" s="8">
        <v>36261</v>
      </c>
      <c r="I754" s="8">
        <v>8830</v>
      </c>
      <c r="J754" s="8">
        <v>180937</v>
      </c>
      <c r="K754" s="1" t="s">
        <v>166</v>
      </c>
    </row>
    <row r="755" spans="1:11">
      <c r="A755" s="1" t="s">
        <v>232</v>
      </c>
      <c r="B755" s="1">
        <v>754</v>
      </c>
      <c r="C755" s="1">
        <v>202007</v>
      </c>
      <c r="D755" s="4" t="s">
        <v>278</v>
      </c>
      <c r="E755" s="1">
        <v>676</v>
      </c>
      <c r="F755" s="1">
        <v>3</v>
      </c>
      <c r="G755" s="1">
        <v>0</v>
      </c>
      <c r="H755" s="8">
        <v>26349</v>
      </c>
      <c r="I755" s="8">
        <v>3992</v>
      </c>
      <c r="J755" s="8">
        <v>139343</v>
      </c>
      <c r="K755" s="1" t="s">
        <v>166</v>
      </c>
    </row>
    <row r="756" spans="1:11">
      <c r="A756" s="1" t="s">
        <v>232</v>
      </c>
      <c r="B756" s="1">
        <v>755</v>
      </c>
      <c r="C756" s="1">
        <v>202007</v>
      </c>
      <c r="D756" s="4" t="s">
        <v>278</v>
      </c>
      <c r="E756" s="1">
        <v>690</v>
      </c>
      <c r="F756" s="1">
        <v>3</v>
      </c>
      <c r="G756" s="1">
        <v>0</v>
      </c>
      <c r="H756" s="8">
        <v>50724</v>
      </c>
      <c r="I756" s="8">
        <v>16724</v>
      </c>
      <c r="J756" s="8">
        <v>483247</v>
      </c>
      <c r="K756" s="1" t="s">
        <v>166</v>
      </c>
    </row>
    <row r="757" spans="1:11">
      <c r="A757" s="1" t="s">
        <v>232</v>
      </c>
      <c r="B757" s="1">
        <v>756</v>
      </c>
      <c r="C757" s="1">
        <v>202007</v>
      </c>
      <c r="D757" s="4" t="s">
        <v>278</v>
      </c>
      <c r="E757" s="1">
        <v>696</v>
      </c>
      <c r="F757" s="1">
        <v>3</v>
      </c>
      <c r="G757" s="1">
        <v>0</v>
      </c>
      <c r="H757" s="8">
        <v>73915</v>
      </c>
      <c r="I757" s="8">
        <v>22507</v>
      </c>
      <c r="J757" s="8">
        <v>575441</v>
      </c>
      <c r="K757" s="1" t="s">
        <v>166</v>
      </c>
    </row>
    <row r="758" spans="1:11">
      <c r="A758" s="1" t="s">
        <v>232</v>
      </c>
      <c r="B758" s="1">
        <v>757</v>
      </c>
      <c r="C758" s="1">
        <v>202007</v>
      </c>
      <c r="D758" s="4" t="s">
        <v>278</v>
      </c>
      <c r="E758" s="1">
        <v>720</v>
      </c>
      <c r="F758" s="1">
        <v>3</v>
      </c>
      <c r="G758" s="1">
        <v>0</v>
      </c>
      <c r="H758" s="8">
        <v>145815</v>
      </c>
      <c r="I758" s="8">
        <v>52724</v>
      </c>
      <c r="J758" s="8">
        <v>1128628</v>
      </c>
      <c r="K758" s="1" t="s">
        <v>166</v>
      </c>
    </row>
    <row r="759" spans="1:11">
      <c r="A759" s="1" t="s">
        <v>232</v>
      </c>
      <c r="B759" s="1">
        <v>758</v>
      </c>
      <c r="C759" s="1">
        <v>202008</v>
      </c>
      <c r="D759" s="4" t="s">
        <v>256</v>
      </c>
      <c r="E759" s="1">
        <v>52</v>
      </c>
      <c r="F759" s="1">
        <v>3</v>
      </c>
      <c r="G759" s="1">
        <v>0</v>
      </c>
      <c r="H759" s="8">
        <v>5006433</v>
      </c>
      <c r="I759" s="8">
        <v>960306</v>
      </c>
      <c r="J759" s="8">
        <v>15940464</v>
      </c>
      <c r="K759" s="1" t="s">
        <v>166</v>
      </c>
    </row>
    <row r="760" spans="1:11">
      <c r="A760" s="1" t="s">
        <v>232</v>
      </c>
      <c r="B760" s="1">
        <v>759</v>
      </c>
      <c r="C760" s="1">
        <v>202008</v>
      </c>
      <c r="D760" s="4" t="s">
        <v>256</v>
      </c>
      <c r="E760" s="1">
        <v>204</v>
      </c>
      <c r="F760" s="1">
        <v>3</v>
      </c>
      <c r="G760" s="1">
        <v>0</v>
      </c>
      <c r="H760" s="8">
        <v>595384</v>
      </c>
      <c r="I760" s="8">
        <v>108544</v>
      </c>
      <c r="J760" s="8">
        <v>693446</v>
      </c>
      <c r="K760" s="1" t="s">
        <v>166</v>
      </c>
    </row>
    <row r="761" spans="1:11">
      <c r="A761" s="1" t="s">
        <v>232</v>
      </c>
      <c r="B761" s="1">
        <v>760</v>
      </c>
      <c r="C761" s="1">
        <v>202008</v>
      </c>
      <c r="D761" s="4" t="s">
        <v>256</v>
      </c>
      <c r="E761" s="1">
        <v>662</v>
      </c>
      <c r="F761" s="1">
        <v>3</v>
      </c>
      <c r="G761" s="1">
        <v>0</v>
      </c>
      <c r="H761" s="8">
        <v>1644470</v>
      </c>
      <c r="I761" s="8">
        <v>415088</v>
      </c>
      <c r="J761" s="8">
        <v>4629067</v>
      </c>
      <c r="K761" s="1" t="s">
        <v>166</v>
      </c>
    </row>
    <row r="762" spans="1:11">
      <c r="A762" s="1" t="s">
        <v>232</v>
      </c>
      <c r="B762" s="1">
        <v>761</v>
      </c>
      <c r="C762" s="1">
        <v>202008</v>
      </c>
      <c r="D762" s="4" t="s">
        <v>256</v>
      </c>
      <c r="E762" s="1">
        <v>664</v>
      </c>
      <c r="F762" s="1">
        <v>3</v>
      </c>
      <c r="G762" s="1">
        <v>0</v>
      </c>
      <c r="H762" s="8">
        <v>2725995</v>
      </c>
      <c r="I762" s="8">
        <v>440866</v>
      </c>
      <c r="J762" s="8">
        <v>5961366</v>
      </c>
      <c r="K762" s="1" t="s">
        <v>166</v>
      </c>
    </row>
    <row r="763" spans="1:11">
      <c r="A763" s="1" t="s">
        <v>232</v>
      </c>
      <c r="B763" s="1">
        <v>762</v>
      </c>
      <c r="C763" s="1">
        <v>202008</v>
      </c>
      <c r="D763" s="4" t="s">
        <v>256</v>
      </c>
      <c r="E763" s="1">
        <v>666</v>
      </c>
      <c r="F763" s="1">
        <v>3</v>
      </c>
      <c r="G763" s="1">
        <v>0</v>
      </c>
      <c r="H763" s="8">
        <v>16432362</v>
      </c>
      <c r="I763" s="8">
        <v>2605356</v>
      </c>
      <c r="J763" s="8">
        <v>25126845</v>
      </c>
      <c r="K763" s="1" t="s">
        <v>166</v>
      </c>
    </row>
    <row r="764" spans="1:11">
      <c r="A764" s="1" t="s">
        <v>232</v>
      </c>
      <c r="B764" s="1">
        <v>763</v>
      </c>
      <c r="C764" s="1">
        <v>202008</v>
      </c>
      <c r="D764" s="4" t="s">
        <v>256</v>
      </c>
      <c r="E764" s="1">
        <v>669</v>
      </c>
      <c r="F764" s="1">
        <v>3</v>
      </c>
      <c r="G764" s="1">
        <v>0</v>
      </c>
      <c r="H764" s="8">
        <v>458415</v>
      </c>
      <c r="I764" s="8">
        <v>84533</v>
      </c>
      <c r="J764" s="8">
        <v>1055539</v>
      </c>
      <c r="K764" s="1" t="s">
        <v>166</v>
      </c>
    </row>
    <row r="765" spans="1:11">
      <c r="A765" s="1" t="s">
        <v>232</v>
      </c>
      <c r="B765" s="1">
        <v>764</v>
      </c>
      <c r="C765" s="1">
        <v>202008</v>
      </c>
      <c r="D765" s="4" t="s">
        <v>256</v>
      </c>
      <c r="E765" s="1">
        <v>676</v>
      </c>
      <c r="F765" s="1">
        <v>3</v>
      </c>
      <c r="G765" s="1">
        <v>0</v>
      </c>
      <c r="H765" s="8">
        <v>12507</v>
      </c>
      <c r="I765" s="8">
        <v>2511</v>
      </c>
      <c r="J765" s="8">
        <v>55493</v>
      </c>
      <c r="K765" s="1" t="s">
        <v>166</v>
      </c>
    </row>
    <row r="766" spans="1:11">
      <c r="A766" s="1" t="s">
        <v>232</v>
      </c>
      <c r="B766" s="1">
        <v>765</v>
      </c>
      <c r="C766" s="1">
        <v>202008</v>
      </c>
      <c r="D766" s="4" t="s">
        <v>256</v>
      </c>
      <c r="E766" s="1">
        <v>690</v>
      </c>
      <c r="F766" s="1">
        <v>3</v>
      </c>
      <c r="G766" s="1">
        <v>0</v>
      </c>
      <c r="H766" s="8">
        <v>416496</v>
      </c>
      <c r="I766" s="8">
        <v>58660</v>
      </c>
      <c r="J766" s="8">
        <v>1221160</v>
      </c>
      <c r="K766" s="1" t="s">
        <v>166</v>
      </c>
    </row>
    <row r="767" spans="1:11">
      <c r="A767" s="1" t="s">
        <v>232</v>
      </c>
      <c r="B767" s="1">
        <v>766</v>
      </c>
      <c r="C767" s="1">
        <v>202008</v>
      </c>
      <c r="D767" s="4" t="s">
        <v>256</v>
      </c>
      <c r="E767" s="1">
        <v>696</v>
      </c>
      <c r="F767" s="1">
        <v>3</v>
      </c>
      <c r="G767" s="1">
        <v>0</v>
      </c>
      <c r="H767" s="8">
        <v>364988</v>
      </c>
      <c r="I767" s="8">
        <v>66553</v>
      </c>
      <c r="J767" s="8">
        <v>1470368</v>
      </c>
      <c r="K767" s="1" t="s">
        <v>166</v>
      </c>
    </row>
    <row r="768" spans="1:11">
      <c r="A768" s="1" t="s">
        <v>232</v>
      </c>
      <c r="B768" s="1">
        <v>767</v>
      </c>
      <c r="C768" s="1">
        <v>202008</v>
      </c>
      <c r="D768" s="4" t="s">
        <v>256</v>
      </c>
      <c r="E768" s="1">
        <v>720</v>
      </c>
      <c r="F768" s="1">
        <v>3</v>
      </c>
      <c r="G768" s="1">
        <v>0</v>
      </c>
      <c r="H768" s="8">
        <v>945767</v>
      </c>
      <c r="I768" s="8">
        <v>196769</v>
      </c>
      <c r="J768" s="8">
        <v>3742202</v>
      </c>
      <c r="K768" s="1" t="s">
        <v>166</v>
      </c>
    </row>
    <row r="769" spans="1:11">
      <c r="A769" s="1" t="s">
        <v>232</v>
      </c>
      <c r="B769" s="1">
        <v>768</v>
      </c>
      <c r="C769" s="1">
        <v>202008</v>
      </c>
      <c r="D769" s="4" t="s">
        <v>265</v>
      </c>
      <c r="E769" s="1">
        <v>52</v>
      </c>
      <c r="F769" s="1">
        <v>3</v>
      </c>
      <c r="G769" s="1">
        <v>0</v>
      </c>
      <c r="H769" s="8">
        <v>1449075</v>
      </c>
      <c r="I769" s="8">
        <v>393878</v>
      </c>
      <c r="J769" s="8">
        <v>6942281</v>
      </c>
      <c r="K769" s="1" t="s">
        <v>166</v>
      </c>
    </row>
    <row r="770" spans="1:11">
      <c r="A770" s="1" t="s">
        <v>232</v>
      </c>
      <c r="B770" s="1">
        <v>769</v>
      </c>
      <c r="C770" s="1">
        <v>202008</v>
      </c>
      <c r="D770" s="4" t="s">
        <v>265</v>
      </c>
      <c r="E770" s="1">
        <v>204</v>
      </c>
      <c r="F770" s="1">
        <v>3</v>
      </c>
      <c r="G770" s="1">
        <v>0</v>
      </c>
      <c r="H770" s="8">
        <v>9561</v>
      </c>
      <c r="I770" s="8">
        <v>3308</v>
      </c>
      <c r="J770" s="8">
        <v>30664</v>
      </c>
      <c r="K770" s="1" t="s">
        <v>166</v>
      </c>
    </row>
    <row r="771" spans="1:11">
      <c r="A771" s="1" t="s">
        <v>232</v>
      </c>
      <c r="B771" s="1">
        <v>770</v>
      </c>
      <c r="C771" s="1">
        <v>202008</v>
      </c>
      <c r="D771" s="4" t="s">
        <v>265</v>
      </c>
      <c r="E771" s="1">
        <v>662</v>
      </c>
      <c r="F771" s="1">
        <v>3</v>
      </c>
      <c r="G771" s="1">
        <v>0</v>
      </c>
      <c r="H771" s="8">
        <v>76492</v>
      </c>
      <c r="I771" s="8">
        <v>23089</v>
      </c>
      <c r="J771" s="8">
        <v>306130</v>
      </c>
      <c r="K771" s="1" t="s">
        <v>166</v>
      </c>
    </row>
    <row r="772" spans="1:11">
      <c r="A772" s="1" t="s">
        <v>232</v>
      </c>
      <c r="B772" s="1">
        <v>771</v>
      </c>
      <c r="C772" s="1">
        <v>202008</v>
      </c>
      <c r="D772" s="4" t="s">
        <v>265</v>
      </c>
      <c r="E772" s="1">
        <v>664</v>
      </c>
      <c r="F772" s="1">
        <v>3</v>
      </c>
      <c r="G772" s="1">
        <v>0</v>
      </c>
      <c r="H772" s="8">
        <v>33596</v>
      </c>
      <c r="I772" s="8">
        <v>13099</v>
      </c>
      <c r="J772" s="8">
        <v>113262</v>
      </c>
      <c r="K772" s="1" t="s">
        <v>166</v>
      </c>
    </row>
    <row r="773" spans="1:11">
      <c r="A773" s="1" t="s">
        <v>232</v>
      </c>
      <c r="B773" s="1">
        <v>772</v>
      </c>
      <c r="C773" s="1">
        <v>202008</v>
      </c>
      <c r="D773" s="4" t="s">
        <v>265</v>
      </c>
      <c r="E773" s="1">
        <v>666</v>
      </c>
      <c r="F773" s="1">
        <v>3</v>
      </c>
      <c r="G773" s="1">
        <v>0</v>
      </c>
      <c r="H773" s="8">
        <v>2538993</v>
      </c>
      <c r="I773" s="8">
        <v>918456</v>
      </c>
      <c r="J773" s="8">
        <v>10729769</v>
      </c>
      <c r="K773" s="1" t="s">
        <v>166</v>
      </c>
    </row>
    <row r="774" spans="1:11">
      <c r="A774" s="1" t="s">
        <v>232</v>
      </c>
      <c r="B774" s="1">
        <v>773</v>
      </c>
      <c r="C774" s="1">
        <v>202008</v>
      </c>
      <c r="D774" s="4" t="s">
        <v>265</v>
      </c>
      <c r="E774" s="1">
        <v>669</v>
      </c>
      <c r="F774" s="1">
        <v>3</v>
      </c>
      <c r="G774" s="1">
        <v>0</v>
      </c>
      <c r="H774" s="8">
        <v>36770</v>
      </c>
      <c r="I774" s="8">
        <v>10485</v>
      </c>
      <c r="J774" s="8">
        <v>198103</v>
      </c>
      <c r="K774" s="1" t="s">
        <v>166</v>
      </c>
    </row>
    <row r="775" spans="1:11">
      <c r="A775" s="1" t="s">
        <v>232</v>
      </c>
      <c r="B775" s="1">
        <v>774</v>
      </c>
      <c r="C775" s="1">
        <v>202008</v>
      </c>
      <c r="D775" s="4" t="s">
        <v>265</v>
      </c>
      <c r="E775" s="1">
        <v>676</v>
      </c>
      <c r="F775" s="1">
        <v>3</v>
      </c>
      <c r="G775" s="1">
        <v>0</v>
      </c>
      <c r="H775" s="8">
        <v>284669</v>
      </c>
      <c r="I775" s="8">
        <v>87926</v>
      </c>
      <c r="J775" s="8">
        <v>1168179</v>
      </c>
      <c r="K775" s="1" t="s">
        <v>166</v>
      </c>
    </row>
    <row r="776" spans="1:11">
      <c r="A776" s="1" t="s">
        <v>232</v>
      </c>
      <c r="B776" s="1">
        <v>775</v>
      </c>
      <c r="C776" s="1">
        <v>202008</v>
      </c>
      <c r="D776" s="4" t="s">
        <v>265</v>
      </c>
      <c r="E776" s="1">
        <v>690</v>
      </c>
      <c r="F776" s="1">
        <v>3</v>
      </c>
      <c r="G776" s="1">
        <v>0</v>
      </c>
      <c r="H776" s="8">
        <v>72641</v>
      </c>
      <c r="I776" s="8">
        <v>21370</v>
      </c>
      <c r="J776" s="8">
        <v>445280</v>
      </c>
      <c r="K776" s="1" t="s">
        <v>166</v>
      </c>
    </row>
    <row r="777" spans="1:11">
      <c r="A777" s="1" t="s">
        <v>232</v>
      </c>
      <c r="B777" s="1">
        <v>776</v>
      </c>
      <c r="C777" s="1">
        <v>202008</v>
      </c>
      <c r="D777" s="4" t="s">
        <v>265</v>
      </c>
      <c r="E777" s="1">
        <v>696</v>
      </c>
      <c r="F777" s="1">
        <v>3</v>
      </c>
      <c r="G777" s="1">
        <v>0</v>
      </c>
      <c r="H777" s="8">
        <v>657127</v>
      </c>
      <c r="I777" s="8">
        <v>242825</v>
      </c>
      <c r="J777" s="8">
        <v>3504764</v>
      </c>
      <c r="K777" s="1" t="s">
        <v>166</v>
      </c>
    </row>
    <row r="778" spans="1:11">
      <c r="A778" s="1" t="s">
        <v>232</v>
      </c>
      <c r="B778" s="1">
        <v>777</v>
      </c>
      <c r="C778" s="1">
        <v>202008</v>
      </c>
      <c r="D778" s="4" t="s">
        <v>265</v>
      </c>
      <c r="E778" s="1">
        <v>720</v>
      </c>
      <c r="F778" s="1">
        <v>3</v>
      </c>
      <c r="G778" s="1">
        <v>0</v>
      </c>
      <c r="H778" s="8">
        <v>3519542</v>
      </c>
      <c r="I778" s="8">
        <v>1071431</v>
      </c>
      <c r="J778" s="8">
        <v>14954470</v>
      </c>
      <c r="K778" s="1" t="s">
        <v>166</v>
      </c>
    </row>
    <row r="779" spans="1:11">
      <c r="A779" s="1" t="s">
        <v>232</v>
      </c>
      <c r="B779" s="1">
        <v>778</v>
      </c>
      <c r="C779" s="1">
        <v>202008</v>
      </c>
      <c r="D779" s="4" t="s">
        <v>271</v>
      </c>
      <c r="E779" s="1">
        <v>52</v>
      </c>
      <c r="F779" s="1">
        <v>3</v>
      </c>
      <c r="G779" s="1">
        <v>0</v>
      </c>
      <c r="H779" s="8">
        <v>149529</v>
      </c>
      <c r="I779" s="8">
        <v>50880</v>
      </c>
      <c r="J779" s="8">
        <v>1296033</v>
      </c>
      <c r="K779" s="1" t="s">
        <v>166</v>
      </c>
    </row>
    <row r="780" spans="1:11">
      <c r="A780" s="1" t="s">
        <v>232</v>
      </c>
      <c r="B780" s="1">
        <v>779</v>
      </c>
      <c r="C780" s="1">
        <v>202008</v>
      </c>
      <c r="D780" s="4" t="s">
        <v>271</v>
      </c>
      <c r="E780" s="1">
        <v>204</v>
      </c>
      <c r="F780" s="1">
        <v>3</v>
      </c>
      <c r="G780" s="1">
        <v>0</v>
      </c>
      <c r="H780" s="8">
        <v>124669</v>
      </c>
      <c r="I780" s="8">
        <v>35810</v>
      </c>
      <c r="J780" s="8">
        <v>539321</v>
      </c>
      <c r="K780" s="1" t="s">
        <v>166</v>
      </c>
    </row>
    <row r="781" spans="1:11">
      <c r="A781" s="1" t="s">
        <v>232</v>
      </c>
      <c r="B781" s="1">
        <v>780</v>
      </c>
      <c r="C781" s="1">
        <v>202008</v>
      </c>
      <c r="D781" s="4" t="s">
        <v>271</v>
      </c>
      <c r="E781" s="1">
        <v>662</v>
      </c>
      <c r="F781" s="1">
        <v>3</v>
      </c>
      <c r="G781" s="1">
        <v>0</v>
      </c>
      <c r="H781" s="8">
        <v>34115</v>
      </c>
      <c r="I781" s="8">
        <v>4731</v>
      </c>
      <c r="J781" s="8">
        <v>173640</v>
      </c>
      <c r="K781" s="1" t="s">
        <v>166</v>
      </c>
    </row>
    <row r="782" spans="1:11">
      <c r="A782" s="1" t="s">
        <v>232</v>
      </c>
      <c r="B782" s="1">
        <v>781</v>
      </c>
      <c r="C782" s="1">
        <v>202008</v>
      </c>
      <c r="D782" s="4" t="s">
        <v>271</v>
      </c>
      <c r="E782" s="1">
        <v>664</v>
      </c>
      <c r="F782" s="1">
        <v>3</v>
      </c>
      <c r="G782" s="1">
        <v>0</v>
      </c>
      <c r="H782" s="8">
        <v>247131</v>
      </c>
      <c r="I782" s="8">
        <v>77806</v>
      </c>
      <c r="J782" s="8">
        <v>1843475</v>
      </c>
      <c r="K782" s="1" t="s">
        <v>166</v>
      </c>
    </row>
    <row r="783" spans="1:11">
      <c r="A783" s="1" t="s">
        <v>232</v>
      </c>
      <c r="B783" s="1">
        <v>782</v>
      </c>
      <c r="C783" s="1">
        <v>202008</v>
      </c>
      <c r="D783" s="4" t="s">
        <v>271</v>
      </c>
      <c r="E783" s="1">
        <v>666</v>
      </c>
      <c r="F783" s="1">
        <v>3</v>
      </c>
      <c r="G783" s="1">
        <v>0</v>
      </c>
      <c r="H783" s="8">
        <v>85770</v>
      </c>
      <c r="I783" s="8">
        <v>27692</v>
      </c>
      <c r="J783" s="8">
        <v>373706</v>
      </c>
      <c r="K783" s="1" t="s">
        <v>166</v>
      </c>
    </row>
    <row r="784" spans="1:11">
      <c r="A784" s="1" t="s">
        <v>232</v>
      </c>
      <c r="B784" s="1">
        <v>783</v>
      </c>
      <c r="C784" s="1">
        <v>202008</v>
      </c>
      <c r="D784" s="4" t="s">
        <v>271</v>
      </c>
      <c r="E784" s="1">
        <v>669</v>
      </c>
      <c r="F784" s="1">
        <v>3</v>
      </c>
      <c r="G784" s="1">
        <v>0</v>
      </c>
      <c r="H784" s="8">
        <v>315011</v>
      </c>
      <c r="I784" s="8">
        <v>92022</v>
      </c>
      <c r="J784" s="8">
        <v>1556684</v>
      </c>
      <c r="K784" s="1" t="s">
        <v>166</v>
      </c>
    </row>
    <row r="785" spans="1:11">
      <c r="A785" s="1" t="s">
        <v>232</v>
      </c>
      <c r="B785" s="1">
        <v>784</v>
      </c>
      <c r="C785" s="1">
        <v>202008</v>
      </c>
      <c r="D785" s="4" t="s">
        <v>271</v>
      </c>
      <c r="E785" s="1">
        <v>676</v>
      </c>
      <c r="F785" s="1">
        <v>3</v>
      </c>
      <c r="G785" s="1">
        <v>0</v>
      </c>
      <c r="H785" s="8">
        <v>80472</v>
      </c>
      <c r="I785" s="8">
        <v>26372</v>
      </c>
      <c r="J785" s="8">
        <v>542708</v>
      </c>
      <c r="K785" s="1" t="s">
        <v>166</v>
      </c>
    </row>
    <row r="786" spans="1:11">
      <c r="A786" s="1" t="s">
        <v>232</v>
      </c>
      <c r="B786" s="1">
        <v>785</v>
      </c>
      <c r="C786" s="1">
        <v>202008</v>
      </c>
      <c r="D786" s="4" t="s">
        <v>271</v>
      </c>
      <c r="E786" s="1">
        <v>690</v>
      </c>
      <c r="F786" s="1">
        <v>3</v>
      </c>
      <c r="G786" s="1">
        <v>0</v>
      </c>
      <c r="H786" s="8">
        <v>196771</v>
      </c>
      <c r="I786" s="8">
        <v>54667</v>
      </c>
      <c r="J786" s="8">
        <v>964953</v>
      </c>
      <c r="K786" s="1" t="s">
        <v>166</v>
      </c>
    </row>
    <row r="787" spans="1:11">
      <c r="A787" s="1" t="s">
        <v>232</v>
      </c>
      <c r="B787" s="1">
        <v>786</v>
      </c>
      <c r="C787" s="1">
        <v>202008</v>
      </c>
      <c r="D787" s="4" t="s">
        <v>271</v>
      </c>
      <c r="E787" s="1">
        <v>696</v>
      </c>
      <c r="F787" s="1">
        <v>3</v>
      </c>
      <c r="G787" s="1">
        <v>0</v>
      </c>
      <c r="H787" s="8">
        <v>45898</v>
      </c>
      <c r="I787" s="8">
        <v>18420</v>
      </c>
      <c r="J787" s="8">
        <v>258056</v>
      </c>
      <c r="K787" s="1" t="s">
        <v>166</v>
      </c>
    </row>
    <row r="788" spans="1:11">
      <c r="A788" s="1" t="s">
        <v>232</v>
      </c>
      <c r="B788" s="1">
        <v>787</v>
      </c>
      <c r="C788" s="1">
        <v>202008</v>
      </c>
      <c r="D788" s="4" t="s">
        <v>271</v>
      </c>
      <c r="E788" s="1">
        <v>720</v>
      </c>
      <c r="F788" s="1">
        <v>3</v>
      </c>
      <c r="G788" s="1">
        <v>0</v>
      </c>
      <c r="H788" s="8">
        <v>1020865</v>
      </c>
      <c r="I788" s="8">
        <v>286220</v>
      </c>
      <c r="J788" s="8">
        <v>7216192</v>
      </c>
      <c r="K788" s="1" t="s">
        <v>166</v>
      </c>
    </row>
    <row r="789" spans="1:11">
      <c r="A789" s="1" t="s">
        <v>232</v>
      </c>
      <c r="B789" s="1">
        <v>788</v>
      </c>
      <c r="C789" s="1">
        <v>202008</v>
      </c>
      <c r="D789" s="4" t="s">
        <v>278</v>
      </c>
      <c r="E789" s="1">
        <v>52</v>
      </c>
      <c r="F789" s="1">
        <v>3</v>
      </c>
      <c r="G789" s="1">
        <v>0</v>
      </c>
      <c r="H789" s="8">
        <v>73673</v>
      </c>
      <c r="I789" s="8">
        <v>26776</v>
      </c>
      <c r="J789" s="8">
        <v>752806</v>
      </c>
      <c r="K789" s="1" t="s">
        <v>166</v>
      </c>
    </row>
    <row r="790" spans="1:11">
      <c r="A790" s="1" t="s">
        <v>232</v>
      </c>
      <c r="B790" s="1">
        <v>789</v>
      </c>
      <c r="C790" s="1">
        <v>202008</v>
      </c>
      <c r="D790" s="4" t="s">
        <v>278</v>
      </c>
      <c r="E790" s="1">
        <v>204</v>
      </c>
      <c r="F790" s="1">
        <v>3</v>
      </c>
      <c r="G790" s="1">
        <v>0</v>
      </c>
      <c r="H790" s="8">
        <v>1857</v>
      </c>
      <c r="I790" s="8">
        <v>891</v>
      </c>
      <c r="J790" s="8">
        <v>52752</v>
      </c>
      <c r="K790" s="1" t="s">
        <v>166</v>
      </c>
    </row>
    <row r="791" spans="1:11">
      <c r="A791" s="1" t="s">
        <v>232</v>
      </c>
      <c r="B791" s="1">
        <v>790</v>
      </c>
      <c r="C791" s="1">
        <v>202008</v>
      </c>
      <c r="D791" s="4" t="s">
        <v>278</v>
      </c>
      <c r="E791" s="1">
        <v>662</v>
      </c>
      <c r="F791" s="1">
        <v>3</v>
      </c>
      <c r="G791" s="1">
        <v>0</v>
      </c>
      <c r="H791" s="8">
        <v>11747</v>
      </c>
      <c r="I791" s="8">
        <v>3819</v>
      </c>
      <c r="J791" s="8">
        <v>51013</v>
      </c>
      <c r="K791" s="1" t="s">
        <v>166</v>
      </c>
    </row>
    <row r="792" spans="1:11">
      <c r="A792" s="1" t="s">
        <v>232</v>
      </c>
      <c r="B792" s="1">
        <v>791</v>
      </c>
      <c r="C792" s="1">
        <v>202008</v>
      </c>
      <c r="D792" s="4" t="s">
        <v>278</v>
      </c>
      <c r="E792" s="1">
        <v>664</v>
      </c>
      <c r="F792" s="1">
        <v>3</v>
      </c>
      <c r="G792" s="1">
        <v>0</v>
      </c>
      <c r="H792" s="8">
        <v>235354</v>
      </c>
      <c r="I792" s="8">
        <v>74079</v>
      </c>
      <c r="J792" s="8">
        <v>1774973</v>
      </c>
      <c r="K792" s="1" t="s">
        <v>166</v>
      </c>
    </row>
    <row r="793" spans="1:11">
      <c r="A793" s="1" t="s">
        <v>232</v>
      </c>
      <c r="B793" s="1">
        <v>792</v>
      </c>
      <c r="C793" s="1">
        <v>202008</v>
      </c>
      <c r="D793" s="4" t="s">
        <v>278</v>
      </c>
      <c r="E793" s="1">
        <v>666</v>
      </c>
      <c r="F793" s="1">
        <v>3</v>
      </c>
      <c r="G793" s="1">
        <v>0</v>
      </c>
      <c r="H793" s="8">
        <v>1441287</v>
      </c>
      <c r="I793" s="8">
        <v>397874</v>
      </c>
      <c r="J793" s="8">
        <v>6341859</v>
      </c>
      <c r="K793" s="1" t="s">
        <v>166</v>
      </c>
    </row>
    <row r="794" spans="1:11">
      <c r="A794" s="1" t="s">
        <v>232</v>
      </c>
      <c r="B794" s="1">
        <v>793</v>
      </c>
      <c r="C794" s="1">
        <v>202008</v>
      </c>
      <c r="D794" s="4" t="s">
        <v>278</v>
      </c>
      <c r="E794" s="1">
        <v>669</v>
      </c>
      <c r="F794" s="1">
        <v>3</v>
      </c>
      <c r="G794" s="1">
        <v>0</v>
      </c>
      <c r="H794" s="8">
        <v>30470</v>
      </c>
      <c r="I794" s="8">
        <v>7547</v>
      </c>
      <c r="J794" s="8">
        <v>163418</v>
      </c>
      <c r="K794" s="1" t="s">
        <v>166</v>
      </c>
    </row>
    <row r="795" spans="1:11">
      <c r="A795" s="1" t="s">
        <v>232</v>
      </c>
      <c r="B795" s="1">
        <v>794</v>
      </c>
      <c r="C795" s="1">
        <v>202008</v>
      </c>
      <c r="D795" s="4" t="s">
        <v>278</v>
      </c>
      <c r="E795" s="1">
        <v>676</v>
      </c>
      <c r="F795" s="1">
        <v>3</v>
      </c>
      <c r="G795" s="1">
        <v>0</v>
      </c>
      <c r="H795" s="8">
        <v>33305</v>
      </c>
      <c r="I795" s="8">
        <v>6927</v>
      </c>
      <c r="J795" s="8">
        <v>187125</v>
      </c>
      <c r="K795" s="1" t="s">
        <v>166</v>
      </c>
    </row>
    <row r="796" spans="1:11">
      <c r="A796" s="1" t="s">
        <v>232</v>
      </c>
      <c r="B796" s="1">
        <v>795</v>
      </c>
      <c r="C796" s="1">
        <v>202008</v>
      </c>
      <c r="D796" s="4" t="s">
        <v>278</v>
      </c>
      <c r="E796" s="1">
        <v>690</v>
      </c>
      <c r="F796" s="1">
        <v>3</v>
      </c>
      <c r="G796" s="1">
        <v>0</v>
      </c>
      <c r="H796" s="8">
        <v>91535</v>
      </c>
      <c r="I796" s="8">
        <v>31807</v>
      </c>
      <c r="J796" s="8">
        <v>774214</v>
      </c>
      <c r="K796" s="1" t="s">
        <v>166</v>
      </c>
    </row>
    <row r="797" spans="1:11">
      <c r="A797" s="1" t="s">
        <v>232</v>
      </c>
      <c r="B797" s="1">
        <v>796</v>
      </c>
      <c r="C797" s="1">
        <v>202008</v>
      </c>
      <c r="D797" s="4" t="s">
        <v>278</v>
      </c>
      <c r="E797" s="1">
        <v>696</v>
      </c>
      <c r="F797" s="1">
        <v>3</v>
      </c>
      <c r="G797" s="1">
        <v>0</v>
      </c>
      <c r="H797" s="8">
        <v>348382</v>
      </c>
      <c r="I797" s="8">
        <v>104227</v>
      </c>
      <c r="J797" s="8">
        <v>2712194</v>
      </c>
      <c r="K797" s="1" t="s">
        <v>166</v>
      </c>
    </row>
    <row r="798" spans="1:11">
      <c r="A798" s="1" t="s">
        <v>232</v>
      </c>
      <c r="B798" s="1">
        <v>797</v>
      </c>
      <c r="C798" s="1">
        <v>202008</v>
      </c>
      <c r="D798" s="4" t="s">
        <v>278</v>
      </c>
      <c r="E798" s="1">
        <v>720</v>
      </c>
      <c r="F798" s="1">
        <v>3</v>
      </c>
      <c r="G798" s="1">
        <v>0</v>
      </c>
      <c r="H798" s="8">
        <v>211917</v>
      </c>
      <c r="I798" s="8">
        <v>69331</v>
      </c>
      <c r="J798" s="8">
        <v>1508991</v>
      </c>
      <c r="K798" s="1" t="s">
        <v>166</v>
      </c>
    </row>
    <row r="799" spans="1:11">
      <c r="A799" s="1" t="s">
        <v>232</v>
      </c>
      <c r="B799" s="1">
        <v>798</v>
      </c>
      <c r="C799" s="1">
        <v>202009</v>
      </c>
      <c r="D799" s="4" t="s">
        <v>256</v>
      </c>
      <c r="E799" s="1">
        <v>52</v>
      </c>
      <c r="F799" s="1">
        <v>3</v>
      </c>
      <c r="G799" s="1">
        <v>0</v>
      </c>
      <c r="H799" s="8">
        <v>3672432</v>
      </c>
      <c r="I799" s="8">
        <v>728035</v>
      </c>
      <c r="J799" s="8">
        <v>12777264</v>
      </c>
      <c r="K799" s="1" t="s">
        <v>166</v>
      </c>
    </row>
    <row r="800" spans="1:11">
      <c r="A800" s="1" t="s">
        <v>232</v>
      </c>
      <c r="B800" s="1">
        <v>799</v>
      </c>
      <c r="C800" s="1">
        <v>202009</v>
      </c>
      <c r="D800" s="4" t="s">
        <v>256</v>
      </c>
      <c r="E800" s="1">
        <v>204</v>
      </c>
      <c r="F800" s="1">
        <v>3</v>
      </c>
      <c r="G800" s="1">
        <v>0</v>
      </c>
      <c r="H800" s="8">
        <v>220048</v>
      </c>
      <c r="I800" s="8">
        <v>42768</v>
      </c>
      <c r="J800" s="8">
        <v>296862</v>
      </c>
      <c r="K800" s="1" t="s">
        <v>166</v>
      </c>
    </row>
    <row r="801" spans="1:11">
      <c r="A801" s="1" t="s">
        <v>232</v>
      </c>
      <c r="B801" s="1">
        <v>800</v>
      </c>
      <c r="C801" s="1">
        <v>202009</v>
      </c>
      <c r="D801" s="4" t="s">
        <v>256</v>
      </c>
      <c r="E801" s="1">
        <v>662</v>
      </c>
      <c r="F801" s="1">
        <v>3</v>
      </c>
      <c r="G801" s="1">
        <v>0</v>
      </c>
      <c r="H801" s="8">
        <v>1220592</v>
      </c>
      <c r="I801" s="8">
        <v>358288</v>
      </c>
      <c r="J801" s="8">
        <v>3744884</v>
      </c>
      <c r="K801" s="1" t="s">
        <v>166</v>
      </c>
    </row>
    <row r="802" spans="1:11">
      <c r="A802" s="1" t="s">
        <v>232</v>
      </c>
      <c r="B802" s="1">
        <v>801</v>
      </c>
      <c r="C802" s="1">
        <v>202009</v>
      </c>
      <c r="D802" s="4" t="s">
        <v>256</v>
      </c>
      <c r="E802" s="1">
        <v>664</v>
      </c>
      <c r="F802" s="1">
        <v>3</v>
      </c>
      <c r="G802" s="1">
        <v>0</v>
      </c>
      <c r="H802" s="8">
        <v>3622690</v>
      </c>
      <c r="I802" s="8">
        <v>623611</v>
      </c>
      <c r="J802" s="8">
        <v>7788201</v>
      </c>
      <c r="K802" s="1" t="s">
        <v>166</v>
      </c>
    </row>
    <row r="803" spans="1:11">
      <c r="A803" s="1" t="s">
        <v>232</v>
      </c>
      <c r="B803" s="1">
        <v>802</v>
      </c>
      <c r="C803" s="1">
        <v>202009</v>
      </c>
      <c r="D803" s="4" t="s">
        <v>256</v>
      </c>
      <c r="E803" s="1">
        <v>666</v>
      </c>
      <c r="F803" s="1">
        <v>3</v>
      </c>
      <c r="G803" s="1">
        <v>0</v>
      </c>
      <c r="H803" s="8">
        <v>17762419</v>
      </c>
      <c r="I803" s="8">
        <v>2953466</v>
      </c>
      <c r="J803" s="8">
        <v>26976741</v>
      </c>
      <c r="K803" s="1" t="s">
        <v>166</v>
      </c>
    </row>
    <row r="804" spans="1:11">
      <c r="A804" s="1" t="s">
        <v>232</v>
      </c>
      <c r="B804" s="1">
        <v>803</v>
      </c>
      <c r="C804" s="1">
        <v>202009</v>
      </c>
      <c r="D804" s="4" t="s">
        <v>256</v>
      </c>
      <c r="E804" s="1">
        <v>669</v>
      </c>
      <c r="F804" s="1">
        <v>3</v>
      </c>
      <c r="G804" s="1">
        <v>0</v>
      </c>
      <c r="H804" s="8">
        <v>583088</v>
      </c>
      <c r="I804" s="8">
        <v>123562</v>
      </c>
      <c r="J804" s="8">
        <v>1687493</v>
      </c>
      <c r="K804" s="1" t="s">
        <v>166</v>
      </c>
    </row>
    <row r="805" spans="1:11">
      <c r="A805" s="1" t="s">
        <v>232</v>
      </c>
      <c r="B805" s="1">
        <v>804</v>
      </c>
      <c r="C805" s="1">
        <v>202009</v>
      </c>
      <c r="D805" s="4" t="s">
        <v>256</v>
      </c>
      <c r="E805" s="1">
        <v>676</v>
      </c>
      <c r="F805" s="1">
        <v>3</v>
      </c>
      <c r="G805" s="1">
        <v>0</v>
      </c>
      <c r="H805" s="8">
        <v>2486</v>
      </c>
      <c r="I805" s="8">
        <v>804</v>
      </c>
      <c r="J805" s="8">
        <v>7991</v>
      </c>
      <c r="K805" s="1" t="s">
        <v>166</v>
      </c>
    </row>
    <row r="806" spans="1:11">
      <c r="A806" s="1" t="s">
        <v>232</v>
      </c>
      <c r="B806" s="1">
        <v>805</v>
      </c>
      <c r="C806" s="1">
        <v>202009</v>
      </c>
      <c r="D806" s="4" t="s">
        <v>256</v>
      </c>
      <c r="E806" s="1">
        <v>690</v>
      </c>
      <c r="F806" s="1">
        <v>3</v>
      </c>
      <c r="G806" s="1">
        <v>0</v>
      </c>
      <c r="H806" s="8">
        <v>421495</v>
      </c>
      <c r="I806" s="8">
        <v>68571</v>
      </c>
      <c r="J806" s="8">
        <v>1210756</v>
      </c>
      <c r="K806" s="1" t="s">
        <v>166</v>
      </c>
    </row>
    <row r="807" spans="1:11">
      <c r="A807" s="1" t="s">
        <v>232</v>
      </c>
      <c r="B807" s="1">
        <v>806</v>
      </c>
      <c r="C807" s="1">
        <v>202009</v>
      </c>
      <c r="D807" s="4" t="s">
        <v>256</v>
      </c>
      <c r="E807" s="1">
        <v>696</v>
      </c>
      <c r="F807" s="1">
        <v>3</v>
      </c>
      <c r="G807" s="1">
        <v>0</v>
      </c>
      <c r="H807" s="8">
        <v>424597</v>
      </c>
      <c r="I807" s="8">
        <v>114930</v>
      </c>
      <c r="J807" s="8">
        <v>1858328</v>
      </c>
      <c r="K807" s="1" t="s">
        <v>166</v>
      </c>
    </row>
    <row r="808" spans="1:11">
      <c r="A808" s="1" t="s">
        <v>232</v>
      </c>
      <c r="B808" s="1">
        <v>807</v>
      </c>
      <c r="C808" s="1">
        <v>202009</v>
      </c>
      <c r="D808" s="4" t="s">
        <v>256</v>
      </c>
      <c r="E808" s="1">
        <v>720</v>
      </c>
      <c r="F808" s="1">
        <v>3</v>
      </c>
      <c r="G808" s="1">
        <v>0</v>
      </c>
      <c r="H808" s="8">
        <v>1295672</v>
      </c>
      <c r="I808" s="8">
        <v>273388</v>
      </c>
      <c r="J808" s="8">
        <v>4365866</v>
      </c>
      <c r="K808" s="1" t="s">
        <v>166</v>
      </c>
    </row>
    <row r="809" spans="1:11">
      <c r="A809" s="1" t="s">
        <v>232</v>
      </c>
      <c r="B809" s="1">
        <v>808</v>
      </c>
      <c r="C809" s="1">
        <v>202009</v>
      </c>
      <c r="D809" s="4" t="s">
        <v>265</v>
      </c>
      <c r="E809" s="1">
        <v>52</v>
      </c>
      <c r="F809" s="1">
        <v>3</v>
      </c>
      <c r="G809" s="1">
        <v>0</v>
      </c>
      <c r="H809" s="8">
        <v>1344083</v>
      </c>
      <c r="I809" s="8">
        <v>450073</v>
      </c>
      <c r="J809" s="8">
        <v>7630728</v>
      </c>
      <c r="K809" s="1" t="s">
        <v>166</v>
      </c>
    </row>
    <row r="810" spans="1:11">
      <c r="A810" s="1" t="s">
        <v>232</v>
      </c>
      <c r="B810" s="1">
        <v>809</v>
      </c>
      <c r="C810" s="1">
        <v>202009</v>
      </c>
      <c r="D810" s="4" t="s">
        <v>265</v>
      </c>
      <c r="E810" s="1">
        <v>204</v>
      </c>
      <c r="F810" s="1">
        <v>3</v>
      </c>
      <c r="G810" s="1">
        <v>0</v>
      </c>
      <c r="H810" s="8">
        <v>6217</v>
      </c>
      <c r="I810" s="8">
        <v>1620</v>
      </c>
      <c r="J810" s="8">
        <v>16986</v>
      </c>
      <c r="K810" s="1" t="s">
        <v>166</v>
      </c>
    </row>
    <row r="811" spans="1:11">
      <c r="A811" s="1" t="s">
        <v>232</v>
      </c>
      <c r="B811" s="1">
        <v>810</v>
      </c>
      <c r="C811" s="1">
        <v>202009</v>
      </c>
      <c r="D811" s="4" t="s">
        <v>265</v>
      </c>
      <c r="E811" s="1">
        <v>662</v>
      </c>
      <c r="F811" s="1">
        <v>3</v>
      </c>
      <c r="G811" s="1">
        <v>0</v>
      </c>
      <c r="H811" s="8">
        <v>108230</v>
      </c>
      <c r="I811" s="8">
        <v>35839</v>
      </c>
      <c r="J811" s="8">
        <v>490310</v>
      </c>
      <c r="K811" s="1" t="s">
        <v>166</v>
      </c>
    </row>
    <row r="812" spans="1:11">
      <c r="A812" s="1" t="s">
        <v>232</v>
      </c>
      <c r="B812" s="1">
        <v>811</v>
      </c>
      <c r="C812" s="1">
        <v>202009</v>
      </c>
      <c r="D812" s="4" t="s">
        <v>265</v>
      </c>
      <c r="E812" s="1">
        <v>664</v>
      </c>
      <c r="F812" s="1">
        <v>3</v>
      </c>
      <c r="G812" s="1">
        <v>0</v>
      </c>
      <c r="H812" s="8">
        <v>51908</v>
      </c>
      <c r="I812" s="8">
        <v>21726</v>
      </c>
      <c r="J812" s="8">
        <v>175551</v>
      </c>
      <c r="K812" s="1" t="s">
        <v>166</v>
      </c>
    </row>
    <row r="813" spans="1:11">
      <c r="A813" s="1" t="s">
        <v>232</v>
      </c>
      <c r="B813" s="1">
        <v>812</v>
      </c>
      <c r="C813" s="1">
        <v>202009</v>
      </c>
      <c r="D813" s="4" t="s">
        <v>265</v>
      </c>
      <c r="E813" s="1">
        <v>666</v>
      </c>
      <c r="F813" s="1">
        <v>3</v>
      </c>
      <c r="G813" s="1">
        <v>0</v>
      </c>
      <c r="H813" s="8">
        <v>3461035</v>
      </c>
      <c r="I813" s="8">
        <v>1221640</v>
      </c>
      <c r="J813" s="8">
        <v>13535270</v>
      </c>
      <c r="K813" s="1" t="s">
        <v>166</v>
      </c>
    </row>
    <row r="814" spans="1:11">
      <c r="A814" s="1" t="s">
        <v>232</v>
      </c>
      <c r="B814" s="1">
        <v>813</v>
      </c>
      <c r="C814" s="1">
        <v>202009</v>
      </c>
      <c r="D814" s="4" t="s">
        <v>265</v>
      </c>
      <c r="E814" s="1">
        <v>669</v>
      </c>
      <c r="F814" s="1">
        <v>3</v>
      </c>
      <c r="G814" s="1">
        <v>0</v>
      </c>
      <c r="H814" s="8">
        <v>98234</v>
      </c>
      <c r="I814" s="8">
        <v>28076</v>
      </c>
      <c r="J814" s="8">
        <v>430358</v>
      </c>
      <c r="K814" s="1" t="s">
        <v>166</v>
      </c>
    </row>
    <row r="815" spans="1:11">
      <c r="A815" s="1" t="s">
        <v>232</v>
      </c>
      <c r="B815" s="1">
        <v>814</v>
      </c>
      <c r="C815" s="1">
        <v>202009</v>
      </c>
      <c r="D815" s="4" t="s">
        <v>265</v>
      </c>
      <c r="E815" s="1">
        <v>676</v>
      </c>
      <c r="F815" s="1">
        <v>3</v>
      </c>
      <c r="G815" s="1">
        <v>0</v>
      </c>
      <c r="H815" s="8">
        <v>560896</v>
      </c>
      <c r="I815" s="8">
        <v>178499</v>
      </c>
      <c r="J815" s="8">
        <v>2261374</v>
      </c>
      <c r="K815" s="1" t="s">
        <v>166</v>
      </c>
    </row>
    <row r="816" spans="1:11">
      <c r="A816" s="1" t="s">
        <v>232</v>
      </c>
      <c r="B816" s="1">
        <v>815</v>
      </c>
      <c r="C816" s="1">
        <v>202009</v>
      </c>
      <c r="D816" s="4" t="s">
        <v>265</v>
      </c>
      <c r="E816" s="1">
        <v>690</v>
      </c>
      <c r="F816" s="1">
        <v>3</v>
      </c>
      <c r="G816" s="1">
        <v>0</v>
      </c>
      <c r="H816" s="8">
        <v>106092</v>
      </c>
      <c r="I816" s="8">
        <v>32031</v>
      </c>
      <c r="J816" s="8">
        <v>535859</v>
      </c>
      <c r="K816" s="1" t="s">
        <v>166</v>
      </c>
    </row>
    <row r="817" spans="1:11">
      <c r="A817" s="1" t="s">
        <v>232</v>
      </c>
      <c r="B817" s="1">
        <v>816</v>
      </c>
      <c r="C817" s="1">
        <v>202009</v>
      </c>
      <c r="D817" s="4" t="s">
        <v>265</v>
      </c>
      <c r="E817" s="1">
        <v>696</v>
      </c>
      <c r="F817" s="1">
        <v>3</v>
      </c>
      <c r="G817" s="1">
        <v>0</v>
      </c>
      <c r="H817" s="8">
        <v>1351978</v>
      </c>
      <c r="I817" s="8">
        <v>507530</v>
      </c>
      <c r="J817" s="8">
        <v>6604595</v>
      </c>
      <c r="K817" s="1" t="s">
        <v>166</v>
      </c>
    </row>
    <row r="818" spans="1:11">
      <c r="A818" s="1" t="s">
        <v>232</v>
      </c>
      <c r="B818" s="1">
        <v>817</v>
      </c>
      <c r="C818" s="1">
        <v>202009</v>
      </c>
      <c r="D818" s="4" t="s">
        <v>265</v>
      </c>
      <c r="E818" s="1">
        <v>720</v>
      </c>
      <c r="F818" s="1">
        <v>3</v>
      </c>
      <c r="G818" s="1">
        <v>0</v>
      </c>
      <c r="H818" s="8">
        <v>5068291</v>
      </c>
      <c r="I818" s="8">
        <v>1770063</v>
      </c>
      <c r="J818" s="8">
        <v>24051006</v>
      </c>
      <c r="K818" s="1" t="s">
        <v>166</v>
      </c>
    </row>
    <row r="819" spans="1:11">
      <c r="A819" s="1" t="s">
        <v>232</v>
      </c>
      <c r="B819" s="1">
        <v>818</v>
      </c>
      <c r="C819" s="1">
        <v>202009</v>
      </c>
      <c r="D819" s="4" t="s">
        <v>271</v>
      </c>
      <c r="E819" s="1">
        <v>52</v>
      </c>
      <c r="F819" s="1">
        <v>3</v>
      </c>
      <c r="G819" s="1">
        <v>0</v>
      </c>
      <c r="H819" s="8">
        <v>156111</v>
      </c>
      <c r="I819" s="8">
        <v>56757</v>
      </c>
      <c r="J819" s="8">
        <v>1918547</v>
      </c>
      <c r="K819" s="1" t="s">
        <v>166</v>
      </c>
    </row>
    <row r="820" spans="1:11">
      <c r="A820" s="1" t="s">
        <v>232</v>
      </c>
      <c r="B820" s="1">
        <v>819</v>
      </c>
      <c r="C820" s="1">
        <v>202009</v>
      </c>
      <c r="D820" s="4" t="s">
        <v>271</v>
      </c>
      <c r="E820" s="1">
        <v>204</v>
      </c>
      <c r="F820" s="1">
        <v>3</v>
      </c>
      <c r="G820" s="1">
        <v>0</v>
      </c>
      <c r="H820" s="8">
        <v>258716</v>
      </c>
      <c r="I820" s="8">
        <v>66047</v>
      </c>
      <c r="J820" s="8">
        <v>1258110</v>
      </c>
      <c r="K820" s="1" t="s">
        <v>166</v>
      </c>
    </row>
    <row r="821" spans="1:11">
      <c r="A821" s="1" t="s">
        <v>232</v>
      </c>
      <c r="B821" s="1">
        <v>820</v>
      </c>
      <c r="C821" s="1">
        <v>202009</v>
      </c>
      <c r="D821" s="4" t="s">
        <v>271</v>
      </c>
      <c r="E821" s="1">
        <v>662</v>
      </c>
      <c r="F821" s="1">
        <v>3</v>
      </c>
      <c r="G821" s="1">
        <v>0</v>
      </c>
      <c r="H821" s="8">
        <v>24199</v>
      </c>
      <c r="I821" s="8">
        <v>4083</v>
      </c>
      <c r="J821" s="8">
        <v>100970</v>
      </c>
      <c r="K821" s="1" t="s">
        <v>166</v>
      </c>
    </row>
    <row r="822" spans="1:11">
      <c r="A822" s="1" t="s">
        <v>232</v>
      </c>
      <c r="B822" s="1">
        <v>821</v>
      </c>
      <c r="C822" s="1">
        <v>202009</v>
      </c>
      <c r="D822" s="4" t="s">
        <v>271</v>
      </c>
      <c r="E822" s="1">
        <v>664</v>
      </c>
      <c r="F822" s="1">
        <v>3</v>
      </c>
      <c r="G822" s="1">
        <v>0</v>
      </c>
      <c r="H822" s="8">
        <v>344446</v>
      </c>
      <c r="I822" s="8">
        <v>86928</v>
      </c>
      <c r="J822" s="8">
        <v>2678531</v>
      </c>
      <c r="K822" s="1" t="s">
        <v>166</v>
      </c>
    </row>
    <row r="823" spans="1:11">
      <c r="A823" s="1" t="s">
        <v>232</v>
      </c>
      <c r="B823" s="1">
        <v>822</v>
      </c>
      <c r="C823" s="1">
        <v>202009</v>
      </c>
      <c r="D823" s="4" t="s">
        <v>271</v>
      </c>
      <c r="E823" s="1">
        <v>666</v>
      </c>
      <c r="F823" s="1">
        <v>3</v>
      </c>
      <c r="G823" s="1">
        <v>0</v>
      </c>
      <c r="H823" s="8">
        <v>41547</v>
      </c>
      <c r="I823" s="8">
        <v>13798</v>
      </c>
      <c r="J823" s="8">
        <v>256370</v>
      </c>
      <c r="K823" s="1" t="s">
        <v>166</v>
      </c>
    </row>
    <row r="824" spans="1:11">
      <c r="A824" s="1" t="s">
        <v>232</v>
      </c>
      <c r="B824" s="1">
        <v>823</v>
      </c>
      <c r="C824" s="1">
        <v>202009</v>
      </c>
      <c r="D824" s="4" t="s">
        <v>271</v>
      </c>
      <c r="E824" s="1">
        <v>669</v>
      </c>
      <c r="F824" s="1">
        <v>3</v>
      </c>
      <c r="G824" s="1">
        <v>0</v>
      </c>
      <c r="H824" s="8">
        <v>164966</v>
      </c>
      <c r="I824" s="8">
        <v>54186</v>
      </c>
      <c r="J824" s="8">
        <v>890911</v>
      </c>
      <c r="K824" s="1" t="s">
        <v>166</v>
      </c>
    </row>
    <row r="825" spans="1:11">
      <c r="A825" s="1" t="s">
        <v>232</v>
      </c>
      <c r="B825" s="1">
        <v>824</v>
      </c>
      <c r="C825" s="1">
        <v>202009</v>
      </c>
      <c r="D825" s="4" t="s">
        <v>271</v>
      </c>
      <c r="E825" s="1">
        <v>676</v>
      </c>
      <c r="F825" s="1">
        <v>3</v>
      </c>
      <c r="G825" s="1">
        <v>0</v>
      </c>
      <c r="H825" s="8">
        <v>41802</v>
      </c>
      <c r="I825" s="8">
        <v>16707</v>
      </c>
      <c r="J825" s="8">
        <v>222201</v>
      </c>
      <c r="K825" s="1" t="s">
        <v>166</v>
      </c>
    </row>
    <row r="826" spans="1:11">
      <c r="A826" s="1" t="s">
        <v>232</v>
      </c>
      <c r="B826" s="1">
        <v>825</v>
      </c>
      <c r="C826" s="1">
        <v>202009</v>
      </c>
      <c r="D826" s="4" t="s">
        <v>271</v>
      </c>
      <c r="E826" s="1">
        <v>690</v>
      </c>
      <c r="F826" s="1">
        <v>3</v>
      </c>
      <c r="G826" s="1">
        <v>0</v>
      </c>
      <c r="H826" s="8">
        <v>48582</v>
      </c>
      <c r="I826" s="8">
        <v>17770</v>
      </c>
      <c r="J826" s="8">
        <v>351025</v>
      </c>
      <c r="K826" s="1" t="s">
        <v>166</v>
      </c>
    </row>
    <row r="827" spans="1:11">
      <c r="A827" s="1" t="s">
        <v>232</v>
      </c>
      <c r="B827" s="1">
        <v>826</v>
      </c>
      <c r="C827" s="1">
        <v>202009</v>
      </c>
      <c r="D827" s="4" t="s">
        <v>271</v>
      </c>
      <c r="E827" s="1">
        <v>696</v>
      </c>
      <c r="F827" s="1">
        <v>3</v>
      </c>
      <c r="G827" s="1">
        <v>0</v>
      </c>
      <c r="H827" s="8">
        <v>32701</v>
      </c>
      <c r="I827" s="8">
        <v>13122</v>
      </c>
      <c r="J827" s="8">
        <v>208343</v>
      </c>
      <c r="K827" s="1" t="s">
        <v>166</v>
      </c>
    </row>
    <row r="828" spans="1:11">
      <c r="A828" s="1" t="s">
        <v>232</v>
      </c>
      <c r="B828" s="1">
        <v>827</v>
      </c>
      <c r="C828" s="1">
        <v>202009</v>
      </c>
      <c r="D828" s="4" t="s">
        <v>271</v>
      </c>
      <c r="E828" s="1">
        <v>720</v>
      </c>
      <c r="F828" s="1">
        <v>3</v>
      </c>
      <c r="G828" s="1">
        <v>0</v>
      </c>
      <c r="H828" s="8">
        <v>1403824</v>
      </c>
      <c r="I828" s="8">
        <v>450045</v>
      </c>
      <c r="J828" s="8">
        <v>10554638</v>
      </c>
      <c r="K828" s="1" t="s">
        <v>166</v>
      </c>
    </row>
    <row r="829" spans="1:11">
      <c r="A829" s="1" t="s">
        <v>232</v>
      </c>
      <c r="B829" s="1">
        <v>828</v>
      </c>
      <c r="C829" s="1">
        <v>202009</v>
      </c>
      <c r="D829" s="4" t="s">
        <v>278</v>
      </c>
      <c r="E829" s="1">
        <v>52</v>
      </c>
      <c r="F829" s="1">
        <v>3</v>
      </c>
      <c r="G829" s="1">
        <v>0</v>
      </c>
      <c r="H829" s="8">
        <v>126840</v>
      </c>
      <c r="I829" s="8">
        <v>44615</v>
      </c>
      <c r="J829" s="8">
        <v>1295917</v>
      </c>
      <c r="K829" s="1" t="s">
        <v>166</v>
      </c>
    </row>
    <row r="830" spans="1:11">
      <c r="A830" s="1" t="s">
        <v>232</v>
      </c>
      <c r="B830" s="1">
        <v>829</v>
      </c>
      <c r="C830" s="1">
        <v>202009</v>
      </c>
      <c r="D830" s="4" t="s">
        <v>278</v>
      </c>
      <c r="E830" s="1">
        <v>204</v>
      </c>
      <c r="F830" s="1">
        <v>3</v>
      </c>
      <c r="G830" s="1">
        <v>0</v>
      </c>
      <c r="H830" s="8">
        <v>7484</v>
      </c>
      <c r="I830" s="8">
        <v>2517</v>
      </c>
      <c r="J830" s="8">
        <v>55578</v>
      </c>
      <c r="K830" s="1" t="s">
        <v>166</v>
      </c>
    </row>
    <row r="831" spans="1:11">
      <c r="A831" s="1" t="s">
        <v>232</v>
      </c>
      <c r="B831" s="1">
        <v>830</v>
      </c>
      <c r="C831" s="1">
        <v>202009</v>
      </c>
      <c r="D831" s="4" t="s">
        <v>278</v>
      </c>
      <c r="E831" s="1">
        <v>662</v>
      </c>
      <c r="F831" s="1">
        <v>3</v>
      </c>
      <c r="G831" s="1">
        <v>0</v>
      </c>
      <c r="H831" s="8">
        <v>12564</v>
      </c>
      <c r="I831" s="8">
        <v>6683</v>
      </c>
      <c r="J831" s="8">
        <v>80290</v>
      </c>
      <c r="K831" s="1" t="s">
        <v>166</v>
      </c>
    </row>
    <row r="832" spans="1:11">
      <c r="A832" s="1" t="s">
        <v>232</v>
      </c>
      <c r="B832" s="1">
        <v>831</v>
      </c>
      <c r="C832" s="1">
        <v>202009</v>
      </c>
      <c r="D832" s="4" t="s">
        <v>278</v>
      </c>
      <c r="E832" s="1">
        <v>664</v>
      </c>
      <c r="F832" s="1">
        <v>3</v>
      </c>
      <c r="G832" s="1">
        <v>0</v>
      </c>
      <c r="H832" s="8">
        <v>370884</v>
      </c>
      <c r="I832" s="8">
        <v>124870</v>
      </c>
      <c r="J832" s="8">
        <v>2579123</v>
      </c>
      <c r="K832" s="1" t="s">
        <v>166</v>
      </c>
    </row>
    <row r="833" spans="1:11">
      <c r="A833" s="1" t="s">
        <v>232</v>
      </c>
      <c r="B833" s="1">
        <v>832</v>
      </c>
      <c r="C833" s="1">
        <v>202009</v>
      </c>
      <c r="D833" s="4" t="s">
        <v>278</v>
      </c>
      <c r="E833" s="1">
        <v>666</v>
      </c>
      <c r="F833" s="1">
        <v>3</v>
      </c>
      <c r="G833" s="1">
        <v>0</v>
      </c>
      <c r="H833" s="8">
        <v>1481839</v>
      </c>
      <c r="I833" s="8">
        <v>466883</v>
      </c>
      <c r="J833" s="8">
        <v>6453118</v>
      </c>
      <c r="K833" s="1" t="s">
        <v>166</v>
      </c>
    </row>
    <row r="834" spans="1:11">
      <c r="A834" s="1" t="s">
        <v>232</v>
      </c>
      <c r="B834" s="1">
        <v>833</v>
      </c>
      <c r="C834" s="1">
        <v>202009</v>
      </c>
      <c r="D834" s="4" t="s">
        <v>278</v>
      </c>
      <c r="E834" s="1">
        <v>669</v>
      </c>
      <c r="F834" s="1">
        <v>3</v>
      </c>
      <c r="G834" s="1">
        <v>0</v>
      </c>
      <c r="H834" s="8">
        <v>24642</v>
      </c>
      <c r="I834" s="8">
        <v>6999</v>
      </c>
      <c r="J834" s="8">
        <v>138943</v>
      </c>
      <c r="K834" s="1" t="s">
        <v>166</v>
      </c>
    </row>
    <row r="835" spans="1:11">
      <c r="A835" s="1" t="s">
        <v>232</v>
      </c>
      <c r="B835" s="1">
        <v>834</v>
      </c>
      <c r="C835" s="1">
        <v>202009</v>
      </c>
      <c r="D835" s="4" t="s">
        <v>278</v>
      </c>
      <c r="E835" s="1">
        <v>676</v>
      </c>
      <c r="F835" s="1">
        <v>3</v>
      </c>
      <c r="G835" s="1">
        <v>0</v>
      </c>
      <c r="H835" s="8">
        <v>11813</v>
      </c>
      <c r="I835" s="8">
        <v>1544</v>
      </c>
      <c r="J835" s="8">
        <v>45719</v>
      </c>
      <c r="K835" s="1" t="s">
        <v>166</v>
      </c>
    </row>
    <row r="836" spans="1:11">
      <c r="A836" s="1" t="s">
        <v>232</v>
      </c>
      <c r="B836" s="1">
        <v>835</v>
      </c>
      <c r="C836" s="1">
        <v>202009</v>
      </c>
      <c r="D836" s="4" t="s">
        <v>278</v>
      </c>
      <c r="E836" s="1">
        <v>690</v>
      </c>
      <c r="F836" s="1">
        <v>3</v>
      </c>
      <c r="G836" s="1">
        <v>0</v>
      </c>
      <c r="H836" s="8">
        <v>740404</v>
      </c>
      <c r="I836" s="8">
        <v>247784</v>
      </c>
      <c r="J836" s="8">
        <v>4835752</v>
      </c>
      <c r="K836" s="1" t="s">
        <v>166</v>
      </c>
    </row>
    <row r="837" spans="1:11">
      <c r="A837" s="1" t="s">
        <v>232</v>
      </c>
      <c r="B837" s="1">
        <v>836</v>
      </c>
      <c r="C837" s="1">
        <v>202009</v>
      </c>
      <c r="D837" s="4" t="s">
        <v>278</v>
      </c>
      <c r="E837" s="1">
        <v>696</v>
      </c>
      <c r="F837" s="1">
        <v>3</v>
      </c>
      <c r="G837" s="1">
        <v>0</v>
      </c>
      <c r="H837" s="8">
        <v>174663</v>
      </c>
      <c r="I837" s="8">
        <v>58637</v>
      </c>
      <c r="J837" s="8">
        <v>1379011</v>
      </c>
      <c r="K837" s="1" t="s">
        <v>166</v>
      </c>
    </row>
    <row r="838" spans="1:11">
      <c r="A838" s="1" t="s">
        <v>232</v>
      </c>
      <c r="B838" s="1">
        <v>837</v>
      </c>
      <c r="C838" s="1">
        <v>202009</v>
      </c>
      <c r="D838" s="4" t="s">
        <v>278</v>
      </c>
      <c r="E838" s="1">
        <v>720</v>
      </c>
      <c r="F838" s="1">
        <v>3</v>
      </c>
      <c r="G838" s="1">
        <v>0</v>
      </c>
      <c r="H838" s="8">
        <v>251215</v>
      </c>
      <c r="I838" s="8">
        <v>83484</v>
      </c>
      <c r="J838" s="8">
        <v>1922621</v>
      </c>
      <c r="K838" s="1" t="s">
        <v>166</v>
      </c>
    </row>
    <row r="839" spans="1:11">
      <c r="A839" s="1" t="s">
        <v>232</v>
      </c>
      <c r="B839" s="1">
        <v>838</v>
      </c>
      <c r="C839" s="1">
        <v>202010</v>
      </c>
      <c r="D839" s="4" t="s">
        <v>256</v>
      </c>
      <c r="E839" s="1">
        <v>52</v>
      </c>
      <c r="F839" s="1">
        <v>3</v>
      </c>
      <c r="G839" s="1">
        <v>0</v>
      </c>
      <c r="H839" s="8">
        <v>4843623</v>
      </c>
      <c r="I839" s="8">
        <v>906056</v>
      </c>
      <c r="J839" s="8">
        <v>17152288</v>
      </c>
      <c r="K839" s="1" t="s">
        <v>166</v>
      </c>
    </row>
    <row r="840" spans="1:11">
      <c r="A840" s="1" t="s">
        <v>232</v>
      </c>
      <c r="B840" s="1">
        <v>839</v>
      </c>
      <c r="C840" s="1">
        <v>202010</v>
      </c>
      <c r="D840" s="4" t="s">
        <v>256</v>
      </c>
      <c r="E840" s="1">
        <v>204</v>
      </c>
      <c r="F840" s="1">
        <v>3</v>
      </c>
      <c r="G840" s="1">
        <v>0</v>
      </c>
      <c r="H840" s="8">
        <v>320122</v>
      </c>
      <c r="I840" s="8">
        <v>300150</v>
      </c>
      <c r="J840" s="8">
        <v>308593</v>
      </c>
      <c r="K840" s="1" t="s">
        <v>166</v>
      </c>
    </row>
    <row r="841" spans="1:11">
      <c r="A841" s="1" t="s">
        <v>232</v>
      </c>
      <c r="B841" s="1">
        <v>840</v>
      </c>
      <c r="C841" s="1">
        <v>202010</v>
      </c>
      <c r="D841" s="4" t="s">
        <v>256</v>
      </c>
      <c r="E841" s="1">
        <v>662</v>
      </c>
      <c r="F841" s="1">
        <v>3</v>
      </c>
      <c r="G841" s="1">
        <v>0</v>
      </c>
      <c r="H841" s="8">
        <v>1229242</v>
      </c>
      <c r="I841" s="8">
        <v>327302</v>
      </c>
      <c r="J841" s="8">
        <v>3226227</v>
      </c>
      <c r="K841" s="1" t="s">
        <v>166</v>
      </c>
    </row>
    <row r="842" spans="1:11">
      <c r="A842" s="1" t="s">
        <v>232</v>
      </c>
      <c r="B842" s="1">
        <v>841</v>
      </c>
      <c r="C842" s="1">
        <v>202010</v>
      </c>
      <c r="D842" s="4" t="s">
        <v>256</v>
      </c>
      <c r="E842" s="1">
        <v>664</v>
      </c>
      <c r="F842" s="1">
        <v>3</v>
      </c>
      <c r="G842" s="1">
        <v>0</v>
      </c>
      <c r="H842" s="8">
        <v>4803454</v>
      </c>
      <c r="I842" s="8">
        <v>873307</v>
      </c>
      <c r="J842" s="8">
        <v>10507321</v>
      </c>
      <c r="K842" s="1" t="s">
        <v>166</v>
      </c>
    </row>
    <row r="843" spans="1:11">
      <c r="A843" s="1" t="s">
        <v>232</v>
      </c>
      <c r="B843" s="1">
        <v>842</v>
      </c>
      <c r="C843" s="1">
        <v>202010</v>
      </c>
      <c r="D843" s="4" t="s">
        <v>256</v>
      </c>
      <c r="E843" s="1">
        <v>666</v>
      </c>
      <c r="F843" s="1">
        <v>3</v>
      </c>
      <c r="G843" s="1">
        <v>0</v>
      </c>
      <c r="H843" s="8">
        <v>17542803</v>
      </c>
      <c r="I843" s="8">
        <v>2924905</v>
      </c>
      <c r="J843" s="8">
        <v>27765075</v>
      </c>
      <c r="K843" s="1" t="s">
        <v>166</v>
      </c>
    </row>
    <row r="844" spans="1:11">
      <c r="A844" s="1" t="s">
        <v>232</v>
      </c>
      <c r="B844" s="1">
        <v>843</v>
      </c>
      <c r="C844" s="1">
        <v>202010</v>
      </c>
      <c r="D844" s="4" t="s">
        <v>256</v>
      </c>
      <c r="E844" s="1">
        <v>669</v>
      </c>
      <c r="F844" s="1">
        <v>3</v>
      </c>
      <c r="G844" s="1">
        <v>0</v>
      </c>
      <c r="H844" s="8">
        <v>653231</v>
      </c>
      <c r="I844" s="8">
        <v>127860</v>
      </c>
      <c r="J844" s="8">
        <v>1714717</v>
      </c>
      <c r="K844" s="1" t="s">
        <v>166</v>
      </c>
    </row>
    <row r="845" spans="1:11">
      <c r="A845" s="1" t="s">
        <v>232</v>
      </c>
      <c r="B845" s="1">
        <v>844</v>
      </c>
      <c r="C845" s="1">
        <v>202010</v>
      </c>
      <c r="D845" s="4" t="s">
        <v>256</v>
      </c>
      <c r="E845" s="1">
        <v>676</v>
      </c>
      <c r="F845" s="1">
        <v>3</v>
      </c>
      <c r="G845" s="1">
        <v>0</v>
      </c>
      <c r="H845" s="8">
        <v>6256</v>
      </c>
      <c r="I845" s="8">
        <v>919</v>
      </c>
      <c r="J845" s="8">
        <v>17139</v>
      </c>
      <c r="K845" s="1" t="s">
        <v>166</v>
      </c>
    </row>
    <row r="846" spans="1:11">
      <c r="A846" s="1" t="s">
        <v>232</v>
      </c>
      <c r="B846" s="1">
        <v>845</v>
      </c>
      <c r="C846" s="1">
        <v>202010</v>
      </c>
      <c r="D846" s="4" t="s">
        <v>256</v>
      </c>
      <c r="E846" s="1">
        <v>690</v>
      </c>
      <c r="F846" s="1">
        <v>3</v>
      </c>
      <c r="G846" s="1">
        <v>0</v>
      </c>
      <c r="H846" s="8">
        <v>482477</v>
      </c>
      <c r="I846" s="8">
        <v>61396</v>
      </c>
      <c r="J846" s="8">
        <v>1176575</v>
      </c>
      <c r="K846" s="1" t="s">
        <v>166</v>
      </c>
    </row>
    <row r="847" spans="1:11">
      <c r="A847" s="1" t="s">
        <v>232</v>
      </c>
      <c r="B847" s="1">
        <v>846</v>
      </c>
      <c r="C847" s="1">
        <v>202010</v>
      </c>
      <c r="D847" s="4" t="s">
        <v>256</v>
      </c>
      <c r="E847" s="1">
        <v>696</v>
      </c>
      <c r="F847" s="1">
        <v>3</v>
      </c>
      <c r="G847" s="1">
        <v>0</v>
      </c>
      <c r="H847" s="8">
        <v>208443</v>
      </c>
      <c r="I847" s="8">
        <v>48546</v>
      </c>
      <c r="J847" s="8">
        <v>828983</v>
      </c>
      <c r="K847" s="1" t="s">
        <v>166</v>
      </c>
    </row>
    <row r="848" spans="1:11">
      <c r="A848" s="1" t="s">
        <v>232</v>
      </c>
      <c r="B848" s="1">
        <v>847</v>
      </c>
      <c r="C848" s="1">
        <v>202010</v>
      </c>
      <c r="D848" s="4" t="s">
        <v>256</v>
      </c>
      <c r="E848" s="1">
        <v>720</v>
      </c>
      <c r="F848" s="1">
        <v>3</v>
      </c>
      <c r="G848" s="1">
        <v>0</v>
      </c>
      <c r="H848" s="8">
        <v>1718273</v>
      </c>
      <c r="I848" s="8">
        <v>364016</v>
      </c>
      <c r="J848" s="8">
        <v>6122792</v>
      </c>
      <c r="K848" s="1" t="s">
        <v>166</v>
      </c>
    </row>
    <row r="849" spans="1:11">
      <c r="A849" s="1" t="s">
        <v>232</v>
      </c>
      <c r="B849" s="1">
        <v>848</v>
      </c>
      <c r="C849" s="1">
        <v>202010</v>
      </c>
      <c r="D849" s="4" t="s">
        <v>265</v>
      </c>
      <c r="E849" s="1">
        <v>52</v>
      </c>
      <c r="F849" s="1">
        <v>3</v>
      </c>
      <c r="G849" s="1">
        <v>0</v>
      </c>
      <c r="H849" s="8">
        <v>1950341</v>
      </c>
      <c r="I849" s="8">
        <v>672234</v>
      </c>
      <c r="J849" s="8">
        <v>11557994</v>
      </c>
      <c r="K849" s="1" t="s">
        <v>166</v>
      </c>
    </row>
    <row r="850" spans="1:11">
      <c r="A850" s="1" t="s">
        <v>232</v>
      </c>
      <c r="B850" s="1">
        <v>849</v>
      </c>
      <c r="C850" s="1">
        <v>202010</v>
      </c>
      <c r="D850" s="4" t="s">
        <v>265</v>
      </c>
      <c r="E850" s="1">
        <v>204</v>
      </c>
      <c r="F850" s="1">
        <v>3</v>
      </c>
      <c r="G850" s="1">
        <v>0</v>
      </c>
      <c r="H850" s="8">
        <v>19590</v>
      </c>
      <c r="I850" s="8">
        <v>4869</v>
      </c>
      <c r="J850" s="8">
        <v>46214</v>
      </c>
      <c r="K850" s="1" t="s">
        <v>166</v>
      </c>
    </row>
    <row r="851" spans="1:11">
      <c r="A851" s="1" t="s">
        <v>232</v>
      </c>
      <c r="B851" s="1">
        <v>850</v>
      </c>
      <c r="C851" s="1">
        <v>202010</v>
      </c>
      <c r="D851" s="4" t="s">
        <v>265</v>
      </c>
      <c r="E851" s="1">
        <v>662</v>
      </c>
      <c r="F851" s="1">
        <v>3</v>
      </c>
      <c r="G851" s="1">
        <v>0</v>
      </c>
      <c r="H851" s="8">
        <v>270846</v>
      </c>
      <c r="I851" s="8">
        <v>91581</v>
      </c>
      <c r="J851" s="8">
        <v>1136585</v>
      </c>
      <c r="K851" s="1" t="s">
        <v>166</v>
      </c>
    </row>
    <row r="852" spans="1:11">
      <c r="A852" s="1" t="s">
        <v>232</v>
      </c>
      <c r="B852" s="1">
        <v>851</v>
      </c>
      <c r="C852" s="1">
        <v>202010</v>
      </c>
      <c r="D852" s="4" t="s">
        <v>265</v>
      </c>
      <c r="E852" s="1">
        <v>664</v>
      </c>
      <c r="F852" s="1">
        <v>3</v>
      </c>
      <c r="G852" s="1">
        <v>0</v>
      </c>
      <c r="H852" s="8">
        <v>54706</v>
      </c>
      <c r="I852" s="8">
        <v>22329</v>
      </c>
      <c r="J852" s="8">
        <v>249622</v>
      </c>
      <c r="K852" s="1" t="s">
        <v>166</v>
      </c>
    </row>
    <row r="853" spans="1:11">
      <c r="A853" s="1" t="s">
        <v>232</v>
      </c>
      <c r="B853" s="1">
        <v>852</v>
      </c>
      <c r="C853" s="1">
        <v>202010</v>
      </c>
      <c r="D853" s="4" t="s">
        <v>265</v>
      </c>
      <c r="E853" s="1">
        <v>666</v>
      </c>
      <c r="F853" s="1">
        <v>3</v>
      </c>
      <c r="G853" s="1">
        <v>0</v>
      </c>
      <c r="H853" s="8">
        <v>3855366</v>
      </c>
      <c r="I853" s="8">
        <v>1350030</v>
      </c>
      <c r="J853" s="8">
        <v>15651860</v>
      </c>
      <c r="K853" s="1" t="s">
        <v>166</v>
      </c>
    </row>
    <row r="854" spans="1:11">
      <c r="A854" s="1" t="s">
        <v>232</v>
      </c>
      <c r="B854" s="1">
        <v>853</v>
      </c>
      <c r="C854" s="1">
        <v>202010</v>
      </c>
      <c r="D854" s="4" t="s">
        <v>265</v>
      </c>
      <c r="E854" s="1">
        <v>669</v>
      </c>
      <c r="F854" s="1">
        <v>3</v>
      </c>
      <c r="G854" s="1">
        <v>0</v>
      </c>
      <c r="H854" s="8">
        <v>163791</v>
      </c>
      <c r="I854" s="8">
        <v>52697</v>
      </c>
      <c r="J854" s="8">
        <v>739384</v>
      </c>
      <c r="K854" s="1" t="s">
        <v>166</v>
      </c>
    </row>
    <row r="855" spans="1:11">
      <c r="A855" s="1" t="s">
        <v>232</v>
      </c>
      <c r="B855" s="1">
        <v>854</v>
      </c>
      <c r="C855" s="1">
        <v>202010</v>
      </c>
      <c r="D855" s="4" t="s">
        <v>265</v>
      </c>
      <c r="E855" s="1">
        <v>676</v>
      </c>
      <c r="F855" s="1">
        <v>3</v>
      </c>
      <c r="G855" s="1">
        <v>0</v>
      </c>
      <c r="H855" s="8">
        <v>495275</v>
      </c>
      <c r="I855" s="8">
        <v>164837</v>
      </c>
      <c r="J855" s="8">
        <v>2293688</v>
      </c>
      <c r="K855" s="1" t="s">
        <v>166</v>
      </c>
    </row>
    <row r="856" spans="1:11">
      <c r="A856" s="1" t="s">
        <v>232</v>
      </c>
      <c r="B856" s="1">
        <v>855</v>
      </c>
      <c r="C856" s="1">
        <v>202010</v>
      </c>
      <c r="D856" s="4" t="s">
        <v>265</v>
      </c>
      <c r="E856" s="1">
        <v>690</v>
      </c>
      <c r="F856" s="1">
        <v>3</v>
      </c>
      <c r="G856" s="1">
        <v>0</v>
      </c>
      <c r="H856" s="8">
        <v>125655</v>
      </c>
      <c r="I856" s="8">
        <v>36106</v>
      </c>
      <c r="J856" s="8">
        <v>757799</v>
      </c>
      <c r="K856" s="1" t="s">
        <v>166</v>
      </c>
    </row>
    <row r="857" spans="1:11">
      <c r="A857" s="1" t="s">
        <v>232</v>
      </c>
      <c r="B857" s="1">
        <v>856</v>
      </c>
      <c r="C857" s="1">
        <v>202010</v>
      </c>
      <c r="D857" s="4" t="s">
        <v>265</v>
      </c>
      <c r="E857" s="1">
        <v>696</v>
      </c>
      <c r="F857" s="1">
        <v>3</v>
      </c>
      <c r="G857" s="1">
        <v>0</v>
      </c>
      <c r="H857" s="8">
        <v>1082828</v>
      </c>
      <c r="I857" s="8">
        <v>399241</v>
      </c>
      <c r="J857" s="8">
        <v>5413077</v>
      </c>
      <c r="K857" s="1" t="s">
        <v>166</v>
      </c>
    </row>
    <row r="858" spans="1:11">
      <c r="A858" s="1" t="s">
        <v>232</v>
      </c>
      <c r="B858" s="1">
        <v>857</v>
      </c>
      <c r="C858" s="1">
        <v>202010</v>
      </c>
      <c r="D858" s="4" t="s">
        <v>265</v>
      </c>
      <c r="E858" s="1">
        <v>720</v>
      </c>
      <c r="F858" s="1">
        <v>3</v>
      </c>
      <c r="G858" s="1">
        <v>0</v>
      </c>
      <c r="H858" s="8">
        <v>6169130</v>
      </c>
      <c r="I858" s="8">
        <v>2075071</v>
      </c>
      <c r="J858" s="8">
        <v>29349230</v>
      </c>
      <c r="K858" s="1" t="s">
        <v>166</v>
      </c>
    </row>
    <row r="859" spans="1:11">
      <c r="A859" s="1" t="s">
        <v>232</v>
      </c>
      <c r="B859" s="1">
        <v>858</v>
      </c>
      <c r="C859" s="1">
        <v>202010</v>
      </c>
      <c r="D859" s="4" t="s">
        <v>271</v>
      </c>
      <c r="E859" s="1">
        <v>52</v>
      </c>
      <c r="F859" s="1">
        <v>3</v>
      </c>
      <c r="G859" s="1">
        <v>0</v>
      </c>
      <c r="H859" s="8">
        <v>170423</v>
      </c>
      <c r="I859" s="8">
        <v>63623</v>
      </c>
      <c r="J859" s="8">
        <v>1552989</v>
      </c>
      <c r="K859" s="1" t="s">
        <v>166</v>
      </c>
    </row>
    <row r="860" spans="1:11">
      <c r="A860" s="1" t="s">
        <v>232</v>
      </c>
      <c r="B860" s="1">
        <v>859</v>
      </c>
      <c r="C860" s="1">
        <v>202010</v>
      </c>
      <c r="D860" s="4" t="s">
        <v>271</v>
      </c>
      <c r="E860" s="1">
        <v>204</v>
      </c>
      <c r="F860" s="1">
        <v>3</v>
      </c>
      <c r="G860" s="1">
        <v>0</v>
      </c>
      <c r="H860" s="8">
        <v>313048</v>
      </c>
      <c r="I860" s="8">
        <v>90598</v>
      </c>
      <c r="J860" s="8">
        <v>1532085</v>
      </c>
      <c r="K860" s="1" t="s">
        <v>166</v>
      </c>
    </row>
    <row r="861" spans="1:11">
      <c r="A861" s="1" t="s">
        <v>232</v>
      </c>
      <c r="B861" s="1">
        <v>860</v>
      </c>
      <c r="C861" s="1">
        <v>202010</v>
      </c>
      <c r="D861" s="4" t="s">
        <v>271</v>
      </c>
      <c r="E861" s="1">
        <v>662</v>
      </c>
      <c r="F861" s="1">
        <v>3</v>
      </c>
      <c r="G861" s="1">
        <v>0</v>
      </c>
      <c r="H861" s="8">
        <v>18603</v>
      </c>
      <c r="I861" s="8">
        <v>3114</v>
      </c>
      <c r="J861" s="8">
        <v>82192</v>
      </c>
      <c r="K861" s="1" t="s">
        <v>166</v>
      </c>
    </row>
    <row r="862" spans="1:11">
      <c r="A862" s="1" t="s">
        <v>232</v>
      </c>
      <c r="B862" s="1">
        <v>861</v>
      </c>
      <c r="C862" s="1">
        <v>202010</v>
      </c>
      <c r="D862" s="4" t="s">
        <v>271</v>
      </c>
      <c r="E862" s="1">
        <v>664</v>
      </c>
      <c r="F862" s="1">
        <v>3</v>
      </c>
      <c r="G862" s="1">
        <v>0</v>
      </c>
      <c r="H862" s="8">
        <v>411041</v>
      </c>
      <c r="I862" s="8">
        <v>105116</v>
      </c>
      <c r="J862" s="8">
        <v>3478280</v>
      </c>
      <c r="K862" s="1" t="s">
        <v>166</v>
      </c>
    </row>
    <row r="863" spans="1:11">
      <c r="A863" s="1" t="s">
        <v>232</v>
      </c>
      <c r="B863" s="1">
        <v>862</v>
      </c>
      <c r="C863" s="1">
        <v>202010</v>
      </c>
      <c r="D863" s="4" t="s">
        <v>271</v>
      </c>
      <c r="E863" s="1">
        <v>666</v>
      </c>
      <c r="F863" s="1">
        <v>3</v>
      </c>
      <c r="G863" s="1">
        <v>0</v>
      </c>
      <c r="H863" s="8">
        <v>75083</v>
      </c>
      <c r="I863" s="8">
        <v>26104</v>
      </c>
      <c r="J863" s="8">
        <v>379817</v>
      </c>
      <c r="K863" s="1" t="s">
        <v>166</v>
      </c>
    </row>
    <row r="864" spans="1:11">
      <c r="A864" s="1" t="s">
        <v>232</v>
      </c>
      <c r="B864" s="1">
        <v>863</v>
      </c>
      <c r="C864" s="1">
        <v>202010</v>
      </c>
      <c r="D864" s="4" t="s">
        <v>271</v>
      </c>
      <c r="E864" s="1">
        <v>669</v>
      </c>
      <c r="F864" s="1">
        <v>3</v>
      </c>
      <c r="G864" s="1">
        <v>0</v>
      </c>
      <c r="H864" s="8">
        <v>221042</v>
      </c>
      <c r="I864" s="8">
        <v>80399</v>
      </c>
      <c r="J864" s="8">
        <v>1240533</v>
      </c>
      <c r="K864" s="1" t="s">
        <v>166</v>
      </c>
    </row>
    <row r="865" spans="1:11">
      <c r="A865" s="1" t="s">
        <v>232</v>
      </c>
      <c r="B865" s="1">
        <v>864</v>
      </c>
      <c r="C865" s="1">
        <v>202010</v>
      </c>
      <c r="D865" s="4" t="s">
        <v>271</v>
      </c>
      <c r="E865" s="1">
        <v>676</v>
      </c>
      <c r="F865" s="1">
        <v>3</v>
      </c>
      <c r="G865" s="1">
        <v>0</v>
      </c>
      <c r="H865" s="8">
        <v>75342</v>
      </c>
      <c r="I865" s="8">
        <v>35619</v>
      </c>
      <c r="J865" s="8">
        <v>176085</v>
      </c>
      <c r="K865" s="1" t="s">
        <v>166</v>
      </c>
    </row>
    <row r="866" spans="1:11">
      <c r="A866" s="1" t="s">
        <v>232</v>
      </c>
      <c r="B866" s="1">
        <v>865</v>
      </c>
      <c r="C866" s="1">
        <v>202010</v>
      </c>
      <c r="D866" s="4" t="s">
        <v>271</v>
      </c>
      <c r="E866" s="1">
        <v>690</v>
      </c>
      <c r="F866" s="1">
        <v>3</v>
      </c>
      <c r="G866" s="1">
        <v>0</v>
      </c>
      <c r="H866" s="8">
        <v>155229</v>
      </c>
      <c r="I866" s="8">
        <v>57882</v>
      </c>
      <c r="J866" s="8">
        <v>924813</v>
      </c>
      <c r="K866" s="1" t="s">
        <v>166</v>
      </c>
    </row>
    <row r="867" spans="1:11">
      <c r="A867" s="1" t="s">
        <v>232</v>
      </c>
      <c r="B867" s="1">
        <v>866</v>
      </c>
      <c r="C867" s="1">
        <v>202010</v>
      </c>
      <c r="D867" s="4" t="s">
        <v>271</v>
      </c>
      <c r="E867" s="1">
        <v>696</v>
      </c>
      <c r="F867" s="1">
        <v>3</v>
      </c>
      <c r="G867" s="1">
        <v>0</v>
      </c>
      <c r="H867" s="8">
        <v>36619</v>
      </c>
      <c r="I867" s="8">
        <v>14335</v>
      </c>
      <c r="J867" s="8">
        <v>201622</v>
      </c>
      <c r="K867" s="1" t="s">
        <v>166</v>
      </c>
    </row>
    <row r="868" spans="1:11">
      <c r="A868" s="1" t="s">
        <v>232</v>
      </c>
      <c r="B868" s="1">
        <v>867</v>
      </c>
      <c r="C868" s="1">
        <v>202010</v>
      </c>
      <c r="D868" s="4" t="s">
        <v>271</v>
      </c>
      <c r="E868" s="1">
        <v>720</v>
      </c>
      <c r="F868" s="1">
        <v>3</v>
      </c>
      <c r="G868" s="1">
        <v>0</v>
      </c>
      <c r="H868" s="8">
        <v>1195783</v>
      </c>
      <c r="I868" s="8">
        <v>466590</v>
      </c>
      <c r="J868" s="8">
        <v>9312397</v>
      </c>
      <c r="K868" s="1" t="s">
        <v>166</v>
      </c>
    </row>
    <row r="869" spans="1:11">
      <c r="A869" s="1" t="s">
        <v>232</v>
      </c>
      <c r="B869" s="1">
        <v>868</v>
      </c>
      <c r="C869" s="1">
        <v>202010</v>
      </c>
      <c r="D869" s="4" t="s">
        <v>278</v>
      </c>
      <c r="E869" s="1">
        <v>52</v>
      </c>
      <c r="F869" s="1">
        <v>3</v>
      </c>
      <c r="G869" s="1">
        <v>0</v>
      </c>
      <c r="H869" s="8">
        <v>92299</v>
      </c>
      <c r="I869" s="8">
        <v>32086</v>
      </c>
      <c r="J869" s="8">
        <v>867640</v>
      </c>
      <c r="K869" s="1" t="s">
        <v>166</v>
      </c>
    </row>
    <row r="870" spans="1:11">
      <c r="A870" s="1" t="s">
        <v>232</v>
      </c>
      <c r="B870" s="1">
        <v>869</v>
      </c>
      <c r="C870" s="1">
        <v>202010</v>
      </c>
      <c r="D870" s="4" t="s">
        <v>278</v>
      </c>
      <c r="E870" s="1">
        <v>204</v>
      </c>
      <c r="F870" s="1">
        <v>3</v>
      </c>
      <c r="G870" s="1">
        <v>0</v>
      </c>
      <c r="H870" s="8">
        <v>7203</v>
      </c>
      <c r="I870" s="8">
        <v>2379</v>
      </c>
      <c r="J870" s="8">
        <v>78973</v>
      </c>
      <c r="K870" s="1" t="s">
        <v>166</v>
      </c>
    </row>
    <row r="871" spans="1:11">
      <c r="A871" s="1" t="s">
        <v>232</v>
      </c>
      <c r="B871" s="1">
        <v>870</v>
      </c>
      <c r="C871" s="1">
        <v>202010</v>
      </c>
      <c r="D871" s="4" t="s">
        <v>278</v>
      </c>
      <c r="E871" s="1">
        <v>662</v>
      </c>
      <c r="F871" s="1">
        <v>3</v>
      </c>
      <c r="G871" s="1">
        <v>0</v>
      </c>
      <c r="H871" s="8">
        <v>13472</v>
      </c>
      <c r="I871" s="8">
        <v>6109</v>
      </c>
      <c r="J871" s="8">
        <v>74097</v>
      </c>
      <c r="K871" s="1" t="s">
        <v>166</v>
      </c>
    </row>
    <row r="872" spans="1:11">
      <c r="A872" s="1" t="s">
        <v>232</v>
      </c>
      <c r="B872" s="1">
        <v>871</v>
      </c>
      <c r="C872" s="1">
        <v>202010</v>
      </c>
      <c r="D872" s="4" t="s">
        <v>278</v>
      </c>
      <c r="E872" s="1">
        <v>664</v>
      </c>
      <c r="F872" s="1">
        <v>3</v>
      </c>
      <c r="G872" s="1">
        <v>0</v>
      </c>
      <c r="H872" s="8">
        <v>410701</v>
      </c>
      <c r="I872" s="8">
        <v>168758</v>
      </c>
      <c r="J872" s="8">
        <v>2868811</v>
      </c>
      <c r="K872" s="1" t="s">
        <v>166</v>
      </c>
    </row>
    <row r="873" spans="1:11">
      <c r="A873" s="1" t="s">
        <v>232</v>
      </c>
      <c r="B873" s="1">
        <v>872</v>
      </c>
      <c r="C873" s="1">
        <v>202010</v>
      </c>
      <c r="D873" s="4" t="s">
        <v>278</v>
      </c>
      <c r="E873" s="1">
        <v>666</v>
      </c>
      <c r="F873" s="1">
        <v>3</v>
      </c>
      <c r="G873" s="1">
        <v>0</v>
      </c>
      <c r="H873" s="8">
        <v>1715180</v>
      </c>
      <c r="I873" s="8">
        <v>526511</v>
      </c>
      <c r="J873" s="8">
        <v>8142603</v>
      </c>
      <c r="K873" s="1" t="s">
        <v>166</v>
      </c>
    </row>
    <row r="874" spans="1:11">
      <c r="A874" s="1" t="s">
        <v>232</v>
      </c>
      <c r="B874" s="1">
        <v>873</v>
      </c>
      <c r="C874" s="1">
        <v>202010</v>
      </c>
      <c r="D874" s="4" t="s">
        <v>278</v>
      </c>
      <c r="E874" s="1">
        <v>669</v>
      </c>
      <c r="F874" s="1">
        <v>3</v>
      </c>
      <c r="G874" s="1">
        <v>0</v>
      </c>
      <c r="H874" s="8">
        <v>47770</v>
      </c>
      <c r="I874" s="8">
        <v>11137</v>
      </c>
      <c r="J874" s="8">
        <v>232680</v>
      </c>
      <c r="K874" s="1" t="s">
        <v>166</v>
      </c>
    </row>
    <row r="875" spans="1:11">
      <c r="A875" s="1" t="s">
        <v>232</v>
      </c>
      <c r="B875" s="1">
        <v>874</v>
      </c>
      <c r="C875" s="1">
        <v>202010</v>
      </c>
      <c r="D875" s="4" t="s">
        <v>278</v>
      </c>
      <c r="E875" s="1">
        <v>676</v>
      </c>
      <c r="F875" s="1">
        <v>3</v>
      </c>
      <c r="G875" s="1">
        <v>0</v>
      </c>
      <c r="H875" s="8">
        <v>8921</v>
      </c>
      <c r="I875" s="8">
        <v>3031</v>
      </c>
      <c r="J875" s="8">
        <v>59659</v>
      </c>
      <c r="K875" s="1" t="s">
        <v>166</v>
      </c>
    </row>
    <row r="876" spans="1:11">
      <c r="A876" s="1" t="s">
        <v>232</v>
      </c>
      <c r="B876" s="1">
        <v>875</v>
      </c>
      <c r="C876" s="1">
        <v>202010</v>
      </c>
      <c r="D876" s="4" t="s">
        <v>278</v>
      </c>
      <c r="E876" s="1">
        <v>690</v>
      </c>
      <c r="F876" s="1">
        <v>3</v>
      </c>
      <c r="G876" s="1">
        <v>0</v>
      </c>
      <c r="H876" s="8">
        <v>75678</v>
      </c>
      <c r="I876" s="8">
        <v>23743</v>
      </c>
      <c r="J876" s="8">
        <v>718665</v>
      </c>
      <c r="K876" s="1" t="s">
        <v>166</v>
      </c>
    </row>
    <row r="877" spans="1:11">
      <c r="A877" s="1" t="s">
        <v>232</v>
      </c>
      <c r="B877" s="1">
        <v>876</v>
      </c>
      <c r="C877" s="1">
        <v>202010</v>
      </c>
      <c r="D877" s="4" t="s">
        <v>278</v>
      </c>
      <c r="E877" s="1">
        <v>696</v>
      </c>
      <c r="F877" s="1">
        <v>3</v>
      </c>
      <c r="G877" s="1">
        <v>0</v>
      </c>
      <c r="H877" s="8">
        <v>69623</v>
      </c>
      <c r="I877" s="8">
        <v>25721</v>
      </c>
      <c r="J877" s="8">
        <v>574443</v>
      </c>
      <c r="K877" s="1" t="s">
        <v>166</v>
      </c>
    </row>
    <row r="878" spans="1:11">
      <c r="A878" s="1" t="s">
        <v>232</v>
      </c>
      <c r="B878" s="1">
        <v>877</v>
      </c>
      <c r="C878" s="1">
        <v>202010</v>
      </c>
      <c r="D878" s="4" t="s">
        <v>278</v>
      </c>
      <c r="E878" s="1">
        <v>720</v>
      </c>
      <c r="F878" s="1">
        <v>3</v>
      </c>
      <c r="G878" s="1">
        <v>0</v>
      </c>
      <c r="H878" s="8">
        <v>243742</v>
      </c>
      <c r="I878" s="8">
        <v>82341</v>
      </c>
      <c r="J878" s="8">
        <v>1783334</v>
      </c>
      <c r="K878" s="1" t="s">
        <v>166</v>
      </c>
    </row>
    <row r="879" spans="1:11">
      <c r="A879" s="1" t="s">
        <v>232</v>
      </c>
      <c r="B879" s="1">
        <v>878</v>
      </c>
      <c r="C879" s="1">
        <v>202011</v>
      </c>
      <c r="D879" s="4" t="s">
        <v>256</v>
      </c>
      <c r="E879" s="1">
        <v>52</v>
      </c>
      <c r="F879" s="1">
        <v>3</v>
      </c>
      <c r="G879" s="1">
        <v>0</v>
      </c>
      <c r="H879" s="8">
        <v>3454666</v>
      </c>
      <c r="I879" s="8">
        <v>720822</v>
      </c>
      <c r="J879" s="8">
        <v>14135198</v>
      </c>
      <c r="K879" s="1" t="s">
        <v>166</v>
      </c>
    </row>
    <row r="880" spans="1:11">
      <c r="A880" s="1" t="s">
        <v>232</v>
      </c>
      <c r="B880" s="1">
        <v>879</v>
      </c>
      <c r="C880" s="1">
        <v>202011</v>
      </c>
      <c r="D880" s="4" t="s">
        <v>256</v>
      </c>
      <c r="E880" s="1">
        <v>204</v>
      </c>
      <c r="F880" s="1">
        <v>3</v>
      </c>
      <c r="G880" s="1">
        <v>0</v>
      </c>
      <c r="H880" s="8">
        <v>264647</v>
      </c>
      <c r="I880" s="8">
        <v>39283</v>
      </c>
      <c r="J880" s="8">
        <v>270153</v>
      </c>
      <c r="K880" s="1" t="s">
        <v>166</v>
      </c>
    </row>
    <row r="881" spans="1:11">
      <c r="A881" s="1" t="s">
        <v>232</v>
      </c>
      <c r="B881" s="1">
        <v>880</v>
      </c>
      <c r="C881" s="1">
        <v>202011</v>
      </c>
      <c r="D881" s="4" t="s">
        <v>256</v>
      </c>
      <c r="E881" s="1">
        <v>662</v>
      </c>
      <c r="F881" s="1">
        <v>3</v>
      </c>
      <c r="G881" s="1">
        <v>0</v>
      </c>
      <c r="H881" s="8">
        <v>1299680</v>
      </c>
      <c r="I881" s="8">
        <v>375295</v>
      </c>
      <c r="J881" s="8">
        <v>3526380</v>
      </c>
      <c r="K881" s="1" t="s">
        <v>166</v>
      </c>
    </row>
    <row r="882" spans="1:11">
      <c r="A882" s="1" t="s">
        <v>232</v>
      </c>
      <c r="B882" s="1">
        <v>881</v>
      </c>
      <c r="C882" s="1">
        <v>202011</v>
      </c>
      <c r="D882" s="4" t="s">
        <v>256</v>
      </c>
      <c r="E882" s="1">
        <v>664</v>
      </c>
      <c r="F882" s="1">
        <v>3</v>
      </c>
      <c r="G882" s="1">
        <v>0</v>
      </c>
      <c r="H882" s="8">
        <v>1639103</v>
      </c>
      <c r="I882" s="8">
        <v>318114</v>
      </c>
      <c r="J882" s="8">
        <v>4207704</v>
      </c>
      <c r="K882" s="1" t="s">
        <v>166</v>
      </c>
    </row>
    <row r="883" spans="1:11">
      <c r="A883" s="1" t="s">
        <v>232</v>
      </c>
      <c r="B883" s="1">
        <v>882</v>
      </c>
      <c r="C883" s="1">
        <v>202011</v>
      </c>
      <c r="D883" s="4" t="s">
        <v>256</v>
      </c>
      <c r="E883" s="1">
        <v>666</v>
      </c>
      <c r="F883" s="1">
        <v>3</v>
      </c>
      <c r="G883" s="1">
        <v>0</v>
      </c>
      <c r="H883" s="8">
        <v>12695500</v>
      </c>
      <c r="I883" s="8">
        <v>2157651</v>
      </c>
      <c r="J883" s="8">
        <v>20487857</v>
      </c>
      <c r="K883" s="1" t="s">
        <v>166</v>
      </c>
    </row>
    <row r="884" spans="1:11">
      <c r="A884" s="1" t="s">
        <v>232</v>
      </c>
      <c r="B884" s="1">
        <v>883</v>
      </c>
      <c r="C884" s="1">
        <v>202011</v>
      </c>
      <c r="D884" s="4" t="s">
        <v>256</v>
      </c>
      <c r="E884" s="1">
        <v>669</v>
      </c>
      <c r="F884" s="1">
        <v>3</v>
      </c>
      <c r="G884" s="1">
        <v>0</v>
      </c>
      <c r="H884" s="8">
        <v>567312</v>
      </c>
      <c r="I884" s="8">
        <v>113622</v>
      </c>
      <c r="J884" s="8">
        <v>1525086</v>
      </c>
      <c r="K884" s="1" t="s">
        <v>166</v>
      </c>
    </row>
    <row r="885" spans="1:11">
      <c r="A885" s="1" t="s">
        <v>232</v>
      </c>
      <c r="B885" s="1">
        <v>884</v>
      </c>
      <c r="C885" s="1">
        <v>202011</v>
      </c>
      <c r="D885" s="4" t="s">
        <v>256</v>
      </c>
      <c r="E885" s="1">
        <v>690</v>
      </c>
      <c r="F885" s="1">
        <v>3</v>
      </c>
      <c r="G885" s="1">
        <v>0</v>
      </c>
      <c r="H885" s="8">
        <v>377033</v>
      </c>
      <c r="I885" s="8">
        <v>45544</v>
      </c>
      <c r="J885" s="8">
        <v>949902</v>
      </c>
      <c r="K885" s="1" t="s">
        <v>166</v>
      </c>
    </row>
    <row r="886" spans="1:11">
      <c r="A886" s="1" t="s">
        <v>232</v>
      </c>
      <c r="B886" s="1">
        <v>885</v>
      </c>
      <c r="C886" s="1">
        <v>202011</v>
      </c>
      <c r="D886" s="4" t="s">
        <v>256</v>
      </c>
      <c r="E886" s="1">
        <v>696</v>
      </c>
      <c r="F886" s="1">
        <v>3</v>
      </c>
      <c r="G886" s="1">
        <v>0</v>
      </c>
      <c r="H886" s="8">
        <v>123306</v>
      </c>
      <c r="I886" s="8">
        <v>23630</v>
      </c>
      <c r="J886" s="8">
        <v>494473</v>
      </c>
      <c r="K886" s="1" t="s">
        <v>166</v>
      </c>
    </row>
    <row r="887" spans="1:11">
      <c r="A887" s="1" t="s">
        <v>232</v>
      </c>
      <c r="B887" s="1">
        <v>886</v>
      </c>
      <c r="C887" s="1">
        <v>202011</v>
      </c>
      <c r="D887" s="4" t="s">
        <v>256</v>
      </c>
      <c r="E887" s="1">
        <v>720</v>
      </c>
      <c r="F887" s="1">
        <v>3</v>
      </c>
      <c r="G887" s="1">
        <v>0</v>
      </c>
      <c r="H887" s="8">
        <v>1385483</v>
      </c>
      <c r="I887" s="8">
        <v>325891</v>
      </c>
      <c r="J887" s="8">
        <v>5010506</v>
      </c>
      <c r="K887" s="1" t="s">
        <v>166</v>
      </c>
    </row>
    <row r="888" spans="1:11">
      <c r="A888" s="1" t="s">
        <v>232</v>
      </c>
      <c r="B888" s="1">
        <v>887</v>
      </c>
      <c r="C888" s="1">
        <v>202011</v>
      </c>
      <c r="D888" s="4" t="s">
        <v>265</v>
      </c>
      <c r="E888" s="1">
        <v>52</v>
      </c>
      <c r="F888" s="1">
        <v>3</v>
      </c>
      <c r="G888" s="1">
        <v>0</v>
      </c>
      <c r="H888" s="8">
        <v>1812805</v>
      </c>
      <c r="I888" s="8">
        <v>599092</v>
      </c>
      <c r="J888" s="8">
        <v>11104252</v>
      </c>
      <c r="K888" s="1" t="s">
        <v>166</v>
      </c>
    </row>
    <row r="889" spans="1:11">
      <c r="A889" s="1" t="s">
        <v>232</v>
      </c>
      <c r="B889" s="1">
        <v>888</v>
      </c>
      <c r="C889" s="1">
        <v>202011</v>
      </c>
      <c r="D889" s="4" t="s">
        <v>265</v>
      </c>
      <c r="E889" s="1">
        <v>204</v>
      </c>
      <c r="F889" s="1">
        <v>3</v>
      </c>
      <c r="G889" s="1">
        <v>0</v>
      </c>
      <c r="H889" s="8">
        <v>20759</v>
      </c>
      <c r="I889" s="8">
        <v>7653</v>
      </c>
      <c r="J889" s="8">
        <v>49807</v>
      </c>
      <c r="K889" s="1" t="s">
        <v>166</v>
      </c>
    </row>
    <row r="890" spans="1:11">
      <c r="A890" s="1" t="s">
        <v>232</v>
      </c>
      <c r="B890" s="1">
        <v>889</v>
      </c>
      <c r="C890" s="1">
        <v>202011</v>
      </c>
      <c r="D890" s="4" t="s">
        <v>265</v>
      </c>
      <c r="E890" s="1">
        <v>662</v>
      </c>
      <c r="F890" s="1">
        <v>3</v>
      </c>
      <c r="G890" s="1">
        <v>0</v>
      </c>
      <c r="H890" s="8">
        <v>172596</v>
      </c>
      <c r="I890" s="8">
        <v>71325</v>
      </c>
      <c r="J890" s="8">
        <v>650328</v>
      </c>
      <c r="K890" s="1" t="s">
        <v>166</v>
      </c>
    </row>
    <row r="891" spans="1:11">
      <c r="A891" s="1" t="s">
        <v>232</v>
      </c>
      <c r="B891" s="1">
        <v>890</v>
      </c>
      <c r="C891" s="1">
        <v>202011</v>
      </c>
      <c r="D891" s="4" t="s">
        <v>265</v>
      </c>
      <c r="E891" s="1">
        <v>664</v>
      </c>
      <c r="F891" s="1">
        <v>3</v>
      </c>
      <c r="G891" s="1">
        <v>0</v>
      </c>
      <c r="H891" s="8">
        <v>36982</v>
      </c>
      <c r="I891" s="8">
        <v>12057</v>
      </c>
      <c r="J891" s="8">
        <v>178327</v>
      </c>
      <c r="K891" s="1" t="s">
        <v>166</v>
      </c>
    </row>
    <row r="892" spans="1:11">
      <c r="A892" s="1" t="s">
        <v>232</v>
      </c>
      <c r="B892" s="1">
        <v>891</v>
      </c>
      <c r="C892" s="1">
        <v>202011</v>
      </c>
      <c r="D892" s="4" t="s">
        <v>265</v>
      </c>
      <c r="E892" s="1">
        <v>666</v>
      </c>
      <c r="F892" s="1">
        <v>3</v>
      </c>
      <c r="G892" s="1">
        <v>0</v>
      </c>
      <c r="H892" s="8">
        <v>2211094</v>
      </c>
      <c r="I892" s="8">
        <v>842322</v>
      </c>
      <c r="J892" s="8">
        <v>9732876</v>
      </c>
      <c r="K892" s="1" t="s">
        <v>166</v>
      </c>
    </row>
    <row r="893" spans="1:11">
      <c r="A893" s="1" t="s">
        <v>232</v>
      </c>
      <c r="B893" s="1">
        <v>892</v>
      </c>
      <c r="C893" s="1">
        <v>202011</v>
      </c>
      <c r="D893" s="4" t="s">
        <v>265</v>
      </c>
      <c r="E893" s="1">
        <v>669</v>
      </c>
      <c r="F893" s="1">
        <v>3</v>
      </c>
      <c r="G893" s="1">
        <v>0</v>
      </c>
      <c r="H893" s="8">
        <v>90917</v>
      </c>
      <c r="I893" s="8">
        <v>27391</v>
      </c>
      <c r="J893" s="8">
        <v>408992</v>
      </c>
      <c r="K893" s="1" t="s">
        <v>166</v>
      </c>
    </row>
    <row r="894" spans="1:11">
      <c r="A894" s="1" t="s">
        <v>232</v>
      </c>
      <c r="B894" s="1">
        <v>893</v>
      </c>
      <c r="C894" s="1">
        <v>202011</v>
      </c>
      <c r="D894" s="4" t="s">
        <v>265</v>
      </c>
      <c r="E894" s="1">
        <v>676</v>
      </c>
      <c r="F894" s="1">
        <v>3</v>
      </c>
      <c r="G894" s="1">
        <v>0</v>
      </c>
      <c r="H894" s="8">
        <v>256214</v>
      </c>
      <c r="I894" s="8">
        <v>80031</v>
      </c>
      <c r="J894" s="8">
        <v>1266307</v>
      </c>
      <c r="K894" s="1" t="s">
        <v>166</v>
      </c>
    </row>
    <row r="895" spans="1:11">
      <c r="A895" s="1" t="s">
        <v>232</v>
      </c>
      <c r="B895" s="1">
        <v>894</v>
      </c>
      <c r="C895" s="1">
        <v>202011</v>
      </c>
      <c r="D895" s="4" t="s">
        <v>265</v>
      </c>
      <c r="E895" s="1">
        <v>690</v>
      </c>
      <c r="F895" s="1">
        <v>3</v>
      </c>
      <c r="G895" s="1">
        <v>0</v>
      </c>
      <c r="H895" s="8">
        <v>82850</v>
      </c>
      <c r="I895" s="8">
        <v>24913</v>
      </c>
      <c r="J895" s="8">
        <v>439157</v>
      </c>
      <c r="K895" s="1" t="s">
        <v>166</v>
      </c>
    </row>
    <row r="896" spans="1:11">
      <c r="A896" s="1" t="s">
        <v>232</v>
      </c>
      <c r="B896" s="1">
        <v>895</v>
      </c>
      <c r="C896" s="1">
        <v>202011</v>
      </c>
      <c r="D896" s="4" t="s">
        <v>265</v>
      </c>
      <c r="E896" s="1">
        <v>696</v>
      </c>
      <c r="F896" s="1">
        <v>3</v>
      </c>
      <c r="G896" s="1">
        <v>0</v>
      </c>
      <c r="H896" s="8">
        <v>976570</v>
      </c>
      <c r="I896" s="8">
        <v>350396</v>
      </c>
      <c r="J896" s="8">
        <v>4879459</v>
      </c>
      <c r="K896" s="1" t="s">
        <v>166</v>
      </c>
    </row>
    <row r="897" spans="1:11">
      <c r="A897" s="1" t="s">
        <v>232</v>
      </c>
      <c r="B897" s="1">
        <v>896</v>
      </c>
      <c r="C897" s="1">
        <v>202011</v>
      </c>
      <c r="D897" s="4" t="s">
        <v>265</v>
      </c>
      <c r="E897" s="1">
        <v>720</v>
      </c>
      <c r="F897" s="1">
        <v>3</v>
      </c>
      <c r="G897" s="1">
        <v>0</v>
      </c>
      <c r="H897" s="8">
        <v>2727768</v>
      </c>
      <c r="I897" s="8">
        <v>1155166</v>
      </c>
      <c r="J897" s="8">
        <v>17217630</v>
      </c>
      <c r="K897" s="1" t="s">
        <v>166</v>
      </c>
    </row>
    <row r="898" spans="1:11">
      <c r="A898" s="1" t="s">
        <v>232</v>
      </c>
      <c r="B898" s="1">
        <v>897</v>
      </c>
      <c r="C898" s="1">
        <v>202011</v>
      </c>
      <c r="D898" s="4" t="s">
        <v>271</v>
      </c>
      <c r="E898" s="1">
        <v>52</v>
      </c>
      <c r="F898" s="1">
        <v>3</v>
      </c>
      <c r="G898" s="1">
        <v>0</v>
      </c>
      <c r="H898" s="8">
        <v>163281</v>
      </c>
      <c r="I898" s="8">
        <v>57885</v>
      </c>
      <c r="J898" s="8">
        <v>1524383</v>
      </c>
      <c r="K898" s="1" t="s">
        <v>166</v>
      </c>
    </row>
    <row r="899" spans="1:11">
      <c r="A899" s="1" t="s">
        <v>232</v>
      </c>
      <c r="B899" s="1">
        <v>898</v>
      </c>
      <c r="C899" s="1">
        <v>202011</v>
      </c>
      <c r="D899" s="4" t="s">
        <v>271</v>
      </c>
      <c r="E899" s="1">
        <v>204</v>
      </c>
      <c r="F899" s="1">
        <v>3</v>
      </c>
      <c r="G899" s="1">
        <v>0</v>
      </c>
      <c r="H899" s="8">
        <v>176021</v>
      </c>
      <c r="I899" s="8">
        <v>52655</v>
      </c>
      <c r="J899" s="8">
        <v>879687</v>
      </c>
      <c r="K899" s="1" t="s">
        <v>166</v>
      </c>
    </row>
    <row r="900" spans="1:11">
      <c r="A900" s="1" t="s">
        <v>232</v>
      </c>
      <c r="B900" s="1">
        <v>899</v>
      </c>
      <c r="C900" s="1">
        <v>202011</v>
      </c>
      <c r="D900" s="4" t="s">
        <v>271</v>
      </c>
      <c r="E900" s="1">
        <v>662</v>
      </c>
      <c r="F900" s="1">
        <v>3</v>
      </c>
      <c r="G900" s="1">
        <v>0</v>
      </c>
      <c r="H900" s="8">
        <v>3530</v>
      </c>
      <c r="I900" s="8">
        <v>1553</v>
      </c>
      <c r="J900" s="8">
        <v>19662</v>
      </c>
      <c r="K900" s="1" t="s">
        <v>166</v>
      </c>
    </row>
    <row r="901" spans="1:11">
      <c r="A901" s="1" t="s">
        <v>232</v>
      </c>
      <c r="B901" s="1">
        <v>900</v>
      </c>
      <c r="C901" s="1">
        <v>202011</v>
      </c>
      <c r="D901" s="4" t="s">
        <v>271</v>
      </c>
      <c r="E901" s="1">
        <v>664</v>
      </c>
      <c r="F901" s="1">
        <v>3</v>
      </c>
      <c r="G901" s="1">
        <v>0</v>
      </c>
      <c r="H901" s="8">
        <v>304721</v>
      </c>
      <c r="I901" s="8">
        <v>88966</v>
      </c>
      <c r="J901" s="8">
        <v>2907582</v>
      </c>
      <c r="K901" s="1" t="s">
        <v>166</v>
      </c>
    </row>
    <row r="902" spans="1:11">
      <c r="A902" s="1" t="s">
        <v>232</v>
      </c>
      <c r="B902" s="1">
        <v>901</v>
      </c>
      <c r="C902" s="1">
        <v>202011</v>
      </c>
      <c r="D902" s="4" t="s">
        <v>271</v>
      </c>
      <c r="E902" s="1">
        <v>666</v>
      </c>
      <c r="F902" s="1">
        <v>3</v>
      </c>
      <c r="G902" s="1">
        <v>0</v>
      </c>
      <c r="H902" s="8">
        <v>82643</v>
      </c>
      <c r="I902" s="8">
        <v>26285</v>
      </c>
      <c r="J902" s="8">
        <v>382368</v>
      </c>
      <c r="K902" s="1" t="s">
        <v>166</v>
      </c>
    </row>
    <row r="903" spans="1:11">
      <c r="A903" s="1" t="s">
        <v>232</v>
      </c>
      <c r="B903" s="1">
        <v>902</v>
      </c>
      <c r="C903" s="1">
        <v>202011</v>
      </c>
      <c r="D903" s="4" t="s">
        <v>271</v>
      </c>
      <c r="E903" s="1">
        <v>669</v>
      </c>
      <c r="F903" s="1">
        <v>3</v>
      </c>
      <c r="G903" s="1">
        <v>0</v>
      </c>
      <c r="H903" s="8">
        <v>170615</v>
      </c>
      <c r="I903" s="8">
        <v>62234</v>
      </c>
      <c r="J903" s="8">
        <v>755964</v>
      </c>
      <c r="K903" s="1" t="s">
        <v>166</v>
      </c>
    </row>
    <row r="904" spans="1:11">
      <c r="A904" s="1" t="s">
        <v>232</v>
      </c>
      <c r="B904" s="1">
        <v>903</v>
      </c>
      <c r="C904" s="1">
        <v>202011</v>
      </c>
      <c r="D904" s="4" t="s">
        <v>271</v>
      </c>
      <c r="E904" s="1">
        <v>676</v>
      </c>
      <c r="F904" s="1">
        <v>3</v>
      </c>
      <c r="G904" s="1">
        <v>0</v>
      </c>
      <c r="H904" s="8">
        <v>56272</v>
      </c>
      <c r="I904" s="8">
        <v>23426</v>
      </c>
      <c r="J904" s="8">
        <v>275027</v>
      </c>
      <c r="K904" s="1" t="s">
        <v>166</v>
      </c>
    </row>
    <row r="905" spans="1:11">
      <c r="A905" s="1" t="s">
        <v>232</v>
      </c>
      <c r="B905" s="1">
        <v>904</v>
      </c>
      <c r="C905" s="1">
        <v>202011</v>
      </c>
      <c r="D905" s="4" t="s">
        <v>271</v>
      </c>
      <c r="E905" s="1">
        <v>690</v>
      </c>
      <c r="F905" s="1">
        <v>3</v>
      </c>
      <c r="G905" s="1">
        <v>0</v>
      </c>
      <c r="H905" s="8">
        <v>47867</v>
      </c>
      <c r="I905" s="8">
        <v>23191</v>
      </c>
      <c r="J905" s="8">
        <v>332553</v>
      </c>
      <c r="K905" s="1" t="s">
        <v>166</v>
      </c>
    </row>
    <row r="906" spans="1:11">
      <c r="A906" s="1" t="s">
        <v>232</v>
      </c>
      <c r="B906" s="1">
        <v>905</v>
      </c>
      <c r="C906" s="1">
        <v>202011</v>
      </c>
      <c r="D906" s="4" t="s">
        <v>271</v>
      </c>
      <c r="E906" s="1">
        <v>696</v>
      </c>
      <c r="F906" s="1">
        <v>3</v>
      </c>
      <c r="G906" s="1">
        <v>0</v>
      </c>
      <c r="H906" s="8">
        <v>16434</v>
      </c>
      <c r="I906" s="8">
        <v>4961</v>
      </c>
      <c r="J906" s="8">
        <v>137407</v>
      </c>
      <c r="K906" s="1" t="s">
        <v>166</v>
      </c>
    </row>
    <row r="907" spans="1:11">
      <c r="A907" s="1" t="s">
        <v>232</v>
      </c>
      <c r="B907" s="1">
        <v>906</v>
      </c>
      <c r="C907" s="1">
        <v>202011</v>
      </c>
      <c r="D907" s="4" t="s">
        <v>271</v>
      </c>
      <c r="E907" s="1">
        <v>720</v>
      </c>
      <c r="F907" s="1">
        <v>3</v>
      </c>
      <c r="G907" s="1">
        <v>0</v>
      </c>
      <c r="H907" s="8">
        <v>903718</v>
      </c>
      <c r="I907" s="8">
        <v>299558</v>
      </c>
      <c r="J907" s="8">
        <v>7595015</v>
      </c>
      <c r="K907" s="1" t="s">
        <v>166</v>
      </c>
    </row>
    <row r="908" spans="1:11">
      <c r="A908" s="1" t="s">
        <v>232</v>
      </c>
      <c r="B908" s="1">
        <v>907</v>
      </c>
      <c r="C908" s="1">
        <v>202011</v>
      </c>
      <c r="D908" s="4" t="s">
        <v>278</v>
      </c>
      <c r="E908" s="1">
        <v>52</v>
      </c>
      <c r="F908" s="1">
        <v>3</v>
      </c>
      <c r="G908" s="1">
        <v>0</v>
      </c>
      <c r="H908" s="8">
        <v>152870</v>
      </c>
      <c r="I908" s="8">
        <v>53112</v>
      </c>
      <c r="J908" s="8">
        <v>1526679</v>
      </c>
      <c r="K908" s="1" t="s">
        <v>166</v>
      </c>
    </row>
    <row r="909" spans="1:11">
      <c r="A909" s="1" t="s">
        <v>232</v>
      </c>
      <c r="B909" s="1">
        <v>908</v>
      </c>
      <c r="C909" s="1">
        <v>202011</v>
      </c>
      <c r="D909" s="4" t="s">
        <v>278</v>
      </c>
      <c r="E909" s="1">
        <v>204</v>
      </c>
      <c r="F909" s="1">
        <v>3</v>
      </c>
      <c r="G909" s="1">
        <v>0</v>
      </c>
      <c r="H909" s="8">
        <v>10261</v>
      </c>
      <c r="I909" s="8">
        <v>3421</v>
      </c>
      <c r="J909" s="8">
        <v>99269</v>
      </c>
      <c r="K909" s="1" t="s">
        <v>166</v>
      </c>
    </row>
    <row r="910" spans="1:11">
      <c r="A910" s="1" t="s">
        <v>232</v>
      </c>
      <c r="B910" s="1">
        <v>909</v>
      </c>
      <c r="C910" s="1">
        <v>202011</v>
      </c>
      <c r="D910" s="4" t="s">
        <v>278</v>
      </c>
      <c r="E910" s="1">
        <v>662</v>
      </c>
      <c r="F910" s="1">
        <v>3</v>
      </c>
      <c r="G910" s="1">
        <v>0</v>
      </c>
      <c r="H910" s="8">
        <v>11490</v>
      </c>
      <c r="I910" s="8">
        <v>5423</v>
      </c>
      <c r="J910" s="8">
        <v>85438</v>
      </c>
      <c r="K910" s="1" t="s">
        <v>166</v>
      </c>
    </row>
    <row r="911" spans="1:11">
      <c r="A911" s="1" t="s">
        <v>232</v>
      </c>
      <c r="B911" s="1">
        <v>910</v>
      </c>
      <c r="C911" s="1">
        <v>202011</v>
      </c>
      <c r="D911" s="4" t="s">
        <v>278</v>
      </c>
      <c r="E911" s="1">
        <v>664</v>
      </c>
      <c r="F911" s="1">
        <v>3</v>
      </c>
      <c r="G911" s="1">
        <v>0</v>
      </c>
      <c r="H911" s="8">
        <v>484508</v>
      </c>
      <c r="I911" s="8">
        <v>161531</v>
      </c>
      <c r="J911" s="8">
        <v>2801189</v>
      </c>
      <c r="K911" s="1" t="s">
        <v>166</v>
      </c>
    </row>
    <row r="912" spans="1:11">
      <c r="A912" s="1" t="s">
        <v>232</v>
      </c>
      <c r="B912" s="1">
        <v>911</v>
      </c>
      <c r="C912" s="1">
        <v>202011</v>
      </c>
      <c r="D912" s="4" t="s">
        <v>278</v>
      </c>
      <c r="E912" s="1">
        <v>666</v>
      </c>
      <c r="F912" s="1">
        <v>3</v>
      </c>
      <c r="G912" s="1">
        <v>0</v>
      </c>
      <c r="H912" s="8">
        <v>1125685</v>
      </c>
      <c r="I912" s="8">
        <v>338891</v>
      </c>
      <c r="J912" s="8">
        <v>5441502</v>
      </c>
      <c r="K912" s="1" t="s">
        <v>166</v>
      </c>
    </row>
    <row r="913" spans="1:11">
      <c r="A913" s="1" t="s">
        <v>232</v>
      </c>
      <c r="B913" s="1">
        <v>912</v>
      </c>
      <c r="C913" s="1">
        <v>202011</v>
      </c>
      <c r="D913" s="4" t="s">
        <v>278</v>
      </c>
      <c r="E913" s="1">
        <v>669</v>
      </c>
      <c r="F913" s="1">
        <v>3</v>
      </c>
      <c r="G913" s="1">
        <v>0</v>
      </c>
      <c r="H913" s="8">
        <v>37226</v>
      </c>
      <c r="I913" s="8">
        <v>13485</v>
      </c>
      <c r="J913" s="8">
        <v>317471</v>
      </c>
      <c r="K913" s="1" t="s">
        <v>166</v>
      </c>
    </row>
    <row r="914" spans="1:11">
      <c r="A914" s="1" t="s">
        <v>232</v>
      </c>
      <c r="B914" s="1">
        <v>913</v>
      </c>
      <c r="C914" s="1">
        <v>202011</v>
      </c>
      <c r="D914" s="4" t="s">
        <v>278</v>
      </c>
      <c r="E914" s="1">
        <v>676</v>
      </c>
      <c r="F914" s="1">
        <v>3</v>
      </c>
      <c r="G914" s="1">
        <v>0</v>
      </c>
      <c r="H914" s="8">
        <v>5462</v>
      </c>
      <c r="I914" s="8">
        <v>2070</v>
      </c>
      <c r="J914" s="8">
        <v>34936</v>
      </c>
      <c r="K914" s="1" t="s">
        <v>166</v>
      </c>
    </row>
    <row r="915" spans="1:11">
      <c r="A915" s="1" t="s">
        <v>232</v>
      </c>
      <c r="B915" s="1">
        <v>914</v>
      </c>
      <c r="C915" s="1">
        <v>202011</v>
      </c>
      <c r="D915" s="4" t="s">
        <v>278</v>
      </c>
      <c r="E915" s="1">
        <v>690</v>
      </c>
      <c r="F915" s="1">
        <v>3</v>
      </c>
      <c r="G915" s="1">
        <v>0</v>
      </c>
      <c r="H915" s="8">
        <v>87627</v>
      </c>
      <c r="I915" s="8">
        <v>27684</v>
      </c>
      <c r="J915" s="8">
        <v>733364</v>
      </c>
      <c r="K915" s="1" t="s">
        <v>166</v>
      </c>
    </row>
    <row r="916" spans="1:11">
      <c r="A916" s="1" t="s">
        <v>232</v>
      </c>
      <c r="B916" s="1">
        <v>915</v>
      </c>
      <c r="C916" s="1">
        <v>202011</v>
      </c>
      <c r="D916" s="4" t="s">
        <v>278</v>
      </c>
      <c r="E916" s="1">
        <v>696</v>
      </c>
      <c r="F916" s="1">
        <v>3</v>
      </c>
      <c r="G916" s="1">
        <v>0</v>
      </c>
      <c r="H916" s="8">
        <v>44325</v>
      </c>
      <c r="I916" s="8">
        <v>19362</v>
      </c>
      <c r="J916" s="8">
        <v>359920</v>
      </c>
      <c r="K916" s="1" t="s">
        <v>166</v>
      </c>
    </row>
    <row r="917" spans="1:11">
      <c r="A917" s="1" t="s">
        <v>232</v>
      </c>
      <c r="B917" s="1">
        <v>916</v>
      </c>
      <c r="C917" s="1">
        <v>202011</v>
      </c>
      <c r="D917" s="4" t="s">
        <v>278</v>
      </c>
      <c r="E917" s="1">
        <v>720</v>
      </c>
      <c r="F917" s="1">
        <v>3</v>
      </c>
      <c r="G917" s="1">
        <v>0</v>
      </c>
      <c r="H917" s="8">
        <v>121471</v>
      </c>
      <c r="I917" s="8">
        <v>38271</v>
      </c>
      <c r="J917" s="8">
        <v>797850</v>
      </c>
      <c r="K917" s="1" t="s">
        <v>166</v>
      </c>
    </row>
    <row r="918" spans="1:11">
      <c r="A918" s="1" t="s">
        <v>232</v>
      </c>
      <c r="B918" s="1">
        <v>917</v>
      </c>
      <c r="C918" s="1">
        <v>202012</v>
      </c>
      <c r="D918" s="4" t="s">
        <v>256</v>
      </c>
      <c r="E918" s="1">
        <v>52</v>
      </c>
      <c r="F918" s="1">
        <v>3</v>
      </c>
      <c r="G918" s="1">
        <v>0</v>
      </c>
      <c r="H918" s="8">
        <v>3165355</v>
      </c>
      <c r="I918" s="8">
        <v>638025</v>
      </c>
      <c r="J918" s="8">
        <v>12836112</v>
      </c>
      <c r="K918" s="1" t="s">
        <v>166</v>
      </c>
    </row>
    <row r="919" spans="1:11">
      <c r="A919" s="1" t="s">
        <v>232</v>
      </c>
      <c r="B919" s="1">
        <v>918</v>
      </c>
      <c r="C919" s="1">
        <v>202012</v>
      </c>
      <c r="D919" s="4" t="s">
        <v>256</v>
      </c>
      <c r="E919" s="1">
        <v>204</v>
      </c>
      <c r="F919" s="1">
        <v>3</v>
      </c>
      <c r="G919" s="1">
        <v>0</v>
      </c>
      <c r="H919" s="8">
        <v>283368</v>
      </c>
      <c r="I919" s="8">
        <v>40281</v>
      </c>
      <c r="J919" s="8">
        <v>265317</v>
      </c>
      <c r="K919" s="1" t="s">
        <v>166</v>
      </c>
    </row>
    <row r="920" spans="1:11">
      <c r="A920" s="1" t="s">
        <v>232</v>
      </c>
      <c r="B920" s="1">
        <v>919</v>
      </c>
      <c r="C920" s="1">
        <v>202012</v>
      </c>
      <c r="D920" s="4" t="s">
        <v>256</v>
      </c>
      <c r="E920" s="1">
        <v>662</v>
      </c>
      <c r="F920" s="1">
        <v>3</v>
      </c>
      <c r="G920" s="1">
        <v>0</v>
      </c>
      <c r="H920" s="8">
        <v>1672904</v>
      </c>
      <c r="I920" s="8">
        <v>416255</v>
      </c>
      <c r="J920" s="8">
        <v>3716158</v>
      </c>
      <c r="K920" s="1" t="s">
        <v>166</v>
      </c>
    </row>
    <row r="921" spans="1:11">
      <c r="A921" s="1" t="s">
        <v>232</v>
      </c>
      <c r="B921" s="1">
        <v>920</v>
      </c>
      <c r="C921" s="1">
        <v>202012</v>
      </c>
      <c r="D921" s="4" t="s">
        <v>256</v>
      </c>
      <c r="E921" s="1">
        <v>664</v>
      </c>
      <c r="F921" s="1">
        <v>3</v>
      </c>
      <c r="G921" s="1">
        <v>0</v>
      </c>
      <c r="H921" s="8">
        <v>1957697</v>
      </c>
      <c r="I921" s="8">
        <v>334299</v>
      </c>
      <c r="J921" s="8">
        <v>4547700</v>
      </c>
      <c r="K921" s="1" t="s">
        <v>166</v>
      </c>
    </row>
    <row r="922" spans="1:11">
      <c r="A922" s="1" t="s">
        <v>232</v>
      </c>
      <c r="B922" s="1">
        <v>921</v>
      </c>
      <c r="C922" s="1">
        <v>202012</v>
      </c>
      <c r="D922" s="4" t="s">
        <v>256</v>
      </c>
      <c r="E922" s="1">
        <v>666</v>
      </c>
      <c r="F922" s="1">
        <v>3</v>
      </c>
      <c r="G922" s="1">
        <v>0</v>
      </c>
      <c r="H922" s="8">
        <v>9523355</v>
      </c>
      <c r="I922" s="8">
        <v>1558776</v>
      </c>
      <c r="J922" s="8">
        <v>15020006</v>
      </c>
      <c r="K922" s="1" t="s">
        <v>166</v>
      </c>
    </row>
    <row r="923" spans="1:11">
      <c r="A923" s="1" t="s">
        <v>232</v>
      </c>
      <c r="B923" s="1">
        <v>922</v>
      </c>
      <c r="C923" s="1">
        <v>202012</v>
      </c>
      <c r="D923" s="4" t="s">
        <v>256</v>
      </c>
      <c r="E923" s="1">
        <v>669</v>
      </c>
      <c r="F923" s="1">
        <v>3</v>
      </c>
      <c r="G923" s="1">
        <v>0</v>
      </c>
      <c r="H923" s="8">
        <v>532248</v>
      </c>
      <c r="I923" s="8">
        <v>93438</v>
      </c>
      <c r="J923" s="8">
        <v>1239396</v>
      </c>
      <c r="K923" s="1" t="s">
        <v>166</v>
      </c>
    </row>
    <row r="924" spans="1:11">
      <c r="A924" s="1" t="s">
        <v>232</v>
      </c>
      <c r="B924" s="1">
        <v>923</v>
      </c>
      <c r="C924" s="1">
        <v>202012</v>
      </c>
      <c r="D924" s="4" t="s">
        <v>256</v>
      </c>
      <c r="E924" s="1">
        <v>676</v>
      </c>
      <c r="F924" s="1">
        <v>3</v>
      </c>
      <c r="G924" s="1">
        <v>0</v>
      </c>
      <c r="H924" s="8">
        <v>13924</v>
      </c>
      <c r="I924" s="8">
        <v>2423</v>
      </c>
      <c r="J924" s="8">
        <v>38936</v>
      </c>
      <c r="K924" s="1" t="s">
        <v>166</v>
      </c>
    </row>
    <row r="925" spans="1:11">
      <c r="A925" s="1" t="s">
        <v>232</v>
      </c>
      <c r="B925" s="1">
        <v>924</v>
      </c>
      <c r="C925" s="1">
        <v>202012</v>
      </c>
      <c r="D925" s="4" t="s">
        <v>256</v>
      </c>
      <c r="E925" s="1">
        <v>690</v>
      </c>
      <c r="F925" s="1">
        <v>3</v>
      </c>
      <c r="G925" s="1">
        <v>0</v>
      </c>
      <c r="H925" s="8">
        <v>244498</v>
      </c>
      <c r="I925" s="8">
        <v>38244</v>
      </c>
      <c r="J925" s="8">
        <v>791234</v>
      </c>
      <c r="K925" s="1" t="s">
        <v>166</v>
      </c>
    </row>
    <row r="926" spans="1:11">
      <c r="A926" s="1" t="s">
        <v>232</v>
      </c>
      <c r="B926" s="1">
        <v>925</v>
      </c>
      <c r="C926" s="1">
        <v>202012</v>
      </c>
      <c r="D926" s="4" t="s">
        <v>256</v>
      </c>
      <c r="E926" s="1">
        <v>696</v>
      </c>
      <c r="F926" s="1">
        <v>3</v>
      </c>
      <c r="G926" s="1">
        <v>0</v>
      </c>
      <c r="H926" s="8">
        <v>210673</v>
      </c>
      <c r="I926" s="8">
        <v>41709</v>
      </c>
      <c r="J926" s="8">
        <v>560043</v>
      </c>
      <c r="K926" s="1" t="s">
        <v>166</v>
      </c>
    </row>
    <row r="927" spans="1:11">
      <c r="A927" s="1" t="s">
        <v>232</v>
      </c>
      <c r="B927" s="1">
        <v>926</v>
      </c>
      <c r="C927" s="1">
        <v>202012</v>
      </c>
      <c r="D927" s="4" t="s">
        <v>256</v>
      </c>
      <c r="E927" s="1">
        <v>720</v>
      </c>
      <c r="F927" s="1">
        <v>3</v>
      </c>
      <c r="G927" s="1">
        <v>0</v>
      </c>
      <c r="H927" s="8">
        <v>1485655</v>
      </c>
      <c r="I927" s="8">
        <v>226116</v>
      </c>
      <c r="J927" s="8">
        <v>3858255</v>
      </c>
      <c r="K927" s="1" t="s">
        <v>166</v>
      </c>
    </row>
    <row r="928" spans="1:11">
      <c r="A928" s="1" t="s">
        <v>232</v>
      </c>
      <c r="B928" s="1">
        <v>927</v>
      </c>
      <c r="C928" s="1">
        <v>202012</v>
      </c>
      <c r="D928" s="4" t="s">
        <v>265</v>
      </c>
      <c r="E928" s="1">
        <v>52</v>
      </c>
      <c r="F928" s="1">
        <v>3</v>
      </c>
      <c r="G928" s="1">
        <v>0</v>
      </c>
      <c r="H928" s="8">
        <v>1258716</v>
      </c>
      <c r="I928" s="8">
        <v>458745</v>
      </c>
      <c r="J928" s="8">
        <v>8207786</v>
      </c>
      <c r="K928" s="1" t="s">
        <v>166</v>
      </c>
    </row>
    <row r="929" spans="1:11">
      <c r="A929" s="1" t="s">
        <v>232</v>
      </c>
      <c r="B929" s="1">
        <v>928</v>
      </c>
      <c r="C929" s="1">
        <v>202012</v>
      </c>
      <c r="D929" s="4" t="s">
        <v>265</v>
      </c>
      <c r="E929" s="1">
        <v>204</v>
      </c>
      <c r="F929" s="1">
        <v>3</v>
      </c>
      <c r="G929" s="1">
        <v>0</v>
      </c>
      <c r="H929" s="8">
        <v>7455</v>
      </c>
      <c r="I929" s="8">
        <v>2466</v>
      </c>
      <c r="J929" s="8">
        <v>18964</v>
      </c>
      <c r="K929" s="1" t="s">
        <v>166</v>
      </c>
    </row>
    <row r="930" spans="1:11">
      <c r="A930" s="1" t="s">
        <v>232</v>
      </c>
      <c r="B930" s="1">
        <v>929</v>
      </c>
      <c r="C930" s="1">
        <v>202012</v>
      </c>
      <c r="D930" s="4" t="s">
        <v>265</v>
      </c>
      <c r="E930" s="1">
        <v>662</v>
      </c>
      <c r="F930" s="1">
        <v>3</v>
      </c>
      <c r="G930" s="1">
        <v>0</v>
      </c>
      <c r="H930" s="8">
        <v>136610</v>
      </c>
      <c r="I930" s="8">
        <v>56551</v>
      </c>
      <c r="J930" s="8">
        <v>494653</v>
      </c>
      <c r="K930" s="1" t="s">
        <v>166</v>
      </c>
    </row>
    <row r="931" spans="1:11">
      <c r="A931" s="1" t="s">
        <v>232</v>
      </c>
      <c r="B931" s="1">
        <v>930</v>
      </c>
      <c r="C931" s="1">
        <v>202012</v>
      </c>
      <c r="D931" s="4" t="s">
        <v>265</v>
      </c>
      <c r="E931" s="1">
        <v>664</v>
      </c>
      <c r="F931" s="1">
        <v>3</v>
      </c>
      <c r="G931" s="1">
        <v>0</v>
      </c>
      <c r="H931" s="8">
        <v>30630</v>
      </c>
      <c r="I931" s="8">
        <v>9046</v>
      </c>
      <c r="J931" s="8">
        <v>150855</v>
      </c>
      <c r="K931" s="1" t="s">
        <v>166</v>
      </c>
    </row>
    <row r="932" spans="1:11">
      <c r="A932" s="1" t="s">
        <v>232</v>
      </c>
      <c r="B932" s="1">
        <v>931</v>
      </c>
      <c r="C932" s="1">
        <v>202012</v>
      </c>
      <c r="D932" s="4" t="s">
        <v>265</v>
      </c>
      <c r="E932" s="1">
        <v>666</v>
      </c>
      <c r="F932" s="1">
        <v>3</v>
      </c>
      <c r="G932" s="1">
        <v>0</v>
      </c>
      <c r="H932" s="8">
        <v>1552843</v>
      </c>
      <c r="I932" s="8">
        <v>622800</v>
      </c>
      <c r="J932" s="8">
        <v>6342380</v>
      </c>
      <c r="K932" s="1" t="s">
        <v>166</v>
      </c>
    </row>
    <row r="933" spans="1:11">
      <c r="A933" s="1" t="s">
        <v>232</v>
      </c>
      <c r="B933" s="1">
        <v>932</v>
      </c>
      <c r="C933" s="1">
        <v>202012</v>
      </c>
      <c r="D933" s="4" t="s">
        <v>265</v>
      </c>
      <c r="E933" s="1">
        <v>669</v>
      </c>
      <c r="F933" s="1">
        <v>3</v>
      </c>
      <c r="G933" s="1">
        <v>0</v>
      </c>
      <c r="H933" s="8">
        <v>51237</v>
      </c>
      <c r="I933" s="8">
        <v>15240</v>
      </c>
      <c r="J933" s="8">
        <v>213598</v>
      </c>
      <c r="K933" s="1" t="s">
        <v>166</v>
      </c>
    </row>
    <row r="934" spans="1:11">
      <c r="A934" s="1" t="s">
        <v>232</v>
      </c>
      <c r="B934" s="1">
        <v>933</v>
      </c>
      <c r="C934" s="1">
        <v>202012</v>
      </c>
      <c r="D934" s="4" t="s">
        <v>265</v>
      </c>
      <c r="E934" s="1">
        <v>676</v>
      </c>
      <c r="F934" s="1">
        <v>3</v>
      </c>
      <c r="G934" s="1">
        <v>0</v>
      </c>
      <c r="H934" s="8">
        <v>136273</v>
      </c>
      <c r="I934" s="8">
        <v>38249</v>
      </c>
      <c r="J934" s="8">
        <v>646241</v>
      </c>
      <c r="K934" s="1" t="s">
        <v>166</v>
      </c>
    </row>
    <row r="935" spans="1:11">
      <c r="A935" s="1" t="s">
        <v>232</v>
      </c>
      <c r="B935" s="1">
        <v>934</v>
      </c>
      <c r="C935" s="1">
        <v>202012</v>
      </c>
      <c r="D935" s="4" t="s">
        <v>265</v>
      </c>
      <c r="E935" s="1">
        <v>690</v>
      </c>
      <c r="F935" s="1">
        <v>3</v>
      </c>
      <c r="G935" s="1">
        <v>0</v>
      </c>
      <c r="H935" s="8">
        <v>108720</v>
      </c>
      <c r="I935" s="8">
        <v>35845</v>
      </c>
      <c r="J935" s="8">
        <v>632990</v>
      </c>
      <c r="K935" s="1" t="s">
        <v>166</v>
      </c>
    </row>
    <row r="936" spans="1:11">
      <c r="A936" s="1" t="s">
        <v>232</v>
      </c>
      <c r="B936" s="1">
        <v>935</v>
      </c>
      <c r="C936" s="1">
        <v>202012</v>
      </c>
      <c r="D936" s="4" t="s">
        <v>265</v>
      </c>
      <c r="E936" s="1">
        <v>696</v>
      </c>
      <c r="F936" s="1">
        <v>3</v>
      </c>
      <c r="G936" s="1">
        <v>0</v>
      </c>
      <c r="H936" s="8">
        <v>605446</v>
      </c>
      <c r="I936" s="8">
        <v>221623</v>
      </c>
      <c r="J936" s="8">
        <v>3046006</v>
      </c>
      <c r="K936" s="1" t="s">
        <v>166</v>
      </c>
    </row>
    <row r="937" spans="1:11">
      <c r="A937" s="1" t="s">
        <v>232</v>
      </c>
      <c r="B937" s="1">
        <v>936</v>
      </c>
      <c r="C937" s="1">
        <v>202012</v>
      </c>
      <c r="D937" s="4" t="s">
        <v>265</v>
      </c>
      <c r="E937" s="1">
        <v>720</v>
      </c>
      <c r="F937" s="1">
        <v>3</v>
      </c>
      <c r="G937" s="1">
        <v>0</v>
      </c>
      <c r="H937" s="8">
        <v>2307292</v>
      </c>
      <c r="I937" s="8">
        <v>897109</v>
      </c>
      <c r="J937" s="8">
        <v>12052040</v>
      </c>
      <c r="K937" s="1" t="s">
        <v>166</v>
      </c>
    </row>
    <row r="938" spans="1:11">
      <c r="A938" s="1" t="s">
        <v>232</v>
      </c>
      <c r="B938" s="1">
        <v>937</v>
      </c>
      <c r="C938" s="1">
        <v>202012</v>
      </c>
      <c r="D938" s="4" t="s">
        <v>271</v>
      </c>
      <c r="E938" s="1">
        <v>52</v>
      </c>
      <c r="F938" s="1">
        <v>3</v>
      </c>
      <c r="G938" s="1">
        <v>0</v>
      </c>
      <c r="H938" s="8">
        <v>188878</v>
      </c>
      <c r="I938" s="8">
        <v>68955</v>
      </c>
      <c r="J938" s="8">
        <v>1714732</v>
      </c>
      <c r="K938" s="1" t="s">
        <v>166</v>
      </c>
    </row>
    <row r="939" spans="1:11">
      <c r="A939" s="1" t="s">
        <v>232</v>
      </c>
      <c r="B939" s="1">
        <v>938</v>
      </c>
      <c r="C939" s="1">
        <v>202012</v>
      </c>
      <c r="D939" s="4" t="s">
        <v>271</v>
      </c>
      <c r="E939" s="1">
        <v>204</v>
      </c>
      <c r="F939" s="1">
        <v>3</v>
      </c>
      <c r="G939" s="1">
        <v>0</v>
      </c>
      <c r="H939" s="8">
        <v>127313</v>
      </c>
      <c r="I939" s="8">
        <v>38770</v>
      </c>
      <c r="J939" s="8">
        <v>665806</v>
      </c>
      <c r="K939" s="1" t="s">
        <v>166</v>
      </c>
    </row>
    <row r="940" spans="1:11">
      <c r="A940" s="1" t="s">
        <v>232</v>
      </c>
      <c r="B940" s="1">
        <v>939</v>
      </c>
      <c r="C940" s="1">
        <v>202012</v>
      </c>
      <c r="D940" s="4" t="s">
        <v>271</v>
      </c>
      <c r="E940" s="1">
        <v>662</v>
      </c>
      <c r="F940" s="1">
        <v>3</v>
      </c>
      <c r="G940" s="1">
        <v>0</v>
      </c>
      <c r="H940" s="8">
        <v>8571</v>
      </c>
      <c r="I940" s="8">
        <v>2769</v>
      </c>
      <c r="J940" s="8">
        <v>34582</v>
      </c>
      <c r="K940" s="1" t="s">
        <v>166</v>
      </c>
    </row>
    <row r="941" spans="1:11">
      <c r="A941" s="1" t="s">
        <v>232</v>
      </c>
      <c r="B941" s="1">
        <v>940</v>
      </c>
      <c r="C941" s="1">
        <v>202012</v>
      </c>
      <c r="D941" s="4" t="s">
        <v>271</v>
      </c>
      <c r="E941" s="1">
        <v>664</v>
      </c>
      <c r="F941" s="1">
        <v>3</v>
      </c>
      <c r="G941" s="1">
        <v>0</v>
      </c>
      <c r="H941" s="8">
        <v>203955</v>
      </c>
      <c r="I941" s="8">
        <v>80973</v>
      </c>
      <c r="J941" s="8">
        <v>1718512</v>
      </c>
      <c r="K941" s="1" t="s">
        <v>166</v>
      </c>
    </row>
    <row r="942" spans="1:11">
      <c r="A942" s="1" t="s">
        <v>232</v>
      </c>
      <c r="B942" s="1">
        <v>941</v>
      </c>
      <c r="C942" s="1">
        <v>202012</v>
      </c>
      <c r="D942" s="4" t="s">
        <v>271</v>
      </c>
      <c r="E942" s="1">
        <v>666</v>
      </c>
      <c r="F942" s="1">
        <v>3</v>
      </c>
      <c r="G942" s="1">
        <v>0</v>
      </c>
      <c r="H942" s="8">
        <v>69564</v>
      </c>
      <c r="I942" s="8">
        <v>19738</v>
      </c>
      <c r="J942" s="8">
        <v>328172</v>
      </c>
      <c r="K942" s="1" t="s">
        <v>166</v>
      </c>
    </row>
    <row r="943" spans="1:11">
      <c r="A943" s="1" t="s">
        <v>232</v>
      </c>
      <c r="B943" s="1">
        <v>942</v>
      </c>
      <c r="C943" s="1">
        <v>202012</v>
      </c>
      <c r="D943" s="4" t="s">
        <v>271</v>
      </c>
      <c r="E943" s="1">
        <v>669</v>
      </c>
      <c r="F943" s="1">
        <v>3</v>
      </c>
      <c r="G943" s="1">
        <v>0</v>
      </c>
      <c r="H943" s="8">
        <v>70526</v>
      </c>
      <c r="I943" s="8">
        <v>23602</v>
      </c>
      <c r="J943" s="8">
        <v>357792</v>
      </c>
      <c r="K943" s="1" t="s">
        <v>166</v>
      </c>
    </row>
    <row r="944" spans="1:11">
      <c r="A944" s="1" t="s">
        <v>232</v>
      </c>
      <c r="B944" s="1">
        <v>943</v>
      </c>
      <c r="C944" s="1">
        <v>202012</v>
      </c>
      <c r="D944" s="4" t="s">
        <v>271</v>
      </c>
      <c r="E944" s="1">
        <v>676</v>
      </c>
      <c r="F944" s="1">
        <v>3</v>
      </c>
      <c r="G944" s="1">
        <v>0</v>
      </c>
      <c r="H944" s="8">
        <v>93759</v>
      </c>
      <c r="I944" s="8">
        <v>37084</v>
      </c>
      <c r="J944" s="8">
        <v>715670</v>
      </c>
      <c r="K944" s="1" t="s">
        <v>166</v>
      </c>
    </row>
    <row r="945" spans="1:11">
      <c r="A945" s="1" t="s">
        <v>232</v>
      </c>
      <c r="B945" s="1">
        <v>944</v>
      </c>
      <c r="C945" s="1">
        <v>202012</v>
      </c>
      <c r="D945" s="4" t="s">
        <v>271</v>
      </c>
      <c r="E945" s="1">
        <v>690</v>
      </c>
      <c r="F945" s="1">
        <v>3</v>
      </c>
      <c r="G945" s="1">
        <v>0</v>
      </c>
      <c r="H945" s="8">
        <v>34500</v>
      </c>
      <c r="I945" s="8">
        <v>13167</v>
      </c>
      <c r="J945" s="8">
        <v>307335</v>
      </c>
      <c r="K945" s="1" t="s">
        <v>166</v>
      </c>
    </row>
    <row r="946" spans="1:11">
      <c r="A946" s="1" t="s">
        <v>232</v>
      </c>
      <c r="B946" s="1">
        <v>945</v>
      </c>
      <c r="C946" s="1">
        <v>202012</v>
      </c>
      <c r="D946" s="4" t="s">
        <v>271</v>
      </c>
      <c r="E946" s="1">
        <v>696</v>
      </c>
      <c r="F946" s="1">
        <v>3</v>
      </c>
      <c r="G946" s="1">
        <v>0</v>
      </c>
      <c r="H946" s="8">
        <v>20491</v>
      </c>
      <c r="I946" s="8">
        <v>8552</v>
      </c>
      <c r="J946" s="8">
        <v>147702</v>
      </c>
      <c r="K946" s="1" t="s">
        <v>166</v>
      </c>
    </row>
    <row r="947" spans="1:11">
      <c r="A947" s="1" t="s">
        <v>232</v>
      </c>
      <c r="B947" s="1">
        <v>946</v>
      </c>
      <c r="C947" s="1">
        <v>202012</v>
      </c>
      <c r="D947" s="4" t="s">
        <v>271</v>
      </c>
      <c r="E947" s="1">
        <v>720</v>
      </c>
      <c r="F947" s="1">
        <v>3</v>
      </c>
      <c r="G947" s="1">
        <v>0</v>
      </c>
      <c r="H947" s="8">
        <v>567071</v>
      </c>
      <c r="I947" s="8">
        <v>183472</v>
      </c>
      <c r="J947" s="8">
        <v>5069003</v>
      </c>
      <c r="K947" s="1" t="s">
        <v>166</v>
      </c>
    </row>
    <row r="948" spans="1:11">
      <c r="A948" s="1" t="s">
        <v>232</v>
      </c>
      <c r="B948" s="1">
        <v>947</v>
      </c>
      <c r="C948" s="1">
        <v>202012</v>
      </c>
      <c r="D948" s="4" t="s">
        <v>278</v>
      </c>
      <c r="E948" s="1">
        <v>52</v>
      </c>
      <c r="F948" s="1">
        <v>3</v>
      </c>
      <c r="G948" s="1">
        <v>0</v>
      </c>
      <c r="H948" s="8">
        <v>59527</v>
      </c>
      <c r="I948" s="8">
        <v>26411</v>
      </c>
      <c r="J948" s="8">
        <v>679947</v>
      </c>
      <c r="K948" s="1" t="s">
        <v>166</v>
      </c>
    </row>
    <row r="949" spans="1:11">
      <c r="A949" s="1" t="s">
        <v>232</v>
      </c>
      <c r="B949" s="1">
        <v>948</v>
      </c>
      <c r="C949" s="1">
        <v>202012</v>
      </c>
      <c r="D949" s="4" t="s">
        <v>278</v>
      </c>
      <c r="E949" s="1">
        <v>204</v>
      </c>
      <c r="F949" s="1">
        <v>3</v>
      </c>
      <c r="G949" s="1">
        <v>0</v>
      </c>
      <c r="H949" s="8">
        <v>2881</v>
      </c>
      <c r="I949" s="8">
        <v>922</v>
      </c>
      <c r="J949" s="8">
        <v>20458</v>
      </c>
      <c r="K949" s="1" t="s">
        <v>166</v>
      </c>
    </row>
    <row r="950" spans="1:11">
      <c r="A950" s="1" t="s">
        <v>232</v>
      </c>
      <c r="B950" s="1">
        <v>949</v>
      </c>
      <c r="C950" s="1">
        <v>202012</v>
      </c>
      <c r="D950" s="4" t="s">
        <v>278</v>
      </c>
      <c r="E950" s="1">
        <v>662</v>
      </c>
      <c r="F950" s="1">
        <v>3</v>
      </c>
      <c r="G950" s="1">
        <v>0</v>
      </c>
      <c r="H950" s="8">
        <v>3677</v>
      </c>
      <c r="I950" s="8">
        <v>2549</v>
      </c>
      <c r="J950" s="8">
        <v>48983</v>
      </c>
      <c r="K950" s="1" t="s">
        <v>166</v>
      </c>
    </row>
    <row r="951" spans="1:11">
      <c r="A951" s="1" t="s">
        <v>232</v>
      </c>
      <c r="B951" s="1">
        <v>950</v>
      </c>
      <c r="C951" s="1">
        <v>202012</v>
      </c>
      <c r="D951" s="4" t="s">
        <v>278</v>
      </c>
      <c r="E951" s="1">
        <v>664</v>
      </c>
      <c r="F951" s="1">
        <v>3</v>
      </c>
      <c r="G951" s="1">
        <v>0</v>
      </c>
      <c r="H951" s="8">
        <v>203305</v>
      </c>
      <c r="I951" s="8">
        <v>63086</v>
      </c>
      <c r="J951" s="8">
        <v>1119225</v>
      </c>
      <c r="K951" s="1" t="s">
        <v>166</v>
      </c>
    </row>
    <row r="952" spans="1:11">
      <c r="A952" s="1" t="s">
        <v>232</v>
      </c>
      <c r="B952" s="1">
        <v>951</v>
      </c>
      <c r="C952" s="1">
        <v>202012</v>
      </c>
      <c r="D952" s="4" t="s">
        <v>278</v>
      </c>
      <c r="E952" s="1">
        <v>666</v>
      </c>
      <c r="F952" s="1">
        <v>3</v>
      </c>
      <c r="G952" s="1">
        <v>0</v>
      </c>
      <c r="H952" s="8">
        <v>603062</v>
      </c>
      <c r="I952" s="8">
        <v>187240</v>
      </c>
      <c r="J952" s="8">
        <v>2737384</v>
      </c>
      <c r="K952" s="1" t="s">
        <v>166</v>
      </c>
    </row>
    <row r="953" spans="1:11">
      <c r="A953" s="1" t="s">
        <v>232</v>
      </c>
      <c r="B953" s="1">
        <v>952</v>
      </c>
      <c r="C953" s="1">
        <v>202012</v>
      </c>
      <c r="D953" s="4" t="s">
        <v>278</v>
      </c>
      <c r="E953" s="1">
        <v>669</v>
      </c>
      <c r="F953" s="1">
        <v>3</v>
      </c>
      <c r="G953" s="1">
        <v>0</v>
      </c>
      <c r="H953" s="8">
        <v>29024</v>
      </c>
      <c r="I953" s="8">
        <v>8763</v>
      </c>
      <c r="J953" s="8">
        <v>174323</v>
      </c>
      <c r="K953" s="1" t="s">
        <v>166</v>
      </c>
    </row>
    <row r="954" spans="1:11">
      <c r="A954" s="1" t="s">
        <v>232</v>
      </c>
      <c r="B954" s="1">
        <v>953</v>
      </c>
      <c r="C954" s="1">
        <v>202012</v>
      </c>
      <c r="D954" s="4" t="s">
        <v>278</v>
      </c>
      <c r="E954" s="1">
        <v>676</v>
      </c>
      <c r="F954" s="1">
        <v>3</v>
      </c>
      <c r="G954" s="1">
        <v>0</v>
      </c>
      <c r="H954" s="8">
        <v>2521</v>
      </c>
      <c r="I954" s="8">
        <v>612</v>
      </c>
      <c r="J954" s="8">
        <v>10707</v>
      </c>
      <c r="K954" s="1" t="s">
        <v>166</v>
      </c>
    </row>
    <row r="955" spans="1:11">
      <c r="A955" s="1" t="s">
        <v>232</v>
      </c>
      <c r="B955" s="1">
        <v>954</v>
      </c>
      <c r="C955" s="1">
        <v>202012</v>
      </c>
      <c r="D955" s="4" t="s">
        <v>278</v>
      </c>
      <c r="E955" s="1">
        <v>690</v>
      </c>
      <c r="F955" s="1">
        <v>3</v>
      </c>
      <c r="G955" s="1">
        <v>0</v>
      </c>
      <c r="H955" s="8">
        <v>260134</v>
      </c>
      <c r="I955" s="8">
        <v>76201</v>
      </c>
      <c r="J955" s="8">
        <v>1792935</v>
      </c>
      <c r="K955" s="1" t="s">
        <v>166</v>
      </c>
    </row>
    <row r="956" spans="1:11">
      <c r="A956" s="1" t="s">
        <v>232</v>
      </c>
      <c r="B956" s="1">
        <v>955</v>
      </c>
      <c r="C956" s="1">
        <v>202012</v>
      </c>
      <c r="D956" s="4" t="s">
        <v>278</v>
      </c>
      <c r="E956" s="1">
        <v>696</v>
      </c>
      <c r="F956" s="1">
        <v>3</v>
      </c>
      <c r="G956" s="1">
        <v>0</v>
      </c>
      <c r="H956" s="8">
        <v>30222</v>
      </c>
      <c r="I956" s="8">
        <v>12041</v>
      </c>
      <c r="J956" s="8">
        <v>265041</v>
      </c>
      <c r="K956" s="1" t="s">
        <v>166</v>
      </c>
    </row>
    <row r="957" spans="1:11">
      <c r="A957" s="1" t="s">
        <v>232</v>
      </c>
      <c r="B957" s="1">
        <v>956</v>
      </c>
      <c r="C957" s="1">
        <v>202012</v>
      </c>
      <c r="D957" s="4" t="s">
        <v>278</v>
      </c>
      <c r="E957" s="1">
        <v>720</v>
      </c>
      <c r="F957" s="1">
        <v>3</v>
      </c>
      <c r="G957" s="1">
        <v>0</v>
      </c>
      <c r="H957" s="8">
        <v>167819</v>
      </c>
      <c r="I957" s="8">
        <v>58794</v>
      </c>
      <c r="J957" s="8">
        <v>1252575</v>
      </c>
      <c r="K957" s="1" t="s">
        <v>166</v>
      </c>
    </row>
    <row r="958" spans="1:11">
      <c r="A958" s="1" t="s">
        <v>232</v>
      </c>
      <c r="B958" s="1">
        <v>957</v>
      </c>
      <c r="C958" s="1">
        <v>202101</v>
      </c>
      <c r="D958" s="4" t="s">
        <v>256</v>
      </c>
      <c r="E958" s="1">
        <v>52</v>
      </c>
      <c r="F958" s="1">
        <v>3</v>
      </c>
      <c r="G958" s="1">
        <v>0</v>
      </c>
      <c r="H958" s="8">
        <v>1864993</v>
      </c>
      <c r="I958" s="8">
        <v>443321</v>
      </c>
      <c r="J958" s="8">
        <v>8018896</v>
      </c>
      <c r="K958" s="1" t="s">
        <v>166</v>
      </c>
    </row>
    <row r="959" spans="1:11">
      <c r="A959" s="1" t="s">
        <v>232</v>
      </c>
      <c r="B959" s="1">
        <v>958</v>
      </c>
      <c r="C959" s="1">
        <v>202101</v>
      </c>
      <c r="D959" s="4" t="s">
        <v>256</v>
      </c>
      <c r="E959" s="1">
        <v>204</v>
      </c>
      <c r="F959" s="1">
        <v>3</v>
      </c>
      <c r="G959" s="1">
        <v>0</v>
      </c>
      <c r="H959" s="8">
        <v>451315</v>
      </c>
      <c r="I959" s="8">
        <v>66982</v>
      </c>
      <c r="J959" s="8">
        <v>450044</v>
      </c>
      <c r="K959" s="1" t="s">
        <v>166</v>
      </c>
    </row>
    <row r="960" spans="1:11">
      <c r="A960" s="1" t="s">
        <v>232</v>
      </c>
      <c r="B960" s="1">
        <v>959</v>
      </c>
      <c r="C960" s="1">
        <v>202101</v>
      </c>
      <c r="D960" s="4" t="s">
        <v>256</v>
      </c>
      <c r="E960" s="1">
        <v>662</v>
      </c>
      <c r="F960" s="1">
        <v>3</v>
      </c>
      <c r="G960" s="1">
        <v>0</v>
      </c>
      <c r="H960" s="8">
        <v>1009237</v>
      </c>
      <c r="I960" s="8">
        <v>245025</v>
      </c>
      <c r="J960" s="8">
        <v>2181089</v>
      </c>
      <c r="K960" s="1" t="s">
        <v>166</v>
      </c>
    </row>
    <row r="961" spans="1:11">
      <c r="A961" s="1" t="s">
        <v>232</v>
      </c>
      <c r="B961" s="1">
        <v>960</v>
      </c>
      <c r="C961" s="1">
        <v>202101</v>
      </c>
      <c r="D961" s="4" t="s">
        <v>256</v>
      </c>
      <c r="E961" s="1">
        <v>664</v>
      </c>
      <c r="F961" s="1">
        <v>3</v>
      </c>
      <c r="G961" s="1">
        <v>0</v>
      </c>
      <c r="H961" s="8">
        <v>1821557</v>
      </c>
      <c r="I961" s="8">
        <v>303778</v>
      </c>
      <c r="J961" s="8">
        <v>4279060</v>
      </c>
      <c r="K961" s="1" t="s">
        <v>166</v>
      </c>
    </row>
    <row r="962" spans="1:11">
      <c r="A962" s="1" t="s">
        <v>232</v>
      </c>
      <c r="B962" s="1">
        <v>961</v>
      </c>
      <c r="C962" s="1">
        <v>202101</v>
      </c>
      <c r="D962" s="4" t="s">
        <v>256</v>
      </c>
      <c r="E962" s="1">
        <v>666</v>
      </c>
      <c r="F962" s="1">
        <v>3</v>
      </c>
      <c r="G962" s="1">
        <v>0</v>
      </c>
      <c r="H962" s="8">
        <v>9343349</v>
      </c>
      <c r="I962" s="8">
        <v>1513819</v>
      </c>
      <c r="J962" s="8">
        <v>14353720</v>
      </c>
      <c r="K962" s="1" t="s">
        <v>166</v>
      </c>
    </row>
    <row r="963" spans="1:11">
      <c r="A963" s="1" t="s">
        <v>232</v>
      </c>
      <c r="B963" s="1">
        <v>962</v>
      </c>
      <c r="C963" s="1">
        <v>202101</v>
      </c>
      <c r="D963" s="4" t="s">
        <v>256</v>
      </c>
      <c r="E963" s="1">
        <v>669</v>
      </c>
      <c r="F963" s="1">
        <v>3</v>
      </c>
      <c r="G963" s="1">
        <v>0</v>
      </c>
      <c r="H963" s="8">
        <v>531038</v>
      </c>
      <c r="I963" s="8">
        <v>84045</v>
      </c>
      <c r="J963" s="8">
        <v>1029316</v>
      </c>
      <c r="K963" s="1" t="s">
        <v>166</v>
      </c>
    </row>
    <row r="964" spans="1:11">
      <c r="A964" s="1" t="s">
        <v>232</v>
      </c>
      <c r="B964" s="1">
        <v>963</v>
      </c>
      <c r="C964" s="1">
        <v>202101</v>
      </c>
      <c r="D964" s="4" t="s">
        <v>256</v>
      </c>
      <c r="E964" s="1">
        <v>676</v>
      </c>
      <c r="F964" s="1">
        <v>3</v>
      </c>
      <c r="G964" s="1">
        <v>0</v>
      </c>
      <c r="H964" s="8">
        <v>5464</v>
      </c>
      <c r="I964" s="8">
        <v>1121</v>
      </c>
      <c r="J964" s="8">
        <v>20811</v>
      </c>
      <c r="K964" s="1" t="s">
        <v>166</v>
      </c>
    </row>
    <row r="965" spans="1:11">
      <c r="A965" s="1" t="s">
        <v>232</v>
      </c>
      <c r="B965" s="1">
        <v>964</v>
      </c>
      <c r="C965" s="1">
        <v>202101</v>
      </c>
      <c r="D965" s="4" t="s">
        <v>256</v>
      </c>
      <c r="E965" s="1">
        <v>690</v>
      </c>
      <c r="F965" s="1">
        <v>3</v>
      </c>
      <c r="G965" s="1">
        <v>0</v>
      </c>
      <c r="H965" s="8">
        <v>172183</v>
      </c>
      <c r="I965" s="8">
        <v>33829</v>
      </c>
      <c r="J965" s="8">
        <v>781477</v>
      </c>
      <c r="K965" s="1" t="s">
        <v>166</v>
      </c>
    </row>
    <row r="966" spans="1:11">
      <c r="A966" s="1" t="s">
        <v>232</v>
      </c>
      <c r="B966" s="1">
        <v>965</v>
      </c>
      <c r="C966" s="1">
        <v>202101</v>
      </c>
      <c r="D966" s="4" t="s">
        <v>256</v>
      </c>
      <c r="E966" s="1">
        <v>696</v>
      </c>
      <c r="F966" s="1">
        <v>3</v>
      </c>
      <c r="G966" s="1">
        <v>0</v>
      </c>
      <c r="H966" s="8">
        <v>94506</v>
      </c>
      <c r="I966" s="8">
        <v>17797</v>
      </c>
      <c r="J966" s="8">
        <v>323887</v>
      </c>
      <c r="K966" s="1" t="s">
        <v>166</v>
      </c>
    </row>
    <row r="967" spans="1:11">
      <c r="A967" s="1" t="s">
        <v>232</v>
      </c>
      <c r="B967" s="1">
        <v>966</v>
      </c>
      <c r="C967" s="1">
        <v>202101</v>
      </c>
      <c r="D967" s="4" t="s">
        <v>256</v>
      </c>
      <c r="E967" s="1">
        <v>720</v>
      </c>
      <c r="F967" s="1">
        <v>3</v>
      </c>
      <c r="G967" s="1">
        <v>0</v>
      </c>
      <c r="H967" s="8">
        <v>1225685</v>
      </c>
      <c r="I967" s="8">
        <v>246180</v>
      </c>
      <c r="J967" s="8">
        <v>4329728</v>
      </c>
      <c r="K967" s="1" t="s">
        <v>166</v>
      </c>
    </row>
    <row r="968" spans="1:11">
      <c r="A968" s="1" t="s">
        <v>232</v>
      </c>
      <c r="B968" s="1">
        <v>967</v>
      </c>
      <c r="C968" s="1">
        <v>202101</v>
      </c>
      <c r="D968" s="4" t="s">
        <v>265</v>
      </c>
      <c r="E968" s="1">
        <v>52</v>
      </c>
      <c r="F968" s="1">
        <v>3</v>
      </c>
      <c r="G968" s="1">
        <v>0</v>
      </c>
      <c r="H968" s="8">
        <v>1094852</v>
      </c>
      <c r="I968" s="8">
        <v>356335</v>
      </c>
      <c r="J968" s="8">
        <v>6579077</v>
      </c>
      <c r="K968" s="1" t="s">
        <v>166</v>
      </c>
    </row>
    <row r="969" spans="1:11">
      <c r="A969" s="1" t="s">
        <v>232</v>
      </c>
      <c r="B969" s="1">
        <v>968</v>
      </c>
      <c r="C969" s="1">
        <v>202101</v>
      </c>
      <c r="D969" s="4" t="s">
        <v>265</v>
      </c>
      <c r="E969" s="1">
        <v>204</v>
      </c>
      <c r="F969" s="1">
        <v>3</v>
      </c>
      <c r="G969" s="1">
        <v>0</v>
      </c>
      <c r="H969" s="8">
        <v>6492</v>
      </c>
      <c r="I969" s="8">
        <v>2026</v>
      </c>
      <c r="J969" s="8">
        <v>15485</v>
      </c>
      <c r="K969" s="1" t="s">
        <v>166</v>
      </c>
    </row>
    <row r="970" spans="1:11">
      <c r="A970" s="1" t="s">
        <v>232</v>
      </c>
      <c r="B970" s="1">
        <v>969</v>
      </c>
      <c r="C970" s="1">
        <v>202101</v>
      </c>
      <c r="D970" s="4" t="s">
        <v>265</v>
      </c>
      <c r="E970" s="1">
        <v>662</v>
      </c>
      <c r="F970" s="1">
        <v>3</v>
      </c>
      <c r="G970" s="1">
        <v>0</v>
      </c>
      <c r="H970" s="8">
        <v>192908</v>
      </c>
      <c r="I970" s="8">
        <v>83478</v>
      </c>
      <c r="J970" s="8">
        <v>842760</v>
      </c>
      <c r="K970" s="1" t="s">
        <v>166</v>
      </c>
    </row>
    <row r="971" spans="1:11">
      <c r="A971" s="1" t="s">
        <v>232</v>
      </c>
      <c r="B971" s="1">
        <v>970</v>
      </c>
      <c r="C971" s="1">
        <v>202101</v>
      </c>
      <c r="D971" s="4" t="s">
        <v>265</v>
      </c>
      <c r="E971" s="1">
        <v>664</v>
      </c>
      <c r="F971" s="1">
        <v>3</v>
      </c>
      <c r="G971" s="1">
        <v>0</v>
      </c>
      <c r="H971" s="8">
        <v>58695</v>
      </c>
      <c r="I971" s="8">
        <v>22025</v>
      </c>
      <c r="J971" s="8">
        <v>223473</v>
      </c>
      <c r="K971" s="1" t="s">
        <v>166</v>
      </c>
    </row>
    <row r="972" spans="1:11">
      <c r="A972" s="1" t="s">
        <v>232</v>
      </c>
      <c r="B972" s="1">
        <v>971</v>
      </c>
      <c r="C972" s="1">
        <v>202101</v>
      </c>
      <c r="D972" s="4" t="s">
        <v>265</v>
      </c>
      <c r="E972" s="1">
        <v>666</v>
      </c>
      <c r="F972" s="1">
        <v>3</v>
      </c>
      <c r="G972" s="1">
        <v>0</v>
      </c>
      <c r="H972" s="8">
        <v>903152</v>
      </c>
      <c r="I972" s="8">
        <v>354185</v>
      </c>
      <c r="J972" s="8">
        <v>3889278</v>
      </c>
      <c r="K972" s="1" t="s">
        <v>166</v>
      </c>
    </row>
    <row r="973" spans="1:11">
      <c r="A973" s="1" t="s">
        <v>232</v>
      </c>
      <c r="B973" s="1">
        <v>972</v>
      </c>
      <c r="C973" s="1">
        <v>202101</v>
      </c>
      <c r="D973" s="4" t="s">
        <v>265</v>
      </c>
      <c r="E973" s="1">
        <v>669</v>
      </c>
      <c r="F973" s="1">
        <v>3</v>
      </c>
      <c r="G973" s="1">
        <v>0</v>
      </c>
      <c r="H973" s="8">
        <v>57149</v>
      </c>
      <c r="I973" s="8">
        <v>15972</v>
      </c>
      <c r="J973" s="8">
        <v>233882</v>
      </c>
      <c r="K973" s="1" t="s">
        <v>166</v>
      </c>
    </row>
    <row r="974" spans="1:11">
      <c r="A974" s="1" t="s">
        <v>232</v>
      </c>
      <c r="B974" s="1">
        <v>973</v>
      </c>
      <c r="C974" s="1">
        <v>202101</v>
      </c>
      <c r="D974" s="4" t="s">
        <v>265</v>
      </c>
      <c r="E974" s="1">
        <v>676</v>
      </c>
      <c r="F974" s="1">
        <v>3</v>
      </c>
      <c r="G974" s="1">
        <v>0</v>
      </c>
      <c r="H974" s="8">
        <v>187781</v>
      </c>
      <c r="I974" s="8">
        <v>59541</v>
      </c>
      <c r="J974" s="8">
        <v>737980</v>
      </c>
      <c r="K974" s="1" t="s">
        <v>166</v>
      </c>
    </row>
    <row r="975" spans="1:11">
      <c r="A975" s="1" t="s">
        <v>232</v>
      </c>
      <c r="B975" s="1">
        <v>974</v>
      </c>
      <c r="C975" s="1">
        <v>202101</v>
      </c>
      <c r="D975" s="4" t="s">
        <v>265</v>
      </c>
      <c r="E975" s="1">
        <v>690</v>
      </c>
      <c r="F975" s="1">
        <v>3</v>
      </c>
      <c r="G975" s="1">
        <v>0</v>
      </c>
      <c r="H975" s="8">
        <v>98725</v>
      </c>
      <c r="I975" s="8">
        <v>26161</v>
      </c>
      <c r="J975" s="8">
        <v>635993</v>
      </c>
      <c r="K975" s="1" t="s">
        <v>166</v>
      </c>
    </row>
    <row r="976" spans="1:11">
      <c r="A976" s="1" t="s">
        <v>232</v>
      </c>
      <c r="B976" s="1">
        <v>975</v>
      </c>
      <c r="C976" s="1">
        <v>202101</v>
      </c>
      <c r="D976" s="4" t="s">
        <v>265</v>
      </c>
      <c r="E976" s="1">
        <v>696</v>
      </c>
      <c r="F976" s="1">
        <v>3</v>
      </c>
      <c r="G976" s="1">
        <v>0</v>
      </c>
      <c r="H976" s="8">
        <v>380534</v>
      </c>
      <c r="I976" s="8">
        <v>114665</v>
      </c>
      <c r="J976" s="8">
        <v>2042766</v>
      </c>
      <c r="K976" s="1" t="s">
        <v>166</v>
      </c>
    </row>
    <row r="977" spans="1:11">
      <c r="A977" s="1" t="s">
        <v>232</v>
      </c>
      <c r="B977" s="1">
        <v>976</v>
      </c>
      <c r="C977" s="1">
        <v>202101</v>
      </c>
      <c r="D977" s="4" t="s">
        <v>265</v>
      </c>
      <c r="E977" s="1">
        <v>720</v>
      </c>
      <c r="F977" s="1">
        <v>3</v>
      </c>
      <c r="G977" s="1">
        <v>0</v>
      </c>
      <c r="H977" s="8">
        <v>1746834</v>
      </c>
      <c r="I977" s="8">
        <v>848364</v>
      </c>
      <c r="J977" s="8">
        <v>9670561</v>
      </c>
      <c r="K977" s="1" t="s">
        <v>166</v>
      </c>
    </row>
    <row r="978" spans="1:11">
      <c r="A978" s="1" t="s">
        <v>232</v>
      </c>
      <c r="B978" s="1">
        <v>977</v>
      </c>
      <c r="C978" s="1">
        <v>202101</v>
      </c>
      <c r="D978" s="4" t="s">
        <v>271</v>
      </c>
      <c r="E978" s="1">
        <v>52</v>
      </c>
      <c r="F978" s="1">
        <v>3</v>
      </c>
      <c r="G978" s="1">
        <v>0</v>
      </c>
      <c r="H978" s="8">
        <v>89628</v>
      </c>
      <c r="I978" s="8">
        <v>34213</v>
      </c>
      <c r="J978" s="8">
        <v>904729</v>
      </c>
      <c r="K978" s="1" t="s">
        <v>166</v>
      </c>
    </row>
    <row r="979" spans="1:11">
      <c r="A979" s="1" t="s">
        <v>232</v>
      </c>
      <c r="B979" s="1">
        <v>978</v>
      </c>
      <c r="C979" s="1">
        <v>202101</v>
      </c>
      <c r="D979" s="4" t="s">
        <v>271</v>
      </c>
      <c r="E979" s="1">
        <v>204</v>
      </c>
      <c r="F979" s="1">
        <v>3</v>
      </c>
      <c r="G979" s="1">
        <v>0</v>
      </c>
      <c r="H979" s="8">
        <v>86058</v>
      </c>
      <c r="I979" s="8">
        <v>28106</v>
      </c>
      <c r="J979" s="8">
        <v>412382</v>
      </c>
      <c r="K979" s="1" t="s">
        <v>166</v>
      </c>
    </row>
    <row r="980" spans="1:11">
      <c r="A980" s="1" t="s">
        <v>232</v>
      </c>
      <c r="B980" s="1">
        <v>979</v>
      </c>
      <c r="C980" s="1">
        <v>202101</v>
      </c>
      <c r="D980" s="4" t="s">
        <v>271</v>
      </c>
      <c r="E980" s="1">
        <v>662</v>
      </c>
      <c r="F980" s="1">
        <v>3</v>
      </c>
      <c r="G980" s="1">
        <v>0</v>
      </c>
      <c r="H980" s="8">
        <v>13906</v>
      </c>
      <c r="I980" s="8">
        <v>3477</v>
      </c>
      <c r="J980" s="8">
        <v>50869</v>
      </c>
      <c r="K980" s="1" t="s">
        <v>166</v>
      </c>
    </row>
    <row r="981" spans="1:11">
      <c r="A981" s="1" t="s">
        <v>232</v>
      </c>
      <c r="B981" s="1">
        <v>980</v>
      </c>
      <c r="C981" s="1">
        <v>202101</v>
      </c>
      <c r="D981" s="4" t="s">
        <v>271</v>
      </c>
      <c r="E981" s="1">
        <v>664</v>
      </c>
      <c r="F981" s="1">
        <v>3</v>
      </c>
      <c r="G981" s="1">
        <v>0</v>
      </c>
      <c r="H981" s="8">
        <v>228412</v>
      </c>
      <c r="I981" s="8">
        <v>59631</v>
      </c>
      <c r="J981" s="8">
        <v>1673399</v>
      </c>
      <c r="K981" s="1" t="s">
        <v>166</v>
      </c>
    </row>
    <row r="982" spans="1:11">
      <c r="A982" s="1" t="s">
        <v>232</v>
      </c>
      <c r="B982" s="1">
        <v>981</v>
      </c>
      <c r="C982" s="1">
        <v>202101</v>
      </c>
      <c r="D982" s="4" t="s">
        <v>271</v>
      </c>
      <c r="E982" s="1">
        <v>666</v>
      </c>
      <c r="F982" s="1">
        <v>3</v>
      </c>
      <c r="G982" s="1">
        <v>0</v>
      </c>
      <c r="H982" s="8">
        <v>67292</v>
      </c>
      <c r="I982" s="8">
        <v>19385</v>
      </c>
      <c r="J982" s="8">
        <v>341609</v>
      </c>
      <c r="K982" s="1" t="s">
        <v>166</v>
      </c>
    </row>
    <row r="983" spans="1:11">
      <c r="A983" s="1" t="s">
        <v>232</v>
      </c>
      <c r="B983" s="1">
        <v>982</v>
      </c>
      <c r="C983" s="1">
        <v>202101</v>
      </c>
      <c r="D983" s="4" t="s">
        <v>271</v>
      </c>
      <c r="E983" s="1">
        <v>669</v>
      </c>
      <c r="F983" s="1">
        <v>3</v>
      </c>
      <c r="G983" s="1">
        <v>0</v>
      </c>
      <c r="H983" s="8">
        <v>61566</v>
      </c>
      <c r="I983" s="8">
        <v>17272</v>
      </c>
      <c r="J983" s="8">
        <v>296898</v>
      </c>
      <c r="K983" s="1" t="s">
        <v>166</v>
      </c>
    </row>
    <row r="984" spans="1:11">
      <c r="A984" s="1" t="s">
        <v>232</v>
      </c>
      <c r="B984" s="1">
        <v>983</v>
      </c>
      <c r="C984" s="1">
        <v>202101</v>
      </c>
      <c r="D984" s="4" t="s">
        <v>271</v>
      </c>
      <c r="E984" s="1">
        <v>676</v>
      </c>
      <c r="F984" s="1">
        <v>3</v>
      </c>
      <c r="G984" s="1">
        <v>0</v>
      </c>
      <c r="H984" s="8">
        <v>27475</v>
      </c>
      <c r="I984" s="8">
        <v>12898</v>
      </c>
      <c r="J984" s="8">
        <v>418503</v>
      </c>
      <c r="K984" s="1" t="s">
        <v>166</v>
      </c>
    </row>
    <row r="985" spans="1:11">
      <c r="A985" s="1" t="s">
        <v>232</v>
      </c>
      <c r="B985" s="1">
        <v>984</v>
      </c>
      <c r="C985" s="1">
        <v>202101</v>
      </c>
      <c r="D985" s="4" t="s">
        <v>271</v>
      </c>
      <c r="E985" s="1">
        <v>690</v>
      </c>
      <c r="F985" s="1">
        <v>3</v>
      </c>
      <c r="G985" s="1">
        <v>0</v>
      </c>
      <c r="H985" s="8">
        <v>33579</v>
      </c>
      <c r="I985" s="8">
        <v>10729</v>
      </c>
      <c r="J985" s="8">
        <v>241830</v>
      </c>
      <c r="K985" s="1" t="s">
        <v>166</v>
      </c>
    </row>
    <row r="986" spans="1:11">
      <c r="A986" s="1" t="s">
        <v>232</v>
      </c>
      <c r="B986" s="1">
        <v>985</v>
      </c>
      <c r="C986" s="1">
        <v>202101</v>
      </c>
      <c r="D986" s="4" t="s">
        <v>271</v>
      </c>
      <c r="E986" s="1">
        <v>696</v>
      </c>
      <c r="F986" s="1">
        <v>3</v>
      </c>
      <c r="G986" s="1">
        <v>0</v>
      </c>
      <c r="H986" s="8">
        <v>26836</v>
      </c>
      <c r="I986" s="8">
        <v>11247</v>
      </c>
      <c r="J986" s="8">
        <v>140484</v>
      </c>
      <c r="K986" s="1" t="s">
        <v>166</v>
      </c>
    </row>
    <row r="987" spans="1:11">
      <c r="A987" s="1" t="s">
        <v>232</v>
      </c>
      <c r="B987" s="1">
        <v>986</v>
      </c>
      <c r="C987" s="1">
        <v>202101</v>
      </c>
      <c r="D987" s="4" t="s">
        <v>271</v>
      </c>
      <c r="E987" s="1">
        <v>720</v>
      </c>
      <c r="F987" s="1">
        <v>3</v>
      </c>
      <c r="G987" s="1">
        <v>0</v>
      </c>
      <c r="H987" s="8">
        <v>749793</v>
      </c>
      <c r="I987" s="8">
        <v>222772</v>
      </c>
      <c r="J987" s="8">
        <v>6627353</v>
      </c>
      <c r="K987" s="1" t="s">
        <v>166</v>
      </c>
    </row>
    <row r="988" spans="1:11">
      <c r="A988" s="1" t="s">
        <v>232</v>
      </c>
      <c r="B988" s="1">
        <v>987</v>
      </c>
      <c r="C988" s="1">
        <v>202101</v>
      </c>
      <c r="D988" s="4" t="s">
        <v>278</v>
      </c>
      <c r="E988" s="1">
        <v>52</v>
      </c>
      <c r="F988" s="1">
        <v>3</v>
      </c>
      <c r="G988" s="1">
        <v>0</v>
      </c>
      <c r="H988" s="8">
        <v>48351</v>
      </c>
      <c r="I988" s="8">
        <v>16109</v>
      </c>
      <c r="J988" s="8">
        <v>389155</v>
      </c>
      <c r="K988" s="1" t="s">
        <v>166</v>
      </c>
    </row>
    <row r="989" spans="1:11">
      <c r="A989" s="1" t="s">
        <v>232</v>
      </c>
      <c r="B989" s="1">
        <v>988</v>
      </c>
      <c r="C989" s="1">
        <v>202101</v>
      </c>
      <c r="D989" s="4" t="s">
        <v>278</v>
      </c>
      <c r="E989" s="1">
        <v>204</v>
      </c>
      <c r="F989" s="1">
        <v>3</v>
      </c>
      <c r="G989" s="1">
        <v>0</v>
      </c>
      <c r="H989" s="8">
        <v>1441</v>
      </c>
      <c r="I989" s="8">
        <v>704</v>
      </c>
      <c r="J989" s="8">
        <v>9525</v>
      </c>
      <c r="K989" s="1" t="s">
        <v>166</v>
      </c>
    </row>
    <row r="990" spans="1:11">
      <c r="A990" s="1" t="s">
        <v>232</v>
      </c>
      <c r="B990" s="1">
        <v>989</v>
      </c>
      <c r="C990" s="1">
        <v>202101</v>
      </c>
      <c r="D990" s="4" t="s">
        <v>278</v>
      </c>
      <c r="E990" s="1">
        <v>662</v>
      </c>
      <c r="F990" s="1">
        <v>3</v>
      </c>
      <c r="G990" s="1">
        <v>0</v>
      </c>
      <c r="H990" s="8">
        <v>8563</v>
      </c>
      <c r="I990" s="8">
        <v>2826</v>
      </c>
      <c r="J990" s="8">
        <v>52934</v>
      </c>
      <c r="K990" s="1" t="s">
        <v>166</v>
      </c>
    </row>
    <row r="991" spans="1:11">
      <c r="A991" s="1" t="s">
        <v>232</v>
      </c>
      <c r="B991" s="1">
        <v>990</v>
      </c>
      <c r="C991" s="1">
        <v>202101</v>
      </c>
      <c r="D991" s="4" t="s">
        <v>278</v>
      </c>
      <c r="E991" s="1">
        <v>664</v>
      </c>
      <c r="F991" s="1">
        <v>3</v>
      </c>
      <c r="G991" s="1">
        <v>0</v>
      </c>
      <c r="H991" s="8">
        <v>176387</v>
      </c>
      <c r="I991" s="8">
        <v>58658</v>
      </c>
      <c r="J991" s="8">
        <v>1093109</v>
      </c>
      <c r="K991" s="1" t="s">
        <v>166</v>
      </c>
    </row>
    <row r="992" spans="1:11">
      <c r="A992" s="1" t="s">
        <v>232</v>
      </c>
      <c r="B992" s="1">
        <v>991</v>
      </c>
      <c r="C992" s="1">
        <v>202101</v>
      </c>
      <c r="D992" s="4" t="s">
        <v>278</v>
      </c>
      <c r="E992" s="1">
        <v>666</v>
      </c>
      <c r="F992" s="1">
        <v>3</v>
      </c>
      <c r="G992" s="1">
        <v>0</v>
      </c>
      <c r="H992" s="8">
        <v>455050</v>
      </c>
      <c r="I992" s="8">
        <v>146288</v>
      </c>
      <c r="J992" s="8">
        <v>2037262</v>
      </c>
      <c r="K992" s="1" t="s">
        <v>166</v>
      </c>
    </row>
    <row r="993" spans="1:11">
      <c r="A993" s="1" t="s">
        <v>232</v>
      </c>
      <c r="B993" s="1">
        <v>992</v>
      </c>
      <c r="C993" s="1">
        <v>202101</v>
      </c>
      <c r="D993" s="4" t="s">
        <v>278</v>
      </c>
      <c r="E993" s="1">
        <v>669</v>
      </c>
      <c r="F993" s="1">
        <v>3</v>
      </c>
      <c r="G993" s="1">
        <v>0</v>
      </c>
      <c r="H993" s="8">
        <v>17770</v>
      </c>
      <c r="I993" s="8">
        <v>8844</v>
      </c>
      <c r="J993" s="8">
        <v>77463</v>
      </c>
      <c r="K993" s="1" t="s">
        <v>166</v>
      </c>
    </row>
    <row r="994" spans="1:11">
      <c r="A994" s="1" t="s">
        <v>232</v>
      </c>
      <c r="B994" s="1">
        <v>993</v>
      </c>
      <c r="C994" s="1">
        <v>202101</v>
      </c>
      <c r="D994" s="4" t="s">
        <v>278</v>
      </c>
      <c r="E994" s="1">
        <v>676</v>
      </c>
      <c r="F994" s="1">
        <v>3</v>
      </c>
      <c r="G994" s="1">
        <v>0</v>
      </c>
      <c r="H994" s="8">
        <v>18998</v>
      </c>
      <c r="I994" s="8">
        <v>4819</v>
      </c>
      <c r="J994" s="8">
        <v>121696</v>
      </c>
      <c r="K994" s="1" t="s">
        <v>166</v>
      </c>
    </row>
    <row r="995" spans="1:11">
      <c r="A995" s="1" t="s">
        <v>232</v>
      </c>
      <c r="B995" s="1">
        <v>994</v>
      </c>
      <c r="C995" s="1">
        <v>202101</v>
      </c>
      <c r="D995" s="4" t="s">
        <v>278</v>
      </c>
      <c r="E995" s="1">
        <v>690</v>
      </c>
      <c r="F995" s="1">
        <v>3</v>
      </c>
      <c r="G995" s="1">
        <v>0</v>
      </c>
      <c r="H995" s="8">
        <v>15659</v>
      </c>
      <c r="I995" s="8">
        <v>5233</v>
      </c>
      <c r="J995" s="8">
        <v>133346</v>
      </c>
      <c r="K995" s="1" t="s">
        <v>166</v>
      </c>
    </row>
    <row r="996" spans="1:11">
      <c r="A996" s="1" t="s">
        <v>232</v>
      </c>
      <c r="B996" s="1">
        <v>995</v>
      </c>
      <c r="C996" s="1">
        <v>202101</v>
      </c>
      <c r="D996" s="4" t="s">
        <v>278</v>
      </c>
      <c r="E996" s="1">
        <v>696</v>
      </c>
      <c r="F996" s="1">
        <v>3</v>
      </c>
      <c r="G996" s="1">
        <v>0</v>
      </c>
      <c r="H996" s="8">
        <v>56223</v>
      </c>
      <c r="I996" s="8">
        <v>14096</v>
      </c>
      <c r="J996" s="8">
        <v>518264</v>
      </c>
      <c r="K996" s="1" t="s">
        <v>166</v>
      </c>
    </row>
    <row r="997" spans="1:11">
      <c r="A997" s="1" t="s">
        <v>232</v>
      </c>
      <c r="B997" s="1">
        <v>996</v>
      </c>
      <c r="C997" s="1">
        <v>202101</v>
      </c>
      <c r="D997" s="4" t="s">
        <v>278</v>
      </c>
      <c r="E997" s="1">
        <v>720</v>
      </c>
      <c r="F997" s="1">
        <v>3</v>
      </c>
      <c r="G997" s="1">
        <v>0</v>
      </c>
      <c r="H997" s="8">
        <v>93585</v>
      </c>
      <c r="I997" s="8">
        <v>31728</v>
      </c>
      <c r="J997" s="8">
        <v>664952</v>
      </c>
      <c r="K997" s="1" t="s">
        <v>166</v>
      </c>
    </row>
    <row r="998" spans="1:11">
      <c r="A998" s="1" t="s">
        <v>232</v>
      </c>
      <c r="B998" s="1">
        <v>997</v>
      </c>
      <c r="C998" s="1">
        <v>202102</v>
      </c>
      <c r="D998" s="4" t="s">
        <v>256</v>
      </c>
      <c r="E998" s="1">
        <v>52</v>
      </c>
      <c r="F998" s="1">
        <v>3</v>
      </c>
      <c r="G998" s="1">
        <v>0</v>
      </c>
      <c r="H998" s="8">
        <v>2419750</v>
      </c>
      <c r="I998" s="8">
        <v>517312</v>
      </c>
      <c r="J998" s="8">
        <v>9323709</v>
      </c>
      <c r="K998" s="1" t="s">
        <v>166</v>
      </c>
    </row>
    <row r="999" spans="1:11">
      <c r="A999" s="1" t="s">
        <v>232</v>
      </c>
      <c r="B999" s="1">
        <v>998</v>
      </c>
      <c r="C999" s="1">
        <v>202102</v>
      </c>
      <c r="D999" s="4" t="s">
        <v>256</v>
      </c>
      <c r="E999" s="1">
        <v>204</v>
      </c>
      <c r="F999" s="1">
        <v>3</v>
      </c>
      <c r="G999" s="1">
        <v>0</v>
      </c>
      <c r="H999" s="8">
        <v>1054351</v>
      </c>
      <c r="I999" s="8">
        <v>152878</v>
      </c>
      <c r="J999" s="8">
        <v>959904</v>
      </c>
      <c r="K999" s="1" t="s">
        <v>166</v>
      </c>
    </row>
    <row r="1000" spans="1:11">
      <c r="A1000" s="1" t="s">
        <v>232</v>
      </c>
      <c r="B1000" s="1">
        <v>999</v>
      </c>
      <c r="C1000" s="1">
        <v>202102</v>
      </c>
      <c r="D1000" s="4" t="s">
        <v>256</v>
      </c>
      <c r="E1000" s="1">
        <v>662</v>
      </c>
      <c r="F1000" s="1">
        <v>3</v>
      </c>
      <c r="G1000" s="1">
        <v>0</v>
      </c>
      <c r="H1000" s="8">
        <v>1533411</v>
      </c>
      <c r="I1000" s="8">
        <v>393841</v>
      </c>
      <c r="J1000" s="8">
        <v>3604095</v>
      </c>
      <c r="K1000" s="1" t="s">
        <v>166</v>
      </c>
    </row>
    <row r="1001" spans="1:11">
      <c r="A1001" s="1" t="s">
        <v>232</v>
      </c>
      <c r="B1001" s="1">
        <v>1000</v>
      </c>
      <c r="C1001" s="1">
        <v>202102</v>
      </c>
      <c r="D1001" s="4" t="s">
        <v>256</v>
      </c>
      <c r="E1001" s="1">
        <v>664</v>
      </c>
      <c r="F1001" s="1">
        <v>3</v>
      </c>
      <c r="G1001" s="1">
        <v>0</v>
      </c>
      <c r="H1001" s="8">
        <v>4216084</v>
      </c>
      <c r="I1001" s="8">
        <v>642289</v>
      </c>
      <c r="J1001" s="8">
        <v>8003061</v>
      </c>
      <c r="K1001" s="1" t="s">
        <v>166</v>
      </c>
    </row>
    <row r="1002" spans="1:11">
      <c r="A1002" s="1" t="s">
        <v>232</v>
      </c>
      <c r="B1002" s="1">
        <v>1001</v>
      </c>
      <c r="C1002" s="1">
        <v>202102</v>
      </c>
      <c r="D1002" s="4" t="s">
        <v>256</v>
      </c>
      <c r="E1002" s="1">
        <v>666</v>
      </c>
      <c r="F1002" s="1">
        <v>3</v>
      </c>
      <c r="G1002" s="1">
        <v>0</v>
      </c>
      <c r="H1002" s="8">
        <v>14701159</v>
      </c>
      <c r="I1002" s="8">
        <v>2859740</v>
      </c>
      <c r="J1002" s="8">
        <v>22092045</v>
      </c>
      <c r="K1002" s="1" t="s">
        <v>166</v>
      </c>
    </row>
    <row r="1003" spans="1:11">
      <c r="A1003" s="1" t="s">
        <v>232</v>
      </c>
      <c r="B1003" s="1">
        <v>1002</v>
      </c>
      <c r="C1003" s="1">
        <v>202102</v>
      </c>
      <c r="D1003" s="4" t="s">
        <v>256</v>
      </c>
      <c r="E1003" s="1">
        <v>669</v>
      </c>
      <c r="F1003" s="1">
        <v>3</v>
      </c>
      <c r="G1003" s="1">
        <v>0</v>
      </c>
      <c r="H1003" s="8">
        <v>570140</v>
      </c>
      <c r="I1003" s="8">
        <v>88716</v>
      </c>
      <c r="J1003" s="8">
        <v>1310055</v>
      </c>
      <c r="K1003" s="1" t="s">
        <v>166</v>
      </c>
    </row>
    <row r="1004" spans="1:11">
      <c r="A1004" s="1" t="s">
        <v>232</v>
      </c>
      <c r="B1004" s="1">
        <v>1003</v>
      </c>
      <c r="C1004" s="1">
        <v>202102</v>
      </c>
      <c r="D1004" s="4" t="s">
        <v>256</v>
      </c>
      <c r="E1004" s="1">
        <v>676</v>
      </c>
      <c r="F1004" s="1">
        <v>3</v>
      </c>
      <c r="G1004" s="1">
        <v>0</v>
      </c>
      <c r="H1004" s="8">
        <v>91987</v>
      </c>
      <c r="I1004" s="8">
        <v>21131</v>
      </c>
      <c r="J1004" s="8">
        <v>250126</v>
      </c>
      <c r="K1004" s="1" t="s">
        <v>166</v>
      </c>
    </row>
    <row r="1005" spans="1:11">
      <c r="A1005" s="1" t="s">
        <v>232</v>
      </c>
      <c r="B1005" s="1">
        <v>1004</v>
      </c>
      <c r="C1005" s="1">
        <v>202102</v>
      </c>
      <c r="D1005" s="4" t="s">
        <v>256</v>
      </c>
      <c r="E1005" s="1">
        <v>690</v>
      </c>
      <c r="F1005" s="1">
        <v>3</v>
      </c>
      <c r="G1005" s="1">
        <v>0</v>
      </c>
      <c r="H1005" s="8">
        <v>221067</v>
      </c>
      <c r="I1005" s="8">
        <v>43146</v>
      </c>
      <c r="J1005" s="8">
        <v>870418</v>
      </c>
      <c r="K1005" s="1" t="s">
        <v>166</v>
      </c>
    </row>
    <row r="1006" spans="1:11">
      <c r="A1006" s="1" t="s">
        <v>232</v>
      </c>
      <c r="B1006" s="1">
        <v>1005</v>
      </c>
      <c r="C1006" s="1">
        <v>202102</v>
      </c>
      <c r="D1006" s="4" t="s">
        <v>256</v>
      </c>
      <c r="E1006" s="1">
        <v>696</v>
      </c>
      <c r="F1006" s="1">
        <v>3</v>
      </c>
      <c r="G1006" s="1">
        <v>0</v>
      </c>
      <c r="H1006" s="8">
        <v>375382</v>
      </c>
      <c r="I1006" s="8">
        <v>90116</v>
      </c>
      <c r="J1006" s="8">
        <v>849052</v>
      </c>
      <c r="K1006" s="1" t="s">
        <v>166</v>
      </c>
    </row>
    <row r="1007" spans="1:11">
      <c r="A1007" s="1" t="s">
        <v>232</v>
      </c>
      <c r="B1007" s="1">
        <v>1006</v>
      </c>
      <c r="C1007" s="1">
        <v>202102</v>
      </c>
      <c r="D1007" s="4" t="s">
        <v>256</v>
      </c>
      <c r="E1007" s="1">
        <v>720</v>
      </c>
      <c r="F1007" s="1">
        <v>3</v>
      </c>
      <c r="G1007" s="1">
        <v>0</v>
      </c>
      <c r="H1007" s="8">
        <v>1377918</v>
      </c>
      <c r="I1007" s="8">
        <v>224553</v>
      </c>
      <c r="J1007" s="8">
        <v>3533344</v>
      </c>
      <c r="K1007" s="1" t="s">
        <v>166</v>
      </c>
    </row>
    <row r="1008" spans="1:11">
      <c r="A1008" s="1" t="s">
        <v>232</v>
      </c>
      <c r="B1008" s="1">
        <v>1007</v>
      </c>
      <c r="C1008" s="1">
        <v>202102</v>
      </c>
      <c r="D1008" s="4" t="s">
        <v>265</v>
      </c>
      <c r="E1008" s="1">
        <v>52</v>
      </c>
      <c r="F1008" s="1">
        <v>3</v>
      </c>
      <c r="G1008" s="1">
        <v>0</v>
      </c>
      <c r="H1008" s="8">
        <v>794877</v>
      </c>
      <c r="I1008" s="8">
        <v>297996</v>
      </c>
      <c r="J1008" s="8">
        <v>5233145</v>
      </c>
      <c r="K1008" s="1" t="s">
        <v>166</v>
      </c>
    </row>
    <row r="1009" spans="1:11">
      <c r="A1009" s="1" t="s">
        <v>232</v>
      </c>
      <c r="B1009" s="1">
        <v>1008</v>
      </c>
      <c r="C1009" s="1">
        <v>202102</v>
      </c>
      <c r="D1009" s="4" t="s">
        <v>265</v>
      </c>
      <c r="E1009" s="1">
        <v>204</v>
      </c>
      <c r="F1009" s="1">
        <v>3</v>
      </c>
      <c r="G1009" s="1">
        <v>0</v>
      </c>
      <c r="H1009" s="8">
        <v>995</v>
      </c>
      <c r="I1009" s="8">
        <v>500</v>
      </c>
      <c r="J1009" s="8">
        <v>3122</v>
      </c>
      <c r="K1009" s="1" t="s">
        <v>166</v>
      </c>
    </row>
    <row r="1010" spans="1:11">
      <c r="A1010" s="1" t="s">
        <v>232</v>
      </c>
      <c r="B1010" s="1">
        <v>1009</v>
      </c>
      <c r="C1010" s="1">
        <v>202102</v>
      </c>
      <c r="D1010" s="4" t="s">
        <v>265</v>
      </c>
      <c r="E1010" s="1">
        <v>662</v>
      </c>
      <c r="F1010" s="1">
        <v>3</v>
      </c>
      <c r="G1010" s="1">
        <v>0</v>
      </c>
      <c r="H1010" s="8">
        <v>282895</v>
      </c>
      <c r="I1010" s="8">
        <v>122741</v>
      </c>
      <c r="J1010" s="8">
        <v>1031406</v>
      </c>
      <c r="K1010" s="1" t="s">
        <v>166</v>
      </c>
    </row>
    <row r="1011" spans="1:11">
      <c r="A1011" s="1" t="s">
        <v>232</v>
      </c>
      <c r="B1011" s="1">
        <v>1010</v>
      </c>
      <c r="C1011" s="1">
        <v>202102</v>
      </c>
      <c r="D1011" s="4" t="s">
        <v>265</v>
      </c>
      <c r="E1011" s="1">
        <v>664</v>
      </c>
      <c r="F1011" s="1">
        <v>3</v>
      </c>
      <c r="G1011" s="1">
        <v>0</v>
      </c>
      <c r="H1011" s="8">
        <v>86714</v>
      </c>
      <c r="I1011" s="8">
        <v>23949</v>
      </c>
      <c r="J1011" s="8">
        <v>348541</v>
      </c>
      <c r="K1011" s="1" t="s">
        <v>166</v>
      </c>
    </row>
    <row r="1012" spans="1:11">
      <c r="A1012" s="1" t="s">
        <v>232</v>
      </c>
      <c r="B1012" s="1">
        <v>1011</v>
      </c>
      <c r="C1012" s="1">
        <v>202102</v>
      </c>
      <c r="D1012" s="4" t="s">
        <v>265</v>
      </c>
      <c r="E1012" s="1">
        <v>666</v>
      </c>
      <c r="F1012" s="1">
        <v>3</v>
      </c>
      <c r="G1012" s="1">
        <v>0</v>
      </c>
      <c r="H1012" s="8">
        <v>1231457</v>
      </c>
      <c r="I1012" s="8">
        <v>431472</v>
      </c>
      <c r="J1012" s="8">
        <v>5059443</v>
      </c>
      <c r="K1012" s="1" t="s">
        <v>166</v>
      </c>
    </row>
    <row r="1013" spans="1:11">
      <c r="A1013" s="1" t="s">
        <v>232</v>
      </c>
      <c r="B1013" s="1">
        <v>1012</v>
      </c>
      <c r="C1013" s="1">
        <v>202102</v>
      </c>
      <c r="D1013" s="4" t="s">
        <v>265</v>
      </c>
      <c r="E1013" s="1">
        <v>669</v>
      </c>
      <c r="F1013" s="1">
        <v>3</v>
      </c>
      <c r="G1013" s="1">
        <v>0</v>
      </c>
      <c r="H1013" s="8">
        <v>37302</v>
      </c>
      <c r="I1013" s="8">
        <v>10926</v>
      </c>
      <c r="J1013" s="8">
        <v>174948</v>
      </c>
      <c r="K1013" s="1" t="s">
        <v>166</v>
      </c>
    </row>
    <row r="1014" spans="1:11">
      <c r="A1014" s="1" t="s">
        <v>232</v>
      </c>
      <c r="B1014" s="1">
        <v>1013</v>
      </c>
      <c r="C1014" s="1">
        <v>202102</v>
      </c>
      <c r="D1014" s="4" t="s">
        <v>265</v>
      </c>
      <c r="E1014" s="1">
        <v>676</v>
      </c>
      <c r="F1014" s="1">
        <v>3</v>
      </c>
      <c r="G1014" s="1">
        <v>0</v>
      </c>
      <c r="H1014" s="8">
        <v>191615</v>
      </c>
      <c r="I1014" s="8">
        <v>64397</v>
      </c>
      <c r="J1014" s="8">
        <v>739761</v>
      </c>
      <c r="K1014" s="1" t="s">
        <v>166</v>
      </c>
    </row>
    <row r="1015" spans="1:11">
      <c r="A1015" s="1" t="s">
        <v>232</v>
      </c>
      <c r="B1015" s="1">
        <v>1014</v>
      </c>
      <c r="C1015" s="1">
        <v>202102</v>
      </c>
      <c r="D1015" s="4" t="s">
        <v>265</v>
      </c>
      <c r="E1015" s="1">
        <v>690</v>
      </c>
      <c r="F1015" s="1">
        <v>3</v>
      </c>
      <c r="G1015" s="1">
        <v>0</v>
      </c>
      <c r="H1015" s="8">
        <v>41966</v>
      </c>
      <c r="I1015" s="8">
        <v>11525</v>
      </c>
      <c r="J1015" s="8">
        <v>230105</v>
      </c>
      <c r="K1015" s="1" t="s">
        <v>166</v>
      </c>
    </row>
    <row r="1016" spans="1:11">
      <c r="A1016" s="1" t="s">
        <v>232</v>
      </c>
      <c r="B1016" s="1">
        <v>1015</v>
      </c>
      <c r="C1016" s="1">
        <v>202102</v>
      </c>
      <c r="D1016" s="4" t="s">
        <v>265</v>
      </c>
      <c r="E1016" s="1">
        <v>696</v>
      </c>
      <c r="F1016" s="1">
        <v>3</v>
      </c>
      <c r="G1016" s="1">
        <v>0</v>
      </c>
      <c r="H1016" s="8">
        <v>238168</v>
      </c>
      <c r="I1016" s="8">
        <v>83306</v>
      </c>
      <c r="J1016" s="8">
        <v>1318206</v>
      </c>
      <c r="K1016" s="1" t="s">
        <v>166</v>
      </c>
    </row>
    <row r="1017" spans="1:11">
      <c r="A1017" s="1" t="s">
        <v>232</v>
      </c>
      <c r="B1017" s="1">
        <v>1016</v>
      </c>
      <c r="C1017" s="1">
        <v>202102</v>
      </c>
      <c r="D1017" s="4" t="s">
        <v>265</v>
      </c>
      <c r="E1017" s="1">
        <v>720</v>
      </c>
      <c r="F1017" s="1">
        <v>3</v>
      </c>
      <c r="G1017" s="1">
        <v>0</v>
      </c>
      <c r="H1017" s="8">
        <v>1489660</v>
      </c>
      <c r="I1017" s="8">
        <v>483880</v>
      </c>
      <c r="J1017" s="8">
        <v>7273703</v>
      </c>
      <c r="K1017" s="1" t="s">
        <v>166</v>
      </c>
    </row>
    <row r="1018" spans="1:11">
      <c r="A1018" s="1" t="s">
        <v>232</v>
      </c>
      <c r="B1018" s="1">
        <v>1017</v>
      </c>
      <c r="C1018" s="1">
        <v>202102</v>
      </c>
      <c r="D1018" s="4" t="s">
        <v>271</v>
      </c>
      <c r="E1018" s="1">
        <v>52</v>
      </c>
      <c r="F1018" s="1">
        <v>3</v>
      </c>
      <c r="G1018" s="1">
        <v>0</v>
      </c>
      <c r="H1018" s="8">
        <v>105896</v>
      </c>
      <c r="I1018" s="8">
        <v>38813</v>
      </c>
      <c r="J1018" s="8">
        <v>958465</v>
      </c>
      <c r="K1018" s="1" t="s">
        <v>166</v>
      </c>
    </row>
    <row r="1019" spans="1:11">
      <c r="A1019" s="1" t="s">
        <v>232</v>
      </c>
      <c r="B1019" s="1">
        <v>1018</v>
      </c>
      <c r="C1019" s="1">
        <v>202102</v>
      </c>
      <c r="D1019" s="4" t="s">
        <v>271</v>
      </c>
      <c r="E1019" s="1">
        <v>204</v>
      </c>
      <c r="F1019" s="1">
        <v>3</v>
      </c>
      <c r="G1019" s="1">
        <v>0</v>
      </c>
      <c r="H1019" s="8">
        <v>59727</v>
      </c>
      <c r="I1019" s="8">
        <v>19921</v>
      </c>
      <c r="J1019" s="8">
        <v>269928</v>
      </c>
      <c r="K1019" s="1" t="s">
        <v>166</v>
      </c>
    </row>
    <row r="1020" spans="1:11">
      <c r="A1020" s="1" t="s">
        <v>232</v>
      </c>
      <c r="B1020" s="1">
        <v>1019</v>
      </c>
      <c r="C1020" s="1">
        <v>202102</v>
      </c>
      <c r="D1020" s="4" t="s">
        <v>271</v>
      </c>
      <c r="E1020" s="1">
        <v>662</v>
      </c>
      <c r="F1020" s="1">
        <v>3</v>
      </c>
      <c r="G1020" s="1">
        <v>0</v>
      </c>
      <c r="H1020" s="8">
        <v>2424</v>
      </c>
      <c r="I1020" s="8">
        <v>824</v>
      </c>
      <c r="J1020" s="8">
        <v>17777</v>
      </c>
      <c r="K1020" s="1" t="s">
        <v>166</v>
      </c>
    </row>
    <row r="1021" spans="1:11">
      <c r="A1021" s="1" t="s">
        <v>232</v>
      </c>
      <c r="B1021" s="1">
        <v>1020</v>
      </c>
      <c r="C1021" s="1">
        <v>202102</v>
      </c>
      <c r="D1021" s="4" t="s">
        <v>271</v>
      </c>
      <c r="E1021" s="1">
        <v>664</v>
      </c>
      <c r="F1021" s="1">
        <v>3</v>
      </c>
      <c r="G1021" s="1">
        <v>0</v>
      </c>
      <c r="H1021" s="8">
        <v>407037</v>
      </c>
      <c r="I1021" s="8">
        <v>104068</v>
      </c>
      <c r="J1021" s="8">
        <v>2816622</v>
      </c>
      <c r="K1021" s="1" t="s">
        <v>166</v>
      </c>
    </row>
    <row r="1022" spans="1:11">
      <c r="A1022" s="1" t="s">
        <v>232</v>
      </c>
      <c r="B1022" s="1">
        <v>1021</v>
      </c>
      <c r="C1022" s="1">
        <v>202102</v>
      </c>
      <c r="D1022" s="4" t="s">
        <v>271</v>
      </c>
      <c r="E1022" s="1">
        <v>666</v>
      </c>
      <c r="F1022" s="1">
        <v>3</v>
      </c>
      <c r="G1022" s="1">
        <v>0</v>
      </c>
      <c r="H1022" s="8">
        <v>127601</v>
      </c>
      <c r="I1022" s="8">
        <v>65876</v>
      </c>
      <c r="J1022" s="8">
        <v>684409</v>
      </c>
      <c r="K1022" s="1" t="s">
        <v>166</v>
      </c>
    </row>
    <row r="1023" spans="1:11">
      <c r="A1023" s="1" t="s">
        <v>232</v>
      </c>
      <c r="B1023" s="1">
        <v>1022</v>
      </c>
      <c r="C1023" s="1">
        <v>202102</v>
      </c>
      <c r="D1023" s="4" t="s">
        <v>271</v>
      </c>
      <c r="E1023" s="1">
        <v>669</v>
      </c>
      <c r="F1023" s="1">
        <v>3</v>
      </c>
      <c r="G1023" s="1">
        <v>0</v>
      </c>
      <c r="H1023" s="8">
        <v>181171</v>
      </c>
      <c r="I1023" s="8">
        <v>50483</v>
      </c>
      <c r="J1023" s="8">
        <v>785582</v>
      </c>
      <c r="K1023" s="1" t="s">
        <v>166</v>
      </c>
    </row>
    <row r="1024" spans="1:11">
      <c r="A1024" s="1" t="s">
        <v>232</v>
      </c>
      <c r="B1024" s="1">
        <v>1023</v>
      </c>
      <c r="C1024" s="1">
        <v>202102</v>
      </c>
      <c r="D1024" s="4" t="s">
        <v>271</v>
      </c>
      <c r="E1024" s="1">
        <v>676</v>
      </c>
      <c r="F1024" s="1">
        <v>3</v>
      </c>
      <c r="G1024" s="1">
        <v>0</v>
      </c>
      <c r="H1024" s="8">
        <v>21719</v>
      </c>
      <c r="I1024" s="8">
        <v>7803</v>
      </c>
      <c r="J1024" s="8">
        <v>169836</v>
      </c>
      <c r="K1024" s="1" t="s">
        <v>166</v>
      </c>
    </row>
    <row r="1025" spans="1:11">
      <c r="A1025" s="1" t="s">
        <v>232</v>
      </c>
      <c r="B1025" s="1">
        <v>1024</v>
      </c>
      <c r="C1025" s="1">
        <v>202102</v>
      </c>
      <c r="D1025" s="4" t="s">
        <v>271</v>
      </c>
      <c r="E1025" s="1">
        <v>690</v>
      </c>
      <c r="F1025" s="1">
        <v>3</v>
      </c>
      <c r="G1025" s="1">
        <v>0</v>
      </c>
      <c r="H1025" s="8">
        <v>140436</v>
      </c>
      <c r="I1025" s="8">
        <v>66912</v>
      </c>
      <c r="J1025" s="8">
        <v>739721</v>
      </c>
      <c r="K1025" s="1" t="s">
        <v>166</v>
      </c>
    </row>
    <row r="1026" spans="1:11">
      <c r="A1026" s="1" t="s">
        <v>232</v>
      </c>
      <c r="B1026" s="1">
        <v>1025</v>
      </c>
      <c r="C1026" s="1">
        <v>202102</v>
      </c>
      <c r="D1026" s="4" t="s">
        <v>271</v>
      </c>
      <c r="E1026" s="1">
        <v>696</v>
      </c>
      <c r="F1026" s="1">
        <v>3</v>
      </c>
      <c r="G1026" s="1">
        <v>0</v>
      </c>
      <c r="H1026" s="8">
        <v>20520</v>
      </c>
      <c r="I1026" s="8">
        <v>9024</v>
      </c>
      <c r="J1026" s="8">
        <v>126198</v>
      </c>
      <c r="K1026" s="1" t="s">
        <v>166</v>
      </c>
    </row>
    <row r="1027" spans="1:11">
      <c r="A1027" s="1" t="s">
        <v>232</v>
      </c>
      <c r="B1027" s="1">
        <v>1026</v>
      </c>
      <c r="C1027" s="1">
        <v>202102</v>
      </c>
      <c r="D1027" s="4" t="s">
        <v>271</v>
      </c>
      <c r="E1027" s="1">
        <v>720</v>
      </c>
      <c r="F1027" s="1">
        <v>3</v>
      </c>
      <c r="G1027" s="1">
        <v>0</v>
      </c>
      <c r="H1027" s="8">
        <v>824467</v>
      </c>
      <c r="I1027" s="8">
        <v>254149</v>
      </c>
      <c r="J1027" s="8">
        <v>6338475</v>
      </c>
      <c r="K1027" s="1" t="s">
        <v>166</v>
      </c>
    </row>
    <row r="1028" spans="1:11">
      <c r="A1028" s="1" t="s">
        <v>232</v>
      </c>
      <c r="B1028" s="1">
        <v>1027</v>
      </c>
      <c r="C1028" s="1">
        <v>202102</v>
      </c>
      <c r="D1028" s="4" t="s">
        <v>278</v>
      </c>
      <c r="E1028" s="1">
        <v>52</v>
      </c>
      <c r="F1028" s="1">
        <v>3</v>
      </c>
      <c r="G1028" s="1">
        <v>0</v>
      </c>
      <c r="H1028" s="8">
        <v>99414</v>
      </c>
      <c r="I1028" s="8">
        <v>26996</v>
      </c>
      <c r="J1028" s="8">
        <v>911834</v>
      </c>
      <c r="K1028" s="1" t="s">
        <v>166</v>
      </c>
    </row>
    <row r="1029" spans="1:11">
      <c r="A1029" s="1" t="s">
        <v>232</v>
      </c>
      <c r="B1029" s="1">
        <v>1028</v>
      </c>
      <c r="C1029" s="1">
        <v>202102</v>
      </c>
      <c r="D1029" s="4" t="s">
        <v>278</v>
      </c>
      <c r="E1029" s="1">
        <v>204</v>
      </c>
      <c r="F1029" s="1">
        <v>3</v>
      </c>
      <c r="G1029" s="1">
        <v>0</v>
      </c>
      <c r="H1029" s="8">
        <v>7158</v>
      </c>
      <c r="I1029" s="8">
        <v>1526</v>
      </c>
      <c r="J1029" s="8">
        <v>57474</v>
      </c>
      <c r="K1029" s="1" t="s">
        <v>166</v>
      </c>
    </row>
    <row r="1030" spans="1:11">
      <c r="A1030" s="1" t="s">
        <v>232</v>
      </c>
      <c r="B1030" s="1">
        <v>1029</v>
      </c>
      <c r="C1030" s="1">
        <v>202102</v>
      </c>
      <c r="D1030" s="4" t="s">
        <v>278</v>
      </c>
      <c r="E1030" s="1">
        <v>662</v>
      </c>
      <c r="F1030" s="1">
        <v>3</v>
      </c>
      <c r="G1030" s="1">
        <v>0</v>
      </c>
      <c r="H1030" s="8">
        <v>6142</v>
      </c>
      <c r="I1030" s="8">
        <v>1996</v>
      </c>
      <c r="J1030" s="8">
        <v>54578</v>
      </c>
      <c r="K1030" s="1" t="s">
        <v>166</v>
      </c>
    </row>
    <row r="1031" spans="1:11">
      <c r="A1031" s="1" t="s">
        <v>232</v>
      </c>
      <c r="B1031" s="1">
        <v>1030</v>
      </c>
      <c r="C1031" s="1">
        <v>202102</v>
      </c>
      <c r="D1031" s="4" t="s">
        <v>278</v>
      </c>
      <c r="E1031" s="1">
        <v>664</v>
      </c>
      <c r="F1031" s="1">
        <v>3</v>
      </c>
      <c r="G1031" s="1">
        <v>0</v>
      </c>
      <c r="H1031" s="8">
        <v>294350</v>
      </c>
      <c r="I1031" s="8">
        <v>89954</v>
      </c>
      <c r="J1031" s="8">
        <v>1477706</v>
      </c>
      <c r="K1031" s="1" t="s">
        <v>166</v>
      </c>
    </row>
    <row r="1032" spans="1:11">
      <c r="A1032" s="1" t="s">
        <v>232</v>
      </c>
      <c r="B1032" s="1">
        <v>1031</v>
      </c>
      <c r="C1032" s="1">
        <v>202102</v>
      </c>
      <c r="D1032" s="4" t="s">
        <v>278</v>
      </c>
      <c r="E1032" s="1">
        <v>666</v>
      </c>
      <c r="F1032" s="1">
        <v>3</v>
      </c>
      <c r="G1032" s="1">
        <v>0</v>
      </c>
      <c r="H1032" s="8">
        <v>768374</v>
      </c>
      <c r="I1032" s="8">
        <v>228750</v>
      </c>
      <c r="J1032" s="8">
        <v>3484954</v>
      </c>
      <c r="K1032" s="1" t="s">
        <v>166</v>
      </c>
    </row>
    <row r="1033" spans="1:11">
      <c r="A1033" s="1" t="s">
        <v>232</v>
      </c>
      <c r="B1033" s="1">
        <v>1032</v>
      </c>
      <c r="C1033" s="1">
        <v>202102</v>
      </c>
      <c r="D1033" s="4" t="s">
        <v>278</v>
      </c>
      <c r="E1033" s="1">
        <v>669</v>
      </c>
      <c r="F1033" s="1">
        <v>3</v>
      </c>
      <c r="G1033" s="1">
        <v>0</v>
      </c>
      <c r="H1033" s="8">
        <v>24348</v>
      </c>
      <c r="I1033" s="8">
        <v>6946</v>
      </c>
      <c r="J1033" s="8">
        <v>135264</v>
      </c>
      <c r="K1033" s="1" t="s">
        <v>166</v>
      </c>
    </row>
    <row r="1034" spans="1:11">
      <c r="A1034" s="1" t="s">
        <v>232</v>
      </c>
      <c r="B1034" s="1">
        <v>1033</v>
      </c>
      <c r="C1034" s="1">
        <v>202102</v>
      </c>
      <c r="D1034" s="4" t="s">
        <v>278</v>
      </c>
      <c r="E1034" s="1">
        <v>676</v>
      </c>
      <c r="F1034" s="1">
        <v>3</v>
      </c>
      <c r="G1034" s="1">
        <v>0</v>
      </c>
      <c r="H1034" s="8">
        <v>8151</v>
      </c>
      <c r="I1034" s="8">
        <v>2184</v>
      </c>
      <c r="J1034" s="8">
        <v>47543</v>
      </c>
      <c r="K1034" s="1" t="s">
        <v>166</v>
      </c>
    </row>
    <row r="1035" spans="1:11">
      <c r="A1035" s="1" t="s">
        <v>232</v>
      </c>
      <c r="B1035" s="1">
        <v>1034</v>
      </c>
      <c r="C1035" s="1">
        <v>202102</v>
      </c>
      <c r="D1035" s="4" t="s">
        <v>278</v>
      </c>
      <c r="E1035" s="1">
        <v>690</v>
      </c>
      <c r="F1035" s="1">
        <v>3</v>
      </c>
      <c r="G1035" s="1">
        <v>0</v>
      </c>
      <c r="H1035" s="8">
        <v>53967</v>
      </c>
      <c r="I1035" s="8">
        <v>19900</v>
      </c>
      <c r="J1035" s="8">
        <v>419489</v>
      </c>
      <c r="K1035" s="1" t="s">
        <v>166</v>
      </c>
    </row>
    <row r="1036" spans="1:11">
      <c r="A1036" s="1" t="s">
        <v>232</v>
      </c>
      <c r="B1036" s="1">
        <v>1035</v>
      </c>
      <c r="C1036" s="1">
        <v>202102</v>
      </c>
      <c r="D1036" s="4" t="s">
        <v>278</v>
      </c>
      <c r="E1036" s="1">
        <v>696</v>
      </c>
      <c r="F1036" s="1">
        <v>3</v>
      </c>
      <c r="G1036" s="1">
        <v>0</v>
      </c>
      <c r="H1036" s="8">
        <v>59641</v>
      </c>
      <c r="I1036" s="8">
        <v>19152</v>
      </c>
      <c r="J1036" s="8">
        <v>467162</v>
      </c>
      <c r="K1036" s="1" t="s">
        <v>166</v>
      </c>
    </row>
    <row r="1037" spans="1:11">
      <c r="A1037" s="1" t="s">
        <v>232</v>
      </c>
      <c r="B1037" s="1">
        <v>1036</v>
      </c>
      <c r="C1037" s="1">
        <v>202102</v>
      </c>
      <c r="D1037" s="4" t="s">
        <v>278</v>
      </c>
      <c r="E1037" s="1">
        <v>720</v>
      </c>
      <c r="F1037" s="1">
        <v>3</v>
      </c>
      <c r="G1037" s="1">
        <v>0</v>
      </c>
      <c r="H1037" s="8">
        <v>108012</v>
      </c>
      <c r="I1037" s="8">
        <v>26593</v>
      </c>
      <c r="J1037" s="8">
        <v>589354</v>
      </c>
      <c r="K1037" s="1" t="s">
        <v>166</v>
      </c>
    </row>
    <row r="1038" spans="1:11">
      <c r="A1038" s="1" t="s">
        <v>232</v>
      </c>
      <c r="B1038" s="1">
        <v>1037</v>
      </c>
      <c r="C1038" s="1">
        <v>202103</v>
      </c>
      <c r="D1038" s="4" t="s">
        <v>256</v>
      </c>
      <c r="E1038" s="1">
        <v>52</v>
      </c>
      <c r="F1038" s="1">
        <v>3</v>
      </c>
      <c r="G1038" s="1">
        <v>0</v>
      </c>
      <c r="H1038" s="8">
        <v>3038264</v>
      </c>
      <c r="I1038" s="8">
        <v>607339</v>
      </c>
      <c r="J1038" s="8">
        <v>12044768</v>
      </c>
      <c r="K1038" s="1" t="s">
        <v>166</v>
      </c>
    </row>
    <row r="1039" spans="1:11">
      <c r="A1039" s="1" t="s">
        <v>232</v>
      </c>
      <c r="B1039" s="1">
        <v>1038</v>
      </c>
      <c r="C1039" s="1">
        <v>202103</v>
      </c>
      <c r="D1039" s="4" t="s">
        <v>256</v>
      </c>
      <c r="E1039" s="1">
        <v>204</v>
      </c>
      <c r="F1039" s="1">
        <v>3</v>
      </c>
      <c r="G1039" s="1">
        <v>0</v>
      </c>
      <c r="H1039" s="8">
        <v>1249630</v>
      </c>
      <c r="I1039" s="8">
        <v>174219</v>
      </c>
      <c r="J1039" s="8">
        <v>1057169</v>
      </c>
      <c r="K1039" s="1" t="s">
        <v>166</v>
      </c>
    </row>
    <row r="1040" spans="1:11">
      <c r="A1040" s="1" t="s">
        <v>232</v>
      </c>
      <c r="B1040" s="1">
        <v>1039</v>
      </c>
      <c r="C1040" s="1">
        <v>202103</v>
      </c>
      <c r="D1040" s="4" t="s">
        <v>256</v>
      </c>
      <c r="E1040" s="1">
        <v>662</v>
      </c>
      <c r="F1040" s="1">
        <v>3</v>
      </c>
      <c r="G1040" s="1">
        <v>0</v>
      </c>
      <c r="H1040" s="8">
        <v>1438556</v>
      </c>
      <c r="I1040" s="8">
        <v>377618</v>
      </c>
      <c r="J1040" s="8">
        <v>3810569</v>
      </c>
      <c r="K1040" s="1" t="s">
        <v>166</v>
      </c>
    </row>
    <row r="1041" spans="1:11">
      <c r="A1041" s="1" t="s">
        <v>232</v>
      </c>
      <c r="B1041" s="1">
        <v>1040</v>
      </c>
      <c r="C1041" s="1">
        <v>202103</v>
      </c>
      <c r="D1041" s="4" t="s">
        <v>256</v>
      </c>
      <c r="E1041" s="1">
        <v>664</v>
      </c>
      <c r="F1041" s="1">
        <v>3</v>
      </c>
      <c r="G1041" s="1">
        <v>0</v>
      </c>
      <c r="H1041" s="8">
        <v>3115482</v>
      </c>
      <c r="I1041" s="8">
        <v>535407</v>
      </c>
      <c r="J1041" s="8">
        <v>7000319</v>
      </c>
      <c r="K1041" s="1" t="s">
        <v>166</v>
      </c>
    </row>
    <row r="1042" spans="1:11">
      <c r="A1042" s="1" t="s">
        <v>232</v>
      </c>
      <c r="B1042" s="1">
        <v>1041</v>
      </c>
      <c r="C1042" s="1">
        <v>202103</v>
      </c>
      <c r="D1042" s="4" t="s">
        <v>256</v>
      </c>
      <c r="E1042" s="1">
        <v>666</v>
      </c>
      <c r="F1042" s="1">
        <v>3</v>
      </c>
      <c r="G1042" s="1">
        <v>0</v>
      </c>
      <c r="H1042" s="8">
        <v>24181669</v>
      </c>
      <c r="I1042" s="8">
        <v>4556993</v>
      </c>
      <c r="J1042" s="8">
        <v>32115263</v>
      </c>
      <c r="K1042" s="1" t="s">
        <v>166</v>
      </c>
    </row>
    <row r="1043" spans="1:11">
      <c r="A1043" s="1" t="s">
        <v>232</v>
      </c>
      <c r="B1043" s="1">
        <v>1042</v>
      </c>
      <c r="C1043" s="1">
        <v>202103</v>
      </c>
      <c r="D1043" s="4" t="s">
        <v>256</v>
      </c>
      <c r="E1043" s="1">
        <v>669</v>
      </c>
      <c r="F1043" s="1">
        <v>3</v>
      </c>
      <c r="G1043" s="1">
        <v>0</v>
      </c>
      <c r="H1043" s="8">
        <v>1225381</v>
      </c>
      <c r="I1043" s="8">
        <v>197105</v>
      </c>
      <c r="J1043" s="8">
        <v>2644662</v>
      </c>
      <c r="K1043" s="1" t="s">
        <v>166</v>
      </c>
    </row>
    <row r="1044" spans="1:11">
      <c r="A1044" s="1" t="s">
        <v>232</v>
      </c>
      <c r="B1044" s="1">
        <v>1043</v>
      </c>
      <c r="C1044" s="1">
        <v>202103</v>
      </c>
      <c r="D1044" s="4" t="s">
        <v>256</v>
      </c>
      <c r="E1044" s="1">
        <v>676</v>
      </c>
      <c r="F1044" s="1">
        <v>3</v>
      </c>
      <c r="G1044" s="1">
        <v>0</v>
      </c>
      <c r="H1044" s="8">
        <v>32974</v>
      </c>
      <c r="I1044" s="8">
        <v>3925</v>
      </c>
      <c r="J1044" s="8">
        <v>51701</v>
      </c>
      <c r="K1044" s="1" t="s">
        <v>166</v>
      </c>
    </row>
    <row r="1045" spans="1:11">
      <c r="A1045" s="1" t="s">
        <v>232</v>
      </c>
      <c r="B1045" s="1">
        <v>1044</v>
      </c>
      <c r="C1045" s="1">
        <v>202103</v>
      </c>
      <c r="D1045" s="4" t="s">
        <v>256</v>
      </c>
      <c r="E1045" s="1">
        <v>690</v>
      </c>
      <c r="F1045" s="1">
        <v>3</v>
      </c>
      <c r="G1045" s="1">
        <v>0</v>
      </c>
      <c r="H1045" s="8">
        <v>461172</v>
      </c>
      <c r="I1045" s="8">
        <v>80658</v>
      </c>
      <c r="J1045" s="8">
        <v>1629959</v>
      </c>
      <c r="K1045" s="1" t="s">
        <v>166</v>
      </c>
    </row>
    <row r="1046" spans="1:11">
      <c r="A1046" s="1" t="s">
        <v>232</v>
      </c>
      <c r="B1046" s="1">
        <v>1045</v>
      </c>
      <c r="C1046" s="1">
        <v>202103</v>
      </c>
      <c r="D1046" s="4" t="s">
        <v>256</v>
      </c>
      <c r="E1046" s="1">
        <v>696</v>
      </c>
      <c r="F1046" s="1">
        <v>3</v>
      </c>
      <c r="G1046" s="1">
        <v>0</v>
      </c>
      <c r="H1046" s="8">
        <v>758408</v>
      </c>
      <c r="I1046" s="8">
        <v>165363</v>
      </c>
      <c r="J1046" s="8">
        <v>2359589</v>
      </c>
      <c r="K1046" s="1" t="s">
        <v>166</v>
      </c>
    </row>
    <row r="1047" spans="1:11">
      <c r="A1047" s="1" t="s">
        <v>232</v>
      </c>
      <c r="B1047" s="1">
        <v>1046</v>
      </c>
      <c r="C1047" s="1">
        <v>202103</v>
      </c>
      <c r="D1047" s="4" t="s">
        <v>256</v>
      </c>
      <c r="E1047" s="1">
        <v>720</v>
      </c>
      <c r="F1047" s="1">
        <v>3</v>
      </c>
      <c r="G1047" s="1">
        <v>0</v>
      </c>
      <c r="H1047" s="8">
        <v>1625457</v>
      </c>
      <c r="I1047" s="8">
        <v>605400</v>
      </c>
      <c r="J1047" s="8">
        <v>5523354</v>
      </c>
      <c r="K1047" s="1" t="s">
        <v>166</v>
      </c>
    </row>
    <row r="1048" spans="1:11">
      <c r="A1048" s="1" t="s">
        <v>232</v>
      </c>
      <c r="B1048" s="1">
        <v>1047</v>
      </c>
      <c r="C1048" s="1">
        <v>202103</v>
      </c>
      <c r="D1048" s="4" t="s">
        <v>265</v>
      </c>
      <c r="E1048" s="1">
        <v>52</v>
      </c>
      <c r="F1048" s="1">
        <v>3</v>
      </c>
      <c r="G1048" s="1">
        <v>0</v>
      </c>
      <c r="H1048" s="8">
        <v>439848</v>
      </c>
      <c r="I1048" s="8">
        <v>145986</v>
      </c>
      <c r="J1048" s="8">
        <v>2646312</v>
      </c>
      <c r="K1048" s="1" t="s">
        <v>166</v>
      </c>
    </row>
    <row r="1049" spans="1:11">
      <c r="A1049" s="1" t="s">
        <v>232</v>
      </c>
      <c r="B1049" s="1">
        <v>1048</v>
      </c>
      <c r="C1049" s="1">
        <v>202103</v>
      </c>
      <c r="D1049" s="4" t="s">
        <v>265</v>
      </c>
      <c r="E1049" s="1">
        <v>204</v>
      </c>
      <c r="F1049" s="1">
        <v>3</v>
      </c>
      <c r="G1049" s="1">
        <v>0</v>
      </c>
      <c r="H1049" s="8">
        <v>5265</v>
      </c>
      <c r="I1049" s="8">
        <v>1759</v>
      </c>
      <c r="J1049" s="8">
        <v>22451</v>
      </c>
      <c r="K1049" s="1" t="s">
        <v>166</v>
      </c>
    </row>
    <row r="1050" spans="1:11">
      <c r="A1050" s="1" t="s">
        <v>232</v>
      </c>
      <c r="B1050" s="1">
        <v>1049</v>
      </c>
      <c r="C1050" s="1">
        <v>202103</v>
      </c>
      <c r="D1050" s="4" t="s">
        <v>265</v>
      </c>
      <c r="E1050" s="1">
        <v>662</v>
      </c>
      <c r="F1050" s="1">
        <v>3</v>
      </c>
      <c r="G1050" s="1">
        <v>0</v>
      </c>
      <c r="H1050" s="8">
        <v>81603</v>
      </c>
      <c r="I1050" s="8">
        <v>36614</v>
      </c>
      <c r="J1050" s="8">
        <v>396564</v>
      </c>
      <c r="K1050" s="1" t="s">
        <v>166</v>
      </c>
    </row>
    <row r="1051" spans="1:11">
      <c r="A1051" s="1" t="s">
        <v>232</v>
      </c>
      <c r="B1051" s="1">
        <v>1050</v>
      </c>
      <c r="C1051" s="1">
        <v>202103</v>
      </c>
      <c r="D1051" s="4" t="s">
        <v>265</v>
      </c>
      <c r="E1051" s="1">
        <v>664</v>
      </c>
      <c r="F1051" s="1">
        <v>3</v>
      </c>
      <c r="G1051" s="1">
        <v>0</v>
      </c>
      <c r="H1051" s="8">
        <v>53807</v>
      </c>
      <c r="I1051" s="8">
        <v>22798</v>
      </c>
      <c r="J1051" s="8">
        <v>246243</v>
      </c>
      <c r="K1051" s="1" t="s">
        <v>166</v>
      </c>
    </row>
    <row r="1052" spans="1:11">
      <c r="A1052" s="1" t="s">
        <v>232</v>
      </c>
      <c r="B1052" s="1">
        <v>1051</v>
      </c>
      <c r="C1052" s="1">
        <v>202103</v>
      </c>
      <c r="D1052" s="4" t="s">
        <v>265</v>
      </c>
      <c r="E1052" s="1">
        <v>666</v>
      </c>
      <c r="F1052" s="1">
        <v>3</v>
      </c>
      <c r="G1052" s="1">
        <v>0</v>
      </c>
      <c r="H1052" s="8">
        <v>842963</v>
      </c>
      <c r="I1052" s="8">
        <v>299499</v>
      </c>
      <c r="J1052" s="8">
        <v>3426697</v>
      </c>
      <c r="K1052" s="1" t="s">
        <v>166</v>
      </c>
    </row>
    <row r="1053" spans="1:11">
      <c r="A1053" s="1" t="s">
        <v>232</v>
      </c>
      <c r="B1053" s="1">
        <v>1052</v>
      </c>
      <c r="C1053" s="1">
        <v>202103</v>
      </c>
      <c r="D1053" s="4" t="s">
        <v>265</v>
      </c>
      <c r="E1053" s="1">
        <v>669</v>
      </c>
      <c r="F1053" s="1">
        <v>3</v>
      </c>
      <c r="G1053" s="1">
        <v>0</v>
      </c>
      <c r="H1053" s="8">
        <v>55379</v>
      </c>
      <c r="I1053" s="8">
        <v>17328</v>
      </c>
      <c r="J1053" s="8">
        <v>263171</v>
      </c>
      <c r="K1053" s="1" t="s">
        <v>166</v>
      </c>
    </row>
    <row r="1054" spans="1:11">
      <c r="A1054" s="1" t="s">
        <v>232</v>
      </c>
      <c r="B1054" s="1">
        <v>1053</v>
      </c>
      <c r="C1054" s="1">
        <v>202103</v>
      </c>
      <c r="D1054" s="4" t="s">
        <v>265</v>
      </c>
      <c r="E1054" s="1">
        <v>676</v>
      </c>
      <c r="F1054" s="1">
        <v>3</v>
      </c>
      <c r="G1054" s="1">
        <v>0</v>
      </c>
      <c r="H1054" s="8">
        <v>117273</v>
      </c>
      <c r="I1054" s="8">
        <v>35076</v>
      </c>
      <c r="J1054" s="8">
        <v>467834</v>
      </c>
      <c r="K1054" s="1" t="s">
        <v>166</v>
      </c>
    </row>
    <row r="1055" spans="1:11">
      <c r="A1055" s="1" t="s">
        <v>232</v>
      </c>
      <c r="B1055" s="1">
        <v>1054</v>
      </c>
      <c r="C1055" s="1">
        <v>202103</v>
      </c>
      <c r="D1055" s="4" t="s">
        <v>265</v>
      </c>
      <c r="E1055" s="1">
        <v>690</v>
      </c>
      <c r="F1055" s="1">
        <v>3</v>
      </c>
      <c r="G1055" s="1">
        <v>0</v>
      </c>
      <c r="H1055" s="8">
        <v>17775</v>
      </c>
      <c r="I1055" s="8">
        <v>5150</v>
      </c>
      <c r="J1055" s="8">
        <v>111349</v>
      </c>
      <c r="K1055" s="1" t="s">
        <v>166</v>
      </c>
    </row>
    <row r="1056" spans="1:11">
      <c r="A1056" s="1" t="s">
        <v>232</v>
      </c>
      <c r="B1056" s="1">
        <v>1055</v>
      </c>
      <c r="C1056" s="1">
        <v>202103</v>
      </c>
      <c r="D1056" s="4" t="s">
        <v>265</v>
      </c>
      <c r="E1056" s="1">
        <v>696</v>
      </c>
      <c r="F1056" s="1">
        <v>3</v>
      </c>
      <c r="G1056" s="1">
        <v>0</v>
      </c>
      <c r="H1056" s="8">
        <v>258776</v>
      </c>
      <c r="I1056" s="8">
        <v>79274</v>
      </c>
      <c r="J1056" s="8">
        <v>1074990</v>
      </c>
      <c r="K1056" s="1" t="s">
        <v>166</v>
      </c>
    </row>
    <row r="1057" spans="1:11">
      <c r="A1057" s="1" t="s">
        <v>232</v>
      </c>
      <c r="B1057" s="1">
        <v>1056</v>
      </c>
      <c r="C1057" s="1">
        <v>202103</v>
      </c>
      <c r="D1057" s="4" t="s">
        <v>265</v>
      </c>
      <c r="E1057" s="1">
        <v>720</v>
      </c>
      <c r="F1057" s="1">
        <v>3</v>
      </c>
      <c r="G1057" s="1">
        <v>0</v>
      </c>
      <c r="H1057" s="8">
        <v>1066893</v>
      </c>
      <c r="I1057" s="8">
        <v>332661</v>
      </c>
      <c r="J1057" s="8">
        <v>5247682</v>
      </c>
      <c r="K1057" s="1" t="s">
        <v>166</v>
      </c>
    </row>
    <row r="1058" spans="1:11">
      <c r="A1058" s="1" t="s">
        <v>232</v>
      </c>
      <c r="B1058" s="1">
        <v>1057</v>
      </c>
      <c r="C1058" s="1">
        <v>202103</v>
      </c>
      <c r="D1058" s="4" t="s">
        <v>271</v>
      </c>
      <c r="E1058" s="1">
        <v>52</v>
      </c>
      <c r="F1058" s="1">
        <v>3</v>
      </c>
      <c r="G1058" s="1">
        <v>0</v>
      </c>
      <c r="H1058" s="8">
        <v>124208</v>
      </c>
      <c r="I1058" s="8">
        <v>47836</v>
      </c>
      <c r="J1058" s="8">
        <v>1218571</v>
      </c>
      <c r="K1058" s="1" t="s">
        <v>166</v>
      </c>
    </row>
    <row r="1059" spans="1:11">
      <c r="A1059" s="1" t="s">
        <v>232</v>
      </c>
      <c r="B1059" s="1">
        <v>1058</v>
      </c>
      <c r="C1059" s="1">
        <v>202103</v>
      </c>
      <c r="D1059" s="4" t="s">
        <v>271</v>
      </c>
      <c r="E1059" s="1">
        <v>204</v>
      </c>
      <c r="F1059" s="1">
        <v>3</v>
      </c>
      <c r="G1059" s="1">
        <v>0</v>
      </c>
      <c r="H1059" s="8">
        <v>83337</v>
      </c>
      <c r="I1059" s="8">
        <v>25610</v>
      </c>
      <c r="J1059" s="8">
        <v>384169</v>
      </c>
      <c r="K1059" s="1" t="s">
        <v>166</v>
      </c>
    </row>
    <row r="1060" spans="1:11">
      <c r="A1060" s="1" t="s">
        <v>232</v>
      </c>
      <c r="B1060" s="1">
        <v>1059</v>
      </c>
      <c r="C1060" s="1">
        <v>202103</v>
      </c>
      <c r="D1060" s="4" t="s">
        <v>271</v>
      </c>
      <c r="E1060" s="1">
        <v>662</v>
      </c>
      <c r="F1060" s="1">
        <v>3</v>
      </c>
      <c r="G1060" s="1">
        <v>0</v>
      </c>
      <c r="H1060" s="8">
        <v>8900</v>
      </c>
      <c r="I1060" s="8">
        <v>4789</v>
      </c>
      <c r="J1060" s="8">
        <v>56482</v>
      </c>
      <c r="K1060" s="1" t="s">
        <v>166</v>
      </c>
    </row>
    <row r="1061" spans="1:11">
      <c r="A1061" s="1" t="s">
        <v>232</v>
      </c>
      <c r="B1061" s="1">
        <v>1060</v>
      </c>
      <c r="C1061" s="1">
        <v>202103</v>
      </c>
      <c r="D1061" s="4" t="s">
        <v>271</v>
      </c>
      <c r="E1061" s="1">
        <v>664</v>
      </c>
      <c r="F1061" s="1">
        <v>3</v>
      </c>
      <c r="G1061" s="1">
        <v>0</v>
      </c>
      <c r="H1061" s="8">
        <v>564371</v>
      </c>
      <c r="I1061" s="8">
        <v>383601</v>
      </c>
      <c r="J1061" s="8">
        <v>3517110</v>
      </c>
      <c r="K1061" s="1" t="s">
        <v>166</v>
      </c>
    </row>
    <row r="1062" spans="1:11">
      <c r="A1062" s="1" t="s">
        <v>232</v>
      </c>
      <c r="B1062" s="1">
        <v>1061</v>
      </c>
      <c r="C1062" s="1">
        <v>202103</v>
      </c>
      <c r="D1062" s="4" t="s">
        <v>271</v>
      </c>
      <c r="E1062" s="1">
        <v>666</v>
      </c>
      <c r="F1062" s="1">
        <v>3</v>
      </c>
      <c r="G1062" s="1">
        <v>0</v>
      </c>
      <c r="H1062" s="8">
        <v>85442</v>
      </c>
      <c r="I1062" s="8">
        <v>30200</v>
      </c>
      <c r="J1062" s="8">
        <v>628368</v>
      </c>
      <c r="K1062" s="1" t="s">
        <v>166</v>
      </c>
    </row>
    <row r="1063" spans="1:11">
      <c r="A1063" s="1" t="s">
        <v>232</v>
      </c>
      <c r="B1063" s="1">
        <v>1062</v>
      </c>
      <c r="C1063" s="1">
        <v>202103</v>
      </c>
      <c r="D1063" s="4" t="s">
        <v>271</v>
      </c>
      <c r="E1063" s="1">
        <v>669</v>
      </c>
      <c r="F1063" s="1">
        <v>3</v>
      </c>
      <c r="G1063" s="1">
        <v>0</v>
      </c>
      <c r="H1063" s="8">
        <v>382588</v>
      </c>
      <c r="I1063" s="8">
        <v>103991</v>
      </c>
      <c r="J1063" s="8">
        <v>1662823</v>
      </c>
      <c r="K1063" s="1" t="s">
        <v>166</v>
      </c>
    </row>
    <row r="1064" spans="1:11">
      <c r="A1064" s="1" t="s">
        <v>232</v>
      </c>
      <c r="B1064" s="1">
        <v>1063</v>
      </c>
      <c r="C1064" s="1">
        <v>202103</v>
      </c>
      <c r="D1064" s="4" t="s">
        <v>271</v>
      </c>
      <c r="E1064" s="1">
        <v>676</v>
      </c>
      <c r="F1064" s="1">
        <v>3</v>
      </c>
      <c r="G1064" s="1">
        <v>0</v>
      </c>
      <c r="H1064" s="8">
        <v>60522</v>
      </c>
      <c r="I1064" s="8">
        <v>22725</v>
      </c>
      <c r="J1064" s="8">
        <v>374513</v>
      </c>
      <c r="K1064" s="1" t="s">
        <v>166</v>
      </c>
    </row>
    <row r="1065" spans="1:11">
      <c r="A1065" s="1" t="s">
        <v>232</v>
      </c>
      <c r="B1065" s="1">
        <v>1064</v>
      </c>
      <c r="C1065" s="1">
        <v>202103</v>
      </c>
      <c r="D1065" s="4" t="s">
        <v>271</v>
      </c>
      <c r="E1065" s="1">
        <v>690</v>
      </c>
      <c r="F1065" s="1">
        <v>3</v>
      </c>
      <c r="G1065" s="1">
        <v>0</v>
      </c>
      <c r="H1065" s="8">
        <v>187778</v>
      </c>
      <c r="I1065" s="8">
        <v>65515</v>
      </c>
      <c r="J1065" s="8">
        <v>871029</v>
      </c>
      <c r="K1065" s="1" t="s">
        <v>166</v>
      </c>
    </row>
    <row r="1066" spans="1:11">
      <c r="A1066" s="1" t="s">
        <v>232</v>
      </c>
      <c r="B1066" s="1">
        <v>1065</v>
      </c>
      <c r="C1066" s="1">
        <v>202103</v>
      </c>
      <c r="D1066" s="4" t="s">
        <v>271</v>
      </c>
      <c r="E1066" s="1">
        <v>696</v>
      </c>
      <c r="F1066" s="1">
        <v>3</v>
      </c>
      <c r="G1066" s="1">
        <v>0</v>
      </c>
      <c r="H1066" s="8">
        <v>1903</v>
      </c>
      <c r="I1066" s="8">
        <v>1706</v>
      </c>
      <c r="J1066" s="8">
        <v>11394</v>
      </c>
      <c r="K1066" s="1" t="s">
        <v>166</v>
      </c>
    </row>
    <row r="1067" spans="1:11">
      <c r="A1067" s="1" t="s">
        <v>232</v>
      </c>
      <c r="B1067" s="1">
        <v>1066</v>
      </c>
      <c r="C1067" s="1">
        <v>202103</v>
      </c>
      <c r="D1067" s="4" t="s">
        <v>271</v>
      </c>
      <c r="E1067" s="1">
        <v>720</v>
      </c>
      <c r="F1067" s="1">
        <v>3</v>
      </c>
      <c r="G1067" s="1">
        <v>0</v>
      </c>
      <c r="H1067" s="8">
        <v>848415</v>
      </c>
      <c r="I1067" s="8">
        <v>269197</v>
      </c>
      <c r="J1067" s="8">
        <v>6113278</v>
      </c>
      <c r="K1067" s="1" t="s">
        <v>166</v>
      </c>
    </row>
    <row r="1068" spans="1:11">
      <c r="A1068" s="1" t="s">
        <v>232</v>
      </c>
      <c r="B1068" s="1">
        <v>1067</v>
      </c>
      <c r="C1068" s="1">
        <v>202103</v>
      </c>
      <c r="D1068" s="4" t="s">
        <v>278</v>
      </c>
      <c r="E1068" s="1">
        <v>52</v>
      </c>
      <c r="F1068" s="1">
        <v>3</v>
      </c>
      <c r="G1068" s="1">
        <v>0</v>
      </c>
      <c r="H1068" s="8">
        <v>110349</v>
      </c>
      <c r="I1068" s="8">
        <v>39590</v>
      </c>
      <c r="J1068" s="8">
        <v>1008751</v>
      </c>
      <c r="K1068" s="1" t="s">
        <v>166</v>
      </c>
    </row>
    <row r="1069" spans="1:11">
      <c r="A1069" s="1" t="s">
        <v>232</v>
      </c>
      <c r="B1069" s="1">
        <v>1068</v>
      </c>
      <c r="C1069" s="1">
        <v>202103</v>
      </c>
      <c r="D1069" s="4" t="s">
        <v>278</v>
      </c>
      <c r="E1069" s="1">
        <v>204</v>
      </c>
      <c r="F1069" s="1">
        <v>3</v>
      </c>
      <c r="G1069" s="1">
        <v>0</v>
      </c>
      <c r="H1069" s="8">
        <v>8666</v>
      </c>
      <c r="I1069" s="8">
        <v>4995</v>
      </c>
      <c r="J1069" s="8">
        <v>89759</v>
      </c>
      <c r="K1069" s="1" t="s">
        <v>166</v>
      </c>
    </row>
    <row r="1070" spans="1:11">
      <c r="A1070" s="1" t="s">
        <v>232</v>
      </c>
      <c r="B1070" s="1">
        <v>1069</v>
      </c>
      <c r="C1070" s="1">
        <v>202103</v>
      </c>
      <c r="D1070" s="4" t="s">
        <v>278</v>
      </c>
      <c r="E1070" s="1">
        <v>664</v>
      </c>
      <c r="F1070" s="1">
        <v>3</v>
      </c>
      <c r="G1070" s="1">
        <v>0</v>
      </c>
      <c r="H1070" s="8">
        <v>326424</v>
      </c>
      <c r="I1070" s="8">
        <v>84112</v>
      </c>
      <c r="J1070" s="8">
        <v>1696696</v>
      </c>
      <c r="K1070" s="1" t="s">
        <v>166</v>
      </c>
    </row>
    <row r="1071" spans="1:11">
      <c r="A1071" s="1" t="s">
        <v>232</v>
      </c>
      <c r="B1071" s="1">
        <v>1070</v>
      </c>
      <c r="C1071" s="1">
        <v>202103</v>
      </c>
      <c r="D1071" s="4" t="s">
        <v>278</v>
      </c>
      <c r="E1071" s="1">
        <v>666</v>
      </c>
      <c r="F1071" s="1">
        <v>3</v>
      </c>
      <c r="G1071" s="1">
        <v>0</v>
      </c>
      <c r="H1071" s="8">
        <v>907062</v>
      </c>
      <c r="I1071" s="8">
        <v>242056</v>
      </c>
      <c r="J1071" s="8">
        <v>3584915</v>
      </c>
      <c r="K1071" s="1" t="s">
        <v>166</v>
      </c>
    </row>
    <row r="1072" spans="1:11">
      <c r="A1072" s="1" t="s">
        <v>232</v>
      </c>
      <c r="B1072" s="1">
        <v>1071</v>
      </c>
      <c r="C1072" s="1">
        <v>202103</v>
      </c>
      <c r="D1072" s="4" t="s">
        <v>278</v>
      </c>
      <c r="E1072" s="1">
        <v>669</v>
      </c>
      <c r="F1072" s="1">
        <v>3</v>
      </c>
      <c r="G1072" s="1">
        <v>0</v>
      </c>
      <c r="H1072" s="8">
        <v>18284</v>
      </c>
      <c r="I1072" s="8">
        <v>6868</v>
      </c>
      <c r="J1072" s="8">
        <v>128785</v>
      </c>
      <c r="K1072" s="1" t="s">
        <v>166</v>
      </c>
    </row>
    <row r="1073" spans="1:11">
      <c r="A1073" s="1" t="s">
        <v>232</v>
      </c>
      <c r="B1073" s="1">
        <v>1072</v>
      </c>
      <c r="C1073" s="1">
        <v>202103</v>
      </c>
      <c r="D1073" s="4" t="s">
        <v>278</v>
      </c>
      <c r="E1073" s="1">
        <v>676</v>
      </c>
      <c r="F1073" s="1">
        <v>3</v>
      </c>
      <c r="G1073" s="1">
        <v>0</v>
      </c>
      <c r="H1073" s="8">
        <v>3763</v>
      </c>
      <c r="I1073" s="8">
        <v>829</v>
      </c>
      <c r="J1073" s="8">
        <v>18574</v>
      </c>
      <c r="K1073" s="1" t="s">
        <v>166</v>
      </c>
    </row>
    <row r="1074" spans="1:11">
      <c r="A1074" s="1" t="s">
        <v>232</v>
      </c>
      <c r="B1074" s="1">
        <v>1073</v>
      </c>
      <c r="C1074" s="1">
        <v>202103</v>
      </c>
      <c r="D1074" s="4" t="s">
        <v>278</v>
      </c>
      <c r="E1074" s="1">
        <v>690</v>
      </c>
      <c r="F1074" s="1">
        <v>3</v>
      </c>
      <c r="G1074" s="1">
        <v>0</v>
      </c>
      <c r="H1074" s="8">
        <v>49136</v>
      </c>
      <c r="I1074" s="8">
        <v>15598</v>
      </c>
      <c r="J1074" s="8">
        <v>388523</v>
      </c>
      <c r="K1074" s="1" t="s">
        <v>166</v>
      </c>
    </row>
    <row r="1075" spans="1:11">
      <c r="A1075" s="1" t="s">
        <v>232</v>
      </c>
      <c r="B1075" s="1">
        <v>1074</v>
      </c>
      <c r="C1075" s="1">
        <v>202103</v>
      </c>
      <c r="D1075" s="4" t="s">
        <v>278</v>
      </c>
      <c r="E1075" s="1">
        <v>696</v>
      </c>
      <c r="F1075" s="1">
        <v>3</v>
      </c>
      <c r="G1075" s="1">
        <v>0</v>
      </c>
      <c r="H1075" s="8">
        <v>26954</v>
      </c>
      <c r="I1075" s="8">
        <v>6083</v>
      </c>
      <c r="J1075" s="8">
        <v>177060</v>
      </c>
      <c r="K1075" s="1" t="s">
        <v>166</v>
      </c>
    </row>
    <row r="1076" spans="1:11">
      <c r="A1076" s="1" t="s">
        <v>232</v>
      </c>
      <c r="B1076" s="1">
        <v>1075</v>
      </c>
      <c r="C1076" s="1">
        <v>202103</v>
      </c>
      <c r="D1076" s="4" t="s">
        <v>278</v>
      </c>
      <c r="E1076" s="1">
        <v>720</v>
      </c>
      <c r="F1076" s="1">
        <v>3</v>
      </c>
      <c r="G1076" s="1">
        <v>0</v>
      </c>
      <c r="H1076" s="8">
        <v>170177</v>
      </c>
      <c r="I1076" s="8">
        <v>52378</v>
      </c>
      <c r="J1076" s="8">
        <v>1159220</v>
      </c>
      <c r="K1076" s="1" t="s">
        <v>166</v>
      </c>
    </row>
    <row r="1077" spans="1:11">
      <c r="A1077" s="1" t="s">
        <v>232</v>
      </c>
      <c r="B1077" s="1">
        <v>1076</v>
      </c>
      <c r="C1077" s="1">
        <v>202104</v>
      </c>
      <c r="D1077" s="4" t="s">
        <v>256</v>
      </c>
      <c r="E1077" s="1">
        <v>52</v>
      </c>
      <c r="F1077" s="1">
        <v>3</v>
      </c>
      <c r="G1077" s="1">
        <v>0</v>
      </c>
      <c r="H1077" s="8">
        <v>3896851</v>
      </c>
      <c r="I1077" s="8">
        <v>734728</v>
      </c>
      <c r="J1077" s="8">
        <v>13828441</v>
      </c>
      <c r="K1077" s="1" t="s">
        <v>166</v>
      </c>
    </row>
    <row r="1078" spans="1:11">
      <c r="A1078" s="1" t="s">
        <v>232</v>
      </c>
      <c r="B1078" s="1">
        <v>1077</v>
      </c>
      <c r="C1078" s="1">
        <v>202104</v>
      </c>
      <c r="D1078" s="4" t="s">
        <v>256</v>
      </c>
      <c r="E1078" s="1">
        <v>204</v>
      </c>
      <c r="F1078" s="1">
        <v>3</v>
      </c>
      <c r="G1078" s="1">
        <v>0</v>
      </c>
      <c r="H1078" s="8">
        <v>1494671</v>
      </c>
      <c r="I1078" s="8">
        <v>217364</v>
      </c>
      <c r="J1078" s="8">
        <v>1284581</v>
      </c>
      <c r="K1078" s="1" t="s">
        <v>166</v>
      </c>
    </row>
    <row r="1079" spans="1:11">
      <c r="A1079" s="1" t="s">
        <v>232</v>
      </c>
      <c r="B1079" s="1">
        <v>1078</v>
      </c>
      <c r="C1079" s="1">
        <v>202104</v>
      </c>
      <c r="D1079" s="4" t="s">
        <v>256</v>
      </c>
      <c r="E1079" s="1">
        <v>662</v>
      </c>
      <c r="F1079" s="1">
        <v>3</v>
      </c>
      <c r="G1079" s="1">
        <v>0</v>
      </c>
      <c r="H1079" s="8">
        <v>1422498</v>
      </c>
      <c r="I1079" s="8">
        <v>390941</v>
      </c>
      <c r="J1079" s="8">
        <v>3476574</v>
      </c>
      <c r="K1079" s="1" t="s">
        <v>166</v>
      </c>
    </row>
    <row r="1080" spans="1:11">
      <c r="A1080" s="1" t="s">
        <v>232</v>
      </c>
      <c r="B1080" s="1">
        <v>1079</v>
      </c>
      <c r="C1080" s="1">
        <v>202104</v>
      </c>
      <c r="D1080" s="4" t="s">
        <v>256</v>
      </c>
      <c r="E1080" s="1">
        <v>664</v>
      </c>
      <c r="F1080" s="1">
        <v>3</v>
      </c>
      <c r="G1080" s="1">
        <v>0</v>
      </c>
      <c r="H1080" s="8">
        <v>5320262</v>
      </c>
      <c r="I1080" s="8">
        <v>870953</v>
      </c>
      <c r="J1080" s="8">
        <v>10109884</v>
      </c>
      <c r="K1080" s="1" t="s">
        <v>166</v>
      </c>
    </row>
    <row r="1081" spans="1:11">
      <c r="A1081" s="1" t="s">
        <v>232</v>
      </c>
      <c r="B1081" s="1">
        <v>1080</v>
      </c>
      <c r="C1081" s="1">
        <v>202104</v>
      </c>
      <c r="D1081" s="4" t="s">
        <v>256</v>
      </c>
      <c r="E1081" s="1">
        <v>666</v>
      </c>
      <c r="F1081" s="1">
        <v>3</v>
      </c>
      <c r="G1081" s="1">
        <v>0</v>
      </c>
      <c r="H1081" s="8">
        <v>25691927</v>
      </c>
      <c r="I1081" s="8">
        <v>3979721</v>
      </c>
      <c r="J1081" s="8">
        <v>35756096</v>
      </c>
      <c r="K1081" s="1" t="s">
        <v>166</v>
      </c>
    </row>
    <row r="1082" spans="1:11">
      <c r="A1082" s="1" t="s">
        <v>232</v>
      </c>
      <c r="B1082" s="1">
        <v>1081</v>
      </c>
      <c r="C1082" s="1">
        <v>202104</v>
      </c>
      <c r="D1082" s="4" t="s">
        <v>256</v>
      </c>
      <c r="E1082" s="1">
        <v>669</v>
      </c>
      <c r="F1082" s="1">
        <v>3</v>
      </c>
      <c r="G1082" s="1">
        <v>0</v>
      </c>
      <c r="H1082" s="8">
        <v>1274555</v>
      </c>
      <c r="I1082" s="8">
        <v>194587</v>
      </c>
      <c r="J1082" s="8">
        <v>2637415</v>
      </c>
      <c r="K1082" s="1" t="s">
        <v>166</v>
      </c>
    </row>
    <row r="1083" spans="1:11">
      <c r="A1083" s="1" t="s">
        <v>232</v>
      </c>
      <c r="B1083" s="1">
        <v>1082</v>
      </c>
      <c r="C1083" s="1">
        <v>202104</v>
      </c>
      <c r="D1083" s="4" t="s">
        <v>256</v>
      </c>
      <c r="E1083" s="1">
        <v>676</v>
      </c>
      <c r="F1083" s="1">
        <v>3</v>
      </c>
      <c r="G1083" s="1">
        <v>0</v>
      </c>
      <c r="H1083" s="8">
        <v>33814</v>
      </c>
      <c r="I1083" s="8">
        <v>2761</v>
      </c>
      <c r="J1083" s="8">
        <v>49682</v>
      </c>
      <c r="K1083" s="1" t="s">
        <v>166</v>
      </c>
    </row>
    <row r="1084" spans="1:11">
      <c r="A1084" s="1" t="s">
        <v>232</v>
      </c>
      <c r="B1084" s="1">
        <v>1083</v>
      </c>
      <c r="C1084" s="1">
        <v>202104</v>
      </c>
      <c r="D1084" s="4" t="s">
        <v>256</v>
      </c>
      <c r="E1084" s="1">
        <v>690</v>
      </c>
      <c r="F1084" s="1">
        <v>3</v>
      </c>
      <c r="G1084" s="1">
        <v>0</v>
      </c>
      <c r="H1084" s="8">
        <v>524345</v>
      </c>
      <c r="I1084" s="8">
        <v>83925</v>
      </c>
      <c r="J1084" s="8">
        <v>1975018</v>
      </c>
      <c r="K1084" s="1" t="s">
        <v>166</v>
      </c>
    </row>
    <row r="1085" spans="1:11">
      <c r="A1085" s="1" t="s">
        <v>232</v>
      </c>
      <c r="B1085" s="1">
        <v>1084</v>
      </c>
      <c r="C1085" s="1">
        <v>202104</v>
      </c>
      <c r="D1085" s="4" t="s">
        <v>256</v>
      </c>
      <c r="E1085" s="1">
        <v>696</v>
      </c>
      <c r="F1085" s="1">
        <v>3</v>
      </c>
      <c r="G1085" s="1">
        <v>0</v>
      </c>
      <c r="H1085" s="8">
        <v>543941</v>
      </c>
      <c r="I1085" s="8">
        <v>92831</v>
      </c>
      <c r="J1085" s="8">
        <v>1825263</v>
      </c>
      <c r="K1085" s="1" t="s">
        <v>166</v>
      </c>
    </row>
    <row r="1086" spans="1:11">
      <c r="A1086" s="1" t="s">
        <v>232</v>
      </c>
      <c r="B1086" s="1">
        <v>1085</v>
      </c>
      <c r="C1086" s="1">
        <v>202104</v>
      </c>
      <c r="D1086" s="4" t="s">
        <v>256</v>
      </c>
      <c r="E1086" s="1">
        <v>720</v>
      </c>
      <c r="F1086" s="1">
        <v>3</v>
      </c>
      <c r="G1086" s="1">
        <v>0</v>
      </c>
      <c r="H1086" s="8">
        <v>1087537</v>
      </c>
      <c r="I1086" s="8">
        <v>210809</v>
      </c>
      <c r="J1086" s="8">
        <v>4295825</v>
      </c>
      <c r="K1086" s="1" t="s">
        <v>166</v>
      </c>
    </row>
    <row r="1087" spans="1:11">
      <c r="A1087" s="1" t="s">
        <v>232</v>
      </c>
      <c r="B1087" s="1">
        <v>1086</v>
      </c>
      <c r="C1087" s="1">
        <v>202104</v>
      </c>
      <c r="D1087" s="4" t="s">
        <v>265</v>
      </c>
      <c r="E1087" s="1">
        <v>52</v>
      </c>
      <c r="F1087" s="1">
        <v>3</v>
      </c>
      <c r="G1087" s="1">
        <v>0</v>
      </c>
      <c r="H1087" s="8">
        <v>415321</v>
      </c>
      <c r="I1087" s="8">
        <v>123823</v>
      </c>
      <c r="J1087" s="8">
        <v>2417025</v>
      </c>
      <c r="K1087" s="1" t="s">
        <v>166</v>
      </c>
    </row>
    <row r="1088" spans="1:11">
      <c r="A1088" s="1" t="s">
        <v>232</v>
      </c>
      <c r="B1088" s="1">
        <v>1087</v>
      </c>
      <c r="C1088" s="1">
        <v>202104</v>
      </c>
      <c r="D1088" s="4" t="s">
        <v>265</v>
      </c>
      <c r="E1088" s="1">
        <v>204</v>
      </c>
      <c r="F1088" s="1">
        <v>3</v>
      </c>
      <c r="G1088" s="1">
        <v>0</v>
      </c>
      <c r="H1088" s="8">
        <v>3346</v>
      </c>
      <c r="I1088" s="8">
        <v>929</v>
      </c>
      <c r="J1088" s="8">
        <v>7509</v>
      </c>
      <c r="K1088" s="1" t="s">
        <v>166</v>
      </c>
    </row>
    <row r="1089" spans="1:11">
      <c r="A1089" s="1" t="s">
        <v>232</v>
      </c>
      <c r="B1089" s="1">
        <v>1088</v>
      </c>
      <c r="C1089" s="1">
        <v>202104</v>
      </c>
      <c r="D1089" s="4" t="s">
        <v>265</v>
      </c>
      <c r="E1089" s="1">
        <v>662</v>
      </c>
      <c r="F1089" s="1">
        <v>3</v>
      </c>
      <c r="G1089" s="1">
        <v>0</v>
      </c>
      <c r="H1089" s="8">
        <v>106520</v>
      </c>
      <c r="I1089" s="8">
        <v>35318</v>
      </c>
      <c r="J1089" s="8">
        <v>570283</v>
      </c>
      <c r="K1089" s="1" t="s">
        <v>166</v>
      </c>
    </row>
    <row r="1090" spans="1:11">
      <c r="A1090" s="1" t="s">
        <v>232</v>
      </c>
      <c r="B1090" s="1">
        <v>1089</v>
      </c>
      <c r="C1090" s="1">
        <v>202104</v>
      </c>
      <c r="D1090" s="4" t="s">
        <v>265</v>
      </c>
      <c r="E1090" s="1">
        <v>664</v>
      </c>
      <c r="F1090" s="1">
        <v>3</v>
      </c>
      <c r="G1090" s="1">
        <v>0</v>
      </c>
      <c r="H1090" s="8">
        <v>70954</v>
      </c>
      <c r="I1090" s="8">
        <v>20380</v>
      </c>
      <c r="J1090" s="8">
        <v>237060</v>
      </c>
      <c r="K1090" s="1" t="s">
        <v>166</v>
      </c>
    </row>
    <row r="1091" spans="1:11">
      <c r="A1091" s="1" t="s">
        <v>232</v>
      </c>
      <c r="B1091" s="1">
        <v>1090</v>
      </c>
      <c r="C1091" s="1">
        <v>202104</v>
      </c>
      <c r="D1091" s="4" t="s">
        <v>265</v>
      </c>
      <c r="E1091" s="1">
        <v>666</v>
      </c>
      <c r="F1091" s="1">
        <v>3</v>
      </c>
      <c r="G1091" s="1">
        <v>0</v>
      </c>
      <c r="H1091" s="8">
        <v>711572</v>
      </c>
      <c r="I1091" s="8">
        <v>227788</v>
      </c>
      <c r="J1091" s="8">
        <v>2938201</v>
      </c>
      <c r="K1091" s="1" t="s">
        <v>166</v>
      </c>
    </row>
    <row r="1092" spans="1:11">
      <c r="A1092" s="1" t="s">
        <v>232</v>
      </c>
      <c r="B1092" s="1">
        <v>1091</v>
      </c>
      <c r="C1092" s="1">
        <v>202104</v>
      </c>
      <c r="D1092" s="4" t="s">
        <v>265</v>
      </c>
      <c r="E1092" s="1">
        <v>669</v>
      </c>
      <c r="F1092" s="1">
        <v>3</v>
      </c>
      <c r="G1092" s="1">
        <v>0</v>
      </c>
      <c r="H1092" s="8">
        <v>91415</v>
      </c>
      <c r="I1092" s="8">
        <v>30214</v>
      </c>
      <c r="J1092" s="8">
        <v>475241</v>
      </c>
      <c r="K1092" s="1" t="s">
        <v>166</v>
      </c>
    </row>
    <row r="1093" spans="1:11">
      <c r="A1093" s="1" t="s">
        <v>232</v>
      </c>
      <c r="B1093" s="1">
        <v>1092</v>
      </c>
      <c r="C1093" s="1">
        <v>202104</v>
      </c>
      <c r="D1093" s="4" t="s">
        <v>265</v>
      </c>
      <c r="E1093" s="1">
        <v>676</v>
      </c>
      <c r="F1093" s="1">
        <v>3</v>
      </c>
      <c r="G1093" s="1">
        <v>0</v>
      </c>
      <c r="H1093" s="8">
        <v>95520</v>
      </c>
      <c r="I1093" s="8">
        <v>46317</v>
      </c>
      <c r="J1093" s="8">
        <v>464832</v>
      </c>
      <c r="K1093" s="1" t="s">
        <v>166</v>
      </c>
    </row>
    <row r="1094" spans="1:11">
      <c r="A1094" s="1" t="s">
        <v>232</v>
      </c>
      <c r="B1094" s="1">
        <v>1093</v>
      </c>
      <c r="C1094" s="1">
        <v>202104</v>
      </c>
      <c r="D1094" s="4" t="s">
        <v>265</v>
      </c>
      <c r="E1094" s="1">
        <v>690</v>
      </c>
      <c r="F1094" s="1">
        <v>3</v>
      </c>
      <c r="G1094" s="1">
        <v>0</v>
      </c>
      <c r="H1094" s="8">
        <v>27866</v>
      </c>
      <c r="I1094" s="8">
        <v>7608</v>
      </c>
      <c r="J1094" s="8">
        <v>200402</v>
      </c>
      <c r="K1094" s="1" t="s">
        <v>166</v>
      </c>
    </row>
    <row r="1095" spans="1:11">
      <c r="A1095" s="1" t="s">
        <v>232</v>
      </c>
      <c r="B1095" s="1">
        <v>1094</v>
      </c>
      <c r="C1095" s="1">
        <v>202104</v>
      </c>
      <c r="D1095" s="4" t="s">
        <v>265</v>
      </c>
      <c r="E1095" s="1">
        <v>696</v>
      </c>
      <c r="F1095" s="1">
        <v>3</v>
      </c>
      <c r="G1095" s="1">
        <v>0</v>
      </c>
      <c r="H1095" s="8">
        <v>221779</v>
      </c>
      <c r="I1095" s="8">
        <v>78947</v>
      </c>
      <c r="J1095" s="8">
        <v>998090</v>
      </c>
      <c r="K1095" s="1" t="s">
        <v>166</v>
      </c>
    </row>
    <row r="1096" spans="1:11">
      <c r="A1096" s="1" t="s">
        <v>232</v>
      </c>
      <c r="B1096" s="1">
        <v>1095</v>
      </c>
      <c r="C1096" s="1">
        <v>202104</v>
      </c>
      <c r="D1096" s="4" t="s">
        <v>265</v>
      </c>
      <c r="E1096" s="1">
        <v>720</v>
      </c>
      <c r="F1096" s="1">
        <v>3</v>
      </c>
      <c r="G1096" s="1">
        <v>0</v>
      </c>
      <c r="H1096" s="8">
        <v>843847</v>
      </c>
      <c r="I1096" s="8">
        <v>294955</v>
      </c>
      <c r="J1096" s="8">
        <v>4379385</v>
      </c>
      <c r="K1096" s="1" t="s">
        <v>166</v>
      </c>
    </row>
    <row r="1097" spans="1:11">
      <c r="A1097" s="1" t="s">
        <v>232</v>
      </c>
      <c r="B1097" s="1">
        <v>1096</v>
      </c>
      <c r="C1097" s="1">
        <v>202104</v>
      </c>
      <c r="D1097" s="4" t="s">
        <v>271</v>
      </c>
      <c r="E1097" s="1">
        <v>52</v>
      </c>
      <c r="F1097" s="1">
        <v>3</v>
      </c>
      <c r="G1097" s="1">
        <v>0</v>
      </c>
      <c r="H1097" s="8">
        <v>111540</v>
      </c>
      <c r="I1097" s="8">
        <v>39335</v>
      </c>
      <c r="J1097" s="8">
        <v>1259025</v>
      </c>
      <c r="K1097" s="1" t="s">
        <v>166</v>
      </c>
    </row>
    <row r="1098" spans="1:11">
      <c r="A1098" s="1" t="s">
        <v>232</v>
      </c>
      <c r="B1098" s="1">
        <v>1097</v>
      </c>
      <c r="C1098" s="1">
        <v>202104</v>
      </c>
      <c r="D1098" s="4" t="s">
        <v>271</v>
      </c>
      <c r="E1098" s="1">
        <v>204</v>
      </c>
      <c r="F1098" s="1">
        <v>3</v>
      </c>
      <c r="G1098" s="1">
        <v>0</v>
      </c>
      <c r="H1098" s="8">
        <v>79478</v>
      </c>
      <c r="I1098" s="8">
        <v>20836</v>
      </c>
      <c r="J1098" s="8">
        <v>367608</v>
      </c>
      <c r="K1098" s="1" t="s">
        <v>166</v>
      </c>
    </row>
    <row r="1099" spans="1:11">
      <c r="A1099" s="1" t="s">
        <v>232</v>
      </c>
      <c r="B1099" s="1">
        <v>1098</v>
      </c>
      <c r="C1099" s="1">
        <v>202104</v>
      </c>
      <c r="D1099" s="4" t="s">
        <v>271</v>
      </c>
      <c r="E1099" s="1">
        <v>662</v>
      </c>
      <c r="F1099" s="1">
        <v>3</v>
      </c>
      <c r="G1099" s="1">
        <v>0</v>
      </c>
      <c r="H1099" s="8">
        <v>15363</v>
      </c>
      <c r="I1099" s="8">
        <v>5510</v>
      </c>
      <c r="J1099" s="8">
        <v>75636</v>
      </c>
      <c r="K1099" s="1" t="s">
        <v>166</v>
      </c>
    </row>
    <row r="1100" spans="1:11">
      <c r="A1100" s="1" t="s">
        <v>232</v>
      </c>
      <c r="B1100" s="1">
        <v>1099</v>
      </c>
      <c r="C1100" s="1">
        <v>202104</v>
      </c>
      <c r="D1100" s="4" t="s">
        <v>271</v>
      </c>
      <c r="E1100" s="1">
        <v>664</v>
      </c>
      <c r="F1100" s="1">
        <v>3</v>
      </c>
      <c r="G1100" s="1">
        <v>0</v>
      </c>
      <c r="H1100" s="8">
        <v>849966</v>
      </c>
      <c r="I1100" s="8">
        <v>191734</v>
      </c>
      <c r="J1100" s="8">
        <v>4297393</v>
      </c>
      <c r="K1100" s="1" t="s">
        <v>166</v>
      </c>
    </row>
    <row r="1101" spans="1:11">
      <c r="A1101" s="1" t="s">
        <v>232</v>
      </c>
      <c r="B1101" s="1">
        <v>1100</v>
      </c>
      <c r="C1101" s="1">
        <v>202104</v>
      </c>
      <c r="D1101" s="4" t="s">
        <v>271</v>
      </c>
      <c r="E1101" s="1">
        <v>666</v>
      </c>
      <c r="F1101" s="1">
        <v>3</v>
      </c>
      <c r="G1101" s="1">
        <v>0</v>
      </c>
      <c r="H1101" s="8">
        <v>136059</v>
      </c>
      <c r="I1101" s="8">
        <v>53622</v>
      </c>
      <c r="J1101" s="8">
        <v>653068</v>
      </c>
      <c r="K1101" s="1" t="s">
        <v>166</v>
      </c>
    </row>
    <row r="1102" spans="1:11">
      <c r="A1102" s="1" t="s">
        <v>232</v>
      </c>
      <c r="B1102" s="1">
        <v>1101</v>
      </c>
      <c r="C1102" s="1">
        <v>202104</v>
      </c>
      <c r="D1102" s="4" t="s">
        <v>271</v>
      </c>
      <c r="E1102" s="1">
        <v>669</v>
      </c>
      <c r="F1102" s="1">
        <v>3</v>
      </c>
      <c r="G1102" s="1">
        <v>0</v>
      </c>
      <c r="H1102" s="8">
        <v>345570</v>
      </c>
      <c r="I1102" s="8">
        <v>82289</v>
      </c>
      <c r="J1102" s="8">
        <v>1435920</v>
      </c>
      <c r="K1102" s="1" t="s">
        <v>166</v>
      </c>
    </row>
    <row r="1103" spans="1:11">
      <c r="A1103" s="1" t="s">
        <v>232</v>
      </c>
      <c r="B1103" s="1">
        <v>1102</v>
      </c>
      <c r="C1103" s="1">
        <v>202104</v>
      </c>
      <c r="D1103" s="4" t="s">
        <v>271</v>
      </c>
      <c r="E1103" s="1">
        <v>676</v>
      </c>
      <c r="F1103" s="1">
        <v>3</v>
      </c>
      <c r="G1103" s="1">
        <v>0</v>
      </c>
      <c r="H1103" s="8">
        <v>30425</v>
      </c>
      <c r="I1103" s="8">
        <v>8939</v>
      </c>
      <c r="J1103" s="8">
        <v>142191</v>
      </c>
      <c r="K1103" s="1" t="s">
        <v>166</v>
      </c>
    </row>
    <row r="1104" spans="1:11">
      <c r="A1104" s="1" t="s">
        <v>232</v>
      </c>
      <c r="B1104" s="1">
        <v>1103</v>
      </c>
      <c r="C1104" s="1">
        <v>202104</v>
      </c>
      <c r="D1104" s="4" t="s">
        <v>271</v>
      </c>
      <c r="E1104" s="1">
        <v>690</v>
      </c>
      <c r="F1104" s="1">
        <v>3</v>
      </c>
      <c r="G1104" s="1">
        <v>0</v>
      </c>
      <c r="H1104" s="8">
        <v>36467</v>
      </c>
      <c r="I1104" s="8">
        <v>14155</v>
      </c>
      <c r="J1104" s="8">
        <v>225842</v>
      </c>
      <c r="K1104" s="1" t="s">
        <v>166</v>
      </c>
    </row>
    <row r="1105" spans="1:11">
      <c r="A1105" s="1" t="s">
        <v>232</v>
      </c>
      <c r="B1105" s="1">
        <v>1104</v>
      </c>
      <c r="C1105" s="1">
        <v>202104</v>
      </c>
      <c r="D1105" s="4" t="s">
        <v>271</v>
      </c>
      <c r="E1105" s="1">
        <v>696</v>
      </c>
      <c r="F1105" s="1">
        <v>3</v>
      </c>
      <c r="G1105" s="1">
        <v>0</v>
      </c>
      <c r="H1105" s="8">
        <v>2899</v>
      </c>
      <c r="I1105" s="8">
        <v>963</v>
      </c>
      <c r="J1105" s="8">
        <v>15093</v>
      </c>
      <c r="K1105" s="1" t="s">
        <v>166</v>
      </c>
    </row>
    <row r="1106" spans="1:11">
      <c r="A1106" s="1" t="s">
        <v>232</v>
      </c>
      <c r="B1106" s="1">
        <v>1105</v>
      </c>
      <c r="C1106" s="1">
        <v>202104</v>
      </c>
      <c r="D1106" s="4" t="s">
        <v>271</v>
      </c>
      <c r="E1106" s="1">
        <v>720</v>
      </c>
      <c r="F1106" s="1">
        <v>3</v>
      </c>
      <c r="G1106" s="1">
        <v>0</v>
      </c>
      <c r="H1106" s="8">
        <v>923939</v>
      </c>
      <c r="I1106" s="8">
        <v>216474</v>
      </c>
      <c r="J1106" s="8">
        <v>6208334</v>
      </c>
      <c r="K1106" s="1" t="s">
        <v>166</v>
      </c>
    </row>
    <row r="1107" spans="1:11">
      <c r="A1107" s="1" t="s">
        <v>232</v>
      </c>
      <c r="B1107" s="1">
        <v>1106</v>
      </c>
      <c r="C1107" s="1">
        <v>202104</v>
      </c>
      <c r="D1107" s="4" t="s">
        <v>278</v>
      </c>
      <c r="E1107" s="1">
        <v>52</v>
      </c>
      <c r="F1107" s="1">
        <v>3</v>
      </c>
      <c r="G1107" s="1">
        <v>0</v>
      </c>
      <c r="H1107" s="8">
        <v>76945</v>
      </c>
      <c r="I1107" s="8">
        <v>28188</v>
      </c>
      <c r="J1107" s="8">
        <v>632267</v>
      </c>
      <c r="K1107" s="1" t="s">
        <v>166</v>
      </c>
    </row>
    <row r="1108" spans="1:11">
      <c r="A1108" s="1" t="s">
        <v>232</v>
      </c>
      <c r="B1108" s="1">
        <v>1107</v>
      </c>
      <c r="C1108" s="1">
        <v>202104</v>
      </c>
      <c r="D1108" s="4" t="s">
        <v>278</v>
      </c>
      <c r="E1108" s="1">
        <v>204</v>
      </c>
      <c r="F1108" s="1">
        <v>3</v>
      </c>
      <c r="G1108" s="1">
        <v>0</v>
      </c>
      <c r="H1108" s="8">
        <v>7314</v>
      </c>
      <c r="I1108" s="8">
        <v>2427</v>
      </c>
      <c r="J1108" s="8">
        <v>46429</v>
      </c>
      <c r="K1108" s="1" t="s">
        <v>166</v>
      </c>
    </row>
    <row r="1109" spans="1:11">
      <c r="A1109" s="1" t="s">
        <v>232</v>
      </c>
      <c r="B1109" s="1">
        <v>1108</v>
      </c>
      <c r="C1109" s="1">
        <v>202104</v>
      </c>
      <c r="D1109" s="4" t="s">
        <v>278</v>
      </c>
      <c r="E1109" s="1">
        <v>662</v>
      </c>
      <c r="F1109" s="1">
        <v>3</v>
      </c>
      <c r="G1109" s="1">
        <v>0</v>
      </c>
      <c r="H1109" s="8">
        <v>7194</v>
      </c>
      <c r="I1109" s="8">
        <v>2814</v>
      </c>
      <c r="J1109" s="8">
        <v>33995</v>
      </c>
      <c r="K1109" s="1" t="s">
        <v>166</v>
      </c>
    </row>
    <row r="1110" spans="1:11">
      <c r="A1110" s="1" t="s">
        <v>232</v>
      </c>
      <c r="B1110" s="1">
        <v>1109</v>
      </c>
      <c r="C1110" s="1">
        <v>202104</v>
      </c>
      <c r="D1110" s="4" t="s">
        <v>278</v>
      </c>
      <c r="E1110" s="1">
        <v>664</v>
      </c>
      <c r="F1110" s="1">
        <v>3</v>
      </c>
      <c r="G1110" s="1">
        <v>0</v>
      </c>
      <c r="H1110" s="8">
        <v>409375</v>
      </c>
      <c r="I1110" s="8">
        <v>117837</v>
      </c>
      <c r="J1110" s="8">
        <v>1980903</v>
      </c>
      <c r="K1110" s="1" t="s">
        <v>166</v>
      </c>
    </row>
    <row r="1111" spans="1:11">
      <c r="A1111" s="1" t="s">
        <v>232</v>
      </c>
      <c r="B1111" s="1">
        <v>1110</v>
      </c>
      <c r="C1111" s="1">
        <v>202104</v>
      </c>
      <c r="D1111" s="4" t="s">
        <v>278</v>
      </c>
      <c r="E1111" s="1">
        <v>666</v>
      </c>
      <c r="F1111" s="1">
        <v>3</v>
      </c>
      <c r="G1111" s="1">
        <v>0</v>
      </c>
      <c r="H1111" s="8">
        <v>1115320</v>
      </c>
      <c r="I1111" s="8">
        <v>299530</v>
      </c>
      <c r="J1111" s="8">
        <v>4557402</v>
      </c>
      <c r="K1111" s="1" t="s">
        <v>166</v>
      </c>
    </row>
    <row r="1112" spans="1:11">
      <c r="A1112" s="1" t="s">
        <v>232</v>
      </c>
      <c r="B1112" s="1">
        <v>1111</v>
      </c>
      <c r="C1112" s="1">
        <v>202104</v>
      </c>
      <c r="D1112" s="4" t="s">
        <v>278</v>
      </c>
      <c r="E1112" s="1">
        <v>669</v>
      </c>
      <c r="F1112" s="1">
        <v>3</v>
      </c>
      <c r="G1112" s="1">
        <v>0</v>
      </c>
      <c r="H1112" s="8">
        <v>27093</v>
      </c>
      <c r="I1112" s="8">
        <v>7244</v>
      </c>
      <c r="J1112" s="8">
        <v>174992</v>
      </c>
      <c r="K1112" s="1" t="s">
        <v>166</v>
      </c>
    </row>
    <row r="1113" spans="1:11">
      <c r="A1113" s="1" t="s">
        <v>232</v>
      </c>
      <c r="B1113" s="1">
        <v>1112</v>
      </c>
      <c r="C1113" s="1">
        <v>202104</v>
      </c>
      <c r="D1113" s="4" t="s">
        <v>278</v>
      </c>
      <c r="E1113" s="1">
        <v>676</v>
      </c>
      <c r="F1113" s="1">
        <v>3</v>
      </c>
      <c r="G1113" s="1">
        <v>0</v>
      </c>
      <c r="H1113" s="8">
        <v>9262</v>
      </c>
      <c r="I1113" s="8">
        <v>1910</v>
      </c>
      <c r="J1113" s="8">
        <v>39753</v>
      </c>
      <c r="K1113" s="1" t="s">
        <v>166</v>
      </c>
    </row>
    <row r="1114" spans="1:11">
      <c r="A1114" s="1" t="s">
        <v>232</v>
      </c>
      <c r="B1114" s="1">
        <v>1113</v>
      </c>
      <c r="C1114" s="1">
        <v>202104</v>
      </c>
      <c r="D1114" s="4" t="s">
        <v>278</v>
      </c>
      <c r="E1114" s="1">
        <v>690</v>
      </c>
      <c r="F1114" s="1">
        <v>3</v>
      </c>
      <c r="G1114" s="1">
        <v>0</v>
      </c>
      <c r="H1114" s="8">
        <v>82485</v>
      </c>
      <c r="I1114" s="8">
        <v>28240</v>
      </c>
      <c r="J1114" s="8">
        <v>666916</v>
      </c>
      <c r="K1114" s="1" t="s">
        <v>166</v>
      </c>
    </row>
    <row r="1115" spans="1:11">
      <c r="A1115" s="1" t="s">
        <v>232</v>
      </c>
      <c r="B1115" s="1">
        <v>1114</v>
      </c>
      <c r="C1115" s="1">
        <v>202104</v>
      </c>
      <c r="D1115" s="4" t="s">
        <v>278</v>
      </c>
      <c r="E1115" s="1">
        <v>696</v>
      </c>
      <c r="F1115" s="1">
        <v>3</v>
      </c>
      <c r="G1115" s="1">
        <v>0</v>
      </c>
      <c r="H1115" s="8">
        <v>49828</v>
      </c>
      <c r="I1115" s="8">
        <v>13070</v>
      </c>
      <c r="J1115" s="8">
        <v>416557</v>
      </c>
      <c r="K1115" s="1" t="s">
        <v>166</v>
      </c>
    </row>
    <row r="1116" spans="1:11">
      <c r="A1116" s="1" t="s">
        <v>232</v>
      </c>
      <c r="B1116" s="1">
        <v>1115</v>
      </c>
      <c r="C1116" s="1">
        <v>202104</v>
      </c>
      <c r="D1116" s="4" t="s">
        <v>278</v>
      </c>
      <c r="E1116" s="1">
        <v>720</v>
      </c>
      <c r="F1116" s="1">
        <v>3</v>
      </c>
      <c r="G1116" s="1">
        <v>0</v>
      </c>
      <c r="H1116" s="8">
        <v>116056</v>
      </c>
      <c r="I1116" s="8">
        <v>35209</v>
      </c>
      <c r="J1116" s="8">
        <v>1021665</v>
      </c>
      <c r="K1116" s="1" t="s">
        <v>166</v>
      </c>
    </row>
    <row r="1117" spans="1:11">
      <c r="A1117" s="1" t="s">
        <v>232</v>
      </c>
      <c r="B1117" s="1">
        <v>1116</v>
      </c>
      <c r="C1117" s="1">
        <v>202105</v>
      </c>
      <c r="D1117" s="4" t="s">
        <v>256</v>
      </c>
      <c r="E1117" s="1">
        <v>52</v>
      </c>
      <c r="F1117" s="1">
        <v>3</v>
      </c>
      <c r="G1117" s="1">
        <v>0</v>
      </c>
      <c r="H1117" s="8">
        <v>3632321</v>
      </c>
      <c r="I1117" s="8">
        <v>678111</v>
      </c>
      <c r="J1117" s="8">
        <v>13108825</v>
      </c>
      <c r="K1117" s="1" t="s">
        <v>166</v>
      </c>
    </row>
    <row r="1118" spans="1:11">
      <c r="A1118" s="1" t="s">
        <v>232</v>
      </c>
      <c r="B1118" s="1">
        <v>1117</v>
      </c>
      <c r="C1118" s="1">
        <v>202105</v>
      </c>
      <c r="D1118" s="4" t="s">
        <v>256</v>
      </c>
      <c r="E1118" s="1">
        <v>204</v>
      </c>
      <c r="F1118" s="1">
        <v>3</v>
      </c>
      <c r="G1118" s="1">
        <v>0</v>
      </c>
      <c r="H1118" s="8">
        <v>1494355</v>
      </c>
      <c r="I1118" s="8">
        <v>218259</v>
      </c>
      <c r="J1118" s="8">
        <v>1275684</v>
      </c>
      <c r="K1118" s="1" t="s">
        <v>166</v>
      </c>
    </row>
    <row r="1119" spans="1:11">
      <c r="A1119" s="1" t="s">
        <v>232</v>
      </c>
      <c r="B1119" s="1">
        <v>1118</v>
      </c>
      <c r="C1119" s="1">
        <v>202105</v>
      </c>
      <c r="D1119" s="4" t="s">
        <v>256</v>
      </c>
      <c r="E1119" s="1">
        <v>662</v>
      </c>
      <c r="F1119" s="1">
        <v>3</v>
      </c>
      <c r="G1119" s="1">
        <v>0</v>
      </c>
      <c r="H1119" s="8">
        <v>1351906</v>
      </c>
      <c r="I1119" s="8">
        <v>311237</v>
      </c>
      <c r="J1119" s="8">
        <v>3433809</v>
      </c>
      <c r="K1119" s="1" t="s">
        <v>166</v>
      </c>
    </row>
    <row r="1120" spans="1:11">
      <c r="A1120" s="1" t="s">
        <v>232</v>
      </c>
      <c r="B1120" s="1">
        <v>1119</v>
      </c>
      <c r="C1120" s="1">
        <v>202105</v>
      </c>
      <c r="D1120" s="4" t="s">
        <v>256</v>
      </c>
      <c r="E1120" s="1">
        <v>664</v>
      </c>
      <c r="F1120" s="1">
        <v>3</v>
      </c>
      <c r="G1120" s="1">
        <v>0</v>
      </c>
      <c r="H1120" s="8">
        <v>3844664</v>
      </c>
      <c r="I1120" s="8">
        <v>569808</v>
      </c>
      <c r="J1120" s="8">
        <v>7644113</v>
      </c>
      <c r="K1120" s="1" t="s">
        <v>166</v>
      </c>
    </row>
    <row r="1121" spans="1:11">
      <c r="A1121" s="1" t="s">
        <v>232</v>
      </c>
      <c r="B1121" s="1">
        <v>1120</v>
      </c>
      <c r="C1121" s="1">
        <v>202105</v>
      </c>
      <c r="D1121" s="4" t="s">
        <v>256</v>
      </c>
      <c r="E1121" s="1">
        <v>666</v>
      </c>
      <c r="F1121" s="1">
        <v>3</v>
      </c>
      <c r="G1121" s="1">
        <v>0</v>
      </c>
      <c r="H1121" s="8">
        <v>24076552</v>
      </c>
      <c r="I1121" s="8">
        <v>4143937</v>
      </c>
      <c r="J1121" s="8">
        <v>33705697</v>
      </c>
      <c r="K1121" s="1" t="s">
        <v>166</v>
      </c>
    </row>
    <row r="1122" spans="1:11">
      <c r="A1122" s="1" t="s">
        <v>232</v>
      </c>
      <c r="B1122" s="1">
        <v>1121</v>
      </c>
      <c r="C1122" s="1">
        <v>202105</v>
      </c>
      <c r="D1122" s="4" t="s">
        <v>256</v>
      </c>
      <c r="E1122" s="1">
        <v>669</v>
      </c>
      <c r="F1122" s="1">
        <v>3</v>
      </c>
      <c r="G1122" s="1">
        <v>0</v>
      </c>
      <c r="H1122" s="8">
        <v>682551</v>
      </c>
      <c r="I1122" s="8">
        <v>107920</v>
      </c>
      <c r="J1122" s="8">
        <v>1533575</v>
      </c>
      <c r="K1122" s="1" t="s">
        <v>166</v>
      </c>
    </row>
    <row r="1123" spans="1:11">
      <c r="A1123" s="1" t="s">
        <v>232</v>
      </c>
      <c r="B1123" s="1">
        <v>1122</v>
      </c>
      <c r="C1123" s="1">
        <v>202105</v>
      </c>
      <c r="D1123" s="4" t="s">
        <v>256</v>
      </c>
      <c r="E1123" s="1">
        <v>676</v>
      </c>
      <c r="F1123" s="1">
        <v>3</v>
      </c>
      <c r="G1123" s="1">
        <v>0</v>
      </c>
      <c r="H1123" s="8">
        <v>25271</v>
      </c>
      <c r="I1123" s="8">
        <v>3585</v>
      </c>
      <c r="J1123" s="8">
        <v>55725</v>
      </c>
      <c r="K1123" s="1" t="s">
        <v>166</v>
      </c>
    </row>
    <row r="1124" spans="1:11">
      <c r="A1124" s="1" t="s">
        <v>232</v>
      </c>
      <c r="B1124" s="1">
        <v>1123</v>
      </c>
      <c r="C1124" s="1">
        <v>202105</v>
      </c>
      <c r="D1124" s="4" t="s">
        <v>256</v>
      </c>
      <c r="E1124" s="1">
        <v>690</v>
      </c>
      <c r="F1124" s="1">
        <v>3</v>
      </c>
      <c r="G1124" s="1">
        <v>0</v>
      </c>
      <c r="H1124" s="8">
        <v>682815</v>
      </c>
      <c r="I1124" s="8">
        <v>112157</v>
      </c>
      <c r="J1124" s="8">
        <v>2450673</v>
      </c>
      <c r="K1124" s="1" t="s">
        <v>166</v>
      </c>
    </row>
    <row r="1125" spans="1:11">
      <c r="A1125" s="1" t="s">
        <v>232</v>
      </c>
      <c r="B1125" s="1">
        <v>1124</v>
      </c>
      <c r="C1125" s="1">
        <v>202105</v>
      </c>
      <c r="D1125" s="4" t="s">
        <v>256</v>
      </c>
      <c r="E1125" s="1">
        <v>696</v>
      </c>
      <c r="F1125" s="1">
        <v>3</v>
      </c>
      <c r="G1125" s="1">
        <v>0</v>
      </c>
      <c r="H1125" s="8">
        <v>375241</v>
      </c>
      <c r="I1125" s="8">
        <v>71243</v>
      </c>
      <c r="J1125" s="8">
        <v>1168267</v>
      </c>
      <c r="K1125" s="1" t="s">
        <v>166</v>
      </c>
    </row>
    <row r="1126" spans="1:11">
      <c r="A1126" s="1" t="s">
        <v>232</v>
      </c>
      <c r="B1126" s="1">
        <v>1125</v>
      </c>
      <c r="C1126" s="1">
        <v>202105</v>
      </c>
      <c r="D1126" s="4" t="s">
        <v>256</v>
      </c>
      <c r="E1126" s="1">
        <v>720</v>
      </c>
      <c r="F1126" s="1">
        <v>3</v>
      </c>
      <c r="G1126" s="1">
        <v>0</v>
      </c>
      <c r="H1126" s="8">
        <v>1356533</v>
      </c>
      <c r="I1126" s="8">
        <v>245104</v>
      </c>
      <c r="J1126" s="8">
        <v>4600648</v>
      </c>
      <c r="K1126" s="1" t="s">
        <v>166</v>
      </c>
    </row>
    <row r="1127" spans="1:11">
      <c r="A1127" s="1" t="s">
        <v>232</v>
      </c>
      <c r="B1127" s="1">
        <v>1126</v>
      </c>
      <c r="C1127" s="1">
        <v>202105</v>
      </c>
      <c r="D1127" s="4" t="s">
        <v>265</v>
      </c>
      <c r="E1127" s="1">
        <v>52</v>
      </c>
      <c r="F1127" s="1">
        <v>3</v>
      </c>
      <c r="G1127" s="1">
        <v>0</v>
      </c>
      <c r="H1127" s="8">
        <v>332925</v>
      </c>
      <c r="I1127" s="8">
        <v>95436</v>
      </c>
      <c r="J1127" s="8">
        <v>1799958</v>
      </c>
      <c r="K1127" s="1" t="s">
        <v>166</v>
      </c>
    </row>
    <row r="1128" spans="1:11">
      <c r="A1128" s="1" t="s">
        <v>232</v>
      </c>
      <c r="B1128" s="1">
        <v>1127</v>
      </c>
      <c r="C1128" s="1">
        <v>202105</v>
      </c>
      <c r="D1128" s="4" t="s">
        <v>265</v>
      </c>
      <c r="E1128" s="1">
        <v>204</v>
      </c>
      <c r="F1128" s="1">
        <v>3</v>
      </c>
      <c r="G1128" s="1">
        <v>0</v>
      </c>
      <c r="H1128" s="8">
        <v>6708</v>
      </c>
      <c r="I1128" s="8">
        <v>1641</v>
      </c>
      <c r="J1128" s="8">
        <v>22336</v>
      </c>
      <c r="K1128" s="1" t="s">
        <v>166</v>
      </c>
    </row>
    <row r="1129" spans="1:11">
      <c r="A1129" s="1" t="s">
        <v>232</v>
      </c>
      <c r="B1129" s="1">
        <v>1128</v>
      </c>
      <c r="C1129" s="1">
        <v>202105</v>
      </c>
      <c r="D1129" s="4" t="s">
        <v>265</v>
      </c>
      <c r="E1129" s="1">
        <v>662</v>
      </c>
      <c r="F1129" s="1">
        <v>3</v>
      </c>
      <c r="G1129" s="1">
        <v>0</v>
      </c>
      <c r="H1129" s="8">
        <v>113448</v>
      </c>
      <c r="I1129" s="8">
        <v>44958</v>
      </c>
      <c r="J1129" s="8">
        <v>600353</v>
      </c>
      <c r="K1129" s="1" t="s">
        <v>166</v>
      </c>
    </row>
    <row r="1130" spans="1:11">
      <c r="A1130" s="1" t="s">
        <v>232</v>
      </c>
      <c r="B1130" s="1">
        <v>1129</v>
      </c>
      <c r="C1130" s="1">
        <v>202105</v>
      </c>
      <c r="D1130" s="4" t="s">
        <v>265</v>
      </c>
      <c r="E1130" s="1">
        <v>664</v>
      </c>
      <c r="F1130" s="1">
        <v>3</v>
      </c>
      <c r="G1130" s="1">
        <v>0</v>
      </c>
      <c r="H1130" s="8">
        <v>34969</v>
      </c>
      <c r="I1130" s="8">
        <v>11038</v>
      </c>
      <c r="J1130" s="8">
        <v>123858</v>
      </c>
      <c r="K1130" s="1" t="s">
        <v>166</v>
      </c>
    </row>
    <row r="1131" spans="1:11">
      <c r="A1131" s="1" t="s">
        <v>232</v>
      </c>
      <c r="B1131" s="1">
        <v>1130</v>
      </c>
      <c r="C1131" s="1">
        <v>202105</v>
      </c>
      <c r="D1131" s="4" t="s">
        <v>265</v>
      </c>
      <c r="E1131" s="1">
        <v>666</v>
      </c>
      <c r="F1131" s="1">
        <v>3</v>
      </c>
      <c r="G1131" s="1">
        <v>0</v>
      </c>
      <c r="H1131" s="8">
        <v>768863</v>
      </c>
      <c r="I1131" s="8">
        <v>276071</v>
      </c>
      <c r="J1131" s="8">
        <v>2914962</v>
      </c>
      <c r="K1131" s="1" t="s">
        <v>166</v>
      </c>
    </row>
    <row r="1132" spans="1:11">
      <c r="A1132" s="1" t="s">
        <v>232</v>
      </c>
      <c r="B1132" s="1">
        <v>1131</v>
      </c>
      <c r="C1132" s="1">
        <v>202105</v>
      </c>
      <c r="D1132" s="4" t="s">
        <v>265</v>
      </c>
      <c r="E1132" s="1">
        <v>669</v>
      </c>
      <c r="F1132" s="1">
        <v>3</v>
      </c>
      <c r="G1132" s="1">
        <v>0</v>
      </c>
      <c r="H1132" s="8">
        <v>14766</v>
      </c>
      <c r="I1132" s="8">
        <v>4019</v>
      </c>
      <c r="J1132" s="8">
        <v>54094</v>
      </c>
      <c r="K1132" s="1" t="s">
        <v>166</v>
      </c>
    </row>
    <row r="1133" spans="1:11">
      <c r="A1133" s="1" t="s">
        <v>232</v>
      </c>
      <c r="B1133" s="1">
        <v>1132</v>
      </c>
      <c r="C1133" s="1">
        <v>202105</v>
      </c>
      <c r="D1133" s="4" t="s">
        <v>265</v>
      </c>
      <c r="E1133" s="1">
        <v>676</v>
      </c>
      <c r="F1133" s="1">
        <v>3</v>
      </c>
      <c r="G1133" s="1">
        <v>0</v>
      </c>
      <c r="H1133" s="8">
        <v>60747</v>
      </c>
      <c r="I1133" s="8">
        <v>23353</v>
      </c>
      <c r="J1133" s="8">
        <v>319160</v>
      </c>
      <c r="K1133" s="1" t="s">
        <v>166</v>
      </c>
    </row>
    <row r="1134" spans="1:11">
      <c r="A1134" s="1" t="s">
        <v>232</v>
      </c>
      <c r="B1134" s="1">
        <v>1133</v>
      </c>
      <c r="C1134" s="1">
        <v>202105</v>
      </c>
      <c r="D1134" s="4" t="s">
        <v>265</v>
      </c>
      <c r="E1134" s="1">
        <v>690</v>
      </c>
      <c r="F1134" s="1">
        <v>3</v>
      </c>
      <c r="G1134" s="1">
        <v>0</v>
      </c>
      <c r="H1134" s="8">
        <v>38110</v>
      </c>
      <c r="I1134" s="8">
        <v>11600</v>
      </c>
      <c r="J1134" s="8">
        <v>213262</v>
      </c>
      <c r="K1134" s="1" t="s">
        <v>166</v>
      </c>
    </row>
    <row r="1135" spans="1:11">
      <c r="A1135" s="1" t="s">
        <v>232</v>
      </c>
      <c r="B1135" s="1">
        <v>1134</v>
      </c>
      <c r="C1135" s="1">
        <v>202105</v>
      </c>
      <c r="D1135" s="4" t="s">
        <v>265</v>
      </c>
      <c r="E1135" s="1">
        <v>696</v>
      </c>
      <c r="F1135" s="1">
        <v>3</v>
      </c>
      <c r="G1135" s="1">
        <v>0</v>
      </c>
      <c r="H1135" s="8">
        <v>163779</v>
      </c>
      <c r="I1135" s="8">
        <v>53642</v>
      </c>
      <c r="J1135" s="8">
        <v>839356</v>
      </c>
      <c r="K1135" s="1" t="s">
        <v>166</v>
      </c>
    </row>
    <row r="1136" spans="1:11">
      <c r="A1136" s="1" t="s">
        <v>232</v>
      </c>
      <c r="B1136" s="1">
        <v>1135</v>
      </c>
      <c r="C1136" s="1">
        <v>202105</v>
      </c>
      <c r="D1136" s="4" t="s">
        <v>265</v>
      </c>
      <c r="E1136" s="1">
        <v>720</v>
      </c>
      <c r="F1136" s="1">
        <v>3</v>
      </c>
      <c r="G1136" s="1">
        <v>0</v>
      </c>
      <c r="H1136" s="8">
        <v>444711</v>
      </c>
      <c r="I1136" s="8">
        <v>147454</v>
      </c>
      <c r="J1136" s="8">
        <v>2352299</v>
      </c>
      <c r="K1136" s="1" t="s">
        <v>166</v>
      </c>
    </row>
    <row r="1137" spans="1:11">
      <c r="A1137" s="1" t="s">
        <v>232</v>
      </c>
      <c r="B1137" s="1">
        <v>1136</v>
      </c>
      <c r="C1137" s="1">
        <v>202105</v>
      </c>
      <c r="D1137" s="4" t="s">
        <v>271</v>
      </c>
      <c r="E1137" s="1">
        <v>52</v>
      </c>
      <c r="F1137" s="1">
        <v>3</v>
      </c>
      <c r="G1137" s="1">
        <v>0</v>
      </c>
      <c r="H1137" s="8">
        <v>202610</v>
      </c>
      <c r="I1137" s="8">
        <v>62792</v>
      </c>
      <c r="J1137" s="8">
        <v>1390505</v>
      </c>
      <c r="K1137" s="1" t="s">
        <v>166</v>
      </c>
    </row>
    <row r="1138" spans="1:11">
      <c r="A1138" s="1" t="s">
        <v>232</v>
      </c>
      <c r="B1138" s="1">
        <v>1137</v>
      </c>
      <c r="C1138" s="1">
        <v>202105</v>
      </c>
      <c r="D1138" s="4" t="s">
        <v>271</v>
      </c>
      <c r="E1138" s="1">
        <v>204</v>
      </c>
      <c r="F1138" s="1">
        <v>3</v>
      </c>
      <c r="G1138" s="1">
        <v>0</v>
      </c>
      <c r="H1138" s="8">
        <v>124819</v>
      </c>
      <c r="I1138" s="8">
        <v>33898</v>
      </c>
      <c r="J1138" s="8">
        <v>633378</v>
      </c>
      <c r="K1138" s="1" t="s">
        <v>166</v>
      </c>
    </row>
    <row r="1139" spans="1:11">
      <c r="A1139" s="1" t="s">
        <v>232</v>
      </c>
      <c r="B1139" s="1">
        <v>1138</v>
      </c>
      <c r="C1139" s="1">
        <v>202105</v>
      </c>
      <c r="D1139" s="4" t="s">
        <v>271</v>
      </c>
      <c r="E1139" s="1">
        <v>662</v>
      </c>
      <c r="F1139" s="1">
        <v>3</v>
      </c>
      <c r="G1139" s="1">
        <v>0</v>
      </c>
      <c r="H1139" s="8">
        <v>28939</v>
      </c>
      <c r="I1139" s="8">
        <v>5591</v>
      </c>
      <c r="J1139" s="8">
        <v>106401</v>
      </c>
      <c r="K1139" s="1" t="s">
        <v>166</v>
      </c>
    </row>
    <row r="1140" spans="1:11">
      <c r="A1140" s="1" t="s">
        <v>232</v>
      </c>
      <c r="B1140" s="1">
        <v>1139</v>
      </c>
      <c r="C1140" s="1">
        <v>202105</v>
      </c>
      <c r="D1140" s="4" t="s">
        <v>271</v>
      </c>
      <c r="E1140" s="1">
        <v>664</v>
      </c>
      <c r="F1140" s="1">
        <v>3</v>
      </c>
      <c r="G1140" s="1">
        <v>0</v>
      </c>
      <c r="H1140" s="8">
        <v>590274</v>
      </c>
      <c r="I1140" s="8">
        <v>133528</v>
      </c>
      <c r="J1140" s="8">
        <v>3286834</v>
      </c>
      <c r="K1140" s="1" t="s">
        <v>166</v>
      </c>
    </row>
    <row r="1141" spans="1:11">
      <c r="A1141" s="1" t="s">
        <v>232</v>
      </c>
      <c r="B1141" s="1">
        <v>1140</v>
      </c>
      <c r="C1141" s="1">
        <v>202105</v>
      </c>
      <c r="D1141" s="4" t="s">
        <v>271</v>
      </c>
      <c r="E1141" s="1">
        <v>666</v>
      </c>
      <c r="F1141" s="1">
        <v>3</v>
      </c>
      <c r="G1141" s="1">
        <v>0</v>
      </c>
      <c r="H1141" s="8">
        <v>167555</v>
      </c>
      <c r="I1141" s="8">
        <v>49772</v>
      </c>
      <c r="J1141" s="8">
        <v>832665</v>
      </c>
      <c r="K1141" s="1" t="s">
        <v>166</v>
      </c>
    </row>
    <row r="1142" spans="1:11">
      <c r="A1142" s="1" t="s">
        <v>232</v>
      </c>
      <c r="B1142" s="1">
        <v>1141</v>
      </c>
      <c r="C1142" s="1">
        <v>202105</v>
      </c>
      <c r="D1142" s="4" t="s">
        <v>271</v>
      </c>
      <c r="E1142" s="1">
        <v>669</v>
      </c>
      <c r="F1142" s="1">
        <v>3</v>
      </c>
      <c r="G1142" s="1">
        <v>0</v>
      </c>
      <c r="H1142" s="8">
        <v>118625</v>
      </c>
      <c r="I1142" s="8">
        <v>33055</v>
      </c>
      <c r="J1142" s="8">
        <v>492951</v>
      </c>
      <c r="K1142" s="1" t="s">
        <v>166</v>
      </c>
    </row>
    <row r="1143" spans="1:11">
      <c r="A1143" s="1" t="s">
        <v>232</v>
      </c>
      <c r="B1143" s="1">
        <v>1142</v>
      </c>
      <c r="C1143" s="1">
        <v>202105</v>
      </c>
      <c r="D1143" s="4" t="s">
        <v>271</v>
      </c>
      <c r="E1143" s="1">
        <v>676</v>
      </c>
      <c r="F1143" s="1">
        <v>3</v>
      </c>
      <c r="G1143" s="1">
        <v>0</v>
      </c>
      <c r="H1143" s="8">
        <v>25314</v>
      </c>
      <c r="I1143" s="8">
        <v>9676</v>
      </c>
      <c r="J1143" s="8">
        <v>275320</v>
      </c>
      <c r="K1143" s="1" t="s">
        <v>166</v>
      </c>
    </row>
    <row r="1144" spans="1:11">
      <c r="A1144" s="1" t="s">
        <v>232</v>
      </c>
      <c r="B1144" s="1">
        <v>1143</v>
      </c>
      <c r="C1144" s="1">
        <v>202105</v>
      </c>
      <c r="D1144" s="4" t="s">
        <v>271</v>
      </c>
      <c r="E1144" s="1">
        <v>690</v>
      </c>
      <c r="F1144" s="1">
        <v>3</v>
      </c>
      <c r="G1144" s="1">
        <v>0</v>
      </c>
      <c r="H1144" s="8">
        <v>74974</v>
      </c>
      <c r="I1144" s="8">
        <v>21511</v>
      </c>
      <c r="J1144" s="8">
        <v>477900</v>
      </c>
      <c r="K1144" s="1" t="s">
        <v>166</v>
      </c>
    </row>
    <row r="1145" spans="1:11">
      <c r="A1145" s="1" t="s">
        <v>232</v>
      </c>
      <c r="B1145" s="1">
        <v>1144</v>
      </c>
      <c r="C1145" s="1">
        <v>202105</v>
      </c>
      <c r="D1145" s="4" t="s">
        <v>271</v>
      </c>
      <c r="E1145" s="1">
        <v>696</v>
      </c>
      <c r="F1145" s="1">
        <v>3</v>
      </c>
      <c r="G1145" s="1">
        <v>0</v>
      </c>
      <c r="H1145" s="8">
        <v>32652</v>
      </c>
      <c r="I1145" s="8">
        <v>7393</v>
      </c>
      <c r="J1145" s="8">
        <v>104411</v>
      </c>
      <c r="K1145" s="1" t="s">
        <v>166</v>
      </c>
    </row>
    <row r="1146" spans="1:11">
      <c r="A1146" s="1" t="s">
        <v>232</v>
      </c>
      <c r="B1146" s="1">
        <v>1145</v>
      </c>
      <c r="C1146" s="1">
        <v>202105</v>
      </c>
      <c r="D1146" s="4" t="s">
        <v>271</v>
      </c>
      <c r="E1146" s="1">
        <v>720</v>
      </c>
      <c r="F1146" s="1">
        <v>3</v>
      </c>
      <c r="G1146" s="1">
        <v>0</v>
      </c>
      <c r="H1146" s="8">
        <v>1128568</v>
      </c>
      <c r="I1146" s="8">
        <v>329803</v>
      </c>
      <c r="J1146" s="8">
        <v>8502588</v>
      </c>
      <c r="K1146" s="1" t="s">
        <v>166</v>
      </c>
    </row>
    <row r="1147" spans="1:11">
      <c r="A1147" s="1" t="s">
        <v>232</v>
      </c>
      <c r="B1147" s="1">
        <v>1146</v>
      </c>
      <c r="C1147" s="1">
        <v>202105</v>
      </c>
      <c r="D1147" s="4" t="s">
        <v>278</v>
      </c>
      <c r="E1147" s="1">
        <v>52</v>
      </c>
      <c r="F1147" s="1">
        <v>3</v>
      </c>
      <c r="G1147" s="1">
        <v>0</v>
      </c>
      <c r="H1147" s="8">
        <v>96441</v>
      </c>
      <c r="I1147" s="8">
        <v>29900</v>
      </c>
      <c r="J1147" s="8">
        <v>800757</v>
      </c>
      <c r="K1147" s="1" t="s">
        <v>166</v>
      </c>
    </row>
    <row r="1148" spans="1:11">
      <c r="A1148" s="1" t="s">
        <v>232</v>
      </c>
      <c r="B1148" s="1">
        <v>1147</v>
      </c>
      <c r="C1148" s="1">
        <v>202105</v>
      </c>
      <c r="D1148" s="4" t="s">
        <v>278</v>
      </c>
      <c r="E1148" s="1">
        <v>204</v>
      </c>
      <c r="F1148" s="1">
        <v>3</v>
      </c>
      <c r="G1148" s="1">
        <v>0</v>
      </c>
      <c r="H1148" s="8">
        <v>2640</v>
      </c>
      <c r="I1148" s="8">
        <v>837</v>
      </c>
      <c r="J1148" s="8">
        <v>44418</v>
      </c>
      <c r="K1148" s="1" t="s">
        <v>166</v>
      </c>
    </row>
    <row r="1149" spans="1:11">
      <c r="A1149" s="1" t="s">
        <v>232</v>
      </c>
      <c r="B1149" s="1">
        <v>1148</v>
      </c>
      <c r="C1149" s="1">
        <v>202105</v>
      </c>
      <c r="D1149" s="4" t="s">
        <v>278</v>
      </c>
      <c r="E1149" s="1">
        <v>662</v>
      </c>
      <c r="F1149" s="1">
        <v>3</v>
      </c>
      <c r="G1149" s="1">
        <v>0</v>
      </c>
      <c r="H1149" s="8">
        <v>5370</v>
      </c>
      <c r="I1149" s="8">
        <v>1723</v>
      </c>
      <c r="J1149" s="8">
        <v>17345</v>
      </c>
      <c r="K1149" s="1" t="s">
        <v>166</v>
      </c>
    </row>
    <row r="1150" spans="1:11">
      <c r="A1150" s="1" t="s">
        <v>232</v>
      </c>
      <c r="B1150" s="1">
        <v>1149</v>
      </c>
      <c r="C1150" s="1">
        <v>202105</v>
      </c>
      <c r="D1150" s="4" t="s">
        <v>278</v>
      </c>
      <c r="E1150" s="1">
        <v>664</v>
      </c>
      <c r="F1150" s="1">
        <v>3</v>
      </c>
      <c r="G1150" s="1">
        <v>0</v>
      </c>
      <c r="H1150" s="8">
        <v>275434</v>
      </c>
      <c r="I1150" s="8">
        <v>51150</v>
      </c>
      <c r="J1150" s="8">
        <v>1010766</v>
      </c>
      <c r="K1150" s="1" t="s">
        <v>166</v>
      </c>
    </row>
    <row r="1151" spans="1:11">
      <c r="A1151" s="1" t="s">
        <v>232</v>
      </c>
      <c r="B1151" s="1">
        <v>1150</v>
      </c>
      <c r="C1151" s="1">
        <v>202105</v>
      </c>
      <c r="D1151" s="4" t="s">
        <v>278</v>
      </c>
      <c r="E1151" s="1">
        <v>666</v>
      </c>
      <c r="F1151" s="1">
        <v>3</v>
      </c>
      <c r="G1151" s="1">
        <v>0</v>
      </c>
      <c r="H1151" s="8">
        <v>882859</v>
      </c>
      <c r="I1151" s="8">
        <v>236050</v>
      </c>
      <c r="J1151" s="8">
        <v>3477764</v>
      </c>
      <c r="K1151" s="1" t="s">
        <v>166</v>
      </c>
    </row>
    <row r="1152" spans="1:11">
      <c r="A1152" s="1" t="s">
        <v>232</v>
      </c>
      <c r="B1152" s="1">
        <v>1151</v>
      </c>
      <c r="C1152" s="1">
        <v>202105</v>
      </c>
      <c r="D1152" s="4" t="s">
        <v>278</v>
      </c>
      <c r="E1152" s="1">
        <v>669</v>
      </c>
      <c r="F1152" s="1">
        <v>3</v>
      </c>
      <c r="G1152" s="1">
        <v>0</v>
      </c>
      <c r="H1152" s="8">
        <v>12206</v>
      </c>
      <c r="I1152" s="8">
        <v>5090</v>
      </c>
      <c r="J1152" s="8">
        <v>77906</v>
      </c>
      <c r="K1152" s="1" t="s">
        <v>166</v>
      </c>
    </row>
    <row r="1153" spans="1:11">
      <c r="A1153" s="1" t="s">
        <v>232</v>
      </c>
      <c r="B1153" s="1">
        <v>1152</v>
      </c>
      <c r="C1153" s="1">
        <v>202105</v>
      </c>
      <c r="D1153" s="4" t="s">
        <v>278</v>
      </c>
      <c r="E1153" s="1">
        <v>676</v>
      </c>
      <c r="F1153" s="1">
        <v>3</v>
      </c>
      <c r="G1153" s="1">
        <v>0</v>
      </c>
      <c r="H1153" s="8">
        <v>8037</v>
      </c>
      <c r="I1153" s="8">
        <v>2295</v>
      </c>
      <c r="J1153" s="8">
        <v>30656</v>
      </c>
      <c r="K1153" s="1" t="s">
        <v>166</v>
      </c>
    </row>
    <row r="1154" spans="1:11">
      <c r="A1154" s="1" t="s">
        <v>232</v>
      </c>
      <c r="B1154" s="1">
        <v>1153</v>
      </c>
      <c r="C1154" s="1">
        <v>202105</v>
      </c>
      <c r="D1154" s="4" t="s">
        <v>278</v>
      </c>
      <c r="E1154" s="1">
        <v>690</v>
      </c>
      <c r="F1154" s="1">
        <v>3</v>
      </c>
      <c r="G1154" s="1">
        <v>0</v>
      </c>
      <c r="H1154" s="8">
        <v>73722</v>
      </c>
      <c r="I1154" s="8">
        <v>24125</v>
      </c>
      <c r="J1154" s="8">
        <v>659201</v>
      </c>
      <c r="K1154" s="1" t="s">
        <v>166</v>
      </c>
    </row>
    <row r="1155" spans="1:11">
      <c r="A1155" s="1" t="s">
        <v>232</v>
      </c>
      <c r="B1155" s="1">
        <v>1154</v>
      </c>
      <c r="C1155" s="1">
        <v>202105</v>
      </c>
      <c r="D1155" s="4" t="s">
        <v>278</v>
      </c>
      <c r="E1155" s="1">
        <v>696</v>
      </c>
      <c r="F1155" s="1">
        <v>3</v>
      </c>
      <c r="G1155" s="1">
        <v>0</v>
      </c>
      <c r="H1155" s="8">
        <v>26985</v>
      </c>
      <c r="I1155" s="8">
        <v>8363</v>
      </c>
      <c r="J1155" s="8">
        <v>199287</v>
      </c>
      <c r="K1155" s="1" t="s">
        <v>166</v>
      </c>
    </row>
    <row r="1156" spans="1:11">
      <c r="A1156" s="1" t="s">
        <v>232</v>
      </c>
      <c r="B1156" s="1">
        <v>1155</v>
      </c>
      <c r="C1156" s="1">
        <v>202105</v>
      </c>
      <c r="D1156" s="4" t="s">
        <v>278</v>
      </c>
      <c r="E1156" s="1">
        <v>720</v>
      </c>
      <c r="F1156" s="1">
        <v>3</v>
      </c>
      <c r="G1156" s="1">
        <v>0</v>
      </c>
      <c r="H1156" s="8">
        <v>108691</v>
      </c>
      <c r="I1156" s="8">
        <v>36220</v>
      </c>
      <c r="J1156" s="8">
        <v>816098</v>
      </c>
      <c r="K1156" s="1" t="s">
        <v>166</v>
      </c>
    </row>
    <row r="1157" spans="1:11">
      <c r="A1157" s="1" t="s">
        <v>232</v>
      </c>
      <c r="B1157" s="1">
        <v>1156</v>
      </c>
      <c r="C1157" s="1">
        <v>202106</v>
      </c>
      <c r="D1157" s="4" t="s">
        <v>256</v>
      </c>
      <c r="E1157" s="1">
        <v>52</v>
      </c>
      <c r="F1157" s="1">
        <v>3</v>
      </c>
      <c r="G1157" s="1">
        <v>0</v>
      </c>
      <c r="H1157" s="8">
        <v>3878406</v>
      </c>
      <c r="I1157" s="8">
        <v>765177</v>
      </c>
      <c r="J1157" s="8">
        <v>14075227</v>
      </c>
      <c r="K1157" s="1" t="s">
        <v>166</v>
      </c>
    </row>
    <row r="1158" spans="1:11">
      <c r="A1158" s="1" t="s">
        <v>232</v>
      </c>
      <c r="B1158" s="1">
        <v>1157</v>
      </c>
      <c r="C1158" s="1">
        <v>202106</v>
      </c>
      <c r="D1158" s="4" t="s">
        <v>256</v>
      </c>
      <c r="E1158" s="1">
        <v>204</v>
      </c>
      <c r="F1158" s="1">
        <v>3</v>
      </c>
      <c r="G1158" s="1">
        <v>0</v>
      </c>
      <c r="H1158" s="8">
        <v>1379833</v>
      </c>
      <c r="I1158" s="8">
        <v>202229</v>
      </c>
      <c r="J1158" s="8">
        <v>1190563</v>
      </c>
      <c r="K1158" s="1" t="s">
        <v>166</v>
      </c>
    </row>
    <row r="1159" spans="1:11">
      <c r="A1159" s="1" t="s">
        <v>232</v>
      </c>
      <c r="B1159" s="1">
        <v>1158</v>
      </c>
      <c r="C1159" s="1">
        <v>202106</v>
      </c>
      <c r="D1159" s="4" t="s">
        <v>256</v>
      </c>
      <c r="E1159" s="1">
        <v>662</v>
      </c>
      <c r="F1159" s="1">
        <v>3</v>
      </c>
      <c r="G1159" s="1">
        <v>0</v>
      </c>
      <c r="H1159" s="8">
        <v>1573035</v>
      </c>
      <c r="I1159" s="8">
        <v>385532</v>
      </c>
      <c r="J1159" s="8">
        <v>3634772</v>
      </c>
      <c r="K1159" s="1" t="s">
        <v>166</v>
      </c>
    </row>
    <row r="1160" spans="1:11">
      <c r="A1160" s="1" t="s">
        <v>232</v>
      </c>
      <c r="B1160" s="1">
        <v>1159</v>
      </c>
      <c r="C1160" s="1">
        <v>202106</v>
      </c>
      <c r="D1160" s="4" t="s">
        <v>256</v>
      </c>
      <c r="E1160" s="1">
        <v>664</v>
      </c>
      <c r="F1160" s="1">
        <v>3</v>
      </c>
      <c r="G1160" s="1">
        <v>0</v>
      </c>
      <c r="H1160" s="8">
        <v>2289711</v>
      </c>
      <c r="I1160" s="8">
        <v>359894</v>
      </c>
      <c r="J1160" s="8">
        <v>4780152</v>
      </c>
      <c r="K1160" s="1" t="s">
        <v>166</v>
      </c>
    </row>
    <row r="1161" spans="1:11">
      <c r="A1161" s="1" t="s">
        <v>232</v>
      </c>
      <c r="B1161" s="1">
        <v>1160</v>
      </c>
      <c r="C1161" s="1">
        <v>202106</v>
      </c>
      <c r="D1161" s="4" t="s">
        <v>256</v>
      </c>
      <c r="E1161" s="1">
        <v>666</v>
      </c>
      <c r="F1161" s="1">
        <v>3</v>
      </c>
      <c r="G1161" s="1">
        <v>0</v>
      </c>
      <c r="H1161" s="8">
        <v>15784374</v>
      </c>
      <c r="I1161" s="8">
        <v>2616473</v>
      </c>
      <c r="J1161" s="8">
        <v>23586762</v>
      </c>
      <c r="K1161" s="1" t="s">
        <v>166</v>
      </c>
    </row>
    <row r="1162" spans="1:11">
      <c r="A1162" s="1" t="s">
        <v>232</v>
      </c>
      <c r="B1162" s="1">
        <v>1161</v>
      </c>
      <c r="C1162" s="1">
        <v>202106</v>
      </c>
      <c r="D1162" s="4" t="s">
        <v>256</v>
      </c>
      <c r="E1162" s="1">
        <v>669</v>
      </c>
      <c r="F1162" s="1">
        <v>3</v>
      </c>
      <c r="G1162" s="1">
        <v>0</v>
      </c>
      <c r="H1162" s="8">
        <v>870183</v>
      </c>
      <c r="I1162" s="8">
        <v>138775</v>
      </c>
      <c r="J1162" s="8">
        <v>1640722</v>
      </c>
      <c r="K1162" s="1" t="s">
        <v>166</v>
      </c>
    </row>
    <row r="1163" spans="1:11">
      <c r="A1163" s="1" t="s">
        <v>232</v>
      </c>
      <c r="B1163" s="1">
        <v>1162</v>
      </c>
      <c r="C1163" s="1">
        <v>202106</v>
      </c>
      <c r="D1163" s="4" t="s">
        <v>256</v>
      </c>
      <c r="E1163" s="1">
        <v>676</v>
      </c>
      <c r="F1163" s="1">
        <v>3</v>
      </c>
      <c r="G1163" s="1">
        <v>0</v>
      </c>
      <c r="H1163" s="8">
        <v>74958</v>
      </c>
      <c r="I1163" s="8">
        <v>9606</v>
      </c>
      <c r="J1163" s="8">
        <v>155044</v>
      </c>
      <c r="K1163" s="1" t="s">
        <v>166</v>
      </c>
    </row>
    <row r="1164" spans="1:11">
      <c r="A1164" s="1" t="s">
        <v>232</v>
      </c>
      <c r="B1164" s="1">
        <v>1163</v>
      </c>
      <c r="C1164" s="1">
        <v>202106</v>
      </c>
      <c r="D1164" s="4" t="s">
        <v>256</v>
      </c>
      <c r="E1164" s="1">
        <v>690</v>
      </c>
      <c r="F1164" s="1">
        <v>3</v>
      </c>
      <c r="G1164" s="1">
        <v>0</v>
      </c>
      <c r="H1164" s="8">
        <v>732272</v>
      </c>
      <c r="I1164" s="8">
        <v>123163</v>
      </c>
      <c r="J1164" s="8">
        <v>3025549</v>
      </c>
      <c r="K1164" s="1" t="s">
        <v>166</v>
      </c>
    </row>
    <row r="1165" spans="1:11">
      <c r="A1165" s="1" t="s">
        <v>232</v>
      </c>
      <c r="B1165" s="1">
        <v>1164</v>
      </c>
      <c r="C1165" s="1">
        <v>202106</v>
      </c>
      <c r="D1165" s="4" t="s">
        <v>256</v>
      </c>
      <c r="E1165" s="1">
        <v>696</v>
      </c>
      <c r="F1165" s="1">
        <v>3</v>
      </c>
      <c r="G1165" s="1">
        <v>0</v>
      </c>
      <c r="H1165" s="8">
        <v>178323</v>
      </c>
      <c r="I1165" s="8">
        <v>31334</v>
      </c>
      <c r="J1165" s="8">
        <v>489533</v>
      </c>
      <c r="K1165" s="1" t="s">
        <v>166</v>
      </c>
    </row>
    <row r="1166" spans="1:11">
      <c r="A1166" s="1" t="s">
        <v>232</v>
      </c>
      <c r="B1166" s="1">
        <v>1165</v>
      </c>
      <c r="C1166" s="1">
        <v>202106</v>
      </c>
      <c r="D1166" s="4" t="s">
        <v>256</v>
      </c>
      <c r="E1166" s="1">
        <v>720</v>
      </c>
      <c r="F1166" s="1">
        <v>3</v>
      </c>
      <c r="G1166" s="1">
        <v>0</v>
      </c>
      <c r="H1166" s="8">
        <v>1213727</v>
      </c>
      <c r="I1166" s="8">
        <v>223430</v>
      </c>
      <c r="J1166" s="8">
        <v>4115774</v>
      </c>
      <c r="K1166" s="1" t="s">
        <v>166</v>
      </c>
    </row>
    <row r="1167" spans="1:11">
      <c r="A1167" s="1" t="s">
        <v>232</v>
      </c>
      <c r="B1167" s="1">
        <v>1166</v>
      </c>
      <c r="C1167" s="1">
        <v>202106</v>
      </c>
      <c r="D1167" s="4" t="s">
        <v>265</v>
      </c>
      <c r="E1167" s="1">
        <v>52</v>
      </c>
      <c r="F1167" s="1">
        <v>3</v>
      </c>
      <c r="G1167" s="1">
        <v>0</v>
      </c>
      <c r="H1167" s="8">
        <v>408243</v>
      </c>
      <c r="I1167" s="8">
        <v>120805</v>
      </c>
      <c r="J1167" s="8">
        <v>2273509</v>
      </c>
      <c r="K1167" s="1" t="s">
        <v>166</v>
      </c>
    </row>
    <row r="1168" spans="1:11">
      <c r="A1168" s="1" t="s">
        <v>232</v>
      </c>
      <c r="B1168" s="1">
        <v>1167</v>
      </c>
      <c r="C1168" s="1">
        <v>202106</v>
      </c>
      <c r="D1168" s="4" t="s">
        <v>265</v>
      </c>
      <c r="E1168" s="1">
        <v>204</v>
      </c>
      <c r="F1168" s="1">
        <v>3</v>
      </c>
      <c r="G1168" s="1">
        <v>0</v>
      </c>
      <c r="H1168" s="8">
        <v>2977</v>
      </c>
      <c r="I1168" s="8">
        <v>967</v>
      </c>
      <c r="J1168" s="8">
        <v>15568</v>
      </c>
      <c r="K1168" s="1" t="s">
        <v>166</v>
      </c>
    </row>
    <row r="1169" spans="1:11">
      <c r="A1169" s="1" t="s">
        <v>232</v>
      </c>
      <c r="B1169" s="1">
        <v>1168</v>
      </c>
      <c r="C1169" s="1">
        <v>202106</v>
      </c>
      <c r="D1169" s="4" t="s">
        <v>265</v>
      </c>
      <c r="E1169" s="1">
        <v>662</v>
      </c>
      <c r="F1169" s="1">
        <v>3</v>
      </c>
      <c r="G1169" s="1">
        <v>0</v>
      </c>
      <c r="H1169" s="8">
        <v>171079</v>
      </c>
      <c r="I1169" s="8">
        <v>58871</v>
      </c>
      <c r="J1169" s="8">
        <v>868058</v>
      </c>
      <c r="K1169" s="1" t="s">
        <v>166</v>
      </c>
    </row>
    <row r="1170" spans="1:11">
      <c r="A1170" s="1" t="s">
        <v>232</v>
      </c>
      <c r="B1170" s="1">
        <v>1169</v>
      </c>
      <c r="C1170" s="1">
        <v>202106</v>
      </c>
      <c r="D1170" s="4" t="s">
        <v>265</v>
      </c>
      <c r="E1170" s="1">
        <v>664</v>
      </c>
      <c r="F1170" s="1">
        <v>3</v>
      </c>
      <c r="G1170" s="1">
        <v>0</v>
      </c>
      <c r="H1170" s="8">
        <v>56418</v>
      </c>
      <c r="I1170" s="8">
        <v>22936</v>
      </c>
      <c r="J1170" s="8">
        <v>243689</v>
      </c>
      <c r="K1170" s="1" t="s">
        <v>166</v>
      </c>
    </row>
    <row r="1171" spans="1:11">
      <c r="A1171" s="1" t="s">
        <v>232</v>
      </c>
      <c r="B1171" s="1">
        <v>1170</v>
      </c>
      <c r="C1171" s="1">
        <v>202106</v>
      </c>
      <c r="D1171" s="4" t="s">
        <v>265</v>
      </c>
      <c r="E1171" s="1">
        <v>666</v>
      </c>
      <c r="F1171" s="1">
        <v>3</v>
      </c>
      <c r="G1171" s="1">
        <v>0</v>
      </c>
      <c r="H1171" s="8">
        <v>1105492</v>
      </c>
      <c r="I1171" s="8">
        <v>413614</v>
      </c>
      <c r="J1171" s="8">
        <v>4444578</v>
      </c>
      <c r="K1171" s="1" t="s">
        <v>166</v>
      </c>
    </row>
    <row r="1172" spans="1:11">
      <c r="A1172" s="1" t="s">
        <v>232</v>
      </c>
      <c r="B1172" s="1">
        <v>1171</v>
      </c>
      <c r="C1172" s="1">
        <v>202106</v>
      </c>
      <c r="D1172" s="4" t="s">
        <v>265</v>
      </c>
      <c r="E1172" s="1">
        <v>669</v>
      </c>
      <c r="F1172" s="1">
        <v>3</v>
      </c>
      <c r="G1172" s="1">
        <v>0</v>
      </c>
      <c r="H1172" s="8">
        <v>25698</v>
      </c>
      <c r="I1172" s="8">
        <v>9270</v>
      </c>
      <c r="J1172" s="8">
        <v>117273</v>
      </c>
      <c r="K1172" s="1" t="s">
        <v>166</v>
      </c>
    </row>
    <row r="1173" spans="1:11">
      <c r="A1173" s="1" t="s">
        <v>232</v>
      </c>
      <c r="B1173" s="1">
        <v>1172</v>
      </c>
      <c r="C1173" s="1">
        <v>202106</v>
      </c>
      <c r="D1173" s="4" t="s">
        <v>265</v>
      </c>
      <c r="E1173" s="1">
        <v>676</v>
      </c>
      <c r="F1173" s="1">
        <v>3</v>
      </c>
      <c r="G1173" s="1">
        <v>0</v>
      </c>
      <c r="H1173" s="8">
        <v>61084</v>
      </c>
      <c r="I1173" s="8">
        <v>13942</v>
      </c>
      <c r="J1173" s="8">
        <v>206927</v>
      </c>
      <c r="K1173" s="1" t="s">
        <v>166</v>
      </c>
    </row>
    <row r="1174" spans="1:11">
      <c r="A1174" s="1" t="s">
        <v>232</v>
      </c>
      <c r="B1174" s="1">
        <v>1173</v>
      </c>
      <c r="C1174" s="1">
        <v>202106</v>
      </c>
      <c r="D1174" s="4" t="s">
        <v>265</v>
      </c>
      <c r="E1174" s="1">
        <v>690</v>
      </c>
      <c r="F1174" s="1">
        <v>3</v>
      </c>
      <c r="G1174" s="1">
        <v>0</v>
      </c>
      <c r="H1174" s="8">
        <v>54046</v>
      </c>
      <c r="I1174" s="8">
        <v>16259</v>
      </c>
      <c r="J1174" s="8">
        <v>378940</v>
      </c>
      <c r="K1174" s="1" t="s">
        <v>166</v>
      </c>
    </row>
    <row r="1175" spans="1:11">
      <c r="A1175" s="1" t="s">
        <v>232</v>
      </c>
      <c r="B1175" s="1">
        <v>1174</v>
      </c>
      <c r="C1175" s="1">
        <v>202106</v>
      </c>
      <c r="D1175" s="4" t="s">
        <v>265</v>
      </c>
      <c r="E1175" s="1">
        <v>696</v>
      </c>
      <c r="F1175" s="1">
        <v>3</v>
      </c>
      <c r="G1175" s="1">
        <v>0</v>
      </c>
      <c r="H1175" s="8">
        <v>202789</v>
      </c>
      <c r="I1175" s="8">
        <v>72479</v>
      </c>
      <c r="J1175" s="8">
        <v>883810</v>
      </c>
      <c r="K1175" s="1" t="s">
        <v>166</v>
      </c>
    </row>
    <row r="1176" spans="1:11">
      <c r="A1176" s="1" t="s">
        <v>232</v>
      </c>
      <c r="B1176" s="1">
        <v>1175</v>
      </c>
      <c r="C1176" s="1">
        <v>202106</v>
      </c>
      <c r="D1176" s="4" t="s">
        <v>265</v>
      </c>
      <c r="E1176" s="1">
        <v>720</v>
      </c>
      <c r="F1176" s="1">
        <v>3</v>
      </c>
      <c r="G1176" s="1">
        <v>0</v>
      </c>
      <c r="H1176" s="8">
        <v>416350</v>
      </c>
      <c r="I1176" s="8">
        <v>144047</v>
      </c>
      <c r="J1176" s="8">
        <v>2361302</v>
      </c>
      <c r="K1176" s="1" t="s">
        <v>166</v>
      </c>
    </row>
    <row r="1177" spans="1:11">
      <c r="A1177" s="1" t="s">
        <v>232</v>
      </c>
      <c r="B1177" s="1">
        <v>1176</v>
      </c>
      <c r="C1177" s="1">
        <v>202106</v>
      </c>
      <c r="D1177" s="4" t="s">
        <v>271</v>
      </c>
      <c r="E1177" s="1">
        <v>52</v>
      </c>
      <c r="F1177" s="1">
        <v>3</v>
      </c>
      <c r="G1177" s="1">
        <v>0</v>
      </c>
      <c r="H1177" s="8">
        <v>336052</v>
      </c>
      <c r="I1177" s="8">
        <v>90362</v>
      </c>
      <c r="J1177" s="8">
        <v>2751898</v>
      </c>
      <c r="K1177" s="1" t="s">
        <v>166</v>
      </c>
    </row>
    <row r="1178" spans="1:11">
      <c r="A1178" s="1" t="s">
        <v>232</v>
      </c>
      <c r="B1178" s="1">
        <v>1177</v>
      </c>
      <c r="C1178" s="1">
        <v>202106</v>
      </c>
      <c r="D1178" s="4" t="s">
        <v>271</v>
      </c>
      <c r="E1178" s="1">
        <v>204</v>
      </c>
      <c r="F1178" s="1">
        <v>3</v>
      </c>
      <c r="G1178" s="1">
        <v>0</v>
      </c>
      <c r="H1178" s="8">
        <v>238234</v>
      </c>
      <c r="I1178" s="8">
        <v>70589</v>
      </c>
      <c r="J1178" s="8">
        <v>1226748</v>
      </c>
      <c r="K1178" s="1" t="s">
        <v>166</v>
      </c>
    </row>
    <row r="1179" spans="1:11">
      <c r="A1179" s="1" t="s">
        <v>232</v>
      </c>
      <c r="B1179" s="1">
        <v>1178</v>
      </c>
      <c r="C1179" s="1">
        <v>202106</v>
      </c>
      <c r="D1179" s="4" t="s">
        <v>271</v>
      </c>
      <c r="E1179" s="1">
        <v>662</v>
      </c>
      <c r="F1179" s="1">
        <v>3</v>
      </c>
      <c r="G1179" s="1">
        <v>0</v>
      </c>
      <c r="H1179" s="8">
        <v>33377</v>
      </c>
      <c r="I1179" s="8">
        <v>7826</v>
      </c>
      <c r="J1179" s="8">
        <v>163019</v>
      </c>
      <c r="K1179" s="1" t="s">
        <v>166</v>
      </c>
    </row>
    <row r="1180" spans="1:11">
      <c r="A1180" s="1" t="s">
        <v>232</v>
      </c>
      <c r="B1180" s="1">
        <v>1179</v>
      </c>
      <c r="C1180" s="1">
        <v>202106</v>
      </c>
      <c r="D1180" s="4" t="s">
        <v>271</v>
      </c>
      <c r="E1180" s="1">
        <v>664</v>
      </c>
      <c r="F1180" s="1">
        <v>3</v>
      </c>
      <c r="G1180" s="1">
        <v>0</v>
      </c>
      <c r="H1180" s="8">
        <v>513424</v>
      </c>
      <c r="I1180" s="8">
        <v>158647</v>
      </c>
      <c r="J1180" s="8">
        <v>3811237</v>
      </c>
      <c r="K1180" s="1" t="s">
        <v>166</v>
      </c>
    </row>
    <row r="1181" spans="1:11">
      <c r="A1181" s="1" t="s">
        <v>232</v>
      </c>
      <c r="B1181" s="1">
        <v>1180</v>
      </c>
      <c r="C1181" s="1">
        <v>202106</v>
      </c>
      <c r="D1181" s="4" t="s">
        <v>271</v>
      </c>
      <c r="E1181" s="1">
        <v>666</v>
      </c>
      <c r="F1181" s="1">
        <v>3</v>
      </c>
      <c r="G1181" s="1">
        <v>0</v>
      </c>
      <c r="H1181" s="8">
        <v>52911</v>
      </c>
      <c r="I1181" s="8">
        <v>22038</v>
      </c>
      <c r="J1181" s="8">
        <v>253225</v>
      </c>
      <c r="K1181" s="1" t="s">
        <v>166</v>
      </c>
    </row>
    <row r="1182" spans="1:11">
      <c r="A1182" s="1" t="s">
        <v>232</v>
      </c>
      <c r="B1182" s="1">
        <v>1181</v>
      </c>
      <c r="C1182" s="1">
        <v>202106</v>
      </c>
      <c r="D1182" s="4" t="s">
        <v>271</v>
      </c>
      <c r="E1182" s="1">
        <v>669</v>
      </c>
      <c r="F1182" s="1">
        <v>3</v>
      </c>
      <c r="G1182" s="1">
        <v>0</v>
      </c>
      <c r="H1182" s="8">
        <v>190182</v>
      </c>
      <c r="I1182" s="8">
        <v>63222</v>
      </c>
      <c r="J1182" s="8">
        <v>936463</v>
      </c>
      <c r="K1182" s="1" t="s">
        <v>166</v>
      </c>
    </row>
    <row r="1183" spans="1:11">
      <c r="A1183" s="1" t="s">
        <v>232</v>
      </c>
      <c r="B1183" s="1">
        <v>1182</v>
      </c>
      <c r="C1183" s="1">
        <v>202106</v>
      </c>
      <c r="D1183" s="4" t="s">
        <v>271</v>
      </c>
      <c r="E1183" s="1">
        <v>676</v>
      </c>
      <c r="F1183" s="1">
        <v>3</v>
      </c>
      <c r="G1183" s="1">
        <v>0</v>
      </c>
      <c r="H1183" s="8">
        <v>87537</v>
      </c>
      <c r="I1183" s="8">
        <v>30249</v>
      </c>
      <c r="J1183" s="8">
        <v>509487</v>
      </c>
      <c r="K1183" s="1" t="s">
        <v>166</v>
      </c>
    </row>
    <row r="1184" spans="1:11">
      <c r="A1184" s="1" t="s">
        <v>232</v>
      </c>
      <c r="B1184" s="1">
        <v>1183</v>
      </c>
      <c r="C1184" s="1">
        <v>202106</v>
      </c>
      <c r="D1184" s="4" t="s">
        <v>271</v>
      </c>
      <c r="E1184" s="1">
        <v>690</v>
      </c>
      <c r="F1184" s="1">
        <v>3</v>
      </c>
      <c r="G1184" s="1">
        <v>0</v>
      </c>
      <c r="H1184" s="8">
        <v>64591</v>
      </c>
      <c r="I1184" s="8">
        <v>20330</v>
      </c>
      <c r="J1184" s="8">
        <v>412522</v>
      </c>
      <c r="K1184" s="1" t="s">
        <v>166</v>
      </c>
    </row>
    <row r="1185" spans="1:11">
      <c r="A1185" s="1" t="s">
        <v>232</v>
      </c>
      <c r="B1185" s="1">
        <v>1184</v>
      </c>
      <c r="C1185" s="1">
        <v>202106</v>
      </c>
      <c r="D1185" s="4" t="s">
        <v>271</v>
      </c>
      <c r="E1185" s="1">
        <v>696</v>
      </c>
      <c r="F1185" s="1">
        <v>3</v>
      </c>
      <c r="G1185" s="1">
        <v>0</v>
      </c>
      <c r="H1185" s="8">
        <v>6773</v>
      </c>
      <c r="I1185" s="8">
        <v>2698</v>
      </c>
      <c r="J1185" s="8">
        <v>38170</v>
      </c>
      <c r="K1185" s="1" t="s">
        <v>166</v>
      </c>
    </row>
    <row r="1186" spans="1:11">
      <c r="A1186" s="1" t="s">
        <v>232</v>
      </c>
      <c r="B1186" s="1">
        <v>1185</v>
      </c>
      <c r="C1186" s="1">
        <v>202106</v>
      </c>
      <c r="D1186" s="4" t="s">
        <v>271</v>
      </c>
      <c r="E1186" s="1">
        <v>720</v>
      </c>
      <c r="F1186" s="1">
        <v>3</v>
      </c>
      <c r="G1186" s="1">
        <v>0</v>
      </c>
      <c r="H1186" s="8">
        <v>1141806</v>
      </c>
      <c r="I1186" s="8">
        <v>341159</v>
      </c>
      <c r="J1186" s="8">
        <v>8798856</v>
      </c>
      <c r="K1186" s="1" t="s">
        <v>166</v>
      </c>
    </row>
    <row r="1187" spans="1:11">
      <c r="A1187" s="1" t="s">
        <v>232</v>
      </c>
      <c r="B1187" s="1">
        <v>1186</v>
      </c>
      <c r="C1187" s="1">
        <v>202106</v>
      </c>
      <c r="D1187" s="4" t="s">
        <v>278</v>
      </c>
      <c r="E1187" s="1">
        <v>52</v>
      </c>
      <c r="F1187" s="1">
        <v>3</v>
      </c>
      <c r="G1187" s="1">
        <v>0</v>
      </c>
      <c r="H1187" s="8">
        <v>58014</v>
      </c>
      <c r="I1187" s="8">
        <v>18513</v>
      </c>
      <c r="J1187" s="8">
        <v>461310</v>
      </c>
      <c r="K1187" s="1" t="s">
        <v>166</v>
      </c>
    </row>
    <row r="1188" spans="1:11">
      <c r="A1188" s="1" t="s">
        <v>232</v>
      </c>
      <c r="B1188" s="1">
        <v>1187</v>
      </c>
      <c r="C1188" s="1">
        <v>202106</v>
      </c>
      <c r="D1188" s="4" t="s">
        <v>278</v>
      </c>
      <c r="E1188" s="1">
        <v>204</v>
      </c>
      <c r="F1188" s="1">
        <v>3</v>
      </c>
      <c r="G1188" s="1">
        <v>0</v>
      </c>
      <c r="H1188" s="8">
        <v>12225</v>
      </c>
      <c r="I1188" s="8">
        <v>4750</v>
      </c>
      <c r="J1188" s="8">
        <v>107366</v>
      </c>
      <c r="K1188" s="1" t="s">
        <v>166</v>
      </c>
    </row>
    <row r="1189" spans="1:11">
      <c r="A1189" s="1" t="s">
        <v>232</v>
      </c>
      <c r="B1189" s="1">
        <v>1188</v>
      </c>
      <c r="C1189" s="1">
        <v>202106</v>
      </c>
      <c r="D1189" s="4" t="s">
        <v>278</v>
      </c>
      <c r="E1189" s="1">
        <v>662</v>
      </c>
      <c r="F1189" s="1">
        <v>3</v>
      </c>
      <c r="G1189" s="1">
        <v>0</v>
      </c>
      <c r="H1189" s="8">
        <v>8729</v>
      </c>
      <c r="I1189" s="8">
        <v>3418</v>
      </c>
      <c r="J1189" s="8">
        <v>67251</v>
      </c>
      <c r="K1189" s="1" t="s">
        <v>166</v>
      </c>
    </row>
    <row r="1190" spans="1:11">
      <c r="A1190" s="1" t="s">
        <v>232</v>
      </c>
      <c r="B1190" s="1">
        <v>1189</v>
      </c>
      <c r="C1190" s="1">
        <v>202106</v>
      </c>
      <c r="D1190" s="4" t="s">
        <v>278</v>
      </c>
      <c r="E1190" s="1">
        <v>664</v>
      </c>
      <c r="F1190" s="1">
        <v>3</v>
      </c>
      <c r="G1190" s="1">
        <v>0</v>
      </c>
      <c r="H1190" s="8">
        <v>207098</v>
      </c>
      <c r="I1190" s="8">
        <v>63537</v>
      </c>
      <c r="J1190" s="8">
        <v>1366069</v>
      </c>
      <c r="K1190" s="1" t="s">
        <v>166</v>
      </c>
    </row>
    <row r="1191" spans="1:11">
      <c r="A1191" s="1" t="s">
        <v>232</v>
      </c>
      <c r="B1191" s="1">
        <v>1190</v>
      </c>
      <c r="C1191" s="1">
        <v>202106</v>
      </c>
      <c r="D1191" s="4" t="s">
        <v>278</v>
      </c>
      <c r="E1191" s="1">
        <v>666</v>
      </c>
      <c r="F1191" s="1">
        <v>3</v>
      </c>
      <c r="G1191" s="1">
        <v>0</v>
      </c>
      <c r="H1191" s="8">
        <v>720830</v>
      </c>
      <c r="I1191" s="8">
        <v>403048</v>
      </c>
      <c r="J1191" s="8">
        <v>2993552</v>
      </c>
      <c r="K1191" s="1" t="s">
        <v>166</v>
      </c>
    </row>
    <row r="1192" spans="1:11">
      <c r="A1192" s="1" t="s">
        <v>232</v>
      </c>
      <c r="B1192" s="1">
        <v>1191</v>
      </c>
      <c r="C1192" s="1">
        <v>202106</v>
      </c>
      <c r="D1192" s="4" t="s">
        <v>278</v>
      </c>
      <c r="E1192" s="1">
        <v>669</v>
      </c>
      <c r="F1192" s="1">
        <v>3</v>
      </c>
      <c r="G1192" s="1">
        <v>0</v>
      </c>
      <c r="H1192" s="8">
        <v>15758</v>
      </c>
      <c r="I1192" s="8">
        <v>5774</v>
      </c>
      <c r="J1192" s="8">
        <v>116094</v>
      </c>
      <c r="K1192" s="1" t="s">
        <v>166</v>
      </c>
    </row>
    <row r="1193" spans="1:11">
      <c r="A1193" s="1" t="s">
        <v>232</v>
      </c>
      <c r="B1193" s="1">
        <v>1192</v>
      </c>
      <c r="C1193" s="1">
        <v>202106</v>
      </c>
      <c r="D1193" s="4" t="s">
        <v>278</v>
      </c>
      <c r="E1193" s="1">
        <v>676</v>
      </c>
      <c r="F1193" s="1">
        <v>3</v>
      </c>
      <c r="G1193" s="1">
        <v>0</v>
      </c>
      <c r="H1193" s="8">
        <v>6970</v>
      </c>
      <c r="I1193" s="8">
        <v>1064</v>
      </c>
      <c r="J1193" s="8">
        <v>21000</v>
      </c>
      <c r="K1193" s="1" t="s">
        <v>166</v>
      </c>
    </row>
    <row r="1194" spans="1:11">
      <c r="A1194" s="1" t="s">
        <v>232</v>
      </c>
      <c r="B1194" s="1">
        <v>1193</v>
      </c>
      <c r="C1194" s="1">
        <v>202106</v>
      </c>
      <c r="D1194" s="4" t="s">
        <v>278</v>
      </c>
      <c r="E1194" s="1">
        <v>690</v>
      </c>
      <c r="F1194" s="1">
        <v>3</v>
      </c>
      <c r="G1194" s="1">
        <v>0</v>
      </c>
      <c r="H1194" s="8">
        <v>64005</v>
      </c>
      <c r="I1194" s="8">
        <v>20727</v>
      </c>
      <c r="J1194" s="8">
        <v>510403</v>
      </c>
      <c r="K1194" s="1" t="s">
        <v>166</v>
      </c>
    </row>
    <row r="1195" spans="1:11">
      <c r="A1195" s="1" t="s">
        <v>232</v>
      </c>
      <c r="B1195" s="1">
        <v>1194</v>
      </c>
      <c r="C1195" s="1">
        <v>202106</v>
      </c>
      <c r="D1195" s="4" t="s">
        <v>278</v>
      </c>
      <c r="E1195" s="1">
        <v>696</v>
      </c>
      <c r="F1195" s="1">
        <v>3</v>
      </c>
      <c r="G1195" s="1">
        <v>0</v>
      </c>
      <c r="H1195" s="8">
        <v>10027</v>
      </c>
      <c r="I1195" s="8">
        <v>4555</v>
      </c>
      <c r="J1195" s="8">
        <v>83972</v>
      </c>
      <c r="K1195" s="1" t="s">
        <v>166</v>
      </c>
    </row>
    <row r="1196" spans="1:11">
      <c r="A1196" s="1" t="s">
        <v>232</v>
      </c>
      <c r="B1196" s="1">
        <v>1195</v>
      </c>
      <c r="C1196" s="1">
        <v>202106</v>
      </c>
      <c r="D1196" s="4" t="s">
        <v>278</v>
      </c>
      <c r="E1196" s="1">
        <v>720</v>
      </c>
      <c r="F1196" s="1">
        <v>3</v>
      </c>
      <c r="G1196" s="1">
        <v>0</v>
      </c>
      <c r="H1196" s="8">
        <v>113493</v>
      </c>
      <c r="I1196" s="8">
        <v>39978</v>
      </c>
      <c r="J1196" s="8">
        <v>929579</v>
      </c>
      <c r="K1196" s="1" t="s">
        <v>166</v>
      </c>
    </row>
    <row r="1197" spans="1:11">
      <c r="A1197" s="1" t="s">
        <v>232</v>
      </c>
      <c r="B1197" s="1">
        <v>1196</v>
      </c>
      <c r="C1197" s="1">
        <v>202107</v>
      </c>
      <c r="D1197" s="4" t="s">
        <v>256</v>
      </c>
      <c r="E1197" s="1">
        <v>52</v>
      </c>
      <c r="F1197" s="1">
        <v>3</v>
      </c>
      <c r="G1197" s="1">
        <v>0</v>
      </c>
      <c r="H1197" s="8">
        <v>4513015</v>
      </c>
      <c r="I1197" s="8">
        <v>881879</v>
      </c>
      <c r="J1197" s="8">
        <v>15787437</v>
      </c>
      <c r="K1197" s="1" t="s">
        <v>166</v>
      </c>
    </row>
    <row r="1198" spans="1:11">
      <c r="A1198" s="1" t="s">
        <v>232</v>
      </c>
      <c r="B1198" s="1">
        <v>1197</v>
      </c>
      <c r="C1198" s="1">
        <v>202107</v>
      </c>
      <c r="D1198" s="4" t="s">
        <v>256</v>
      </c>
      <c r="E1198" s="1">
        <v>204</v>
      </c>
      <c r="F1198" s="1">
        <v>3</v>
      </c>
      <c r="G1198" s="1">
        <v>0</v>
      </c>
      <c r="H1198" s="8">
        <v>1011722</v>
      </c>
      <c r="I1198" s="8">
        <v>153772</v>
      </c>
      <c r="J1198" s="8">
        <v>888621</v>
      </c>
      <c r="K1198" s="1" t="s">
        <v>166</v>
      </c>
    </row>
    <row r="1199" spans="1:11">
      <c r="A1199" s="1" t="s">
        <v>232</v>
      </c>
      <c r="B1199" s="1">
        <v>1198</v>
      </c>
      <c r="C1199" s="1">
        <v>202107</v>
      </c>
      <c r="D1199" s="4" t="s">
        <v>256</v>
      </c>
      <c r="E1199" s="1">
        <v>662</v>
      </c>
      <c r="F1199" s="1">
        <v>3</v>
      </c>
      <c r="G1199" s="1">
        <v>0</v>
      </c>
      <c r="H1199" s="8">
        <v>1179847</v>
      </c>
      <c r="I1199" s="8">
        <v>322371</v>
      </c>
      <c r="J1199" s="8">
        <v>2903208</v>
      </c>
      <c r="K1199" s="1" t="s">
        <v>166</v>
      </c>
    </row>
    <row r="1200" spans="1:11">
      <c r="A1200" s="1" t="s">
        <v>232</v>
      </c>
      <c r="B1200" s="1">
        <v>1199</v>
      </c>
      <c r="C1200" s="1">
        <v>202107</v>
      </c>
      <c r="D1200" s="4" t="s">
        <v>256</v>
      </c>
      <c r="E1200" s="1">
        <v>664</v>
      </c>
      <c r="F1200" s="1">
        <v>3</v>
      </c>
      <c r="G1200" s="1">
        <v>0</v>
      </c>
      <c r="H1200" s="8">
        <v>1609469</v>
      </c>
      <c r="I1200" s="8">
        <v>287897</v>
      </c>
      <c r="J1200" s="8">
        <v>3723612</v>
      </c>
      <c r="K1200" s="1" t="s">
        <v>166</v>
      </c>
    </row>
    <row r="1201" spans="1:11">
      <c r="A1201" s="1" t="s">
        <v>232</v>
      </c>
      <c r="B1201" s="1">
        <v>1200</v>
      </c>
      <c r="C1201" s="1">
        <v>202107</v>
      </c>
      <c r="D1201" s="4" t="s">
        <v>256</v>
      </c>
      <c r="E1201" s="1">
        <v>666</v>
      </c>
      <c r="F1201" s="1">
        <v>3</v>
      </c>
      <c r="G1201" s="1">
        <v>0</v>
      </c>
      <c r="H1201" s="8">
        <v>17642883</v>
      </c>
      <c r="I1201" s="8">
        <v>2823548</v>
      </c>
      <c r="J1201" s="8">
        <v>24750794</v>
      </c>
      <c r="K1201" s="1" t="s">
        <v>166</v>
      </c>
    </row>
    <row r="1202" spans="1:11">
      <c r="A1202" s="1" t="s">
        <v>232</v>
      </c>
      <c r="B1202" s="1">
        <v>1201</v>
      </c>
      <c r="C1202" s="1">
        <v>202107</v>
      </c>
      <c r="D1202" s="4" t="s">
        <v>256</v>
      </c>
      <c r="E1202" s="1">
        <v>669</v>
      </c>
      <c r="F1202" s="1">
        <v>3</v>
      </c>
      <c r="G1202" s="1">
        <v>0</v>
      </c>
      <c r="H1202" s="8">
        <v>643884</v>
      </c>
      <c r="I1202" s="8">
        <v>104123</v>
      </c>
      <c r="J1202" s="8">
        <v>1376815</v>
      </c>
      <c r="K1202" s="1" t="s">
        <v>166</v>
      </c>
    </row>
    <row r="1203" spans="1:11">
      <c r="A1203" s="1" t="s">
        <v>232</v>
      </c>
      <c r="B1203" s="1">
        <v>1202</v>
      </c>
      <c r="C1203" s="1">
        <v>202107</v>
      </c>
      <c r="D1203" s="4" t="s">
        <v>256</v>
      </c>
      <c r="E1203" s="1">
        <v>676</v>
      </c>
      <c r="F1203" s="1">
        <v>3</v>
      </c>
      <c r="G1203" s="1">
        <v>0</v>
      </c>
      <c r="H1203" s="8">
        <v>14221</v>
      </c>
      <c r="I1203" s="8">
        <v>2362</v>
      </c>
      <c r="J1203" s="8">
        <v>37766</v>
      </c>
      <c r="K1203" s="1" t="s">
        <v>166</v>
      </c>
    </row>
    <row r="1204" spans="1:11">
      <c r="A1204" s="1" t="s">
        <v>232</v>
      </c>
      <c r="B1204" s="1">
        <v>1203</v>
      </c>
      <c r="C1204" s="1">
        <v>202107</v>
      </c>
      <c r="D1204" s="4" t="s">
        <v>256</v>
      </c>
      <c r="E1204" s="1">
        <v>690</v>
      </c>
      <c r="F1204" s="1">
        <v>3</v>
      </c>
      <c r="G1204" s="1">
        <v>0</v>
      </c>
      <c r="H1204" s="8">
        <v>320905</v>
      </c>
      <c r="I1204" s="8">
        <v>58630</v>
      </c>
      <c r="J1204" s="8">
        <v>1467067</v>
      </c>
      <c r="K1204" s="1" t="s">
        <v>166</v>
      </c>
    </row>
    <row r="1205" spans="1:11">
      <c r="A1205" s="1" t="s">
        <v>232</v>
      </c>
      <c r="B1205" s="1">
        <v>1204</v>
      </c>
      <c r="C1205" s="1">
        <v>202107</v>
      </c>
      <c r="D1205" s="4" t="s">
        <v>256</v>
      </c>
      <c r="E1205" s="1">
        <v>696</v>
      </c>
      <c r="F1205" s="1">
        <v>3</v>
      </c>
      <c r="G1205" s="1">
        <v>0</v>
      </c>
      <c r="H1205" s="8">
        <v>247565</v>
      </c>
      <c r="I1205" s="8">
        <v>43201</v>
      </c>
      <c r="J1205" s="8">
        <v>784110</v>
      </c>
      <c r="K1205" s="1" t="s">
        <v>166</v>
      </c>
    </row>
    <row r="1206" spans="1:11">
      <c r="A1206" s="1" t="s">
        <v>232</v>
      </c>
      <c r="B1206" s="1">
        <v>1205</v>
      </c>
      <c r="C1206" s="1">
        <v>202107</v>
      </c>
      <c r="D1206" s="4" t="s">
        <v>256</v>
      </c>
      <c r="E1206" s="1">
        <v>720</v>
      </c>
      <c r="F1206" s="1">
        <v>3</v>
      </c>
      <c r="G1206" s="1">
        <v>0</v>
      </c>
      <c r="H1206" s="8">
        <v>1170607</v>
      </c>
      <c r="I1206" s="8">
        <v>240291</v>
      </c>
      <c r="J1206" s="8">
        <v>4351413</v>
      </c>
      <c r="K1206" s="1" t="s">
        <v>166</v>
      </c>
    </row>
    <row r="1207" spans="1:11">
      <c r="A1207" s="1" t="s">
        <v>232</v>
      </c>
      <c r="B1207" s="1">
        <v>1206</v>
      </c>
      <c r="C1207" s="1">
        <v>202107</v>
      </c>
      <c r="D1207" s="4" t="s">
        <v>265</v>
      </c>
      <c r="E1207" s="1">
        <v>52</v>
      </c>
      <c r="F1207" s="1">
        <v>3</v>
      </c>
      <c r="G1207" s="1">
        <v>0</v>
      </c>
      <c r="H1207" s="8">
        <v>921351</v>
      </c>
      <c r="I1207" s="8">
        <v>232382</v>
      </c>
      <c r="J1207" s="8">
        <v>4284105</v>
      </c>
      <c r="K1207" s="1" t="s">
        <v>166</v>
      </c>
    </row>
    <row r="1208" spans="1:11">
      <c r="A1208" s="1" t="s">
        <v>232</v>
      </c>
      <c r="B1208" s="1">
        <v>1207</v>
      </c>
      <c r="C1208" s="1">
        <v>202107</v>
      </c>
      <c r="D1208" s="4" t="s">
        <v>265</v>
      </c>
      <c r="E1208" s="1">
        <v>204</v>
      </c>
      <c r="F1208" s="1">
        <v>3</v>
      </c>
      <c r="G1208" s="1">
        <v>0</v>
      </c>
      <c r="H1208" s="8">
        <v>11353</v>
      </c>
      <c r="I1208" s="8">
        <v>1649</v>
      </c>
      <c r="J1208" s="8">
        <v>57881</v>
      </c>
      <c r="K1208" s="1" t="s">
        <v>166</v>
      </c>
    </row>
    <row r="1209" spans="1:11">
      <c r="A1209" s="1" t="s">
        <v>232</v>
      </c>
      <c r="B1209" s="1">
        <v>1208</v>
      </c>
      <c r="C1209" s="1">
        <v>202107</v>
      </c>
      <c r="D1209" s="4" t="s">
        <v>265</v>
      </c>
      <c r="E1209" s="1">
        <v>662</v>
      </c>
      <c r="F1209" s="1">
        <v>3</v>
      </c>
      <c r="G1209" s="1">
        <v>0</v>
      </c>
      <c r="H1209" s="8">
        <v>153828</v>
      </c>
      <c r="I1209" s="8">
        <v>63311</v>
      </c>
      <c r="J1209" s="8">
        <v>664652</v>
      </c>
      <c r="K1209" s="1" t="s">
        <v>166</v>
      </c>
    </row>
    <row r="1210" spans="1:11">
      <c r="A1210" s="1" t="s">
        <v>232</v>
      </c>
      <c r="B1210" s="1">
        <v>1209</v>
      </c>
      <c r="C1210" s="1">
        <v>202107</v>
      </c>
      <c r="D1210" s="4" t="s">
        <v>265</v>
      </c>
      <c r="E1210" s="1">
        <v>664</v>
      </c>
      <c r="F1210" s="1">
        <v>3</v>
      </c>
      <c r="G1210" s="1">
        <v>0</v>
      </c>
      <c r="H1210" s="8">
        <v>34004</v>
      </c>
      <c r="I1210" s="8">
        <v>12882</v>
      </c>
      <c r="J1210" s="8">
        <v>147972</v>
      </c>
      <c r="K1210" s="1" t="s">
        <v>166</v>
      </c>
    </row>
    <row r="1211" spans="1:11">
      <c r="A1211" s="1" t="s">
        <v>232</v>
      </c>
      <c r="B1211" s="1">
        <v>1210</v>
      </c>
      <c r="C1211" s="1">
        <v>202107</v>
      </c>
      <c r="D1211" s="4" t="s">
        <v>265</v>
      </c>
      <c r="E1211" s="1">
        <v>666</v>
      </c>
      <c r="F1211" s="1">
        <v>3</v>
      </c>
      <c r="G1211" s="1">
        <v>0</v>
      </c>
      <c r="H1211" s="8">
        <v>1924902</v>
      </c>
      <c r="I1211" s="8">
        <v>763963</v>
      </c>
      <c r="J1211" s="8">
        <v>7847319</v>
      </c>
      <c r="K1211" s="1" t="s">
        <v>166</v>
      </c>
    </row>
    <row r="1212" spans="1:11">
      <c r="A1212" s="1" t="s">
        <v>232</v>
      </c>
      <c r="B1212" s="1">
        <v>1211</v>
      </c>
      <c r="C1212" s="1">
        <v>202107</v>
      </c>
      <c r="D1212" s="4" t="s">
        <v>265</v>
      </c>
      <c r="E1212" s="1">
        <v>669</v>
      </c>
      <c r="F1212" s="1">
        <v>3</v>
      </c>
      <c r="G1212" s="1">
        <v>0</v>
      </c>
      <c r="H1212" s="8">
        <v>34863</v>
      </c>
      <c r="I1212" s="8">
        <v>10554</v>
      </c>
      <c r="J1212" s="8">
        <v>183648</v>
      </c>
      <c r="K1212" s="1" t="s">
        <v>166</v>
      </c>
    </row>
    <row r="1213" spans="1:11">
      <c r="A1213" s="1" t="s">
        <v>232</v>
      </c>
      <c r="B1213" s="1">
        <v>1212</v>
      </c>
      <c r="C1213" s="1">
        <v>202107</v>
      </c>
      <c r="D1213" s="4" t="s">
        <v>265</v>
      </c>
      <c r="E1213" s="1">
        <v>676</v>
      </c>
      <c r="F1213" s="1">
        <v>3</v>
      </c>
      <c r="G1213" s="1">
        <v>0</v>
      </c>
      <c r="H1213" s="8">
        <v>126698</v>
      </c>
      <c r="I1213" s="8">
        <v>43143</v>
      </c>
      <c r="J1213" s="8">
        <v>372194</v>
      </c>
      <c r="K1213" s="1" t="s">
        <v>166</v>
      </c>
    </row>
    <row r="1214" spans="1:11">
      <c r="A1214" s="1" t="s">
        <v>232</v>
      </c>
      <c r="B1214" s="1">
        <v>1213</v>
      </c>
      <c r="C1214" s="1">
        <v>202107</v>
      </c>
      <c r="D1214" s="4" t="s">
        <v>265</v>
      </c>
      <c r="E1214" s="1">
        <v>690</v>
      </c>
      <c r="F1214" s="1">
        <v>3</v>
      </c>
      <c r="G1214" s="1">
        <v>0</v>
      </c>
      <c r="H1214" s="8">
        <v>73185</v>
      </c>
      <c r="I1214" s="8">
        <v>32573</v>
      </c>
      <c r="J1214" s="8">
        <v>500968</v>
      </c>
      <c r="K1214" s="1" t="s">
        <v>166</v>
      </c>
    </row>
    <row r="1215" spans="1:11">
      <c r="A1215" s="1" t="s">
        <v>232</v>
      </c>
      <c r="B1215" s="1">
        <v>1214</v>
      </c>
      <c r="C1215" s="1">
        <v>202107</v>
      </c>
      <c r="D1215" s="4" t="s">
        <v>265</v>
      </c>
      <c r="E1215" s="1">
        <v>696</v>
      </c>
      <c r="F1215" s="1">
        <v>3</v>
      </c>
      <c r="G1215" s="1">
        <v>0</v>
      </c>
      <c r="H1215" s="8">
        <v>413161</v>
      </c>
      <c r="I1215" s="8">
        <v>174718</v>
      </c>
      <c r="J1215" s="8">
        <v>2003337</v>
      </c>
      <c r="K1215" s="1" t="s">
        <v>166</v>
      </c>
    </row>
    <row r="1216" spans="1:11">
      <c r="A1216" s="1" t="s">
        <v>232</v>
      </c>
      <c r="B1216" s="1">
        <v>1215</v>
      </c>
      <c r="C1216" s="1">
        <v>202107</v>
      </c>
      <c r="D1216" s="4" t="s">
        <v>265</v>
      </c>
      <c r="E1216" s="1">
        <v>720</v>
      </c>
      <c r="F1216" s="1">
        <v>3</v>
      </c>
      <c r="G1216" s="1">
        <v>0</v>
      </c>
      <c r="H1216" s="8">
        <v>1834634</v>
      </c>
      <c r="I1216" s="8">
        <v>561108</v>
      </c>
      <c r="J1216" s="8">
        <v>7976654</v>
      </c>
      <c r="K1216" s="1" t="s">
        <v>166</v>
      </c>
    </row>
    <row r="1217" spans="1:11">
      <c r="A1217" s="1" t="s">
        <v>232</v>
      </c>
      <c r="B1217" s="1">
        <v>1216</v>
      </c>
      <c r="C1217" s="1">
        <v>202107</v>
      </c>
      <c r="D1217" s="4" t="s">
        <v>271</v>
      </c>
      <c r="E1217" s="1">
        <v>52</v>
      </c>
      <c r="F1217" s="1">
        <v>3</v>
      </c>
      <c r="G1217" s="1">
        <v>0</v>
      </c>
      <c r="H1217" s="8">
        <v>216912</v>
      </c>
      <c r="I1217" s="8">
        <v>67918</v>
      </c>
      <c r="J1217" s="8">
        <v>1562081</v>
      </c>
      <c r="K1217" s="1" t="s">
        <v>166</v>
      </c>
    </row>
    <row r="1218" spans="1:11">
      <c r="A1218" s="1" t="s">
        <v>232</v>
      </c>
      <c r="B1218" s="1">
        <v>1217</v>
      </c>
      <c r="C1218" s="1">
        <v>202107</v>
      </c>
      <c r="D1218" s="4" t="s">
        <v>271</v>
      </c>
      <c r="E1218" s="1">
        <v>204</v>
      </c>
      <c r="F1218" s="1">
        <v>3</v>
      </c>
      <c r="G1218" s="1">
        <v>0</v>
      </c>
      <c r="H1218" s="8">
        <v>159935</v>
      </c>
      <c r="I1218" s="8">
        <v>41348</v>
      </c>
      <c r="J1218" s="8">
        <v>806470</v>
      </c>
      <c r="K1218" s="1" t="s">
        <v>166</v>
      </c>
    </row>
    <row r="1219" spans="1:11">
      <c r="A1219" s="1" t="s">
        <v>232</v>
      </c>
      <c r="B1219" s="1">
        <v>1218</v>
      </c>
      <c r="C1219" s="1">
        <v>202107</v>
      </c>
      <c r="D1219" s="4" t="s">
        <v>271</v>
      </c>
      <c r="E1219" s="1">
        <v>662</v>
      </c>
      <c r="F1219" s="1">
        <v>3</v>
      </c>
      <c r="G1219" s="1">
        <v>0</v>
      </c>
      <c r="H1219" s="8">
        <v>14939</v>
      </c>
      <c r="I1219" s="8">
        <v>2436</v>
      </c>
      <c r="J1219" s="8">
        <v>69050</v>
      </c>
      <c r="K1219" s="1" t="s">
        <v>166</v>
      </c>
    </row>
    <row r="1220" spans="1:11">
      <c r="A1220" s="1" t="s">
        <v>232</v>
      </c>
      <c r="B1220" s="1">
        <v>1219</v>
      </c>
      <c r="C1220" s="1">
        <v>202107</v>
      </c>
      <c r="D1220" s="4" t="s">
        <v>271</v>
      </c>
      <c r="E1220" s="1">
        <v>664</v>
      </c>
      <c r="F1220" s="1">
        <v>3</v>
      </c>
      <c r="G1220" s="1">
        <v>0</v>
      </c>
      <c r="H1220" s="8">
        <v>408009</v>
      </c>
      <c r="I1220" s="8">
        <v>122430</v>
      </c>
      <c r="J1220" s="8">
        <v>3224358</v>
      </c>
      <c r="K1220" s="1" t="s">
        <v>166</v>
      </c>
    </row>
    <row r="1221" spans="1:11">
      <c r="A1221" s="1" t="s">
        <v>232</v>
      </c>
      <c r="B1221" s="1">
        <v>1220</v>
      </c>
      <c r="C1221" s="1">
        <v>202107</v>
      </c>
      <c r="D1221" s="4" t="s">
        <v>271</v>
      </c>
      <c r="E1221" s="1">
        <v>666</v>
      </c>
      <c r="F1221" s="1">
        <v>3</v>
      </c>
      <c r="G1221" s="1">
        <v>0</v>
      </c>
      <c r="H1221" s="8">
        <v>108235</v>
      </c>
      <c r="I1221" s="8">
        <v>59233</v>
      </c>
      <c r="J1221" s="8">
        <v>682264</v>
      </c>
      <c r="K1221" s="1" t="s">
        <v>166</v>
      </c>
    </row>
    <row r="1222" spans="1:11">
      <c r="A1222" s="1" t="s">
        <v>232</v>
      </c>
      <c r="B1222" s="1">
        <v>1221</v>
      </c>
      <c r="C1222" s="1">
        <v>202107</v>
      </c>
      <c r="D1222" s="4" t="s">
        <v>271</v>
      </c>
      <c r="E1222" s="1">
        <v>669</v>
      </c>
      <c r="F1222" s="1">
        <v>3</v>
      </c>
      <c r="G1222" s="1">
        <v>0</v>
      </c>
      <c r="H1222" s="8">
        <v>167426</v>
      </c>
      <c r="I1222" s="8">
        <v>44155</v>
      </c>
      <c r="J1222" s="8">
        <v>665973</v>
      </c>
      <c r="K1222" s="1" t="s">
        <v>166</v>
      </c>
    </row>
    <row r="1223" spans="1:11">
      <c r="A1223" s="1" t="s">
        <v>232</v>
      </c>
      <c r="B1223" s="1">
        <v>1222</v>
      </c>
      <c r="C1223" s="1">
        <v>202107</v>
      </c>
      <c r="D1223" s="4" t="s">
        <v>271</v>
      </c>
      <c r="E1223" s="1">
        <v>676</v>
      </c>
      <c r="F1223" s="1">
        <v>3</v>
      </c>
      <c r="G1223" s="1">
        <v>0</v>
      </c>
      <c r="H1223" s="8">
        <v>47770</v>
      </c>
      <c r="I1223" s="8">
        <v>21066</v>
      </c>
      <c r="J1223" s="8">
        <v>406721</v>
      </c>
      <c r="K1223" s="1" t="s">
        <v>166</v>
      </c>
    </row>
    <row r="1224" spans="1:11">
      <c r="A1224" s="1" t="s">
        <v>232</v>
      </c>
      <c r="B1224" s="1">
        <v>1223</v>
      </c>
      <c r="C1224" s="1">
        <v>202107</v>
      </c>
      <c r="D1224" s="4" t="s">
        <v>271</v>
      </c>
      <c r="E1224" s="1">
        <v>690</v>
      </c>
      <c r="F1224" s="1">
        <v>3</v>
      </c>
      <c r="G1224" s="1">
        <v>0</v>
      </c>
      <c r="H1224" s="8">
        <v>48558</v>
      </c>
      <c r="I1224" s="8">
        <v>16620</v>
      </c>
      <c r="J1224" s="8">
        <v>333583</v>
      </c>
      <c r="K1224" s="1" t="s">
        <v>166</v>
      </c>
    </row>
    <row r="1225" spans="1:11">
      <c r="A1225" s="1" t="s">
        <v>232</v>
      </c>
      <c r="B1225" s="1">
        <v>1224</v>
      </c>
      <c r="C1225" s="1">
        <v>202107</v>
      </c>
      <c r="D1225" s="4" t="s">
        <v>271</v>
      </c>
      <c r="E1225" s="1">
        <v>696</v>
      </c>
      <c r="F1225" s="1">
        <v>3</v>
      </c>
      <c r="G1225" s="1">
        <v>0</v>
      </c>
      <c r="H1225" s="8">
        <v>3705</v>
      </c>
      <c r="I1225" s="8">
        <v>1085</v>
      </c>
      <c r="J1225" s="8">
        <v>16661</v>
      </c>
      <c r="K1225" s="1" t="s">
        <v>166</v>
      </c>
    </row>
    <row r="1226" spans="1:11">
      <c r="A1226" s="1" t="s">
        <v>232</v>
      </c>
      <c r="B1226" s="1">
        <v>1225</v>
      </c>
      <c r="C1226" s="1">
        <v>202107</v>
      </c>
      <c r="D1226" s="4" t="s">
        <v>271</v>
      </c>
      <c r="E1226" s="1">
        <v>720</v>
      </c>
      <c r="F1226" s="1">
        <v>3</v>
      </c>
      <c r="G1226" s="1">
        <v>0</v>
      </c>
      <c r="H1226" s="8">
        <v>1152244</v>
      </c>
      <c r="I1226" s="8">
        <v>422162</v>
      </c>
      <c r="J1226" s="8">
        <v>10197367</v>
      </c>
      <c r="K1226" s="1" t="s">
        <v>166</v>
      </c>
    </row>
    <row r="1227" spans="1:11">
      <c r="A1227" s="1" t="s">
        <v>232</v>
      </c>
      <c r="B1227" s="1">
        <v>1226</v>
      </c>
      <c r="C1227" s="1">
        <v>202107</v>
      </c>
      <c r="D1227" s="4" t="s">
        <v>278</v>
      </c>
      <c r="E1227" s="1">
        <v>52</v>
      </c>
      <c r="F1227" s="1">
        <v>3</v>
      </c>
      <c r="G1227" s="1">
        <v>0</v>
      </c>
      <c r="H1227" s="8">
        <v>105364</v>
      </c>
      <c r="I1227" s="8">
        <v>34522</v>
      </c>
      <c r="J1227" s="8">
        <v>905537</v>
      </c>
      <c r="K1227" s="1" t="s">
        <v>166</v>
      </c>
    </row>
    <row r="1228" spans="1:11">
      <c r="A1228" s="1" t="s">
        <v>232</v>
      </c>
      <c r="B1228" s="1">
        <v>1227</v>
      </c>
      <c r="C1228" s="1">
        <v>202107</v>
      </c>
      <c r="D1228" s="4" t="s">
        <v>278</v>
      </c>
      <c r="E1228" s="1">
        <v>204</v>
      </c>
      <c r="F1228" s="1">
        <v>3</v>
      </c>
      <c r="G1228" s="1">
        <v>0</v>
      </c>
      <c r="H1228" s="8">
        <v>5808</v>
      </c>
      <c r="I1228" s="8">
        <v>2915</v>
      </c>
      <c r="J1228" s="8">
        <v>43514</v>
      </c>
      <c r="K1228" s="1" t="s">
        <v>166</v>
      </c>
    </row>
    <row r="1229" spans="1:11">
      <c r="A1229" s="1" t="s">
        <v>232</v>
      </c>
      <c r="B1229" s="1">
        <v>1228</v>
      </c>
      <c r="C1229" s="1">
        <v>202107</v>
      </c>
      <c r="D1229" s="4" t="s">
        <v>278</v>
      </c>
      <c r="E1229" s="1">
        <v>662</v>
      </c>
      <c r="F1229" s="1">
        <v>3</v>
      </c>
      <c r="G1229" s="1">
        <v>0</v>
      </c>
      <c r="H1229" s="8">
        <v>13828</v>
      </c>
      <c r="I1229" s="8">
        <v>5535</v>
      </c>
      <c r="J1229" s="8">
        <v>72182</v>
      </c>
      <c r="K1229" s="1" t="s">
        <v>166</v>
      </c>
    </row>
    <row r="1230" spans="1:11">
      <c r="A1230" s="1" t="s">
        <v>232</v>
      </c>
      <c r="B1230" s="1">
        <v>1229</v>
      </c>
      <c r="C1230" s="1">
        <v>202107</v>
      </c>
      <c r="D1230" s="4" t="s">
        <v>278</v>
      </c>
      <c r="E1230" s="1">
        <v>664</v>
      </c>
      <c r="F1230" s="1">
        <v>3</v>
      </c>
      <c r="G1230" s="1">
        <v>0</v>
      </c>
      <c r="H1230" s="8">
        <v>133846</v>
      </c>
      <c r="I1230" s="8">
        <v>48085</v>
      </c>
      <c r="J1230" s="8">
        <v>1034916</v>
      </c>
      <c r="K1230" s="1" t="s">
        <v>166</v>
      </c>
    </row>
    <row r="1231" spans="1:11">
      <c r="A1231" s="1" t="s">
        <v>232</v>
      </c>
      <c r="B1231" s="1">
        <v>1230</v>
      </c>
      <c r="C1231" s="1">
        <v>202107</v>
      </c>
      <c r="D1231" s="4" t="s">
        <v>278</v>
      </c>
      <c r="E1231" s="1">
        <v>666</v>
      </c>
      <c r="F1231" s="1">
        <v>3</v>
      </c>
      <c r="G1231" s="1">
        <v>0</v>
      </c>
      <c r="H1231" s="8">
        <v>761687</v>
      </c>
      <c r="I1231" s="8">
        <v>214755</v>
      </c>
      <c r="J1231" s="8">
        <v>2961892</v>
      </c>
      <c r="K1231" s="1" t="s">
        <v>166</v>
      </c>
    </row>
    <row r="1232" spans="1:11">
      <c r="A1232" s="1" t="s">
        <v>232</v>
      </c>
      <c r="B1232" s="1">
        <v>1231</v>
      </c>
      <c r="C1232" s="1">
        <v>202107</v>
      </c>
      <c r="D1232" s="4" t="s">
        <v>278</v>
      </c>
      <c r="E1232" s="1">
        <v>669</v>
      </c>
      <c r="F1232" s="1">
        <v>3</v>
      </c>
      <c r="G1232" s="1">
        <v>0</v>
      </c>
      <c r="H1232" s="8">
        <v>10257</v>
      </c>
      <c r="I1232" s="8">
        <v>3773</v>
      </c>
      <c r="J1232" s="8">
        <v>55323</v>
      </c>
      <c r="K1232" s="1" t="s">
        <v>166</v>
      </c>
    </row>
    <row r="1233" spans="1:11">
      <c r="A1233" s="1" t="s">
        <v>232</v>
      </c>
      <c r="B1233" s="1">
        <v>1232</v>
      </c>
      <c r="C1233" s="1">
        <v>202107</v>
      </c>
      <c r="D1233" s="4" t="s">
        <v>278</v>
      </c>
      <c r="E1233" s="1">
        <v>676</v>
      </c>
      <c r="F1233" s="1">
        <v>3</v>
      </c>
      <c r="G1233" s="1">
        <v>0</v>
      </c>
      <c r="H1233" s="8">
        <v>39011</v>
      </c>
      <c r="I1233" s="8">
        <v>12543</v>
      </c>
      <c r="J1233" s="8">
        <v>247237</v>
      </c>
      <c r="K1233" s="1" t="s">
        <v>166</v>
      </c>
    </row>
    <row r="1234" spans="1:11">
      <c r="A1234" s="1" t="s">
        <v>232</v>
      </c>
      <c r="B1234" s="1">
        <v>1233</v>
      </c>
      <c r="C1234" s="1">
        <v>202107</v>
      </c>
      <c r="D1234" s="4" t="s">
        <v>278</v>
      </c>
      <c r="E1234" s="1">
        <v>690</v>
      </c>
      <c r="F1234" s="1">
        <v>3</v>
      </c>
      <c r="G1234" s="1">
        <v>0</v>
      </c>
      <c r="H1234" s="8">
        <v>39288</v>
      </c>
      <c r="I1234" s="8">
        <v>13616</v>
      </c>
      <c r="J1234" s="8">
        <v>340121</v>
      </c>
      <c r="K1234" s="1" t="s">
        <v>166</v>
      </c>
    </row>
    <row r="1235" spans="1:11">
      <c r="A1235" s="1" t="s">
        <v>232</v>
      </c>
      <c r="B1235" s="1">
        <v>1234</v>
      </c>
      <c r="C1235" s="1">
        <v>202107</v>
      </c>
      <c r="D1235" s="4" t="s">
        <v>278</v>
      </c>
      <c r="E1235" s="1">
        <v>696</v>
      </c>
      <c r="F1235" s="1">
        <v>3</v>
      </c>
      <c r="G1235" s="1">
        <v>0</v>
      </c>
      <c r="H1235" s="8">
        <v>14868</v>
      </c>
      <c r="I1235" s="8">
        <v>3461</v>
      </c>
      <c r="J1235" s="8">
        <v>107322</v>
      </c>
      <c r="K1235" s="1" t="s">
        <v>166</v>
      </c>
    </row>
    <row r="1236" spans="1:11">
      <c r="A1236" s="1" t="s">
        <v>232</v>
      </c>
      <c r="B1236" s="1">
        <v>1235</v>
      </c>
      <c r="C1236" s="1">
        <v>202107</v>
      </c>
      <c r="D1236" s="4" t="s">
        <v>278</v>
      </c>
      <c r="E1236" s="1">
        <v>720</v>
      </c>
      <c r="F1236" s="1">
        <v>3</v>
      </c>
      <c r="G1236" s="1">
        <v>0</v>
      </c>
      <c r="H1236" s="8">
        <v>131930</v>
      </c>
      <c r="I1236" s="8">
        <v>54974</v>
      </c>
      <c r="J1236" s="8">
        <v>1018471</v>
      </c>
      <c r="K1236" s="1" t="s">
        <v>166</v>
      </c>
    </row>
    <row r="1237" spans="1:11">
      <c r="A1237" s="1" t="s">
        <v>232</v>
      </c>
      <c r="B1237" s="1">
        <v>1236</v>
      </c>
      <c r="C1237" s="1">
        <v>202108</v>
      </c>
      <c r="D1237" s="4" t="s">
        <v>256</v>
      </c>
      <c r="E1237" s="1">
        <v>52</v>
      </c>
      <c r="F1237" s="1">
        <v>3</v>
      </c>
      <c r="G1237" s="1">
        <v>0</v>
      </c>
      <c r="H1237" s="8">
        <v>2892168</v>
      </c>
      <c r="I1237" s="8">
        <v>592398</v>
      </c>
      <c r="J1237" s="8">
        <v>10530652</v>
      </c>
      <c r="K1237" s="1" t="s">
        <v>166</v>
      </c>
    </row>
    <row r="1238" spans="1:11">
      <c r="A1238" s="1" t="s">
        <v>232</v>
      </c>
      <c r="B1238" s="1">
        <v>1237</v>
      </c>
      <c r="C1238" s="1">
        <v>202108</v>
      </c>
      <c r="D1238" s="4" t="s">
        <v>256</v>
      </c>
      <c r="E1238" s="1">
        <v>204</v>
      </c>
      <c r="F1238" s="1">
        <v>3</v>
      </c>
      <c r="G1238" s="1">
        <v>0</v>
      </c>
      <c r="H1238" s="8">
        <v>984876</v>
      </c>
      <c r="I1238" s="8">
        <v>141807</v>
      </c>
      <c r="J1238" s="8">
        <v>921076</v>
      </c>
      <c r="K1238" s="1" t="s">
        <v>166</v>
      </c>
    </row>
    <row r="1239" spans="1:11">
      <c r="A1239" s="1" t="s">
        <v>232</v>
      </c>
      <c r="B1239" s="1">
        <v>1238</v>
      </c>
      <c r="C1239" s="1">
        <v>202108</v>
      </c>
      <c r="D1239" s="4" t="s">
        <v>256</v>
      </c>
      <c r="E1239" s="1">
        <v>662</v>
      </c>
      <c r="F1239" s="1">
        <v>3</v>
      </c>
      <c r="G1239" s="1">
        <v>0</v>
      </c>
      <c r="H1239" s="8">
        <v>1076979</v>
      </c>
      <c r="I1239" s="8">
        <v>270842</v>
      </c>
      <c r="J1239" s="8">
        <v>2245716</v>
      </c>
      <c r="K1239" s="1" t="s">
        <v>166</v>
      </c>
    </row>
    <row r="1240" spans="1:11">
      <c r="A1240" s="1" t="s">
        <v>232</v>
      </c>
      <c r="B1240" s="1">
        <v>1239</v>
      </c>
      <c r="C1240" s="1">
        <v>202108</v>
      </c>
      <c r="D1240" s="4" t="s">
        <v>256</v>
      </c>
      <c r="E1240" s="1">
        <v>664</v>
      </c>
      <c r="F1240" s="1">
        <v>3</v>
      </c>
      <c r="G1240" s="1">
        <v>0</v>
      </c>
      <c r="H1240" s="8">
        <v>2503314</v>
      </c>
      <c r="I1240" s="8">
        <v>450659</v>
      </c>
      <c r="J1240" s="8">
        <v>5981833</v>
      </c>
      <c r="K1240" s="1" t="s">
        <v>166</v>
      </c>
    </row>
    <row r="1241" spans="1:11">
      <c r="A1241" s="1" t="s">
        <v>232</v>
      </c>
      <c r="B1241" s="1">
        <v>1240</v>
      </c>
      <c r="C1241" s="1">
        <v>202108</v>
      </c>
      <c r="D1241" s="4" t="s">
        <v>256</v>
      </c>
      <c r="E1241" s="1">
        <v>666</v>
      </c>
      <c r="F1241" s="1">
        <v>3</v>
      </c>
      <c r="G1241" s="1">
        <v>0</v>
      </c>
      <c r="H1241" s="8">
        <v>16369483</v>
      </c>
      <c r="I1241" s="8">
        <v>2722710</v>
      </c>
      <c r="J1241" s="8">
        <v>24598901</v>
      </c>
      <c r="K1241" s="1" t="s">
        <v>166</v>
      </c>
    </row>
    <row r="1242" spans="1:11">
      <c r="A1242" s="1" t="s">
        <v>232</v>
      </c>
      <c r="B1242" s="1">
        <v>1241</v>
      </c>
      <c r="C1242" s="1">
        <v>202108</v>
      </c>
      <c r="D1242" s="4" t="s">
        <v>256</v>
      </c>
      <c r="E1242" s="1">
        <v>669</v>
      </c>
      <c r="F1242" s="1">
        <v>3</v>
      </c>
      <c r="G1242" s="1">
        <v>0</v>
      </c>
      <c r="H1242" s="8">
        <v>672911</v>
      </c>
      <c r="I1242" s="8">
        <v>113966</v>
      </c>
      <c r="J1242" s="8">
        <v>1433250</v>
      </c>
      <c r="K1242" s="1" t="s">
        <v>166</v>
      </c>
    </row>
    <row r="1243" spans="1:11">
      <c r="A1243" s="1" t="s">
        <v>232</v>
      </c>
      <c r="B1243" s="1">
        <v>1242</v>
      </c>
      <c r="C1243" s="1">
        <v>202108</v>
      </c>
      <c r="D1243" s="4" t="s">
        <v>256</v>
      </c>
      <c r="E1243" s="1">
        <v>676</v>
      </c>
      <c r="F1243" s="1">
        <v>3</v>
      </c>
      <c r="G1243" s="1">
        <v>0</v>
      </c>
      <c r="H1243" s="8">
        <v>4712</v>
      </c>
      <c r="I1243" s="8">
        <v>2243</v>
      </c>
      <c r="J1243" s="8">
        <v>29979</v>
      </c>
      <c r="K1243" s="1" t="s">
        <v>166</v>
      </c>
    </row>
    <row r="1244" spans="1:11">
      <c r="A1244" s="1" t="s">
        <v>232</v>
      </c>
      <c r="B1244" s="1">
        <v>1243</v>
      </c>
      <c r="C1244" s="1">
        <v>202108</v>
      </c>
      <c r="D1244" s="4" t="s">
        <v>256</v>
      </c>
      <c r="E1244" s="1">
        <v>690</v>
      </c>
      <c r="F1244" s="1">
        <v>3</v>
      </c>
      <c r="G1244" s="1">
        <v>0</v>
      </c>
      <c r="H1244" s="8">
        <v>193333</v>
      </c>
      <c r="I1244" s="8">
        <v>35779</v>
      </c>
      <c r="J1244" s="8">
        <v>767480</v>
      </c>
      <c r="K1244" s="1" t="s">
        <v>166</v>
      </c>
    </row>
    <row r="1245" spans="1:11">
      <c r="A1245" s="1" t="s">
        <v>232</v>
      </c>
      <c r="B1245" s="1">
        <v>1244</v>
      </c>
      <c r="C1245" s="1">
        <v>202108</v>
      </c>
      <c r="D1245" s="4" t="s">
        <v>256</v>
      </c>
      <c r="E1245" s="1">
        <v>696</v>
      </c>
      <c r="F1245" s="1">
        <v>3</v>
      </c>
      <c r="G1245" s="1">
        <v>0</v>
      </c>
      <c r="H1245" s="8">
        <v>190466</v>
      </c>
      <c r="I1245" s="8">
        <v>39567</v>
      </c>
      <c r="J1245" s="8">
        <v>594286</v>
      </c>
      <c r="K1245" s="1" t="s">
        <v>166</v>
      </c>
    </row>
    <row r="1246" spans="1:11">
      <c r="A1246" s="1" t="s">
        <v>232</v>
      </c>
      <c r="B1246" s="1">
        <v>1245</v>
      </c>
      <c r="C1246" s="1">
        <v>202108</v>
      </c>
      <c r="D1246" s="4" t="s">
        <v>256</v>
      </c>
      <c r="E1246" s="1">
        <v>720</v>
      </c>
      <c r="F1246" s="1">
        <v>3</v>
      </c>
      <c r="G1246" s="1">
        <v>0</v>
      </c>
      <c r="H1246" s="8">
        <v>1101461</v>
      </c>
      <c r="I1246" s="8">
        <v>233841</v>
      </c>
      <c r="J1246" s="8">
        <v>4061554</v>
      </c>
      <c r="K1246" s="1" t="s">
        <v>166</v>
      </c>
    </row>
    <row r="1247" spans="1:11">
      <c r="A1247" s="1" t="s">
        <v>232</v>
      </c>
      <c r="B1247" s="1">
        <v>1246</v>
      </c>
      <c r="C1247" s="1">
        <v>202108</v>
      </c>
      <c r="D1247" s="4" t="s">
        <v>265</v>
      </c>
      <c r="E1247" s="1">
        <v>52</v>
      </c>
      <c r="F1247" s="1">
        <v>3</v>
      </c>
      <c r="G1247" s="1">
        <v>0</v>
      </c>
      <c r="H1247" s="8">
        <v>852823</v>
      </c>
      <c r="I1247" s="8">
        <v>305240</v>
      </c>
      <c r="J1247" s="8">
        <v>5939464</v>
      </c>
      <c r="K1247" s="1" t="s">
        <v>166</v>
      </c>
    </row>
    <row r="1248" spans="1:11">
      <c r="A1248" s="1" t="s">
        <v>232</v>
      </c>
      <c r="B1248" s="1">
        <v>1247</v>
      </c>
      <c r="C1248" s="1">
        <v>202108</v>
      </c>
      <c r="D1248" s="4" t="s">
        <v>265</v>
      </c>
      <c r="E1248" s="1">
        <v>204</v>
      </c>
      <c r="F1248" s="1">
        <v>3</v>
      </c>
      <c r="G1248" s="1">
        <v>0</v>
      </c>
      <c r="H1248" s="8">
        <v>1892</v>
      </c>
      <c r="I1248" s="8">
        <v>553</v>
      </c>
      <c r="J1248" s="8">
        <v>12358</v>
      </c>
      <c r="K1248" s="1" t="s">
        <v>166</v>
      </c>
    </row>
    <row r="1249" spans="1:11">
      <c r="A1249" s="1" t="s">
        <v>232</v>
      </c>
      <c r="B1249" s="1">
        <v>1248</v>
      </c>
      <c r="C1249" s="1">
        <v>202108</v>
      </c>
      <c r="D1249" s="4" t="s">
        <v>265</v>
      </c>
      <c r="E1249" s="1">
        <v>662</v>
      </c>
      <c r="F1249" s="1">
        <v>3</v>
      </c>
      <c r="G1249" s="1">
        <v>0</v>
      </c>
      <c r="H1249" s="8">
        <v>215849</v>
      </c>
      <c r="I1249" s="8">
        <v>81825</v>
      </c>
      <c r="J1249" s="8">
        <v>915663</v>
      </c>
      <c r="K1249" s="1" t="s">
        <v>166</v>
      </c>
    </row>
    <row r="1250" spans="1:11">
      <c r="A1250" s="1" t="s">
        <v>232</v>
      </c>
      <c r="B1250" s="1">
        <v>1249</v>
      </c>
      <c r="C1250" s="1">
        <v>202108</v>
      </c>
      <c r="D1250" s="4" t="s">
        <v>265</v>
      </c>
      <c r="E1250" s="1">
        <v>664</v>
      </c>
      <c r="F1250" s="1">
        <v>3</v>
      </c>
      <c r="G1250" s="1">
        <v>0</v>
      </c>
      <c r="H1250" s="8">
        <v>72496</v>
      </c>
      <c r="I1250" s="8">
        <v>25579</v>
      </c>
      <c r="J1250" s="8">
        <v>265574</v>
      </c>
      <c r="K1250" s="1" t="s">
        <v>166</v>
      </c>
    </row>
    <row r="1251" spans="1:11">
      <c r="A1251" s="1" t="s">
        <v>232</v>
      </c>
      <c r="B1251" s="1">
        <v>1250</v>
      </c>
      <c r="C1251" s="1">
        <v>202108</v>
      </c>
      <c r="D1251" s="4" t="s">
        <v>265</v>
      </c>
      <c r="E1251" s="1">
        <v>666</v>
      </c>
      <c r="F1251" s="1">
        <v>3</v>
      </c>
      <c r="G1251" s="1">
        <v>0</v>
      </c>
      <c r="H1251" s="8">
        <v>2217788</v>
      </c>
      <c r="I1251" s="8">
        <v>895102</v>
      </c>
      <c r="J1251" s="8">
        <v>9413960</v>
      </c>
      <c r="K1251" s="1" t="s">
        <v>166</v>
      </c>
    </row>
    <row r="1252" spans="1:11">
      <c r="A1252" s="1" t="s">
        <v>232</v>
      </c>
      <c r="B1252" s="1">
        <v>1251</v>
      </c>
      <c r="C1252" s="1">
        <v>202108</v>
      </c>
      <c r="D1252" s="4" t="s">
        <v>265</v>
      </c>
      <c r="E1252" s="1">
        <v>669</v>
      </c>
      <c r="F1252" s="1">
        <v>3</v>
      </c>
      <c r="G1252" s="1">
        <v>0</v>
      </c>
      <c r="H1252" s="8">
        <v>61862</v>
      </c>
      <c r="I1252" s="8">
        <v>16432</v>
      </c>
      <c r="J1252" s="8">
        <v>273276</v>
      </c>
      <c r="K1252" s="1" t="s">
        <v>166</v>
      </c>
    </row>
    <row r="1253" spans="1:11">
      <c r="A1253" s="1" t="s">
        <v>232</v>
      </c>
      <c r="B1253" s="1">
        <v>1252</v>
      </c>
      <c r="C1253" s="1">
        <v>202108</v>
      </c>
      <c r="D1253" s="4" t="s">
        <v>265</v>
      </c>
      <c r="E1253" s="1">
        <v>676</v>
      </c>
      <c r="F1253" s="1">
        <v>3</v>
      </c>
      <c r="G1253" s="1">
        <v>0</v>
      </c>
      <c r="H1253" s="8">
        <v>100349</v>
      </c>
      <c r="I1253" s="8">
        <v>36081</v>
      </c>
      <c r="J1253" s="8">
        <v>390824</v>
      </c>
      <c r="K1253" s="1" t="s">
        <v>166</v>
      </c>
    </row>
    <row r="1254" spans="1:11">
      <c r="A1254" s="1" t="s">
        <v>232</v>
      </c>
      <c r="B1254" s="1">
        <v>1253</v>
      </c>
      <c r="C1254" s="1">
        <v>202108</v>
      </c>
      <c r="D1254" s="4" t="s">
        <v>265</v>
      </c>
      <c r="E1254" s="1">
        <v>690</v>
      </c>
      <c r="F1254" s="1">
        <v>3</v>
      </c>
      <c r="G1254" s="1">
        <v>0</v>
      </c>
      <c r="H1254" s="8">
        <v>154787</v>
      </c>
      <c r="I1254" s="8">
        <v>55243</v>
      </c>
      <c r="J1254" s="8">
        <v>737305</v>
      </c>
      <c r="K1254" s="1" t="s">
        <v>166</v>
      </c>
    </row>
    <row r="1255" spans="1:11">
      <c r="A1255" s="1" t="s">
        <v>232</v>
      </c>
      <c r="B1255" s="1">
        <v>1254</v>
      </c>
      <c r="C1255" s="1">
        <v>202108</v>
      </c>
      <c r="D1255" s="4" t="s">
        <v>265</v>
      </c>
      <c r="E1255" s="1">
        <v>696</v>
      </c>
      <c r="F1255" s="1">
        <v>3</v>
      </c>
      <c r="G1255" s="1">
        <v>0</v>
      </c>
      <c r="H1255" s="8">
        <v>529093</v>
      </c>
      <c r="I1255" s="8">
        <v>237398</v>
      </c>
      <c r="J1255" s="8">
        <v>2899297</v>
      </c>
      <c r="K1255" s="1" t="s">
        <v>166</v>
      </c>
    </row>
    <row r="1256" spans="1:11">
      <c r="A1256" s="1" t="s">
        <v>232</v>
      </c>
      <c r="B1256" s="1">
        <v>1255</v>
      </c>
      <c r="C1256" s="1">
        <v>202108</v>
      </c>
      <c r="D1256" s="4" t="s">
        <v>265</v>
      </c>
      <c r="E1256" s="1">
        <v>720</v>
      </c>
      <c r="F1256" s="1">
        <v>3</v>
      </c>
      <c r="G1256" s="1">
        <v>0</v>
      </c>
      <c r="H1256" s="8">
        <v>3435302</v>
      </c>
      <c r="I1256" s="8">
        <v>1289632</v>
      </c>
      <c r="J1256" s="8">
        <v>16903241</v>
      </c>
      <c r="K1256" s="1" t="s">
        <v>166</v>
      </c>
    </row>
    <row r="1257" spans="1:11">
      <c r="A1257" s="1" t="s">
        <v>232</v>
      </c>
      <c r="B1257" s="1">
        <v>1256</v>
      </c>
      <c r="C1257" s="1">
        <v>202108</v>
      </c>
      <c r="D1257" s="4" t="s">
        <v>271</v>
      </c>
      <c r="E1257" s="1">
        <v>52</v>
      </c>
      <c r="F1257" s="1">
        <v>3</v>
      </c>
      <c r="G1257" s="1">
        <v>0</v>
      </c>
      <c r="H1257" s="8">
        <v>220874</v>
      </c>
      <c r="I1257" s="8">
        <v>71322</v>
      </c>
      <c r="J1257" s="8">
        <v>1919347</v>
      </c>
      <c r="K1257" s="1" t="s">
        <v>166</v>
      </c>
    </row>
    <row r="1258" spans="1:11">
      <c r="A1258" s="1" t="s">
        <v>232</v>
      </c>
      <c r="B1258" s="1">
        <v>1257</v>
      </c>
      <c r="C1258" s="1">
        <v>202108</v>
      </c>
      <c r="D1258" s="4" t="s">
        <v>271</v>
      </c>
      <c r="E1258" s="1">
        <v>204</v>
      </c>
      <c r="F1258" s="1">
        <v>3</v>
      </c>
      <c r="G1258" s="1">
        <v>0</v>
      </c>
      <c r="H1258" s="8">
        <v>115871</v>
      </c>
      <c r="I1258" s="8">
        <v>38294</v>
      </c>
      <c r="J1258" s="8">
        <v>707775</v>
      </c>
      <c r="K1258" s="1" t="s">
        <v>166</v>
      </c>
    </row>
    <row r="1259" spans="1:11">
      <c r="A1259" s="1" t="s">
        <v>232</v>
      </c>
      <c r="B1259" s="1">
        <v>1258</v>
      </c>
      <c r="C1259" s="1">
        <v>202108</v>
      </c>
      <c r="D1259" s="4" t="s">
        <v>271</v>
      </c>
      <c r="E1259" s="1">
        <v>662</v>
      </c>
      <c r="F1259" s="1">
        <v>3</v>
      </c>
      <c r="G1259" s="1">
        <v>0</v>
      </c>
      <c r="H1259" s="8">
        <v>17256</v>
      </c>
      <c r="I1259" s="8">
        <v>2974</v>
      </c>
      <c r="J1259" s="8">
        <v>89817</v>
      </c>
      <c r="K1259" s="1" t="s">
        <v>166</v>
      </c>
    </row>
    <row r="1260" spans="1:11">
      <c r="A1260" s="1" t="s">
        <v>232</v>
      </c>
      <c r="B1260" s="1">
        <v>1259</v>
      </c>
      <c r="C1260" s="1">
        <v>202108</v>
      </c>
      <c r="D1260" s="4" t="s">
        <v>271</v>
      </c>
      <c r="E1260" s="1">
        <v>664</v>
      </c>
      <c r="F1260" s="1">
        <v>3</v>
      </c>
      <c r="G1260" s="1">
        <v>0</v>
      </c>
      <c r="H1260" s="8">
        <v>329323</v>
      </c>
      <c r="I1260" s="8">
        <v>101290</v>
      </c>
      <c r="J1260" s="8">
        <v>3122895</v>
      </c>
      <c r="K1260" s="1" t="s">
        <v>166</v>
      </c>
    </row>
    <row r="1261" spans="1:11">
      <c r="A1261" s="1" t="s">
        <v>232</v>
      </c>
      <c r="B1261" s="1">
        <v>1260</v>
      </c>
      <c r="C1261" s="1">
        <v>202108</v>
      </c>
      <c r="D1261" s="4" t="s">
        <v>271</v>
      </c>
      <c r="E1261" s="1">
        <v>666</v>
      </c>
      <c r="F1261" s="1">
        <v>3</v>
      </c>
      <c r="G1261" s="1">
        <v>0</v>
      </c>
      <c r="H1261" s="8">
        <v>65177</v>
      </c>
      <c r="I1261" s="8">
        <v>22515</v>
      </c>
      <c r="J1261" s="8">
        <v>300604</v>
      </c>
      <c r="K1261" s="1" t="s">
        <v>166</v>
      </c>
    </row>
    <row r="1262" spans="1:11">
      <c r="A1262" s="1" t="s">
        <v>232</v>
      </c>
      <c r="B1262" s="1">
        <v>1261</v>
      </c>
      <c r="C1262" s="1">
        <v>202108</v>
      </c>
      <c r="D1262" s="4" t="s">
        <v>271</v>
      </c>
      <c r="E1262" s="1">
        <v>669</v>
      </c>
      <c r="F1262" s="1">
        <v>3</v>
      </c>
      <c r="G1262" s="1">
        <v>0</v>
      </c>
      <c r="H1262" s="8">
        <v>234510</v>
      </c>
      <c r="I1262" s="8">
        <v>71115</v>
      </c>
      <c r="J1262" s="8">
        <v>1068993</v>
      </c>
      <c r="K1262" s="1" t="s">
        <v>166</v>
      </c>
    </row>
    <row r="1263" spans="1:11">
      <c r="A1263" s="1" t="s">
        <v>232</v>
      </c>
      <c r="B1263" s="1">
        <v>1262</v>
      </c>
      <c r="C1263" s="1">
        <v>202108</v>
      </c>
      <c r="D1263" s="4" t="s">
        <v>271</v>
      </c>
      <c r="E1263" s="1">
        <v>676</v>
      </c>
      <c r="F1263" s="1">
        <v>3</v>
      </c>
      <c r="G1263" s="1">
        <v>0</v>
      </c>
      <c r="H1263" s="8">
        <v>34861</v>
      </c>
      <c r="I1263" s="8">
        <v>12920</v>
      </c>
      <c r="J1263" s="8">
        <v>206095</v>
      </c>
      <c r="K1263" s="1" t="s">
        <v>166</v>
      </c>
    </row>
    <row r="1264" spans="1:11">
      <c r="A1264" s="1" t="s">
        <v>232</v>
      </c>
      <c r="B1264" s="1">
        <v>1263</v>
      </c>
      <c r="C1264" s="1">
        <v>202108</v>
      </c>
      <c r="D1264" s="4" t="s">
        <v>271</v>
      </c>
      <c r="E1264" s="1">
        <v>690</v>
      </c>
      <c r="F1264" s="1">
        <v>3</v>
      </c>
      <c r="G1264" s="1">
        <v>0</v>
      </c>
      <c r="H1264" s="8">
        <v>79507</v>
      </c>
      <c r="I1264" s="8">
        <v>25266</v>
      </c>
      <c r="J1264" s="8">
        <v>518033</v>
      </c>
      <c r="K1264" s="1" t="s">
        <v>166</v>
      </c>
    </row>
    <row r="1265" spans="1:11">
      <c r="A1265" s="1" t="s">
        <v>232</v>
      </c>
      <c r="B1265" s="1">
        <v>1264</v>
      </c>
      <c r="C1265" s="1">
        <v>202108</v>
      </c>
      <c r="D1265" s="4" t="s">
        <v>271</v>
      </c>
      <c r="E1265" s="1">
        <v>696</v>
      </c>
      <c r="F1265" s="1">
        <v>3</v>
      </c>
      <c r="G1265" s="1">
        <v>0</v>
      </c>
      <c r="H1265" s="8">
        <v>18499</v>
      </c>
      <c r="I1265" s="8">
        <v>6880</v>
      </c>
      <c r="J1265" s="8">
        <v>115924</v>
      </c>
      <c r="K1265" s="1" t="s">
        <v>166</v>
      </c>
    </row>
    <row r="1266" spans="1:11">
      <c r="A1266" s="1" t="s">
        <v>232</v>
      </c>
      <c r="B1266" s="1">
        <v>1265</v>
      </c>
      <c r="C1266" s="1">
        <v>202108</v>
      </c>
      <c r="D1266" s="4" t="s">
        <v>271</v>
      </c>
      <c r="E1266" s="1">
        <v>720</v>
      </c>
      <c r="F1266" s="1">
        <v>3</v>
      </c>
      <c r="G1266" s="1">
        <v>0</v>
      </c>
      <c r="H1266" s="8">
        <v>904186</v>
      </c>
      <c r="I1266" s="8">
        <v>313452</v>
      </c>
      <c r="J1266" s="8">
        <v>7699711</v>
      </c>
      <c r="K1266" s="1" t="s">
        <v>166</v>
      </c>
    </row>
    <row r="1267" spans="1:11">
      <c r="A1267" s="1" t="s">
        <v>232</v>
      </c>
      <c r="B1267" s="1">
        <v>1266</v>
      </c>
      <c r="C1267" s="1">
        <v>202108</v>
      </c>
      <c r="D1267" s="4" t="s">
        <v>278</v>
      </c>
      <c r="E1267" s="1">
        <v>52</v>
      </c>
      <c r="F1267" s="1">
        <v>3</v>
      </c>
      <c r="G1267" s="1">
        <v>0</v>
      </c>
      <c r="H1267" s="8">
        <v>129621</v>
      </c>
      <c r="I1267" s="8">
        <v>43943</v>
      </c>
      <c r="J1267" s="8">
        <v>1073102</v>
      </c>
      <c r="K1267" s="1" t="s">
        <v>166</v>
      </c>
    </row>
    <row r="1268" spans="1:11">
      <c r="A1268" s="1" t="s">
        <v>232</v>
      </c>
      <c r="B1268" s="1">
        <v>1267</v>
      </c>
      <c r="C1268" s="1">
        <v>202108</v>
      </c>
      <c r="D1268" s="4" t="s">
        <v>278</v>
      </c>
      <c r="E1268" s="1">
        <v>204</v>
      </c>
      <c r="F1268" s="1">
        <v>3</v>
      </c>
      <c r="G1268" s="1">
        <v>0</v>
      </c>
      <c r="H1268" s="8">
        <v>8015</v>
      </c>
      <c r="I1268" s="8">
        <v>2464</v>
      </c>
      <c r="J1268" s="8">
        <v>64603</v>
      </c>
      <c r="K1268" s="1" t="s">
        <v>166</v>
      </c>
    </row>
    <row r="1269" spans="1:11">
      <c r="A1269" s="1" t="s">
        <v>232</v>
      </c>
      <c r="B1269" s="1">
        <v>1268</v>
      </c>
      <c r="C1269" s="1">
        <v>202108</v>
      </c>
      <c r="D1269" s="4" t="s">
        <v>278</v>
      </c>
      <c r="E1269" s="1">
        <v>662</v>
      </c>
      <c r="F1269" s="1">
        <v>3</v>
      </c>
      <c r="G1269" s="1">
        <v>0</v>
      </c>
      <c r="H1269" s="8">
        <v>10120</v>
      </c>
      <c r="I1269" s="8">
        <v>3033</v>
      </c>
      <c r="J1269" s="8">
        <v>38271</v>
      </c>
      <c r="K1269" s="1" t="s">
        <v>166</v>
      </c>
    </row>
    <row r="1270" spans="1:11">
      <c r="A1270" s="1" t="s">
        <v>232</v>
      </c>
      <c r="B1270" s="1">
        <v>1269</v>
      </c>
      <c r="C1270" s="1">
        <v>202108</v>
      </c>
      <c r="D1270" s="4" t="s">
        <v>278</v>
      </c>
      <c r="E1270" s="1">
        <v>664</v>
      </c>
      <c r="F1270" s="1">
        <v>3</v>
      </c>
      <c r="G1270" s="1">
        <v>0</v>
      </c>
      <c r="H1270" s="8">
        <v>317488</v>
      </c>
      <c r="I1270" s="8">
        <v>105597</v>
      </c>
      <c r="J1270" s="8">
        <v>1692586</v>
      </c>
      <c r="K1270" s="1" t="s">
        <v>166</v>
      </c>
    </row>
    <row r="1271" spans="1:11">
      <c r="A1271" s="1" t="s">
        <v>232</v>
      </c>
      <c r="B1271" s="1">
        <v>1270</v>
      </c>
      <c r="C1271" s="1">
        <v>202108</v>
      </c>
      <c r="D1271" s="4" t="s">
        <v>278</v>
      </c>
      <c r="E1271" s="1">
        <v>666</v>
      </c>
      <c r="F1271" s="1">
        <v>3</v>
      </c>
      <c r="G1271" s="1">
        <v>0</v>
      </c>
      <c r="H1271" s="8">
        <v>775662</v>
      </c>
      <c r="I1271" s="8">
        <v>269737</v>
      </c>
      <c r="J1271" s="8">
        <v>3815514</v>
      </c>
      <c r="K1271" s="1" t="s">
        <v>166</v>
      </c>
    </row>
    <row r="1272" spans="1:11">
      <c r="A1272" s="1" t="s">
        <v>232</v>
      </c>
      <c r="B1272" s="1">
        <v>1271</v>
      </c>
      <c r="C1272" s="1">
        <v>202108</v>
      </c>
      <c r="D1272" s="4" t="s">
        <v>278</v>
      </c>
      <c r="E1272" s="1">
        <v>669</v>
      </c>
      <c r="F1272" s="1">
        <v>3</v>
      </c>
      <c r="G1272" s="1">
        <v>0</v>
      </c>
      <c r="H1272" s="8">
        <v>12394</v>
      </c>
      <c r="I1272" s="8">
        <v>3957</v>
      </c>
      <c r="J1272" s="8">
        <v>71754</v>
      </c>
      <c r="K1272" s="1" t="s">
        <v>166</v>
      </c>
    </row>
    <row r="1273" spans="1:11">
      <c r="A1273" s="1" t="s">
        <v>232</v>
      </c>
      <c r="B1273" s="1">
        <v>1272</v>
      </c>
      <c r="C1273" s="1">
        <v>202108</v>
      </c>
      <c r="D1273" s="4" t="s">
        <v>278</v>
      </c>
      <c r="E1273" s="1">
        <v>676</v>
      </c>
      <c r="F1273" s="1">
        <v>3</v>
      </c>
      <c r="G1273" s="1">
        <v>0</v>
      </c>
      <c r="H1273" s="8">
        <v>655</v>
      </c>
      <c r="I1273" s="8">
        <v>67</v>
      </c>
      <c r="J1273" s="8">
        <v>2962</v>
      </c>
      <c r="K1273" s="1" t="s">
        <v>166</v>
      </c>
    </row>
    <row r="1274" spans="1:11">
      <c r="A1274" s="1" t="s">
        <v>232</v>
      </c>
      <c r="B1274" s="1">
        <v>1273</v>
      </c>
      <c r="C1274" s="1">
        <v>202108</v>
      </c>
      <c r="D1274" s="4" t="s">
        <v>278</v>
      </c>
      <c r="E1274" s="1">
        <v>690</v>
      </c>
      <c r="F1274" s="1">
        <v>3</v>
      </c>
      <c r="G1274" s="1">
        <v>0</v>
      </c>
      <c r="H1274" s="8">
        <v>79006</v>
      </c>
      <c r="I1274" s="8">
        <v>26768</v>
      </c>
      <c r="J1274" s="8">
        <v>715511</v>
      </c>
      <c r="K1274" s="1" t="s">
        <v>166</v>
      </c>
    </row>
    <row r="1275" spans="1:11">
      <c r="A1275" s="1" t="s">
        <v>232</v>
      </c>
      <c r="B1275" s="1">
        <v>1274</v>
      </c>
      <c r="C1275" s="1">
        <v>202108</v>
      </c>
      <c r="D1275" s="4" t="s">
        <v>278</v>
      </c>
      <c r="E1275" s="1">
        <v>696</v>
      </c>
      <c r="F1275" s="1">
        <v>3</v>
      </c>
      <c r="G1275" s="1">
        <v>0</v>
      </c>
      <c r="H1275" s="8">
        <v>51595</v>
      </c>
      <c r="I1275" s="8">
        <v>17969</v>
      </c>
      <c r="J1275" s="8">
        <v>333682</v>
      </c>
      <c r="K1275" s="1" t="s">
        <v>166</v>
      </c>
    </row>
    <row r="1276" spans="1:11">
      <c r="A1276" s="1" t="s">
        <v>232</v>
      </c>
      <c r="B1276" s="1">
        <v>1275</v>
      </c>
      <c r="C1276" s="1">
        <v>202108</v>
      </c>
      <c r="D1276" s="4" t="s">
        <v>278</v>
      </c>
      <c r="E1276" s="1">
        <v>720</v>
      </c>
      <c r="F1276" s="1">
        <v>3</v>
      </c>
      <c r="G1276" s="1">
        <v>0</v>
      </c>
      <c r="H1276" s="8">
        <v>168234</v>
      </c>
      <c r="I1276" s="8">
        <v>63117</v>
      </c>
      <c r="J1276" s="8">
        <v>1507574</v>
      </c>
      <c r="K1276" s="1" t="s">
        <v>166</v>
      </c>
    </row>
    <row r="1277" spans="1:11">
      <c r="A1277" s="1" t="s">
        <v>232</v>
      </c>
      <c r="B1277" s="1">
        <v>1276</v>
      </c>
      <c r="C1277" s="1">
        <v>202109</v>
      </c>
      <c r="D1277" s="4" t="s">
        <v>256</v>
      </c>
      <c r="E1277" s="1">
        <v>52</v>
      </c>
      <c r="F1277" s="1">
        <v>3</v>
      </c>
      <c r="G1277" s="1">
        <v>0</v>
      </c>
      <c r="H1277" s="8">
        <v>2595292</v>
      </c>
      <c r="I1277" s="8">
        <v>569063</v>
      </c>
      <c r="J1277" s="8">
        <v>10423566</v>
      </c>
      <c r="K1277" s="1" t="s">
        <v>166</v>
      </c>
    </row>
    <row r="1278" spans="1:11">
      <c r="A1278" s="1" t="s">
        <v>232</v>
      </c>
      <c r="B1278" s="1">
        <v>1277</v>
      </c>
      <c r="C1278" s="1">
        <v>202109</v>
      </c>
      <c r="D1278" s="4" t="s">
        <v>256</v>
      </c>
      <c r="E1278" s="1">
        <v>204</v>
      </c>
      <c r="F1278" s="1">
        <v>3</v>
      </c>
      <c r="G1278" s="1">
        <v>0</v>
      </c>
      <c r="H1278" s="8">
        <v>988627</v>
      </c>
      <c r="I1278" s="8">
        <v>142803</v>
      </c>
      <c r="J1278" s="8">
        <v>825263</v>
      </c>
      <c r="K1278" s="1" t="s">
        <v>166</v>
      </c>
    </row>
    <row r="1279" spans="1:11">
      <c r="A1279" s="1" t="s">
        <v>232</v>
      </c>
      <c r="B1279" s="1">
        <v>1278</v>
      </c>
      <c r="C1279" s="1">
        <v>202109</v>
      </c>
      <c r="D1279" s="4" t="s">
        <v>256</v>
      </c>
      <c r="E1279" s="1">
        <v>662</v>
      </c>
      <c r="F1279" s="1">
        <v>3</v>
      </c>
      <c r="G1279" s="1">
        <v>0</v>
      </c>
      <c r="H1279" s="8">
        <v>811256</v>
      </c>
      <c r="I1279" s="8">
        <v>231322</v>
      </c>
      <c r="J1279" s="8">
        <v>2196007</v>
      </c>
      <c r="K1279" s="1" t="s">
        <v>166</v>
      </c>
    </row>
    <row r="1280" spans="1:11">
      <c r="A1280" s="1" t="s">
        <v>232</v>
      </c>
      <c r="B1280" s="1">
        <v>1279</v>
      </c>
      <c r="C1280" s="1">
        <v>202109</v>
      </c>
      <c r="D1280" s="4" t="s">
        <v>256</v>
      </c>
      <c r="E1280" s="1">
        <v>664</v>
      </c>
      <c r="F1280" s="1">
        <v>3</v>
      </c>
      <c r="G1280" s="1">
        <v>0</v>
      </c>
      <c r="H1280" s="8">
        <v>2923182</v>
      </c>
      <c r="I1280" s="8">
        <v>522543</v>
      </c>
      <c r="J1280" s="8">
        <v>6677446</v>
      </c>
      <c r="K1280" s="1" t="s">
        <v>166</v>
      </c>
    </row>
    <row r="1281" spans="1:11">
      <c r="A1281" s="1" t="s">
        <v>232</v>
      </c>
      <c r="B1281" s="1">
        <v>1280</v>
      </c>
      <c r="C1281" s="1">
        <v>202109</v>
      </c>
      <c r="D1281" s="4" t="s">
        <v>256</v>
      </c>
      <c r="E1281" s="1">
        <v>666</v>
      </c>
      <c r="F1281" s="1">
        <v>3</v>
      </c>
      <c r="G1281" s="1">
        <v>0</v>
      </c>
      <c r="H1281" s="8">
        <v>17942711</v>
      </c>
      <c r="I1281" s="8">
        <v>2987648</v>
      </c>
      <c r="J1281" s="8">
        <v>27098149</v>
      </c>
      <c r="K1281" s="1" t="s">
        <v>166</v>
      </c>
    </row>
    <row r="1282" spans="1:11">
      <c r="A1282" s="1" t="s">
        <v>232</v>
      </c>
      <c r="B1282" s="1">
        <v>1281</v>
      </c>
      <c r="C1282" s="1">
        <v>202109</v>
      </c>
      <c r="D1282" s="4" t="s">
        <v>256</v>
      </c>
      <c r="E1282" s="1">
        <v>669</v>
      </c>
      <c r="F1282" s="1">
        <v>3</v>
      </c>
      <c r="G1282" s="1">
        <v>0</v>
      </c>
      <c r="H1282" s="8">
        <v>455721</v>
      </c>
      <c r="I1282" s="8">
        <v>86034</v>
      </c>
      <c r="J1282" s="8">
        <v>1151102</v>
      </c>
      <c r="K1282" s="1" t="s">
        <v>166</v>
      </c>
    </row>
    <row r="1283" spans="1:11">
      <c r="A1283" s="1" t="s">
        <v>232</v>
      </c>
      <c r="B1283" s="1">
        <v>1282</v>
      </c>
      <c r="C1283" s="1">
        <v>202109</v>
      </c>
      <c r="D1283" s="4" t="s">
        <v>256</v>
      </c>
      <c r="E1283" s="1">
        <v>676</v>
      </c>
      <c r="F1283" s="1">
        <v>3</v>
      </c>
      <c r="G1283" s="1">
        <v>0</v>
      </c>
      <c r="H1283" s="8">
        <v>1021</v>
      </c>
      <c r="I1283" s="8">
        <v>417</v>
      </c>
      <c r="J1283" s="8">
        <v>6725</v>
      </c>
      <c r="K1283" s="1" t="s">
        <v>166</v>
      </c>
    </row>
    <row r="1284" spans="1:11">
      <c r="A1284" s="1" t="s">
        <v>232</v>
      </c>
      <c r="B1284" s="1">
        <v>1283</v>
      </c>
      <c r="C1284" s="1">
        <v>202109</v>
      </c>
      <c r="D1284" s="4" t="s">
        <v>256</v>
      </c>
      <c r="E1284" s="1">
        <v>690</v>
      </c>
      <c r="F1284" s="1">
        <v>3</v>
      </c>
      <c r="G1284" s="1">
        <v>0</v>
      </c>
      <c r="H1284" s="8">
        <v>399730</v>
      </c>
      <c r="I1284" s="8">
        <v>83936</v>
      </c>
      <c r="J1284" s="8">
        <v>1559042</v>
      </c>
      <c r="K1284" s="1" t="s">
        <v>166</v>
      </c>
    </row>
    <row r="1285" spans="1:11">
      <c r="A1285" s="1" t="s">
        <v>232</v>
      </c>
      <c r="B1285" s="1">
        <v>1284</v>
      </c>
      <c r="C1285" s="1">
        <v>202109</v>
      </c>
      <c r="D1285" s="4" t="s">
        <v>256</v>
      </c>
      <c r="E1285" s="1">
        <v>696</v>
      </c>
      <c r="F1285" s="1">
        <v>3</v>
      </c>
      <c r="G1285" s="1">
        <v>0</v>
      </c>
      <c r="H1285" s="8">
        <v>117599</v>
      </c>
      <c r="I1285" s="8">
        <v>22282</v>
      </c>
      <c r="J1285" s="8">
        <v>401791</v>
      </c>
      <c r="K1285" s="1" t="s">
        <v>166</v>
      </c>
    </row>
    <row r="1286" spans="1:11">
      <c r="A1286" s="1" t="s">
        <v>232</v>
      </c>
      <c r="B1286" s="1">
        <v>1285</v>
      </c>
      <c r="C1286" s="1">
        <v>202109</v>
      </c>
      <c r="D1286" s="4" t="s">
        <v>256</v>
      </c>
      <c r="E1286" s="1">
        <v>720</v>
      </c>
      <c r="F1286" s="1">
        <v>3</v>
      </c>
      <c r="G1286" s="1">
        <v>0</v>
      </c>
      <c r="H1286" s="8">
        <v>890373</v>
      </c>
      <c r="I1286" s="8">
        <v>181516</v>
      </c>
      <c r="J1286" s="8">
        <v>3508351</v>
      </c>
      <c r="K1286" s="1" t="s">
        <v>166</v>
      </c>
    </row>
    <row r="1287" spans="1:11">
      <c r="A1287" s="1" t="s">
        <v>232</v>
      </c>
      <c r="B1287" s="1">
        <v>1286</v>
      </c>
      <c r="C1287" s="1">
        <v>202109</v>
      </c>
      <c r="D1287" s="4" t="s">
        <v>265</v>
      </c>
      <c r="E1287" s="1">
        <v>52</v>
      </c>
      <c r="F1287" s="1">
        <v>3</v>
      </c>
      <c r="G1287" s="1">
        <v>0</v>
      </c>
      <c r="H1287" s="8">
        <v>1040019</v>
      </c>
      <c r="I1287" s="8">
        <v>357013</v>
      </c>
      <c r="J1287" s="8">
        <v>6904926</v>
      </c>
      <c r="K1287" s="1" t="s">
        <v>166</v>
      </c>
    </row>
    <row r="1288" spans="1:11">
      <c r="A1288" s="1" t="s">
        <v>232</v>
      </c>
      <c r="B1288" s="1">
        <v>1287</v>
      </c>
      <c r="C1288" s="1">
        <v>202109</v>
      </c>
      <c r="D1288" s="4" t="s">
        <v>265</v>
      </c>
      <c r="E1288" s="1">
        <v>662</v>
      </c>
      <c r="F1288" s="1">
        <v>3</v>
      </c>
      <c r="G1288" s="1">
        <v>0</v>
      </c>
      <c r="H1288" s="8">
        <v>204296</v>
      </c>
      <c r="I1288" s="8">
        <v>92043</v>
      </c>
      <c r="J1288" s="8">
        <v>914783</v>
      </c>
      <c r="K1288" s="1" t="s">
        <v>166</v>
      </c>
    </row>
    <row r="1289" spans="1:11">
      <c r="A1289" s="1" t="s">
        <v>232</v>
      </c>
      <c r="B1289" s="1">
        <v>1288</v>
      </c>
      <c r="C1289" s="1">
        <v>202109</v>
      </c>
      <c r="D1289" s="4" t="s">
        <v>265</v>
      </c>
      <c r="E1289" s="1">
        <v>664</v>
      </c>
      <c r="F1289" s="1">
        <v>3</v>
      </c>
      <c r="G1289" s="1">
        <v>0</v>
      </c>
      <c r="H1289" s="8">
        <v>34261</v>
      </c>
      <c r="I1289" s="8">
        <v>19170</v>
      </c>
      <c r="J1289" s="8">
        <v>170939</v>
      </c>
      <c r="K1289" s="1" t="s">
        <v>166</v>
      </c>
    </row>
    <row r="1290" spans="1:11">
      <c r="A1290" s="1" t="s">
        <v>232</v>
      </c>
      <c r="B1290" s="1">
        <v>1289</v>
      </c>
      <c r="C1290" s="1">
        <v>202109</v>
      </c>
      <c r="D1290" s="4" t="s">
        <v>265</v>
      </c>
      <c r="E1290" s="1">
        <v>666</v>
      </c>
      <c r="F1290" s="1">
        <v>3</v>
      </c>
      <c r="G1290" s="1">
        <v>0</v>
      </c>
      <c r="H1290" s="8">
        <v>3099061</v>
      </c>
      <c r="I1290" s="8">
        <v>1216156</v>
      </c>
      <c r="J1290" s="8">
        <v>12788661</v>
      </c>
      <c r="K1290" s="1" t="s">
        <v>166</v>
      </c>
    </row>
    <row r="1291" spans="1:11">
      <c r="A1291" s="1" t="s">
        <v>232</v>
      </c>
      <c r="B1291" s="1">
        <v>1290</v>
      </c>
      <c r="C1291" s="1">
        <v>202109</v>
      </c>
      <c r="D1291" s="4" t="s">
        <v>265</v>
      </c>
      <c r="E1291" s="1">
        <v>669</v>
      </c>
      <c r="F1291" s="1">
        <v>3</v>
      </c>
      <c r="G1291" s="1">
        <v>0</v>
      </c>
      <c r="H1291" s="8">
        <v>33086</v>
      </c>
      <c r="I1291" s="8">
        <v>8415</v>
      </c>
      <c r="J1291" s="8">
        <v>134782</v>
      </c>
      <c r="K1291" s="1" t="s">
        <v>166</v>
      </c>
    </row>
    <row r="1292" spans="1:11">
      <c r="A1292" s="1" t="s">
        <v>232</v>
      </c>
      <c r="B1292" s="1">
        <v>1291</v>
      </c>
      <c r="C1292" s="1">
        <v>202109</v>
      </c>
      <c r="D1292" s="4" t="s">
        <v>265</v>
      </c>
      <c r="E1292" s="1">
        <v>676</v>
      </c>
      <c r="F1292" s="1">
        <v>3</v>
      </c>
      <c r="G1292" s="1">
        <v>0</v>
      </c>
      <c r="H1292" s="8">
        <v>390936</v>
      </c>
      <c r="I1292" s="8">
        <v>165555</v>
      </c>
      <c r="J1292" s="8">
        <v>1347932</v>
      </c>
      <c r="K1292" s="1" t="s">
        <v>166</v>
      </c>
    </row>
    <row r="1293" spans="1:11">
      <c r="A1293" s="1" t="s">
        <v>232</v>
      </c>
      <c r="B1293" s="1">
        <v>1292</v>
      </c>
      <c r="C1293" s="1">
        <v>202109</v>
      </c>
      <c r="D1293" s="4" t="s">
        <v>265</v>
      </c>
      <c r="E1293" s="1">
        <v>690</v>
      </c>
      <c r="F1293" s="1">
        <v>3</v>
      </c>
      <c r="G1293" s="1">
        <v>0</v>
      </c>
      <c r="H1293" s="8">
        <v>147060</v>
      </c>
      <c r="I1293" s="8">
        <v>45461</v>
      </c>
      <c r="J1293" s="8">
        <v>697799</v>
      </c>
      <c r="K1293" s="1" t="s">
        <v>166</v>
      </c>
    </row>
    <row r="1294" spans="1:11">
      <c r="A1294" s="1" t="s">
        <v>232</v>
      </c>
      <c r="B1294" s="1">
        <v>1293</v>
      </c>
      <c r="C1294" s="1">
        <v>202109</v>
      </c>
      <c r="D1294" s="4" t="s">
        <v>265</v>
      </c>
      <c r="E1294" s="1">
        <v>696</v>
      </c>
      <c r="F1294" s="1">
        <v>3</v>
      </c>
      <c r="G1294" s="1">
        <v>0</v>
      </c>
      <c r="H1294" s="8">
        <v>1310015</v>
      </c>
      <c r="I1294" s="8">
        <v>521948</v>
      </c>
      <c r="J1294" s="8">
        <v>6121648</v>
      </c>
      <c r="K1294" s="1" t="s">
        <v>166</v>
      </c>
    </row>
    <row r="1295" spans="1:11">
      <c r="A1295" s="1" t="s">
        <v>232</v>
      </c>
      <c r="B1295" s="1">
        <v>1294</v>
      </c>
      <c r="C1295" s="1">
        <v>202109</v>
      </c>
      <c r="D1295" s="4" t="s">
        <v>265</v>
      </c>
      <c r="E1295" s="1">
        <v>720</v>
      </c>
      <c r="F1295" s="1">
        <v>3</v>
      </c>
      <c r="G1295" s="1">
        <v>0</v>
      </c>
      <c r="H1295" s="8">
        <v>5399663</v>
      </c>
      <c r="I1295" s="8">
        <v>2019772</v>
      </c>
      <c r="J1295" s="8">
        <v>27924666</v>
      </c>
      <c r="K1295" s="1" t="s">
        <v>166</v>
      </c>
    </row>
    <row r="1296" spans="1:11">
      <c r="A1296" s="1" t="s">
        <v>232</v>
      </c>
      <c r="B1296" s="1">
        <v>1295</v>
      </c>
      <c r="C1296" s="1">
        <v>202109</v>
      </c>
      <c r="D1296" s="4" t="s">
        <v>271</v>
      </c>
      <c r="E1296" s="1">
        <v>52</v>
      </c>
      <c r="F1296" s="1">
        <v>3</v>
      </c>
      <c r="G1296" s="1">
        <v>0</v>
      </c>
      <c r="H1296" s="8">
        <v>197015</v>
      </c>
      <c r="I1296" s="8">
        <v>67769</v>
      </c>
      <c r="J1296" s="8">
        <v>1886918</v>
      </c>
      <c r="K1296" s="1" t="s">
        <v>166</v>
      </c>
    </row>
    <row r="1297" spans="1:11">
      <c r="A1297" s="1" t="s">
        <v>232</v>
      </c>
      <c r="B1297" s="1">
        <v>1296</v>
      </c>
      <c r="C1297" s="1">
        <v>202109</v>
      </c>
      <c r="D1297" s="4" t="s">
        <v>271</v>
      </c>
      <c r="E1297" s="1">
        <v>204</v>
      </c>
      <c r="F1297" s="1">
        <v>3</v>
      </c>
      <c r="G1297" s="1">
        <v>0</v>
      </c>
      <c r="H1297" s="8">
        <v>252189</v>
      </c>
      <c r="I1297" s="8">
        <v>82036</v>
      </c>
      <c r="J1297" s="8">
        <v>1317745</v>
      </c>
      <c r="K1297" s="1" t="s">
        <v>166</v>
      </c>
    </row>
    <row r="1298" spans="1:11">
      <c r="A1298" s="1" t="s">
        <v>232</v>
      </c>
      <c r="B1298" s="1">
        <v>1297</v>
      </c>
      <c r="C1298" s="1">
        <v>202109</v>
      </c>
      <c r="D1298" s="4" t="s">
        <v>271</v>
      </c>
      <c r="E1298" s="1">
        <v>662</v>
      </c>
      <c r="F1298" s="1">
        <v>3</v>
      </c>
      <c r="G1298" s="1">
        <v>0</v>
      </c>
      <c r="H1298" s="8">
        <v>17820</v>
      </c>
      <c r="I1298" s="8">
        <v>5665</v>
      </c>
      <c r="J1298" s="8">
        <v>134997</v>
      </c>
      <c r="K1298" s="1" t="s">
        <v>166</v>
      </c>
    </row>
    <row r="1299" spans="1:11">
      <c r="A1299" s="1" t="s">
        <v>232</v>
      </c>
      <c r="B1299" s="1">
        <v>1298</v>
      </c>
      <c r="C1299" s="1">
        <v>202109</v>
      </c>
      <c r="D1299" s="4" t="s">
        <v>271</v>
      </c>
      <c r="E1299" s="1">
        <v>664</v>
      </c>
      <c r="F1299" s="1">
        <v>3</v>
      </c>
      <c r="G1299" s="1">
        <v>0</v>
      </c>
      <c r="H1299" s="8">
        <v>255391</v>
      </c>
      <c r="I1299" s="8">
        <v>87543</v>
      </c>
      <c r="J1299" s="8">
        <v>2647158</v>
      </c>
      <c r="K1299" s="1" t="s">
        <v>166</v>
      </c>
    </row>
    <row r="1300" spans="1:11">
      <c r="A1300" s="1" t="s">
        <v>232</v>
      </c>
      <c r="B1300" s="1">
        <v>1299</v>
      </c>
      <c r="C1300" s="1">
        <v>202109</v>
      </c>
      <c r="D1300" s="4" t="s">
        <v>271</v>
      </c>
      <c r="E1300" s="1">
        <v>666</v>
      </c>
      <c r="F1300" s="1">
        <v>3</v>
      </c>
      <c r="G1300" s="1">
        <v>0</v>
      </c>
      <c r="H1300" s="8">
        <v>204419</v>
      </c>
      <c r="I1300" s="8">
        <v>62248</v>
      </c>
      <c r="J1300" s="8">
        <v>679373</v>
      </c>
      <c r="K1300" s="1" t="s">
        <v>166</v>
      </c>
    </row>
    <row r="1301" spans="1:11">
      <c r="A1301" s="1" t="s">
        <v>232</v>
      </c>
      <c r="B1301" s="1">
        <v>1300</v>
      </c>
      <c r="C1301" s="1">
        <v>202109</v>
      </c>
      <c r="D1301" s="4" t="s">
        <v>271</v>
      </c>
      <c r="E1301" s="1">
        <v>669</v>
      </c>
      <c r="F1301" s="1">
        <v>3</v>
      </c>
      <c r="G1301" s="1">
        <v>0</v>
      </c>
      <c r="H1301" s="8">
        <v>83120</v>
      </c>
      <c r="I1301" s="8">
        <v>27001</v>
      </c>
      <c r="J1301" s="8">
        <v>478338</v>
      </c>
      <c r="K1301" s="1" t="s">
        <v>166</v>
      </c>
    </row>
    <row r="1302" spans="1:11">
      <c r="A1302" s="1" t="s">
        <v>232</v>
      </c>
      <c r="B1302" s="1">
        <v>1301</v>
      </c>
      <c r="C1302" s="1">
        <v>202109</v>
      </c>
      <c r="D1302" s="4" t="s">
        <v>271</v>
      </c>
      <c r="E1302" s="1">
        <v>676</v>
      </c>
      <c r="F1302" s="1">
        <v>3</v>
      </c>
      <c r="G1302" s="1">
        <v>0</v>
      </c>
      <c r="H1302" s="8">
        <v>19516</v>
      </c>
      <c r="I1302" s="8">
        <v>9247</v>
      </c>
      <c r="J1302" s="8">
        <v>149571</v>
      </c>
      <c r="K1302" s="1" t="s">
        <v>166</v>
      </c>
    </row>
    <row r="1303" spans="1:11">
      <c r="A1303" s="1" t="s">
        <v>232</v>
      </c>
      <c r="B1303" s="1">
        <v>1302</v>
      </c>
      <c r="C1303" s="1">
        <v>202109</v>
      </c>
      <c r="D1303" s="4" t="s">
        <v>271</v>
      </c>
      <c r="E1303" s="1">
        <v>690</v>
      </c>
      <c r="F1303" s="1">
        <v>3</v>
      </c>
      <c r="G1303" s="1">
        <v>0</v>
      </c>
      <c r="H1303" s="8">
        <v>86142</v>
      </c>
      <c r="I1303" s="8">
        <v>26004</v>
      </c>
      <c r="J1303" s="8">
        <v>517095</v>
      </c>
      <c r="K1303" s="1" t="s">
        <v>166</v>
      </c>
    </row>
    <row r="1304" spans="1:11">
      <c r="A1304" s="1" t="s">
        <v>232</v>
      </c>
      <c r="B1304" s="1">
        <v>1303</v>
      </c>
      <c r="C1304" s="1">
        <v>202109</v>
      </c>
      <c r="D1304" s="4" t="s">
        <v>271</v>
      </c>
      <c r="E1304" s="1">
        <v>696</v>
      </c>
      <c r="F1304" s="1">
        <v>3</v>
      </c>
      <c r="G1304" s="1">
        <v>0</v>
      </c>
      <c r="H1304" s="8">
        <v>14033</v>
      </c>
      <c r="I1304" s="8">
        <v>8299</v>
      </c>
      <c r="J1304" s="8">
        <v>143602</v>
      </c>
      <c r="K1304" s="1" t="s">
        <v>166</v>
      </c>
    </row>
    <row r="1305" spans="1:11">
      <c r="A1305" s="1" t="s">
        <v>232</v>
      </c>
      <c r="B1305" s="1">
        <v>1304</v>
      </c>
      <c r="C1305" s="1">
        <v>202109</v>
      </c>
      <c r="D1305" s="4" t="s">
        <v>271</v>
      </c>
      <c r="E1305" s="1">
        <v>720</v>
      </c>
      <c r="F1305" s="1">
        <v>3</v>
      </c>
      <c r="G1305" s="1">
        <v>0</v>
      </c>
      <c r="H1305" s="8">
        <v>846812</v>
      </c>
      <c r="I1305" s="8">
        <v>817187</v>
      </c>
      <c r="J1305" s="8">
        <v>7180790</v>
      </c>
      <c r="K1305" s="1" t="s">
        <v>166</v>
      </c>
    </row>
    <row r="1306" spans="1:11">
      <c r="A1306" s="1" t="s">
        <v>232</v>
      </c>
      <c r="B1306" s="1">
        <v>1305</v>
      </c>
      <c r="C1306" s="1">
        <v>202109</v>
      </c>
      <c r="D1306" s="4" t="s">
        <v>278</v>
      </c>
      <c r="E1306" s="1">
        <v>52</v>
      </c>
      <c r="F1306" s="1">
        <v>3</v>
      </c>
      <c r="G1306" s="1">
        <v>0</v>
      </c>
      <c r="H1306" s="8">
        <v>178116</v>
      </c>
      <c r="I1306" s="8">
        <v>59605</v>
      </c>
      <c r="J1306" s="8">
        <v>1375799</v>
      </c>
      <c r="K1306" s="1" t="s">
        <v>166</v>
      </c>
    </row>
    <row r="1307" spans="1:11">
      <c r="A1307" s="1" t="s">
        <v>232</v>
      </c>
      <c r="B1307" s="1">
        <v>1306</v>
      </c>
      <c r="C1307" s="1">
        <v>202109</v>
      </c>
      <c r="D1307" s="4" t="s">
        <v>278</v>
      </c>
      <c r="E1307" s="1">
        <v>204</v>
      </c>
      <c r="F1307" s="1">
        <v>3</v>
      </c>
      <c r="G1307" s="1">
        <v>0</v>
      </c>
      <c r="H1307" s="8">
        <v>20153</v>
      </c>
      <c r="I1307" s="8">
        <v>6337</v>
      </c>
      <c r="J1307" s="8">
        <v>171704</v>
      </c>
      <c r="K1307" s="1" t="s">
        <v>166</v>
      </c>
    </row>
    <row r="1308" spans="1:11">
      <c r="A1308" s="1" t="s">
        <v>232</v>
      </c>
      <c r="B1308" s="1">
        <v>1307</v>
      </c>
      <c r="C1308" s="1">
        <v>202109</v>
      </c>
      <c r="D1308" s="4" t="s">
        <v>278</v>
      </c>
      <c r="E1308" s="1">
        <v>662</v>
      </c>
      <c r="F1308" s="1">
        <v>3</v>
      </c>
      <c r="G1308" s="1">
        <v>0</v>
      </c>
      <c r="H1308" s="8">
        <v>9841</v>
      </c>
      <c r="I1308" s="8">
        <v>5330</v>
      </c>
      <c r="J1308" s="8">
        <v>54988</v>
      </c>
      <c r="K1308" s="1" t="s">
        <v>166</v>
      </c>
    </row>
    <row r="1309" spans="1:11">
      <c r="A1309" s="1" t="s">
        <v>232</v>
      </c>
      <c r="B1309" s="1">
        <v>1308</v>
      </c>
      <c r="C1309" s="1">
        <v>202109</v>
      </c>
      <c r="D1309" s="4" t="s">
        <v>278</v>
      </c>
      <c r="E1309" s="1">
        <v>664</v>
      </c>
      <c r="F1309" s="1">
        <v>3</v>
      </c>
      <c r="G1309" s="1">
        <v>0</v>
      </c>
      <c r="H1309" s="8">
        <v>264474</v>
      </c>
      <c r="I1309" s="8">
        <v>93818</v>
      </c>
      <c r="J1309" s="8">
        <v>1816269</v>
      </c>
      <c r="K1309" s="1" t="s">
        <v>166</v>
      </c>
    </row>
    <row r="1310" spans="1:11">
      <c r="A1310" s="1" t="s">
        <v>232</v>
      </c>
      <c r="B1310" s="1">
        <v>1309</v>
      </c>
      <c r="C1310" s="1">
        <v>202109</v>
      </c>
      <c r="D1310" s="4" t="s">
        <v>278</v>
      </c>
      <c r="E1310" s="1">
        <v>666</v>
      </c>
      <c r="F1310" s="1">
        <v>3</v>
      </c>
      <c r="G1310" s="1">
        <v>0</v>
      </c>
      <c r="H1310" s="8">
        <v>999015</v>
      </c>
      <c r="I1310" s="8">
        <v>403778</v>
      </c>
      <c r="J1310" s="8">
        <v>4418601</v>
      </c>
      <c r="K1310" s="1" t="s">
        <v>166</v>
      </c>
    </row>
    <row r="1311" spans="1:11">
      <c r="A1311" s="1" t="s">
        <v>232</v>
      </c>
      <c r="B1311" s="1">
        <v>1310</v>
      </c>
      <c r="C1311" s="1">
        <v>202109</v>
      </c>
      <c r="D1311" s="4" t="s">
        <v>278</v>
      </c>
      <c r="E1311" s="1">
        <v>669</v>
      </c>
      <c r="F1311" s="1">
        <v>3</v>
      </c>
      <c r="G1311" s="1">
        <v>0</v>
      </c>
      <c r="H1311" s="8">
        <v>34102</v>
      </c>
      <c r="I1311" s="8">
        <v>11798</v>
      </c>
      <c r="J1311" s="8">
        <v>294139</v>
      </c>
      <c r="K1311" s="1" t="s">
        <v>166</v>
      </c>
    </row>
    <row r="1312" spans="1:11">
      <c r="A1312" s="1" t="s">
        <v>232</v>
      </c>
      <c r="B1312" s="1">
        <v>1311</v>
      </c>
      <c r="C1312" s="1">
        <v>202109</v>
      </c>
      <c r="D1312" s="4" t="s">
        <v>278</v>
      </c>
      <c r="E1312" s="1">
        <v>690</v>
      </c>
      <c r="F1312" s="1">
        <v>3</v>
      </c>
      <c r="G1312" s="1">
        <v>0</v>
      </c>
      <c r="H1312" s="8">
        <v>106821</v>
      </c>
      <c r="I1312" s="8">
        <v>34879</v>
      </c>
      <c r="J1312" s="8">
        <v>960694</v>
      </c>
      <c r="K1312" s="1" t="s">
        <v>166</v>
      </c>
    </row>
    <row r="1313" spans="1:11">
      <c r="A1313" s="1" t="s">
        <v>232</v>
      </c>
      <c r="B1313" s="1">
        <v>1312</v>
      </c>
      <c r="C1313" s="1">
        <v>202109</v>
      </c>
      <c r="D1313" s="4" t="s">
        <v>278</v>
      </c>
      <c r="E1313" s="1">
        <v>696</v>
      </c>
      <c r="F1313" s="1">
        <v>3</v>
      </c>
      <c r="G1313" s="1">
        <v>0</v>
      </c>
      <c r="H1313" s="8">
        <v>102409</v>
      </c>
      <c r="I1313" s="8">
        <v>30187</v>
      </c>
      <c r="J1313" s="8">
        <v>617350</v>
      </c>
      <c r="K1313" s="1" t="s">
        <v>166</v>
      </c>
    </row>
    <row r="1314" spans="1:11">
      <c r="A1314" s="1" t="s">
        <v>232</v>
      </c>
      <c r="B1314" s="1">
        <v>1313</v>
      </c>
      <c r="C1314" s="1">
        <v>202109</v>
      </c>
      <c r="D1314" s="4" t="s">
        <v>278</v>
      </c>
      <c r="E1314" s="1">
        <v>720</v>
      </c>
      <c r="F1314" s="1">
        <v>3</v>
      </c>
      <c r="G1314" s="1">
        <v>0</v>
      </c>
      <c r="H1314" s="8">
        <v>151618</v>
      </c>
      <c r="I1314" s="8">
        <v>51730</v>
      </c>
      <c r="J1314" s="8">
        <v>1385847</v>
      </c>
      <c r="K1314" s="1" t="s">
        <v>166</v>
      </c>
    </row>
    <row r="1315" spans="1:11">
      <c r="A1315" s="1" t="s">
        <v>232</v>
      </c>
      <c r="B1315" s="1">
        <v>1314</v>
      </c>
      <c r="C1315" s="1">
        <v>202110</v>
      </c>
      <c r="D1315" s="4" t="s">
        <v>256</v>
      </c>
      <c r="E1315" s="1">
        <v>52</v>
      </c>
      <c r="F1315" s="1">
        <v>3</v>
      </c>
      <c r="G1315" s="1">
        <v>0</v>
      </c>
      <c r="H1315" s="8">
        <v>2803865</v>
      </c>
      <c r="I1315" s="8">
        <v>622889</v>
      </c>
      <c r="J1315" s="8">
        <v>11473672</v>
      </c>
      <c r="K1315" s="1" t="s">
        <v>166</v>
      </c>
    </row>
    <row r="1316" spans="1:11">
      <c r="A1316" s="1" t="s">
        <v>232</v>
      </c>
      <c r="B1316" s="1">
        <v>1315</v>
      </c>
      <c r="C1316" s="1">
        <v>202110</v>
      </c>
      <c r="D1316" s="4" t="s">
        <v>256</v>
      </c>
      <c r="E1316" s="1">
        <v>204</v>
      </c>
      <c r="F1316" s="1">
        <v>3</v>
      </c>
      <c r="G1316" s="1">
        <v>0</v>
      </c>
      <c r="H1316" s="8">
        <v>1392575</v>
      </c>
      <c r="I1316" s="8">
        <v>213045</v>
      </c>
      <c r="J1316" s="8">
        <v>1251297</v>
      </c>
      <c r="K1316" s="1" t="s">
        <v>166</v>
      </c>
    </row>
    <row r="1317" spans="1:11">
      <c r="A1317" s="1" t="s">
        <v>232</v>
      </c>
      <c r="B1317" s="1">
        <v>1316</v>
      </c>
      <c r="C1317" s="1">
        <v>202110</v>
      </c>
      <c r="D1317" s="4" t="s">
        <v>256</v>
      </c>
      <c r="E1317" s="1">
        <v>662</v>
      </c>
      <c r="F1317" s="1">
        <v>3</v>
      </c>
      <c r="G1317" s="1">
        <v>0</v>
      </c>
      <c r="H1317" s="8">
        <v>1001460</v>
      </c>
      <c r="I1317" s="8">
        <v>278144</v>
      </c>
      <c r="J1317" s="8">
        <v>2521448</v>
      </c>
      <c r="K1317" s="1" t="s">
        <v>166</v>
      </c>
    </row>
    <row r="1318" spans="1:11">
      <c r="A1318" s="1" t="s">
        <v>232</v>
      </c>
      <c r="B1318" s="1">
        <v>1317</v>
      </c>
      <c r="C1318" s="1">
        <v>202110</v>
      </c>
      <c r="D1318" s="4" t="s">
        <v>256</v>
      </c>
      <c r="E1318" s="1">
        <v>664</v>
      </c>
      <c r="F1318" s="1">
        <v>3</v>
      </c>
      <c r="G1318" s="1">
        <v>0</v>
      </c>
      <c r="H1318" s="8">
        <v>2925515</v>
      </c>
      <c r="I1318" s="8">
        <v>516579</v>
      </c>
      <c r="J1318" s="8">
        <v>7181539</v>
      </c>
      <c r="K1318" s="1" t="s">
        <v>166</v>
      </c>
    </row>
    <row r="1319" spans="1:11">
      <c r="A1319" s="1" t="s">
        <v>232</v>
      </c>
      <c r="B1319" s="1">
        <v>1318</v>
      </c>
      <c r="C1319" s="1">
        <v>202110</v>
      </c>
      <c r="D1319" s="4" t="s">
        <v>256</v>
      </c>
      <c r="E1319" s="1">
        <v>666</v>
      </c>
      <c r="F1319" s="1">
        <v>3</v>
      </c>
      <c r="G1319" s="1">
        <v>0</v>
      </c>
      <c r="H1319" s="8">
        <v>14734869</v>
      </c>
      <c r="I1319" s="8">
        <v>2387034</v>
      </c>
      <c r="J1319" s="8">
        <v>23234956</v>
      </c>
      <c r="K1319" s="1" t="s">
        <v>166</v>
      </c>
    </row>
    <row r="1320" spans="1:11">
      <c r="A1320" s="1" t="s">
        <v>232</v>
      </c>
      <c r="B1320" s="1">
        <v>1319</v>
      </c>
      <c r="C1320" s="1">
        <v>202110</v>
      </c>
      <c r="D1320" s="4" t="s">
        <v>256</v>
      </c>
      <c r="E1320" s="1">
        <v>669</v>
      </c>
      <c r="F1320" s="1">
        <v>3</v>
      </c>
      <c r="G1320" s="1">
        <v>0</v>
      </c>
      <c r="H1320" s="8">
        <v>580096</v>
      </c>
      <c r="I1320" s="8">
        <v>101576</v>
      </c>
      <c r="J1320" s="8">
        <v>1380181</v>
      </c>
      <c r="K1320" s="1" t="s">
        <v>166</v>
      </c>
    </row>
    <row r="1321" spans="1:11">
      <c r="A1321" s="1" t="s">
        <v>232</v>
      </c>
      <c r="B1321" s="1">
        <v>1320</v>
      </c>
      <c r="C1321" s="1">
        <v>202110</v>
      </c>
      <c r="D1321" s="4" t="s">
        <v>256</v>
      </c>
      <c r="E1321" s="1">
        <v>676</v>
      </c>
      <c r="F1321" s="1">
        <v>3</v>
      </c>
      <c r="G1321" s="1">
        <v>0</v>
      </c>
      <c r="H1321" s="8">
        <v>15477</v>
      </c>
      <c r="I1321" s="8">
        <v>2698</v>
      </c>
      <c r="J1321" s="8">
        <v>42066</v>
      </c>
      <c r="K1321" s="1" t="s">
        <v>166</v>
      </c>
    </row>
    <row r="1322" spans="1:11">
      <c r="A1322" s="1" t="s">
        <v>232</v>
      </c>
      <c r="B1322" s="1">
        <v>1321</v>
      </c>
      <c r="C1322" s="1">
        <v>202110</v>
      </c>
      <c r="D1322" s="4" t="s">
        <v>256</v>
      </c>
      <c r="E1322" s="1">
        <v>690</v>
      </c>
      <c r="F1322" s="1">
        <v>3</v>
      </c>
      <c r="G1322" s="1">
        <v>0</v>
      </c>
      <c r="H1322" s="8">
        <v>377474</v>
      </c>
      <c r="I1322" s="8">
        <v>68490</v>
      </c>
      <c r="J1322" s="8">
        <v>1274067</v>
      </c>
      <c r="K1322" s="1" t="s">
        <v>166</v>
      </c>
    </row>
    <row r="1323" spans="1:11">
      <c r="A1323" s="1" t="s">
        <v>232</v>
      </c>
      <c r="B1323" s="1">
        <v>1322</v>
      </c>
      <c r="C1323" s="1">
        <v>202110</v>
      </c>
      <c r="D1323" s="4" t="s">
        <v>256</v>
      </c>
      <c r="E1323" s="1">
        <v>696</v>
      </c>
      <c r="F1323" s="1">
        <v>3</v>
      </c>
      <c r="G1323" s="1">
        <v>0</v>
      </c>
      <c r="H1323" s="8">
        <v>160182</v>
      </c>
      <c r="I1323" s="8">
        <v>31065</v>
      </c>
      <c r="J1323" s="8">
        <v>549527</v>
      </c>
      <c r="K1323" s="1" t="s">
        <v>166</v>
      </c>
    </row>
    <row r="1324" spans="1:11">
      <c r="A1324" s="1" t="s">
        <v>232</v>
      </c>
      <c r="B1324" s="1">
        <v>1323</v>
      </c>
      <c r="C1324" s="1">
        <v>202110</v>
      </c>
      <c r="D1324" s="4" t="s">
        <v>256</v>
      </c>
      <c r="E1324" s="1">
        <v>720</v>
      </c>
      <c r="F1324" s="1">
        <v>3</v>
      </c>
      <c r="G1324" s="1">
        <v>0</v>
      </c>
      <c r="H1324" s="8">
        <v>889525</v>
      </c>
      <c r="I1324" s="8">
        <v>212304</v>
      </c>
      <c r="J1324" s="8">
        <v>3633265</v>
      </c>
      <c r="K1324" s="1" t="s">
        <v>166</v>
      </c>
    </row>
    <row r="1325" spans="1:11">
      <c r="A1325" s="1" t="s">
        <v>232</v>
      </c>
      <c r="B1325" s="1">
        <v>1324</v>
      </c>
      <c r="C1325" s="1">
        <v>202110</v>
      </c>
      <c r="D1325" s="4" t="s">
        <v>265</v>
      </c>
      <c r="E1325" s="1">
        <v>52</v>
      </c>
      <c r="F1325" s="1">
        <v>3</v>
      </c>
      <c r="G1325" s="1">
        <v>0</v>
      </c>
      <c r="H1325" s="8">
        <v>1175672</v>
      </c>
      <c r="I1325" s="8">
        <v>419826</v>
      </c>
      <c r="J1325" s="8">
        <v>8533154</v>
      </c>
      <c r="K1325" s="1" t="s">
        <v>166</v>
      </c>
    </row>
    <row r="1326" spans="1:11">
      <c r="A1326" s="1" t="s">
        <v>232</v>
      </c>
      <c r="B1326" s="1">
        <v>1325</v>
      </c>
      <c r="C1326" s="1">
        <v>202110</v>
      </c>
      <c r="D1326" s="4" t="s">
        <v>265</v>
      </c>
      <c r="E1326" s="1">
        <v>204</v>
      </c>
      <c r="F1326" s="1">
        <v>3</v>
      </c>
      <c r="G1326" s="1">
        <v>0</v>
      </c>
      <c r="H1326" s="8">
        <v>14735</v>
      </c>
      <c r="I1326" s="8">
        <v>5415</v>
      </c>
      <c r="J1326" s="8">
        <v>75538</v>
      </c>
      <c r="K1326" s="1" t="s">
        <v>166</v>
      </c>
    </row>
    <row r="1327" spans="1:11">
      <c r="A1327" s="1" t="s">
        <v>232</v>
      </c>
      <c r="B1327" s="1">
        <v>1326</v>
      </c>
      <c r="C1327" s="1">
        <v>202110</v>
      </c>
      <c r="D1327" s="4" t="s">
        <v>265</v>
      </c>
      <c r="E1327" s="1">
        <v>662</v>
      </c>
      <c r="F1327" s="1">
        <v>3</v>
      </c>
      <c r="G1327" s="1">
        <v>0</v>
      </c>
      <c r="H1327" s="8">
        <v>243496</v>
      </c>
      <c r="I1327" s="8">
        <v>111573</v>
      </c>
      <c r="J1327" s="8">
        <v>1114485</v>
      </c>
      <c r="K1327" s="1" t="s">
        <v>166</v>
      </c>
    </row>
    <row r="1328" spans="1:11">
      <c r="A1328" s="1" t="s">
        <v>232</v>
      </c>
      <c r="B1328" s="1">
        <v>1327</v>
      </c>
      <c r="C1328" s="1">
        <v>202110</v>
      </c>
      <c r="D1328" s="4" t="s">
        <v>265</v>
      </c>
      <c r="E1328" s="1">
        <v>664</v>
      </c>
      <c r="F1328" s="1">
        <v>3</v>
      </c>
      <c r="G1328" s="1">
        <v>0</v>
      </c>
      <c r="H1328" s="8">
        <v>59972</v>
      </c>
      <c r="I1328" s="8">
        <v>17577</v>
      </c>
      <c r="J1328" s="8">
        <v>225253</v>
      </c>
      <c r="K1328" s="1" t="s">
        <v>166</v>
      </c>
    </row>
    <row r="1329" spans="1:11">
      <c r="A1329" s="1" t="s">
        <v>232</v>
      </c>
      <c r="B1329" s="1">
        <v>1328</v>
      </c>
      <c r="C1329" s="1">
        <v>202110</v>
      </c>
      <c r="D1329" s="4" t="s">
        <v>265</v>
      </c>
      <c r="E1329" s="1">
        <v>666</v>
      </c>
      <c r="F1329" s="1">
        <v>3</v>
      </c>
      <c r="G1329" s="1">
        <v>0</v>
      </c>
      <c r="H1329" s="8">
        <v>3845688</v>
      </c>
      <c r="I1329" s="8">
        <v>1071104</v>
      </c>
      <c r="J1329" s="8">
        <v>13017169</v>
      </c>
      <c r="K1329" s="1" t="s">
        <v>166</v>
      </c>
    </row>
    <row r="1330" spans="1:11">
      <c r="A1330" s="1" t="s">
        <v>232</v>
      </c>
      <c r="B1330" s="1">
        <v>1329</v>
      </c>
      <c r="C1330" s="1">
        <v>202110</v>
      </c>
      <c r="D1330" s="4" t="s">
        <v>265</v>
      </c>
      <c r="E1330" s="1">
        <v>669</v>
      </c>
      <c r="F1330" s="1">
        <v>3</v>
      </c>
      <c r="G1330" s="1">
        <v>0</v>
      </c>
      <c r="H1330" s="8">
        <v>80007</v>
      </c>
      <c r="I1330" s="8">
        <v>31622</v>
      </c>
      <c r="J1330" s="8">
        <v>415622</v>
      </c>
      <c r="K1330" s="1" t="s">
        <v>166</v>
      </c>
    </row>
    <row r="1331" spans="1:11">
      <c r="A1331" s="1" t="s">
        <v>232</v>
      </c>
      <c r="B1331" s="1">
        <v>1330</v>
      </c>
      <c r="C1331" s="1">
        <v>202110</v>
      </c>
      <c r="D1331" s="4" t="s">
        <v>265</v>
      </c>
      <c r="E1331" s="1">
        <v>676</v>
      </c>
      <c r="F1331" s="1">
        <v>3</v>
      </c>
      <c r="G1331" s="1">
        <v>0</v>
      </c>
      <c r="H1331" s="8">
        <v>417529</v>
      </c>
      <c r="I1331" s="8">
        <v>163700</v>
      </c>
      <c r="J1331" s="8">
        <v>1439589</v>
      </c>
      <c r="K1331" s="1" t="s">
        <v>166</v>
      </c>
    </row>
    <row r="1332" spans="1:11">
      <c r="A1332" s="1" t="s">
        <v>232</v>
      </c>
      <c r="B1332" s="1">
        <v>1331</v>
      </c>
      <c r="C1332" s="1">
        <v>202110</v>
      </c>
      <c r="D1332" s="4" t="s">
        <v>265</v>
      </c>
      <c r="E1332" s="1">
        <v>690</v>
      </c>
      <c r="F1332" s="1">
        <v>3</v>
      </c>
      <c r="G1332" s="1">
        <v>0</v>
      </c>
      <c r="H1332" s="8">
        <v>100586</v>
      </c>
      <c r="I1332" s="8">
        <v>34633</v>
      </c>
      <c r="J1332" s="8">
        <v>455187</v>
      </c>
      <c r="K1332" s="1" t="s">
        <v>166</v>
      </c>
    </row>
    <row r="1333" spans="1:11">
      <c r="A1333" s="1" t="s">
        <v>232</v>
      </c>
      <c r="B1333" s="1">
        <v>1332</v>
      </c>
      <c r="C1333" s="1">
        <v>202110</v>
      </c>
      <c r="D1333" s="4" t="s">
        <v>265</v>
      </c>
      <c r="E1333" s="1">
        <v>696</v>
      </c>
      <c r="F1333" s="1">
        <v>3</v>
      </c>
      <c r="G1333" s="1">
        <v>0</v>
      </c>
      <c r="H1333" s="8">
        <v>896688</v>
      </c>
      <c r="I1333" s="8">
        <v>370593</v>
      </c>
      <c r="J1333" s="8">
        <v>4820502</v>
      </c>
      <c r="K1333" s="1" t="s">
        <v>166</v>
      </c>
    </row>
    <row r="1334" spans="1:11">
      <c r="A1334" s="1" t="s">
        <v>232</v>
      </c>
      <c r="B1334" s="1">
        <v>1333</v>
      </c>
      <c r="C1334" s="1">
        <v>202110</v>
      </c>
      <c r="D1334" s="4" t="s">
        <v>265</v>
      </c>
      <c r="E1334" s="1">
        <v>720</v>
      </c>
      <c r="F1334" s="1">
        <v>3</v>
      </c>
      <c r="G1334" s="1">
        <v>0</v>
      </c>
      <c r="H1334" s="8">
        <v>5348079</v>
      </c>
      <c r="I1334" s="8">
        <v>2362946</v>
      </c>
      <c r="J1334" s="8">
        <v>28295895</v>
      </c>
      <c r="K1334" s="1" t="s">
        <v>166</v>
      </c>
    </row>
    <row r="1335" spans="1:11">
      <c r="A1335" s="1" t="s">
        <v>232</v>
      </c>
      <c r="B1335" s="1">
        <v>1334</v>
      </c>
      <c r="C1335" s="1">
        <v>202110</v>
      </c>
      <c r="D1335" s="4" t="s">
        <v>271</v>
      </c>
      <c r="E1335" s="1">
        <v>52</v>
      </c>
      <c r="F1335" s="1">
        <v>3</v>
      </c>
      <c r="G1335" s="1">
        <v>0</v>
      </c>
      <c r="H1335" s="8">
        <v>165910</v>
      </c>
      <c r="I1335" s="8">
        <v>56603</v>
      </c>
      <c r="J1335" s="8">
        <v>1611187</v>
      </c>
      <c r="K1335" s="1" t="s">
        <v>166</v>
      </c>
    </row>
    <row r="1336" spans="1:11">
      <c r="A1336" s="1" t="s">
        <v>232</v>
      </c>
      <c r="B1336" s="1">
        <v>1335</v>
      </c>
      <c r="C1336" s="1">
        <v>202110</v>
      </c>
      <c r="D1336" s="4" t="s">
        <v>271</v>
      </c>
      <c r="E1336" s="1">
        <v>204</v>
      </c>
      <c r="F1336" s="1">
        <v>3</v>
      </c>
      <c r="G1336" s="1">
        <v>0</v>
      </c>
      <c r="H1336" s="8">
        <v>190706</v>
      </c>
      <c r="I1336" s="8">
        <v>62359</v>
      </c>
      <c r="J1336" s="8">
        <v>1104397</v>
      </c>
      <c r="K1336" s="1" t="s">
        <v>166</v>
      </c>
    </row>
    <row r="1337" spans="1:11">
      <c r="A1337" s="1" t="s">
        <v>232</v>
      </c>
      <c r="B1337" s="1">
        <v>1336</v>
      </c>
      <c r="C1337" s="1">
        <v>202110</v>
      </c>
      <c r="D1337" s="4" t="s">
        <v>271</v>
      </c>
      <c r="E1337" s="1">
        <v>662</v>
      </c>
      <c r="F1337" s="1">
        <v>3</v>
      </c>
      <c r="G1337" s="1">
        <v>0</v>
      </c>
      <c r="H1337" s="8">
        <v>5236</v>
      </c>
      <c r="I1337" s="8">
        <v>1248</v>
      </c>
      <c r="J1337" s="8">
        <v>34243</v>
      </c>
      <c r="K1337" s="1" t="s">
        <v>166</v>
      </c>
    </row>
    <row r="1338" spans="1:11">
      <c r="A1338" s="1" t="s">
        <v>232</v>
      </c>
      <c r="B1338" s="1">
        <v>1337</v>
      </c>
      <c r="C1338" s="1">
        <v>202110</v>
      </c>
      <c r="D1338" s="4" t="s">
        <v>271</v>
      </c>
      <c r="E1338" s="1">
        <v>664</v>
      </c>
      <c r="F1338" s="1">
        <v>3</v>
      </c>
      <c r="G1338" s="1">
        <v>0</v>
      </c>
      <c r="H1338" s="8">
        <v>314354</v>
      </c>
      <c r="I1338" s="8">
        <v>107805</v>
      </c>
      <c r="J1338" s="8">
        <v>3387222</v>
      </c>
      <c r="K1338" s="1" t="s">
        <v>166</v>
      </c>
    </row>
    <row r="1339" spans="1:11">
      <c r="A1339" s="1" t="s">
        <v>232</v>
      </c>
      <c r="B1339" s="1">
        <v>1338</v>
      </c>
      <c r="C1339" s="1">
        <v>202110</v>
      </c>
      <c r="D1339" s="4" t="s">
        <v>271</v>
      </c>
      <c r="E1339" s="1">
        <v>666</v>
      </c>
      <c r="F1339" s="1">
        <v>3</v>
      </c>
      <c r="G1339" s="1">
        <v>0</v>
      </c>
      <c r="H1339" s="8">
        <v>376095</v>
      </c>
      <c r="I1339" s="8">
        <v>102104</v>
      </c>
      <c r="J1339" s="8">
        <v>889232</v>
      </c>
      <c r="K1339" s="1" t="s">
        <v>166</v>
      </c>
    </row>
    <row r="1340" spans="1:11">
      <c r="A1340" s="1" t="s">
        <v>232</v>
      </c>
      <c r="B1340" s="1">
        <v>1339</v>
      </c>
      <c r="C1340" s="1">
        <v>202110</v>
      </c>
      <c r="D1340" s="4" t="s">
        <v>271</v>
      </c>
      <c r="E1340" s="1">
        <v>669</v>
      </c>
      <c r="F1340" s="1">
        <v>3</v>
      </c>
      <c r="G1340" s="1">
        <v>0</v>
      </c>
      <c r="H1340" s="8">
        <v>150564</v>
      </c>
      <c r="I1340" s="8">
        <v>45577</v>
      </c>
      <c r="J1340" s="8">
        <v>806336</v>
      </c>
      <c r="K1340" s="1" t="s">
        <v>166</v>
      </c>
    </row>
    <row r="1341" spans="1:11">
      <c r="A1341" s="1" t="s">
        <v>232</v>
      </c>
      <c r="B1341" s="1">
        <v>1340</v>
      </c>
      <c r="C1341" s="1">
        <v>202110</v>
      </c>
      <c r="D1341" s="4" t="s">
        <v>271</v>
      </c>
      <c r="E1341" s="1">
        <v>676</v>
      </c>
      <c r="F1341" s="1">
        <v>3</v>
      </c>
      <c r="G1341" s="1">
        <v>0</v>
      </c>
      <c r="H1341" s="8">
        <v>17425</v>
      </c>
      <c r="I1341" s="8">
        <v>9241</v>
      </c>
      <c r="J1341" s="8">
        <v>446062</v>
      </c>
      <c r="K1341" s="1" t="s">
        <v>166</v>
      </c>
    </row>
    <row r="1342" spans="1:11">
      <c r="A1342" s="1" t="s">
        <v>232</v>
      </c>
      <c r="B1342" s="1">
        <v>1341</v>
      </c>
      <c r="C1342" s="1">
        <v>202110</v>
      </c>
      <c r="D1342" s="4" t="s">
        <v>271</v>
      </c>
      <c r="E1342" s="1">
        <v>690</v>
      </c>
      <c r="F1342" s="1">
        <v>3</v>
      </c>
      <c r="G1342" s="1">
        <v>0</v>
      </c>
      <c r="H1342" s="8">
        <v>72576</v>
      </c>
      <c r="I1342" s="8">
        <v>21896</v>
      </c>
      <c r="J1342" s="8">
        <v>478559</v>
      </c>
      <c r="K1342" s="1" t="s">
        <v>166</v>
      </c>
    </row>
    <row r="1343" spans="1:11">
      <c r="A1343" s="1" t="s">
        <v>232</v>
      </c>
      <c r="B1343" s="1">
        <v>1342</v>
      </c>
      <c r="C1343" s="1">
        <v>202110</v>
      </c>
      <c r="D1343" s="4" t="s">
        <v>271</v>
      </c>
      <c r="E1343" s="1">
        <v>696</v>
      </c>
      <c r="F1343" s="1">
        <v>3</v>
      </c>
      <c r="G1343" s="1">
        <v>0</v>
      </c>
      <c r="H1343" s="8">
        <v>15531</v>
      </c>
      <c r="I1343" s="8">
        <v>8221</v>
      </c>
      <c r="J1343" s="8">
        <v>78874</v>
      </c>
      <c r="K1343" s="1" t="s">
        <v>166</v>
      </c>
    </row>
    <row r="1344" spans="1:11">
      <c r="A1344" s="1" t="s">
        <v>232</v>
      </c>
      <c r="B1344" s="1">
        <v>1343</v>
      </c>
      <c r="C1344" s="1">
        <v>202110</v>
      </c>
      <c r="D1344" s="4" t="s">
        <v>271</v>
      </c>
      <c r="E1344" s="1">
        <v>720</v>
      </c>
      <c r="F1344" s="1">
        <v>3</v>
      </c>
      <c r="G1344" s="1">
        <v>0</v>
      </c>
      <c r="H1344" s="8">
        <v>990204</v>
      </c>
      <c r="I1344" s="8">
        <v>338247</v>
      </c>
      <c r="J1344" s="8">
        <v>9340358</v>
      </c>
      <c r="K1344" s="1" t="s">
        <v>166</v>
      </c>
    </row>
    <row r="1345" spans="1:11">
      <c r="A1345" s="1" t="s">
        <v>232</v>
      </c>
      <c r="B1345" s="1">
        <v>1344</v>
      </c>
      <c r="C1345" s="1">
        <v>202110</v>
      </c>
      <c r="D1345" s="4" t="s">
        <v>278</v>
      </c>
      <c r="E1345" s="1">
        <v>52</v>
      </c>
      <c r="F1345" s="1">
        <v>3</v>
      </c>
      <c r="G1345" s="1">
        <v>0</v>
      </c>
      <c r="H1345" s="8">
        <v>134717</v>
      </c>
      <c r="I1345" s="8">
        <v>47441</v>
      </c>
      <c r="J1345" s="8">
        <v>1177929</v>
      </c>
      <c r="K1345" s="1" t="s">
        <v>166</v>
      </c>
    </row>
    <row r="1346" spans="1:11">
      <c r="A1346" s="1" t="s">
        <v>232</v>
      </c>
      <c r="B1346" s="1">
        <v>1345</v>
      </c>
      <c r="C1346" s="1">
        <v>202110</v>
      </c>
      <c r="D1346" s="4" t="s">
        <v>278</v>
      </c>
      <c r="E1346" s="1">
        <v>204</v>
      </c>
      <c r="F1346" s="1">
        <v>3</v>
      </c>
      <c r="G1346" s="1">
        <v>0</v>
      </c>
      <c r="H1346" s="8">
        <v>8284</v>
      </c>
      <c r="I1346" s="8">
        <v>2793</v>
      </c>
      <c r="J1346" s="8">
        <v>65875</v>
      </c>
      <c r="K1346" s="1" t="s">
        <v>166</v>
      </c>
    </row>
    <row r="1347" spans="1:11">
      <c r="A1347" s="1" t="s">
        <v>232</v>
      </c>
      <c r="B1347" s="1">
        <v>1346</v>
      </c>
      <c r="C1347" s="1">
        <v>202110</v>
      </c>
      <c r="D1347" s="4" t="s">
        <v>278</v>
      </c>
      <c r="E1347" s="1">
        <v>662</v>
      </c>
      <c r="F1347" s="1">
        <v>3</v>
      </c>
      <c r="G1347" s="1">
        <v>0</v>
      </c>
      <c r="H1347" s="8">
        <v>10867</v>
      </c>
      <c r="I1347" s="8">
        <v>14989</v>
      </c>
      <c r="J1347" s="8">
        <v>51115</v>
      </c>
      <c r="K1347" s="1" t="s">
        <v>166</v>
      </c>
    </row>
    <row r="1348" spans="1:11">
      <c r="A1348" s="1" t="s">
        <v>232</v>
      </c>
      <c r="B1348" s="1">
        <v>1347</v>
      </c>
      <c r="C1348" s="1">
        <v>202110</v>
      </c>
      <c r="D1348" s="4" t="s">
        <v>278</v>
      </c>
      <c r="E1348" s="1">
        <v>664</v>
      </c>
      <c r="F1348" s="1">
        <v>3</v>
      </c>
      <c r="G1348" s="1">
        <v>0</v>
      </c>
      <c r="H1348" s="8">
        <v>286636</v>
      </c>
      <c r="I1348" s="8">
        <v>112549</v>
      </c>
      <c r="J1348" s="8">
        <v>1762171</v>
      </c>
      <c r="K1348" s="1" t="s">
        <v>166</v>
      </c>
    </row>
    <row r="1349" spans="1:11">
      <c r="A1349" s="1" t="s">
        <v>232</v>
      </c>
      <c r="B1349" s="1">
        <v>1348</v>
      </c>
      <c r="C1349" s="1">
        <v>202110</v>
      </c>
      <c r="D1349" s="4" t="s">
        <v>278</v>
      </c>
      <c r="E1349" s="1">
        <v>666</v>
      </c>
      <c r="F1349" s="1">
        <v>3</v>
      </c>
      <c r="G1349" s="1">
        <v>0</v>
      </c>
      <c r="H1349" s="8">
        <v>1073697</v>
      </c>
      <c r="I1349" s="8">
        <v>413663</v>
      </c>
      <c r="J1349" s="8">
        <v>5201600</v>
      </c>
      <c r="K1349" s="1" t="s">
        <v>166</v>
      </c>
    </row>
    <row r="1350" spans="1:11">
      <c r="A1350" s="1" t="s">
        <v>232</v>
      </c>
      <c r="B1350" s="1">
        <v>1349</v>
      </c>
      <c r="C1350" s="1">
        <v>202110</v>
      </c>
      <c r="D1350" s="4" t="s">
        <v>278</v>
      </c>
      <c r="E1350" s="1">
        <v>669</v>
      </c>
      <c r="F1350" s="1">
        <v>3</v>
      </c>
      <c r="G1350" s="1">
        <v>0</v>
      </c>
      <c r="H1350" s="8">
        <v>31642</v>
      </c>
      <c r="I1350" s="8">
        <v>8964</v>
      </c>
      <c r="J1350" s="8">
        <v>171685</v>
      </c>
      <c r="K1350" s="1" t="s">
        <v>166</v>
      </c>
    </row>
    <row r="1351" spans="1:11">
      <c r="A1351" s="1" t="s">
        <v>232</v>
      </c>
      <c r="B1351" s="1">
        <v>1350</v>
      </c>
      <c r="C1351" s="1">
        <v>202110</v>
      </c>
      <c r="D1351" s="4" t="s">
        <v>278</v>
      </c>
      <c r="E1351" s="1">
        <v>676</v>
      </c>
      <c r="F1351" s="1">
        <v>3</v>
      </c>
      <c r="G1351" s="1">
        <v>0</v>
      </c>
      <c r="H1351" s="8">
        <v>3272</v>
      </c>
      <c r="I1351" s="8">
        <v>188</v>
      </c>
      <c r="J1351" s="8">
        <v>13142</v>
      </c>
      <c r="K1351" s="1" t="s">
        <v>166</v>
      </c>
    </row>
    <row r="1352" spans="1:11">
      <c r="A1352" s="1" t="s">
        <v>232</v>
      </c>
      <c r="B1352" s="1">
        <v>1351</v>
      </c>
      <c r="C1352" s="1">
        <v>202110</v>
      </c>
      <c r="D1352" s="4" t="s">
        <v>278</v>
      </c>
      <c r="E1352" s="1">
        <v>690</v>
      </c>
      <c r="F1352" s="1">
        <v>3</v>
      </c>
      <c r="G1352" s="1">
        <v>0</v>
      </c>
      <c r="H1352" s="8">
        <v>69151</v>
      </c>
      <c r="I1352" s="8">
        <v>23618</v>
      </c>
      <c r="J1352" s="8">
        <v>706939</v>
      </c>
      <c r="K1352" s="1" t="s">
        <v>166</v>
      </c>
    </row>
    <row r="1353" spans="1:11">
      <c r="A1353" s="1" t="s">
        <v>232</v>
      </c>
      <c r="B1353" s="1">
        <v>1352</v>
      </c>
      <c r="C1353" s="1">
        <v>202110</v>
      </c>
      <c r="D1353" s="4" t="s">
        <v>278</v>
      </c>
      <c r="E1353" s="1">
        <v>696</v>
      </c>
      <c r="F1353" s="1">
        <v>3</v>
      </c>
      <c r="G1353" s="1">
        <v>0</v>
      </c>
      <c r="H1353" s="8">
        <v>62723</v>
      </c>
      <c r="I1353" s="8">
        <v>21495</v>
      </c>
      <c r="J1353" s="8">
        <v>434082</v>
      </c>
      <c r="K1353" s="1" t="s">
        <v>166</v>
      </c>
    </row>
    <row r="1354" spans="1:11">
      <c r="A1354" s="1" t="s">
        <v>232</v>
      </c>
      <c r="B1354" s="1">
        <v>1353</v>
      </c>
      <c r="C1354" s="1">
        <v>202110</v>
      </c>
      <c r="D1354" s="4" t="s">
        <v>278</v>
      </c>
      <c r="E1354" s="1">
        <v>720</v>
      </c>
      <c r="F1354" s="1">
        <v>3</v>
      </c>
      <c r="G1354" s="1">
        <v>0</v>
      </c>
      <c r="H1354" s="8">
        <v>173488</v>
      </c>
      <c r="I1354" s="8">
        <v>66431</v>
      </c>
      <c r="J1354" s="8">
        <v>1361550</v>
      </c>
      <c r="K1354" s="1" t="s">
        <v>166</v>
      </c>
    </row>
    <row r="1355" spans="1:11">
      <c r="A1355" s="1" t="s">
        <v>232</v>
      </c>
      <c r="B1355" s="1">
        <v>1354</v>
      </c>
      <c r="C1355" s="1">
        <v>202111</v>
      </c>
      <c r="D1355" s="4" t="s">
        <v>256</v>
      </c>
      <c r="E1355" s="1">
        <v>52</v>
      </c>
      <c r="F1355" s="1">
        <v>3</v>
      </c>
      <c r="G1355" s="1">
        <v>0</v>
      </c>
      <c r="H1355" s="8">
        <v>2478563</v>
      </c>
      <c r="I1355" s="8">
        <v>553639</v>
      </c>
      <c r="J1355" s="8">
        <v>9747628</v>
      </c>
      <c r="K1355" s="1" t="s">
        <v>166</v>
      </c>
    </row>
    <row r="1356" spans="1:11">
      <c r="A1356" s="1" t="s">
        <v>232</v>
      </c>
      <c r="B1356" s="1">
        <v>1355</v>
      </c>
      <c r="C1356" s="1">
        <v>202111</v>
      </c>
      <c r="D1356" s="4" t="s">
        <v>256</v>
      </c>
      <c r="E1356" s="1">
        <v>204</v>
      </c>
      <c r="F1356" s="1">
        <v>3</v>
      </c>
      <c r="G1356" s="1">
        <v>0</v>
      </c>
      <c r="H1356" s="8">
        <v>1033541</v>
      </c>
      <c r="I1356" s="8">
        <v>148755</v>
      </c>
      <c r="J1356" s="8">
        <v>859199</v>
      </c>
      <c r="K1356" s="1" t="s">
        <v>166</v>
      </c>
    </row>
    <row r="1357" spans="1:11">
      <c r="A1357" s="1" t="s">
        <v>232</v>
      </c>
      <c r="B1357" s="1">
        <v>1356</v>
      </c>
      <c r="C1357" s="1">
        <v>202111</v>
      </c>
      <c r="D1357" s="4" t="s">
        <v>256</v>
      </c>
      <c r="E1357" s="1">
        <v>662</v>
      </c>
      <c r="F1357" s="1">
        <v>3</v>
      </c>
      <c r="G1357" s="1">
        <v>0</v>
      </c>
      <c r="H1357" s="8">
        <v>897465</v>
      </c>
      <c r="I1357" s="8">
        <v>274391</v>
      </c>
      <c r="J1357" s="8">
        <v>2741595</v>
      </c>
      <c r="K1357" s="1" t="s">
        <v>166</v>
      </c>
    </row>
    <row r="1358" spans="1:11">
      <c r="A1358" s="1" t="s">
        <v>232</v>
      </c>
      <c r="B1358" s="1">
        <v>1357</v>
      </c>
      <c r="C1358" s="1">
        <v>202111</v>
      </c>
      <c r="D1358" s="4" t="s">
        <v>256</v>
      </c>
      <c r="E1358" s="1">
        <v>664</v>
      </c>
      <c r="F1358" s="1">
        <v>3</v>
      </c>
      <c r="G1358" s="1">
        <v>0</v>
      </c>
      <c r="H1358" s="8">
        <v>3312224</v>
      </c>
      <c r="I1358" s="8">
        <v>542961</v>
      </c>
      <c r="J1358" s="8">
        <v>7291711</v>
      </c>
      <c r="K1358" s="1" t="s">
        <v>166</v>
      </c>
    </row>
    <row r="1359" spans="1:11">
      <c r="A1359" s="1" t="s">
        <v>232</v>
      </c>
      <c r="B1359" s="1">
        <v>1358</v>
      </c>
      <c r="C1359" s="1">
        <v>202111</v>
      </c>
      <c r="D1359" s="4" t="s">
        <v>256</v>
      </c>
      <c r="E1359" s="1">
        <v>666</v>
      </c>
      <c r="F1359" s="1">
        <v>3</v>
      </c>
      <c r="G1359" s="1">
        <v>0</v>
      </c>
      <c r="H1359" s="8">
        <v>21296867</v>
      </c>
      <c r="I1359" s="8">
        <v>3619536</v>
      </c>
      <c r="J1359" s="8">
        <v>32605084</v>
      </c>
      <c r="K1359" s="1" t="s">
        <v>166</v>
      </c>
    </row>
    <row r="1360" spans="1:11">
      <c r="A1360" s="1" t="s">
        <v>232</v>
      </c>
      <c r="B1360" s="1">
        <v>1359</v>
      </c>
      <c r="C1360" s="1">
        <v>202111</v>
      </c>
      <c r="D1360" s="4" t="s">
        <v>256</v>
      </c>
      <c r="E1360" s="1">
        <v>669</v>
      </c>
      <c r="F1360" s="1">
        <v>3</v>
      </c>
      <c r="G1360" s="1">
        <v>0</v>
      </c>
      <c r="H1360" s="8">
        <v>435738</v>
      </c>
      <c r="I1360" s="8">
        <v>83348</v>
      </c>
      <c r="J1360" s="8">
        <v>1170143</v>
      </c>
      <c r="K1360" s="1" t="s">
        <v>166</v>
      </c>
    </row>
    <row r="1361" spans="1:11">
      <c r="A1361" s="1" t="s">
        <v>232</v>
      </c>
      <c r="B1361" s="1">
        <v>1360</v>
      </c>
      <c r="C1361" s="1">
        <v>202111</v>
      </c>
      <c r="D1361" s="4" t="s">
        <v>256</v>
      </c>
      <c r="E1361" s="1">
        <v>676</v>
      </c>
      <c r="F1361" s="1">
        <v>3</v>
      </c>
      <c r="G1361" s="1">
        <v>0</v>
      </c>
      <c r="H1361" s="8">
        <v>6010</v>
      </c>
      <c r="I1361" s="8">
        <v>631</v>
      </c>
      <c r="J1361" s="8">
        <v>13069</v>
      </c>
      <c r="K1361" s="1" t="s">
        <v>166</v>
      </c>
    </row>
    <row r="1362" spans="1:11">
      <c r="A1362" s="1" t="s">
        <v>232</v>
      </c>
      <c r="B1362" s="1">
        <v>1361</v>
      </c>
      <c r="C1362" s="1">
        <v>202111</v>
      </c>
      <c r="D1362" s="4" t="s">
        <v>256</v>
      </c>
      <c r="E1362" s="1">
        <v>690</v>
      </c>
      <c r="F1362" s="1">
        <v>3</v>
      </c>
      <c r="G1362" s="1">
        <v>0</v>
      </c>
      <c r="H1362" s="8">
        <v>246702</v>
      </c>
      <c r="I1362" s="8">
        <v>57124</v>
      </c>
      <c r="J1362" s="8">
        <v>960377</v>
      </c>
      <c r="K1362" s="1" t="s">
        <v>166</v>
      </c>
    </row>
    <row r="1363" spans="1:11">
      <c r="A1363" s="1" t="s">
        <v>232</v>
      </c>
      <c r="B1363" s="1">
        <v>1362</v>
      </c>
      <c r="C1363" s="1">
        <v>202111</v>
      </c>
      <c r="D1363" s="4" t="s">
        <v>256</v>
      </c>
      <c r="E1363" s="1">
        <v>696</v>
      </c>
      <c r="F1363" s="1">
        <v>3</v>
      </c>
      <c r="G1363" s="1">
        <v>0</v>
      </c>
      <c r="H1363" s="8">
        <v>188096</v>
      </c>
      <c r="I1363" s="8">
        <v>32208</v>
      </c>
      <c r="J1363" s="8">
        <v>572667</v>
      </c>
      <c r="K1363" s="1" t="s">
        <v>166</v>
      </c>
    </row>
    <row r="1364" spans="1:11">
      <c r="A1364" s="1" t="s">
        <v>232</v>
      </c>
      <c r="B1364" s="1">
        <v>1363</v>
      </c>
      <c r="C1364" s="1">
        <v>202111</v>
      </c>
      <c r="D1364" s="4" t="s">
        <v>256</v>
      </c>
      <c r="E1364" s="1">
        <v>720</v>
      </c>
      <c r="F1364" s="1">
        <v>3</v>
      </c>
      <c r="G1364" s="1">
        <v>0</v>
      </c>
      <c r="H1364" s="8">
        <v>1106029</v>
      </c>
      <c r="I1364" s="8">
        <v>231323</v>
      </c>
      <c r="J1364" s="8">
        <v>3927325</v>
      </c>
      <c r="K1364" s="1" t="s">
        <v>166</v>
      </c>
    </row>
    <row r="1365" spans="1:11">
      <c r="A1365" s="1" t="s">
        <v>232</v>
      </c>
      <c r="B1365" s="1">
        <v>1364</v>
      </c>
      <c r="C1365" s="1">
        <v>202111</v>
      </c>
      <c r="D1365" s="4" t="s">
        <v>265</v>
      </c>
      <c r="E1365" s="1">
        <v>52</v>
      </c>
      <c r="F1365" s="1">
        <v>3</v>
      </c>
      <c r="G1365" s="1">
        <v>0</v>
      </c>
      <c r="H1365" s="8">
        <v>976274</v>
      </c>
      <c r="I1365" s="8">
        <v>385050</v>
      </c>
      <c r="J1365" s="8">
        <v>6936538</v>
      </c>
      <c r="K1365" s="1" t="s">
        <v>166</v>
      </c>
    </row>
    <row r="1366" spans="1:11">
      <c r="A1366" s="1" t="s">
        <v>232</v>
      </c>
      <c r="B1366" s="1">
        <v>1365</v>
      </c>
      <c r="C1366" s="1">
        <v>202111</v>
      </c>
      <c r="D1366" s="4" t="s">
        <v>265</v>
      </c>
      <c r="E1366" s="1">
        <v>204</v>
      </c>
      <c r="F1366" s="1">
        <v>3</v>
      </c>
      <c r="G1366" s="1">
        <v>0</v>
      </c>
      <c r="H1366" s="8">
        <v>404</v>
      </c>
      <c r="I1366" s="8">
        <v>198</v>
      </c>
      <c r="J1366" s="8">
        <v>3684</v>
      </c>
      <c r="K1366" s="1" t="s">
        <v>166</v>
      </c>
    </row>
    <row r="1367" spans="1:11">
      <c r="A1367" s="1" t="s">
        <v>232</v>
      </c>
      <c r="B1367" s="1">
        <v>1366</v>
      </c>
      <c r="C1367" s="1">
        <v>202111</v>
      </c>
      <c r="D1367" s="4" t="s">
        <v>265</v>
      </c>
      <c r="E1367" s="1">
        <v>662</v>
      </c>
      <c r="F1367" s="1">
        <v>3</v>
      </c>
      <c r="G1367" s="1">
        <v>0</v>
      </c>
      <c r="H1367" s="8">
        <v>82110</v>
      </c>
      <c r="I1367" s="8">
        <v>41270</v>
      </c>
      <c r="J1367" s="8">
        <v>436495</v>
      </c>
      <c r="K1367" s="1" t="s">
        <v>166</v>
      </c>
    </row>
    <row r="1368" spans="1:11">
      <c r="A1368" s="1" t="s">
        <v>232</v>
      </c>
      <c r="B1368" s="1">
        <v>1367</v>
      </c>
      <c r="C1368" s="1">
        <v>202111</v>
      </c>
      <c r="D1368" s="4" t="s">
        <v>265</v>
      </c>
      <c r="E1368" s="1">
        <v>664</v>
      </c>
      <c r="F1368" s="1">
        <v>3</v>
      </c>
      <c r="G1368" s="1">
        <v>0</v>
      </c>
      <c r="H1368" s="8">
        <v>80790</v>
      </c>
      <c r="I1368" s="8">
        <v>28109</v>
      </c>
      <c r="J1368" s="8">
        <v>411145</v>
      </c>
      <c r="K1368" s="1" t="s">
        <v>166</v>
      </c>
    </row>
    <row r="1369" spans="1:11">
      <c r="A1369" s="1" t="s">
        <v>232</v>
      </c>
      <c r="B1369" s="1">
        <v>1368</v>
      </c>
      <c r="C1369" s="1">
        <v>202111</v>
      </c>
      <c r="D1369" s="4" t="s">
        <v>265</v>
      </c>
      <c r="E1369" s="1">
        <v>666</v>
      </c>
      <c r="F1369" s="1">
        <v>3</v>
      </c>
      <c r="G1369" s="1">
        <v>0</v>
      </c>
      <c r="H1369" s="8">
        <v>3240496</v>
      </c>
      <c r="I1369" s="8">
        <v>1275525</v>
      </c>
      <c r="J1369" s="8">
        <v>15229124</v>
      </c>
      <c r="K1369" s="1" t="s">
        <v>166</v>
      </c>
    </row>
    <row r="1370" spans="1:11">
      <c r="A1370" s="1" t="s">
        <v>232</v>
      </c>
      <c r="B1370" s="1">
        <v>1369</v>
      </c>
      <c r="C1370" s="1">
        <v>202111</v>
      </c>
      <c r="D1370" s="4" t="s">
        <v>265</v>
      </c>
      <c r="E1370" s="1">
        <v>669</v>
      </c>
      <c r="F1370" s="1">
        <v>3</v>
      </c>
      <c r="G1370" s="1">
        <v>0</v>
      </c>
      <c r="H1370" s="8">
        <v>67158</v>
      </c>
      <c r="I1370" s="8">
        <v>15170</v>
      </c>
      <c r="J1370" s="8">
        <v>262576</v>
      </c>
      <c r="K1370" s="1" t="s">
        <v>166</v>
      </c>
    </row>
    <row r="1371" spans="1:11">
      <c r="A1371" s="1" t="s">
        <v>232</v>
      </c>
      <c r="B1371" s="1">
        <v>1370</v>
      </c>
      <c r="C1371" s="1">
        <v>202111</v>
      </c>
      <c r="D1371" s="4" t="s">
        <v>265</v>
      </c>
      <c r="E1371" s="1">
        <v>676</v>
      </c>
      <c r="F1371" s="1">
        <v>3</v>
      </c>
      <c r="G1371" s="1">
        <v>0</v>
      </c>
      <c r="H1371" s="8">
        <v>645379</v>
      </c>
      <c r="I1371" s="8">
        <v>257055</v>
      </c>
      <c r="J1371" s="8">
        <v>2431106</v>
      </c>
      <c r="K1371" s="1" t="s">
        <v>166</v>
      </c>
    </row>
    <row r="1372" spans="1:11">
      <c r="A1372" s="1" t="s">
        <v>232</v>
      </c>
      <c r="B1372" s="1">
        <v>1371</v>
      </c>
      <c r="C1372" s="1">
        <v>202111</v>
      </c>
      <c r="D1372" s="4" t="s">
        <v>265</v>
      </c>
      <c r="E1372" s="1">
        <v>690</v>
      </c>
      <c r="F1372" s="1">
        <v>3</v>
      </c>
      <c r="G1372" s="1">
        <v>0</v>
      </c>
      <c r="H1372" s="8">
        <v>33890</v>
      </c>
      <c r="I1372" s="8">
        <v>11541</v>
      </c>
      <c r="J1372" s="8">
        <v>239782</v>
      </c>
      <c r="K1372" s="1" t="s">
        <v>166</v>
      </c>
    </row>
    <row r="1373" spans="1:11">
      <c r="A1373" s="1" t="s">
        <v>232</v>
      </c>
      <c r="B1373" s="1">
        <v>1372</v>
      </c>
      <c r="C1373" s="1">
        <v>202111</v>
      </c>
      <c r="D1373" s="4" t="s">
        <v>265</v>
      </c>
      <c r="E1373" s="1">
        <v>696</v>
      </c>
      <c r="F1373" s="1">
        <v>3</v>
      </c>
      <c r="G1373" s="1">
        <v>0</v>
      </c>
      <c r="H1373" s="8">
        <v>1508887</v>
      </c>
      <c r="I1373" s="8">
        <v>592378</v>
      </c>
      <c r="J1373" s="8">
        <v>6989705</v>
      </c>
      <c r="K1373" s="1" t="s">
        <v>166</v>
      </c>
    </row>
    <row r="1374" spans="1:11">
      <c r="A1374" s="1" t="s">
        <v>232</v>
      </c>
      <c r="B1374" s="1">
        <v>1373</v>
      </c>
      <c r="C1374" s="1">
        <v>202111</v>
      </c>
      <c r="D1374" s="4" t="s">
        <v>265</v>
      </c>
      <c r="E1374" s="1">
        <v>720</v>
      </c>
      <c r="F1374" s="1">
        <v>3</v>
      </c>
      <c r="G1374" s="1">
        <v>0</v>
      </c>
      <c r="H1374" s="8">
        <v>5612915</v>
      </c>
      <c r="I1374" s="8">
        <v>2060052</v>
      </c>
      <c r="J1374" s="8">
        <v>28641330</v>
      </c>
      <c r="K1374" s="1" t="s">
        <v>166</v>
      </c>
    </row>
    <row r="1375" spans="1:11">
      <c r="A1375" s="1" t="s">
        <v>232</v>
      </c>
      <c r="B1375" s="1">
        <v>1374</v>
      </c>
      <c r="C1375" s="1">
        <v>202111</v>
      </c>
      <c r="D1375" s="4" t="s">
        <v>271</v>
      </c>
      <c r="E1375" s="1">
        <v>52</v>
      </c>
      <c r="F1375" s="1">
        <v>3</v>
      </c>
      <c r="G1375" s="1">
        <v>0</v>
      </c>
      <c r="H1375" s="8">
        <v>110222</v>
      </c>
      <c r="I1375" s="8">
        <v>49096</v>
      </c>
      <c r="J1375" s="8">
        <v>988525</v>
      </c>
      <c r="K1375" s="1" t="s">
        <v>166</v>
      </c>
    </row>
    <row r="1376" spans="1:11">
      <c r="A1376" s="1" t="s">
        <v>232</v>
      </c>
      <c r="B1376" s="1">
        <v>1375</v>
      </c>
      <c r="C1376" s="1">
        <v>202111</v>
      </c>
      <c r="D1376" s="4" t="s">
        <v>271</v>
      </c>
      <c r="E1376" s="1">
        <v>204</v>
      </c>
      <c r="F1376" s="1">
        <v>3</v>
      </c>
      <c r="G1376" s="1">
        <v>0</v>
      </c>
      <c r="H1376" s="8">
        <v>215708</v>
      </c>
      <c r="I1376" s="8">
        <v>76667</v>
      </c>
      <c r="J1376" s="8">
        <v>1247382</v>
      </c>
      <c r="K1376" s="1" t="s">
        <v>166</v>
      </c>
    </row>
    <row r="1377" spans="1:11">
      <c r="A1377" s="1" t="s">
        <v>232</v>
      </c>
      <c r="B1377" s="1">
        <v>1376</v>
      </c>
      <c r="C1377" s="1">
        <v>202111</v>
      </c>
      <c r="D1377" s="4" t="s">
        <v>271</v>
      </c>
      <c r="E1377" s="1">
        <v>662</v>
      </c>
      <c r="F1377" s="1">
        <v>3</v>
      </c>
      <c r="G1377" s="1">
        <v>0</v>
      </c>
      <c r="H1377" s="8">
        <v>6589</v>
      </c>
      <c r="I1377" s="8">
        <v>2426</v>
      </c>
      <c r="J1377" s="8">
        <v>31032</v>
      </c>
      <c r="K1377" s="1" t="s">
        <v>166</v>
      </c>
    </row>
    <row r="1378" spans="1:11">
      <c r="A1378" s="1" t="s">
        <v>232</v>
      </c>
      <c r="B1378" s="1">
        <v>1377</v>
      </c>
      <c r="C1378" s="1">
        <v>202111</v>
      </c>
      <c r="D1378" s="4" t="s">
        <v>271</v>
      </c>
      <c r="E1378" s="1">
        <v>664</v>
      </c>
      <c r="F1378" s="1">
        <v>3</v>
      </c>
      <c r="G1378" s="1">
        <v>0</v>
      </c>
      <c r="H1378" s="8">
        <v>364031</v>
      </c>
      <c r="I1378" s="8">
        <v>112960</v>
      </c>
      <c r="J1378" s="8">
        <v>3611471</v>
      </c>
      <c r="K1378" s="1" t="s">
        <v>166</v>
      </c>
    </row>
    <row r="1379" spans="1:11">
      <c r="A1379" s="1" t="s">
        <v>232</v>
      </c>
      <c r="B1379" s="1">
        <v>1378</v>
      </c>
      <c r="C1379" s="1">
        <v>202111</v>
      </c>
      <c r="D1379" s="4" t="s">
        <v>271</v>
      </c>
      <c r="E1379" s="1">
        <v>666</v>
      </c>
      <c r="F1379" s="1">
        <v>3</v>
      </c>
      <c r="G1379" s="1">
        <v>0</v>
      </c>
      <c r="H1379" s="8">
        <v>86476</v>
      </c>
      <c r="I1379" s="8">
        <v>30683</v>
      </c>
      <c r="J1379" s="8">
        <v>420728</v>
      </c>
      <c r="K1379" s="1" t="s">
        <v>166</v>
      </c>
    </row>
    <row r="1380" spans="1:11">
      <c r="A1380" s="1" t="s">
        <v>232</v>
      </c>
      <c r="B1380" s="1">
        <v>1379</v>
      </c>
      <c r="C1380" s="1">
        <v>202111</v>
      </c>
      <c r="D1380" s="4" t="s">
        <v>271</v>
      </c>
      <c r="E1380" s="1">
        <v>669</v>
      </c>
      <c r="F1380" s="1">
        <v>3</v>
      </c>
      <c r="G1380" s="1">
        <v>0</v>
      </c>
      <c r="H1380" s="8">
        <v>209333</v>
      </c>
      <c r="I1380" s="8">
        <v>69389</v>
      </c>
      <c r="J1380" s="8">
        <v>1074478</v>
      </c>
      <c r="K1380" s="1" t="s">
        <v>166</v>
      </c>
    </row>
    <row r="1381" spans="1:11">
      <c r="A1381" s="1" t="s">
        <v>232</v>
      </c>
      <c r="B1381" s="1">
        <v>1380</v>
      </c>
      <c r="C1381" s="1">
        <v>202111</v>
      </c>
      <c r="D1381" s="4" t="s">
        <v>271</v>
      </c>
      <c r="E1381" s="1">
        <v>676</v>
      </c>
      <c r="F1381" s="1">
        <v>3</v>
      </c>
      <c r="G1381" s="1">
        <v>0</v>
      </c>
      <c r="H1381" s="8">
        <v>7788</v>
      </c>
      <c r="I1381" s="8">
        <v>4211</v>
      </c>
      <c r="J1381" s="8">
        <v>216247</v>
      </c>
      <c r="K1381" s="1" t="s">
        <v>166</v>
      </c>
    </row>
    <row r="1382" spans="1:11">
      <c r="A1382" s="1" t="s">
        <v>232</v>
      </c>
      <c r="B1382" s="1">
        <v>1381</v>
      </c>
      <c r="C1382" s="1">
        <v>202111</v>
      </c>
      <c r="D1382" s="4" t="s">
        <v>271</v>
      </c>
      <c r="E1382" s="1">
        <v>690</v>
      </c>
      <c r="F1382" s="1">
        <v>3</v>
      </c>
      <c r="G1382" s="1">
        <v>0</v>
      </c>
      <c r="H1382" s="8">
        <v>79803</v>
      </c>
      <c r="I1382" s="8">
        <v>27236</v>
      </c>
      <c r="J1382" s="8">
        <v>684167</v>
      </c>
      <c r="K1382" s="1" t="s">
        <v>166</v>
      </c>
    </row>
    <row r="1383" spans="1:11">
      <c r="A1383" s="1" t="s">
        <v>232</v>
      </c>
      <c r="B1383" s="1">
        <v>1382</v>
      </c>
      <c r="C1383" s="1">
        <v>202111</v>
      </c>
      <c r="D1383" s="4" t="s">
        <v>271</v>
      </c>
      <c r="E1383" s="1">
        <v>696</v>
      </c>
      <c r="F1383" s="1">
        <v>3</v>
      </c>
      <c r="G1383" s="1">
        <v>0</v>
      </c>
      <c r="H1383" s="8">
        <v>5792</v>
      </c>
      <c r="I1383" s="8">
        <v>2331</v>
      </c>
      <c r="J1383" s="8">
        <v>60342</v>
      </c>
      <c r="K1383" s="1" t="s">
        <v>166</v>
      </c>
    </row>
    <row r="1384" spans="1:11">
      <c r="A1384" s="1" t="s">
        <v>232</v>
      </c>
      <c r="B1384" s="1">
        <v>1383</v>
      </c>
      <c r="C1384" s="1">
        <v>202111</v>
      </c>
      <c r="D1384" s="4" t="s">
        <v>271</v>
      </c>
      <c r="E1384" s="1">
        <v>720</v>
      </c>
      <c r="F1384" s="1">
        <v>3</v>
      </c>
      <c r="G1384" s="1">
        <v>0</v>
      </c>
      <c r="H1384" s="8">
        <v>938935</v>
      </c>
      <c r="I1384" s="8">
        <v>351740</v>
      </c>
      <c r="J1384" s="8">
        <v>9728482</v>
      </c>
      <c r="K1384" s="1" t="s">
        <v>166</v>
      </c>
    </row>
    <row r="1385" spans="1:11">
      <c r="A1385" s="1" t="s">
        <v>232</v>
      </c>
      <c r="B1385" s="1">
        <v>1384</v>
      </c>
      <c r="C1385" s="1">
        <v>202111</v>
      </c>
      <c r="D1385" s="4" t="s">
        <v>278</v>
      </c>
      <c r="E1385" s="1">
        <v>52</v>
      </c>
      <c r="F1385" s="1">
        <v>3</v>
      </c>
      <c r="G1385" s="1">
        <v>0</v>
      </c>
      <c r="H1385" s="8">
        <v>227530</v>
      </c>
      <c r="I1385" s="8">
        <v>71924</v>
      </c>
      <c r="J1385" s="8">
        <v>1949674</v>
      </c>
      <c r="K1385" s="1" t="s">
        <v>166</v>
      </c>
    </row>
    <row r="1386" spans="1:11">
      <c r="A1386" s="1" t="s">
        <v>232</v>
      </c>
      <c r="B1386" s="1">
        <v>1385</v>
      </c>
      <c r="C1386" s="1">
        <v>202111</v>
      </c>
      <c r="D1386" s="4" t="s">
        <v>278</v>
      </c>
      <c r="E1386" s="1">
        <v>204</v>
      </c>
      <c r="F1386" s="1">
        <v>3</v>
      </c>
      <c r="G1386" s="1">
        <v>0</v>
      </c>
      <c r="H1386" s="8">
        <v>13093</v>
      </c>
      <c r="I1386" s="8">
        <v>4361</v>
      </c>
      <c r="J1386" s="8">
        <v>75753</v>
      </c>
      <c r="K1386" s="1" t="s">
        <v>166</v>
      </c>
    </row>
    <row r="1387" spans="1:11">
      <c r="A1387" s="1" t="s">
        <v>232</v>
      </c>
      <c r="B1387" s="1">
        <v>1386</v>
      </c>
      <c r="C1387" s="1">
        <v>202111</v>
      </c>
      <c r="D1387" s="4" t="s">
        <v>278</v>
      </c>
      <c r="E1387" s="1">
        <v>662</v>
      </c>
      <c r="F1387" s="1">
        <v>3</v>
      </c>
      <c r="G1387" s="1">
        <v>0</v>
      </c>
      <c r="H1387" s="8">
        <v>14323</v>
      </c>
      <c r="I1387" s="8">
        <v>5368</v>
      </c>
      <c r="J1387" s="8">
        <v>82648</v>
      </c>
      <c r="K1387" s="1" t="s">
        <v>166</v>
      </c>
    </row>
    <row r="1388" spans="1:11">
      <c r="A1388" s="1" t="s">
        <v>232</v>
      </c>
      <c r="B1388" s="1">
        <v>1387</v>
      </c>
      <c r="C1388" s="1">
        <v>202111</v>
      </c>
      <c r="D1388" s="4" t="s">
        <v>278</v>
      </c>
      <c r="E1388" s="1">
        <v>664</v>
      </c>
      <c r="F1388" s="1">
        <v>3</v>
      </c>
      <c r="G1388" s="1">
        <v>0</v>
      </c>
      <c r="H1388" s="8">
        <v>412016</v>
      </c>
      <c r="I1388" s="8">
        <v>146064</v>
      </c>
      <c r="J1388" s="8">
        <v>2558909</v>
      </c>
      <c r="K1388" s="1" t="s">
        <v>166</v>
      </c>
    </row>
    <row r="1389" spans="1:11">
      <c r="A1389" s="1" t="s">
        <v>232</v>
      </c>
      <c r="B1389" s="1">
        <v>1388</v>
      </c>
      <c r="C1389" s="1">
        <v>202111</v>
      </c>
      <c r="D1389" s="4" t="s">
        <v>278</v>
      </c>
      <c r="E1389" s="1">
        <v>666</v>
      </c>
      <c r="F1389" s="1">
        <v>3</v>
      </c>
      <c r="G1389" s="1">
        <v>0</v>
      </c>
      <c r="H1389" s="8">
        <v>1455736</v>
      </c>
      <c r="I1389" s="8">
        <v>487111</v>
      </c>
      <c r="J1389" s="8">
        <v>6934040</v>
      </c>
      <c r="K1389" s="1" t="s">
        <v>166</v>
      </c>
    </row>
    <row r="1390" spans="1:11">
      <c r="A1390" s="1" t="s">
        <v>232</v>
      </c>
      <c r="B1390" s="1">
        <v>1389</v>
      </c>
      <c r="C1390" s="1">
        <v>202111</v>
      </c>
      <c r="D1390" s="4" t="s">
        <v>278</v>
      </c>
      <c r="E1390" s="1">
        <v>669</v>
      </c>
      <c r="F1390" s="1">
        <v>3</v>
      </c>
      <c r="G1390" s="1">
        <v>0</v>
      </c>
      <c r="H1390" s="8">
        <v>31972</v>
      </c>
      <c r="I1390" s="8">
        <v>11031</v>
      </c>
      <c r="J1390" s="8">
        <v>233923</v>
      </c>
      <c r="K1390" s="1" t="s">
        <v>166</v>
      </c>
    </row>
    <row r="1391" spans="1:11">
      <c r="A1391" s="1" t="s">
        <v>232</v>
      </c>
      <c r="B1391" s="1">
        <v>1390</v>
      </c>
      <c r="C1391" s="1">
        <v>202111</v>
      </c>
      <c r="D1391" s="4" t="s">
        <v>278</v>
      </c>
      <c r="E1391" s="1">
        <v>676</v>
      </c>
      <c r="F1391" s="1">
        <v>3</v>
      </c>
      <c r="G1391" s="1">
        <v>0</v>
      </c>
      <c r="H1391" s="8">
        <v>1901</v>
      </c>
      <c r="I1391" s="8">
        <v>361</v>
      </c>
      <c r="J1391" s="8">
        <v>10040</v>
      </c>
      <c r="K1391" s="1" t="s">
        <v>166</v>
      </c>
    </row>
    <row r="1392" spans="1:11">
      <c r="A1392" s="1" t="s">
        <v>232</v>
      </c>
      <c r="B1392" s="1">
        <v>1391</v>
      </c>
      <c r="C1392" s="1">
        <v>202111</v>
      </c>
      <c r="D1392" s="4" t="s">
        <v>278</v>
      </c>
      <c r="E1392" s="1">
        <v>690</v>
      </c>
      <c r="F1392" s="1">
        <v>3</v>
      </c>
      <c r="G1392" s="1">
        <v>0</v>
      </c>
      <c r="H1392" s="8">
        <v>81414</v>
      </c>
      <c r="I1392" s="8">
        <v>26286</v>
      </c>
      <c r="J1392" s="8">
        <v>702895</v>
      </c>
      <c r="K1392" s="1" t="s">
        <v>166</v>
      </c>
    </row>
    <row r="1393" spans="1:11">
      <c r="A1393" s="1" t="s">
        <v>232</v>
      </c>
      <c r="B1393" s="1">
        <v>1392</v>
      </c>
      <c r="C1393" s="1">
        <v>202111</v>
      </c>
      <c r="D1393" s="4" t="s">
        <v>278</v>
      </c>
      <c r="E1393" s="1">
        <v>696</v>
      </c>
      <c r="F1393" s="1">
        <v>3</v>
      </c>
      <c r="G1393" s="1">
        <v>0</v>
      </c>
      <c r="H1393" s="8">
        <v>76858</v>
      </c>
      <c r="I1393" s="8">
        <v>25927</v>
      </c>
      <c r="J1393" s="8">
        <v>663910</v>
      </c>
      <c r="K1393" s="1" t="s">
        <v>166</v>
      </c>
    </row>
    <row r="1394" spans="1:11">
      <c r="A1394" s="1" t="s">
        <v>232</v>
      </c>
      <c r="B1394" s="1">
        <v>1393</v>
      </c>
      <c r="C1394" s="1">
        <v>202111</v>
      </c>
      <c r="D1394" s="4" t="s">
        <v>278</v>
      </c>
      <c r="E1394" s="1">
        <v>720</v>
      </c>
      <c r="F1394" s="1">
        <v>3</v>
      </c>
      <c r="G1394" s="1">
        <v>0</v>
      </c>
      <c r="H1394" s="8">
        <v>166432</v>
      </c>
      <c r="I1394" s="8">
        <v>56664</v>
      </c>
      <c r="J1394" s="8">
        <v>1342190</v>
      </c>
      <c r="K1394" s="1" t="s">
        <v>166</v>
      </c>
    </row>
    <row r="1395" spans="1:11">
      <c r="A1395" s="1" t="s">
        <v>232</v>
      </c>
      <c r="B1395" s="1">
        <v>1394</v>
      </c>
      <c r="C1395" s="1">
        <v>202112</v>
      </c>
      <c r="D1395" s="4" t="s">
        <v>256</v>
      </c>
      <c r="E1395" s="1">
        <v>52</v>
      </c>
      <c r="F1395" s="1">
        <v>3</v>
      </c>
      <c r="G1395" s="1">
        <v>0</v>
      </c>
      <c r="H1395" s="8">
        <v>1996832</v>
      </c>
      <c r="I1395" s="8">
        <v>410094</v>
      </c>
      <c r="J1395" s="8">
        <v>8645263</v>
      </c>
      <c r="K1395" s="1" t="s">
        <v>166</v>
      </c>
    </row>
    <row r="1396" spans="1:11">
      <c r="A1396" s="1" t="s">
        <v>232</v>
      </c>
      <c r="B1396" s="1">
        <v>1395</v>
      </c>
      <c r="C1396" s="1">
        <v>202112</v>
      </c>
      <c r="D1396" s="4" t="s">
        <v>256</v>
      </c>
      <c r="E1396" s="1">
        <v>204</v>
      </c>
      <c r="F1396" s="1">
        <v>3</v>
      </c>
      <c r="G1396" s="1">
        <v>0</v>
      </c>
      <c r="H1396" s="8">
        <v>356752</v>
      </c>
      <c r="I1396" s="8">
        <v>49070</v>
      </c>
      <c r="J1396" s="8">
        <v>310140</v>
      </c>
      <c r="K1396" s="1" t="s">
        <v>166</v>
      </c>
    </row>
    <row r="1397" spans="1:11">
      <c r="A1397" s="1" t="s">
        <v>232</v>
      </c>
      <c r="B1397" s="1">
        <v>1396</v>
      </c>
      <c r="C1397" s="1">
        <v>202112</v>
      </c>
      <c r="D1397" s="4" t="s">
        <v>256</v>
      </c>
      <c r="E1397" s="1">
        <v>662</v>
      </c>
      <c r="F1397" s="1">
        <v>3</v>
      </c>
      <c r="G1397" s="1">
        <v>0</v>
      </c>
      <c r="H1397" s="8">
        <v>885321</v>
      </c>
      <c r="I1397" s="8">
        <v>281105</v>
      </c>
      <c r="J1397" s="8">
        <v>2499948</v>
      </c>
      <c r="K1397" s="1" t="s">
        <v>166</v>
      </c>
    </row>
    <row r="1398" spans="1:11">
      <c r="A1398" s="1" t="s">
        <v>232</v>
      </c>
      <c r="B1398" s="1">
        <v>1397</v>
      </c>
      <c r="C1398" s="1">
        <v>202112</v>
      </c>
      <c r="D1398" s="4" t="s">
        <v>256</v>
      </c>
      <c r="E1398" s="1">
        <v>664</v>
      </c>
      <c r="F1398" s="1">
        <v>3</v>
      </c>
      <c r="G1398" s="1">
        <v>0</v>
      </c>
      <c r="H1398" s="8">
        <v>2205636</v>
      </c>
      <c r="I1398" s="8">
        <v>417040</v>
      </c>
      <c r="J1398" s="8">
        <v>5978663</v>
      </c>
      <c r="K1398" s="1" t="s">
        <v>166</v>
      </c>
    </row>
    <row r="1399" spans="1:11">
      <c r="A1399" s="1" t="s">
        <v>232</v>
      </c>
      <c r="B1399" s="1">
        <v>1398</v>
      </c>
      <c r="C1399" s="1">
        <v>202112</v>
      </c>
      <c r="D1399" s="4" t="s">
        <v>256</v>
      </c>
      <c r="E1399" s="1">
        <v>666</v>
      </c>
      <c r="F1399" s="1">
        <v>3</v>
      </c>
      <c r="G1399" s="1">
        <v>0</v>
      </c>
      <c r="H1399" s="8">
        <v>11094066</v>
      </c>
      <c r="I1399" s="8">
        <v>1914293</v>
      </c>
      <c r="J1399" s="8">
        <v>19176323</v>
      </c>
      <c r="K1399" s="1" t="s">
        <v>166</v>
      </c>
    </row>
    <row r="1400" spans="1:11">
      <c r="A1400" s="1" t="s">
        <v>232</v>
      </c>
      <c r="B1400" s="1">
        <v>1399</v>
      </c>
      <c r="C1400" s="1">
        <v>202112</v>
      </c>
      <c r="D1400" s="4" t="s">
        <v>256</v>
      </c>
      <c r="E1400" s="1">
        <v>669</v>
      </c>
      <c r="F1400" s="1">
        <v>3</v>
      </c>
      <c r="G1400" s="1">
        <v>0</v>
      </c>
      <c r="H1400" s="8">
        <v>279931</v>
      </c>
      <c r="I1400" s="8">
        <v>53649</v>
      </c>
      <c r="J1400" s="8">
        <v>806019</v>
      </c>
      <c r="K1400" s="1" t="s">
        <v>166</v>
      </c>
    </row>
    <row r="1401" spans="1:11">
      <c r="A1401" s="1" t="s">
        <v>232</v>
      </c>
      <c r="B1401" s="1">
        <v>1400</v>
      </c>
      <c r="C1401" s="1">
        <v>202112</v>
      </c>
      <c r="D1401" s="4" t="s">
        <v>256</v>
      </c>
      <c r="E1401" s="1">
        <v>676</v>
      </c>
      <c r="F1401" s="1">
        <v>3</v>
      </c>
      <c r="G1401" s="1">
        <v>0</v>
      </c>
      <c r="H1401" s="8">
        <v>11585</v>
      </c>
      <c r="I1401" s="8">
        <v>1857</v>
      </c>
      <c r="J1401" s="8">
        <v>39136</v>
      </c>
      <c r="K1401" s="1" t="s">
        <v>166</v>
      </c>
    </row>
    <row r="1402" spans="1:11">
      <c r="A1402" s="1" t="s">
        <v>232</v>
      </c>
      <c r="B1402" s="1">
        <v>1401</v>
      </c>
      <c r="C1402" s="1">
        <v>202112</v>
      </c>
      <c r="D1402" s="4" t="s">
        <v>256</v>
      </c>
      <c r="E1402" s="1">
        <v>690</v>
      </c>
      <c r="F1402" s="1">
        <v>3</v>
      </c>
      <c r="G1402" s="1">
        <v>0</v>
      </c>
      <c r="H1402" s="8">
        <v>236085</v>
      </c>
      <c r="I1402" s="8">
        <v>40458</v>
      </c>
      <c r="J1402" s="8">
        <v>891157</v>
      </c>
      <c r="K1402" s="1" t="s">
        <v>166</v>
      </c>
    </row>
    <row r="1403" spans="1:11">
      <c r="A1403" s="1" t="s">
        <v>232</v>
      </c>
      <c r="B1403" s="1">
        <v>1402</v>
      </c>
      <c r="C1403" s="1">
        <v>202112</v>
      </c>
      <c r="D1403" s="4" t="s">
        <v>256</v>
      </c>
      <c r="E1403" s="1">
        <v>696</v>
      </c>
      <c r="F1403" s="1">
        <v>3</v>
      </c>
      <c r="G1403" s="1">
        <v>0</v>
      </c>
      <c r="H1403" s="8">
        <v>58624</v>
      </c>
      <c r="I1403" s="8">
        <v>10243</v>
      </c>
      <c r="J1403" s="8">
        <v>193571</v>
      </c>
      <c r="K1403" s="1" t="s">
        <v>166</v>
      </c>
    </row>
    <row r="1404" spans="1:11">
      <c r="A1404" s="1" t="s">
        <v>232</v>
      </c>
      <c r="B1404" s="1">
        <v>1403</v>
      </c>
      <c r="C1404" s="1">
        <v>202112</v>
      </c>
      <c r="D1404" s="4" t="s">
        <v>256</v>
      </c>
      <c r="E1404" s="1">
        <v>720</v>
      </c>
      <c r="F1404" s="1">
        <v>3</v>
      </c>
      <c r="G1404" s="1">
        <v>0</v>
      </c>
      <c r="H1404" s="8">
        <v>958677</v>
      </c>
      <c r="I1404" s="8">
        <v>185530</v>
      </c>
      <c r="J1404" s="8">
        <v>3589347</v>
      </c>
      <c r="K1404" s="1" t="s">
        <v>166</v>
      </c>
    </row>
    <row r="1405" spans="1:11">
      <c r="A1405" s="1" t="s">
        <v>232</v>
      </c>
      <c r="B1405" s="1">
        <v>1404</v>
      </c>
      <c r="C1405" s="1">
        <v>202112</v>
      </c>
      <c r="D1405" s="4" t="s">
        <v>265</v>
      </c>
      <c r="E1405" s="1">
        <v>52</v>
      </c>
      <c r="F1405" s="1">
        <v>3</v>
      </c>
      <c r="G1405" s="1">
        <v>0</v>
      </c>
      <c r="H1405" s="8">
        <v>966744</v>
      </c>
      <c r="I1405" s="8">
        <v>280565</v>
      </c>
      <c r="J1405" s="8">
        <v>5387484</v>
      </c>
      <c r="K1405" s="1" t="s">
        <v>166</v>
      </c>
    </row>
    <row r="1406" spans="1:11">
      <c r="A1406" s="1" t="s">
        <v>232</v>
      </c>
      <c r="B1406" s="1">
        <v>1405</v>
      </c>
      <c r="C1406" s="1">
        <v>202112</v>
      </c>
      <c r="D1406" s="4" t="s">
        <v>265</v>
      </c>
      <c r="E1406" s="1">
        <v>204</v>
      </c>
      <c r="F1406" s="1">
        <v>3</v>
      </c>
      <c r="G1406" s="1">
        <v>0</v>
      </c>
      <c r="H1406" s="8">
        <v>1869</v>
      </c>
      <c r="I1406" s="8">
        <v>888</v>
      </c>
      <c r="J1406" s="8">
        <v>13127</v>
      </c>
      <c r="K1406" s="1" t="s">
        <v>166</v>
      </c>
    </row>
    <row r="1407" spans="1:11">
      <c r="A1407" s="1" t="s">
        <v>232</v>
      </c>
      <c r="B1407" s="1">
        <v>1406</v>
      </c>
      <c r="C1407" s="1">
        <v>202112</v>
      </c>
      <c r="D1407" s="4" t="s">
        <v>265</v>
      </c>
      <c r="E1407" s="1">
        <v>662</v>
      </c>
      <c r="F1407" s="1">
        <v>3</v>
      </c>
      <c r="G1407" s="1">
        <v>0</v>
      </c>
      <c r="H1407" s="8">
        <v>60670</v>
      </c>
      <c r="I1407" s="8">
        <v>25106</v>
      </c>
      <c r="J1407" s="8">
        <v>314815</v>
      </c>
      <c r="K1407" s="1" t="s">
        <v>166</v>
      </c>
    </row>
    <row r="1408" spans="1:11">
      <c r="A1408" s="1" t="s">
        <v>232</v>
      </c>
      <c r="B1408" s="1">
        <v>1407</v>
      </c>
      <c r="C1408" s="1">
        <v>202112</v>
      </c>
      <c r="D1408" s="4" t="s">
        <v>265</v>
      </c>
      <c r="E1408" s="1">
        <v>664</v>
      </c>
      <c r="F1408" s="1">
        <v>3</v>
      </c>
      <c r="G1408" s="1">
        <v>0</v>
      </c>
      <c r="H1408" s="8">
        <v>9695</v>
      </c>
      <c r="I1408" s="8">
        <v>4485</v>
      </c>
      <c r="J1408" s="8">
        <v>69272</v>
      </c>
      <c r="K1408" s="1" t="s">
        <v>166</v>
      </c>
    </row>
    <row r="1409" spans="1:11">
      <c r="A1409" s="1" t="s">
        <v>232</v>
      </c>
      <c r="B1409" s="1">
        <v>1408</v>
      </c>
      <c r="C1409" s="1">
        <v>202112</v>
      </c>
      <c r="D1409" s="4" t="s">
        <v>265</v>
      </c>
      <c r="E1409" s="1">
        <v>666</v>
      </c>
      <c r="F1409" s="1">
        <v>3</v>
      </c>
      <c r="G1409" s="1">
        <v>0</v>
      </c>
      <c r="H1409" s="8">
        <v>1811387</v>
      </c>
      <c r="I1409" s="8">
        <v>703440</v>
      </c>
      <c r="J1409" s="8">
        <v>9389986</v>
      </c>
      <c r="K1409" s="1" t="s">
        <v>166</v>
      </c>
    </row>
    <row r="1410" spans="1:11">
      <c r="A1410" s="1" t="s">
        <v>232</v>
      </c>
      <c r="B1410" s="1">
        <v>1409</v>
      </c>
      <c r="C1410" s="1">
        <v>202112</v>
      </c>
      <c r="D1410" s="4" t="s">
        <v>265</v>
      </c>
      <c r="E1410" s="1">
        <v>669</v>
      </c>
      <c r="F1410" s="1">
        <v>3</v>
      </c>
      <c r="G1410" s="1">
        <v>0</v>
      </c>
      <c r="H1410" s="8">
        <v>17871</v>
      </c>
      <c r="I1410" s="8">
        <v>4322</v>
      </c>
      <c r="J1410" s="8">
        <v>77639</v>
      </c>
      <c r="K1410" s="1" t="s">
        <v>166</v>
      </c>
    </row>
    <row r="1411" spans="1:11">
      <c r="A1411" s="1" t="s">
        <v>232</v>
      </c>
      <c r="B1411" s="1">
        <v>1410</v>
      </c>
      <c r="C1411" s="1">
        <v>202112</v>
      </c>
      <c r="D1411" s="4" t="s">
        <v>265</v>
      </c>
      <c r="E1411" s="1">
        <v>676</v>
      </c>
      <c r="F1411" s="1">
        <v>3</v>
      </c>
      <c r="G1411" s="1">
        <v>0</v>
      </c>
      <c r="H1411" s="8">
        <v>434003</v>
      </c>
      <c r="I1411" s="8">
        <v>158902</v>
      </c>
      <c r="J1411" s="8">
        <v>1604286</v>
      </c>
      <c r="K1411" s="1" t="s">
        <v>166</v>
      </c>
    </row>
    <row r="1412" spans="1:11">
      <c r="A1412" s="1" t="s">
        <v>232</v>
      </c>
      <c r="B1412" s="1">
        <v>1411</v>
      </c>
      <c r="C1412" s="1">
        <v>202112</v>
      </c>
      <c r="D1412" s="4" t="s">
        <v>265</v>
      </c>
      <c r="E1412" s="1">
        <v>690</v>
      </c>
      <c r="F1412" s="1">
        <v>3</v>
      </c>
      <c r="G1412" s="1">
        <v>0</v>
      </c>
      <c r="H1412" s="8">
        <v>32080</v>
      </c>
      <c r="I1412" s="8">
        <v>10580</v>
      </c>
      <c r="J1412" s="8">
        <v>186682</v>
      </c>
      <c r="K1412" s="1" t="s">
        <v>166</v>
      </c>
    </row>
    <row r="1413" spans="1:11">
      <c r="A1413" s="1" t="s">
        <v>232</v>
      </c>
      <c r="B1413" s="1">
        <v>1412</v>
      </c>
      <c r="C1413" s="1">
        <v>202112</v>
      </c>
      <c r="D1413" s="4" t="s">
        <v>265</v>
      </c>
      <c r="E1413" s="1">
        <v>696</v>
      </c>
      <c r="F1413" s="1">
        <v>3</v>
      </c>
      <c r="G1413" s="1">
        <v>0</v>
      </c>
      <c r="H1413" s="8">
        <v>665023</v>
      </c>
      <c r="I1413" s="8">
        <v>271318</v>
      </c>
      <c r="J1413" s="8">
        <v>3570532</v>
      </c>
      <c r="K1413" s="1" t="s">
        <v>166</v>
      </c>
    </row>
    <row r="1414" spans="1:11">
      <c r="A1414" s="1" t="s">
        <v>232</v>
      </c>
      <c r="B1414" s="1">
        <v>1413</v>
      </c>
      <c r="C1414" s="1">
        <v>202112</v>
      </c>
      <c r="D1414" s="4" t="s">
        <v>265</v>
      </c>
      <c r="E1414" s="1">
        <v>720</v>
      </c>
      <c r="F1414" s="1">
        <v>3</v>
      </c>
      <c r="G1414" s="1">
        <v>0</v>
      </c>
      <c r="H1414" s="8">
        <v>2866657</v>
      </c>
      <c r="I1414" s="8">
        <v>1213592</v>
      </c>
      <c r="J1414" s="8">
        <v>16831601</v>
      </c>
      <c r="K1414" s="1" t="s">
        <v>166</v>
      </c>
    </row>
    <row r="1415" spans="1:11">
      <c r="A1415" s="1" t="s">
        <v>232</v>
      </c>
      <c r="B1415" s="1">
        <v>1414</v>
      </c>
      <c r="C1415" s="1">
        <v>202112</v>
      </c>
      <c r="D1415" s="4" t="s">
        <v>271</v>
      </c>
      <c r="E1415" s="1">
        <v>52</v>
      </c>
      <c r="F1415" s="1">
        <v>3</v>
      </c>
      <c r="G1415" s="1">
        <v>0</v>
      </c>
      <c r="H1415" s="8">
        <v>117550</v>
      </c>
      <c r="I1415" s="8">
        <v>45755</v>
      </c>
      <c r="J1415" s="8">
        <v>1347542</v>
      </c>
      <c r="K1415" s="1" t="s">
        <v>166</v>
      </c>
    </row>
    <row r="1416" spans="1:11">
      <c r="A1416" s="1" t="s">
        <v>232</v>
      </c>
      <c r="B1416" s="1">
        <v>1415</v>
      </c>
      <c r="C1416" s="1">
        <v>202112</v>
      </c>
      <c r="D1416" s="4" t="s">
        <v>271</v>
      </c>
      <c r="E1416" s="1">
        <v>204</v>
      </c>
      <c r="F1416" s="1">
        <v>3</v>
      </c>
      <c r="G1416" s="1">
        <v>0</v>
      </c>
      <c r="H1416" s="8">
        <v>182849</v>
      </c>
      <c r="I1416" s="8">
        <v>54369</v>
      </c>
      <c r="J1416" s="8">
        <v>816567</v>
      </c>
      <c r="K1416" s="1" t="s">
        <v>166</v>
      </c>
    </row>
    <row r="1417" spans="1:11">
      <c r="A1417" s="1" t="s">
        <v>232</v>
      </c>
      <c r="B1417" s="1">
        <v>1416</v>
      </c>
      <c r="C1417" s="1">
        <v>202112</v>
      </c>
      <c r="D1417" s="4" t="s">
        <v>271</v>
      </c>
      <c r="E1417" s="1">
        <v>662</v>
      </c>
      <c r="F1417" s="1">
        <v>3</v>
      </c>
      <c r="G1417" s="1">
        <v>0</v>
      </c>
      <c r="H1417" s="8">
        <v>7154</v>
      </c>
      <c r="I1417" s="8">
        <v>3189</v>
      </c>
      <c r="J1417" s="8">
        <v>68367</v>
      </c>
      <c r="K1417" s="1" t="s">
        <v>166</v>
      </c>
    </row>
    <row r="1418" spans="1:11">
      <c r="A1418" s="1" t="s">
        <v>232</v>
      </c>
      <c r="B1418" s="1">
        <v>1417</v>
      </c>
      <c r="C1418" s="1">
        <v>202112</v>
      </c>
      <c r="D1418" s="4" t="s">
        <v>271</v>
      </c>
      <c r="E1418" s="1">
        <v>664</v>
      </c>
      <c r="F1418" s="1">
        <v>3</v>
      </c>
      <c r="G1418" s="1">
        <v>0</v>
      </c>
      <c r="H1418" s="8">
        <v>293167</v>
      </c>
      <c r="I1418" s="8">
        <v>84239</v>
      </c>
      <c r="J1418" s="8">
        <v>2780114</v>
      </c>
      <c r="K1418" s="1" t="s">
        <v>166</v>
      </c>
    </row>
    <row r="1419" spans="1:11">
      <c r="A1419" s="1" t="s">
        <v>232</v>
      </c>
      <c r="B1419" s="1">
        <v>1418</v>
      </c>
      <c r="C1419" s="1">
        <v>202112</v>
      </c>
      <c r="D1419" s="4" t="s">
        <v>271</v>
      </c>
      <c r="E1419" s="1">
        <v>666</v>
      </c>
      <c r="F1419" s="1">
        <v>3</v>
      </c>
      <c r="G1419" s="1">
        <v>0</v>
      </c>
      <c r="H1419" s="8">
        <v>58088</v>
      </c>
      <c r="I1419" s="8">
        <v>23429</v>
      </c>
      <c r="J1419" s="8">
        <v>469853</v>
      </c>
      <c r="K1419" s="1" t="s">
        <v>166</v>
      </c>
    </row>
    <row r="1420" spans="1:11">
      <c r="A1420" s="1" t="s">
        <v>232</v>
      </c>
      <c r="B1420" s="1">
        <v>1419</v>
      </c>
      <c r="C1420" s="1">
        <v>202112</v>
      </c>
      <c r="D1420" s="4" t="s">
        <v>271</v>
      </c>
      <c r="E1420" s="1">
        <v>669</v>
      </c>
      <c r="F1420" s="1">
        <v>3</v>
      </c>
      <c r="G1420" s="1">
        <v>0</v>
      </c>
      <c r="H1420" s="8">
        <v>144619</v>
      </c>
      <c r="I1420" s="8">
        <v>50054</v>
      </c>
      <c r="J1420" s="8">
        <v>848901</v>
      </c>
      <c r="K1420" s="1" t="s">
        <v>166</v>
      </c>
    </row>
    <row r="1421" spans="1:11">
      <c r="A1421" s="1" t="s">
        <v>232</v>
      </c>
      <c r="B1421" s="1">
        <v>1420</v>
      </c>
      <c r="C1421" s="1">
        <v>202112</v>
      </c>
      <c r="D1421" s="4" t="s">
        <v>271</v>
      </c>
      <c r="E1421" s="1">
        <v>676</v>
      </c>
      <c r="F1421" s="1">
        <v>3</v>
      </c>
      <c r="G1421" s="1">
        <v>0</v>
      </c>
      <c r="H1421" s="8">
        <v>15367</v>
      </c>
      <c r="I1421" s="8">
        <v>7852</v>
      </c>
      <c r="J1421" s="8">
        <v>261715</v>
      </c>
      <c r="K1421" s="1" t="s">
        <v>166</v>
      </c>
    </row>
    <row r="1422" spans="1:11">
      <c r="A1422" s="1" t="s">
        <v>232</v>
      </c>
      <c r="B1422" s="1">
        <v>1421</v>
      </c>
      <c r="C1422" s="1">
        <v>202112</v>
      </c>
      <c r="D1422" s="4" t="s">
        <v>271</v>
      </c>
      <c r="E1422" s="1">
        <v>690</v>
      </c>
      <c r="F1422" s="1">
        <v>3</v>
      </c>
      <c r="G1422" s="1">
        <v>0</v>
      </c>
      <c r="H1422" s="8">
        <v>59559</v>
      </c>
      <c r="I1422" s="8">
        <v>17031</v>
      </c>
      <c r="J1422" s="8">
        <v>428324</v>
      </c>
      <c r="K1422" s="1" t="s">
        <v>166</v>
      </c>
    </row>
    <row r="1423" spans="1:11">
      <c r="A1423" s="1" t="s">
        <v>232</v>
      </c>
      <c r="B1423" s="1">
        <v>1422</v>
      </c>
      <c r="C1423" s="1">
        <v>202112</v>
      </c>
      <c r="D1423" s="4" t="s">
        <v>271</v>
      </c>
      <c r="E1423" s="1">
        <v>696</v>
      </c>
      <c r="F1423" s="1">
        <v>3</v>
      </c>
      <c r="G1423" s="1">
        <v>0</v>
      </c>
      <c r="H1423" s="8">
        <v>1859</v>
      </c>
      <c r="I1423" s="8">
        <v>1141</v>
      </c>
      <c r="J1423" s="8">
        <v>14549</v>
      </c>
      <c r="K1423" s="1" t="s">
        <v>166</v>
      </c>
    </row>
    <row r="1424" spans="1:11">
      <c r="A1424" s="1" t="s">
        <v>232</v>
      </c>
      <c r="B1424" s="1">
        <v>1423</v>
      </c>
      <c r="C1424" s="1">
        <v>202112</v>
      </c>
      <c r="D1424" s="4" t="s">
        <v>271</v>
      </c>
      <c r="E1424" s="1">
        <v>720</v>
      </c>
      <c r="F1424" s="1">
        <v>3</v>
      </c>
      <c r="G1424" s="1">
        <v>0</v>
      </c>
      <c r="H1424" s="8">
        <v>642421</v>
      </c>
      <c r="I1424" s="8">
        <v>236194</v>
      </c>
      <c r="J1424" s="8">
        <v>7057021</v>
      </c>
      <c r="K1424" s="1" t="s">
        <v>166</v>
      </c>
    </row>
    <row r="1425" spans="1:11">
      <c r="A1425" s="1" t="s">
        <v>232</v>
      </c>
      <c r="B1425" s="1">
        <v>1424</v>
      </c>
      <c r="C1425" s="1">
        <v>202112</v>
      </c>
      <c r="D1425" s="4" t="s">
        <v>278</v>
      </c>
      <c r="E1425" s="1">
        <v>52</v>
      </c>
      <c r="F1425" s="1">
        <v>3</v>
      </c>
      <c r="G1425" s="1">
        <v>0</v>
      </c>
      <c r="H1425" s="8">
        <v>148522</v>
      </c>
      <c r="I1425" s="8">
        <v>47801</v>
      </c>
      <c r="J1425" s="8">
        <v>1190583</v>
      </c>
      <c r="K1425" s="1" t="s">
        <v>166</v>
      </c>
    </row>
    <row r="1426" spans="1:11">
      <c r="A1426" s="1" t="s">
        <v>232</v>
      </c>
      <c r="B1426" s="1">
        <v>1425</v>
      </c>
      <c r="C1426" s="1">
        <v>202112</v>
      </c>
      <c r="D1426" s="4" t="s">
        <v>278</v>
      </c>
      <c r="E1426" s="1">
        <v>204</v>
      </c>
      <c r="F1426" s="1">
        <v>3</v>
      </c>
      <c r="G1426" s="1">
        <v>0</v>
      </c>
      <c r="H1426" s="8">
        <v>14360</v>
      </c>
      <c r="I1426" s="8">
        <v>4093</v>
      </c>
      <c r="J1426" s="8">
        <v>103920</v>
      </c>
      <c r="K1426" s="1" t="s">
        <v>166</v>
      </c>
    </row>
    <row r="1427" spans="1:11">
      <c r="A1427" s="1" t="s">
        <v>232</v>
      </c>
      <c r="B1427" s="1">
        <v>1426</v>
      </c>
      <c r="C1427" s="1">
        <v>202112</v>
      </c>
      <c r="D1427" s="4" t="s">
        <v>278</v>
      </c>
      <c r="E1427" s="1">
        <v>662</v>
      </c>
      <c r="F1427" s="1">
        <v>3</v>
      </c>
      <c r="G1427" s="1">
        <v>0</v>
      </c>
      <c r="H1427" s="8">
        <v>7446</v>
      </c>
      <c r="I1427" s="8">
        <v>2940</v>
      </c>
      <c r="J1427" s="8">
        <v>40628</v>
      </c>
      <c r="K1427" s="1" t="s">
        <v>166</v>
      </c>
    </row>
    <row r="1428" spans="1:11">
      <c r="A1428" s="1" t="s">
        <v>232</v>
      </c>
      <c r="B1428" s="1">
        <v>1427</v>
      </c>
      <c r="C1428" s="1">
        <v>202112</v>
      </c>
      <c r="D1428" s="4" t="s">
        <v>278</v>
      </c>
      <c r="E1428" s="1">
        <v>664</v>
      </c>
      <c r="F1428" s="1">
        <v>3</v>
      </c>
      <c r="G1428" s="1">
        <v>0</v>
      </c>
      <c r="H1428" s="8">
        <v>293758</v>
      </c>
      <c r="I1428" s="8">
        <v>105844</v>
      </c>
      <c r="J1428" s="8">
        <v>1909371</v>
      </c>
      <c r="K1428" s="1" t="s">
        <v>166</v>
      </c>
    </row>
    <row r="1429" spans="1:11">
      <c r="A1429" s="1" t="s">
        <v>232</v>
      </c>
      <c r="B1429" s="1">
        <v>1428</v>
      </c>
      <c r="C1429" s="1">
        <v>202112</v>
      </c>
      <c r="D1429" s="4" t="s">
        <v>278</v>
      </c>
      <c r="E1429" s="1">
        <v>666</v>
      </c>
      <c r="F1429" s="1">
        <v>3</v>
      </c>
      <c r="G1429" s="1">
        <v>0</v>
      </c>
      <c r="H1429" s="8">
        <v>805519</v>
      </c>
      <c r="I1429" s="8">
        <v>267516</v>
      </c>
      <c r="J1429" s="8">
        <v>3985610</v>
      </c>
      <c r="K1429" s="1" t="s">
        <v>166</v>
      </c>
    </row>
    <row r="1430" spans="1:11">
      <c r="A1430" s="1" t="s">
        <v>232</v>
      </c>
      <c r="B1430" s="1">
        <v>1429</v>
      </c>
      <c r="C1430" s="1">
        <v>202112</v>
      </c>
      <c r="D1430" s="4" t="s">
        <v>278</v>
      </c>
      <c r="E1430" s="1">
        <v>669</v>
      </c>
      <c r="F1430" s="1">
        <v>3</v>
      </c>
      <c r="G1430" s="1">
        <v>0</v>
      </c>
      <c r="H1430" s="8">
        <v>20052</v>
      </c>
      <c r="I1430" s="8">
        <v>9578</v>
      </c>
      <c r="J1430" s="8">
        <v>172786</v>
      </c>
      <c r="K1430" s="1" t="s">
        <v>166</v>
      </c>
    </row>
    <row r="1431" spans="1:11">
      <c r="A1431" s="1" t="s">
        <v>232</v>
      </c>
      <c r="B1431" s="1">
        <v>1430</v>
      </c>
      <c r="C1431" s="1">
        <v>202112</v>
      </c>
      <c r="D1431" s="4" t="s">
        <v>278</v>
      </c>
      <c r="E1431" s="1">
        <v>676</v>
      </c>
      <c r="F1431" s="1">
        <v>3</v>
      </c>
      <c r="G1431" s="1">
        <v>0</v>
      </c>
      <c r="H1431" s="8">
        <v>9088</v>
      </c>
      <c r="I1431" s="8">
        <v>2614</v>
      </c>
      <c r="J1431" s="8">
        <v>50841</v>
      </c>
      <c r="K1431" s="1" t="s">
        <v>166</v>
      </c>
    </row>
    <row r="1432" spans="1:11">
      <c r="A1432" s="1" t="s">
        <v>232</v>
      </c>
      <c r="B1432" s="1">
        <v>1431</v>
      </c>
      <c r="C1432" s="1">
        <v>202112</v>
      </c>
      <c r="D1432" s="4" t="s">
        <v>278</v>
      </c>
      <c r="E1432" s="1">
        <v>690</v>
      </c>
      <c r="F1432" s="1">
        <v>3</v>
      </c>
      <c r="G1432" s="1">
        <v>0</v>
      </c>
      <c r="H1432" s="8">
        <v>62539</v>
      </c>
      <c r="I1432" s="8">
        <v>34797</v>
      </c>
      <c r="J1432" s="8">
        <v>539466</v>
      </c>
      <c r="K1432" s="1" t="s">
        <v>166</v>
      </c>
    </row>
    <row r="1433" spans="1:11">
      <c r="A1433" s="1" t="s">
        <v>232</v>
      </c>
      <c r="B1433" s="1">
        <v>1432</v>
      </c>
      <c r="C1433" s="1">
        <v>202112</v>
      </c>
      <c r="D1433" s="4" t="s">
        <v>278</v>
      </c>
      <c r="E1433" s="1">
        <v>696</v>
      </c>
      <c r="F1433" s="1">
        <v>3</v>
      </c>
      <c r="G1433" s="1">
        <v>0</v>
      </c>
      <c r="H1433" s="8">
        <v>51612</v>
      </c>
      <c r="I1433" s="8">
        <v>19788</v>
      </c>
      <c r="J1433" s="8">
        <v>525783</v>
      </c>
      <c r="K1433" s="1" t="s">
        <v>166</v>
      </c>
    </row>
    <row r="1434" spans="1:11">
      <c r="A1434" s="1" t="s">
        <v>232</v>
      </c>
      <c r="B1434" s="1">
        <v>1433</v>
      </c>
      <c r="C1434" s="1">
        <v>202112</v>
      </c>
      <c r="D1434" s="4" t="s">
        <v>278</v>
      </c>
      <c r="E1434" s="1">
        <v>720</v>
      </c>
      <c r="F1434" s="1">
        <v>3</v>
      </c>
      <c r="G1434" s="1">
        <v>0</v>
      </c>
      <c r="H1434" s="8">
        <v>166392</v>
      </c>
      <c r="I1434" s="8">
        <v>58918</v>
      </c>
      <c r="J1434" s="8">
        <v>1473199</v>
      </c>
      <c r="K1434" s="1" t="s">
        <v>166</v>
      </c>
    </row>
    <row r="1435" spans="1:11">
      <c r="A1435" s="1" t="s">
        <v>232</v>
      </c>
      <c r="B1435" s="1">
        <v>1434</v>
      </c>
      <c r="C1435" s="1">
        <v>202201</v>
      </c>
      <c r="D1435" s="4" t="s">
        <v>256</v>
      </c>
      <c r="E1435" s="1">
        <v>52</v>
      </c>
      <c r="F1435" s="1">
        <v>3</v>
      </c>
      <c r="G1435" s="1">
        <v>0</v>
      </c>
      <c r="H1435" s="8">
        <v>2287398</v>
      </c>
      <c r="I1435" s="8">
        <v>478060</v>
      </c>
      <c r="J1435" s="8">
        <v>8907476</v>
      </c>
      <c r="K1435" s="1" t="s">
        <v>166</v>
      </c>
    </row>
    <row r="1436" spans="1:11">
      <c r="A1436" s="1" t="s">
        <v>232</v>
      </c>
      <c r="B1436" s="1">
        <v>1435</v>
      </c>
      <c r="C1436" s="1">
        <v>202201</v>
      </c>
      <c r="D1436" s="4" t="s">
        <v>256</v>
      </c>
      <c r="E1436" s="1">
        <v>204</v>
      </c>
      <c r="F1436" s="1">
        <v>3</v>
      </c>
      <c r="G1436" s="1">
        <v>0</v>
      </c>
      <c r="H1436" s="8">
        <v>315459</v>
      </c>
      <c r="I1436" s="8">
        <v>47287</v>
      </c>
      <c r="J1436" s="8">
        <v>340399</v>
      </c>
      <c r="K1436" s="1" t="s">
        <v>166</v>
      </c>
    </row>
    <row r="1437" spans="1:11">
      <c r="A1437" s="1" t="s">
        <v>232</v>
      </c>
      <c r="B1437" s="1">
        <v>1436</v>
      </c>
      <c r="C1437" s="1">
        <v>202201</v>
      </c>
      <c r="D1437" s="4" t="s">
        <v>256</v>
      </c>
      <c r="E1437" s="1">
        <v>662</v>
      </c>
      <c r="F1437" s="1">
        <v>3</v>
      </c>
      <c r="G1437" s="1">
        <v>0</v>
      </c>
      <c r="H1437" s="8">
        <v>896814</v>
      </c>
      <c r="I1437" s="8">
        <v>253234</v>
      </c>
      <c r="J1437" s="8">
        <v>2596457</v>
      </c>
      <c r="K1437" s="1" t="s">
        <v>166</v>
      </c>
    </row>
    <row r="1438" spans="1:11">
      <c r="A1438" s="1" t="s">
        <v>232</v>
      </c>
      <c r="B1438" s="1">
        <v>1437</v>
      </c>
      <c r="C1438" s="1">
        <v>202201</v>
      </c>
      <c r="D1438" s="4" t="s">
        <v>256</v>
      </c>
      <c r="E1438" s="1">
        <v>664</v>
      </c>
      <c r="F1438" s="1">
        <v>3</v>
      </c>
      <c r="G1438" s="1">
        <v>0</v>
      </c>
      <c r="H1438" s="8">
        <v>2995726</v>
      </c>
      <c r="I1438" s="8">
        <v>496625</v>
      </c>
      <c r="J1438" s="8">
        <v>6815720</v>
      </c>
      <c r="K1438" s="1" t="s">
        <v>166</v>
      </c>
    </row>
    <row r="1439" spans="1:11">
      <c r="A1439" s="1" t="s">
        <v>232</v>
      </c>
      <c r="B1439" s="1">
        <v>1438</v>
      </c>
      <c r="C1439" s="1">
        <v>202201</v>
      </c>
      <c r="D1439" s="4" t="s">
        <v>256</v>
      </c>
      <c r="E1439" s="1">
        <v>666</v>
      </c>
      <c r="F1439" s="1">
        <v>3</v>
      </c>
      <c r="G1439" s="1">
        <v>0</v>
      </c>
      <c r="H1439" s="8">
        <v>22096700</v>
      </c>
      <c r="I1439" s="8">
        <v>3409058</v>
      </c>
      <c r="J1439" s="8">
        <v>34138382</v>
      </c>
      <c r="K1439" s="1" t="s">
        <v>166</v>
      </c>
    </row>
    <row r="1440" spans="1:11">
      <c r="A1440" s="1" t="s">
        <v>232</v>
      </c>
      <c r="B1440" s="1">
        <v>1439</v>
      </c>
      <c r="C1440" s="1">
        <v>202201</v>
      </c>
      <c r="D1440" s="4" t="s">
        <v>256</v>
      </c>
      <c r="E1440" s="1">
        <v>669</v>
      </c>
      <c r="F1440" s="1">
        <v>3</v>
      </c>
      <c r="G1440" s="1">
        <v>0</v>
      </c>
      <c r="H1440" s="8">
        <v>481760</v>
      </c>
      <c r="I1440" s="8">
        <v>76400</v>
      </c>
      <c r="J1440" s="8">
        <v>1266256</v>
      </c>
      <c r="K1440" s="1" t="s">
        <v>166</v>
      </c>
    </row>
    <row r="1441" spans="1:11">
      <c r="A1441" s="1" t="s">
        <v>232</v>
      </c>
      <c r="B1441" s="1">
        <v>1440</v>
      </c>
      <c r="C1441" s="1">
        <v>202201</v>
      </c>
      <c r="D1441" s="4" t="s">
        <v>256</v>
      </c>
      <c r="E1441" s="1">
        <v>676</v>
      </c>
      <c r="F1441" s="1">
        <v>3</v>
      </c>
      <c r="G1441" s="1">
        <v>0</v>
      </c>
      <c r="H1441" s="8">
        <v>19926</v>
      </c>
      <c r="I1441" s="8">
        <v>2468</v>
      </c>
      <c r="J1441" s="8">
        <v>47925</v>
      </c>
      <c r="K1441" s="1" t="s">
        <v>166</v>
      </c>
    </row>
    <row r="1442" spans="1:11">
      <c r="A1442" s="1" t="s">
        <v>232</v>
      </c>
      <c r="B1442" s="1">
        <v>1441</v>
      </c>
      <c r="C1442" s="1">
        <v>202201</v>
      </c>
      <c r="D1442" s="4" t="s">
        <v>256</v>
      </c>
      <c r="E1442" s="1">
        <v>690</v>
      </c>
      <c r="F1442" s="1">
        <v>3</v>
      </c>
      <c r="G1442" s="1">
        <v>0</v>
      </c>
      <c r="H1442" s="8">
        <v>294298</v>
      </c>
      <c r="I1442" s="8">
        <v>44350</v>
      </c>
      <c r="J1442" s="8">
        <v>917945</v>
      </c>
      <c r="K1442" s="1" t="s">
        <v>166</v>
      </c>
    </row>
    <row r="1443" spans="1:11">
      <c r="A1443" s="1" t="s">
        <v>232</v>
      </c>
      <c r="B1443" s="1">
        <v>1442</v>
      </c>
      <c r="C1443" s="1">
        <v>202201</v>
      </c>
      <c r="D1443" s="4" t="s">
        <v>256</v>
      </c>
      <c r="E1443" s="1">
        <v>696</v>
      </c>
      <c r="F1443" s="1">
        <v>3</v>
      </c>
      <c r="G1443" s="1">
        <v>0</v>
      </c>
      <c r="H1443" s="8">
        <v>101009</v>
      </c>
      <c r="I1443" s="8">
        <v>18677</v>
      </c>
      <c r="J1443" s="8">
        <v>373669</v>
      </c>
      <c r="K1443" s="1" t="s">
        <v>166</v>
      </c>
    </row>
    <row r="1444" spans="1:11">
      <c r="A1444" s="1" t="s">
        <v>232</v>
      </c>
      <c r="B1444" s="1">
        <v>1443</v>
      </c>
      <c r="C1444" s="1">
        <v>202201</v>
      </c>
      <c r="D1444" s="4" t="s">
        <v>256</v>
      </c>
      <c r="E1444" s="1">
        <v>720</v>
      </c>
      <c r="F1444" s="1">
        <v>3</v>
      </c>
      <c r="G1444" s="1">
        <v>0</v>
      </c>
      <c r="H1444" s="8">
        <v>1278467</v>
      </c>
      <c r="I1444" s="8">
        <v>231655</v>
      </c>
      <c r="J1444" s="8">
        <v>4873142</v>
      </c>
      <c r="K1444" s="1" t="s">
        <v>166</v>
      </c>
    </row>
    <row r="1445" spans="1:11">
      <c r="A1445" s="1" t="s">
        <v>232</v>
      </c>
      <c r="B1445" s="1">
        <v>1444</v>
      </c>
      <c r="C1445" s="1">
        <v>202201</v>
      </c>
      <c r="D1445" s="4" t="s">
        <v>265</v>
      </c>
      <c r="E1445" s="1">
        <v>52</v>
      </c>
      <c r="F1445" s="1">
        <v>3</v>
      </c>
      <c r="G1445" s="1">
        <v>0</v>
      </c>
      <c r="H1445" s="8">
        <v>832903</v>
      </c>
      <c r="I1445" s="8">
        <v>305452</v>
      </c>
      <c r="J1445" s="8">
        <v>6066115</v>
      </c>
      <c r="K1445" s="1" t="s">
        <v>166</v>
      </c>
    </row>
    <row r="1446" spans="1:11">
      <c r="A1446" s="1" t="s">
        <v>232</v>
      </c>
      <c r="B1446" s="1">
        <v>1445</v>
      </c>
      <c r="C1446" s="1">
        <v>202201</v>
      </c>
      <c r="D1446" s="4" t="s">
        <v>265</v>
      </c>
      <c r="E1446" s="1">
        <v>662</v>
      </c>
      <c r="F1446" s="1">
        <v>3</v>
      </c>
      <c r="G1446" s="1">
        <v>0</v>
      </c>
      <c r="H1446" s="8">
        <v>176464</v>
      </c>
      <c r="I1446" s="8">
        <v>77374</v>
      </c>
      <c r="J1446" s="8">
        <v>731955</v>
      </c>
      <c r="K1446" s="1" t="s">
        <v>166</v>
      </c>
    </row>
    <row r="1447" spans="1:11">
      <c r="A1447" s="1" t="s">
        <v>232</v>
      </c>
      <c r="B1447" s="1">
        <v>1446</v>
      </c>
      <c r="C1447" s="1">
        <v>202201</v>
      </c>
      <c r="D1447" s="4" t="s">
        <v>265</v>
      </c>
      <c r="E1447" s="1">
        <v>664</v>
      </c>
      <c r="F1447" s="1">
        <v>3</v>
      </c>
      <c r="G1447" s="1">
        <v>0</v>
      </c>
      <c r="H1447" s="8">
        <v>48076</v>
      </c>
      <c r="I1447" s="8">
        <v>19873</v>
      </c>
      <c r="J1447" s="8">
        <v>202510</v>
      </c>
      <c r="K1447" s="1" t="s">
        <v>166</v>
      </c>
    </row>
    <row r="1448" spans="1:11">
      <c r="A1448" s="1" t="s">
        <v>232</v>
      </c>
      <c r="B1448" s="1">
        <v>1447</v>
      </c>
      <c r="C1448" s="1">
        <v>202201</v>
      </c>
      <c r="D1448" s="4" t="s">
        <v>265</v>
      </c>
      <c r="E1448" s="1">
        <v>666</v>
      </c>
      <c r="F1448" s="1">
        <v>3</v>
      </c>
      <c r="G1448" s="1">
        <v>0</v>
      </c>
      <c r="H1448" s="8">
        <v>1955666</v>
      </c>
      <c r="I1448" s="8">
        <v>768800</v>
      </c>
      <c r="J1448" s="8">
        <v>9791313</v>
      </c>
      <c r="K1448" s="1" t="s">
        <v>166</v>
      </c>
    </row>
    <row r="1449" spans="1:11">
      <c r="A1449" s="1" t="s">
        <v>232</v>
      </c>
      <c r="B1449" s="1">
        <v>1448</v>
      </c>
      <c r="C1449" s="1">
        <v>202201</v>
      </c>
      <c r="D1449" s="4" t="s">
        <v>265</v>
      </c>
      <c r="E1449" s="1">
        <v>669</v>
      </c>
      <c r="F1449" s="1">
        <v>3</v>
      </c>
      <c r="G1449" s="1">
        <v>0</v>
      </c>
      <c r="H1449" s="8">
        <v>47220</v>
      </c>
      <c r="I1449" s="8">
        <v>16129</v>
      </c>
      <c r="J1449" s="8">
        <v>274674</v>
      </c>
      <c r="K1449" s="1" t="s">
        <v>166</v>
      </c>
    </row>
    <row r="1450" spans="1:11">
      <c r="A1450" s="1" t="s">
        <v>232</v>
      </c>
      <c r="B1450" s="1">
        <v>1449</v>
      </c>
      <c r="C1450" s="1">
        <v>202201</v>
      </c>
      <c r="D1450" s="4" t="s">
        <v>265</v>
      </c>
      <c r="E1450" s="1">
        <v>676</v>
      </c>
      <c r="F1450" s="1">
        <v>3</v>
      </c>
      <c r="G1450" s="1">
        <v>0</v>
      </c>
      <c r="H1450" s="8">
        <v>785584</v>
      </c>
      <c r="I1450" s="8">
        <v>317764</v>
      </c>
      <c r="J1450" s="8">
        <v>2514216</v>
      </c>
      <c r="K1450" s="1" t="s">
        <v>166</v>
      </c>
    </row>
    <row r="1451" spans="1:11">
      <c r="A1451" s="1" t="s">
        <v>232</v>
      </c>
      <c r="B1451" s="1">
        <v>1450</v>
      </c>
      <c r="C1451" s="1">
        <v>202201</v>
      </c>
      <c r="D1451" s="4" t="s">
        <v>265</v>
      </c>
      <c r="E1451" s="1">
        <v>690</v>
      </c>
      <c r="F1451" s="1">
        <v>3</v>
      </c>
      <c r="G1451" s="1">
        <v>0</v>
      </c>
      <c r="H1451" s="8">
        <v>133357</v>
      </c>
      <c r="I1451" s="8">
        <v>44630</v>
      </c>
      <c r="J1451" s="8">
        <v>565377</v>
      </c>
      <c r="K1451" s="1" t="s">
        <v>166</v>
      </c>
    </row>
    <row r="1452" spans="1:11">
      <c r="A1452" s="1" t="s">
        <v>232</v>
      </c>
      <c r="B1452" s="1">
        <v>1451</v>
      </c>
      <c r="C1452" s="1">
        <v>202201</v>
      </c>
      <c r="D1452" s="4" t="s">
        <v>265</v>
      </c>
      <c r="E1452" s="1">
        <v>696</v>
      </c>
      <c r="F1452" s="1">
        <v>3</v>
      </c>
      <c r="G1452" s="1">
        <v>0</v>
      </c>
      <c r="H1452" s="8">
        <v>472055</v>
      </c>
      <c r="I1452" s="8">
        <v>208846</v>
      </c>
      <c r="J1452" s="8">
        <v>2338239</v>
      </c>
      <c r="K1452" s="1" t="s">
        <v>166</v>
      </c>
    </row>
    <row r="1453" spans="1:11">
      <c r="A1453" s="1" t="s">
        <v>232</v>
      </c>
      <c r="B1453" s="1">
        <v>1452</v>
      </c>
      <c r="C1453" s="1">
        <v>202201</v>
      </c>
      <c r="D1453" s="4" t="s">
        <v>265</v>
      </c>
      <c r="E1453" s="1">
        <v>720</v>
      </c>
      <c r="F1453" s="1">
        <v>3</v>
      </c>
      <c r="G1453" s="1">
        <v>0</v>
      </c>
      <c r="H1453" s="8">
        <v>2023441</v>
      </c>
      <c r="I1453" s="8">
        <v>871566</v>
      </c>
      <c r="J1453" s="8">
        <v>12400633</v>
      </c>
      <c r="K1453" s="1" t="s">
        <v>166</v>
      </c>
    </row>
    <row r="1454" spans="1:11">
      <c r="A1454" s="1" t="s">
        <v>232</v>
      </c>
      <c r="B1454" s="1">
        <v>1453</v>
      </c>
      <c r="C1454" s="1">
        <v>202201</v>
      </c>
      <c r="D1454" s="4" t="s">
        <v>271</v>
      </c>
      <c r="E1454" s="1">
        <v>52</v>
      </c>
      <c r="F1454" s="1">
        <v>3</v>
      </c>
      <c r="G1454" s="1">
        <v>0</v>
      </c>
      <c r="H1454" s="8">
        <v>176623</v>
      </c>
      <c r="I1454" s="8">
        <v>66935</v>
      </c>
      <c r="J1454" s="8">
        <v>1943267</v>
      </c>
      <c r="K1454" s="1" t="s">
        <v>166</v>
      </c>
    </row>
    <row r="1455" spans="1:11">
      <c r="A1455" s="1" t="s">
        <v>232</v>
      </c>
      <c r="B1455" s="1">
        <v>1454</v>
      </c>
      <c r="C1455" s="1">
        <v>202201</v>
      </c>
      <c r="D1455" s="4" t="s">
        <v>271</v>
      </c>
      <c r="E1455" s="1">
        <v>204</v>
      </c>
      <c r="F1455" s="1">
        <v>3</v>
      </c>
      <c r="G1455" s="1">
        <v>0</v>
      </c>
      <c r="H1455" s="8">
        <v>260165</v>
      </c>
      <c r="I1455" s="8">
        <v>87663</v>
      </c>
      <c r="J1455" s="8">
        <v>1671290</v>
      </c>
      <c r="K1455" s="1" t="s">
        <v>166</v>
      </c>
    </row>
    <row r="1456" spans="1:11">
      <c r="A1456" s="1" t="s">
        <v>232</v>
      </c>
      <c r="B1456" s="1">
        <v>1455</v>
      </c>
      <c r="C1456" s="1">
        <v>202201</v>
      </c>
      <c r="D1456" s="4" t="s">
        <v>271</v>
      </c>
      <c r="E1456" s="1">
        <v>662</v>
      </c>
      <c r="F1456" s="1">
        <v>3</v>
      </c>
      <c r="G1456" s="1">
        <v>0</v>
      </c>
      <c r="H1456" s="8">
        <v>2400</v>
      </c>
      <c r="I1456" s="8">
        <v>1012</v>
      </c>
      <c r="J1456" s="8">
        <v>14211</v>
      </c>
      <c r="K1456" s="1" t="s">
        <v>166</v>
      </c>
    </row>
    <row r="1457" spans="1:11">
      <c r="A1457" s="1" t="s">
        <v>232</v>
      </c>
      <c r="B1457" s="1">
        <v>1456</v>
      </c>
      <c r="C1457" s="1">
        <v>202201</v>
      </c>
      <c r="D1457" s="4" t="s">
        <v>271</v>
      </c>
      <c r="E1457" s="1">
        <v>664</v>
      </c>
      <c r="F1457" s="1">
        <v>3</v>
      </c>
      <c r="G1457" s="1">
        <v>0</v>
      </c>
      <c r="H1457" s="8">
        <v>299020</v>
      </c>
      <c r="I1457" s="8">
        <v>86233</v>
      </c>
      <c r="J1457" s="8">
        <v>2405302</v>
      </c>
      <c r="K1457" s="1" t="s">
        <v>166</v>
      </c>
    </row>
    <row r="1458" spans="1:11">
      <c r="A1458" s="1" t="s">
        <v>232</v>
      </c>
      <c r="B1458" s="1">
        <v>1457</v>
      </c>
      <c r="C1458" s="1">
        <v>202201</v>
      </c>
      <c r="D1458" s="4" t="s">
        <v>271</v>
      </c>
      <c r="E1458" s="1">
        <v>666</v>
      </c>
      <c r="F1458" s="1">
        <v>3</v>
      </c>
      <c r="G1458" s="1">
        <v>0</v>
      </c>
      <c r="H1458" s="8">
        <v>134061</v>
      </c>
      <c r="I1458" s="8">
        <v>49104</v>
      </c>
      <c r="J1458" s="8">
        <v>785642</v>
      </c>
      <c r="K1458" s="1" t="s">
        <v>166</v>
      </c>
    </row>
    <row r="1459" spans="1:11">
      <c r="A1459" s="1" t="s">
        <v>232</v>
      </c>
      <c r="B1459" s="1">
        <v>1458</v>
      </c>
      <c r="C1459" s="1">
        <v>202201</v>
      </c>
      <c r="D1459" s="4" t="s">
        <v>271</v>
      </c>
      <c r="E1459" s="1">
        <v>669</v>
      </c>
      <c r="F1459" s="1">
        <v>3</v>
      </c>
      <c r="G1459" s="1">
        <v>0</v>
      </c>
      <c r="H1459" s="8">
        <v>114045</v>
      </c>
      <c r="I1459" s="8">
        <v>29178</v>
      </c>
      <c r="J1459" s="8">
        <v>570907</v>
      </c>
      <c r="K1459" s="1" t="s">
        <v>166</v>
      </c>
    </row>
    <row r="1460" spans="1:11">
      <c r="A1460" s="1" t="s">
        <v>232</v>
      </c>
      <c r="B1460" s="1">
        <v>1459</v>
      </c>
      <c r="C1460" s="1">
        <v>202201</v>
      </c>
      <c r="D1460" s="4" t="s">
        <v>271</v>
      </c>
      <c r="E1460" s="1">
        <v>676</v>
      </c>
      <c r="F1460" s="1">
        <v>3</v>
      </c>
      <c r="G1460" s="1">
        <v>0</v>
      </c>
      <c r="H1460" s="8">
        <v>27298</v>
      </c>
      <c r="I1460" s="8">
        <v>11908</v>
      </c>
      <c r="J1460" s="8">
        <v>378239</v>
      </c>
      <c r="K1460" s="1" t="s">
        <v>166</v>
      </c>
    </row>
    <row r="1461" spans="1:11">
      <c r="A1461" s="1" t="s">
        <v>232</v>
      </c>
      <c r="B1461" s="1">
        <v>1460</v>
      </c>
      <c r="C1461" s="1">
        <v>202201</v>
      </c>
      <c r="D1461" s="4" t="s">
        <v>271</v>
      </c>
      <c r="E1461" s="1">
        <v>690</v>
      </c>
      <c r="F1461" s="1">
        <v>3</v>
      </c>
      <c r="G1461" s="1">
        <v>0</v>
      </c>
      <c r="H1461" s="8">
        <v>82212</v>
      </c>
      <c r="I1461" s="8">
        <v>31567</v>
      </c>
      <c r="J1461" s="8">
        <v>720309</v>
      </c>
      <c r="K1461" s="1" t="s">
        <v>166</v>
      </c>
    </row>
    <row r="1462" spans="1:11">
      <c r="A1462" s="1" t="s">
        <v>232</v>
      </c>
      <c r="B1462" s="1">
        <v>1461</v>
      </c>
      <c r="C1462" s="1">
        <v>202201</v>
      </c>
      <c r="D1462" s="4" t="s">
        <v>271</v>
      </c>
      <c r="E1462" s="1">
        <v>696</v>
      </c>
      <c r="F1462" s="1">
        <v>3</v>
      </c>
      <c r="G1462" s="1">
        <v>0</v>
      </c>
      <c r="H1462" s="8">
        <v>6427</v>
      </c>
      <c r="I1462" s="8">
        <v>2707</v>
      </c>
      <c r="J1462" s="8">
        <v>62651</v>
      </c>
      <c r="K1462" s="1" t="s">
        <v>166</v>
      </c>
    </row>
    <row r="1463" spans="1:11">
      <c r="A1463" s="1" t="s">
        <v>232</v>
      </c>
      <c r="B1463" s="1">
        <v>1462</v>
      </c>
      <c r="C1463" s="1">
        <v>202201</v>
      </c>
      <c r="D1463" s="4" t="s">
        <v>271</v>
      </c>
      <c r="E1463" s="1">
        <v>720</v>
      </c>
      <c r="F1463" s="1">
        <v>3</v>
      </c>
      <c r="G1463" s="1">
        <v>0</v>
      </c>
      <c r="H1463" s="8">
        <v>1227957</v>
      </c>
      <c r="I1463" s="8">
        <v>452973</v>
      </c>
      <c r="J1463" s="8">
        <v>12213381</v>
      </c>
      <c r="K1463" s="1" t="s">
        <v>166</v>
      </c>
    </row>
    <row r="1464" spans="1:11">
      <c r="A1464" s="1" t="s">
        <v>232</v>
      </c>
      <c r="B1464" s="1">
        <v>1463</v>
      </c>
      <c r="C1464" s="1">
        <v>202201</v>
      </c>
      <c r="D1464" s="4" t="s">
        <v>278</v>
      </c>
      <c r="E1464" s="1">
        <v>52</v>
      </c>
      <c r="F1464" s="1">
        <v>3</v>
      </c>
      <c r="G1464" s="1">
        <v>0</v>
      </c>
      <c r="H1464" s="8">
        <v>231405</v>
      </c>
      <c r="I1464" s="8">
        <v>47993</v>
      </c>
      <c r="J1464" s="8">
        <v>1553296</v>
      </c>
      <c r="K1464" s="1" t="s">
        <v>166</v>
      </c>
    </row>
    <row r="1465" spans="1:11">
      <c r="A1465" s="1" t="s">
        <v>232</v>
      </c>
      <c r="B1465" s="1">
        <v>1464</v>
      </c>
      <c r="C1465" s="1">
        <v>202201</v>
      </c>
      <c r="D1465" s="4" t="s">
        <v>278</v>
      </c>
      <c r="E1465" s="1">
        <v>204</v>
      </c>
      <c r="F1465" s="1">
        <v>3</v>
      </c>
      <c r="G1465" s="1">
        <v>0</v>
      </c>
      <c r="H1465" s="8">
        <v>24757</v>
      </c>
      <c r="I1465" s="8">
        <v>7864</v>
      </c>
      <c r="J1465" s="8">
        <v>226162</v>
      </c>
      <c r="K1465" s="1" t="s">
        <v>166</v>
      </c>
    </row>
    <row r="1466" spans="1:11">
      <c r="A1466" s="1" t="s">
        <v>232</v>
      </c>
      <c r="B1466" s="1">
        <v>1465</v>
      </c>
      <c r="C1466" s="1">
        <v>202201</v>
      </c>
      <c r="D1466" s="4" t="s">
        <v>278</v>
      </c>
      <c r="E1466" s="1">
        <v>662</v>
      </c>
      <c r="F1466" s="1">
        <v>3</v>
      </c>
      <c r="G1466" s="1">
        <v>0</v>
      </c>
      <c r="H1466" s="8">
        <v>8501</v>
      </c>
      <c r="I1466" s="8">
        <v>3018</v>
      </c>
      <c r="J1466" s="8">
        <v>33738</v>
      </c>
      <c r="K1466" s="1" t="s">
        <v>166</v>
      </c>
    </row>
    <row r="1467" spans="1:11">
      <c r="A1467" s="1" t="s">
        <v>232</v>
      </c>
      <c r="B1467" s="1">
        <v>1466</v>
      </c>
      <c r="C1467" s="1">
        <v>202201</v>
      </c>
      <c r="D1467" s="4" t="s">
        <v>278</v>
      </c>
      <c r="E1467" s="1">
        <v>664</v>
      </c>
      <c r="F1467" s="1">
        <v>3</v>
      </c>
      <c r="G1467" s="1">
        <v>0</v>
      </c>
      <c r="H1467" s="8">
        <v>304269</v>
      </c>
      <c r="I1467" s="8">
        <v>115065</v>
      </c>
      <c r="J1467" s="8">
        <v>2044570</v>
      </c>
      <c r="K1467" s="1" t="s">
        <v>166</v>
      </c>
    </row>
    <row r="1468" spans="1:11">
      <c r="A1468" s="1" t="s">
        <v>232</v>
      </c>
      <c r="B1468" s="1">
        <v>1467</v>
      </c>
      <c r="C1468" s="1">
        <v>202201</v>
      </c>
      <c r="D1468" s="4" t="s">
        <v>278</v>
      </c>
      <c r="E1468" s="1">
        <v>666</v>
      </c>
      <c r="F1468" s="1">
        <v>3</v>
      </c>
      <c r="G1468" s="1">
        <v>0</v>
      </c>
      <c r="H1468" s="8">
        <v>1334356</v>
      </c>
      <c r="I1468" s="8">
        <v>392315</v>
      </c>
      <c r="J1468" s="8">
        <v>5991564</v>
      </c>
      <c r="K1468" s="1" t="s">
        <v>166</v>
      </c>
    </row>
    <row r="1469" spans="1:11">
      <c r="A1469" s="1" t="s">
        <v>232</v>
      </c>
      <c r="B1469" s="1">
        <v>1468</v>
      </c>
      <c r="C1469" s="1">
        <v>202201</v>
      </c>
      <c r="D1469" s="4" t="s">
        <v>278</v>
      </c>
      <c r="E1469" s="1">
        <v>669</v>
      </c>
      <c r="F1469" s="1">
        <v>3</v>
      </c>
      <c r="G1469" s="1">
        <v>0</v>
      </c>
      <c r="H1469" s="8">
        <v>30297</v>
      </c>
      <c r="I1469" s="8">
        <v>13963</v>
      </c>
      <c r="J1469" s="8">
        <v>267557</v>
      </c>
      <c r="K1469" s="1" t="s">
        <v>166</v>
      </c>
    </row>
    <row r="1470" spans="1:11">
      <c r="A1470" s="1" t="s">
        <v>232</v>
      </c>
      <c r="B1470" s="1">
        <v>1469</v>
      </c>
      <c r="C1470" s="1">
        <v>202201</v>
      </c>
      <c r="D1470" s="4" t="s">
        <v>278</v>
      </c>
      <c r="E1470" s="1">
        <v>676</v>
      </c>
      <c r="F1470" s="1">
        <v>3</v>
      </c>
      <c r="G1470" s="1">
        <v>0</v>
      </c>
      <c r="H1470" s="8">
        <v>15970</v>
      </c>
      <c r="I1470" s="8">
        <v>6336</v>
      </c>
      <c r="J1470" s="8">
        <v>114126</v>
      </c>
      <c r="K1470" s="1" t="s">
        <v>166</v>
      </c>
    </row>
    <row r="1471" spans="1:11">
      <c r="A1471" s="1" t="s">
        <v>232</v>
      </c>
      <c r="B1471" s="1">
        <v>1470</v>
      </c>
      <c r="C1471" s="1">
        <v>202201</v>
      </c>
      <c r="D1471" s="4" t="s">
        <v>278</v>
      </c>
      <c r="E1471" s="1">
        <v>690</v>
      </c>
      <c r="F1471" s="1">
        <v>3</v>
      </c>
      <c r="G1471" s="1">
        <v>0</v>
      </c>
      <c r="H1471" s="8">
        <v>63233</v>
      </c>
      <c r="I1471" s="8">
        <v>19801</v>
      </c>
      <c r="J1471" s="8">
        <v>602656</v>
      </c>
      <c r="K1471" s="1" t="s">
        <v>166</v>
      </c>
    </row>
    <row r="1472" spans="1:11">
      <c r="A1472" s="1" t="s">
        <v>232</v>
      </c>
      <c r="B1472" s="1">
        <v>1471</v>
      </c>
      <c r="C1472" s="1">
        <v>202201</v>
      </c>
      <c r="D1472" s="4" t="s">
        <v>278</v>
      </c>
      <c r="E1472" s="1">
        <v>696</v>
      </c>
      <c r="F1472" s="1">
        <v>3</v>
      </c>
      <c r="G1472" s="1">
        <v>0</v>
      </c>
      <c r="H1472" s="8">
        <v>24665</v>
      </c>
      <c r="I1472" s="8">
        <v>8034</v>
      </c>
      <c r="J1472" s="8">
        <v>238817</v>
      </c>
      <c r="K1472" s="1" t="s">
        <v>166</v>
      </c>
    </row>
    <row r="1473" spans="1:11">
      <c r="A1473" s="1" t="s">
        <v>232</v>
      </c>
      <c r="B1473" s="1">
        <v>1472</v>
      </c>
      <c r="C1473" s="1">
        <v>202201</v>
      </c>
      <c r="D1473" s="4" t="s">
        <v>278</v>
      </c>
      <c r="E1473" s="1">
        <v>720</v>
      </c>
      <c r="F1473" s="1">
        <v>3</v>
      </c>
      <c r="G1473" s="1">
        <v>0</v>
      </c>
      <c r="H1473" s="8">
        <v>241271</v>
      </c>
      <c r="I1473" s="8">
        <v>85520</v>
      </c>
      <c r="J1473" s="8">
        <v>2274959</v>
      </c>
      <c r="K1473" s="1" t="s">
        <v>166</v>
      </c>
    </row>
    <row r="1474" spans="1:11">
      <c r="A1474" s="1" t="s">
        <v>232</v>
      </c>
      <c r="B1474" s="1">
        <v>1473</v>
      </c>
      <c r="C1474" s="1">
        <v>202202</v>
      </c>
      <c r="D1474" s="4" t="s">
        <v>256</v>
      </c>
      <c r="E1474" s="1">
        <v>52</v>
      </c>
      <c r="F1474" s="1">
        <v>3</v>
      </c>
      <c r="G1474" s="1">
        <v>0</v>
      </c>
      <c r="H1474" s="8">
        <v>3102220</v>
      </c>
      <c r="I1474" s="8">
        <v>593005</v>
      </c>
      <c r="J1474" s="8">
        <v>11329253</v>
      </c>
      <c r="K1474" s="1" t="s">
        <v>166</v>
      </c>
    </row>
    <row r="1475" spans="1:11">
      <c r="A1475" s="1" t="s">
        <v>232</v>
      </c>
      <c r="B1475" s="1">
        <v>1474</v>
      </c>
      <c r="C1475" s="1">
        <v>202202</v>
      </c>
      <c r="D1475" s="4" t="s">
        <v>256</v>
      </c>
      <c r="E1475" s="1">
        <v>204</v>
      </c>
      <c r="F1475" s="1">
        <v>3</v>
      </c>
      <c r="G1475" s="1">
        <v>0</v>
      </c>
      <c r="H1475" s="8">
        <v>2100739</v>
      </c>
      <c r="I1475" s="8">
        <v>293689</v>
      </c>
      <c r="J1475" s="8">
        <v>1842122</v>
      </c>
      <c r="K1475" s="1" t="s">
        <v>166</v>
      </c>
    </row>
    <row r="1476" spans="1:11">
      <c r="A1476" s="1" t="s">
        <v>232</v>
      </c>
      <c r="B1476" s="1">
        <v>1475</v>
      </c>
      <c r="C1476" s="1">
        <v>202202</v>
      </c>
      <c r="D1476" s="4" t="s">
        <v>256</v>
      </c>
      <c r="E1476" s="1">
        <v>662</v>
      </c>
      <c r="F1476" s="1">
        <v>3</v>
      </c>
      <c r="G1476" s="1">
        <v>0</v>
      </c>
      <c r="H1476" s="8">
        <v>1264126</v>
      </c>
      <c r="I1476" s="8">
        <v>326825</v>
      </c>
      <c r="J1476" s="8">
        <v>3149633</v>
      </c>
      <c r="K1476" s="1" t="s">
        <v>166</v>
      </c>
    </row>
    <row r="1477" spans="1:11">
      <c r="A1477" s="1" t="s">
        <v>232</v>
      </c>
      <c r="B1477" s="1">
        <v>1476</v>
      </c>
      <c r="C1477" s="1">
        <v>202202</v>
      </c>
      <c r="D1477" s="4" t="s">
        <v>256</v>
      </c>
      <c r="E1477" s="1">
        <v>664</v>
      </c>
      <c r="F1477" s="1">
        <v>3</v>
      </c>
      <c r="G1477" s="1">
        <v>0</v>
      </c>
      <c r="H1477" s="8">
        <v>3693741</v>
      </c>
      <c r="I1477" s="8">
        <v>532705</v>
      </c>
      <c r="J1477" s="8">
        <v>8030725</v>
      </c>
      <c r="K1477" s="1" t="s">
        <v>166</v>
      </c>
    </row>
    <row r="1478" spans="1:11">
      <c r="A1478" s="1" t="s">
        <v>232</v>
      </c>
      <c r="B1478" s="1">
        <v>1477</v>
      </c>
      <c r="C1478" s="1">
        <v>202202</v>
      </c>
      <c r="D1478" s="4" t="s">
        <v>256</v>
      </c>
      <c r="E1478" s="1">
        <v>666</v>
      </c>
      <c r="F1478" s="1">
        <v>3</v>
      </c>
      <c r="G1478" s="1">
        <v>0</v>
      </c>
      <c r="H1478" s="8">
        <v>17047756</v>
      </c>
      <c r="I1478" s="8">
        <v>2554223</v>
      </c>
      <c r="J1478" s="8">
        <v>27331309</v>
      </c>
      <c r="K1478" s="1" t="s">
        <v>166</v>
      </c>
    </row>
    <row r="1479" spans="1:11">
      <c r="A1479" s="1" t="s">
        <v>232</v>
      </c>
      <c r="B1479" s="1">
        <v>1478</v>
      </c>
      <c r="C1479" s="1">
        <v>202202</v>
      </c>
      <c r="D1479" s="4" t="s">
        <v>256</v>
      </c>
      <c r="E1479" s="1">
        <v>669</v>
      </c>
      <c r="F1479" s="1">
        <v>3</v>
      </c>
      <c r="G1479" s="1">
        <v>0</v>
      </c>
      <c r="H1479" s="8">
        <v>1067904</v>
      </c>
      <c r="I1479" s="8">
        <v>163998</v>
      </c>
      <c r="J1479" s="8">
        <v>2616838</v>
      </c>
      <c r="K1479" s="1" t="s">
        <v>166</v>
      </c>
    </row>
    <row r="1480" spans="1:11">
      <c r="A1480" s="1" t="s">
        <v>232</v>
      </c>
      <c r="B1480" s="1">
        <v>1479</v>
      </c>
      <c r="C1480" s="1">
        <v>202202</v>
      </c>
      <c r="D1480" s="4" t="s">
        <v>256</v>
      </c>
      <c r="E1480" s="1">
        <v>676</v>
      </c>
      <c r="F1480" s="1">
        <v>3</v>
      </c>
      <c r="G1480" s="1">
        <v>0</v>
      </c>
      <c r="H1480" s="8">
        <v>32205</v>
      </c>
      <c r="I1480" s="8">
        <v>4147</v>
      </c>
      <c r="J1480" s="8">
        <v>79148</v>
      </c>
      <c r="K1480" s="1" t="s">
        <v>166</v>
      </c>
    </row>
    <row r="1481" spans="1:11">
      <c r="A1481" s="1" t="s">
        <v>232</v>
      </c>
      <c r="B1481" s="1">
        <v>1480</v>
      </c>
      <c r="C1481" s="1">
        <v>202202</v>
      </c>
      <c r="D1481" s="4" t="s">
        <v>256</v>
      </c>
      <c r="E1481" s="1">
        <v>690</v>
      </c>
      <c r="F1481" s="1">
        <v>3</v>
      </c>
      <c r="G1481" s="1">
        <v>0</v>
      </c>
      <c r="H1481" s="8">
        <v>391390</v>
      </c>
      <c r="I1481" s="8">
        <v>58517</v>
      </c>
      <c r="J1481" s="8">
        <v>1177994</v>
      </c>
      <c r="K1481" s="1" t="s">
        <v>166</v>
      </c>
    </row>
    <row r="1482" spans="1:11">
      <c r="A1482" s="1" t="s">
        <v>232</v>
      </c>
      <c r="B1482" s="1">
        <v>1481</v>
      </c>
      <c r="C1482" s="1">
        <v>202202</v>
      </c>
      <c r="D1482" s="4" t="s">
        <v>256</v>
      </c>
      <c r="E1482" s="1">
        <v>696</v>
      </c>
      <c r="F1482" s="1">
        <v>3</v>
      </c>
      <c r="G1482" s="1">
        <v>0</v>
      </c>
      <c r="H1482" s="8">
        <v>212394</v>
      </c>
      <c r="I1482" s="8">
        <v>41440</v>
      </c>
      <c r="J1482" s="8">
        <v>805204</v>
      </c>
      <c r="K1482" s="1" t="s">
        <v>166</v>
      </c>
    </row>
    <row r="1483" spans="1:11">
      <c r="A1483" s="1" t="s">
        <v>232</v>
      </c>
      <c r="B1483" s="1">
        <v>1482</v>
      </c>
      <c r="C1483" s="1">
        <v>202202</v>
      </c>
      <c r="D1483" s="4" t="s">
        <v>256</v>
      </c>
      <c r="E1483" s="1">
        <v>720</v>
      </c>
      <c r="F1483" s="1">
        <v>3</v>
      </c>
      <c r="G1483" s="1">
        <v>0</v>
      </c>
      <c r="H1483" s="8">
        <v>1134420</v>
      </c>
      <c r="I1483" s="8">
        <v>192108</v>
      </c>
      <c r="J1483" s="8">
        <v>4141667</v>
      </c>
      <c r="K1483" s="1" t="s">
        <v>166</v>
      </c>
    </row>
    <row r="1484" spans="1:11">
      <c r="A1484" s="1" t="s">
        <v>232</v>
      </c>
      <c r="B1484" s="1">
        <v>1483</v>
      </c>
      <c r="C1484" s="1">
        <v>202202</v>
      </c>
      <c r="D1484" s="4" t="s">
        <v>265</v>
      </c>
      <c r="E1484" s="1">
        <v>52</v>
      </c>
      <c r="F1484" s="1">
        <v>3</v>
      </c>
      <c r="G1484" s="1">
        <v>0</v>
      </c>
      <c r="H1484" s="8">
        <v>578789</v>
      </c>
      <c r="I1484" s="8">
        <v>197355</v>
      </c>
      <c r="J1484" s="8">
        <v>4257828</v>
      </c>
      <c r="K1484" s="1" t="s">
        <v>166</v>
      </c>
    </row>
    <row r="1485" spans="1:11">
      <c r="A1485" s="1" t="s">
        <v>232</v>
      </c>
      <c r="B1485" s="1">
        <v>1484</v>
      </c>
      <c r="C1485" s="1">
        <v>202202</v>
      </c>
      <c r="D1485" s="4" t="s">
        <v>265</v>
      </c>
      <c r="E1485" s="1">
        <v>204</v>
      </c>
      <c r="F1485" s="1">
        <v>3</v>
      </c>
      <c r="G1485" s="1">
        <v>0</v>
      </c>
      <c r="H1485" s="8">
        <v>3835</v>
      </c>
      <c r="I1485" s="8">
        <v>1042</v>
      </c>
      <c r="J1485" s="8">
        <v>16424</v>
      </c>
      <c r="K1485" s="1" t="s">
        <v>166</v>
      </c>
    </row>
    <row r="1486" spans="1:11">
      <c r="A1486" s="1" t="s">
        <v>232</v>
      </c>
      <c r="B1486" s="1">
        <v>1485</v>
      </c>
      <c r="C1486" s="1">
        <v>202202</v>
      </c>
      <c r="D1486" s="4" t="s">
        <v>265</v>
      </c>
      <c r="E1486" s="1">
        <v>662</v>
      </c>
      <c r="F1486" s="1">
        <v>3</v>
      </c>
      <c r="G1486" s="1">
        <v>0</v>
      </c>
      <c r="H1486" s="8">
        <v>65794</v>
      </c>
      <c r="I1486" s="8">
        <v>25316</v>
      </c>
      <c r="J1486" s="8">
        <v>387073</v>
      </c>
      <c r="K1486" s="1" t="s">
        <v>166</v>
      </c>
    </row>
    <row r="1487" spans="1:11">
      <c r="A1487" s="1" t="s">
        <v>232</v>
      </c>
      <c r="B1487" s="1">
        <v>1486</v>
      </c>
      <c r="C1487" s="1">
        <v>202202</v>
      </c>
      <c r="D1487" s="4" t="s">
        <v>265</v>
      </c>
      <c r="E1487" s="1">
        <v>664</v>
      </c>
      <c r="F1487" s="1">
        <v>3</v>
      </c>
      <c r="G1487" s="1">
        <v>0</v>
      </c>
      <c r="H1487" s="8">
        <v>31045</v>
      </c>
      <c r="I1487" s="8">
        <v>10981</v>
      </c>
      <c r="J1487" s="8">
        <v>145488</v>
      </c>
      <c r="K1487" s="1" t="s">
        <v>166</v>
      </c>
    </row>
    <row r="1488" spans="1:11">
      <c r="A1488" s="1" t="s">
        <v>232</v>
      </c>
      <c r="B1488" s="1">
        <v>1487</v>
      </c>
      <c r="C1488" s="1">
        <v>202202</v>
      </c>
      <c r="D1488" s="4" t="s">
        <v>265</v>
      </c>
      <c r="E1488" s="1">
        <v>666</v>
      </c>
      <c r="F1488" s="1">
        <v>3</v>
      </c>
      <c r="G1488" s="1">
        <v>0</v>
      </c>
      <c r="H1488" s="8">
        <v>976404</v>
      </c>
      <c r="I1488" s="8">
        <v>373694</v>
      </c>
      <c r="J1488" s="8">
        <v>4937438</v>
      </c>
      <c r="K1488" s="1" t="s">
        <v>166</v>
      </c>
    </row>
    <row r="1489" spans="1:11">
      <c r="A1489" s="1" t="s">
        <v>232</v>
      </c>
      <c r="B1489" s="1">
        <v>1488</v>
      </c>
      <c r="C1489" s="1">
        <v>202202</v>
      </c>
      <c r="D1489" s="4" t="s">
        <v>265</v>
      </c>
      <c r="E1489" s="1">
        <v>669</v>
      </c>
      <c r="F1489" s="1">
        <v>3</v>
      </c>
      <c r="G1489" s="1">
        <v>0</v>
      </c>
      <c r="H1489" s="8">
        <v>33493</v>
      </c>
      <c r="I1489" s="8">
        <v>11163</v>
      </c>
      <c r="J1489" s="8">
        <v>138968</v>
      </c>
      <c r="K1489" s="1" t="s">
        <v>166</v>
      </c>
    </row>
    <row r="1490" spans="1:11">
      <c r="A1490" s="1" t="s">
        <v>232</v>
      </c>
      <c r="B1490" s="1">
        <v>1489</v>
      </c>
      <c r="C1490" s="1">
        <v>202202</v>
      </c>
      <c r="D1490" s="4" t="s">
        <v>265</v>
      </c>
      <c r="E1490" s="1">
        <v>676</v>
      </c>
      <c r="F1490" s="1">
        <v>3</v>
      </c>
      <c r="G1490" s="1">
        <v>0</v>
      </c>
      <c r="H1490" s="8">
        <v>243529</v>
      </c>
      <c r="I1490" s="8">
        <v>86183</v>
      </c>
      <c r="J1490" s="8">
        <v>832509</v>
      </c>
      <c r="K1490" s="1" t="s">
        <v>166</v>
      </c>
    </row>
    <row r="1491" spans="1:11">
      <c r="A1491" s="1" t="s">
        <v>232</v>
      </c>
      <c r="B1491" s="1">
        <v>1490</v>
      </c>
      <c r="C1491" s="1">
        <v>202202</v>
      </c>
      <c r="D1491" s="4" t="s">
        <v>265</v>
      </c>
      <c r="E1491" s="1">
        <v>690</v>
      </c>
      <c r="F1491" s="1">
        <v>3</v>
      </c>
      <c r="G1491" s="1">
        <v>0</v>
      </c>
      <c r="H1491" s="8">
        <v>189878</v>
      </c>
      <c r="I1491" s="8">
        <v>55950</v>
      </c>
      <c r="J1491" s="8">
        <v>856665</v>
      </c>
      <c r="K1491" s="1" t="s">
        <v>166</v>
      </c>
    </row>
    <row r="1492" spans="1:11">
      <c r="A1492" s="1" t="s">
        <v>232</v>
      </c>
      <c r="B1492" s="1">
        <v>1491</v>
      </c>
      <c r="C1492" s="1">
        <v>202202</v>
      </c>
      <c r="D1492" s="4" t="s">
        <v>265</v>
      </c>
      <c r="E1492" s="1">
        <v>696</v>
      </c>
      <c r="F1492" s="1">
        <v>3</v>
      </c>
      <c r="G1492" s="1">
        <v>0</v>
      </c>
      <c r="H1492" s="8">
        <v>498577</v>
      </c>
      <c r="I1492" s="8">
        <v>187607</v>
      </c>
      <c r="J1492" s="8">
        <v>2031200</v>
      </c>
      <c r="K1492" s="1" t="s">
        <v>166</v>
      </c>
    </row>
    <row r="1493" spans="1:11">
      <c r="A1493" s="1" t="s">
        <v>232</v>
      </c>
      <c r="B1493" s="1">
        <v>1492</v>
      </c>
      <c r="C1493" s="1">
        <v>202202</v>
      </c>
      <c r="D1493" s="4" t="s">
        <v>265</v>
      </c>
      <c r="E1493" s="1">
        <v>720</v>
      </c>
      <c r="F1493" s="1">
        <v>3</v>
      </c>
      <c r="G1493" s="1">
        <v>0</v>
      </c>
      <c r="H1493" s="8">
        <v>1670900</v>
      </c>
      <c r="I1493" s="8">
        <v>661257</v>
      </c>
      <c r="J1493" s="8">
        <v>9902482</v>
      </c>
      <c r="K1493" s="1" t="s">
        <v>166</v>
      </c>
    </row>
    <row r="1494" spans="1:11">
      <c r="A1494" s="1" t="s">
        <v>232</v>
      </c>
      <c r="B1494" s="1">
        <v>1493</v>
      </c>
      <c r="C1494" s="1">
        <v>202202</v>
      </c>
      <c r="D1494" s="4" t="s">
        <v>271</v>
      </c>
      <c r="E1494" s="1">
        <v>52</v>
      </c>
      <c r="F1494" s="1">
        <v>3</v>
      </c>
      <c r="G1494" s="1">
        <v>0</v>
      </c>
      <c r="H1494" s="8">
        <v>154223</v>
      </c>
      <c r="I1494" s="8">
        <v>59168</v>
      </c>
      <c r="J1494" s="8">
        <v>1890132</v>
      </c>
      <c r="K1494" s="1" t="s">
        <v>166</v>
      </c>
    </row>
    <row r="1495" spans="1:11">
      <c r="A1495" s="1" t="s">
        <v>232</v>
      </c>
      <c r="B1495" s="1">
        <v>1494</v>
      </c>
      <c r="C1495" s="1">
        <v>202202</v>
      </c>
      <c r="D1495" s="4" t="s">
        <v>271</v>
      </c>
      <c r="E1495" s="1">
        <v>204</v>
      </c>
      <c r="F1495" s="1">
        <v>3</v>
      </c>
      <c r="G1495" s="1">
        <v>0</v>
      </c>
      <c r="H1495" s="8">
        <v>179028</v>
      </c>
      <c r="I1495" s="8">
        <v>56624</v>
      </c>
      <c r="J1495" s="8">
        <v>1106327</v>
      </c>
      <c r="K1495" s="1" t="s">
        <v>166</v>
      </c>
    </row>
    <row r="1496" spans="1:11">
      <c r="A1496" s="1" t="s">
        <v>232</v>
      </c>
      <c r="B1496" s="1">
        <v>1495</v>
      </c>
      <c r="C1496" s="1">
        <v>202202</v>
      </c>
      <c r="D1496" s="4" t="s">
        <v>271</v>
      </c>
      <c r="E1496" s="1">
        <v>662</v>
      </c>
      <c r="F1496" s="1">
        <v>3</v>
      </c>
      <c r="G1496" s="1">
        <v>0</v>
      </c>
      <c r="H1496" s="8">
        <v>6576</v>
      </c>
      <c r="I1496" s="8">
        <v>1317</v>
      </c>
      <c r="J1496" s="8">
        <v>24674</v>
      </c>
      <c r="K1496" s="1" t="s">
        <v>166</v>
      </c>
    </row>
    <row r="1497" spans="1:11">
      <c r="A1497" s="1" t="s">
        <v>232</v>
      </c>
      <c r="B1497" s="1">
        <v>1496</v>
      </c>
      <c r="C1497" s="1">
        <v>202202</v>
      </c>
      <c r="D1497" s="4" t="s">
        <v>271</v>
      </c>
      <c r="E1497" s="1">
        <v>664</v>
      </c>
      <c r="F1497" s="1">
        <v>3</v>
      </c>
      <c r="G1497" s="1">
        <v>0</v>
      </c>
      <c r="H1497" s="8">
        <v>486352</v>
      </c>
      <c r="I1497" s="8">
        <v>153787</v>
      </c>
      <c r="J1497" s="8">
        <v>3799363</v>
      </c>
      <c r="K1497" s="1" t="s">
        <v>166</v>
      </c>
    </row>
    <row r="1498" spans="1:11">
      <c r="A1498" s="1" t="s">
        <v>232</v>
      </c>
      <c r="B1498" s="1">
        <v>1497</v>
      </c>
      <c r="C1498" s="1">
        <v>202202</v>
      </c>
      <c r="D1498" s="4" t="s">
        <v>271</v>
      </c>
      <c r="E1498" s="1">
        <v>666</v>
      </c>
      <c r="F1498" s="1">
        <v>3</v>
      </c>
      <c r="G1498" s="1">
        <v>0</v>
      </c>
      <c r="H1498" s="8">
        <v>224090</v>
      </c>
      <c r="I1498" s="8">
        <v>64747</v>
      </c>
      <c r="J1498" s="8">
        <v>810073</v>
      </c>
      <c r="K1498" s="1" t="s">
        <v>166</v>
      </c>
    </row>
    <row r="1499" spans="1:11">
      <c r="A1499" s="1" t="s">
        <v>232</v>
      </c>
      <c r="B1499" s="1">
        <v>1498</v>
      </c>
      <c r="C1499" s="1">
        <v>202202</v>
      </c>
      <c r="D1499" s="4" t="s">
        <v>271</v>
      </c>
      <c r="E1499" s="1">
        <v>669</v>
      </c>
      <c r="F1499" s="1">
        <v>3</v>
      </c>
      <c r="G1499" s="1">
        <v>0</v>
      </c>
      <c r="H1499" s="8">
        <v>246884</v>
      </c>
      <c r="I1499" s="8">
        <v>76906</v>
      </c>
      <c r="J1499" s="8">
        <v>1246543</v>
      </c>
      <c r="K1499" s="1" t="s">
        <v>166</v>
      </c>
    </row>
    <row r="1500" spans="1:11">
      <c r="A1500" s="1" t="s">
        <v>232</v>
      </c>
      <c r="B1500" s="1">
        <v>1499</v>
      </c>
      <c r="C1500" s="1">
        <v>202202</v>
      </c>
      <c r="D1500" s="4" t="s">
        <v>271</v>
      </c>
      <c r="E1500" s="1">
        <v>676</v>
      </c>
      <c r="F1500" s="1">
        <v>3</v>
      </c>
      <c r="G1500" s="1">
        <v>0</v>
      </c>
      <c r="H1500" s="8">
        <v>52824</v>
      </c>
      <c r="I1500" s="8">
        <v>22756</v>
      </c>
      <c r="J1500" s="8">
        <v>687888</v>
      </c>
      <c r="K1500" s="1" t="s">
        <v>166</v>
      </c>
    </row>
    <row r="1501" spans="1:11">
      <c r="A1501" s="1" t="s">
        <v>232</v>
      </c>
      <c r="B1501" s="1">
        <v>1500</v>
      </c>
      <c r="C1501" s="1">
        <v>202202</v>
      </c>
      <c r="D1501" s="4" t="s">
        <v>271</v>
      </c>
      <c r="E1501" s="1">
        <v>690</v>
      </c>
      <c r="F1501" s="1">
        <v>3</v>
      </c>
      <c r="G1501" s="1">
        <v>0</v>
      </c>
      <c r="H1501" s="8">
        <v>63370</v>
      </c>
      <c r="I1501" s="8">
        <v>27113</v>
      </c>
      <c r="J1501" s="8">
        <v>550349</v>
      </c>
      <c r="K1501" s="1" t="s">
        <v>166</v>
      </c>
    </row>
    <row r="1502" spans="1:11">
      <c r="A1502" s="1" t="s">
        <v>232</v>
      </c>
      <c r="B1502" s="1">
        <v>1501</v>
      </c>
      <c r="C1502" s="1">
        <v>202202</v>
      </c>
      <c r="D1502" s="4" t="s">
        <v>271</v>
      </c>
      <c r="E1502" s="1">
        <v>696</v>
      </c>
      <c r="F1502" s="1">
        <v>3</v>
      </c>
      <c r="G1502" s="1">
        <v>0</v>
      </c>
      <c r="H1502" s="8">
        <v>50610</v>
      </c>
      <c r="I1502" s="8">
        <v>12885</v>
      </c>
      <c r="J1502" s="8">
        <v>406310</v>
      </c>
      <c r="K1502" s="1" t="s">
        <v>166</v>
      </c>
    </row>
    <row r="1503" spans="1:11">
      <c r="A1503" s="1" t="s">
        <v>232</v>
      </c>
      <c r="B1503" s="1">
        <v>1502</v>
      </c>
      <c r="C1503" s="1">
        <v>202202</v>
      </c>
      <c r="D1503" s="4" t="s">
        <v>271</v>
      </c>
      <c r="E1503" s="1">
        <v>720</v>
      </c>
      <c r="F1503" s="1">
        <v>3</v>
      </c>
      <c r="G1503" s="1">
        <v>0</v>
      </c>
      <c r="H1503" s="8">
        <v>891061</v>
      </c>
      <c r="I1503" s="8">
        <v>300163</v>
      </c>
      <c r="J1503" s="8">
        <v>9152503</v>
      </c>
      <c r="K1503" s="1" t="s">
        <v>166</v>
      </c>
    </row>
    <row r="1504" spans="1:11">
      <c r="A1504" s="1" t="s">
        <v>232</v>
      </c>
      <c r="B1504" s="1">
        <v>1503</v>
      </c>
      <c r="C1504" s="1">
        <v>202202</v>
      </c>
      <c r="D1504" s="4" t="s">
        <v>278</v>
      </c>
      <c r="E1504" s="1">
        <v>52</v>
      </c>
      <c r="F1504" s="1">
        <v>3</v>
      </c>
      <c r="G1504" s="1">
        <v>0</v>
      </c>
      <c r="H1504" s="8">
        <v>189080</v>
      </c>
      <c r="I1504" s="8">
        <v>59267</v>
      </c>
      <c r="J1504" s="8">
        <v>1670790</v>
      </c>
      <c r="K1504" s="1" t="s">
        <v>166</v>
      </c>
    </row>
    <row r="1505" spans="1:11">
      <c r="A1505" s="1" t="s">
        <v>232</v>
      </c>
      <c r="B1505" s="1">
        <v>1504</v>
      </c>
      <c r="C1505" s="1">
        <v>202202</v>
      </c>
      <c r="D1505" s="4" t="s">
        <v>278</v>
      </c>
      <c r="E1505" s="1">
        <v>204</v>
      </c>
      <c r="F1505" s="1">
        <v>3</v>
      </c>
      <c r="G1505" s="1">
        <v>0</v>
      </c>
      <c r="H1505" s="8">
        <v>22893</v>
      </c>
      <c r="I1505" s="8">
        <v>8225</v>
      </c>
      <c r="J1505" s="8">
        <v>235597</v>
      </c>
      <c r="K1505" s="1" t="s">
        <v>166</v>
      </c>
    </row>
    <row r="1506" spans="1:11">
      <c r="A1506" s="1" t="s">
        <v>232</v>
      </c>
      <c r="B1506" s="1">
        <v>1505</v>
      </c>
      <c r="C1506" s="1">
        <v>202202</v>
      </c>
      <c r="D1506" s="4" t="s">
        <v>278</v>
      </c>
      <c r="E1506" s="1">
        <v>662</v>
      </c>
      <c r="F1506" s="1">
        <v>3</v>
      </c>
      <c r="G1506" s="1">
        <v>0</v>
      </c>
      <c r="H1506" s="8">
        <v>2426</v>
      </c>
      <c r="I1506" s="8">
        <v>716</v>
      </c>
      <c r="J1506" s="8">
        <v>27048</v>
      </c>
      <c r="K1506" s="1" t="s">
        <v>166</v>
      </c>
    </row>
    <row r="1507" spans="1:11">
      <c r="A1507" s="1" t="s">
        <v>232</v>
      </c>
      <c r="B1507" s="1">
        <v>1506</v>
      </c>
      <c r="C1507" s="1">
        <v>202202</v>
      </c>
      <c r="D1507" s="4" t="s">
        <v>278</v>
      </c>
      <c r="E1507" s="1">
        <v>664</v>
      </c>
      <c r="F1507" s="1">
        <v>3</v>
      </c>
      <c r="G1507" s="1">
        <v>0</v>
      </c>
      <c r="H1507" s="8">
        <v>374349</v>
      </c>
      <c r="I1507" s="8">
        <v>116125</v>
      </c>
      <c r="J1507" s="8">
        <v>2090715</v>
      </c>
      <c r="K1507" s="1" t="s">
        <v>166</v>
      </c>
    </row>
    <row r="1508" spans="1:11">
      <c r="A1508" s="1" t="s">
        <v>232</v>
      </c>
      <c r="B1508" s="1">
        <v>1507</v>
      </c>
      <c r="C1508" s="1">
        <v>202202</v>
      </c>
      <c r="D1508" s="4" t="s">
        <v>278</v>
      </c>
      <c r="E1508" s="1">
        <v>666</v>
      </c>
      <c r="F1508" s="1">
        <v>3</v>
      </c>
      <c r="G1508" s="1">
        <v>0</v>
      </c>
      <c r="H1508" s="8">
        <v>901086</v>
      </c>
      <c r="I1508" s="8">
        <v>266200</v>
      </c>
      <c r="J1508" s="8">
        <v>4538610</v>
      </c>
      <c r="K1508" s="1" t="s">
        <v>166</v>
      </c>
    </row>
    <row r="1509" spans="1:11">
      <c r="A1509" s="1" t="s">
        <v>232</v>
      </c>
      <c r="B1509" s="1">
        <v>1508</v>
      </c>
      <c r="C1509" s="1">
        <v>202202</v>
      </c>
      <c r="D1509" s="4" t="s">
        <v>278</v>
      </c>
      <c r="E1509" s="1">
        <v>669</v>
      </c>
      <c r="F1509" s="1">
        <v>3</v>
      </c>
      <c r="G1509" s="1">
        <v>0</v>
      </c>
      <c r="H1509" s="8">
        <v>11184</v>
      </c>
      <c r="I1509" s="8">
        <v>3828</v>
      </c>
      <c r="J1509" s="8">
        <v>90724</v>
      </c>
      <c r="K1509" s="1" t="s">
        <v>166</v>
      </c>
    </row>
    <row r="1510" spans="1:11">
      <c r="A1510" s="1" t="s">
        <v>232</v>
      </c>
      <c r="B1510" s="1">
        <v>1509</v>
      </c>
      <c r="C1510" s="1">
        <v>202202</v>
      </c>
      <c r="D1510" s="4" t="s">
        <v>278</v>
      </c>
      <c r="E1510" s="1">
        <v>676</v>
      </c>
      <c r="F1510" s="1">
        <v>3</v>
      </c>
      <c r="G1510" s="1">
        <v>0</v>
      </c>
      <c r="H1510" s="8">
        <v>781</v>
      </c>
      <c r="I1510" s="8">
        <v>116</v>
      </c>
      <c r="J1510" s="8">
        <v>4133</v>
      </c>
      <c r="K1510" s="1" t="s">
        <v>166</v>
      </c>
    </row>
    <row r="1511" spans="1:11">
      <c r="A1511" s="1" t="s">
        <v>232</v>
      </c>
      <c r="B1511" s="1">
        <v>1510</v>
      </c>
      <c r="C1511" s="1">
        <v>202202</v>
      </c>
      <c r="D1511" s="4" t="s">
        <v>278</v>
      </c>
      <c r="E1511" s="1">
        <v>690</v>
      </c>
      <c r="F1511" s="1">
        <v>3</v>
      </c>
      <c r="G1511" s="1">
        <v>0</v>
      </c>
      <c r="H1511" s="8">
        <v>61063</v>
      </c>
      <c r="I1511" s="8">
        <v>20540</v>
      </c>
      <c r="J1511" s="8">
        <v>467156</v>
      </c>
      <c r="K1511" s="1" t="s">
        <v>166</v>
      </c>
    </row>
    <row r="1512" spans="1:11">
      <c r="A1512" s="1" t="s">
        <v>232</v>
      </c>
      <c r="B1512" s="1">
        <v>1511</v>
      </c>
      <c r="C1512" s="1">
        <v>202202</v>
      </c>
      <c r="D1512" s="4" t="s">
        <v>278</v>
      </c>
      <c r="E1512" s="1">
        <v>696</v>
      </c>
      <c r="F1512" s="1">
        <v>3</v>
      </c>
      <c r="G1512" s="1">
        <v>0</v>
      </c>
      <c r="H1512" s="8">
        <v>35336</v>
      </c>
      <c r="I1512" s="8">
        <v>12983</v>
      </c>
      <c r="J1512" s="8">
        <v>339757</v>
      </c>
      <c r="K1512" s="1" t="s">
        <v>166</v>
      </c>
    </row>
    <row r="1513" spans="1:11">
      <c r="A1513" s="1" t="s">
        <v>232</v>
      </c>
      <c r="B1513" s="1">
        <v>1512</v>
      </c>
      <c r="C1513" s="1">
        <v>202202</v>
      </c>
      <c r="D1513" s="4" t="s">
        <v>278</v>
      </c>
      <c r="E1513" s="1">
        <v>720</v>
      </c>
      <c r="F1513" s="1">
        <v>3</v>
      </c>
      <c r="G1513" s="1">
        <v>0</v>
      </c>
      <c r="H1513" s="8">
        <v>134778</v>
      </c>
      <c r="I1513" s="8">
        <v>52531</v>
      </c>
      <c r="J1513" s="8">
        <v>1173222</v>
      </c>
      <c r="K1513" s="1" t="s">
        <v>166</v>
      </c>
    </row>
    <row r="1514" spans="1:11">
      <c r="A1514" s="1" t="s">
        <v>232</v>
      </c>
      <c r="B1514" s="1">
        <v>1513</v>
      </c>
      <c r="C1514" s="1">
        <v>202203</v>
      </c>
      <c r="D1514" s="4" t="s">
        <v>256</v>
      </c>
      <c r="E1514" s="1">
        <v>52</v>
      </c>
      <c r="F1514" s="1">
        <v>3</v>
      </c>
      <c r="G1514" s="1">
        <v>0</v>
      </c>
      <c r="H1514" s="8">
        <v>3424909</v>
      </c>
      <c r="I1514" s="8">
        <v>676149</v>
      </c>
      <c r="J1514" s="8">
        <v>14185031</v>
      </c>
      <c r="K1514" s="1" t="s">
        <v>166</v>
      </c>
    </row>
    <row r="1515" spans="1:11">
      <c r="A1515" s="1" t="s">
        <v>232</v>
      </c>
      <c r="B1515" s="1">
        <v>1514</v>
      </c>
      <c r="C1515" s="1">
        <v>202203</v>
      </c>
      <c r="D1515" s="4" t="s">
        <v>256</v>
      </c>
      <c r="E1515" s="1">
        <v>204</v>
      </c>
      <c r="F1515" s="1">
        <v>3</v>
      </c>
      <c r="G1515" s="1">
        <v>0</v>
      </c>
      <c r="H1515" s="8">
        <v>552472</v>
      </c>
      <c r="I1515" s="8">
        <v>84353</v>
      </c>
      <c r="J1515" s="8">
        <v>518548</v>
      </c>
      <c r="K1515" s="1" t="s">
        <v>166</v>
      </c>
    </row>
    <row r="1516" spans="1:11">
      <c r="A1516" s="1" t="s">
        <v>232</v>
      </c>
      <c r="B1516" s="1">
        <v>1515</v>
      </c>
      <c r="C1516" s="1">
        <v>202203</v>
      </c>
      <c r="D1516" s="4" t="s">
        <v>256</v>
      </c>
      <c r="E1516" s="1">
        <v>662</v>
      </c>
      <c r="F1516" s="1">
        <v>3</v>
      </c>
      <c r="G1516" s="1">
        <v>0</v>
      </c>
      <c r="H1516" s="8">
        <v>2102123</v>
      </c>
      <c r="I1516" s="8">
        <v>616678</v>
      </c>
      <c r="J1516" s="8">
        <v>5959107</v>
      </c>
      <c r="K1516" s="1" t="s">
        <v>166</v>
      </c>
    </row>
    <row r="1517" spans="1:11">
      <c r="A1517" s="1" t="s">
        <v>232</v>
      </c>
      <c r="B1517" s="1">
        <v>1516</v>
      </c>
      <c r="C1517" s="1">
        <v>202203</v>
      </c>
      <c r="D1517" s="4" t="s">
        <v>256</v>
      </c>
      <c r="E1517" s="1">
        <v>664</v>
      </c>
      <c r="F1517" s="1">
        <v>3</v>
      </c>
      <c r="G1517" s="1">
        <v>0</v>
      </c>
      <c r="H1517" s="8">
        <v>4534355</v>
      </c>
      <c r="I1517" s="8">
        <v>681766</v>
      </c>
      <c r="J1517" s="8">
        <v>10507476</v>
      </c>
      <c r="K1517" s="1" t="s">
        <v>166</v>
      </c>
    </row>
    <row r="1518" spans="1:11">
      <c r="A1518" s="1" t="s">
        <v>232</v>
      </c>
      <c r="B1518" s="1">
        <v>1517</v>
      </c>
      <c r="C1518" s="1">
        <v>202203</v>
      </c>
      <c r="D1518" s="4" t="s">
        <v>256</v>
      </c>
      <c r="E1518" s="1">
        <v>666</v>
      </c>
      <c r="F1518" s="1">
        <v>3</v>
      </c>
      <c r="G1518" s="1">
        <v>0</v>
      </c>
      <c r="H1518" s="8">
        <v>32812228</v>
      </c>
      <c r="I1518" s="8">
        <v>5098198</v>
      </c>
      <c r="J1518" s="8">
        <v>52645248</v>
      </c>
      <c r="K1518" s="1" t="s">
        <v>166</v>
      </c>
    </row>
    <row r="1519" spans="1:11">
      <c r="A1519" s="1" t="s">
        <v>232</v>
      </c>
      <c r="B1519" s="1">
        <v>1518</v>
      </c>
      <c r="C1519" s="1">
        <v>202203</v>
      </c>
      <c r="D1519" s="4" t="s">
        <v>256</v>
      </c>
      <c r="E1519" s="1">
        <v>669</v>
      </c>
      <c r="F1519" s="1">
        <v>3</v>
      </c>
      <c r="G1519" s="1">
        <v>0</v>
      </c>
      <c r="H1519" s="8">
        <v>594762</v>
      </c>
      <c r="I1519" s="8">
        <v>83898</v>
      </c>
      <c r="J1519" s="8">
        <v>1290366</v>
      </c>
      <c r="K1519" s="1" t="s">
        <v>166</v>
      </c>
    </row>
    <row r="1520" spans="1:11">
      <c r="A1520" s="1" t="s">
        <v>232</v>
      </c>
      <c r="B1520" s="1">
        <v>1519</v>
      </c>
      <c r="C1520" s="1">
        <v>202203</v>
      </c>
      <c r="D1520" s="4" t="s">
        <v>256</v>
      </c>
      <c r="E1520" s="1">
        <v>676</v>
      </c>
      <c r="F1520" s="1">
        <v>3</v>
      </c>
      <c r="G1520" s="1">
        <v>0</v>
      </c>
      <c r="H1520" s="8">
        <v>59307</v>
      </c>
      <c r="I1520" s="8">
        <v>9775</v>
      </c>
      <c r="J1520" s="8">
        <v>157470</v>
      </c>
      <c r="K1520" s="1" t="s">
        <v>166</v>
      </c>
    </row>
    <row r="1521" spans="1:11">
      <c r="A1521" s="1" t="s">
        <v>232</v>
      </c>
      <c r="B1521" s="1">
        <v>1520</v>
      </c>
      <c r="C1521" s="1">
        <v>202203</v>
      </c>
      <c r="D1521" s="4" t="s">
        <v>256</v>
      </c>
      <c r="E1521" s="1">
        <v>690</v>
      </c>
      <c r="F1521" s="1">
        <v>3</v>
      </c>
      <c r="G1521" s="1">
        <v>0</v>
      </c>
      <c r="H1521" s="8">
        <v>340309</v>
      </c>
      <c r="I1521" s="8">
        <v>59773</v>
      </c>
      <c r="J1521" s="8">
        <v>1434578</v>
      </c>
      <c r="K1521" s="1" t="s">
        <v>166</v>
      </c>
    </row>
    <row r="1522" spans="1:11">
      <c r="A1522" s="1" t="s">
        <v>232</v>
      </c>
      <c r="B1522" s="1">
        <v>1521</v>
      </c>
      <c r="C1522" s="1">
        <v>202203</v>
      </c>
      <c r="D1522" s="4" t="s">
        <v>256</v>
      </c>
      <c r="E1522" s="1">
        <v>696</v>
      </c>
      <c r="F1522" s="1">
        <v>3</v>
      </c>
      <c r="G1522" s="1">
        <v>0</v>
      </c>
      <c r="H1522" s="8">
        <v>602559</v>
      </c>
      <c r="I1522" s="8">
        <v>122616</v>
      </c>
      <c r="J1522" s="8">
        <v>2148025</v>
      </c>
      <c r="K1522" s="1" t="s">
        <v>166</v>
      </c>
    </row>
    <row r="1523" spans="1:11">
      <c r="A1523" s="1" t="s">
        <v>232</v>
      </c>
      <c r="B1523" s="1">
        <v>1522</v>
      </c>
      <c r="C1523" s="1">
        <v>202203</v>
      </c>
      <c r="D1523" s="4" t="s">
        <v>256</v>
      </c>
      <c r="E1523" s="1">
        <v>720</v>
      </c>
      <c r="F1523" s="1">
        <v>3</v>
      </c>
      <c r="G1523" s="1">
        <v>0</v>
      </c>
      <c r="H1523" s="8">
        <v>1559060</v>
      </c>
      <c r="I1523" s="8">
        <v>305572</v>
      </c>
      <c r="J1523" s="8">
        <v>6148481</v>
      </c>
      <c r="K1523" s="1" t="s">
        <v>166</v>
      </c>
    </row>
    <row r="1524" spans="1:11">
      <c r="A1524" s="1" t="s">
        <v>232</v>
      </c>
      <c r="B1524" s="1">
        <v>1523</v>
      </c>
      <c r="C1524" s="1">
        <v>202203</v>
      </c>
      <c r="D1524" s="4" t="s">
        <v>265</v>
      </c>
      <c r="E1524" s="1">
        <v>52</v>
      </c>
      <c r="F1524" s="1">
        <v>3</v>
      </c>
      <c r="G1524" s="1">
        <v>0</v>
      </c>
      <c r="H1524" s="8">
        <v>541347</v>
      </c>
      <c r="I1524" s="8">
        <v>181936</v>
      </c>
      <c r="J1524" s="8">
        <v>3129145</v>
      </c>
      <c r="K1524" s="1" t="s">
        <v>166</v>
      </c>
    </row>
    <row r="1525" spans="1:11">
      <c r="A1525" s="1" t="s">
        <v>232</v>
      </c>
      <c r="B1525" s="1">
        <v>1524</v>
      </c>
      <c r="C1525" s="1">
        <v>202203</v>
      </c>
      <c r="D1525" s="4" t="s">
        <v>265</v>
      </c>
      <c r="E1525" s="1">
        <v>204</v>
      </c>
      <c r="F1525" s="1">
        <v>3</v>
      </c>
      <c r="G1525" s="1">
        <v>0</v>
      </c>
      <c r="H1525" s="8">
        <v>5135</v>
      </c>
      <c r="I1525" s="8">
        <v>2270</v>
      </c>
      <c r="J1525" s="8">
        <v>33596</v>
      </c>
      <c r="K1525" s="1" t="s">
        <v>166</v>
      </c>
    </row>
    <row r="1526" spans="1:11">
      <c r="A1526" s="1" t="s">
        <v>232</v>
      </c>
      <c r="B1526" s="1">
        <v>1525</v>
      </c>
      <c r="C1526" s="1">
        <v>202203</v>
      </c>
      <c r="D1526" s="4" t="s">
        <v>265</v>
      </c>
      <c r="E1526" s="1">
        <v>662</v>
      </c>
      <c r="F1526" s="1">
        <v>3</v>
      </c>
      <c r="G1526" s="1">
        <v>0</v>
      </c>
      <c r="H1526" s="8">
        <v>76826</v>
      </c>
      <c r="I1526" s="8">
        <v>23241</v>
      </c>
      <c r="J1526" s="8">
        <v>453693</v>
      </c>
      <c r="K1526" s="1" t="s">
        <v>166</v>
      </c>
    </row>
    <row r="1527" spans="1:11">
      <c r="A1527" s="1" t="s">
        <v>232</v>
      </c>
      <c r="B1527" s="1">
        <v>1526</v>
      </c>
      <c r="C1527" s="1">
        <v>202203</v>
      </c>
      <c r="D1527" s="4" t="s">
        <v>265</v>
      </c>
      <c r="E1527" s="1">
        <v>664</v>
      </c>
      <c r="F1527" s="1">
        <v>3</v>
      </c>
      <c r="G1527" s="1">
        <v>0</v>
      </c>
      <c r="H1527" s="8">
        <v>31709</v>
      </c>
      <c r="I1527" s="8">
        <v>14022</v>
      </c>
      <c r="J1527" s="8">
        <v>129208</v>
      </c>
      <c r="K1527" s="1" t="s">
        <v>166</v>
      </c>
    </row>
    <row r="1528" spans="1:11">
      <c r="A1528" s="1" t="s">
        <v>232</v>
      </c>
      <c r="B1528" s="1">
        <v>1527</v>
      </c>
      <c r="C1528" s="1">
        <v>202203</v>
      </c>
      <c r="D1528" s="4" t="s">
        <v>265</v>
      </c>
      <c r="E1528" s="1">
        <v>666</v>
      </c>
      <c r="F1528" s="1">
        <v>3</v>
      </c>
      <c r="G1528" s="1">
        <v>0</v>
      </c>
      <c r="H1528" s="8">
        <v>1277449</v>
      </c>
      <c r="I1528" s="8">
        <v>450380</v>
      </c>
      <c r="J1528" s="8">
        <v>5950436</v>
      </c>
      <c r="K1528" s="1" t="s">
        <v>166</v>
      </c>
    </row>
    <row r="1529" spans="1:11">
      <c r="A1529" s="1" t="s">
        <v>232</v>
      </c>
      <c r="B1529" s="1">
        <v>1528</v>
      </c>
      <c r="C1529" s="1">
        <v>202203</v>
      </c>
      <c r="D1529" s="4" t="s">
        <v>265</v>
      </c>
      <c r="E1529" s="1">
        <v>669</v>
      </c>
      <c r="F1529" s="1">
        <v>3</v>
      </c>
      <c r="G1529" s="1">
        <v>0</v>
      </c>
      <c r="H1529" s="8">
        <v>9202</v>
      </c>
      <c r="I1529" s="8">
        <v>2837</v>
      </c>
      <c r="J1529" s="8">
        <v>50664</v>
      </c>
      <c r="K1529" s="1" t="s">
        <v>166</v>
      </c>
    </row>
    <row r="1530" spans="1:11">
      <c r="A1530" s="1" t="s">
        <v>232</v>
      </c>
      <c r="B1530" s="1">
        <v>1529</v>
      </c>
      <c r="C1530" s="1">
        <v>202203</v>
      </c>
      <c r="D1530" s="4" t="s">
        <v>265</v>
      </c>
      <c r="E1530" s="1">
        <v>676</v>
      </c>
      <c r="F1530" s="1">
        <v>3</v>
      </c>
      <c r="G1530" s="1">
        <v>0</v>
      </c>
      <c r="H1530" s="8">
        <v>591703</v>
      </c>
      <c r="I1530" s="8">
        <v>248332</v>
      </c>
      <c r="J1530" s="8">
        <v>1755764</v>
      </c>
      <c r="K1530" s="1" t="s">
        <v>166</v>
      </c>
    </row>
    <row r="1531" spans="1:11">
      <c r="A1531" s="1" t="s">
        <v>232</v>
      </c>
      <c r="B1531" s="1">
        <v>1530</v>
      </c>
      <c r="C1531" s="1">
        <v>202203</v>
      </c>
      <c r="D1531" s="4" t="s">
        <v>265</v>
      </c>
      <c r="E1531" s="1">
        <v>690</v>
      </c>
      <c r="F1531" s="1">
        <v>3</v>
      </c>
      <c r="G1531" s="1">
        <v>0</v>
      </c>
      <c r="H1531" s="8">
        <v>189301</v>
      </c>
      <c r="I1531" s="8">
        <v>60885</v>
      </c>
      <c r="J1531" s="8">
        <v>974946</v>
      </c>
      <c r="K1531" s="1" t="s">
        <v>166</v>
      </c>
    </row>
    <row r="1532" spans="1:11">
      <c r="A1532" s="1" t="s">
        <v>232</v>
      </c>
      <c r="B1532" s="1">
        <v>1531</v>
      </c>
      <c r="C1532" s="1">
        <v>202203</v>
      </c>
      <c r="D1532" s="4" t="s">
        <v>265</v>
      </c>
      <c r="E1532" s="1">
        <v>696</v>
      </c>
      <c r="F1532" s="1">
        <v>3</v>
      </c>
      <c r="G1532" s="1">
        <v>0</v>
      </c>
      <c r="H1532" s="8">
        <v>745841</v>
      </c>
      <c r="I1532" s="8">
        <v>238546</v>
      </c>
      <c r="J1532" s="8">
        <v>1920806</v>
      </c>
      <c r="K1532" s="1" t="s">
        <v>166</v>
      </c>
    </row>
    <row r="1533" spans="1:11">
      <c r="A1533" s="1" t="s">
        <v>232</v>
      </c>
      <c r="B1533" s="1">
        <v>1532</v>
      </c>
      <c r="C1533" s="1">
        <v>202203</v>
      </c>
      <c r="D1533" s="4" t="s">
        <v>265</v>
      </c>
      <c r="E1533" s="1">
        <v>720</v>
      </c>
      <c r="F1533" s="1">
        <v>3</v>
      </c>
      <c r="G1533" s="1">
        <v>0</v>
      </c>
      <c r="H1533" s="8">
        <v>1592969</v>
      </c>
      <c r="I1533" s="8">
        <v>524329</v>
      </c>
      <c r="J1533" s="8">
        <v>8180029</v>
      </c>
      <c r="K1533" s="1" t="s">
        <v>166</v>
      </c>
    </row>
    <row r="1534" spans="1:11">
      <c r="A1534" s="1" t="s">
        <v>232</v>
      </c>
      <c r="B1534" s="1">
        <v>1533</v>
      </c>
      <c r="C1534" s="1">
        <v>202203</v>
      </c>
      <c r="D1534" s="4" t="s">
        <v>271</v>
      </c>
      <c r="E1534" s="1">
        <v>52</v>
      </c>
      <c r="F1534" s="1">
        <v>3</v>
      </c>
      <c r="G1534" s="1">
        <v>0</v>
      </c>
      <c r="H1534" s="8">
        <v>220685</v>
      </c>
      <c r="I1534" s="8">
        <v>72932</v>
      </c>
      <c r="J1534" s="8">
        <v>2262192</v>
      </c>
      <c r="K1534" s="1" t="s">
        <v>166</v>
      </c>
    </row>
    <row r="1535" spans="1:11">
      <c r="A1535" s="1" t="s">
        <v>232</v>
      </c>
      <c r="B1535" s="1">
        <v>1534</v>
      </c>
      <c r="C1535" s="1">
        <v>202203</v>
      </c>
      <c r="D1535" s="4" t="s">
        <v>271</v>
      </c>
      <c r="E1535" s="1">
        <v>204</v>
      </c>
      <c r="F1535" s="1">
        <v>3</v>
      </c>
      <c r="G1535" s="1">
        <v>0</v>
      </c>
      <c r="H1535" s="8">
        <v>218689</v>
      </c>
      <c r="I1535" s="8">
        <v>69152</v>
      </c>
      <c r="J1535" s="8">
        <v>1313791</v>
      </c>
      <c r="K1535" s="1" t="s">
        <v>166</v>
      </c>
    </row>
    <row r="1536" spans="1:11">
      <c r="A1536" s="1" t="s">
        <v>232</v>
      </c>
      <c r="B1536" s="1">
        <v>1535</v>
      </c>
      <c r="C1536" s="1">
        <v>202203</v>
      </c>
      <c r="D1536" s="4" t="s">
        <v>271</v>
      </c>
      <c r="E1536" s="1">
        <v>662</v>
      </c>
      <c r="F1536" s="1">
        <v>3</v>
      </c>
      <c r="G1536" s="1">
        <v>0</v>
      </c>
      <c r="H1536" s="8">
        <v>10912</v>
      </c>
      <c r="I1536" s="8">
        <v>7619</v>
      </c>
      <c r="J1536" s="8">
        <v>93446</v>
      </c>
      <c r="K1536" s="1" t="s">
        <v>166</v>
      </c>
    </row>
    <row r="1537" spans="1:11">
      <c r="A1537" s="1" t="s">
        <v>232</v>
      </c>
      <c r="B1537" s="1">
        <v>1536</v>
      </c>
      <c r="C1537" s="1">
        <v>202203</v>
      </c>
      <c r="D1537" s="4" t="s">
        <v>271</v>
      </c>
      <c r="E1537" s="1">
        <v>664</v>
      </c>
      <c r="F1537" s="1">
        <v>3</v>
      </c>
      <c r="G1537" s="1">
        <v>0</v>
      </c>
      <c r="H1537" s="8">
        <v>568555</v>
      </c>
      <c r="I1537" s="8">
        <v>160751</v>
      </c>
      <c r="J1537" s="8">
        <v>4619578</v>
      </c>
      <c r="K1537" s="1" t="s">
        <v>166</v>
      </c>
    </row>
    <row r="1538" spans="1:11">
      <c r="A1538" s="1" t="s">
        <v>232</v>
      </c>
      <c r="B1538" s="1">
        <v>1537</v>
      </c>
      <c r="C1538" s="1">
        <v>202203</v>
      </c>
      <c r="D1538" s="4" t="s">
        <v>271</v>
      </c>
      <c r="E1538" s="1">
        <v>666</v>
      </c>
      <c r="F1538" s="1">
        <v>3</v>
      </c>
      <c r="G1538" s="1">
        <v>0</v>
      </c>
      <c r="H1538" s="8">
        <v>220706</v>
      </c>
      <c r="I1538" s="8">
        <v>56056</v>
      </c>
      <c r="J1538" s="8">
        <v>891120</v>
      </c>
      <c r="K1538" s="1" t="s">
        <v>166</v>
      </c>
    </row>
    <row r="1539" spans="1:11">
      <c r="A1539" s="1" t="s">
        <v>232</v>
      </c>
      <c r="B1539" s="1">
        <v>1538</v>
      </c>
      <c r="C1539" s="1">
        <v>202203</v>
      </c>
      <c r="D1539" s="4" t="s">
        <v>271</v>
      </c>
      <c r="E1539" s="1">
        <v>669</v>
      </c>
      <c r="F1539" s="1">
        <v>3</v>
      </c>
      <c r="G1539" s="1">
        <v>0</v>
      </c>
      <c r="H1539" s="8">
        <v>244037</v>
      </c>
      <c r="I1539" s="8">
        <v>67267</v>
      </c>
      <c r="J1539" s="8">
        <v>1134495</v>
      </c>
      <c r="K1539" s="1" t="s">
        <v>166</v>
      </c>
    </row>
    <row r="1540" spans="1:11">
      <c r="A1540" s="1" t="s">
        <v>232</v>
      </c>
      <c r="B1540" s="1">
        <v>1539</v>
      </c>
      <c r="C1540" s="1">
        <v>202203</v>
      </c>
      <c r="D1540" s="4" t="s">
        <v>271</v>
      </c>
      <c r="E1540" s="1">
        <v>676</v>
      </c>
      <c r="F1540" s="1">
        <v>3</v>
      </c>
      <c r="G1540" s="1">
        <v>0</v>
      </c>
      <c r="H1540" s="8">
        <v>116793</v>
      </c>
      <c r="I1540" s="8">
        <v>45883</v>
      </c>
      <c r="J1540" s="8">
        <v>1280070</v>
      </c>
      <c r="K1540" s="1" t="s">
        <v>166</v>
      </c>
    </row>
    <row r="1541" spans="1:11">
      <c r="A1541" s="1" t="s">
        <v>232</v>
      </c>
      <c r="B1541" s="1">
        <v>1540</v>
      </c>
      <c r="C1541" s="1">
        <v>202203</v>
      </c>
      <c r="D1541" s="4" t="s">
        <v>271</v>
      </c>
      <c r="E1541" s="1">
        <v>690</v>
      </c>
      <c r="F1541" s="1">
        <v>3</v>
      </c>
      <c r="G1541" s="1">
        <v>0</v>
      </c>
      <c r="H1541" s="8">
        <v>100350</v>
      </c>
      <c r="I1541" s="8">
        <v>36712</v>
      </c>
      <c r="J1541" s="8">
        <v>850961</v>
      </c>
      <c r="K1541" s="1" t="s">
        <v>166</v>
      </c>
    </row>
    <row r="1542" spans="1:11">
      <c r="A1542" s="1" t="s">
        <v>232</v>
      </c>
      <c r="B1542" s="1">
        <v>1541</v>
      </c>
      <c r="C1542" s="1">
        <v>202203</v>
      </c>
      <c r="D1542" s="4" t="s">
        <v>271</v>
      </c>
      <c r="E1542" s="1">
        <v>696</v>
      </c>
      <c r="F1542" s="1">
        <v>3</v>
      </c>
      <c r="G1542" s="1">
        <v>0</v>
      </c>
      <c r="H1542" s="8">
        <v>16440</v>
      </c>
      <c r="I1542" s="8">
        <v>5570</v>
      </c>
      <c r="J1542" s="8">
        <v>143085</v>
      </c>
      <c r="K1542" s="1" t="s">
        <v>166</v>
      </c>
    </row>
    <row r="1543" spans="1:11">
      <c r="A1543" s="1" t="s">
        <v>232</v>
      </c>
      <c r="B1543" s="1">
        <v>1542</v>
      </c>
      <c r="C1543" s="1">
        <v>202203</v>
      </c>
      <c r="D1543" s="4" t="s">
        <v>271</v>
      </c>
      <c r="E1543" s="1">
        <v>720</v>
      </c>
      <c r="F1543" s="1">
        <v>3</v>
      </c>
      <c r="G1543" s="1">
        <v>0</v>
      </c>
      <c r="H1543" s="8">
        <v>1486849</v>
      </c>
      <c r="I1543" s="8">
        <v>497431</v>
      </c>
      <c r="J1543" s="8">
        <v>14216074</v>
      </c>
      <c r="K1543" s="1" t="s">
        <v>166</v>
      </c>
    </row>
    <row r="1544" spans="1:11">
      <c r="A1544" s="1" t="s">
        <v>232</v>
      </c>
      <c r="B1544" s="1">
        <v>1543</v>
      </c>
      <c r="C1544" s="1">
        <v>202203</v>
      </c>
      <c r="D1544" s="4" t="s">
        <v>278</v>
      </c>
      <c r="E1544" s="1">
        <v>52</v>
      </c>
      <c r="F1544" s="1">
        <v>3</v>
      </c>
      <c r="G1544" s="1">
        <v>0</v>
      </c>
      <c r="H1544" s="8">
        <v>159360</v>
      </c>
      <c r="I1544" s="8">
        <v>48436</v>
      </c>
      <c r="J1544" s="8">
        <v>1396499</v>
      </c>
      <c r="K1544" s="1" t="s">
        <v>166</v>
      </c>
    </row>
    <row r="1545" spans="1:11">
      <c r="A1545" s="1" t="s">
        <v>232</v>
      </c>
      <c r="B1545" s="1">
        <v>1544</v>
      </c>
      <c r="C1545" s="1">
        <v>202203</v>
      </c>
      <c r="D1545" s="4" t="s">
        <v>278</v>
      </c>
      <c r="E1545" s="1">
        <v>204</v>
      </c>
      <c r="F1545" s="1">
        <v>3</v>
      </c>
      <c r="G1545" s="1">
        <v>0</v>
      </c>
      <c r="H1545" s="8">
        <v>12219</v>
      </c>
      <c r="I1545" s="8">
        <v>3940</v>
      </c>
      <c r="J1545" s="8">
        <v>66606</v>
      </c>
      <c r="K1545" s="1" t="s">
        <v>166</v>
      </c>
    </row>
    <row r="1546" spans="1:11">
      <c r="A1546" s="1" t="s">
        <v>232</v>
      </c>
      <c r="B1546" s="1">
        <v>1545</v>
      </c>
      <c r="C1546" s="1">
        <v>202203</v>
      </c>
      <c r="D1546" s="4" t="s">
        <v>278</v>
      </c>
      <c r="E1546" s="1">
        <v>662</v>
      </c>
      <c r="F1546" s="1">
        <v>3</v>
      </c>
      <c r="G1546" s="1">
        <v>0</v>
      </c>
      <c r="H1546" s="8">
        <v>25659</v>
      </c>
      <c r="I1546" s="8">
        <v>9686</v>
      </c>
      <c r="J1546" s="8">
        <v>131471</v>
      </c>
      <c r="K1546" s="1" t="s">
        <v>166</v>
      </c>
    </row>
    <row r="1547" spans="1:11">
      <c r="A1547" s="1" t="s">
        <v>232</v>
      </c>
      <c r="B1547" s="1">
        <v>1546</v>
      </c>
      <c r="C1547" s="1">
        <v>202203</v>
      </c>
      <c r="D1547" s="4" t="s">
        <v>278</v>
      </c>
      <c r="E1547" s="1">
        <v>664</v>
      </c>
      <c r="F1547" s="1">
        <v>3</v>
      </c>
      <c r="G1547" s="1">
        <v>0</v>
      </c>
      <c r="H1547" s="8">
        <v>413547</v>
      </c>
      <c r="I1547" s="8">
        <v>114493</v>
      </c>
      <c r="J1547" s="8">
        <v>2404755</v>
      </c>
      <c r="K1547" s="1" t="s">
        <v>166</v>
      </c>
    </row>
    <row r="1548" spans="1:11">
      <c r="A1548" s="1" t="s">
        <v>232</v>
      </c>
      <c r="B1548" s="1">
        <v>1547</v>
      </c>
      <c r="C1548" s="1">
        <v>202203</v>
      </c>
      <c r="D1548" s="4" t="s">
        <v>278</v>
      </c>
      <c r="E1548" s="1">
        <v>666</v>
      </c>
      <c r="F1548" s="1">
        <v>3</v>
      </c>
      <c r="G1548" s="1">
        <v>0</v>
      </c>
      <c r="H1548" s="8">
        <v>1667367</v>
      </c>
      <c r="I1548" s="8">
        <v>484537</v>
      </c>
      <c r="J1548" s="8">
        <v>7998550</v>
      </c>
      <c r="K1548" s="1" t="s">
        <v>166</v>
      </c>
    </row>
    <row r="1549" spans="1:11">
      <c r="A1549" s="1" t="s">
        <v>232</v>
      </c>
      <c r="B1549" s="1">
        <v>1548</v>
      </c>
      <c r="C1549" s="1">
        <v>202203</v>
      </c>
      <c r="D1549" s="4" t="s">
        <v>278</v>
      </c>
      <c r="E1549" s="1">
        <v>669</v>
      </c>
      <c r="F1549" s="1">
        <v>3</v>
      </c>
      <c r="G1549" s="1">
        <v>0</v>
      </c>
      <c r="H1549" s="8">
        <v>52738</v>
      </c>
      <c r="I1549" s="8">
        <v>17394</v>
      </c>
      <c r="J1549" s="8">
        <v>342449</v>
      </c>
      <c r="K1549" s="1" t="s">
        <v>166</v>
      </c>
    </row>
    <row r="1550" spans="1:11">
      <c r="A1550" s="1" t="s">
        <v>232</v>
      </c>
      <c r="B1550" s="1">
        <v>1549</v>
      </c>
      <c r="C1550" s="1">
        <v>202203</v>
      </c>
      <c r="D1550" s="4" t="s">
        <v>278</v>
      </c>
      <c r="E1550" s="1">
        <v>690</v>
      </c>
      <c r="F1550" s="1">
        <v>3</v>
      </c>
      <c r="G1550" s="1">
        <v>0</v>
      </c>
      <c r="H1550" s="8">
        <v>136491</v>
      </c>
      <c r="I1550" s="8">
        <v>44951</v>
      </c>
      <c r="J1550" s="8">
        <v>1009314</v>
      </c>
      <c r="K1550" s="1" t="s">
        <v>166</v>
      </c>
    </row>
    <row r="1551" spans="1:11">
      <c r="A1551" s="1" t="s">
        <v>232</v>
      </c>
      <c r="B1551" s="1">
        <v>1550</v>
      </c>
      <c r="C1551" s="1">
        <v>202203</v>
      </c>
      <c r="D1551" s="4" t="s">
        <v>278</v>
      </c>
      <c r="E1551" s="1">
        <v>696</v>
      </c>
      <c r="F1551" s="1">
        <v>3</v>
      </c>
      <c r="G1551" s="1">
        <v>0</v>
      </c>
      <c r="H1551" s="8">
        <v>55881</v>
      </c>
      <c r="I1551" s="8">
        <v>16108</v>
      </c>
      <c r="J1551" s="8">
        <v>465493</v>
      </c>
      <c r="K1551" s="1" t="s">
        <v>166</v>
      </c>
    </row>
    <row r="1552" spans="1:11">
      <c r="A1552" s="1" t="s">
        <v>232</v>
      </c>
      <c r="B1552" s="1">
        <v>1551</v>
      </c>
      <c r="C1552" s="1">
        <v>202203</v>
      </c>
      <c r="D1552" s="4" t="s">
        <v>278</v>
      </c>
      <c r="E1552" s="1">
        <v>720</v>
      </c>
      <c r="F1552" s="1">
        <v>3</v>
      </c>
      <c r="G1552" s="1">
        <v>0</v>
      </c>
      <c r="H1552" s="8">
        <v>291252</v>
      </c>
      <c r="I1552" s="8">
        <v>78786</v>
      </c>
      <c r="J1552" s="8">
        <v>2091116</v>
      </c>
      <c r="K1552" s="1" t="s">
        <v>166</v>
      </c>
    </row>
    <row r="1553" spans="1:11">
      <c r="A1553" s="1" t="s">
        <v>232</v>
      </c>
      <c r="B1553" s="1">
        <v>1552</v>
      </c>
      <c r="C1553" s="1">
        <v>202204</v>
      </c>
      <c r="D1553" s="4" t="s">
        <v>256</v>
      </c>
      <c r="E1553" s="1">
        <v>52</v>
      </c>
      <c r="F1553" s="1">
        <v>3</v>
      </c>
      <c r="G1553" s="1">
        <v>0</v>
      </c>
      <c r="H1553" s="8">
        <v>4119490</v>
      </c>
      <c r="I1553" s="8">
        <v>788332</v>
      </c>
      <c r="J1553" s="8">
        <v>16350238</v>
      </c>
      <c r="K1553" s="1" t="s">
        <v>166</v>
      </c>
    </row>
    <row r="1554" spans="1:11">
      <c r="A1554" s="1" t="s">
        <v>232</v>
      </c>
      <c r="B1554" s="1">
        <v>1553</v>
      </c>
      <c r="C1554" s="1">
        <v>202204</v>
      </c>
      <c r="D1554" s="4" t="s">
        <v>256</v>
      </c>
      <c r="E1554" s="1">
        <v>204</v>
      </c>
      <c r="F1554" s="1">
        <v>3</v>
      </c>
      <c r="G1554" s="1">
        <v>0</v>
      </c>
      <c r="H1554" s="8">
        <v>619046</v>
      </c>
      <c r="I1554" s="8">
        <v>91296</v>
      </c>
      <c r="J1554" s="8">
        <v>622311</v>
      </c>
      <c r="K1554" s="1" t="s">
        <v>166</v>
      </c>
    </row>
    <row r="1555" spans="1:11">
      <c r="A1555" s="1" t="s">
        <v>232</v>
      </c>
      <c r="B1555" s="1">
        <v>1554</v>
      </c>
      <c r="C1555" s="1">
        <v>202204</v>
      </c>
      <c r="D1555" s="4" t="s">
        <v>256</v>
      </c>
      <c r="E1555" s="1">
        <v>662</v>
      </c>
      <c r="F1555" s="1">
        <v>3</v>
      </c>
      <c r="G1555" s="1">
        <v>0</v>
      </c>
      <c r="H1555" s="8">
        <v>1907297</v>
      </c>
      <c r="I1555" s="8">
        <v>488440</v>
      </c>
      <c r="J1555" s="8">
        <v>5345040</v>
      </c>
      <c r="K1555" s="1" t="s">
        <v>166</v>
      </c>
    </row>
    <row r="1556" spans="1:11">
      <c r="A1556" s="1" t="s">
        <v>232</v>
      </c>
      <c r="B1556" s="1">
        <v>1555</v>
      </c>
      <c r="C1556" s="1">
        <v>202204</v>
      </c>
      <c r="D1556" s="4" t="s">
        <v>256</v>
      </c>
      <c r="E1556" s="1">
        <v>664</v>
      </c>
      <c r="F1556" s="1">
        <v>3</v>
      </c>
      <c r="G1556" s="1">
        <v>0</v>
      </c>
      <c r="H1556" s="8">
        <v>4518002</v>
      </c>
      <c r="I1556" s="8">
        <v>695217</v>
      </c>
      <c r="J1556" s="8">
        <v>10760332</v>
      </c>
      <c r="K1556" s="1" t="s">
        <v>166</v>
      </c>
    </row>
    <row r="1557" spans="1:11">
      <c r="A1557" s="1" t="s">
        <v>232</v>
      </c>
      <c r="B1557" s="1">
        <v>1556</v>
      </c>
      <c r="C1557" s="1">
        <v>202204</v>
      </c>
      <c r="D1557" s="4" t="s">
        <v>256</v>
      </c>
      <c r="E1557" s="1">
        <v>666</v>
      </c>
      <c r="F1557" s="1">
        <v>3</v>
      </c>
      <c r="G1557" s="1">
        <v>0</v>
      </c>
      <c r="H1557" s="8">
        <v>21106858</v>
      </c>
      <c r="I1557" s="8">
        <v>3329500</v>
      </c>
      <c r="J1557" s="8">
        <v>38275916</v>
      </c>
      <c r="K1557" s="1" t="s">
        <v>166</v>
      </c>
    </row>
    <row r="1558" spans="1:11">
      <c r="A1558" s="1" t="s">
        <v>232</v>
      </c>
      <c r="B1558" s="1">
        <v>1557</v>
      </c>
      <c r="C1558" s="1">
        <v>202204</v>
      </c>
      <c r="D1558" s="4" t="s">
        <v>256</v>
      </c>
      <c r="E1558" s="1">
        <v>669</v>
      </c>
      <c r="F1558" s="1">
        <v>3</v>
      </c>
      <c r="G1558" s="1">
        <v>0</v>
      </c>
      <c r="H1558" s="8">
        <v>712320</v>
      </c>
      <c r="I1558" s="8">
        <v>119497</v>
      </c>
      <c r="J1558" s="8">
        <v>1649690</v>
      </c>
      <c r="K1558" s="1" t="s">
        <v>166</v>
      </c>
    </row>
    <row r="1559" spans="1:11">
      <c r="A1559" s="1" t="s">
        <v>232</v>
      </c>
      <c r="B1559" s="1">
        <v>1558</v>
      </c>
      <c r="C1559" s="1">
        <v>202204</v>
      </c>
      <c r="D1559" s="4" t="s">
        <v>256</v>
      </c>
      <c r="E1559" s="1">
        <v>676</v>
      </c>
      <c r="F1559" s="1">
        <v>3</v>
      </c>
      <c r="G1559" s="1">
        <v>0</v>
      </c>
      <c r="H1559" s="8">
        <v>56104</v>
      </c>
      <c r="I1559" s="8">
        <v>8039</v>
      </c>
      <c r="J1559" s="8">
        <v>180529</v>
      </c>
      <c r="K1559" s="1" t="s">
        <v>166</v>
      </c>
    </row>
    <row r="1560" spans="1:11">
      <c r="A1560" s="1" t="s">
        <v>232</v>
      </c>
      <c r="B1560" s="1">
        <v>1559</v>
      </c>
      <c r="C1560" s="1">
        <v>202204</v>
      </c>
      <c r="D1560" s="4" t="s">
        <v>256</v>
      </c>
      <c r="E1560" s="1">
        <v>690</v>
      </c>
      <c r="F1560" s="1">
        <v>3</v>
      </c>
      <c r="G1560" s="1">
        <v>0</v>
      </c>
      <c r="H1560" s="8">
        <v>210004</v>
      </c>
      <c r="I1560" s="8">
        <v>37337</v>
      </c>
      <c r="J1560" s="8">
        <v>941341</v>
      </c>
      <c r="K1560" s="1" t="s">
        <v>166</v>
      </c>
    </row>
    <row r="1561" spans="1:11">
      <c r="A1561" s="1" t="s">
        <v>232</v>
      </c>
      <c r="B1561" s="1">
        <v>1560</v>
      </c>
      <c r="C1561" s="1">
        <v>202204</v>
      </c>
      <c r="D1561" s="4" t="s">
        <v>256</v>
      </c>
      <c r="E1561" s="1">
        <v>696</v>
      </c>
      <c r="F1561" s="1">
        <v>3</v>
      </c>
      <c r="G1561" s="1">
        <v>0</v>
      </c>
      <c r="H1561" s="8">
        <v>597080</v>
      </c>
      <c r="I1561" s="8">
        <v>118832</v>
      </c>
      <c r="J1561" s="8">
        <v>2164748</v>
      </c>
      <c r="K1561" s="1" t="s">
        <v>166</v>
      </c>
    </row>
    <row r="1562" spans="1:11">
      <c r="A1562" s="1" t="s">
        <v>232</v>
      </c>
      <c r="B1562" s="1">
        <v>1561</v>
      </c>
      <c r="C1562" s="1">
        <v>202204</v>
      </c>
      <c r="D1562" s="4" t="s">
        <v>256</v>
      </c>
      <c r="E1562" s="1">
        <v>720</v>
      </c>
      <c r="F1562" s="1">
        <v>3</v>
      </c>
      <c r="G1562" s="1">
        <v>0</v>
      </c>
      <c r="H1562" s="8">
        <v>948394</v>
      </c>
      <c r="I1562" s="8">
        <v>165076</v>
      </c>
      <c r="J1562" s="8">
        <v>3910317</v>
      </c>
      <c r="K1562" s="1" t="s">
        <v>166</v>
      </c>
    </row>
    <row r="1563" spans="1:11">
      <c r="A1563" s="1" t="s">
        <v>232</v>
      </c>
      <c r="B1563" s="1">
        <v>1562</v>
      </c>
      <c r="C1563" s="1">
        <v>202204</v>
      </c>
      <c r="D1563" s="4" t="s">
        <v>265</v>
      </c>
      <c r="E1563" s="1">
        <v>52</v>
      </c>
      <c r="F1563" s="1">
        <v>3</v>
      </c>
      <c r="G1563" s="1">
        <v>0</v>
      </c>
      <c r="H1563" s="8">
        <v>398668</v>
      </c>
      <c r="I1563" s="8">
        <v>126351</v>
      </c>
      <c r="J1563" s="8">
        <v>2535331</v>
      </c>
      <c r="K1563" s="1" t="s">
        <v>166</v>
      </c>
    </row>
    <row r="1564" spans="1:11">
      <c r="A1564" s="1" t="s">
        <v>232</v>
      </c>
      <c r="B1564" s="1">
        <v>1563</v>
      </c>
      <c r="C1564" s="1">
        <v>202204</v>
      </c>
      <c r="D1564" s="4" t="s">
        <v>265</v>
      </c>
      <c r="E1564" s="1">
        <v>204</v>
      </c>
      <c r="F1564" s="1">
        <v>3</v>
      </c>
      <c r="G1564" s="1">
        <v>0</v>
      </c>
      <c r="H1564" s="8">
        <v>2417</v>
      </c>
      <c r="I1564" s="8">
        <v>666</v>
      </c>
      <c r="J1564" s="8">
        <v>9366</v>
      </c>
      <c r="K1564" s="1" t="s">
        <v>166</v>
      </c>
    </row>
    <row r="1565" spans="1:11">
      <c r="A1565" s="1" t="s">
        <v>232</v>
      </c>
      <c r="B1565" s="1">
        <v>1564</v>
      </c>
      <c r="C1565" s="1">
        <v>202204</v>
      </c>
      <c r="D1565" s="4" t="s">
        <v>265</v>
      </c>
      <c r="E1565" s="1">
        <v>662</v>
      </c>
      <c r="F1565" s="1">
        <v>3</v>
      </c>
      <c r="G1565" s="1">
        <v>0</v>
      </c>
      <c r="H1565" s="8">
        <v>70486</v>
      </c>
      <c r="I1565" s="8">
        <v>22366</v>
      </c>
      <c r="J1565" s="8">
        <v>420017</v>
      </c>
      <c r="K1565" s="1" t="s">
        <v>166</v>
      </c>
    </row>
    <row r="1566" spans="1:11">
      <c r="A1566" s="1" t="s">
        <v>232</v>
      </c>
      <c r="B1566" s="1">
        <v>1565</v>
      </c>
      <c r="C1566" s="1">
        <v>202204</v>
      </c>
      <c r="D1566" s="4" t="s">
        <v>265</v>
      </c>
      <c r="E1566" s="1">
        <v>664</v>
      </c>
      <c r="F1566" s="1">
        <v>3</v>
      </c>
      <c r="G1566" s="1">
        <v>0</v>
      </c>
      <c r="H1566" s="8">
        <v>53543</v>
      </c>
      <c r="I1566" s="8">
        <v>15455</v>
      </c>
      <c r="J1566" s="8">
        <v>205217</v>
      </c>
      <c r="K1566" s="1" t="s">
        <v>166</v>
      </c>
    </row>
    <row r="1567" spans="1:11">
      <c r="A1567" s="1" t="s">
        <v>232</v>
      </c>
      <c r="B1567" s="1">
        <v>1566</v>
      </c>
      <c r="C1567" s="1">
        <v>202204</v>
      </c>
      <c r="D1567" s="4" t="s">
        <v>265</v>
      </c>
      <c r="E1567" s="1">
        <v>666</v>
      </c>
      <c r="F1567" s="1">
        <v>3</v>
      </c>
      <c r="G1567" s="1">
        <v>0</v>
      </c>
      <c r="H1567" s="8">
        <v>699432</v>
      </c>
      <c r="I1567" s="8">
        <v>219710</v>
      </c>
      <c r="J1567" s="8">
        <v>3021994</v>
      </c>
      <c r="K1567" s="1" t="s">
        <v>166</v>
      </c>
    </row>
    <row r="1568" spans="1:11">
      <c r="A1568" s="1" t="s">
        <v>232</v>
      </c>
      <c r="B1568" s="1">
        <v>1567</v>
      </c>
      <c r="C1568" s="1">
        <v>202204</v>
      </c>
      <c r="D1568" s="4" t="s">
        <v>265</v>
      </c>
      <c r="E1568" s="1">
        <v>669</v>
      </c>
      <c r="F1568" s="1">
        <v>3</v>
      </c>
      <c r="G1568" s="1">
        <v>0</v>
      </c>
      <c r="H1568" s="8">
        <v>45337</v>
      </c>
      <c r="I1568" s="8">
        <v>15845</v>
      </c>
      <c r="J1568" s="8">
        <v>233925</v>
      </c>
      <c r="K1568" s="1" t="s">
        <v>166</v>
      </c>
    </row>
    <row r="1569" spans="1:11">
      <c r="A1569" s="1" t="s">
        <v>232</v>
      </c>
      <c r="B1569" s="1">
        <v>1568</v>
      </c>
      <c r="C1569" s="1">
        <v>202204</v>
      </c>
      <c r="D1569" s="4" t="s">
        <v>265</v>
      </c>
      <c r="E1569" s="1">
        <v>676</v>
      </c>
      <c r="F1569" s="1">
        <v>3</v>
      </c>
      <c r="G1569" s="1">
        <v>0</v>
      </c>
      <c r="H1569" s="8">
        <v>378014</v>
      </c>
      <c r="I1569" s="8">
        <v>149954</v>
      </c>
      <c r="J1569" s="8">
        <v>1124213</v>
      </c>
      <c r="K1569" s="1" t="s">
        <v>166</v>
      </c>
    </row>
    <row r="1570" spans="1:11">
      <c r="A1570" s="1" t="s">
        <v>232</v>
      </c>
      <c r="B1570" s="1">
        <v>1569</v>
      </c>
      <c r="C1570" s="1">
        <v>202204</v>
      </c>
      <c r="D1570" s="4" t="s">
        <v>265</v>
      </c>
      <c r="E1570" s="1">
        <v>690</v>
      </c>
      <c r="F1570" s="1">
        <v>3</v>
      </c>
      <c r="G1570" s="1">
        <v>0</v>
      </c>
      <c r="H1570" s="8">
        <v>35708</v>
      </c>
      <c r="I1570" s="8">
        <v>15584</v>
      </c>
      <c r="J1570" s="8">
        <v>234426</v>
      </c>
      <c r="K1570" s="1" t="s">
        <v>166</v>
      </c>
    </row>
    <row r="1571" spans="1:11">
      <c r="A1571" s="1" t="s">
        <v>232</v>
      </c>
      <c r="B1571" s="1">
        <v>1570</v>
      </c>
      <c r="C1571" s="1">
        <v>202204</v>
      </c>
      <c r="D1571" s="4" t="s">
        <v>265</v>
      </c>
      <c r="E1571" s="1">
        <v>696</v>
      </c>
      <c r="F1571" s="1">
        <v>3</v>
      </c>
      <c r="G1571" s="1">
        <v>0</v>
      </c>
      <c r="H1571" s="8">
        <v>371353</v>
      </c>
      <c r="I1571" s="8">
        <v>157092</v>
      </c>
      <c r="J1571" s="8">
        <v>1974625</v>
      </c>
      <c r="K1571" s="1" t="s">
        <v>166</v>
      </c>
    </row>
    <row r="1572" spans="1:11">
      <c r="A1572" s="1" t="s">
        <v>232</v>
      </c>
      <c r="B1572" s="1">
        <v>1571</v>
      </c>
      <c r="C1572" s="1">
        <v>202204</v>
      </c>
      <c r="D1572" s="4" t="s">
        <v>265</v>
      </c>
      <c r="E1572" s="1">
        <v>720</v>
      </c>
      <c r="F1572" s="1">
        <v>3</v>
      </c>
      <c r="G1572" s="1">
        <v>0</v>
      </c>
      <c r="H1572" s="8">
        <v>563839</v>
      </c>
      <c r="I1572" s="8">
        <v>223438</v>
      </c>
      <c r="J1572" s="8">
        <v>3770223</v>
      </c>
      <c r="K1572" s="1" t="s">
        <v>166</v>
      </c>
    </row>
    <row r="1573" spans="1:11">
      <c r="A1573" s="1" t="s">
        <v>232</v>
      </c>
      <c r="B1573" s="1">
        <v>1572</v>
      </c>
      <c r="C1573" s="1">
        <v>202204</v>
      </c>
      <c r="D1573" s="4" t="s">
        <v>271</v>
      </c>
      <c r="E1573" s="1">
        <v>52</v>
      </c>
      <c r="F1573" s="1">
        <v>3</v>
      </c>
      <c r="G1573" s="1">
        <v>0</v>
      </c>
      <c r="H1573" s="8">
        <v>254940</v>
      </c>
      <c r="I1573" s="8">
        <v>95845</v>
      </c>
      <c r="J1573" s="8">
        <v>2828242</v>
      </c>
      <c r="K1573" s="1" t="s">
        <v>166</v>
      </c>
    </row>
    <row r="1574" spans="1:11">
      <c r="A1574" s="1" t="s">
        <v>232</v>
      </c>
      <c r="B1574" s="1">
        <v>1573</v>
      </c>
      <c r="C1574" s="1">
        <v>202204</v>
      </c>
      <c r="D1574" s="4" t="s">
        <v>271</v>
      </c>
      <c r="E1574" s="1">
        <v>204</v>
      </c>
      <c r="F1574" s="1">
        <v>3</v>
      </c>
      <c r="G1574" s="1">
        <v>0</v>
      </c>
      <c r="H1574" s="8">
        <v>197275</v>
      </c>
      <c r="I1574" s="8">
        <v>66289</v>
      </c>
      <c r="J1574" s="8">
        <v>1061677</v>
      </c>
      <c r="K1574" s="1" t="s">
        <v>166</v>
      </c>
    </row>
    <row r="1575" spans="1:11">
      <c r="A1575" s="1" t="s">
        <v>232</v>
      </c>
      <c r="B1575" s="1">
        <v>1574</v>
      </c>
      <c r="C1575" s="1">
        <v>202204</v>
      </c>
      <c r="D1575" s="4" t="s">
        <v>271</v>
      </c>
      <c r="E1575" s="1">
        <v>662</v>
      </c>
      <c r="F1575" s="1">
        <v>3</v>
      </c>
      <c r="G1575" s="1">
        <v>0</v>
      </c>
      <c r="H1575" s="8">
        <v>12031</v>
      </c>
      <c r="I1575" s="8">
        <v>4516</v>
      </c>
      <c r="J1575" s="8">
        <v>109847</v>
      </c>
      <c r="K1575" s="1" t="s">
        <v>166</v>
      </c>
    </row>
    <row r="1576" spans="1:11">
      <c r="A1576" s="1" t="s">
        <v>232</v>
      </c>
      <c r="B1576" s="1">
        <v>1575</v>
      </c>
      <c r="C1576" s="1">
        <v>202204</v>
      </c>
      <c r="D1576" s="4" t="s">
        <v>271</v>
      </c>
      <c r="E1576" s="1">
        <v>664</v>
      </c>
      <c r="F1576" s="1">
        <v>3</v>
      </c>
      <c r="G1576" s="1">
        <v>0</v>
      </c>
      <c r="H1576" s="8">
        <v>586024</v>
      </c>
      <c r="I1576" s="8">
        <v>165640</v>
      </c>
      <c r="J1576" s="8">
        <v>4610179</v>
      </c>
      <c r="K1576" s="1" t="s">
        <v>166</v>
      </c>
    </row>
    <row r="1577" spans="1:11">
      <c r="A1577" s="1" t="s">
        <v>232</v>
      </c>
      <c r="B1577" s="1">
        <v>1576</v>
      </c>
      <c r="C1577" s="1">
        <v>202204</v>
      </c>
      <c r="D1577" s="4" t="s">
        <v>271</v>
      </c>
      <c r="E1577" s="1">
        <v>666</v>
      </c>
      <c r="F1577" s="1">
        <v>3</v>
      </c>
      <c r="G1577" s="1">
        <v>0</v>
      </c>
      <c r="H1577" s="8">
        <v>194691</v>
      </c>
      <c r="I1577" s="8">
        <v>56839</v>
      </c>
      <c r="J1577" s="8">
        <v>772310</v>
      </c>
      <c r="K1577" s="1" t="s">
        <v>166</v>
      </c>
    </row>
    <row r="1578" spans="1:11">
      <c r="A1578" s="1" t="s">
        <v>232</v>
      </c>
      <c r="B1578" s="1">
        <v>1577</v>
      </c>
      <c r="C1578" s="1">
        <v>202204</v>
      </c>
      <c r="D1578" s="4" t="s">
        <v>271</v>
      </c>
      <c r="E1578" s="1">
        <v>669</v>
      </c>
      <c r="F1578" s="1">
        <v>3</v>
      </c>
      <c r="G1578" s="1">
        <v>0</v>
      </c>
      <c r="H1578" s="8">
        <v>294507</v>
      </c>
      <c r="I1578" s="8">
        <v>73711</v>
      </c>
      <c r="J1578" s="8">
        <v>1507760</v>
      </c>
      <c r="K1578" s="1" t="s">
        <v>166</v>
      </c>
    </row>
    <row r="1579" spans="1:11">
      <c r="A1579" s="1" t="s">
        <v>232</v>
      </c>
      <c r="B1579" s="1">
        <v>1578</v>
      </c>
      <c r="C1579" s="1">
        <v>202204</v>
      </c>
      <c r="D1579" s="4" t="s">
        <v>271</v>
      </c>
      <c r="E1579" s="1">
        <v>676</v>
      </c>
      <c r="F1579" s="1">
        <v>3</v>
      </c>
      <c r="G1579" s="1">
        <v>0</v>
      </c>
      <c r="H1579" s="8">
        <v>111658</v>
      </c>
      <c r="I1579" s="8">
        <v>39235</v>
      </c>
      <c r="J1579" s="8">
        <v>835773</v>
      </c>
      <c r="K1579" s="1" t="s">
        <v>166</v>
      </c>
    </row>
    <row r="1580" spans="1:11">
      <c r="A1580" s="1" t="s">
        <v>232</v>
      </c>
      <c r="B1580" s="1">
        <v>1579</v>
      </c>
      <c r="C1580" s="1">
        <v>202204</v>
      </c>
      <c r="D1580" s="4" t="s">
        <v>271</v>
      </c>
      <c r="E1580" s="1">
        <v>690</v>
      </c>
      <c r="F1580" s="1">
        <v>3</v>
      </c>
      <c r="G1580" s="1">
        <v>0</v>
      </c>
      <c r="H1580" s="8">
        <v>88513</v>
      </c>
      <c r="I1580" s="8">
        <v>34944</v>
      </c>
      <c r="J1580" s="8">
        <v>915283</v>
      </c>
      <c r="K1580" s="1" t="s">
        <v>166</v>
      </c>
    </row>
    <row r="1581" spans="1:11">
      <c r="A1581" s="1" t="s">
        <v>232</v>
      </c>
      <c r="B1581" s="1">
        <v>1580</v>
      </c>
      <c r="C1581" s="1">
        <v>202204</v>
      </c>
      <c r="D1581" s="4" t="s">
        <v>271</v>
      </c>
      <c r="E1581" s="1">
        <v>696</v>
      </c>
      <c r="F1581" s="1">
        <v>3</v>
      </c>
      <c r="G1581" s="1">
        <v>0</v>
      </c>
      <c r="H1581" s="8">
        <v>8698</v>
      </c>
      <c r="I1581" s="8">
        <v>1929</v>
      </c>
      <c r="J1581" s="8">
        <v>72820</v>
      </c>
      <c r="K1581" s="1" t="s">
        <v>166</v>
      </c>
    </row>
    <row r="1582" spans="1:11">
      <c r="A1582" s="1" t="s">
        <v>232</v>
      </c>
      <c r="B1582" s="1">
        <v>1581</v>
      </c>
      <c r="C1582" s="1">
        <v>202204</v>
      </c>
      <c r="D1582" s="4" t="s">
        <v>271</v>
      </c>
      <c r="E1582" s="1">
        <v>720</v>
      </c>
      <c r="F1582" s="1">
        <v>3</v>
      </c>
      <c r="G1582" s="1">
        <v>0</v>
      </c>
      <c r="H1582" s="8">
        <v>884016</v>
      </c>
      <c r="I1582" s="8">
        <v>298698</v>
      </c>
      <c r="J1582" s="8">
        <v>9272036</v>
      </c>
      <c r="K1582" s="1" t="s">
        <v>166</v>
      </c>
    </row>
    <row r="1583" spans="1:11">
      <c r="A1583" s="1" t="s">
        <v>232</v>
      </c>
      <c r="B1583" s="1">
        <v>1582</v>
      </c>
      <c r="C1583" s="1">
        <v>202204</v>
      </c>
      <c r="D1583" s="4" t="s">
        <v>278</v>
      </c>
      <c r="E1583" s="1">
        <v>52</v>
      </c>
      <c r="F1583" s="1">
        <v>3</v>
      </c>
      <c r="G1583" s="1">
        <v>0</v>
      </c>
      <c r="H1583" s="8">
        <v>215517</v>
      </c>
      <c r="I1583" s="8">
        <v>67509</v>
      </c>
      <c r="J1583" s="8">
        <v>1947696</v>
      </c>
      <c r="K1583" s="1" t="s">
        <v>166</v>
      </c>
    </row>
    <row r="1584" spans="1:11">
      <c r="A1584" s="1" t="s">
        <v>232</v>
      </c>
      <c r="B1584" s="1">
        <v>1583</v>
      </c>
      <c r="C1584" s="1">
        <v>202204</v>
      </c>
      <c r="D1584" s="4" t="s">
        <v>278</v>
      </c>
      <c r="E1584" s="1">
        <v>204</v>
      </c>
      <c r="F1584" s="1">
        <v>3</v>
      </c>
      <c r="G1584" s="1">
        <v>0</v>
      </c>
      <c r="H1584" s="8">
        <v>8590</v>
      </c>
      <c r="I1584" s="8">
        <v>2178</v>
      </c>
      <c r="J1584" s="8">
        <v>63294</v>
      </c>
      <c r="K1584" s="1" t="s">
        <v>166</v>
      </c>
    </row>
    <row r="1585" spans="1:11">
      <c r="A1585" s="1" t="s">
        <v>232</v>
      </c>
      <c r="B1585" s="1">
        <v>1584</v>
      </c>
      <c r="C1585" s="1">
        <v>202204</v>
      </c>
      <c r="D1585" s="4" t="s">
        <v>278</v>
      </c>
      <c r="E1585" s="1">
        <v>662</v>
      </c>
      <c r="F1585" s="1">
        <v>3</v>
      </c>
      <c r="G1585" s="1">
        <v>0</v>
      </c>
      <c r="H1585" s="8">
        <v>83474</v>
      </c>
      <c r="I1585" s="8">
        <v>26080</v>
      </c>
      <c r="J1585" s="8">
        <v>586690</v>
      </c>
      <c r="K1585" s="1" t="s">
        <v>166</v>
      </c>
    </row>
    <row r="1586" spans="1:11">
      <c r="A1586" s="1" t="s">
        <v>232</v>
      </c>
      <c r="B1586" s="1">
        <v>1585</v>
      </c>
      <c r="C1586" s="1">
        <v>202204</v>
      </c>
      <c r="D1586" s="4" t="s">
        <v>278</v>
      </c>
      <c r="E1586" s="1">
        <v>664</v>
      </c>
      <c r="F1586" s="1">
        <v>3</v>
      </c>
      <c r="G1586" s="1">
        <v>0</v>
      </c>
      <c r="H1586" s="8">
        <v>367465</v>
      </c>
      <c r="I1586" s="8">
        <v>100878</v>
      </c>
      <c r="J1586" s="8">
        <v>2220436</v>
      </c>
      <c r="K1586" s="1" t="s">
        <v>166</v>
      </c>
    </row>
    <row r="1587" spans="1:11">
      <c r="A1587" s="1" t="s">
        <v>232</v>
      </c>
      <c r="B1587" s="1">
        <v>1586</v>
      </c>
      <c r="C1587" s="1">
        <v>202204</v>
      </c>
      <c r="D1587" s="4" t="s">
        <v>278</v>
      </c>
      <c r="E1587" s="1">
        <v>666</v>
      </c>
      <c r="F1587" s="1">
        <v>3</v>
      </c>
      <c r="G1587" s="1">
        <v>0</v>
      </c>
      <c r="H1587" s="8">
        <v>1267724</v>
      </c>
      <c r="I1587" s="8">
        <v>345556</v>
      </c>
      <c r="J1587" s="8">
        <v>6630005</v>
      </c>
      <c r="K1587" s="1" t="s">
        <v>166</v>
      </c>
    </row>
    <row r="1588" spans="1:11">
      <c r="A1588" s="1" t="s">
        <v>232</v>
      </c>
      <c r="B1588" s="1">
        <v>1587</v>
      </c>
      <c r="C1588" s="1">
        <v>202204</v>
      </c>
      <c r="D1588" s="4" t="s">
        <v>278</v>
      </c>
      <c r="E1588" s="1">
        <v>669</v>
      </c>
      <c r="F1588" s="1">
        <v>3</v>
      </c>
      <c r="G1588" s="1">
        <v>0</v>
      </c>
      <c r="H1588" s="8">
        <v>15851</v>
      </c>
      <c r="I1588" s="8">
        <v>4896</v>
      </c>
      <c r="J1588" s="8">
        <v>134767</v>
      </c>
      <c r="K1588" s="1" t="s">
        <v>166</v>
      </c>
    </row>
    <row r="1589" spans="1:11">
      <c r="A1589" s="1" t="s">
        <v>232</v>
      </c>
      <c r="B1589" s="1">
        <v>1588</v>
      </c>
      <c r="C1589" s="1">
        <v>202204</v>
      </c>
      <c r="D1589" s="4" t="s">
        <v>278</v>
      </c>
      <c r="E1589" s="1">
        <v>676</v>
      </c>
      <c r="F1589" s="1">
        <v>3</v>
      </c>
      <c r="G1589" s="1">
        <v>0</v>
      </c>
      <c r="H1589" s="8">
        <v>22845</v>
      </c>
      <c r="I1589" s="8">
        <v>7638</v>
      </c>
      <c r="J1589" s="8">
        <v>143714</v>
      </c>
      <c r="K1589" s="1" t="s">
        <v>166</v>
      </c>
    </row>
    <row r="1590" spans="1:11">
      <c r="A1590" s="1" t="s">
        <v>232</v>
      </c>
      <c r="B1590" s="1">
        <v>1589</v>
      </c>
      <c r="C1590" s="1">
        <v>202204</v>
      </c>
      <c r="D1590" s="4" t="s">
        <v>278</v>
      </c>
      <c r="E1590" s="1">
        <v>690</v>
      </c>
      <c r="F1590" s="1">
        <v>3</v>
      </c>
      <c r="G1590" s="1">
        <v>0</v>
      </c>
      <c r="H1590" s="8">
        <v>93984</v>
      </c>
      <c r="I1590" s="8">
        <v>31904</v>
      </c>
      <c r="J1590" s="8">
        <v>838853</v>
      </c>
      <c r="K1590" s="1" t="s">
        <v>166</v>
      </c>
    </row>
    <row r="1591" spans="1:11">
      <c r="A1591" s="1" t="s">
        <v>232</v>
      </c>
      <c r="B1591" s="1">
        <v>1590</v>
      </c>
      <c r="C1591" s="1">
        <v>202204</v>
      </c>
      <c r="D1591" s="4" t="s">
        <v>278</v>
      </c>
      <c r="E1591" s="1">
        <v>696</v>
      </c>
      <c r="F1591" s="1">
        <v>3</v>
      </c>
      <c r="G1591" s="1">
        <v>0</v>
      </c>
      <c r="H1591" s="8">
        <v>140293</v>
      </c>
      <c r="I1591" s="8">
        <v>43156</v>
      </c>
      <c r="J1591" s="8">
        <v>1297116</v>
      </c>
      <c r="K1591" s="1" t="s">
        <v>166</v>
      </c>
    </row>
    <row r="1592" spans="1:11">
      <c r="A1592" s="1" t="s">
        <v>232</v>
      </c>
      <c r="B1592" s="1">
        <v>1591</v>
      </c>
      <c r="C1592" s="1">
        <v>202204</v>
      </c>
      <c r="D1592" s="4" t="s">
        <v>278</v>
      </c>
      <c r="E1592" s="1">
        <v>720</v>
      </c>
      <c r="F1592" s="1">
        <v>3</v>
      </c>
      <c r="G1592" s="1">
        <v>0</v>
      </c>
      <c r="H1592" s="8">
        <v>146586</v>
      </c>
      <c r="I1592" s="8">
        <v>41833</v>
      </c>
      <c r="J1592" s="8">
        <v>1215222</v>
      </c>
      <c r="K1592" s="1" t="s">
        <v>166</v>
      </c>
    </row>
    <row r="1593" spans="1:11">
      <c r="A1593" s="1" t="s">
        <v>232</v>
      </c>
      <c r="B1593" s="1">
        <v>1592</v>
      </c>
      <c r="C1593" s="1">
        <v>202205</v>
      </c>
      <c r="D1593" s="4" t="s">
        <v>256</v>
      </c>
      <c r="E1593" s="1">
        <v>52</v>
      </c>
      <c r="F1593" s="1">
        <v>3</v>
      </c>
      <c r="G1593" s="1">
        <v>0</v>
      </c>
      <c r="H1593" s="8">
        <v>4444440</v>
      </c>
      <c r="I1593" s="8">
        <v>783279</v>
      </c>
      <c r="J1593" s="8">
        <v>18318836</v>
      </c>
      <c r="K1593" s="1" t="s">
        <v>166</v>
      </c>
    </row>
    <row r="1594" spans="1:11">
      <c r="A1594" s="1" t="s">
        <v>232</v>
      </c>
      <c r="B1594" s="1">
        <v>1593</v>
      </c>
      <c r="C1594" s="1">
        <v>202205</v>
      </c>
      <c r="D1594" s="4" t="s">
        <v>256</v>
      </c>
      <c r="E1594" s="1">
        <v>204</v>
      </c>
      <c r="F1594" s="1">
        <v>3</v>
      </c>
      <c r="G1594" s="1">
        <v>0</v>
      </c>
      <c r="H1594" s="8">
        <v>1386381</v>
      </c>
      <c r="I1594" s="8">
        <v>190003</v>
      </c>
      <c r="J1594" s="8">
        <v>1227400</v>
      </c>
      <c r="K1594" s="1" t="s">
        <v>166</v>
      </c>
    </row>
    <row r="1595" spans="1:11">
      <c r="A1595" s="1" t="s">
        <v>232</v>
      </c>
      <c r="B1595" s="1">
        <v>1594</v>
      </c>
      <c r="C1595" s="1">
        <v>202205</v>
      </c>
      <c r="D1595" s="4" t="s">
        <v>256</v>
      </c>
      <c r="E1595" s="1">
        <v>662</v>
      </c>
      <c r="F1595" s="1">
        <v>3</v>
      </c>
      <c r="G1595" s="1">
        <v>0</v>
      </c>
      <c r="H1595" s="8">
        <v>1997971</v>
      </c>
      <c r="I1595" s="8">
        <v>521735</v>
      </c>
      <c r="J1595" s="8">
        <v>5535006</v>
      </c>
      <c r="K1595" s="1" t="s">
        <v>166</v>
      </c>
    </row>
    <row r="1596" spans="1:11">
      <c r="A1596" s="1" t="s">
        <v>232</v>
      </c>
      <c r="B1596" s="1">
        <v>1595</v>
      </c>
      <c r="C1596" s="1">
        <v>202205</v>
      </c>
      <c r="D1596" s="4" t="s">
        <v>256</v>
      </c>
      <c r="E1596" s="1">
        <v>664</v>
      </c>
      <c r="F1596" s="1">
        <v>3</v>
      </c>
      <c r="G1596" s="1">
        <v>0</v>
      </c>
      <c r="H1596" s="8">
        <v>5891301</v>
      </c>
      <c r="I1596" s="8">
        <v>850570</v>
      </c>
      <c r="J1596" s="8">
        <v>12915392</v>
      </c>
      <c r="K1596" s="1" t="s">
        <v>166</v>
      </c>
    </row>
    <row r="1597" spans="1:11">
      <c r="A1597" s="1" t="s">
        <v>232</v>
      </c>
      <c r="B1597" s="1">
        <v>1596</v>
      </c>
      <c r="C1597" s="1">
        <v>202205</v>
      </c>
      <c r="D1597" s="4" t="s">
        <v>256</v>
      </c>
      <c r="E1597" s="1">
        <v>666</v>
      </c>
      <c r="F1597" s="1">
        <v>3</v>
      </c>
      <c r="G1597" s="1">
        <v>0</v>
      </c>
      <c r="H1597" s="8">
        <v>30970441</v>
      </c>
      <c r="I1597" s="8">
        <v>4841054</v>
      </c>
      <c r="J1597" s="8">
        <v>54756454</v>
      </c>
      <c r="K1597" s="1" t="s">
        <v>166</v>
      </c>
    </row>
    <row r="1598" spans="1:11">
      <c r="A1598" s="1" t="s">
        <v>232</v>
      </c>
      <c r="B1598" s="1">
        <v>1597</v>
      </c>
      <c r="C1598" s="1">
        <v>202205</v>
      </c>
      <c r="D1598" s="4" t="s">
        <v>256</v>
      </c>
      <c r="E1598" s="1">
        <v>669</v>
      </c>
      <c r="F1598" s="1">
        <v>3</v>
      </c>
      <c r="G1598" s="1">
        <v>0</v>
      </c>
      <c r="H1598" s="8">
        <v>1004329</v>
      </c>
      <c r="I1598" s="8">
        <v>154511</v>
      </c>
      <c r="J1598" s="8">
        <v>2739390</v>
      </c>
      <c r="K1598" s="1" t="s">
        <v>166</v>
      </c>
    </row>
    <row r="1599" spans="1:11">
      <c r="A1599" s="1" t="s">
        <v>232</v>
      </c>
      <c r="B1599" s="1">
        <v>1598</v>
      </c>
      <c r="C1599" s="1">
        <v>202205</v>
      </c>
      <c r="D1599" s="4" t="s">
        <v>256</v>
      </c>
      <c r="E1599" s="1">
        <v>676</v>
      </c>
      <c r="F1599" s="1">
        <v>3</v>
      </c>
      <c r="G1599" s="1">
        <v>0</v>
      </c>
      <c r="H1599" s="8">
        <v>60435</v>
      </c>
      <c r="I1599" s="8">
        <v>9653</v>
      </c>
      <c r="J1599" s="8">
        <v>182972</v>
      </c>
      <c r="K1599" s="1" t="s">
        <v>166</v>
      </c>
    </row>
    <row r="1600" spans="1:11">
      <c r="A1600" s="1" t="s">
        <v>232</v>
      </c>
      <c r="B1600" s="1">
        <v>1599</v>
      </c>
      <c r="C1600" s="1">
        <v>202205</v>
      </c>
      <c r="D1600" s="4" t="s">
        <v>256</v>
      </c>
      <c r="E1600" s="1">
        <v>690</v>
      </c>
      <c r="F1600" s="1">
        <v>3</v>
      </c>
      <c r="G1600" s="1">
        <v>0</v>
      </c>
      <c r="H1600" s="8">
        <v>559828</v>
      </c>
      <c r="I1600" s="8">
        <v>102546</v>
      </c>
      <c r="J1600" s="8">
        <v>2119060</v>
      </c>
      <c r="K1600" s="1" t="s">
        <v>166</v>
      </c>
    </row>
    <row r="1601" spans="1:11">
      <c r="A1601" s="1" t="s">
        <v>232</v>
      </c>
      <c r="B1601" s="1">
        <v>1600</v>
      </c>
      <c r="C1601" s="1">
        <v>202205</v>
      </c>
      <c r="D1601" s="4" t="s">
        <v>256</v>
      </c>
      <c r="E1601" s="1">
        <v>696</v>
      </c>
      <c r="F1601" s="1">
        <v>3</v>
      </c>
      <c r="G1601" s="1">
        <v>0</v>
      </c>
      <c r="H1601" s="8">
        <v>402328</v>
      </c>
      <c r="I1601" s="8">
        <v>68528</v>
      </c>
      <c r="J1601" s="8">
        <v>1463737</v>
      </c>
      <c r="K1601" s="1" t="s">
        <v>166</v>
      </c>
    </row>
    <row r="1602" spans="1:11">
      <c r="A1602" s="1" t="s">
        <v>232</v>
      </c>
      <c r="B1602" s="1">
        <v>1601</v>
      </c>
      <c r="C1602" s="1">
        <v>202205</v>
      </c>
      <c r="D1602" s="4" t="s">
        <v>256</v>
      </c>
      <c r="E1602" s="1">
        <v>720</v>
      </c>
      <c r="F1602" s="1">
        <v>3</v>
      </c>
      <c r="G1602" s="1">
        <v>0</v>
      </c>
      <c r="H1602" s="8">
        <v>934641</v>
      </c>
      <c r="I1602" s="8">
        <v>174039</v>
      </c>
      <c r="J1602" s="8">
        <v>3746152</v>
      </c>
      <c r="K1602" s="1" t="s">
        <v>166</v>
      </c>
    </row>
    <row r="1603" spans="1:11">
      <c r="A1603" s="1" t="s">
        <v>232</v>
      </c>
      <c r="B1603" s="1">
        <v>1602</v>
      </c>
      <c r="C1603" s="1">
        <v>202205</v>
      </c>
      <c r="D1603" s="4" t="s">
        <v>265</v>
      </c>
      <c r="E1603" s="1">
        <v>52</v>
      </c>
      <c r="F1603" s="1">
        <v>3</v>
      </c>
      <c r="G1603" s="1">
        <v>0</v>
      </c>
      <c r="H1603" s="8">
        <v>515094</v>
      </c>
      <c r="I1603" s="8">
        <v>156226</v>
      </c>
      <c r="J1603" s="8">
        <v>3773547</v>
      </c>
      <c r="K1603" s="1" t="s">
        <v>166</v>
      </c>
    </row>
    <row r="1604" spans="1:11">
      <c r="A1604" s="1" t="s">
        <v>232</v>
      </c>
      <c r="B1604" s="1">
        <v>1603</v>
      </c>
      <c r="C1604" s="1">
        <v>202205</v>
      </c>
      <c r="D1604" s="4" t="s">
        <v>265</v>
      </c>
      <c r="E1604" s="1">
        <v>204</v>
      </c>
      <c r="F1604" s="1">
        <v>3</v>
      </c>
      <c r="G1604" s="1">
        <v>0</v>
      </c>
      <c r="H1604" s="8">
        <v>4341</v>
      </c>
      <c r="I1604" s="8">
        <v>1451</v>
      </c>
      <c r="J1604" s="8">
        <v>41065</v>
      </c>
      <c r="K1604" s="1" t="s">
        <v>166</v>
      </c>
    </row>
    <row r="1605" spans="1:11">
      <c r="A1605" s="1" t="s">
        <v>232</v>
      </c>
      <c r="B1605" s="1">
        <v>1604</v>
      </c>
      <c r="C1605" s="1">
        <v>202205</v>
      </c>
      <c r="D1605" s="4" t="s">
        <v>265</v>
      </c>
      <c r="E1605" s="1">
        <v>662</v>
      </c>
      <c r="F1605" s="1">
        <v>3</v>
      </c>
      <c r="G1605" s="1">
        <v>0</v>
      </c>
      <c r="H1605" s="8">
        <v>115750</v>
      </c>
      <c r="I1605" s="8">
        <v>41564</v>
      </c>
      <c r="J1605" s="8">
        <v>669349</v>
      </c>
      <c r="K1605" s="1" t="s">
        <v>166</v>
      </c>
    </row>
    <row r="1606" spans="1:11">
      <c r="A1606" s="1" t="s">
        <v>232</v>
      </c>
      <c r="B1606" s="1">
        <v>1605</v>
      </c>
      <c r="C1606" s="1">
        <v>202205</v>
      </c>
      <c r="D1606" s="4" t="s">
        <v>265</v>
      </c>
      <c r="E1606" s="1">
        <v>664</v>
      </c>
      <c r="F1606" s="1">
        <v>3</v>
      </c>
      <c r="G1606" s="1">
        <v>0</v>
      </c>
      <c r="H1606" s="8">
        <v>55566</v>
      </c>
      <c r="I1606" s="8">
        <v>22166</v>
      </c>
      <c r="J1606" s="8">
        <v>242913</v>
      </c>
      <c r="K1606" s="1" t="s">
        <v>166</v>
      </c>
    </row>
    <row r="1607" spans="1:11">
      <c r="A1607" s="1" t="s">
        <v>232</v>
      </c>
      <c r="B1607" s="1">
        <v>1606</v>
      </c>
      <c r="C1607" s="1">
        <v>202205</v>
      </c>
      <c r="D1607" s="4" t="s">
        <v>265</v>
      </c>
      <c r="E1607" s="1">
        <v>666</v>
      </c>
      <c r="F1607" s="1">
        <v>3</v>
      </c>
      <c r="G1607" s="1">
        <v>0</v>
      </c>
      <c r="H1607" s="8">
        <v>1398230</v>
      </c>
      <c r="I1607" s="8">
        <v>494851</v>
      </c>
      <c r="J1607" s="8">
        <v>6820439</v>
      </c>
      <c r="K1607" s="1" t="s">
        <v>166</v>
      </c>
    </row>
    <row r="1608" spans="1:11">
      <c r="A1608" s="1" t="s">
        <v>232</v>
      </c>
      <c r="B1608" s="1">
        <v>1607</v>
      </c>
      <c r="C1608" s="1">
        <v>202205</v>
      </c>
      <c r="D1608" s="4" t="s">
        <v>265</v>
      </c>
      <c r="E1608" s="1">
        <v>669</v>
      </c>
      <c r="F1608" s="1">
        <v>3</v>
      </c>
      <c r="G1608" s="1">
        <v>0</v>
      </c>
      <c r="H1608" s="8">
        <v>54000</v>
      </c>
      <c r="I1608" s="8">
        <v>18306</v>
      </c>
      <c r="J1608" s="8">
        <v>389356</v>
      </c>
      <c r="K1608" s="1" t="s">
        <v>166</v>
      </c>
    </row>
    <row r="1609" spans="1:11">
      <c r="A1609" s="1" t="s">
        <v>232</v>
      </c>
      <c r="B1609" s="1">
        <v>1608</v>
      </c>
      <c r="C1609" s="1">
        <v>202205</v>
      </c>
      <c r="D1609" s="4" t="s">
        <v>265</v>
      </c>
      <c r="E1609" s="1">
        <v>676</v>
      </c>
      <c r="F1609" s="1">
        <v>3</v>
      </c>
      <c r="G1609" s="1">
        <v>0</v>
      </c>
      <c r="H1609" s="8">
        <v>547363</v>
      </c>
      <c r="I1609" s="8">
        <v>239556</v>
      </c>
      <c r="J1609" s="8">
        <v>1969221</v>
      </c>
      <c r="K1609" s="1" t="s">
        <v>166</v>
      </c>
    </row>
    <row r="1610" spans="1:11">
      <c r="A1610" s="1" t="s">
        <v>232</v>
      </c>
      <c r="B1610" s="1">
        <v>1609</v>
      </c>
      <c r="C1610" s="1">
        <v>202205</v>
      </c>
      <c r="D1610" s="4" t="s">
        <v>265</v>
      </c>
      <c r="E1610" s="1">
        <v>690</v>
      </c>
      <c r="F1610" s="1">
        <v>3</v>
      </c>
      <c r="G1610" s="1">
        <v>0</v>
      </c>
      <c r="H1610" s="8">
        <v>120838</v>
      </c>
      <c r="I1610" s="8">
        <v>35997</v>
      </c>
      <c r="J1610" s="8">
        <v>646107</v>
      </c>
      <c r="K1610" s="1" t="s">
        <v>166</v>
      </c>
    </row>
    <row r="1611" spans="1:11">
      <c r="A1611" s="1" t="s">
        <v>232</v>
      </c>
      <c r="B1611" s="1">
        <v>1610</v>
      </c>
      <c r="C1611" s="1">
        <v>202205</v>
      </c>
      <c r="D1611" s="4" t="s">
        <v>265</v>
      </c>
      <c r="E1611" s="1">
        <v>696</v>
      </c>
      <c r="F1611" s="1">
        <v>3</v>
      </c>
      <c r="G1611" s="1">
        <v>0</v>
      </c>
      <c r="H1611" s="8">
        <v>285451</v>
      </c>
      <c r="I1611" s="8">
        <v>101186</v>
      </c>
      <c r="J1611" s="8">
        <v>1405226</v>
      </c>
      <c r="K1611" s="1" t="s">
        <v>166</v>
      </c>
    </row>
    <row r="1612" spans="1:11">
      <c r="A1612" s="1" t="s">
        <v>232</v>
      </c>
      <c r="B1612" s="1">
        <v>1611</v>
      </c>
      <c r="C1612" s="1">
        <v>202205</v>
      </c>
      <c r="D1612" s="4" t="s">
        <v>265</v>
      </c>
      <c r="E1612" s="1">
        <v>720</v>
      </c>
      <c r="F1612" s="1">
        <v>3</v>
      </c>
      <c r="G1612" s="1">
        <v>0</v>
      </c>
      <c r="H1612" s="8">
        <v>580969</v>
      </c>
      <c r="I1612" s="8">
        <v>211751</v>
      </c>
      <c r="J1612" s="8">
        <v>4658977</v>
      </c>
      <c r="K1612" s="1" t="s">
        <v>166</v>
      </c>
    </row>
    <row r="1613" spans="1:11">
      <c r="A1613" s="1" t="s">
        <v>232</v>
      </c>
      <c r="B1613" s="1">
        <v>1612</v>
      </c>
      <c r="C1613" s="1">
        <v>202205</v>
      </c>
      <c r="D1613" s="4" t="s">
        <v>271</v>
      </c>
      <c r="E1613" s="1">
        <v>52</v>
      </c>
      <c r="F1613" s="1">
        <v>3</v>
      </c>
      <c r="G1613" s="1">
        <v>0</v>
      </c>
      <c r="H1613" s="8">
        <v>315784</v>
      </c>
      <c r="I1613" s="8">
        <v>122272</v>
      </c>
      <c r="J1613" s="8">
        <v>3192248</v>
      </c>
      <c r="K1613" s="1" t="s">
        <v>166</v>
      </c>
    </row>
    <row r="1614" spans="1:11">
      <c r="A1614" s="1" t="s">
        <v>232</v>
      </c>
      <c r="B1614" s="1">
        <v>1613</v>
      </c>
      <c r="C1614" s="1">
        <v>202205</v>
      </c>
      <c r="D1614" s="4" t="s">
        <v>271</v>
      </c>
      <c r="E1614" s="1">
        <v>204</v>
      </c>
      <c r="F1614" s="1">
        <v>3</v>
      </c>
      <c r="G1614" s="1">
        <v>0</v>
      </c>
      <c r="H1614" s="8">
        <v>283111</v>
      </c>
      <c r="I1614" s="8">
        <v>74974</v>
      </c>
      <c r="J1614" s="8">
        <v>2032510</v>
      </c>
      <c r="K1614" s="1" t="s">
        <v>166</v>
      </c>
    </row>
    <row r="1615" spans="1:11">
      <c r="A1615" s="1" t="s">
        <v>232</v>
      </c>
      <c r="B1615" s="1">
        <v>1614</v>
      </c>
      <c r="C1615" s="1">
        <v>202205</v>
      </c>
      <c r="D1615" s="4" t="s">
        <v>271</v>
      </c>
      <c r="E1615" s="1">
        <v>662</v>
      </c>
      <c r="F1615" s="1">
        <v>3</v>
      </c>
      <c r="G1615" s="1">
        <v>0</v>
      </c>
      <c r="H1615" s="8">
        <v>23371</v>
      </c>
      <c r="I1615" s="8">
        <v>5342</v>
      </c>
      <c r="J1615" s="8">
        <v>135916</v>
      </c>
      <c r="K1615" s="1" t="s">
        <v>166</v>
      </c>
    </row>
    <row r="1616" spans="1:11">
      <c r="A1616" s="1" t="s">
        <v>232</v>
      </c>
      <c r="B1616" s="1">
        <v>1615</v>
      </c>
      <c r="C1616" s="1">
        <v>202205</v>
      </c>
      <c r="D1616" s="4" t="s">
        <v>271</v>
      </c>
      <c r="E1616" s="1">
        <v>664</v>
      </c>
      <c r="F1616" s="1">
        <v>3</v>
      </c>
      <c r="G1616" s="1">
        <v>0</v>
      </c>
      <c r="H1616" s="8">
        <v>1138648</v>
      </c>
      <c r="I1616" s="8">
        <v>282220</v>
      </c>
      <c r="J1616" s="8">
        <v>10607190</v>
      </c>
      <c r="K1616" s="1" t="s">
        <v>166</v>
      </c>
    </row>
    <row r="1617" spans="1:11">
      <c r="A1617" s="1" t="s">
        <v>232</v>
      </c>
      <c r="B1617" s="1">
        <v>1616</v>
      </c>
      <c r="C1617" s="1">
        <v>202205</v>
      </c>
      <c r="D1617" s="4" t="s">
        <v>271</v>
      </c>
      <c r="E1617" s="1">
        <v>666</v>
      </c>
      <c r="F1617" s="1">
        <v>3</v>
      </c>
      <c r="G1617" s="1">
        <v>0</v>
      </c>
      <c r="H1617" s="8">
        <v>312117</v>
      </c>
      <c r="I1617" s="8">
        <v>86083</v>
      </c>
      <c r="J1617" s="8">
        <v>1293720</v>
      </c>
      <c r="K1617" s="1" t="s">
        <v>166</v>
      </c>
    </row>
    <row r="1618" spans="1:11">
      <c r="A1618" s="1" t="s">
        <v>232</v>
      </c>
      <c r="B1618" s="1">
        <v>1617</v>
      </c>
      <c r="C1618" s="1">
        <v>202205</v>
      </c>
      <c r="D1618" s="4" t="s">
        <v>271</v>
      </c>
      <c r="E1618" s="1">
        <v>669</v>
      </c>
      <c r="F1618" s="1">
        <v>3</v>
      </c>
      <c r="G1618" s="1">
        <v>0</v>
      </c>
      <c r="H1618" s="8">
        <v>251467</v>
      </c>
      <c r="I1618" s="8">
        <v>47510</v>
      </c>
      <c r="J1618" s="8">
        <v>1646856</v>
      </c>
      <c r="K1618" s="1" t="s">
        <v>166</v>
      </c>
    </row>
    <row r="1619" spans="1:11">
      <c r="A1619" s="1" t="s">
        <v>232</v>
      </c>
      <c r="B1619" s="1">
        <v>1618</v>
      </c>
      <c r="C1619" s="1">
        <v>202205</v>
      </c>
      <c r="D1619" s="4" t="s">
        <v>271</v>
      </c>
      <c r="E1619" s="1">
        <v>676</v>
      </c>
      <c r="F1619" s="1">
        <v>3</v>
      </c>
      <c r="G1619" s="1">
        <v>0</v>
      </c>
      <c r="H1619" s="8">
        <v>102679</v>
      </c>
      <c r="I1619" s="8">
        <v>37503</v>
      </c>
      <c r="J1619" s="8">
        <v>810046</v>
      </c>
      <c r="K1619" s="1" t="s">
        <v>166</v>
      </c>
    </row>
    <row r="1620" spans="1:11">
      <c r="A1620" s="1" t="s">
        <v>232</v>
      </c>
      <c r="B1620" s="1">
        <v>1619</v>
      </c>
      <c r="C1620" s="1">
        <v>202205</v>
      </c>
      <c r="D1620" s="4" t="s">
        <v>271</v>
      </c>
      <c r="E1620" s="1">
        <v>690</v>
      </c>
      <c r="F1620" s="1">
        <v>3</v>
      </c>
      <c r="G1620" s="1">
        <v>0</v>
      </c>
      <c r="H1620" s="8">
        <v>80455</v>
      </c>
      <c r="I1620" s="8">
        <v>30657</v>
      </c>
      <c r="J1620" s="8">
        <v>852759</v>
      </c>
      <c r="K1620" s="1" t="s">
        <v>166</v>
      </c>
    </row>
    <row r="1621" spans="1:11">
      <c r="A1621" s="1" t="s">
        <v>232</v>
      </c>
      <c r="B1621" s="1">
        <v>1620</v>
      </c>
      <c r="C1621" s="1">
        <v>202205</v>
      </c>
      <c r="D1621" s="4" t="s">
        <v>271</v>
      </c>
      <c r="E1621" s="1">
        <v>696</v>
      </c>
      <c r="F1621" s="1">
        <v>3</v>
      </c>
      <c r="G1621" s="1">
        <v>0</v>
      </c>
      <c r="H1621" s="8">
        <v>19554</v>
      </c>
      <c r="I1621" s="8">
        <v>9484</v>
      </c>
      <c r="J1621" s="8">
        <v>153770</v>
      </c>
      <c r="K1621" s="1" t="s">
        <v>166</v>
      </c>
    </row>
    <row r="1622" spans="1:11">
      <c r="A1622" s="1" t="s">
        <v>232</v>
      </c>
      <c r="B1622" s="1">
        <v>1621</v>
      </c>
      <c r="C1622" s="1">
        <v>202205</v>
      </c>
      <c r="D1622" s="4" t="s">
        <v>271</v>
      </c>
      <c r="E1622" s="1">
        <v>720</v>
      </c>
      <c r="F1622" s="1">
        <v>3</v>
      </c>
      <c r="G1622" s="1">
        <v>0</v>
      </c>
      <c r="H1622" s="8">
        <v>1180571</v>
      </c>
      <c r="I1622" s="8">
        <v>387095</v>
      </c>
      <c r="J1622" s="8">
        <v>13386487</v>
      </c>
      <c r="K1622" s="1" t="s">
        <v>166</v>
      </c>
    </row>
    <row r="1623" spans="1:11">
      <c r="A1623" s="1" t="s">
        <v>232</v>
      </c>
      <c r="B1623" s="1">
        <v>1622</v>
      </c>
      <c r="C1623" s="1">
        <v>202205</v>
      </c>
      <c r="D1623" s="4" t="s">
        <v>278</v>
      </c>
      <c r="E1623" s="1">
        <v>52</v>
      </c>
      <c r="F1623" s="1">
        <v>3</v>
      </c>
      <c r="G1623" s="1">
        <v>0</v>
      </c>
      <c r="H1623" s="8">
        <v>373690</v>
      </c>
      <c r="I1623" s="8">
        <v>93675</v>
      </c>
      <c r="J1623" s="8">
        <v>2781940</v>
      </c>
      <c r="K1623" s="1" t="s">
        <v>166</v>
      </c>
    </row>
    <row r="1624" spans="1:11">
      <c r="A1624" s="1" t="s">
        <v>232</v>
      </c>
      <c r="B1624" s="1">
        <v>1623</v>
      </c>
      <c r="C1624" s="1">
        <v>202205</v>
      </c>
      <c r="D1624" s="4" t="s">
        <v>278</v>
      </c>
      <c r="E1624" s="1">
        <v>204</v>
      </c>
      <c r="F1624" s="1">
        <v>3</v>
      </c>
      <c r="G1624" s="1">
        <v>0</v>
      </c>
      <c r="H1624" s="8">
        <v>7324</v>
      </c>
      <c r="I1624" s="8">
        <v>1772</v>
      </c>
      <c r="J1624" s="8">
        <v>79887</v>
      </c>
      <c r="K1624" s="1" t="s">
        <v>166</v>
      </c>
    </row>
    <row r="1625" spans="1:11">
      <c r="A1625" s="1" t="s">
        <v>232</v>
      </c>
      <c r="B1625" s="1">
        <v>1624</v>
      </c>
      <c r="C1625" s="1">
        <v>202205</v>
      </c>
      <c r="D1625" s="4" t="s">
        <v>278</v>
      </c>
      <c r="E1625" s="1">
        <v>662</v>
      </c>
      <c r="F1625" s="1">
        <v>3</v>
      </c>
      <c r="G1625" s="1">
        <v>0</v>
      </c>
      <c r="H1625" s="8">
        <v>14937</v>
      </c>
      <c r="I1625" s="8">
        <v>5692</v>
      </c>
      <c r="J1625" s="8">
        <v>81529</v>
      </c>
      <c r="K1625" s="1" t="s">
        <v>166</v>
      </c>
    </row>
    <row r="1626" spans="1:11">
      <c r="A1626" s="1" t="s">
        <v>232</v>
      </c>
      <c r="B1626" s="1">
        <v>1625</v>
      </c>
      <c r="C1626" s="1">
        <v>202205</v>
      </c>
      <c r="D1626" s="4" t="s">
        <v>278</v>
      </c>
      <c r="E1626" s="1">
        <v>664</v>
      </c>
      <c r="F1626" s="1">
        <v>3</v>
      </c>
      <c r="G1626" s="1">
        <v>0</v>
      </c>
      <c r="H1626" s="8">
        <v>652868</v>
      </c>
      <c r="I1626" s="8">
        <v>148437</v>
      </c>
      <c r="J1626" s="8">
        <v>3920147</v>
      </c>
      <c r="K1626" s="1" t="s">
        <v>166</v>
      </c>
    </row>
    <row r="1627" spans="1:11">
      <c r="A1627" s="1" t="s">
        <v>232</v>
      </c>
      <c r="B1627" s="1">
        <v>1626</v>
      </c>
      <c r="C1627" s="1">
        <v>202205</v>
      </c>
      <c r="D1627" s="4" t="s">
        <v>278</v>
      </c>
      <c r="E1627" s="1">
        <v>666</v>
      </c>
      <c r="F1627" s="1">
        <v>3</v>
      </c>
      <c r="G1627" s="1">
        <v>0</v>
      </c>
      <c r="H1627" s="8">
        <v>2094346</v>
      </c>
      <c r="I1627" s="8">
        <v>575176</v>
      </c>
      <c r="J1627" s="8">
        <v>10558496</v>
      </c>
      <c r="K1627" s="1" t="s">
        <v>166</v>
      </c>
    </row>
    <row r="1628" spans="1:11">
      <c r="A1628" s="1" t="s">
        <v>232</v>
      </c>
      <c r="B1628" s="1">
        <v>1627</v>
      </c>
      <c r="C1628" s="1">
        <v>202205</v>
      </c>
      <c r="D1628" s="4" t="s">
        <v>278</v>
      </c>
      <c r="E1628" s="1">
        <v>669</v>
      </c>
      <c r="F1628" s="1">
        <v>3</v>
      </c>
      <c r="G1628" s="1">
        <v>0</v>
      </c>
      <c r="H1628" s="8">
        <v>16268</v>
      </c>
      <c r="I1628" s="8">
        <v>5429</v>
      </c>
      <c r="J1628" s="8">
        <v>138905</v>
      </c>
      <c r="K1628" s="1" t="s">
        <v>166</v>
      </c>
    </row>
    <row r="1629" spans="1:11">
      <c r="A1629" s="1" t="s">
        <v>232</v>
      </c>
      <c r="B1629" s="1">
        <v>1628</v>
      </c>
      <c r="C1629" s="1">
        <v>202205</v>
      </c>
      <c r="D1629" s="4" t="s">
        <v>278</v>
      </c>
      <c r="E1629" s="1">
        <v>676</v>
      </c>
      <c r="F1629" s="1">
        <v>3</v>
      </c>
      <c r="G1629" s="1">
        <v>0</v>
      </c>
      <c r="H1629" s="8">
        <v>635</v>
      </c>
      <c r="I1629" s="8">
        <v>139</v>
      </c>
      <c r="J1629" s="8">
        <v>2696</v>
      </c>
      <c r="K1629" s="1" t="s">
        <v>166</v>
      </c>
    </row>
    <row r="1630" spans="1:11">
      <c r="A1630" s="1" t="s">
        <v>232</v>
      </c>
      <c r="B1630" s="1">
        <v>1629</v>
      </c>
      <c r="C1630" s="1">
        <v>202205</v>
      </c>
      <c r="D1630" s="4" t="s">
        <v>278</v>
      </c>
      <c r="E1630" s="1">
        <v>690</v>
      </c>
      <c r="F1630" s="1">
        <v>3</v>
      </c>
      <c r="G1630" s="1">
        <v>0</v>
      </c>
      <c r="H1630" s="8">
        <v>48863</v>
      </c>
      <c r="I1630" s="8">
        <v>15169</v>
      </c>
      <c r="J1630" s="8">
        <v>502211</v>
      </c>
      <c r="K1630" s="1" t="s">
        <v>166</v>
      </c>
    </row>
    <row r="1631" spans="1:11">
      <c r="A1631" s="1" t="s">
        <v>232</v>
      </c>
      <c r="B1631" s="1">
        <v>1630</v>
      </c>
      <c r="C1631" s="1">
        <v>202205</v>
      </c>
      <c r="D1631" s="4" t="s">
        <v>278</v>
      </c>
      <c r="E1631" s="1">
        <v>696</v>
      </c>
      <c r="F1631" s="1">
        <v>3</v>
      </c>
      <c r="G1631" s="1">
        <v>0</v>
      </c>
      <c r="H1631" s="8">
        <v>121182</v>
      </c>
      <c r="I1631" s="8">
        <v>29190</v>
      </c>
      <c r="J1631" s="8">
        <v>1128648</v>
      </c>
      <c r="K1631" s="1" t="s">
        <v>166</v>
      </c>
    </row>
    <row r="1632" spans="1:11">
      <c r="A1632" s="1" t="s">
        <v>232</v>
      </c>
      <c r="B1632" s="1">
        <v>1631</v>
      </c>
      <c r="C1632" s="1">
        <v>202205</v>
      </c>
      <c r="D1632" s="4" t="s">
        <v>278</v>
      </c>
      <c r="E1632" s="1">
        <v>720</v>
      </c>
      <c r="F1632" s="1">
        <v>3</v>
      </c>
      <c r="G1632" s="1">
        <v>0</v>
      </c>
      <c r="H1632" s="8">
        <v>203469</v>
      </c>
      <c r="I1632" s="8">
        <v>60930</v>
      </c>
      <c r="J1632" s="8">
        <v>1687757</v>
      </c>
      <c r="K1632" s="1" t="s">
        <v>166</v>
      </c>
    </row>
    <row r="1633" spans="1:11">
      <c r="A1633" s="1" t="s">
        <v>232</v>
      </c>
      <c r="B1633" s="1">
        <v>1632</v>
      </c>
      <c r="C1633" s="1">
        <v>202206</v>
      </c>
      <c r="D1633" s="4" t="s">
        <v>256</v>
      </c>
      <c r="E1633" s="1">
        <v>52</v>
      </c>
      <c r="F1633" s="1">
        <v>3</v>
      </c>
      <c r="G1633" s="1">
        <v>0</v>
      </c>
      <c r="H1633" s="8">
        <v>3348935</v>
      </c>
      <c r="I1633" s="8">
        <v>656938</v>
      </c>
      <c r="J1633" s="8">
        <v>13424570</v>
      </c>
      <c r="K1633" s="1" t="s">
        <v>166</v>
      </c>
    </row>
    <row r="1634" spans="1:11">
      <c r="A1634" s="1" t="s">
        <v>232</v>
      </c>
      <c r="B1634" s="1">
        <v>1633</v>
      </c>
      <c r="C1634" s="1">
        <v>202206</v>
      </c>
      <c r="D1634" s="4" t="s">
        <v>256</v>
      </c>
      <c r="E1634" s="1">
        <v>204</v>
      </c>
      <c r="F1634" s="1">
        <v>3</v>
      </c>
      <c r="G1634" s="1">
        <v>0</v>
      </c>
      <c r="H1634" s="8">
        <v>1127413</v>
      </c>
      <c r="I1634" s="8">
        <v>149186</v>
      </c>
      <c r="J1634" s="8">
        <v>1025469</v>
      </c>
      <c r="K1634" s="1" t="s">
        <v>166</v>
      </c>
    </row>
    <row r="1635" spans="1:11">
      <c r="A1635" s="1" t="s">
        <v>232</v>
      </c>
      <c r="B1635" s="1">
        <v>1634</v>
      </c>
      <c r="C1635" s="1">
        <v>202206</v>
      </c>
      <c r="D1635" s="4" t="s">
        <v>256</v>
      </c>
      <c r="E1635" s="1">
        <v>662</v>
      </c>
      <c r="F1635" s="1">
        <v>3</v>
      </c>
      <c r="G1635" s="1">
        <v>0</v>
      </c>
      <c r="H1635" s="8">
        <v>1135966</v>
      </c>
      <c r="I1635" s="8">
        <v>274375</v>
      </c>
      <c r="J1635" s="8">
        <v>3036549</v>
      </c>
      <c r="K1635" s="1" t="s">
        <v>166</v>
      </c>
    </row>
    <row r="1636" spans="1:11">
      <c r="A1636" s="1" t="s">
        <v>232</v>
      </c>
      <c r="B1636" s="1">
        <v>1635</v>
      </c>
      <c r="C1636" s="1">
        <v>202206</v>
      </c>
      <c r="D1636" s="4" t="s">
        <v>256</v>
      </c>
      <c r="E1636" s="1">
        <v>664</v>
      </c>
      <c r="F1636" s="1">
        <v>3</v>
      </c>
      <c r="G1636" s="1">
        <v>0</v>
      </c>
      <c r="H1636" s="8">
        <v>3642721</v>
      </c>
      <c r="I1636" s="8">
        <v>569521</v>
      </c>
      <c r="J1636" s="8">
        <v>8724592</v>
      </c>
      <c r="K1636" s="1" t="s">
        <v>166</v>
      </c>
    </row>
    <row r="1637" spans="1:11">
      <c r="A1637" s="1" t="s">
        <v>232</v>
      </c>
      <c r="B1637" s="1">
        <v>1636</v>
      </c>
      <c r="C1637" s="1">
        <v>202206</v>
      </c>
      <c r="D1637" s="4" t="s">
        <v>256</v>
      </c>
      <c r="E1637" s="1">
        <v>666</v>
      </c>
      <c r="F1637" s="1">
        <v>3</v>
      </c>
      <c r="G1637" s="1">
        <v>0</v>
      </c>
      <c r="H1637" s="8">
        <v>19066984</v>
      </c>
      <c r="I1637" s="8">
        <v>3111550</v>
      </c>
      <c r="J1637" s="8">
        <v>36738931</v>
      </c>
      <c r="K1637" s="1" t="s">
        <v>166</v>
      </c>
    </row>
    <row r="1638" spans="1:11">
      <c r="A1638" s="1" t="s">
        <v>232</v>
      </c>
      <c r="B1638" s="1">
        <v>1637</v>
      </c>
      <c r="C1638" s="1">
        <v>202206</v>
      </c>
      <c r="D1638" s="4" t="s">
        <v>256</v>
      </c>
      <c r="E1638" s="1">
        <v>669</v>
      </c>
      <c r="F1638" s="1">
        <v>3</v>
      </c>
      <c r="G1638" s="1">
        <v>0</v>
      </c>
      <c r="H1638" s="8">
        <v>608386</v>
      </c>
      <c r="I1638" s="8">
        <v>96755</v>
      </c>
      <c r="J1638" s="8">
        <v>1659253</v>
      </c>
      <c r="K1638" s="1" t="s">
        <v>166</v>
      </c>
    </row>
    <row r="1639" spans="1:11">
      <c r="A1639" s="1" t="s">
        <v>232</v>
      </c>
      <c r="B1639" s="1">
        <v>1638</v>
      </c>
      <c r="C1639" s="1">
        <v>202206</v>
      </c>
      <c r="D1639" s="4" t="s">
        <v>256</v>
      </c>
      <c r="E1639" s="1">
        <v>676</v>
      </c>
      <c r="F1639" s="1">
        <v>3</v>
      </c>
      <c r="G1639" s="1">
        <v>0</v>
      </c>
      <c r="H1639" s="8">
        <v>27664</v>
      </c>
      <c r="I1639" s="8">
        <v>4655</v>
      </c>
      <c r="J1639" s="8">
        <v>104176</v>
      </c>
      <c r="K1639" s="1" t="s">
        <v>166</v>
      </c>
    </row>
    <row r="1640" spans="1:11">
      <c r="A1640" s="1" t="s">
        <v>232</v>
      </c>
      <c r="B1640" s="1">
        <v>1639</v>
      </c>
      <c r="C1640" s="1">
        <v>202206</v>
      </c>
      <c r="D1640" s="4" t="s">
        <v>256</v>
      </c>
      <c r="E1640" s="1">
        <v>690</v>
      </c>
      <c r="F1640" s="1">
        <v>3</v>
      </c>
      <c r="G1640" s="1">
        <v>0</v>
      </c>
      <c r="H1640" s="8">
        <v>354617</v>
      </c>
      <c r="I1640" s="8">
        <v>62195</v>
      </c>
      <c r="J1640" s="8">
        <v>1837783</v>
      </c>
      <c r="K1640" s="1" t="s">
        <v>166</v>
      </c>
    </row>
    <row r="1641" spans="1:11">
      <c r="A1641" s="1" t="s">
        <v>232</v>
      </c>
      <c r="B1641" s="1">
        <v>1640</v>
      </c>
      <c r="C1641" s="1">
        <v>202206</v>
      </c>
      <c r="D1641" s="4" t="s">
        <v>256</v>
      </c>
      <c r="E1641" s="1">
        <v>696</v>
      </c>
      <c r="F1641" s="1">
        <v>3</v>
      </c>
      <c r="G1641" s="1">
        <v>0</v>
      </c>
      <c r="H1641" s="8">
        <v>201418</v>
      </c>
      <c r="I1641" s="8">
        <v>43656</v>
      </c>
      <c r="J1641" s="8">
        <v>817847</v>
      </c>
      <c r="K1641" s="1" t="s">
        <v>166</v>
      </c>
    </row>
    <row r="1642" spans="1:11">
      <c r="A1642" s="1" t="s">
        <v>232</v>
      </c>
      <c r="B1642" s="1">
        <v>1641</v>
      </c>
      <c r="C1642" s="1">
        <v>202206</v>
      </c>
      <c r="D1642" s="4" t="s">
        <v>256</v>
      </c>
      <c r="E1642" s="1">
        <v>720</v>
      </c>
      <c r="F1642" s="1">
        <v>3</v>
      </c>
      <c r="G1642" s="1">
        <v>0</v>
      </c>
      <c r="H1642" s="8">
        <v>1201149</v>
      </c>
      <c r="I1642" s="8">
        <v>192681</v>
      </c>
      <c r="J1642" s="8">
        <v>4176830</v>
      </c>
      <c r="K1642" s="1" t="s">
        <v>166</v>
      </c>
    </row>
    <row r="1643" spans="1:11">
      <c r="A1643" s="1" t="s">
        <v>232</v>
      </c>
      <c r="B1643" s="1">
        <v>1642</v>
      </c>
      <c r="C1643" s="1">
        <v>202206</v>
      </c>
      <c r="D1643" s="4" t="s">
        <v>265</v>
      </c>
      <c r="E1643" s="1">
        <v>52</v>
      </c>
      <c r="F1643" s="1">
        <v>3</v>
      </c>
      <c r="G1643" s="1">
        <v>0</v>
      </c>
      <c r="H1643" s="8">
        <v>434760</v>
      </c>
      <c r="I1643" s="8">
        <v>130233</v>
      </c>
      <c r="J1643" s="8">
        <v>2826436</v>
      </c>
      <c r="K1643" s="1" t="s">
        <v>166</v>
      </c>
    </row>
    <row r="1644" spans="1:11">
      <c r="A1644" s="1" t="s">
        <v>232</v>
      </c>
      <c r="B1644" s="1">
        <v>1643</v>
      </c>
      <c r="C1644" s="1">
        <v>202206</v>
      </c>
      <c r="D1644" s="4" t="s">
        <v>265</v>
      </c>
      <c r="E1644" s="1">
        <v>204</v>
      </c>
      <c r="F1644" s="1">
        <v>3</v>
      </c>
      <c r="G1644" s="1">
        <v>0</v>
      </c>
      <c r="H1644" s="8">
        <v>3758</v>
      </c>
      <c r="I1644" s="8">
        <v>987</v>
      </c>
      <c r="J1644" s="8">
        <v>10197</v>
      </c>
      <c r="K1644" s="1" t="s">
        <v>166</v>
      </c>
    </row>
    <row r="1645" spans="1:11">
      <c r="A1645" s="1" t="s">
        <v>232</v>
      </c>
      <c r="B1645" s="1">
        <v>1644</v>
      </c>
      <c r="C1645" s="1">
        <v>202206</v>
      </c>
      <c r="D1645" s="4" t="s">
        <v>265</v>
      </c>
      <c r="E1645" s="1">
        <v>662</v>
      </c>
      <c r="F1645" s="1">
        <v>3</v>
      </c>
      <c r="G1645" s="1">
        <v>0</v>
      </c>
      <c r="H1645" s="8">
        <v>27152</v>
      </c>
      <c r="I1645" s="8">
        <v>10358</v>
      </c>
      <c r="J1645" s="8">
        <v>159219</v>
      </c>
      <c r="K1645" s="1" t="s">
        <v>166</v>
      </c>
    </row>
    <row r="1646" spans="1:11">
      <c r="A1646" s="1" t="s">
        <v>232</v>
      </c>
      <c r="B1646" s="1">
        <v>1645</v>
      </c>
      <c r="C1646" s="1">
        <v>202206</v>
      </c>
      <c r="D1646" s="4" t="s">
        <v>265</v>
      </c>
      <c r="E1646" s="1">
        <v>664</v>
      </c>
      <c r="F1646" s="1">
        <v>3</v>
      </c>
      <c r="G1646" s="1">
        <v>0</v>
      </c>
      <c r="H1646" s="8">
        <v>50531</v>
      </c>
      <c r="I1646" s="8">
        <v>16319</v>
      </c>
      <c r="J1646" s="8">
        <v>189907</v>
      </c>
      <c r="K1646" s="1" t="s">
        <v>166</v>
      </c>
    </row>
    <row r="1647" spans="1:11">
      <c r="A1647" s="1" t="s">
        <v>232</v>
      </c>
      <c r="B1647" s="1">
        <v>1646</v>
      </c>
      <c r="C1647" s="1">
        <v>202206</v>
      </c>
      <c r="D1647" s="4" t="s">
        <v>265</v>
      </c>
      <c r="E1647" s="1">
        <v>666</v>
      </c>
      <c r="F1647" s="1">
        <v>3</v>
      </c>
      <c r="G1647" s="1">
        <v>0</v>
      </c>
      <c r="H1647" s="8">
        <v>1519671</v>
      </c>
      <c r="I1647" s="8">
        <v>605637</v>
      </c>
      <c r="J1647" s="8">
        <v>8080964</v>
      </c>
      <c r="K1647" s="1" t="s">
        <v>166</v>
      </c>
    </row>
    <row r="1648" spans="1:11">
      <c r="A1648" s="1" t="s">
        <v>232</v>
      </c>
      <c r="B1648" s="1">
        <v>1647</v>
      </c>
      <c r="C1648" s="1">
        <v>202206</v>
      </c>
      <c r="D1648" s="4" t="s">
        <v>265</v>
      </c>
      <c r="E1648" s="1">
        <v>669</v>
      </c>
      <c r="F1648" s="1">
        <v>3</v>
      </c>
      <c r="G1648" s="1">
        <v>0</v>
      </c>
      <c r="H1648" s="8">
        <v>17416</v>
      </c>
      <c r="I1648" s="8">
        <v>6245</v>
      </c>
      <c r="J1648" s="8">
        <v>133587</v>
      </c>
      <c r="K1648" s="1" t="s">
        <v>166</v>
      </c>
    </row>
    <row r="1649" spans="1:11">
      <c r="A1649" s="1" t="s">
        <v>232</v>
      </c>
      <c r="B1649" s="1">
        <v>1648</v>
      </c>
      <c r="C1649" s="1">
        <v>202206</v>
      </c>
      <c r="D1649" s="4" t="s">
        <v>265</v>
      </c>
      <c r="E1649" s="1">
        <v>676</v>
      </c>
      <c r="F1649" s="1">
        <v>3</v>
      </c>
      <c r="G1649" s="1">
        <v>0</v>
      </c>
      <c r="H1649" s="8">
        <v>344703</v>
      </c>
      <c r="I1649" s="8">
        <v>139590</v>
      </c>
      <c r="J1649" s="8">
        <v>1462435</v>
      </c>
      <c r="K1649" s="1" t="s">
        <v>166</v>
      </c>
    </row>
    <row r="1650" spans="1:11">
      <c r="A1650" s="1" t="s">
        <v>232</v>
      </c>
      <c r="B1650" s="1">
        <v>1649</v>
      </c>
      <c r="C1650" s="1">
        <v>202206</v>
      </c>
      <c r="D1650" s="4" t="s">
        <v>265</v>
      </c>
      <c r="E1650" s="1">
        <v>690</v>
      </c>
      <c r="F1650" s="1">
        <v>3</v>
      </c>
      <c r="G1650" s="1">
        <v>0</v>
      </c>
      <c r="H1650" s="8">
        <v>95201</v>
      </c>
      <c r="I1650" s="8">
        <v>30351</v>
      </c>
      <c r="J1650" s="8">
        <v>576928</v>
      </c>
      <c r="K1650" s="1" t="s">
        <v>166</v>
      </c>
    </row>
    <row r="1651" spans="1:11">
      <c r="A1651" s="1" t="s">
        <v>232</v>
      </c>
      <c r="B1651" s="1">
        <v>1650</v>
      </c>
      <c r="C1651" s="1">
        <v>202206</v>
      </c>
      <c r="D1651" s="4" t="s">
        <v>265</v>
      </c>
      <c r="E1651" s="1">
        <v>696</v>
      </c>
      <c r="F1651" s="1">
        <v>3</v>
      </c>
      <c r="G1651" s="1">
        <v>0</v>
      </c>
      <c r="H1651" s="8">
        <v>1105475</v>
      </c>
      <c r="I1651" s="8">
        <v>414468</v>
      </c>
      <c r="J1651" s="8">
        <v>6248700</v>
      </c>
      <c r="K1651" s="1" t="s">
        <v>166</v>
      </c>
    </row>
    <row r="1652" spans="1:11">
      <c r="A1652" s="1" t="s">
        <v>232</v>
      </c>
      <c r="B1652" s="1">
        <v>1651</v>
      </c>
      <c r="C1652" s="1">
        <v>202206</v>
      </c>
      <c r="D1652" s="4" t="s">
        <v>265</v>
      </c>
      <c r="E1652" s="1">
        <v>720</v>
      </c>
      <c r="F1652" s="1">
        <v>3</v>
      </c>
      <c r="G1652" s="1">
        <v>0</v>
      </c>
      <c r="H1652" s="8">
        <v>1201784</v>
      </c>
      <c r="I1652" s="8">
        <v>414449</v>
      </c>
      <c r="J1652" s="8">
        <v>6931925</v>
      </c>
      <c r="K1652" s="1" t="s">
        <v>166</v>
      </c>
    </row>
    <row r="1653" spans="1:11">
      <c r="A1653" s="1" t="s">
        <v>232</v>
      </c>
      <c r="B1653" s="1">
        <v>1652</v>
      </c>
      <c r="C1653" s="1">
        <v>202206</v>
      </c>
      <c r="D1653" s="4" t="s">
        <v>271</v>
      </c>
      <c r="E1653" s="1">
        <v>52</v>
      </c>
      <c r="F1653" s="1">
        <v>3</v>
      </c>
      <c r="G1653" s="1">
        <v>0</v>
      </c>
      <c r="H1653" s="8">
        <v>421958</v>
      </c>
      <c r="I1653" s="8">
        <v>128733</v>
      </c>
      <c r="J1653" s="8">
        <v>3269141</v>
      </c>
      <c r="K1653" s="1" t="s">
        <v>166</v>
      </c>
    </row>
    <row r="1654" spans="1:11">
      <c r="A1654" s="1" t="s">
        <v>232</v>
      </c>
      <c r="B1654" s="1">
        <v>1653</v>
      </c>
      <c r="C1654" s="1">
        <v>202206</v>
      </c>
      <c r="D1654" s="4" t="s">
        <v>271</v>
      </c>
      <c r="E1654" s="1">
        <v>204</v>
      </c>
      <c r="F1654" s="1">
        <v>3</v>
      </c>
      <c r="G1654" s="1">
        <v>0</v>
      </c>
      <c r="H1654" s="8">
        <v>339621</v>
      </c>
      <c r="I1654" s="8">
        <v>101269</v>
      </c>
      <c r="J1654" s="8">
        <v>1822592</v>
      </c>
      <c r="K1654" s="1" t="s">
        <v>166</v>
      </c>
    </row>
    <row r="1655" spans="1:11">
      <c r="A1655" s="1" t="s">
        <v>232</v>
      </c>
      <c r="B1655" s="1">
        <v>1654</v>
      </c>
      <c r="C1655" s="1">
        <v>202206</v>
      </c>
      <c r="D1655" s="4" t="s">
        <v>271</v>
      </c>
      <c r="E1655" s="1">
        <v>662</v>
      </c>
      <c r="F1655" s="1">
        <v>3</v>
      </c>
      <c r="G1655" s="1">
        <v>0</v>
      </c>
      <c r="H1655" s="8">
        <v>5232</v>
      </c>
      <c r="I1655" s="8">
        <v>1734</v>
      </c>
      <c r="J1655" s="8">
        <v>91767</v>
      </c>
      <c r="K1655" s="1" t="s">
        <v>166</v>
      </c>
    </row>
    <row r="1656" spans="1:11">
      <c r="A1656" s="1" t="s">
        <v>232</v>
      </c>
      <c r="B1656" s="1">
        <v>1655</v>
      </c>
      <c r="C1656" s="1">
        <v>202206</v>
      </c>
      <c r="D1656" s="4" t="s">
        <v>271</v>
      </c>
      <c r="E1656" s="1">
        <v>664</v>
      </c>
      <c r="F1656" s="1">
        <v>3</v>
      </c>
      <c r="G1656" s="1">
        <v>0</v>
      </c>
      <c r="H1656" s="8">
        <v>455346</v>
      </c>
      <c r="I1656" s="8">
        <v>137794</v>
      </c>
      <c r="J1656" s="8">
        <v>4564078</v>
      </c>
      <c r="K1656" s="1" t="s">
        <v>166</v>
      </c>
    </row>
    <row r="1657" spans="1:11">
      <c r="A1657" s="1" t="s">
        <v>232</v>
      </c>
      <c r="B1657" s="1">
        <v>1656</v>
      </c>
      <c r="C1657" s="1">
        <v>202206</v>
      </c>
      <c r="D1657" s="4" t="s">
        <v>271</v>
      </c>
      <c r="E1657" s="1">
        <v>666</v>
      </c>
      <c r="F1657" s="1">
        <v>3</v>
      </c>
      <c r="G1657" s="1">
        <v>0</v>
      </c>
      <c r="H1657" s="8">
        <v>231300</v>
      </c>
      <c r="I1657" s="8">
        <v>66695</v>
      </c>
      <c r="J1657" s="8">
        <v>1043457</v>
      </c>
      <c r="K1657" s="1" t="s">
        <v>166</v>
      </c>
    </row>
    <row r="1658" spans="1:11">
      <c r="A1658" s="1" t="s">
        <v>232</v>
      </c>
      <c r="B1658" s="1">
        <v>1657</v>
      </c>
      <c r="C1658" s="1">
        <v>202206</v>
      </c>
      <c r="D1658" s="4" t="s">
        <v>271</v>
      </c>
      <c r="E1658" s="1">
        <v>669</v>
      </c>
      <c r="F1658" s="1">
        <v>3</v>
      </c>
      <c r="G1658" s="1">
        <v>0</v>
      </c>
      <c r="H1658" s="8">
        <v>303272</v>
      </c>
      <c r="I1658" s="8">
        <v>76709</v>
      </c>
      <c r="J1658" s="8">
        <v>1515860</v>
      </c>
      <c r="K1658" s="1" t="s">
        <v>166</v>
      </c>
    </row>
    <row r="1659" spans="1:11">
      <c r="A1659" s="1" t="s">
        <v>232</v>
      </c>
      <c r="B1659" s="1">
        <v>1658</v>
      </c>
      <c r="C1659" s="1">
        <v>202206</v>
      </c>
      <c r="D1659" s="4" t="s">
        <v>271</v>
      </c>
      <c r="E1659" s="1">
        <v>676</v>
      </c>
      <c r="F1659" s="1">
        <v>3</v>
      </c>
      <c r="G1659" s="1">
        <v>0</v>
      </c>
      <c r="H1659" s="8">
        <v>141574</v>
      </c>
      <c r="I1659" s="8">
        <v>57300</v>
      </c>
      <c r="J1659" s="8">
        <v>1257815</v>
      </c>
      <c r="K1659" s="1" t="s">
        <v>166</v>
      </c>
    </row>
    <row r="1660" spans="1:11">
      <c r="A1660" s="1" t="s">
        <v>232</v>
      </c>
      <c r="B1660" s="1">
        <v>1659</v>
      </c>
      <c r="C1660" s="1">
        <v>202206</v>
      </c>
      <c r="D1660" s="4" t="s">
        <v>271</v>
      </c>
      <c r="E1660" s="1">
        <v>690</v>
      </c>
      <c r="F1660" s="1">
        <v>3</v>
      </c>
      <c r="G1660" s="1">
        <v>0</v>
      </c>
      <c r="H1660" s="8">
        <v>91113</v>
      </c>
      <c r="I1660" s="8">
        <v>33538</v>
      </c>
      <c r="J1660" s="8">
        <v>743999</v>
      </c>
      <c r="K1660" s="1" t="s">
        <v>166</v>
      </c>
    </row>
    <row r="1661" spans="1:11">
      <c r="A1661" s="1" t="s">
        <v>232</v>
      </c>
      <c r="B1661" s="1">
        <v>1660</v>
      </c>
      <c r="C1661" s="1">
        <v>202206</v>
      </c>
      <c r="D1661" s="4" t="s">
        <v>271</v>
      </c>
      <c r="E1661" s="1">
        <v>696</v>
      </c>
      <c r="F1661" s="1">
        <v>3</v>
      </c>
      <c r="G1661" s="1">
        <v>0</v>
      </c>
      <c r="H1661" s="8">
        <v>28856</v>
      </c>
      <c r="I1661" s="8">
        <v>13460</v>
      </c>
      <c r="J1661" s="8">
        <v>278108</v>
      </c>
      <c r="K1661" s="1" t="s">
        <v>166</v>
      </c>
    </row>
    <row r="1662" spans="1:11">
      <c r="A1662" s="1" t="s">
        <v>232</v>
      </c>
      <c r="B1662" s="1">
        <v>1661</v>
      </c>
      <c r="C1662" s="1">
        <v>202206</v>
      </c>
      <c r="D1662" s="4" t="s">
        <v>271</v>
      </c>
      <c r="E1662" s="1">
        <v>720</v>
      </c>
      <c r="F1662" s="1">
        <v>3</v>
      </c>
      <c r="G1662" s="1">
        <v>0</v>
      </c>
      <c r="H1662" s="8">
        <v>1089719</v>
      </c>
      <c r="I1662" s="8">
        <v>404694</v>
      </c>
      <c r="J1662" s="8">
        <v>12808386</v>
      </c>
      <c r="K1662" s="1" t="s">
        <v>166</v>
      </c>
    </row>
    <row r="1663" spans="1:11">
      <c r="A1663" s="1" t="s">
        <v>232</v>
      </c>
      <c r="B1663" s="1">
        <v>1662</v>
      </c>
      <c r="C1663" s="1">
        <v>202206</v>
      </c>
      <c r="D1663" s="4" t="s">
        <v>278</v>
      </c>
      <c r="E1663" s="1">
        <v>52</v>
      </c>
      <c r="F1663" s="1">
        <v>3</v>
      </c>
      <c r="G1663" s="1">
        <v>0</v>
      </c>
      <c r="H1663" s="8">
        <v>321240</v>
      </c>
      <c r="I1663" s="8">
        <v>79915</v>
      </c>
      <c r="J1663" s="8">
        <v>2548244</v>
      </c>
      <c r="K1663" s="1" t="s">
        <v>166</v>
      </c>
    </row>
    <row r="1664" spans="1:11">
      <c r="A1664" s="1" t="s">
        <v>232</v>
      </c>
      <c r="B1664" s="1">
        <v>1663</v>
      </c>
      <c r="C1664" s="1">
        <v>202206</v>
      </c>
      <c r="D1664" s="4" t="s">
        <v>278</v>
      </c>
      <c r="E1664" s="1">
        <v>204</v>
      </c>
      <c r="F1664" s="1">
        <v>3</v>
      </c>
      <c r="G1664" s="1">
        <v>0</v>
      </c>
      <c r="H1664" s="8">
        <v>13469</v>
      </c>
      <c r="I1664" s="8">
        <v>4695</v>
      </c>
      <c r="J1664" s="8">
        <v>111807</v>
      </c>
      <c r="K1664" s="1" t="s">
        <v>166</v>
      </c>
    </row>
    <row r="1665" spans="1:11">
      <c r="A1665" s="1" t="s">
        <v>232</v>
      </c>
      <c r="B1665" s="1">
        <v>1664</v>
      </c>
      <c r="C1665" s="1">
        <v>202206</v>
      </c>
      <c r="D1665" s="4" t="s">
        <v>278</v>
      </c>
      <c r="E1665" s="1">
        <v>662</v>
      </c>
      <c r="F1665" s="1">
        <v>3</v>
      </c>
      <c r="G1665" s="1">
        <v>0</v>
      </c>
      <c r="H1665" s="8">
        <v>8521</v>
      </c>
      <c r="I1665" s="8">
        <v>2477</v>
      </c>
      <c r="J1665" s="8">
        <v>53787</v>
      </c>
      <c r="K1665" s="1" t="s">
        <v>166</v>
      </c>
    </row>
    <row r="1666" spans="1:11">
      <c r="A1666" s="1" t="s">
        <v>232</v>
      </c>
      <c r="B1666" s="1">
        <v>1665</v>
      </c>
      <c r="C1666" s="1">
        <v>202206</v>
      </c>
      <c r="D1666" s="4" t="s">
        <v>278</v>
      </c>
      <c r="E1666" s="1">
        <v>664</v>
      </c>
      <c r="F1666" s="1">
        <v>3</v>
      </c>
      <c r="G1666" s="1">
        <v>0</v>
      </c>
      <c r="H1666" s="8">
        <v>313257</v>
      </c>
      <c r="I1666" s="8">
        <v>92927</v>
      </c>
      <c r="J1666" s="8">
        <v>2002052</v>
      </c>
      <c r="K1666" s="1" t="s">
        <v>166</v>
      </c>
    </row>
    <row r="1667" spans="1:11">
      <c r="A1667" s="1" t="s">
        <v>232</v>
      </c>
      <c r="B1667" s="1">
        <v>1666</v>
      </c>
      <c r="C1667" s="1">
        <v>202206</v>
      </c>
      <c r="D1667" s="4" t="s">
        <v>278</v>
      </c>
      <c r="E1667" s="1">
        <v>666</v>
      </c>
      <c r="F1667" s="1">
        <v>3</v>
      </c>
      <c r="G1667" s="1">
        <v>0</v>
      </c>
      <c r="H1667" s="8">
        <v>1302198</v>
      </c>
      <c r="I1667" s="8">
        <v>370802</v>
      </c>
      <c r="J1667" s="8">
        <v>6963099</v>
      </c>
      <c r="K1667" s="1" t="s">
        <v>166</v>
      </c>
    </row>
    <row r="1668" spans="1:11">
      <c r="A1668" s="1" t="s">
        <v>232</v>
      </c>
      <c r="B1668" s="1">
        <v>1667</v>
      </c>
      <c r="C1668" s="1">
        <v>202206</v>
      </c>
      <c r="D1668" s="4" t="s">
        <v>278</v>
      </c>
      <c r="E1668" s="1">
        <v>669</v>
      </c>
      <c r="F1668" s="1">
        <v>3</v>
      </c>
      <c r="G1668" s="1">
        <v>0</v>
      </c>
      <c r="H1668" s="8">
        <v>9200</v>
      </c>
      <c r="I1668" s="8">
        <v>3717</v>
      </c>
      <c r="J1668" s="8">
        <v>67206</v>
      </c>
      <c r="K1668" s="1" t="s">
        <v>166</v>
      </c>
    </row>
    <row r="1669" spans="1:11">
      <c r="A1669" s="1" t="s">
        <v>232</v>
      </c>
      <c r="B1669" s="1">
        <v>1668</v>
      </c>
      <c r="C1669" s="1">
        <v>202206</v>
      </c>
      <c r="D1669" s="4" t="s">
        <v>278</v>
      </c>
      <c r="E1669" s="1">
        <v>676</v>
      </c>
      <c r="F1669" s="1">
        <v>3</v>
      </c>
      <c r="G1669" s="1">
        <v>0</v>
      </c>
      <c r="H1669" s="8">
        <v>8281</v>
      </c>
      <c r="I1669" s="8">
        <v>4178</v>
      </c>
      <c r="J1669" s="8">
        <v>70419</v>
      </c>
      <c r="K1669" s="1" t="s">
        <v>166</v>
      </c>
    </row>
    <row r="1670" spans="1:11">
      <c r="A1670" s="1" t="s">
        <v>232</v>
      </c>
      <c r="B1670" s="1">
        <v>1669</v>
      </c>
      <c r="C1670" s="1">
        <v>202206</v>
      </c>
      <c r="D1670" s="4" t="s">
        <v>278</v>
      </c>
      <c r="E1670" s="1">
        <v>690</v>
      </c>
      <c r="F1670" s="1">
        <v>3</v>
      </c>
      <c r="G1670" s="1">
        <v>0</v>
      </c>
      <c r="H1670" s="8">
        <v>99556</v>
      </c>
      <c r="I1670" s="8">
        <v>33807</v>
      </c>
      <c r="J1670" s="8">
        <v>896612</v>
      </c>
      <c r="K1670" s="1" t="s">
        <v>166</v>
      </c>
    </row>
    <row r="1671" spans="1:11">
      <c r="A1671" s="1" t="s">
        <v>232</v>
      </c>
      <c r="B1671" s="1">
        <v>1670</v>
      </c>
      <c r="C1671" s="1">
        <v>202206</v>
      </c>
      <c r="D1671" s="4" t="s">
        <v>278</v>
      </c>
      <c r="E1671" s="1">
        <v>696</v>
      </c>
      <c r="F1671" s="1">
        <v>3</v>
      </c>
      <c r="G1671" s="1">
        <v>0</v>
      </c>
      <c r="H1671" s="8">
        <v>84406</v>
      </c>
      <c r="I1671" s="8">
        <v>24552</v>
      </c>
      <c r="J1671" s="8">
        <v>846564</v>
      </c>
      <c r="K1671" s="1" t="s">
        <v>166</v>
      </c>
    </row>
    <row r="1672" spans="1:11">
      <c r="A1672" s="1" t="s">
        <v>232</v>
      </c>
      <c r="B1672" s="1">
        <v>1671</v>
      </c>
      <c r="C1672" s="1">
        <v>202206</v>
      </c>
      <c r="D1672" s="4" t="s">
        <v>278</v>
      </c>
      <c r="E1672" s="1">
        <v>720</v>
      </c>
      <c r="F1672" s="1">
        <v>3</v>
      </c>
      <c r="G1672" s="1">
        <v>0</v>
      </c>
      <c r="H1672" s="8">
        <v>196941</v>
      </c>
      <c r="I1672" s="8">
        <v>59809</v>
      </c>
      <c r="J1672" s="8">
        <v>1763248</v>
      </c>
      <c r="K1672" s="1" t="s">
        <v>166</v>
      </c>
    </row>
    <row r="1673" spans="1:11">
      <c r="A1673" s="1" t="s">
        <v>232</v>
      </c>
      <c r="B1673" s="1">
        <v>1672</v>
      </c>
      <c r="C1673" s="1">
        <v>202207</v>
      </c>
      <c r="D1673" s="4" t="s">
        <v>256</v>
      </c>
      <c r="E1673" s="1">
        <v>52</v>
      </c>
      <c r="F1673" s="1">
        <v>3</v>
      </c>
      <c r="G1673" s="1">
        <v>0</v>
      </c>
      <c r="H1673" s="8">
        <v>3573416</v>
      </c>
      <c r="I1673" s="8">
        <v>725987</v>
      </c>
      <c r="J1673" s="8">
        <v>15418409</v>
      </c>
      <c r="K1673" s="1" t="s">
        <v>166</v>
      </c>
    </row>
    <row r="1674" spans="1:11">
      <c r="A1674" s="1" t="s">
        <v>232</v>
      </c>
      <c r="B1674" s="1">
        <v>1673</v>
      </c>
      <c r="C1674" s="1">
        <v>202207</v>
      </c>
      <c r="D1674" s="4" t="s">
        <v>256</v>
      </c>
      <c r="E1674" s="1">
        <v>204</v>
      </c>
      <c r="F1674" s="1">
        <v>3</v>
      </c>
      <c r="G1674" s="1">
        <v>0</v>
      </c>
      <c r="H1674" s="8">
        <v>1287739</v>
      </c>
      <c r="I1674" s="8">
        <v>189775</v>
      </c>
      <c r="J1674" s="8">
        <v>1216342</v>
      </c>
      <c r="K1674" s="1" t="s">
        <v>166</v>
      </c>
    </row>
    <row r="1675" spans="1:11">
      <c r="A1675" s="1" t="s">
        <v>232</v>
      </c>
      <c r="B1675" s="1">
        <v>1674</v>
      </c>
      <c r="C1675" s="1">
        <v>202207</v>
      </c>
      <c r="D1675" s="4" t="s">
        <v>256</v>
      </c>
      <c r="E1675" s="1">
        <v>662</v>
      </c>
      <c r="F1675" s="1">
        <v>3</v>
      </c>
      <c r="G1675" s="1">
        <v>0</v>
      </c>
      <c r="H1675" s="8">
        <v>1233860</v>
      </c>
      <c r="I1675" s="8">
        <v>330067</v>
      </c>
      <c r="J1675" s="8">
        <v>3373140</v>
      </c>
      <c r="K1675" s="1" t="s">
        <v>166</v>
      </c>
    </row>
    <row r="1676" spans="1:11">
      <c r="A1676" s="1" t="s">
        <v>232</v>
      </c>
      <c r="B1676" s="1">
        <v>1675</v>
      </c>
      <c r="C1676" s="1">
        <v>202207</v>
      </c>
      <c r="D1676" s="4" t="s">
        <v>256</v>
      </c>
      <c r="E1676" s="1">
        <v>664</v>
      </c>
      <c r="F1676" s="1">
        <v>3</v>
      </c>
      <c r="G1676" s="1">
        <v>0</v>
      </c>
      <c r="H1676" s="8">
        <v>3797220</v>
      </c>
      <c r="I1676" s="8">
        <v>569711</v>
      </c>
      <c r="J1676" s="8">
        <v>8898659</v>
      </c>
      <c r="K1676" s="1" t="s">
        <v>166</v>
      </c>
    </row>
    <row r="1677" spans="1:11">
      <c r="A1677" s="1" t="s">
        <v>232</v>
      </c>
      <c r="B1677" s="1">
        <v>1676</v>
      </c>
      <c r="C1677" s="1">
        <v>202207</v>
      </c>
      <c r="D1677" s="4" t="s">
        <v>256</v>
      </c>
      <c r="E1677" s="1">
        <v>666</v>
      </c>
      <c r="F1677" s="1">
        <v>3</v>
      </c>
      <c r="G1677" s="1">
        <v>0</v>
      </c>
      <c r="H1677" s="8">
        <v>17700903</v>
      </c>
      <c r="I1677" s="8">
        <v>2749243</v>
      </c>
      <c r="J1677" s="8">
        <v>33518571</v>
      </c>
      <c r="K1677" s="1" t="s">
        <v>166</v>
      </c>
    </row>
    <row r="1678" spans="1:11">
      <c r="A1678" s="1" t="s">
        <v>232</v>
      </c>
      <c r="B1678" s="1">
        <v>1677</v>
      </c>
      <c r="C1678" s="1">
        <v>202207</v>
      </c>
      <c r="D1678" s="4" t="s">
        <v>256</v>
      </c>
      <c r="E1678" s="1">
        <v>669</v>
      </c>
      <c r="F1678" s="1">
        <v>3</v>
      </c>
      <c r="G1678" s="1">
        <v>0</v>
      </c>
      <c r="H1678" s="8">
        <v>963873</v>
      </c>
      <c r="I1678" s="8">
        <v>146009</v>
      </c>
      <c r="J1678" s="8">
        <v>2492929</v>
      </c>
      <c r="K1678" s="1" t="s">
        <v>166</v>
      </c>
    </row>
    <row r="1679" spans="1:11">
      <c r="A1679" s="1" t="s">
        <v>232</v>
      </c>
      <c r="B1679" s="1">
        <v>1678</v>
      </c>
      <c r="C1679" s="1">
        <v>202207</v>
      </c>
      <c r="D1679" s="4" t="s">
        <v>256</v>
      </c>
      <c r="E1679" s="1">
        <v>676</v>
      </c>
      <c r="F1679" s="1">
        <v>3</v>
      </c>
      <c r="G1679" s="1">
        <v>0</v>
      </c>
      <c r="H1679" s="8">
        <v>14675</v>
      </c>
      <c r="I1679" s="8">
        <v>2568</v>
      </c>
      <c r="J1679" s="8">
        <v>67598</v>
      </c>
      <c r="K1679" s="1" t="s">
        <v>166</v>
      </c>
    </row>
    <row r="1680" spans="1:11">
      <c r="A1680" s="1" t="s">
        <v>232</v>
      </c>
      <c r="B1680" s="1">
        <v>1679</v>
      </c>
      <c r="C1680" s="1">
        <v>202207</v>
      </c>
      <c r="D1680" s="4" t="s">
        <v>256</v>
      </c>
      <c r="E1680" s="1">
        <v>690</v>
      </c>
      <c r="F1680" s="1">
        <v>3</v>
      </c>
      <c r="G1680" s="1">
        <v>0</v>
      </c>
      <c r="H1680" s="8">
        <v>548510</v>
      </c>
      <c r="I1680" s="8">
        <v>118113</v>
      </c>
      <c r="J1680" s="8">
        <v>3543433</v>
      </c>
      <c r="K1680" s="1" t="s">
        <v>166</v>
      </c>
    </row>
    <row r="1681" spans="1:11">
      <c r="A1681" s="1" t="s">
        <v>232</v>
      </c>
      <c r="B1681" s="1">
        <v>1680</v>
      </c>
      <c r="C1681" s="1">
        <v>202207</v>
      </c>
      <c r="D1681" s="4" t="s">
        <v>256</v>
      </c>
      <c r="E1681" s="1">
        <v>696</v>
      </c>
      <c r="F1681" s="1">
        <v>3</v>
      </c>
      <c r="G1681" s="1">
        <v>0</v>
      </c>
      <c r="H1681" s="8">
        <v>219998</v>
      </c>
      <c r="I1681" s="8">
        <v>48569</v>
      </c>
      <c r="J1681" s="8">
        <v>987885</v>
      </c>
      <c r="K1681" s="1" t="s">
        <v>166</v>
      </c>
    </row>
    <row r="1682" spans="1:11">
      <c r="A1682" s="1" t="s">
        <v>232</v>
      </c>
      <c r="B1682" s="1">
        <v>1681</v>
      </c>
      <c r="C1682" s="1">
        <v>202207</v>
      </c>
      <c r="D1682" s="4" t="s">
        <v>256</v>
      </c>
      <c r="E1682" s="1">
        <v>720</v>
      </c>
      <c r="F1682" s="1">
        <v>3</v>
      </c>
      <c r="G1682" s="1">
        <v>0</v>
      </c>
      <c r="H1682" s="8">
        <v>980769</v>
      </c>
      <c r="I1682" s="8">
        <v>198422</v>
      </c>
      <c r="J1682" s="8">
        <v>4284558</v>
      </c>
      <c r="K1682" s="1" t="s">
        <v>166</v>
      </c>
    </row>
    <row r="1683" spans="1:11">
      <c r="A1683" s="1" t="s">
        <v>232</v>
      </c>
      <c r="B1683" s="1">
        <v>1682</v>
      </c>
      <c r="C1683" s="1">
        <v>202207</v>
      </c>
      <c r="D1683" s="4" t="s">
        <v>265</v>
      </c>
      <c r="E1683" s="1">
        <v>52</v>
      </c>
      <c r="F1683" s="1">
        <v>3</v>
      </c>
      <c r="G1683" s="1">
        <v>0</v>
      </c>
      <c r="H1683" s="8">
        <v>833622</v>
      </c>
      <c r="I1683" s="8">
        <v>216807</v>
      </c>
      <c r="J1683" s="8">
        <v>4669004</v>
      </c>
      <c r="K1683" s="1" t="s">
        <v>166</v>
      </c>
    </row>
    <row r="1684" spans="1:11">
      <c r="A1684" s="1" t="s">
        <v>232</v>
      </c>
      <c r="B1684" s="1">
        <v>1683</v>
      </c>
      <c r="C1684" s="1">
        <v>202207</v>
      </c>
      <c r="D1684" s="4" t="s">
        <v>265</v>
      </c>
      <c r="E1684" s="1">
        <v>204</v>
      </c>
      <c r="F1684" s="1">
        <v>3</v>
      </c>
      <c r="G1684" s="1">
        <v>0</v>
      </c>
      <c r="H1684" s="8">
        <v>6080</v>
      </c>
      <c r="I1684" s="8">
        <v>1807</v>
      </c>
      <c r="J1684" s="8">
        <v>26854</v>
      </c>
      <c r="K1684" s="1" t="s">
        <v>166</v>
      </c>
    </row>
    <row r="1685" spans="1:11">
      <c r="A1685" s="1" t="s">
        <v>232</v>
      </c>
      <c r="B1685" s="1">
        <v>1684</v>
      </c>
      <c r="C1685" s="1">
        <v>202207</v>
      </c>
      <c r="D1685" s="4" t="s">
        <v>265</v>
      </c>
      <c r="E1685" s="1">
        <v>662</v>
      </c>
      <c r="F1685" s="1">
        <v>3</v>
      </c>
      <c r="G1685" s="1">
        <v>0</v>
      </c>
      <c r="H1685" s="8">
        <v>32580</v>
      </c>
      <c r="I1685" s="8">
        <v>12117</v>
      </c>
      <c r="J1685" s="8">
        <v>193182</v>
      </c>
      <c r="K1685" s="1" t="s">
        <v>166</v>
      </c>
    </row>
    <row r="1686" spans="1:11">
      <c r="A1686" s="1" t="s">
        <v>232</v>
      </c>
      <c r="B1686" s="1">
        <v>1685</v>
      </c>
      <c r="C1686" s="1">
        <v>202207</v>
      </c>
      <c r="D1686" s="4" t="s">
        <v>265</v>
      </c>
      <c r="E1686" s="1">
        <v>664</v>
      </c>
      <c r="F1686" s="1">
        <v>3</v>
      </c>
      <c r="G1686" s="1">
        <v>0</v>
      </c>
      <c r="H1686" s="8">
        <v>82824</v>
      </c>
      <c r="I1686" s="8">
        <v>26487</v>
      </c>
      <c r="J1686" s="8">
        <v>305033</v>
      </c>
      <c r="K1686" s="1" t="s">
        <v>166</v>
      </c>
    </row>
    <row r="1687" spans="1:11">
      <c r="A1687" s="1" t="s">
        <v>232</v>
      </c>
      <c r="B1687" s="1">
        <v>1686</v>
      </c>
      <c r="C1687" s="1">
        <v>202207</v>
      </c>
      <c r="D1687" s="4" t="s">
        <v>265</v>
      </c>
      <c r="E1687" s="1">
        <v>666</v>
      </c>
      <c r="F1687" s="1">
        <v>3</v>
      </c>
      <c r="G1687" s="1">
        <v>0</v>
      </c>
      <c r="H1687" s="8">
        <v>2118017</v>
      </c>
      <c r="I1687" s="8">
        <v>770344</v>
      </c>
      <c r="J1687" s="8">
        <v>10670200</v>
      </c>
      <c r="K1687" s="1" t="s">
        <v>166</v>
      </c>
    </row>
    <row r="1688" spans="1:11">
      <c r="A1688" s="1" t="s">
        <v>232</v>
      </c>
      <c r="B1688" s="1">
        <v>1687</v>
      </c>
      <c r="C1688" s="1">
        <v>202207</v>
      </c>
      <c r="D1688" s="4" t="s">
        <v>265</v>
      </c>
      <c r="E1688" s="1">
        <v>669</v>
      </c>
      <c r="F1688" s="1">
        <v>3</v>
      </c>
      <c r="G1688" s="1">
        <v>0</v>
      </c>
      <c r="H1688" s="8">
        <v>15018</v>
      </c>
      <c r="I1688" s="8">
        <v>4111</v>
      </c>
      <c r="J1688" s="8">
        <v>129056</v>
      </c>
      <c r="K1688" s="1" t="s">
        <v>166</v>
      </c>
    </row>
    <row r="1689" spans="1:11">
      <c r="A1689" s="1" t="s">
        <v>232</v>
      </c>
      <c r="B1689" s="1">
        <v>1688</v>
      </c>
      <c r="C1689" s="1">
        <v>202207</v>
      </c>
      <c r="D1689" s="4" t="s">
        <v>265</v>
      </c>
      <c r="E1689" s="1">
        <v>676</v>
      </c>
      <c r="F1689" s="1">
        <v>3</v>
      </c>
      <c r="G1689" s="1">
        <v>0</v>
      </c>
      <c r="H1689" s="8">
        <v>1057339</v>
      </c>
      <c r="I1689" s="8">
        <v>420659</v>
      </c>
      <c r="J1689" s="8">
        <v>4101351</v>
      </c>
      <c r="K1689" s="1" t="s">
        <v>166</v>
      </c>
    </row>
    <row r="1690" spans="1:11">
      <c r="A1690" s="1" t="s">
        <v>232</v>
      </c>
      <c r="B1690" s="1">
        <v>1689</v>
      </c>
      <c r="C1690" s="1">
        <v>202207</v>
      </c>
      <c r="D1690" s="4" t="s">
        <v>265</v>
      </c>
      <c r="E1690" s="1">
        <v>690</v>
      </c>
      <c r="F1690" s="1">
        <v>3</v>
      </c>
      <c r="G1690" s="1">
        <v>0</v>
      </c>
      <c r="H1690" s="8">
        <v>86652</v>
      </c>
      <c r="I1690" s="8">
        <v>27518</v>
      </c>
      <c r="J1690" s="8">
        <v>663752</v>
      </c>
      <c r="K1690" s="1" t="s">
        <v>166</v>
      </c>
    </row>
    <row r="1691" spans="1:11">
      <c r="A1691" s="1" t="s">
        <v>232</v>
      </c>
      <c r="B1691" s="1">
        <v>1690</v>
      </c>
      <c r="C1691" s="1">
        <v>202207</v>
      </c>
      <c r="D1691" s="4" t="s">
        <v>265</v>
      </c>
      <c r="E1691" s="1">
        <v>696</v>
      </c>
      <c r="F1691" s="1">
        <v>3</v>
      </c>
      <c r="G1691" s="1">
        <v>0</v>
      </c>
      <c r="H1691" s="8">
        <v>772265</v>
      </c>
      <c r="I1691" s="8">
        <v>285112</v>
      </c>
      <c r="J1691" s="8">
        <v>4890389</v>
      </c>
      <c r="K1691" s="1" t="s">
        <v>166</v>
      </c>
    </row>
    <row r="1692" spans="1:11">
      <c r="A1692" s="1" t="s">
        <v>232</v>
      </c>
      <c r="B1692" s="1">
        <v>1691</v>
      </c>
      <c r="C1692" s="1">
        <v>202207</v>
      </c>
      <c r="D1692" s="4" t="s">
        <v>265</v>
      </c>
      <c r="E1692" s="1">
        <v>720</v>
      </c>
      <c r="F1692" s="1">
        <v>3</v>
      </c>
      <c r="G1692" s="1">
        <v>0</v>
      </c>
      <c r="H1692" s="8">
        <v>2258426</v>
      </c>
      <c r="I1692" s="8">
        <v>825588</v>
      </c>
      <c r="J1692" s="8">
        <v>13387523</v>
      </c>
      <c r="K1692" s="1" t="s">
        <v>166</v>
      </c>
    </row>
    <row r="1693" spans="1:11">
      <c r="A1693" s="1" t="s">
        <v>232</v>
      </c>
      <c r="B1693" s="1">
        <v>1692</v>
      </c>
      <c r="C1693" s="1">
        <v>202207</v>
      </c>
      <c r="D1693" s="4" t="s">
        <v>271</v>
      </c>
      <c r="E1693" s="1">
        <v>52</v>
      </c>
      <c r="F1693" s="1">
        <v>3</v>
      </c>
      <c r="G1693" s="1">
        <v>0</v>
      </c>
      <c r="H1693" s="8">
        <v>283982</v>
      </c>
      <c r="I1693" s="8">
        <v>95839</v>
      </c>
      <c r="J1693" s="8">
        <v>3037038</v>
      </c>
      <c r="K1693" s="1" t="s">
        <v>166</v>
      </c>
    </row>
    <row r="1694" spans="1:11">
      <c r="A1694" s="1" t="s">
        <v>232</v>
      </c>
      <c r="B1694" s="1">
        <v>1693</v>
      </c>
      <c r="C1694" s="1">
        <v>202207</v>
      </c>
      <c r="D1694" s="4" t="s">
        <v>271</v>
      </c>
      <c r="E1694" s="1">
        <v>204</v>
      </c>
      <c r="F1694" s="1">
        <v>3</v>
      </c>
      <c r="G1694" s="1">
        <v>0</v>
      </c>
      <c r="H1694" s="8">
        <v>275142</v>
      </c>
      <c r="I1694" s="8">
        <v>100847</v>
      </c>
      <c r="J1694" s="8">
        <v>1633366</v>
      </c>
      <c r="K1694" s="1" t="s">
        <v>166</v>
      </c>
    </row>
    <row r="1695" spans="1:11">
      <c r="A1695" s="1" t="s">
        <v>232</v>
      </c>
      <c r="B1695" s="1">
        <v>1694</v>
      </c>
      <c r="C1695" s="1">
        <v>202207</v>
      </c>
      <c r="D1695" s="4" t="s">
        <v>271</v>
      </c>
      <c r="E1695" s="1">
        <v>662</v>
      </c>
      <c r="F1695" s="1">
        <v>3</v>
      </c>
      <c r="G1695" s="1">
        <v>0</v>
      </c>
      <c r="H1695" s="8">
        <v>5886</v>
      </c>
      <c r="I1695" s="8">
        <v>3150</v>
      </c>
      <c r="J1695" s="8">
        <v>80058</v>
      </c>
      <c r="K1695" s="1" t="s">
        <v>166</v>
      </c>
    </row>
    <row r="1696" spans="1:11">
      <c r="A1696" s="1" t="s">
        <v>232</v>
      </c>
      <c r="B1696" s="1">
        <v>1695</v>
      </c>
      <c r="C1696" s="1">
        <v>202207</v>
      </c>
      <c r="D1696" s="4" t="s">
        <v>271</v>
      </c>
      <c r="E1696" s="1">
        <v>664</v>
      </c>
      <c r="F1696" s="1">
        <v>3</v>
      </c>
      <c r="G1696" s="1">
        <v>0</v>
      </c>
      <c r="H1696" s="8">
        <v>443286</v>
      </c>
      <c r="I1696" s="8">
        <v>133928</v>
      </c>
      <c r="J1696" s="8">
        <v>4966014</v>
      </c>
      <c r="K1696" s="1" t="s">
        <v>166</v>
      </c>
    </row>
    <row r="1697" spans="1:11">
      <c r="A1697" s="1" t="s">
        <v>232</v>
      </c>
      <c r="B1697" s="1">
        <v>1696</v>
      </c>
      <c r="C1697" s="1">
        <v>202207</v>
      </c>
      <c r="D1697" s="4" t="s">
        <v>271</v>
      </c>
      <c r="E1697" s="1">
        <v>666</v>
      </c>
      <c r="F1697" s="1">
        <v>3</v>
      </c>
      <c r="G1697" s="1">
        <v>0</v>
      </c>
      <c r="H1697" s="8">
        <v>175117</v>
      </c>
      <c r="I1697" s="8">
        <v>53490</v>
      </c>
      <c r="J1697" s="8">
        <v>870100</v>
      </c>
      <c r="K1697" s="1" t="s">
        <v>166</v>
      </c>
    </row>
    <row r="1698" spans="1:11">
      <c r="A1698" s="1" t="s">
        <v>232</v>
      </c>
      <c r="B1698" s="1">
        <v>1697</v>
      </c>
      <c r="C1698" s="1">
        <v>202207</v>
      </c>
      <c r="D1698" s="4" t="s">
        <v>271</v>
      </c>
      <c r="E1698" s="1">
        <v>669</v>
      </c>
      <c r="F1698" s="1">
        <v>3</v>
      </c>
      <c r="G1698" s="1">
        <v>0</v>
      </c>
      <c r="H1698" s="8">
        <v>191284</v>
      </c>
      <c r="I1698" s="8">
        <v>48456</v>
      </c>
      <c r="J1698" s="8">
        <v>1196530</v>
      </c>
      <c r="K1698" s="1" t="s">
        <v>166</v>
      </c>
    </row>
    <row r="1699" spans="1:11">
      <c r="A1699" s="1" t="s">
        <v>232</v>
      </c>
      <c r="B1699" s="1">
        <v>1698</v>
      </c>
      <c r="C1699" s="1">
        <v>202207</v>
      </c>
      <c r="D1699" s="4" t="s">
        <v>271</v>
      </c>
      <c r="E1699" s="1">
        <v>676</v>
      </c>
      <c r="F1699" s="1">
        <v>3</v>
      </c>
      <c r="G1699" s="1">
        <v>0</v>
      </c>
      <c r="H1699" s="8">
        <v>69299</v>
      </c>
      <c r="I1699" s="8">
        <v>27274</v>
      </c>
      <c r="J1699" s="8">
        <v>743590</v>
      </c>
      <c r="K1699" s="1" t="s">
        <v>166</v>
      </c>
    </row>
    <row r="1700" spans="1:11">
      <c r="A1700" s="1" t="s">
        <v>232</v>
      </c>
      <c r="B1700" s="1">
        <v>1699</v>
      </c>
      <c r="C1700" s="1">
        <v>202207</v>
      </c>
      <c r="D1700" s="4" t="s">
        <v>271</v>
      </c>
      <c r="E1700" s="1">
        <v>690</v>
      </c>
      <c r="F1700" s="1">
        <v>3</v>
      </c>
      <c r="G1700" s="1">
        <v>0</v>
      </c>
      <c r="H1700" s="8">
        <v>69364</v>
      </c>
      <c r="I1700" s="8">
        <v>26347</v>
      </c>
      <c r="J1700" s="8">
        <v>640466</v>
      </c>
      <c r="K1700" s="1" t="s">
        <v>166</v>
      </c>
    </row>
    <row r="1701" spans="1:11">
      <c r="A1701" s="1" t="s">
        <v>232</v>
      </c>
      <c r="B1701" s="1">
        <v>1700</v>
      </c>
      <c r="C1701" s="1">
        <v>202207</v>
      </c>
      <c r="D1701" s="4" t="s">
        <v>271</v>
      </c>
      <c r="E1701" s="1">
        <v>696</v>
      </c>
      <c r="F1701" s="1">
        <v>3</v>
      </c>
      <c r="G1701" s="1">
        <v>0</v>
      </c>
      <c r="H1701" s="8">
        <v>8108</v>
      </c>
      <c r="I1701" s="8">
        <v>2800</v>
      </c>
      <c r="J1701" s="8">
        <v>62690</v>
      </c>
      <c r="K1701" s="1" t="s">
        <v>166</v>
      </c>
    </row>
    <row r="1702" spans="1:11">
      <c r="A1702" s="1" t="s">
        <v>232</v>
      </c>
      <c r="B1702" s="1">
        <v>1701</v>
      </c>
      <c r="C1702" s="1">
        <v>202207</v>
      </c>
      <c r="D1702" s="4" t="s">
        <v>271</v>
      </c>
      <c r="E1702" s="1">
        <v>720</v>
      </c>
      <c r="F1702" s="1">
        <v>3</v>
      </c>
      <c r="G1702" s="1">
        <v>0</v>
      </c>
      <c r="H1702" s="8">
        <v>1081086</v>
      </c>
      <c r="I1702" s="8">
        <v>364631</v>
      </c>
      <c r="J1702" s="8">
        <v>10809691</v>
      </c>
      <c r="K1702" s="1" t="s">
        <v>166</v>
      </c>
    </row>
    <row r="1703" spans="1:11">
      <c r="A1703" s="1" t="s">
        <v>232</v>
      </c>
      <c r="B1703" s="1">
        <v>1702</v>
      </c>
      <c r="C1703" s="1">
        <v>202207</v>
      </c>
      <c r="D1703" s="4" t="s">
        <v>278</v>
      </c>
      <c r="E1703" s="1">
        <v>52</v>
      </c>
      <c r="F1703" s="1">
        <v>3</v>
      </c>
      <c r="G1703" s="1">
        <v>0</v>
      </c>
      <c r="H1703" s="8">
        <v>220136</v>
      </c>
      <c r="I1703" s="8">
        <v>62005</v>
      </c>
      <c r="J1703" s="8">
        <v>2133063</v>
      </c>
      <c r="K1703" s="1" t="s">
        <v>166</v>
      </c>
    </row>
    <row r="1704" spans="1:11">
      <c r="A1704" s="1" t="s">
        <v>232</v>
      </c>
      <c r="B1704" s="1">
        <v>1703</v>
      </c>
      <c r="C1704" s="1">
        <v>202207</v>
      </c>
      <c r="D1704" s="4" t="s">
        <v>278</v>
      </c>
      <c r="E1704" s="1">
        <v>204</v>
      </c>
      <c r="F1704" s="1">
        <v>3</v>
      </c>
      <c r="G1704" s="1">
        <v>0</v>
      </c>
      <c r="H1704" s="8">
        <v>32617</v>
      </c>
      <c r="I1704" s="8">
        <v>11811</v>
      </c>
      <c r="J1704" s="8">
        <v>346890</v>
      </c>
      <c r="K1704" s="1" t="s">
        <v>166</v>
      </c>
    </row>
    <row r="1705" spans="1:11">
      <c r="A1705" s="1" t="s">
        <v>232</v>
      </c>
      <c r="B1705" s="1">
        <v>1704</v>
      </c>
      <c r="C1705" s="1">
        <v>202207</v>
      </c>
      <c r="D1705" s="4" t="s">
        <v>278</v>
      </c>
      <c r="E1705" s="1">
        <v>662</v>
      </c>
      <c r="F1705" s="1">
        <v>3</v>
      </c>
      <c r="G1705" s="1">
        <v>0</v>
      </c>
      <c r="H1705" s="8">
        <v>23904</v>
      </c>
      <c r="I1705" s="8">
        <v>5635</v>
      </c>
      <c r="J1705" s="8">
        <v>34977</v>
      </c>
      <c r="K1705" s="1" t="s">
        <v>166</v>
      </c>
    </row>
    <row r="1706" spans="1:11">
      <c r="A1706" s="1" t="s">
        <v>232</v>
      </c>
      <c r="B1706" s="1">
        <v>1705</v>
      </c>
      <c r="C1706" s="1">
        <v>202207</v>
      </c>
      <c r="D1706" s="4" t="s">
        <v>278</v>
      </c>
      <c r="E1706" s="1">
        <v>664</v>
      </c>
      <c r="F1706" s="1">
        <v>3</v>
      </c>
      <c r="G1706" s="1">
        <v>0</v>
      </c>
      <c r="H1706" s="8">
        <v>461187</v>
      </c>
      <c r="I1706" s="8">
        <v>149200</v>
      </c>
      <c r="J1706" s="8">
        <v>3160212</v>
      </c>
      <c r="K1706" s="1" t="s">
        <v>166</v>
      </c>
    </row>
    <row r="1707" spans="1:11">
      <c r="A1707" s="1" t="s">
        <v>232</v>
      </c>
      <c r="B1707" s="1">
        <v>1706</v>
      </c>
      <c r="C1707" s="1">
        <v>202207</v>
      </c>
      <c r="D1707" s="4" t="s">
        <v>278</v>
      </c>
      <c r="E1707" s="1">
        <v>666</v>
      </c>
      <c r="F1707" s="1">
        <v>3</v>
      </c>
      <c r="G1707" s="1">
        <v>0</v>
      </c>
      <c r="H1707" s="8">
        <v>1708632</v>
      </c>
      <c r="I1707" s="8">
        <v>471315</v>
      </c>
      <c r="J1707" s="8">
        <v>8510135</v>
      </c>
      <c r="K1707" s="1" t="s">
        <v>166</v>
      </c>
    </row>
    <row r="1708" spans="1:11">
      <c r="A1708" s="1" t="s">
        <v>232</v>
      </c>
      <c r="B1708" s="1">
        <v>1707</v>
      </c>
      <c r="C1708" s="1">
        <v>202207</v>
      </c>
      <c r="D1708" s="4" t="s">
        <v>278</v>
      </c>
      <c r="E1708" s="1">
        <v>669</v>
      </c>
      <c r="F1708" s="1">
        <v>3</v>
      </c>
      <c r="G1708" s="1">
        <v>0</v>
      </c>
      <c r="H1708" s="8">
        <v>11703</v>
      </c>
      <c r="I1708" s="8">
        <v>4694</v>
      </c>
      <c r="J1708" s="8">
        <v>93908</v>
      </c>
      <c r="K1708" s="1" t="s">
        <v>166</v>
      </c>
    </row>
    <row r="1709" spans="1:11">
      <c r="A1709" s="1" t="s">
        <v>232</v>
      </c>
      <c r="B1709" s="1">
        <v>1708</v>
      </c>
      <c r="C1709" s="1">
        <v>202207</v>
      </c>
      <c r="D1709" s="4" t="s">
        <v>278</v>
      </c>
      <c r="E1709" s="1">
        <v>676</v>
      </c>
      <c r="F1709" s="1">
        <v>3</v>
      </c>
      <c r="G1709" s="1">
        <v>0</v>
      </c>
      <c r="H1709" s="8">
        <v>552</v>
      </c>
      <c r="I1709" s="8">
        <v>118</v>
      </c>
      <c r="J1709" s="8">
        <v>3155</v>
      </c>
      <c r="K1709" s="1" t="s">
        <v>166</v>
      </c>
    </row>
    <row r="1710" spans="1:11">
      <c r="A1710" s="1" t="s">
        <v>232</v>
      </c>
      <c r="B1710" s="1">
        <v>1709</v>
      </c>
      <c r="C1710" s="1">
        <v>202207</v>
      </c>
      <c r="D1710" s="4" t="s">
        <v>278</v>
      </c>
      <c r="E1710" s="1">
        <v>690</v>
      </c>
      <c r="F1710" s="1">
        <v>3</v>
      </c>
      <c r="G1710" s="1">
        <v>0</v>
      </c>
      <c r="H1710" s="8">
        <v>213294</v>
      </c>
      <c r="I1710" s="8">
        <v>72601</v>
      </c>
      <c r="J1710" s="8">
        <v>2162825</v>
      </c>
      <c r="K1710" s="1" t="s">
        <v>166</v>
      </c>
    </row>
    <row r="1711" spans="1:11">
      <c r="A1711" s="1" t="s">
        <v>232</v>
      </c>
      <c r="B1711" s="1">
        <v>1710</v>
      </c>
      <c r="C1711" s="1">
        <v>202207</v>
      </c>
      <c r="D1711" s="4" t="s">
        <v>278</v>
      </c>
      <c r="E1711" s="1">
        <v>696</v>
      </c>
      <c r="F1711" s="1">
        <v>3</v>
      </c>
      <c r="G1711" s="1">
        <v>0</v>
      </c>
      <c r="H1711" s="8">
        <v>73253</v>
      </c>
      <c r="I1711" s="8">
        <v>23981</v>
      </c>
      <c r="J1711" s="8">
        <v>811573</v>
      </c>
      <c r="K1711" s="1" t="s">
        <v>166</v>
      </c>
    </row>
    <row r="1712" spans="1:11">
      <c r="A1712" s="1" t="s">
        <v>232</v>
      </c>
      <c r="B1712" s="1">
        <v>1711</v>
      </c>
      <c r="C1712" s="1">
        <v>202207</v>
      </c>
      <c r="D1712" s="4" t="s">
        <v>278</v>
      </c>
      <c r="E1712" s="1">
        <v>720</v>
      </c>
      <c r="F1712" s="1">
        <v>3</v>
      </c>
      <c r="G1712" s="1">
        <v>0</v>
      </c>
      <c r="H1712" s="8">
        <v>323398</v>
      </c>
      <c r="I1712" s="8">
        <v>105042</v>
      </c>
      <c r="J1712" s="8">
        <v>3211518</v>
      </c>
      <c r="K1712" s="1" t="s">
        <v>166</v>
      </c>
    </row>
    <row r="1713" spans="1:11">
      <c r="A1713" s="1" t="s">
        <v>232</v>
      </c>
      <c r="B1713" s="1">
        <v>1712</v>
      </c>
      <c r="C1713" s="1">
        <v>202208</v>
      </c>
      <c r="D1713" s="4" t="s">
        <v>256</v>
      </c>
      <c r="E1713" s="1">
        <v>52</v>
      </c>
      <c r="F1713" s="1">
        <v>3</v>
      </c>
      <c r="G1713" s="1">
        <v>0</v>
      </c>
      <c r="H1713" s="8">
        <v>2635724</v>
      </c>
      <c r="I1713" s="8">
        <v>532368</v>
      </c>
      <c r="J1713" s="8">
        <v>11367218</v>
      </c>
      <c r="K1713" s="1" t="s">
        <v>166</v>
      </c>
    </row>
    <row r="1714" spans="1:11">
      <c r="A1714" s="1" t="s">
        <v>232</v>
      </c>
      <c r="B1714" s="1">
        <v>1713</v>
      </c>
      <c r="C1714" s="1">
        <v>202208</v>
      </c>
      <c r="D1714" s="4" t="s">
        <v>256</v>
      </c>
      <c r="E1714" s="1">
        <v>204</v>
      </c>
      <c r="F1714" s="1">
        <v>3</v>
      </c>
      <c r="G1714" s="1">
        <v>0</v>
      </c>
      <c r="H1714" s="8">
        <v>1091668</v>
      </c>
      <c r="I1714" s="8">
        <v>158965</v>
      </c>
      <c r="J1714" s="8">
        <v>1005733</v>
      </c>
      <c r="K1714" s="1" t="s">
        <v>166</v>
      </c>
    </row>
    <row r="1715" spans="1:11">
      <c r="A1715" s="1" t="s">
        <v>232</v>
      </c>
      <c r="B1715" s="1">
        <v>1714</v>
      </c>
      <c r="C1715" s="1">
        <v>202208</v>
      </c>
      <c r="D1715" s="4" t="s">
        <v>256</v>
      </c>
      <c r="E1715" s="1">
        <v>662</v>
      </c>
      <c r="F1715" s="1">
        <v>3</v>
      </c>
      <c r="G1715" s="1">
        <v>0</v>
      </c>
      <c r="H1715" s="8">
        <v>1030522</v>
      </c>
      <c r="I1715" s="8">
        <v>309751</v>
      </c>
      <c r="J1715" s="8">
        <v>3322665</v>
      </c>
      <c r="K1715" s="1" t="s">
        <v>166</v>
      </c>
    </row>
    <row r="1716" spans="1:11">
      <c r="A1716" s="1" t="s">
        <v>232</v>
      </c>
      <c r="B1716" s="1">
        <v>1715</v>
      </c>
      <c r="C1716" s="1">
        <v>202208</v>
      </c>
      <c r="D1716" s="4" t="s">
        <v>256</v>
      </c>
      <c r="E1716" s="1">
        <v>664</v>
      </c>
      <c r="F1716" s="1">
        <v>3</v>
      </c>
      <c r="G1716" s="1">
        <v>0</v>
      </c>
      <c r="H1716" s="8">
        <v>2132907</v>
      </c>
      <c r="I1716" s="8">
        <v>396545</v>
      </c>
      <c r="J1716" s="8">
        <v>6223397</v>
      </c>
      <c r="K1716" s="1" t="s">
        <v>166</v>
      </c>
    </row>
    <row r="1717" spans="1:11">
      <c r="A1717" s="1" t="s">
        <v>232</v>
      </c>
      <c r="B1717" s="1">
        <v>1716</v>
      </c>
      <c r="C1717" s="1">
        <v>202208</v>
      </c>
      <c r="D1717" s="4" t="s">
        <v>256</v>
      </c>
      <c r="E1717" s="1">
        <v>666</v>
      </c>
      <c r="F1717" s="1">
        <v>3</v>
      </c>
      <c r="G1717" s="1">
        <v>0</v>
      </c>
      <c r="H1717" s="8">
        <v>15370960</v>
      </c>
      <c r="I1717" s="8">
        <v>2706526</v>
      </c>
      <c r="J1717" s="8">
        <v>35165716</v>
      </c>
      <c r="K1717" s="1" t="s">
        <v>166</v>
      </c>
    </row>
    <row r="1718" spans="1:11">
      <c r="A1718" s="1" t="s">
        <v>232</v>
      </c>
      <c r="B1718" s="1">
        <v>1717</v>
      </c>
      <c r="C1718" s="1">
        <v>202208</v>
      </c>
      <c r="D1718" s="4" t="s">
        <v>256</v>
      </c>
      <c r="E1718" s="1">
        <v>669</v>
      </c>
      <c r="F1718" s="1">
        <v>3</v>
      </c>
      <c r="G1718" s="1">
        <v>0</v>
      </c>
      <c r="H1718" s="8">
        <v>669584</v>
      </c>
      <c r="I1718" s="8">
        <v>105515</v>
      </c>
      <c r="J1718" s="8">
        <v>1865542</v>
      </c>
      <c r="K1718" s="1" t="s">
        <v>166</v>
      </c>
    </row>
    <row r="1719" spans="1:11">
      <c r="A1719" s="1" t="s">
        <v>232</v>
      </c>
      <c r="B1719" s="1">
        <v>1718</v>
      </c>
      <c r="C1719" s="1">
        <v>202208</v>
      </c>
      <c r="D1719" s="4" t="s">
        <v>256</v>
      </c>
      <c r="E1719" s="1">
        <v>676</v>
      </c>
      <c r="F1719" s="1">
        <v>3</v>
      </c>
      <c r="G1719" s="1">
        <v>0</v>
      </c>
      <c r="H1719" s="8">
        <v>4265</v>
      </c>
      <c r="I1719" s="8">
        <v>732</v>
      </c>
      <c r="J1719" s="8">
        <v>14858</v>
      </c>
      <c r="K1719" s="1" t="s">
        <v>166</v>
      </c>
    </row>
    <row r="1720" spans="1:11">
      <c r="A1720" s="1" t="s">
        <v>232</v>
      </c>
      <c r="B1720" s="1">
        <v>1719</v>
      </c>
      <c r="C1720" s="1">
        <v>202208</v>
      </c>
      <c r="D1720" s="4" t="s">
        <v>256</v>
      </c>
      <c r="E1720" s="1">
        <v>690</v>
      </c>
      <c r="F1720" s="1">
        <v>3</v>
      </c>
      <c r="G1720" s="1">
        <v>0</v>
      </c>
      <c r="H1720" s="8">
        <v>221658</v>
      </c>
      <c r="I1720" s="8">
        <v>42565</v>
      </c>
      <c r="J1720" s="8">
        <v>1511539</v>
      </c>
      <c r="K1720" s="1" t="s">
        <v>166</v>
      </c>
    </row>
    <row r="1721" spans="1:11">
      <c r="A1721" s="1" t="s">
        <v>232</v>
      </c>
      <c r="B1721" s="1">
        <v>1720</v>
      </c>
      <c r="C1721" s="1">
        <v>202208</v>
      </c>
      <c r="D1721" s="4" t="s">
        <v>256</v>
      </c>
      <c r="E1721" s="1">
        <v>696</v>
      </c>
      <c r="F1721" s="1">
        <v>3</v>
      </c>
      <c r="G1721" s="1">
        <v>0</v>
      </c>
      <c r="H1721" s="8">
        <v>150335</v>
      </c>
      <c r="I1721" s="8">
        <v>31099</v>
      </c>
      <c r="J1721" s="8">
        <v>724962</v>
      </c>
      <c r="K1721" s="1" t="s">
        <v>166</v>
      </c>
    </row>
    <row r="1722" spans="1:11">
      <c r="A1722" s="1" t="s">
        <v>232</v>
      </c>
      <c r="B1722" s="1">
        <v>1721</v>
      </c>
      <c r="C1722" s="1">
        <v>202208</v>
      </c>
      <c r="D1722" s="4" t="s">
        <v>256</v>
      </c>
      <c r="E1722" s="1">
        <v>720</v>
      </c>
      <c r="F1722" s="1">
        <v>3</v>
      </c>
      <c r="G1722" s="1">
        <v>0</v>
      </c>
      <c r="H1722" s="8">
        <v>995886</v>
      </c>
      <c r="I1722" s="8">
        <v>205764</v>
      </c>
      <c r="J1722" s="8">
        <v>4344169</v>
      </c>
      <c r="K1722" s="1" t="s">
        <v>166</v>
      </c>
    </row>
    <row r="1723" spans="1:11">
      <c r="A1723" s="1" t="s">
        <v>232</v>
      </c>
      <c r="B1723" s="1">
        <v>1722</v>
      </c>
      <c r="C1723" s="1">
        <v>202208</v>
      </c>
      <c r="D1723" s="4" t="s">
        <v>265</v>
      </c>
      <c r="E1723" s="1">
        <v>52</v>
      </c>
      <c r="F1723" s="1">
        <v>3</v>
      </c>
      <c r="G1723" s="1">
        <v>0</v>
      </c>
      <c r="H1723" s="8">
        <v>1179749</v>
      </c>
      <c r="I1723" s="8">
        <v>348560</v>
      </c>
      <c r="J1723" s="8">
        <v>7439268</v>
      </c>
      <c r="K1723" s="1" t="s">
        <v>166</v>
      </c>
    </row>
    <row r="1724" spans="1:11">
      <c r="A1724" s="1" t="s">
        <v>232</v>
      </c>
      <c r="B1724" s="1">
        <v>1723</v>
      </c>
      <c r="C1724" s="1">
        <v>202208</v>
      </c>
      <c r="D1724" s="4" t="s">
        <v>265</v>
      </c>
      <c r="E1724" s="1">
        <v>204</v>
      </c>
      <c r="F1724" s="1">
        <v>3</v>
      </c>
      <c r="G1724" s="1">
        <v>0</v>
      </c>
      <c r="H1724" s="8">
        <v>4336</v>
      </c>
      <c r="I1724" s="8">
        <v>1349</v>
      </c>
      <c r="J1724" s="8">
        <v>21049</v>
      </c>
      <c r="K1724" s="1" t="s">
        <v>166</v>
      </c>
    </row>
    <row r="1725" spans="1:11">
      <c r="A1725" s="1" t="s">
        <v>232</v>
      </c>
      <c r="B1725" s="1">
        <v>1724</v>
      </c>
      <c r="C1725" s="1">
        <v>202208</v>
      </c>
      <c r="D1725" s="4" t="s">
        <v>265</v>
      </c>
      <c r="E1725" s="1">
        <v>662</v>
      </c>
      <c r="F1725" s="1">
        <v>3</v>
      </c>
      <c r="G1725" s="1">
        <v>0</v>
      </c>
      <c r="H1725" s="8">
        <v>46276</v>
      </c>
      <c r="I1725" s="8">
        <v>17825</v>
      </c>
      <c r="J1725" s="8">
        <v>279909</v>
      </c>
      <c r="K1725" s="1" t="s">
        <v>166</v>
      </c>
    </row>
    <row r="1726" spans="1:11">
      <c r="A1726" s="1" t="s">
        <v>232</v>
      </c>
      <c r="B1726" s="1">
        <v>1725</v>
      </c>
      <c r="C1726" s="1">
        <v>202208</v>
      </c>
      <c r="D1726" s="4" t="s">
        <v>265</v>
      </c>
      <c r="E1726" s="1">
        <v>664</v>
      </c>
      <c r="F1726" s="1">
        <v>3</v>
      </c>
      <c r="G1726" s="1">
        <v>0</v>
      </c>
      <c r="H1726" s="8">
        <v>73428</v>
      </c>
      <c r="I1726" s="8">
        <v>28178</v>
      </c>
      <c r="J1726" s="8">
        <v>309585</v>
      </c>
      <c r="K1726" s="1" t="s">
        <v>166</v>
      </c>
    </row>
    <row r="1727" spans="1:11">
      <c r="A1727" s="1" t="s">
        <v>232</v>
      </c>
      <c r="B1727" s="1">
        <v>1726</v>
      </c>
      <c r="C1727" s="1">
        <v>202208</v>
      </c>
      <c r="D1727" s="4" t="s">
        <v>265</v>
      </c>
      <c r="E1727" s="1">
        <v>666</v>
      </c>
      <c r="F1727" s="1">
        <v>3</v>
      </c>
      <c r="G1727" s="1">
        <v>0</v>
      </c>
      <c r="H1727" s="8">
        <v>3048650</v>
      </c>
      <c r="I1727" s="8">
        <v>1130053</v>
      </c>
      <c r="J1727" s="8">
        <v>16269735</v>
      </c>
      <c r="K1727" s="1" t="s">
        <v>166</v>
      </c>
    </row>
    <row r="1728" spans="1:11">
      <c r="A1728" s="1" t="s">
        <v>232</v>
      </c>
      <c r="B1728" s="1">
        <v>1727</v>
      </c>
      <c r="C1728" s="1">
        <v>202208</v>
      </c>
      <c r="D1728" s="4" t="s">
        <v>265</v>
      </c>
      <c r="E1728" s="1">
        <v>669</v>
      </c>
      <c r="F1728" s="1">
        <v>3</v>
      </c>
      <c r="G1728" s="1">
        <v>0</v>
      </c>
      <c r="H1728" s="8">
        <v>13077</v>
      </c>
      <c r="I1728" s="8">
        <v>4427</v>
      </c>
      <c r="J1728" s="8">
        <v>113450</v>
      </c>
      <c r="K1728" s="1" t="s">
        <v>166</v>
      </c>
    </row>
    <row r="1729" spans="1:11">
      <c r="A1729" s="1" t="s">
        <v>232</v>
      </c>
      <c r="B1729" s="1">
        <v>1728</v>
      </c>
      <c r="C1729" s="1">
        <v>202208</v>
      </c>
      <c r="D1729" s="4" t="s">
        <v>265</v>
      </c>
      <c r="E1729" s="1">
        <v>676</v>
      </c>
      <c r="F1729" s="1">
        <v>3</v>
      </c>
      <c r="G1729" s="1">
        <v>0</v>
      </c>
      <c r="H1729" s="8">
        <v>813698</v>
      </c>
      <c r="I1729" s="8">
        <v>310884</v>
      </c>
      <c r="J1729" s="8">
        <v>3421308</v>
      </c>
      <c r="K1729" s="1" t="s">
        <v>166</v>
      </c>
    </row>
    <row r="1730" spans="1:11">
      <c r="A1730" s="1" t="s">
        <v>232</v>
      </c>
      <c r="B1730" s="1">
        <v>1729</v>
      </c>
      <c r="C1730" s="1">
        <v>202208</v>
      </c>
      <c r="D1730" s="4" t="s">
        <v>265</v>
      </c>
      <c r="E1730" s="1">
        <v>690</v>
      </c>
      <c r="F1730" s="1">
        <v>3</v>
      </c>
      <c r="G1730" s="1">
        <v>0</v>
      </c>
      <c r="H1730" s="8">
        <v>112392</v>
      </c>
      <c r="I1730" s="8">
        <v>38195</v>
      </c>
      <c r="J1730" s="8">
        <v>692722</v>
      </c>
      <c r="K1730" s="1" t="s">
        <v>166</v>
      </c>
    </row>
    <row r="1731" spans="1:11">
      <c r="A1731" s="1" t="s">
        <v>232</v>
      </c>
      <c r="B1731" s="1">
        <v>1730</v>
      </c>
      <c r="C1731" s="1">
        <v>202208</v>
      </c>
      <c r="D1731" s="4" t="s">
        <v>265</v>
      </c>
      <c r="E1731" s="1">
        <v>696</v>
      </c>
      <c r="F1731" s="1">
        <v>3</v>
      </c>
      <c r="G1731" s="1">
        <v>0</v>
      </c>
      <c r="H1731" s="8">
        <v>1527767</v>
      </c>
      <c r="I1731" s="8">
        <v>632990</v>
      </c>
      <c r="J1731" s="8">
        <v>9518758</v>
      </c>
      <c r="K1731" s="1" t="s">
        <v>166</v>
      </c>
    </row>
    <row r="1732" spans="1:11">
      <c r="A1732" s="1" t="s">
        <v>232</v>
      </c>
      <c r="B1732" s="1">
        <v>1731</v>
      </c>
      <c r="C1732" s="1">
        <v>202208</v>
      </c>
      <c r="D1732" s="4" t="s">
        <v>265</v>
      </c>
      <c r="E1732" s="1">
        <v>720</v>
      </c>
      <c r="F1732" s="1">
        <v>3</v>
      </c>
      <c r="G1732" s="1">
        <v>0</v>
      </c>
      <c r="H1732" s="8">
        <v>3910998</v>
      </c>
      <c r="I1732" s="8">
        <v>1425589</v>
      </c>
      <c r="J1732" s="8">
        <v>26885273</v>
      </c>
      <c r="K1732" s="1" t="s">
        <v>166</v>
      </c>
    </row>
    <row r="1733" spans="1:11">
      <c r="A1733" s="1" t="s">
        <v>232</v>
      </c>
      <c r="B1733" s="1">
        <v>1732</v>
      </c>
      <c r="C1733" s="1">
        <v>202208</v>
      </c>
      <c r="D1733" s="4" t="s">
        <v>271</v>
      </c>
      <c r="E1733" s="1">
        <v>52</v>
      </c>
      <c r="F1733" s="1">
        <v>3</v>
      </c>
      <c r="G1733" s="1">
        <v>0</v>
      </c>
      <c r="H1733" s="8">
        <v>281555</v>
      </c>
      <c r="I1733" s="8">
        <v>83650</v>
      </c>
      <c r="J1733" s="8">
        <v>2661515</v>
      </c>
      <c r="K1733" s="1" t="s">
        <v>166</v>
      </c>
    </row>
    <row r="1734" spans="1:11">
      <c r="A1734" s="1" t="s">
        <v>232</v>
      </c>
      <c r="B1734" s="1">
        <v>1733</v>
      </c>
      <c r="C1734" s="1">
        <v>202208</v>
      </c>
      <c r="D1734" s="4" t="s">
        <v>271</v>
      </c>
      <c r="E1734" s="1">
        <v>204</v>
      </c>
      <c r="F1734" s="1">
        <v>3</v>
      </c>
      <c r="G1734" s="1">
        <v>0</v>
      </c>
      <c r="H1734" s="8">
        <v>250592</v>
      </c>
      <c r="I1734" s="8">
        <v>71837</v>
      </c>
      <c r="J1734" s="8">
        <v>1548228</v>
      </c>
      <c r="K1734" s="1" t="s">
        <v>166</v>
      </c>
    </row>
    <row r="1735" spans="1:11">
      <c r="A1735" s="1" t="s">
        <v>232</v>
      </c>
      <c r="B1735" s="1">
        <v>1734</v>
      </c>
      <c r="C1735" s="1">
        <v>202208</v>
      </c>
      <c r="D1735" s="4" t="s">
        <v>271</v>
      </c>
      <c r="E1735" s="1">
        <v>662</v>
      </c>
      <c r="F1735" s="1">
        <v>3</v>
      </c>
      <c r="G1735" s="1">
        <v>0</v>
      </c>
      <c r="H1735" s="8">
        <v>3937</v>
      </c>
      <c r="I1735" s="8">
        <v>1339</v>
      </c>
      <c r="J1735" s="8">
        <v>55490</v>
      </c>
      <c r="K1735" s="1" t="s">
        <v>166</v>
      </c>
    </row>
    <row r="1736" spans="1:11">
      <c r="A1736" s="1" t="s">
        <v>232</v>
      </c>
      <c r="B1736" s="1">
        <v>1735</v>
      </c>
      <c r="C1736" s="1">
        <v>202208</v>
      </c>
      <c r="D1736" s="4" t="s">
        <v>271</v>
      </c>
      <c r="E1736" s="1">
        <v>664</v>
      </c>
      <c r="F1736" s="1">
        <v>3</v>
      </c>
      <c r="G1736" s="1">
        <v>0</v>
      </c>
      <c r="H1736" s="8">
        <v>358487</v>
      </c>
      <c r="I1736" s="8">
        <v>118307</v>
      </c>
      <c r="J1736" s="8">
        <v>4497696</v>
      </c>
      <c r="K1736" s="1" t="s">
        <v>166</v>
      </c>
    </row>
    <row r="1737" spans="1:11">
      <c r="A1737" s="1" t="s">
        <v>232</v>
      </c>
      <c r="B1737" s="1">
        <v>1736</v>
      </c>
      <c r="C1737" s="1">
        <v>202208</v>
      </c>
      <c r="D1737" s="4" t="s">
        <v>271</v>
      </c>
      <c r="E1737" s="1">
        <v>666</v>
      </c>
      <c r="F1737" s="1">
        <v>3</v>
      </c>
      <c r="G1737" s="1">
        <v>0</v>
      </c>
      <c r="H1737" s="8">
        <v>107917</v>
      </c>
      <c r="I1737" s="8">
        <v>39270</v>
      </c>
      <c r="J1737" s="8">
        <v>574656</v>
      </c>
      <c r="K1737" s="1" t="s">
        <v>166</v>
      </c>
    </row>
    <row r="1738" spans="1:11">
      <c r="A1738" s="1" t="s">
        <v>232</v>
      </c>
      <c r="B1738" s="1">
        <v>1737</v>
      </c>
      <c r="C1738" s="1">
        <v>202208</v>
      </c>
      <c r="D1738" s="4" t="s">
        <v>271</v>
      </c>
      <c r="E1738" s="1">
        <v>669</v>
      </c>
      <c r="F1738" s="1">
        <v>3</v>
      </c>
      <c r="G1738" s="1">
        <v>0</v>
      </c>
      <c r="H1738" s="8">
        <v>157521</v>
      </c>
      <c r="I1738" s="8">
        <v>42351</v>
      </c>
      <c r="J1738" s="8">
        <v>885075</v>
      </c>
      <c r="K1738" s="1" t="s">
        <v>166</v>
      </c>
    </row>
    <row r="1739" spans="1:11">
      <c r="A1739" s="1" t="s">
        <v>232</v>
      </c>
      <c r="B1739" s="1">
        <v>1738</v>
      </c>
      <c r="C1739" s="1">
        <v>202208</v>
      </c>
      <c r="D1739" s="4" t="s">
        <v>271</v>
      </c>
      <c r="E1739" s="1">
        <v>676</v>
      </c>
      <c r="F1739" s="1">
        <v>3</v>
      </c>
      <c r="G1739" s="1">
        <v>0</v>
      </c>
      <c r="H1739" s="8">
        <v>67248</v>
      </c>
      <c r="I1739" s="8">
        <v>27374</v>
      </c>
      <c r="J1739" s="8">
        <v>759906</v>
      </c>
      <c r="K1739" s="1" t="s">
        <v>166</v>
      </c>
    </row>
    <row r="1740" spans="1:11">
      <c r="A1740" s="1" t="s">
        <v>232</v>
      </c>
      <c r="B1740" s="1">
        <v>1739</v>
      </c>
      <c r="C1740" s="1">
        <v>202208</v>
      </c>
      <c r="D1740" s="4" t="s">
        <v>271</v>
      </c>
      <c r="E1740" s="1">
        <v>690</v>
      </c>
      <c r="F1740" s="1">
        <v>3</v>
      </c>
      <c r="G1740" s="1">
        <v>0</v>
      </c>
      <c r="H1740" s="8">
        <v>127763</v>
      </c>
      <c r="I1740" s="8">
        <v>47316</v>
      </c>
      <c r="J1740" s="8">
        <v>971792</v>
      </c>
      <c r="K1740" s="1" t="s">
        <v>166</v>
      </c>
    </row>
    <row r="1741" spans="1:11">
      <c r="A1741" s="1" t="s">
        <v>232</v>
      </c>
      <c r="B1741" s="1">
        <v>1740</v>
      </c>
      <c r="C1741" s="1">
        <v>202208</v>
      </c>
      <c r="D1741" s="4" t="s">
        <v>271</v>
      </c>
      <c r="E1741" s="1">
        <v>696</v>
      </c>
      <c r="F1741" s="1">
        <v>3</v>
      </c>
      <c r="G1741" s="1">
        <v>0</v>
      </c>
      <c r="H1741" s="8">
        <v>20572</v>
      </c>
      <c r="I1741" s="8">
        <v>7407</v>
      </c>
      <c r="J1741" s="8">
        <v>215795</v>
      </c>
      <c r="K1741" s="1" t="s">
        <v>166</v>
      </c>
    </row>
    <row r="1742" spans="1:11">
      <c r="A1742" s="1" t="s">
        <v>232</v>
      </c>
      <c r="B1742" s="1">
        <v>1741</v>
      </c>
      <c r="C1742" s="1">
        <v>202208</v>
      </c>
      <c r="D1742" s="4" t="s">
        <v>271</v>
      </c>
      <c r="E1742" s="1">
        <v>720</v>
      </c>
      <c r="F1742" s="1">
        <v>3</v>
      </c>
      <c r="G1742" s="1">
        <v>0</v>
      </c>
      <c r="H1742" s="8">
        <v>1009040</v>
      </c>
      <c r="I1742" s="8">
        <v>361561</v>
      </c>
      <c r="J1742" s="8">
        <v>12118301</v>
      </c>
      <c r="K1742" s="1" t="s">
        <v>166</v>
      </c>
    </row>
    <row r="1743" spans="1:11">
      <c r="A1743" s="1" t="s">
        <v>232</v>
      </c>
      <c r="B1743" s="1">
        <v>1742</v>
      </c>
      <c r="C1743" s="1">
        <v>202208</v>
      </c>
      <c r="D1743" s="4" t="s">
        <v>278</v>
      </c>
      <c r="E1743" s="1">
        <v>52</v>
      </c>
      <c r="F1743" s="1">
        <v>3</v>
      </c>
      <c r="G1743" s="1">
        <v>0</v>
      </c>
      <c r="H1743" s="8">
        <v>176247</v>
      </c>
      <c r="I1743" s="8">
        <v>47811</v>
      </c>
      <c r="J1743" s="8">
        <v>1622597</v>
      </c>
      <c r="K1743" s="1" t="s">
        <v>166</v>
      </c>
    </row>
    <row r="1744" spans="1:11">
      <c r="A1744" s="1" t="s">
        <v>232</v>
      </c>
      <c r="B1744" s="1">
        <v>1743</v>
      </c>
      <c r="C1744" s="1">
        <v>202208</v>
      </c>
      <c r="D1744" s="4" t="s">
        <v>278</v>
      </c>
      <c r="E1744" s="1">
        <v>204</v>
      </c>
      <c r="F1744" s="1">
        <v>3</v>
      </c>
      <c r="G1744" s="1">
        <v>0</v>
      </c>
      <c r="H1744" s="8">
        <v>42698</v>
      </c>
      <c r="I1744" s="8">
        <v>16117</v>
      </c>
      <c r="J1744" s="8">
        <v>446349</v>
      </c>
      <c r="K1744" s="1" t="s">
        <v>166</v>
      </c>
    </row>
    <row r="1745" spans="1:11">
      <c r="A1745" s="1" t="s">
        <v>232</v>
      </c>
      <c r="B1745" s="1">
        <v>1744</v>
      </c>
      <c r="C1745" s="1">
        <v>202208</v>
      </c>
      <c r="D1745" s="4" t="s">
        <v>278</v>
      </c>
      <c r="E1745" s="1">
        <v>662</v>
      </c>
      <c r="F1745" s="1">
        <v>3</v>
      </c>
      <c r="G1745" s="1">
        <v>0</v>
      </c>
      <c r="H1745" s="8">
        <v>17444</v>
      </c>
      <c r="I1745" s="8">
        <v>6241</v>
      </c>
      <c r="J1745" s="8">
        <v>154519</v>
      </c>
      <c r="K1745" s="1" t="s">
        <v>166</v>
      </c>
    </row>
    <row r="1746" spans="1:11">
      <c r="A1746" s="1" t="s">
        <v>232</v>
      </c>
      <c r="B1746" s="1">
        <v>1745</v>
      </c>
      <c r="C1746" s="1">
        <v>202208</v>
      </c>
      <c r="D1746" s="4" t="s">
        <v>278</v>
      </c>
      <c r="E1746" s="1">
        <v>664</v>
      </c>
      <c r="F1746" s="1">
        <v>3</v>
      </c>
      <c r="G1746" s="1">
        <v>0</v>
      </c>
      <c r="H1746" s="8">
        <v>397479</v>
      </c>
      <c r="I1746" s="8">
        <v>137200</v>
      </c>
      <c r="J1746" s="8">
        <v>2855524</v>
      </c>
      <c r="K1746" s="1" t="s">
        <v>166</v>
      </c>
    </row>
    <row r="1747" spans="1:11">
      <c r="A1747" s="1" t="s">
        <v>232</v>
      </c>
      <c r="B1747" s="1">
        <v>1746</v>
      </c>
      <c r="C1747" s="1">
        <v>202208</v>
      </c>
      <c r="D1747" s="4" t="s">
        <v>278</v>
      </c>
      <c r="E1747" s="1">
        <v>666</v>
      </c>
      <c r="F1747" s="1">
        <v>3</v>
      </c>
      <c r="G1747" s="1">
        <v>0</v>
      </c>
      <c r="H1747" s="8">
        <v>1410507</v>
      </c>
      <c r="I1747" s="8">
        <v>453844</v>
      </c>
      <c r="J1747" s="8">
        <v>8707048</v>
      </c>
      <c r="K1747" s="1" t="s">
        <v>166</v>
      </c>
    </row>
    <row r="1748" spans="1:11">
      <c r="A1748" s="1" t="s">
        <v>232</v>
      </c>
      <c r="B1748" s="1">
        <v>1747</v>
      </c>
      <c r="C1748" s="1">
        <v>202208</v>
      </c>
      <c r="D1748" s="4" t="s">
        <v>278</v>
      </c>
      <c r="E1748" s="1">
        <v>669</v>
      </c>
      <c r="F1748" s="1">
        <v>3</v>
      </c>
      <c r="G1748" s="1">
        <v>0</v>
      </c>
      <c r="H1748" s="8">
        <v>13717</v>
      </c>
      <c r="I1748" s="8">
        <v>6440</v>
      </c>
      <c r="J1748" s="8">
        <v>141383</v>
      </c>
      <c r="K1748" s="1" t="s">
        <v>166</v>
      </c>
    </row>
    <row r="1749" spans="1:11">
      <c r="A1749" s="1" t="s">
        <v>232</v>
      </c>
      <c r="B1749" s="1">
        <v>1748</v>
      </c>
      <c r="C1749" s="1">
        <v>202208</v>
      </c>
      <c r="D1749" s="4" t="s">
        <v>278</v>
      </c>
      <c r="E1749" s="1">
        <v>676</v>
      </c>
      <c r="F1749" s="1">
        <v>3</v>
      </c>
      <c r="G1749" s="1">
        <v>0</v>
      </c>
      <c r="H1749" s="8">
        <v>2137</v>
      </c>
      <c r="I1749" s="8">
        <v>559</v>
      </c>
      <c r="J1749" s="8">
        <v>15541</v>
      </c>
      <c r="K1749" s="1" t="s">
        <v>166</v>
      </c>
    </row>
    <row r="1750" spans="1:11">
      <c r="A1750" s="1" t="s">
        <v>232</v>
      </c>
      <c r="B1750" s="1">
        <v>1749</v>
      </c>
      <c r="C1750" s="1">
        <v>202208</v>
      </c>
      <c r="D1750" s="4" t="s">
        <v>278</v>
      </c>
      <c r="E1750" s="1">
        <v>690</v>
      </c>
      <c r="F1750" s="1">
        <v>3</v>
      </c>
      <c r="G1750" s="1">
        <v>0</v>
      </c>
      <c r="H1750" s="8">
        <v>158934</v>
      </c>
      <c r="I1750" s="8">
        <v>56160</v>
      </c>
      <c r="J1750" s="8">
        <v>1657395</v>
      </c>
      <c r="K1750" s="1" t="s">
        <v>166</v>
      </c>
    </row>
    <row r="1751" spans="1:11">
      <c r="A1751" s="1" t="s">
        <v>232</v>
      </c>
      <c r="B1751" s="1">
        <v>1750</v>
      </c>
      <c r="C1751" s="1">
        <v>202208</v>
      </c>
      <c r="D1751" s="4" t="s">
        <v>278</v>
      </c>
      <c r="E1751" s="1">
        <v>696</v>
      </c>
      <c r="F1751" s="1">
        <v>3</v>
      </c>
      <c r="G1751" s="1">
        <v>0</v>
      </c>
      <c r="H1751" s="8">
        <v>119138</v>
      </c>
      <c r="I1751" s="8">
        <v>53826</v>
      </c>
      <c r="J1751" s="8">
        <v>1336246</v>
      </c>
      <c r="K1751" s="1" t="s">
        <v>166</v>
      </c>
    </row>
    <row r="1752" spans="1:11">
      <c r="A1752" s="1" t="s">
        <v>232</v>
      </c>
      <c r="B1752" s="1">
        <v>1751</v>
      </c>
      <c r="C1752" s="1">
        <v>202208</v>
      </c>
      <c r="D1752" s="4" t="s">
        <v>278</v>
      </c>
      <c r="E1752" s="1">
        <v>720</v>
      </c>
      <c r="F1752" s="1">
        <v>3</v>
      </c>
      <c r="G1752" s="1">
        <v>0</v>
      </c>
      <c r="H1752" s="8">
        <v>330209</v>
      </c>
      <c r="I1752" s="8">
        <v>112680</v>
      </c>
      <c r="J1752" s="8">
        <v>3346628</v>
      </c>
      <c r="K1752" s="1" t="s">
        <v>166</v>
      </c>
    </row>
    <row r="1753" spans="1:11">
      <c r="A1753" s="1" t="s">
        <v>232</v>
      </c>
      <c r="B1753" s="1">
        <v>1752</v>
      </c>
      <c r="C1753" s="1">
        <v>202209</v>
      </c>
      <c r="D1753" s="4" t="s">
        <v>256</v>
      </c>
      <c r="E1753" s="1">
        <v>52</v>
      </c>
      <c r="F1753" s="1">
        <v>3</v>
      </c>
      <c r="G1753" s="1">
        <v>0</v>
      </c>
      <c r="H1753" s="8">
        <v>2931770</v>
      </c>
      <c r="I1753" s="8">
        <v>587454</v>
      </c>
      <c r="J1753" s="8">
        <v>12030042</v>
      </c>
      <c r="K1753" s="1" t="s">
        <v>166</v>
      </c>
    </row>
    <row r="1754" spans="1:11">
      <c r="A1754" s="1" t="s">
        <v>232</v>
      </c>
      <c r="B1754" s="1">
        <v>1753</v>
      </c>
      <c r="C1754" s="1">
        <v>202209</v>
      </c>
      <c r="D1754" s="4" t="s">
        <v>256</v>
      </c>
      <c r="E1754" s="1">
        <v>204</v>
      </c>
      <c r="F1754" s="1">
        <v>3</v>
      </c>
      <c r="G1754" s="1">
        <v>0</v>
      </c>
      <c r="H1754" s="8">
        <v>1144737</v>
      </c>
      <c r="I1754" s="8">
        <v>162119</v>
      </c>
      <c r="J1754" s="8">
        <v>1074001</v>
      </c>
      <c r="K1754" s="1" t="s">
        <v>166</v>
      </c>
    </row>
    <row r="1755" spans="1:11">
      <c r="A1755" s="1" t="s">
        <v>232</v>
      </c>
      <c r="B1755" s="1">
        <v>1754</v>
      </c>
      <c r="C1755" s="1">
        <v>202209</v>
      </c>
      <c r="D1755" s="4" t="s">
        <v>256</v>
      </c>
      <c r="E1755" s="1">
        <v>662</v>
      </c>
      <c r="F1755" s="1">
        <v>3</v>
      </c>
      <c r="G1755" s="1">
        <v>0</v>
      </c>
      <c r="H1755" s="8">
        <v>901379</v>
      </c>
      <c r="I1755" s="8">
        <v>221830</v>
      </c>
      <c r="J1755" s="8">
        <v>2735516</v>
      </c>
      <c r="K1755" s="1" t="s">
        <v>166</v>
      </c>
    </row>
    <row r="1756" spans="1:11">
      <c r="A1756" s="1" t="s">
        <v>232</v>
      </c>
      <c r="B1756" s="1">
        <v>1755</v>
      </c>
      <c r="C1756" s="1">
        <v>202209</v>
      </c>
      <c r="D1756" s="4" t="s">
        <v>256</v>
      </c>
      <c r="E1756" s="1">
        <v>664</v>
      </c>
      <c r="F1756" s="1">
        <v>3</v>
      </c>
      <c r="G1756" s="1">
        <v>0</v>
      </c>
      <c r="H1756" s="8">
        <v>2836869</v>
      </c>
      <c r="I1756" s="8">
        <v>484878</v>
      </c>
      <c r="J1756" s="8">
        <v>7773325</v>
      </c>
      <c r="K1756" s="1" t="s">
        <v>166</v>
      </c>
    </row>
    <row r="1757" spans="1:11">
      <c r="A1757" s="1" t="s">
        <v>232</v>
      </c>
      <c r="B1757" s="1">
        <v>1756</v>
      </c>
      <c r="C1757" s="1">
        <v>202209</v>
      </c>
      <c r="D1757" s="4" t="s">
        <v>256</v>
      </c>
      <c r="E1757" s="1">
        <v>666</v>
      </c>
      <c r="F1757" s="1">
        <v>3</v>
      </c>
      <c r="G1757" s="1">
        <v>0</v>
      </c>
      <c r="H1757" s="8">
        <v>21957189</v>
      </c>
      <c r="I1757" s="8">
        <v>3640900</v>
      </c>
      <c r="J1757" s="8">
        <v>42850732</v>
      </c>
      <c r="K1757" s="1" t="s">
        <v>166</v>
      </c>
    </row>
    <row r="1758" spans="1:11">
      <c r="A1758" s="1" t="s">
        <v>232</v>
      </c>
      <c r="B1758" s="1">
        <v>1757</v>
      </c>
      <c r="C1758" s="1">
        <v>202209</v>
      </c>
      <c r="D1758" s="4" t="s">
        <v>256</v>
      </c>
      <c r="E1758" s="1">
        <v>669</v>
      </c>
      <c r="F1758" s="1">
        <v>3</v>
      </c>
      <c r="G1758" s="1">
        <v>0</v>
      </c>
      <c r="H1758" s="8">
        <v>803685</v>
      </c>
      <c r="I1758" s="8">
        <v>88963</v>
      </c>
      <c r="J1758" s="8">
        <v>1695626</v>
      </c>
      <c r="K1758" s="1" t="s">
        <v>166</v>
      </c>
    </row>
    <row r="1759" spans="1:11">
      <c r="A1759" s="1" t="s">
        <v>232</v>
      </c>
      <c r="B1759" s="1">
        <v>1758</v>
      </c>
      <c r="C1759" s="1">
        <v>202209</v>
      </c>
      <c r="D1759" s="4" t="s">
        <v>256</v>
      </c>
      <c r="E1759" s="1">
        <v>676</v>
      </c>
      <c r="F1759" s="1">
        <v>3</v>
      </c>
      <c r="G1759" s="1">
        <v>0</v>
      </c>
      <c r="H1759" s="8">
        <v>25775</v>
      </c>
      <c r="I1759" s="8">
        <v>3983</v>
      </c>
      <c r="J1759" s="8">
        <v>109123</v>
      </c>
      <c r="K1759" s="1" t="s">
        <v>166</v>
      </c>
    </row>
    <row r="1760" spans="1:11">
      <c r="A1760" s="1" t="s">
        <v>232</v>
      </c>
      <c r="B1760" s="1">
        <v>1759</v>
      </c>
      <c r="C1760" s="1">
        <v>202209</v>
      </c>
      <c r="D1760" s="4" t="s">
        <v>256</v>
      </c>
      <c r="E1760" s="1">
        <v>690</v>
      </c>
      <c r="F1760" s="1">
        <v>3</v>
      </c>
      <c r="G1760" s="1">
        <v>0</v>
      </c>
      <c r="H1760" s="8">
        <v>168772</v>
      </c>
      <c r="I1760" s="8">
        <v>32967</v>
      </c>
      <c r="J1760" s="8">
        <v>899288</v>
      </c>
      <c r="K1760" s="1" t="s">
        <v>166</v>
      </c>
    </row>
    <row r="1761" spans="1:11">
      <c r="A1761" s="1" t="s">
        <v>232</v>
      </c>
      <c r="B1761" s="1">
        <v>1760</v>
      </c>
      <c r="C1761" s="1">
        <v>202209</v>
      </c>
      <c r="D1761" s="4" t="s">
        <v>256</v>
      </c>
      <c r="E1761" s="1">
        <v>696</v>
      </c>
      <c r="F1761" s="1">
        <v>3</v>
      </c>
      <c r="G1761" s="1">
        <v>0</v>
      </c>
      <c r="H1761" s="8">
        <v>120643</v>
      </c>
      <c r="I1761" s="8">
        <v>24752</v>
      </c>
      <c r="J1761" s="8">
        <v>513811</v>
      </c>
      <c r="K1761" s="1" t="s">
        <v>166</v>
      </c>
    </row>
    <row r="1762" spans="1:11">
      <c r="A1762" s="1" t="s">
        <v>232</v>
      </c>
      <c r="B1762" s="1">
        <v>1761</v>
      </c>
      <c r="C1762" s="1">
        <v>202209</v>
      </c>
      <c r="D1762" s="4" t="s">
        <v>256</v>
      </c>
      <c r="E1762" s="1">
        <v>720</v>
      </c>
      <c r="F1762" s="1">
        <v>3</v>
      </c>
      <c r="G1762" s="1">
        <v>0</v>
      </c>
      <c r="H1762" s="8">
        <v>1080871</v>
      </c>
      <c r="I1762" s="8">
        <v>203548</v>
      </c>
      <c r="J1762" s="8">
        <v>4512963</v>
      </c>
      <c r="K1762" s="1" t="s">
        <v>166</v>
      </c>
    </row>
    <row r="1763" spans="1:11">
      <c r="A1763" s="1" t="s">
        <v>232</v>
      </c>
      <c r="B1763" s="1">
        <v>1762</v>
      </c>
      <c r="C1763" s="1">
        <v>202209</v>
      </c>
      <c r="D1763" s="4" t="s">
        <v>265</v>
      </c>
      <c r="E1763" s="1">
        <v>52</v>
      </c>
      <c r="F1763" s="1">
        <v>3</v>
      </c>
      <c r="G1763" s="1">
        <v>0</v>
      </c>
      <c r="H1763" s="8">
        <v>1400999</v>
      </c>
      <c r="I1763" s="8">
        <v>431142</v>
      </c>
      <c r="J1763" s="8">
        <v>9402811</v>
      </c>
      <c r="K1763" s="1" t="s">
        <v>166</v>
      </c>
    </row>
    <row r="1764" spans="1:11">
      <c r="A1764" s="1" t="s">
        <v>232</v>
      </c>
      <c r="B1764" s="1">
        <v>1763</v>
      </c>
      <c r="C1764" s="1">
        <v>202209</v>
      </c>
      <c r="D1764" s="4" t="s">
        <v>265</v>
      </c>
      <c r="E1764" s="1">
        <v>204</v>
      </c>
      <c r="F1764" s="1">
        <v>3</v>
      </c>
      <c r="G1764" s="1">
        <v>0</v>
      </c>
      <c r="H1764" s="8">
        <v>1019</v>
      </c>
      <c r="I1764" s="8">
        <v>264</v>
      </c>
      <c r="J1764" s="8">
        <v>3259</v>
      </c>
      <c r="K1764" s="1" t="s">
        <v>166</v>
      </c>
    </row>
    <row r="1765" spans="1:11">
      <c r="A1765" s="1" t="s">
        <v>232</v>
      </c>
      <c r="B1765" s="1">
        <v>1764</v>
      </c>
      <c r="C1765" s="1">
        <v>202209</v>
      </c>
      <c r="D1765" s="4" t="s">
        <v>265</v>
      </c>
      <c r="E1765" s="1">
        <v>662</v>
      </c>
      <c r="F1765" s="1">
        <v>3</v>
      </c>
      <c r="G1765" s="1">
        <v>0</v>
      </c>
      <c r="H1765" s="8">
        <v>53681</v>
      </c>
      <c r="I1765" s="8">
        <v>24929</v>
      </c>
      <c r="J1765" s="8">
        <v>298444</v>
      </c>
      <c r="K1765" s="1" t="s">
        <v>166</v>
      </c>
    </row>
    <row r="1766" spans="1:11">
      <c r="A1766" s="1" t="s">
        <v>232</v>
      </c>
      <c r="B1766" s="1">
        <v>1765</v>
      </c>
      <c r="C1766" s="1">
        <v>202209</v>
      </c>
      <c r="D1766" s="4" t="s">
        <v>265</v>
      </c>
      <c r="E1766" s="1">
        <v>664</v>
      </c>
      <c r="F1766" s="1">
        <v>3</v>
      </c>
      <c r="G1766" s="1">
        <v>0</v>
      </c>
      <c r="H1766" s="8">
        <v>15844</v>
      </c>
      <c r="I1766" s="8">
        <v>6485</v>
      </c>
      <c r="J1766" s="8">
        <v>106335</v>
      </c>
      <c r="K1766" s="1" t="s">
        <v>166</v>
      </c>
    </row>
    <row r="1767" spans="1:11">
      <c r="A1767" s="1" t="s">
        <v>232</v>
      </c>
      <c r="B1767" s="1">
        <v>1766</v>
      </c>
      <c r="C1767" s="1">
        <v>202209</v>
      </c>
      <c r="D1767" s="4" t="s">
        <v>265</v>
      </c>
      <c r="E1767" s="1">
        <v>666</v>
      </c>
      <c r="F1767" s="1">
        <v>3</v>
      </c>
      <c r="G1767" s="1">
        <v>0</v>
      </c>
      <c r="H1767" s="8">
        <v>4597654</v>
      </c>
      <c r="I1767" s="8">
        <v>1688020</v>
      </c>
      <c r="J1767" s="8">
        <v>23155969</v>
      </c>
      <c r="K1767" s="1" t="s">
        <v>166</v>
      </c>
    </row>
    <row r="1768" spans="1:11">
      <c r="A1768" s="1" t="s">
        <v>232</v>
      </c>
      <c r="B1768" s="1">
        <v>1767</v>
      </c>
      <c r="C1768" s="1">
        <v>202209</v>
      </c>
      <c r="D1768" s="4" t="s">
        <v>265</v>
      </c>
      <c r="E1768" s="1">
        <v>669</v>
      </c>
      <c r="F1768" s="1">
        <v>3</v>
      </c>
      <c r="G1768" s="1">
        <v>0</v>
      </c>
      <c r="H1768" s="8">
        <v>26421</v>
      </c>
      <c r="I1768" s="8">
        <v>7449</v>
      </c>
      <c r="J1768" s="8">
        <v>213146</v>
      </c>
      <c r="K1768" s="1" t="s">
        <v>166</v>
      </c>
    </row>
    <row r="1769" spans="1:11">
      <c r="A1769" s="1" t="s">
        <v>232</v>
      </c>
      <c r="B1769" s="1">
        <v>1768</v>
      </c>
      <c r="C1769" s="1">
        <v>202209</v>
      </c>
      <c r="D1769" s="4" t="s">
        <v>265</v>
      </c>
      <c r="E1769" s="1">
        <v>676</v>
      </c>
      <c r="F1769" s="1">
        <v>3</v>
      </c>
      <c r="G1769" s="1">
        <v>0</v>
      </c>
      <c r="H1769" s="8">
        <v>814251</v>
      </c>
      <c r="I1769" s="8">
        <v>283692</v>
      </c>
      <c r="J1769" s="8">
        <v>4130826</v>
      </c>
      <c r="K1769" s="1" t="s">
        <v>166</v>
      </c>
    </row>
    <row r="1770" spans="1:11">
      <c r="A1770" s="1" t="s">
        <v>232</v>
      </c>
      <c r="B1770" s="1">
        <v>1769</v>
      </c>
      <c r="C1770" s="1">
        <v>202209</v>
      </c>
      <c r="D1770" s="4" t="s">
        <v>265</v>
      </c>
      <c r="E1770" s="1">
        <v>690</v>
      </c>
      <c r="F1770" s="1">
        <v>3</v>
      </c>
      <c r="G1770" s="1">
        <v>0</v>
      </c>
      <c r="H1770" s="8">
        <v>84134</v>
      </c>
      <c r="I1770" s="8">
        <v>30531</v>
      </c>
      <c r="J1770" s="8">
        <v>750850</v>
      </c>
      <c r="K1770" s="1" t="s">
        <v>166</v>
      </c>
    </row>
    <row r="1771" spans="1:11">
      <c r="A1771" s="1" t="s">
        <v>232</v>
      </c>
      <c r="B1771" s="1">
        <v>1770</v>
      </c>
      <c r="C1771" s="1">
        <v>202209</v>
      </c>
      <c r="D1771" s="4" t="s">
        <v>265</v>
      </c>
      <c r="E1771" s="1">
        <v>696</v>
      </c>
      <c r="F1771" s="1">
        <v>3</v>
      </c>
      <c r="G1771" s="1">
        <v>0</v>
      </c>
      <c r="H1771" s="8">
        <v>1419350</v>
      </c>
      <c r="I1771" s="8">
        <v>595983</v>
      </c>
      <c r="J1771" s="8">
        <v>8264118</v>
      </c>
      <c r="K1771" s="1" t="s">
        <v>166</v>
      </c>
    </row>
    <row r="1772" spans="1:11">
      <c r="A1772" s="1" t="s">
        <v>232</v>
      </c>
      <c r="B1772" s="1">
        <v>1771</v>
      </c>
      <c r="C1772" s="1">
        <v>202209</v>
      </c>
      <c r="D1772" s="4" t="s">
        <v>265</v>
      </c>
      <c r="E1772" s="1">
        <v>720</v>
      </c>
      <c r="F1772" s="1">
        <v>3</v>
      </c>
      <c r="G1772" s="1">
        <v>0</v>
      </c>
      <c r="H1772" s="8">
        <v>5950991</v>
      </c>
      <c r="I1772" s="8">
        <v>2238322</v>
      </c>
      <c r="J1772" s="8">
        <v>38767913</v>
      </c>
      <c r="K1772" s="1" t="s">
        <v>166</v>
      </c>
    </row>
    <row r="1773" spans="1:11">
      <c r="A1773" s="1" t="s">
        <v>232</v>
      </c>
      <c r="B1773" s="1">
        <v>1772</v>
      </c>
      <c r="C1773" s="1">
        <v>202209</v>
      </c>
      <c r="D1773" s="4" t="s">
        <v>271</v>
      </c>
      <c r="E1773" s="1">
        <v>52</v>
      </c>
      <c r="F1773" s="1">
        <v>3</v>
      </c>
      <c r="G1773" s="1">
        <v>0</v>
      </c>
      <c r="H1773" s="8">
        <v>353555</v>
      </c>
      <c r="I1773" s="8">
        <v>70128</v>
      </c>
      <c r="J1773" s="8">
        <v>2353412</v>
      </c>
      <c r="K1773" s="1" t="s">
        <v>166</v>
      </c>
    </row>
    <row r="1774" spans="1:11">
      <c r="A1774" s="1" t="s">
        <v>232</v>
      </c>
      <c r="B1774" s="1">
        <v>1773</v>
      </c>
      <c r="C1774" s="1">
        <v>202209</v>
      </c>
      <c r="D1774" s="4" t="s">
        <v>271</v>
      </c>
      <c r="E1774" s="1">
        <v>204</v>
      </c>
      <c r="F1774" s="1">
        <v>3</v>
      </c>
      <c r="G1774" s="1">
        <v>0</v>
      </c>
      <c r="H1774" s="8">
        <v>179539</v>
      </c>
      <c r="I1774" s="8">
        <v>59291</v>
      </c>
      <c r="J1774" s="8">
        <v>1038507</v>
      </c>
      <c r="K1774" s="1" t="s">
        <v>166</v>
      </c>
    </row>
    <row r="1775" spans="1:11">
      <c r="A1775" s="1" t="s">
        <v>232</v>
      </c>
      <c r="B1775" s="1">
        <v>1774</v>
      </c>
      <c r="C1775" s="1">
        <v>202209</v>
      </c>
      <c r="D1775" s="4" t="s">
        <v>271</v>
      </c>
      <c r="E1775" s="1">
        <v>662</v>
      </c>
      <c r="F1775" s="1">
        <v>3</v>
      </c>
      <c r="G1775" s="1">
        <v>0</v>
      </c>
      <c r="H1775" s="8">
        <v>1931</v>
      </c>
      <c r="I1775" s="8">
        <v>1155</v>
      </c>
      <c r="J1775" s="8">
        <v>35732</v>
      </c>
      <c r="K1775" s="1" t="s">
        <v>166</v>
      </c>
    </row>
    <row r="1776" spans="1:11">
      <c r="A1776" s="1" t="s">
        <v>232</v>
      </c>
      <c r="B1776" s="1">
        <v>1775</v>
      </c>
      <c r="C1776" s="1">
        <v>202209</v>
      </c>
      <c r="D1776" s="4" t="s">
        <v>271</v>
      </c>
      <c r="E1776" s="1">
        <v>664</v>
      </c>
      <c r="F1776" s="1">
        <v>3</v>
      </c>
      <c r="G1776" s="1">
        <v>0</v>
      </c>
      <c r="H1776" s="8">
        <v>427605</v>
      </c>
      <c r="I1776" s="8">
        <v>144411</v>
      </c>
      <c r="J1776" s="8">
        <v>4320643</v>
      </c>
      <c r="K1776" s="1" t="s">
        <v>166</v>
      </c>
    </row>
    <row r="1777" spans="1:11">
      <c r="A1777" s="1" t="s">
        <v>232</v>
      </c>
      <c r="B1777" s="1">
        <v>1776</v>
      </c>
      <c r="C1777" s="1">
        <v>202209</v>
      </c>
      <c r="D1777" s="4" t="s">
        <v>271</v>
      </c>
      <c r="E1777" s="1">
        <v>666</v>
      </c>
      <c r="F1777" s="1">
        <v>3</v>
      </c>
      <c r="G1777" s="1">
        <v>0</v>
      </c>
      <c r="H1777" s="8">
        <v>167330</v>
      </c>
      <c r="I1777" s="8">
        <v>44006</v>
      </c>
      <c r="J1777" s="8">
        <v>833970</v>
      </c>
      <c r="K1777" s="1" t="s">
        <v>166</v>
      </c>
    </row>
    <row r="1778" spans="1:11">
      <c r="A1778" s="1" t="s">
        <v>232</v>
      </c>
      <c r="B1778" s="1">
        <v>1777</v>
      </c>
      <c r="C1778" s="1">
        <v>202209</v>
      </c>
      <c r="D1778" s="4" t="s">
        <v>271</v>
      </c>
      <c r="E1778" s="1">
        <v>669</v>
      </c>
      <c r="F1778" s="1">
        <v>3</v>
      </c>
      <c r="G1778" s="1">
        <v>0</v>
      </c>
      <c r="H1778" s="8">
        <v>180805</v>
      </c>
      <c r="I1778" s="8">
        <v>54284</v>
      </c>
      <c r="J1778" s="8">
        <v>1354249</v>
      </c>
      <c r="K1778" s="1" t="s">
        <v>166</v>
      </c>
    </row>
    <row r="1779" spans="1:11">
      <c r="A1779" s="1" t="s">
        <v>232</v>
      </c>
      <c r="B1779" s="1">
        <v>1778</v>
      </c>
      <c r="C1779" s="1">
        <v>202209</v>
      </c>
      <c r="D1779" s="4" t="s">
        <v>271</v>
      </c>
      <c r="E1779" s="1">
        <v>676</v>
      </c>
      <c r="F1779" s="1">
        <v>3</v>
      </c>
      <c r="G1779" s="1">
        <v>0</v>
      </c>
      <c r="H1779" s="8">
        <v>160745</v>
      </c>
      <c r="I1779" s="8">
        <v>48100</v>
      </c>
      <c r="J1779" s="8">
        <v>1342990</v>
      </c>
      <c r="K1779" s="1" t="s">
        <v>166</v>
      </c>
    </row>
    <row r="1780" spans="1:11">
      <c r="A1780" s="1" t="s">
        <v>232</v>
      </c>
      <c r="B1780" s="1">
        <v>1779</v>
      </c>
      <c r="C1780" s="1">
        <v>202209</v>
      </c>
      <c r="D1780" s="4" t="s">
        <v>271</v>
      </c>
      <c r="E1780" s="1">
        <v>690</v>
      </c>
      <c r="F1780" s="1">
        <v>3</v>
      </c>
      <c r="G1780" s="1">
        <v>0</v>
      </c>
      <c r="H1780" s="8">
        <v>96980</v>
      </c>
      <c r="I1780" s="8">
        <v>42950</v>
      </c>
      <c r="J1780" s="8">
        <v>1031551</v>
      </c>
      <c r="K1780" s="1" t="s">
        <v>166</v>
      </c>
    </row>
    <row r="1781" spans="1:11">
      <c r="A1781" s="1" t="s">
        <v>232</v>
      </c>
      <c r="B1781" s="1">
        <v>1780</v>
      </c>
      <c r="C1781" s="1">
        <v>202209</v>
      </c>
      <c r="D1781" s="4" t="s">
        <v>271</v>
      </c>
      <c r="E1781" s="1">
        <v>696</v>
      </c>
      <c r="F1781" s="1">
        <v>3</v>
      </c>
      <c r="G1781" s="1">
        <v>0</v>
      </c>
      <c r="H1781" s="8">
        <v>24838</v>
      </c>
      <c r="I1781" s="8">
        <v>18531</v>
      </c>
      <c r="J1781" s="8">
        <v>236124</v>
      </c>
      <c r="K1781" s="1" t="s">
        <v>166</v>
      </c>
    </row>
    <row r="1782" spans="1:11">
      <c r="A1782" s="1" t="s">
        <v>232</v>
      </c>
      <c r="B1782" s="1">
        <v>1781</v>
      </c>
      <c r="C1782" s="1">
        <v>202209</v>
      </c>
      <c r="D1782" s="4" t="s">
        <v>271</v>
      </c>
      <c r="E1782" s="1">
        <v>720</v>
      </c>
      <c r="F1782" s="1">
        <v>3</v>
      </c>
      <c r="G1782" s="1">
        <v>0</v>
      </c>
      <c r="H1782" s="8">
        <v>1453158</v>
      </c>
      <c r="I1782" s="8">
        <v>412152</v>
      </c>
      <c r="J1782" s="8">
        <v>12127907</v>
      </c>
      <c r="K1782" s="1" t="s">
        <v>166</v>
      </c>
    </row>
    <row r="1783" spans="1:11">
      <c r="A1783" s="1" t="s">
        <v>232</v>
      </c>
      <c r="B1783" s="1">
        <v>1782</v>
      </c>
      <c r="C1783" s="1">
        <v>202209</v>
      </c>
      <c r="D1783" s="4" t="s">
        <v>278</v>
      </c>
      <c r="E1783" s="1">
        <v>52</v>
      </c>
      <c r="F1783" s="1">
        <v>3</v>
      </c>
      <c r="G1783" s="1">
        <v>0</v>
      </c>
      <c r="H1783" s="8">
        <v>235448</v>
      </c>
      <c r="I1783" s="8">
        <v>62827</v>
      </c>
      <c r="J1783" s="8">
        <v>2033857</v>
      </c>
      <c r="K1783" s="1" t="s">
        <v>166</v>
      </c>
    </row>
    <row r="1784" spans="1:11">
      <c r="A1784" s="1" t="s">
        <v>232</v>
      </c>
      <c r="B1784" s="1">
        <v>1783</v>
      </c>
      <c r="C1784" s="1">
        <v>202209</v>
      </c>
      <c r="D1784" s="4" t="s">
        <v>278</v>
      </c>
      <c r="E1784" s="1">
        <v>204</v>
      </c>
      <c r="F1784" s="1">
        <v>3</v>
      </c>
      <c r="G1784" s="1">
        <v>0</v>
      </c>
      <c r="H1784" s="8">
        <v>21706</v>
      </c>
      <c r="I1784" s="8">
        <v>7822</v>
      </c>
      <c r="J1784" s="8">
        <v>225788</v>
      </c>
      <c r="K1784" s="1" t="s">
        <v>166</v>
      </c>
    </row>
    <row r="1785" spans="1:11">
      <c r="A1785" s="1" t="s">
        <v>232</v>
      </c>
      <c r="B1785" s="1">
        <v>1784</v>
      </c>
      <c r="C1785" s="1">
        <v>202209</v>
      </c>
      <c r="D1785" s="4" t="s">
        <v>278</v>
      </c>
      <c r="E1785" s="1">
        <v>662</v>
      </c>
      <c r="F1785" s="1">
        <v>3</v>
      </c>
      <c r="G1785" s="1">
        <v>0</v>
      </c>
      <c r="H1785" s="8">
        <v>16445</v>
      </c>
      <c r="I1785" s="8">
        <v>5511</v>
      </c>
      <c r="J1785" s="8">
        <v>97774</v>
      </c>
      <c r="K1785" s="1" t="s">
        <v>166</v>
      </c>
    </row>
    <row r="1786" spans="1:11">
      <c r="A1786" s="1" t="s">
        <v>232</v>
      </c>
      <c r="B1786" s="1">
        <v>1785</v>
      </c>
      <c r="C1786" s="1">
        <v>202209</v>
      </c>
      <c r="D1786" s="4" t="s">
        <v>278</v>
      </c>
      <c r="E1786" s="1">
        <v>664</v>
      </c>
      <c r="F1786" s="1">
        <v>3</v>
      </c>
      <c r="G1786" s="1">
        <v>0</v>
      </c>
      <c r="H1786" s="8">
        <v>353698</v>
      </c>
      <c r="I1786" s="8">
        <v>146107</v>
      </c>
      <c r="J1786" s="8">
        <v>2922101</v>
      </c>
      <c r="K1786" s="1" t="s">
        <v>166</v>
      </c>
    </row>
    <row r="1787" spans="1:11">
      <c r="A1787" s="1" t="s">
        <v>232</v>
      </c>
      <c r="B1787" s="1">
        <v>1786</v>
      </c>
      <c r="C1787" s="1">
        <v>202209</v>
      </c>
      <c r="D1787" s="4" t="s">
        <v>278</v>
      </c>
      <c r="E1787" s="1">
        <v>666</v>
      </c>
      <c r="F1787" s="1">
        <v>3</v>
      </c>
      <c r="G1787" s="1">
        <v>0</v>
      </c>
      <c r="H1787" s="8">
        <v>2086064</v>
      </c>
      <c r="I1787" s="8">
        <v>725312</v>
      </c>
      <c r="J1787" s="8">
        <v>12253805</v>
      </c>
      <c r="K1787" s="1" t="s">
        <v>166</v>
      </c>
    </row>
    <row r="1788" spans="1:11">
      <c r="A1788" s="1" t="s">
        <v>232</v>
      </c>
      <c r="B1788" s="1">
        <v>1787</v>
      </c>
      <c r="C1788" s="1">
        <v>202209</v>
      </c>
      <c r="D1788" s="4" t="s">
        <v>278</v>
      </c>
      <c r="E1788" s="1">
        <v>669</v>
      </c>
      <c r="F1788" s="1">
        <v>3</v>
      </c>
      <c r="G1788" s="1">
        <v>0</v>
      </c>
      <c r="H1788" s="8">
        <v>19449</v>
      </c>
      <c r="I1788" s="8">
        <v>9874</v>
      </c>
      <c r="J1788" s="8">
        <v>219462</v>
      </c>
      <c r="K1788" s="1" t="s">
        <v>166</v>
      </c>
    </row>
    <row r="1789" spans="1:11">
      <c r="A1789" s="1" t="s">
        <v>232</v>
      </c>
      <c r="B1789" s="1">
        <v>1788</v>
      </c>
      <c r="C1789" s="1">
        <v>202209</v>
      </c>
      <c r="D1789" s="4" t="s">
        <v>278</v>
      </c>
      <c r="E1789" s="1">
        <v>676</v>
      </c>
      <c r="F1789" s="1">
        <v>3</v>
      </c>
      <c r="G1789" s="1">
        <v>0</v>
      </c>
      <c r="H1789" s="8">
        <v>292</v>
      </c>
      <c r="I1789" s="8">
        <v>85</v>
      </c>
      <c r="J1789" s="8">
        <v>2522</v>
      </c>
      <c r="K1789" s="1" t="s">
        <v>166</v>
      </c>
    </row>
    <row r="1790" spans="1:11">
      <c r="A1790" s="1" t="s">
        <v>232</v>
      </c>
      <c r="B1790" s="1">
        <v>1789</v>
      </c>
      <c r="C1790" s="1">
        <v>202209</v>
      </c>
      <c r="D1790" s="4" t="s">
        <v>278</v>
      </c>
      <c r="E1790" s="1">
        <v>690</v>
      </c>
      <c r="F1790" s="1">
        <v>3</v>
      </c>
      <c r="G1790" s="1">
        <v>0</v>
      </c>
      <c r="H1790" s="8">
        <v>158263</v>
      </c>
      <c r="I1790" s="8">
        <v>55581</v>
      </c>
      <c r="J1790" s="8">
        <v>1583389</v>
      </c>
      <c r="K1790" s="1" t="s">
        <v>166</v>
      </c>
    </row>
    <row r="1791" spans="1:11">
      <c r="A1791" s="1" t="s">
        <v>232</v>
      </c>
      <c r="B1791" s="1">
        <v>1790</v>
      </c>
      <c r="C1791" s="1">
        <v>202209</v>
      </c>
      <c r="D1791" s="4" t="s">
        <v>278</v>
      </c>
      <c r="E1791" s="1">
        <v>696</v>
      </c>
      <c r="F1791" s="1">
        <v>3</v>
      </c>
      <c r="G1791" s="1">
        <v>0</v>
      </c>
      <c r="H1791" s="8">
        <v>52020</v>
      </c>
      <c r="I1791" s="8">
        <v>16885</v>
      </c>
      <c r="J1791" s="8">
        <v>663158</v>
      </c>
      <c r="K1791" s="1" t="s">
        <v>166</v>
      </c>
    </row>
    <row r="1792" spans="1:11">
      <c r="A1792" s="1" t="s">
        <v>232</v>
      </c>
      <c r="B1792" s="1">
        <v>1791</v>
      </c>
      <c r="C1792" s="1">
        <v>202209</v>
      </c>
      <c r="D1792" s="4" t="s">
        <v>278</v>
      </c>
      <c r="E1792" s="1">
        <v>720</v>
      </c>
      <c r="F1792" s="1">
        <v>3</v>
      </c>
      <c r="G1792" s="1">
        <v>0</v>
      </c>
      <c r="H1792" s="8">
        <v>237234</v>
      </c>
      <c r="I1792" s="8">
        <v>81386</v>
      </c>
      <c r="J1792" s="8">
        <v>2190683</v>
      </c>
      <c r="K1792" s="1" t="s">
        <v>166</v>
      </c>
    </row>
    <row r="1793" spans="1:11">
      <c r="A1793" s="1" t="s">
        <v>232</v>
      </c>
      <c r="B1793" s="1">
        <v>1792</v>
      </c>
      <c r="C1793" s="1">
        <v>202210</v>
      </c>
      <c r="D1793" s="4" t="s">
        <v>256</v>
      </c>
      <c r="E1793" s="1">
        <v>52</v>
      </c>
      <c r="F1793" s="1">
        <v>3</v>
      </c>
      <c r="G1793" s="1">
        <v>0</v>
      </c>
      <c r="H1793" s="8">
        <v>2822316</v>
      </c>
      <c r="I1793" s="8">
        <v>584314</v>
      </c>
      <c r="J1793" s="8">
        <v>12341978</v>
      </c>
      <c r="K1793" s="1" t="s">
        <v>166</v>
      </c>
    </row>
    <row r="1794" spans="1:11">
      <c r="A1794" s="1" t="s">
        <v>232</v>
      </c>
      <c r="B1794" s="1">
        <v>1793</v>
      </c>
      <c r="C1794" s="1">
        <v>202210</v>
      </c>
      <c r="D1794" s="4" t="s">
        <v>256</v>
      </c>
      <c r="E1794" s="1">
        <v>204</v>
      </c>
      <c r="F1794" s="1">
        <v>3</v>
      </c>
      <c r="G1794" s="1">
        <v>0</v>
      </c>
      <c r="H1794" s="8">
        <v>1750699</v>
      </c>
      <c r="I1794" s="8">
        <v>243200</v>
      </c>
      <c r="J1794" s="8">
        <v>1690386</v>
      </c>
      <c r="K1794" s="1" t="s">
        <v>166</v>
      </c>
    </row>
    <row r="1795" spans="1:11">
      <c r="A1795" s="1" t="s">
        <v>232</v>
      </c>
      <c r="B1795" s="1">
        <v>1794</v>
      </c>
      <c r="C1795" s="1">
        <v>202210</v>
      </c>
      <c r="D1795" s="4" t="s">
        <v>256</v>
      </c>
      <c r="E1795" s="1">
        <v>662</v>
      </c>
      <c r="F1795" s="1">
        <v>3</v>
      </c>
      <c r="G1795" s="1">
        <v>0</v>
      </c>
      <c r="H1795" s="8">
        <v>1047138</v>
      </c>
      <c r="I1795" s="8">
        <v>283338</v>
      </c>
      <c r="J1795" s="8">
        <v>3258872</v>
      </c>
      <c r="K1795" s="1" t="s">
        <v>166</v>
      </c>
    </row>
    <row r="1796" spans="1:11">
      <c r="A1796" s="1" t="s">
        <v>232</v>
      </c>
      <c r="B1796" s="1">
        <v>1795</v>
      </c>
      <c r="C1796" s="1">
        <v>202210</v>
      </c>
      <c r="D1796" s="4" t="s">
        <v>256</v>
      </c>
      <c r="E1796" s="1">
        <v>664</v>
      </c>
      <c r="F1796" s="1">
        <v>3</v>
      </c>
      <c r="G1796" s="1">
        <v>0</v>
      </c>
      <c r="H1796" s="8">
        <v>4294063</v>
      </c>
      <c r="I1796" s="8">
        <v>751137</v>
      </c>
      <c r="J1796" s="8">
        <v>11375229</v>
      </c>
      <c r="K1796" s="1" t="s">
        <v>166</v>
      </c>
    </row>
    <row r="1797" spans="1:11">
      <c r="A1797" s="1" t="s">
        <v>232</v>
      </c>
      <c r="B1797" s="1">
        <v>1796</v>
      </c>
      <c r="C1797" s="1">
        <v>202210</v>
      </c>
      <c r="D1797" s="4" t="s">
        <v>256</v>
      </c>
      <c r="E1797" s="1">
        <v>666</v>
      </c>
      <c r="F1797" s="1">
        <v>3</v>
      </c>
      <c r="G1797" s="1">
        <v>0</v>
      </c>
      <c r="H1797" s="8">
        <v>22618551</v>
      </c>
      <c r="I1797" s="8">
        <v>3650385</v>
      </c>
      <c r="J1797" s="8">
        <v>46293103</v>
      </c>
      <c r="K1797" s="1" t="s">
        <v>166</v>
      </c>
    </row>
    <row r="1798" spans="1:11">
      <c r="A1798" s="1" t="s">
        <v>232</v>
      </c>
      <c r="B1798" s="1">
        <v>1797</v>
      </c>
      <c r="C1798" s="1">
        <v>202210</v>
      </c>
      <c r="D1798" s="4" t="s">
        <v>256</v>
      </c>
      <c r="E1798" s="1">
        <v>669</v>
      </c>
      <c r="F1798" s="1">
        <v>3</v>
      </c>
      <c r="G1798" s="1">
        <v>0</v>
      </c>
      <c r="H1798" s="8">
        <v>507753</v>
      </c>
      <c r="I1798" s="8">
        <v>67713</v>
      </c>
      <c r="J1798" s="8">
        <v>1239079</v>
      </c>
      <c r="K1798" s="1" t="s">
        <v>166</v>
      </c>
    </row>
    <row r="1799" spans="1:11">
      <c r="A1799" s="1" t="s">
        <v>232</v>
      </c>
      <c r="B1799" s="1">
        <v>1798</v>
      </c>
      <c r="C1799" s="1">
        <v>202210</v>
      </c>
      <c r="D1799" s="4" t="s">
        <v>256</v>
      </c>
      <c r="E1799" s="1">
        <v>676</v>
      </c>
      <c r="F1799" s="1">
        <v>3</v>
      </c>
      <c r="G1799" s="1">
        <v>0</v>
      </c>
      <c r="H1799" s="8">
        <v>6700</v>
      </c>
      <c r="I1799" s="8">
        <v>1041</v>
      </c>
      <c r="J1799" s="8">
        <v>17517</v>
      </c>
      <c r="K1799" s="1" t="s">
        <v>166</v>
      </c>
    </row>
    <row r="1800" spans="1:11">
      <c r="A1800" s="1" t="s">
        <v>232</v>
      </c>
      <c r="B1800" s="1">
        <v>1799</v>
      </c>
      <c r="C1800" s="1">
        <v>202210</v>
      </c>
      <c r="D1800" s="4" t="s">
        <v>256</v>
      </c>
      <c r="E1800" s="1">
        <v>690</v>
      </c>
      <c r="F1800" s="1">
        <v>3</v>
      </c>
      <c r="G1800" s="1">
        <v>0</v>
      </c>
      <c r="H1800" s="8">
        <v>235722</v>
      </c>
      <c r="I1800" s="8">
        <v>55816</v>
      </c>
      <c r="J1800" s="8">
        <v>1347008</v>
      </c>
      <c r="K1800" s="1" t="s">
        <v>166</v>
      </c>
    </row>
    <row r="1801" spans="1:11">
      <c r="A1801" s="1" t="s">
        <v>232</v>
      </c>
      <c r="B1801" s="1">
        <v>1800</v>
      </c>
      <c r="C1801" s="1">
        <v>202210</v>
      </c>
      <c r="D1801" s="4" t="s">
        <v>256</v>
      </c>
      <c r="E1801" s="1">
        <v>696</v>
      </c>
      <c r="F1801" s="1">
        <v>3</v>
      </c>
      <c r="G1801" s="1">
        <v>0</v>
      </c>
      <c r="H1801" s="8">
        <v>201955</v>
      </c>
      <c r="I1801" s="8">
        <v>39495</v>
      </c>
      <c r="J1801" s="8">
        <v>880899</v>
      </c>
      <c r="K1801" s="1" t="s">
        <v>166</v>
      </c>
    </row>
    <row r="1802" spans="1:11">
      <c r="A1802" s="1" t="s">
        <v>232</v>
      </c>
      <c r="B1802" s="1">
        <v>1801</v>
      </c>
      <c r="C1802" s="1">
        <v>202210</v>
      </c>
      <c r="D1802" s="4" t="s">
        <v>256</v>
      </c>
      <c r="E1802" s="1">
        <v>720</v>
      </c>
      <c r="F1802" s="1">
        <v>3</v>
      </c>
      <c r="G1802" s="1">
        <v>0</v>
      </c>
      <c r="H1802" s="8">
        <v>1111403</v>
      </c>
      <c r="I1802" s="8">
        <v>255433</v>
      </c>
      <c r="J1802" s="8">
        <v>4261024</v>
      </c>
      <c r="K1802" s="1" t="s">
        <v>166</v>
      </c>
    </row>
    <row r="1803" spans="1:11">
      <c r="A1803" s="1" t="s">
        <v>232</v>
      </c>
      <c r="B1803" s="1">
        <v>1802</v>
      </c>
      <c r="C1803" s="1">
        <v>202210</v>
      </c>
      <c r="D1803" s="4" t="s">
        <v>265</v>
      </c>
      <c r="E1803" s="1">
        <v>52</v>
      </c>
      <c r="F1803" s="1">
        <v>3</v>
      </c>
      <c r="G1803" s="1">
        <v>0</v>
      </c>
      <c r="H1803" s="8">
        <v>1741559</v>
      </c>
      <c r="I1803" s="8">
        <v>567308</v>
      </c>
      <c r="J1803" s="8">
        <v>12296887</v>
      </c>
      <c r="K1803" s="1" t="s">
        <v>166</v>
      </c>
    </row>
    <row r="1804" spans="1:11">
      <c r="A1804" s="1" t="s">
        <v>232</v>
      </c>
      <c r="B1804" s="1">
        <v>1803</v>
      </c>
      <c r="C1804" s="1">
        <v>202210</v>
      </c>
      <c r="D1804" s="4" t="s">
        <v>265</v>
      </c>
      <c r="E1804" s="1">
        <v>204</v>
      </c>
      <c r="F1804" s="1">
        <v>3</v>
      </c>
      <c r="G1804" s="1">
        <v>0</v>
      </c>
      <c r="H1804" s="8">
        <v>5011</v>
      </c>
      <c r="I1804" s="8">
        <v>1285</v>
      </c>
      <c r="J1804" s="8">
        <v>25838</v>
      </c>
      <c r="K1804" s="1" t="s">
        <v>166</v>
      </c>
    </row>
    <row r="1805" spans="1:11">
      <c r="A1805" s="1" t="s">
        <v>232</v>
      </c>
      <c r="B1805" s="1">
        <v>1804</v>
      </c>
      <c r="C1805" s="1">
        <v>202210</v>
      </c>
      <c r="D1805" s="4" t="s">
        <v>265</v>
      </c>
      <c r="E1805" s="1">
        <v>662</v>
      </c>
      <c r="F1805" s="1">
        <v>3</v>
      </c>
      <c r="G1805" s="1">
        <v>0</v>
      </c>
      <c r="H1805" s="8">
        <v>82148</v>
      </c>
      <c r="I1805" s="8">
        <v>42377</v>
      </c>
      <c r="J1805" s="8">
        <v>682478</v>
      </c>
      <c r="K1805" s="1" t="s">
        <v>166</v>
      </c>
    </row>
    <row r="1806" spans="1:11">
      <c r="A1806" s="1" t="s">
        <v>232</v>
      </c>
      <c r="B1806" s="1">
        <v>1805</v>
      </c>
      <c r="C1806" s="1">
        <v>202210</v>
      </c>
      <c r="D1806" s="4" t="s">
        <v>265</v>
      </c>
      <c r="E1806" s="1">
        <v>664</v>
      </c>
      <c r="F1806" s="1">
        <v>3</v>
      </c>
      <c r="G1806" s="1">
        <v>0</v>
      </c>
      <c r="H1806" s="8">
        <v>97424</v>
      </c>
      <c r="I1806" s="8">
        <v>32193</v>
      </c>
      <c r="J1806" s="8">
        <v>549653</v>
      </c>
      <c r="K1806" s="1" t="s">
        <v>166</v>
      </c>
    </row>
    <row r="1807" spans="1:11">
      <c r="A1807" s="1" t="s">
        <v>232</v>
      </c>
      <c r="B1807" s="1">
        <v>1806</v>
      </c>
      <c r="C1807" s="1">
        <v>202210</v>
      </c>
      <c r="D1807" s="4" t="s">
        <v>265</v>
      </c>
      <c r="E1807" s="1">
        <v>666</v>
      </c>
      <c r="F1807" s="1">
        <v>3</v>
      </c>
      <c r="G1807" s="1">
        <v>0</v>
      </c>
      <c r="H1807" s="8">
        <v>5579005</v>
      </c>
      <c r="I1807" s="8">
        <v>1881213</v>
      </c>
      <c r="J1807" s="8">
        <v>27586434</v>
      </c>
      <c r="K1807" s="1" t="s">
        <v>166</v>
      </c>
    </row>
    <row r="1808" spans="1:11">
      <c r="A1808" s="1" t="s">
        <v>232</v>
      </c>
      <c r="B1808" s="1">
        <v>1807</v>
      </c>
      <c r="C1808" s="1">
        <v>202210</v>
      </c>
      <c r="D1808" s="4" t="s">
        <v>265</v>
      </c>
      <c r="E1808" s="1">
        <v>669</v>
      </c>
      <c r="F1808" s="1">
        <v>3</v>
      </c>
      <c r="G1808" s="1">
        <v>0</v>
      </c>
      <c r="H1808" s="8">
        <v>34803</v>
      </c>
      <c r="I1808" s="8">
        <v>16450</v>
      </c>
      <c r="J1808" s="8">
        <v>266589</v>
      </c>
      <c r="K1808" s="1" t="s">
        <v>166</v>
      </c>
    </row>
    <row r="1809" spans="1:11">
      <c r="A1809" s="1" t="s">
        <v>232</v>
      </c>
      <c r="B1809" s="1">
        <v>1808</v>
      </c>
      <c r="C1809" s="1">
        <v>202210</v>
      </c>
      <c r="D1809" s="4" t="s">
        <v>265</v>
      </c>
      <c r="E1809" s="1">
        <v>676</v>
      </c>
      <c r="F1809" s="1">
        <v>3</v>
      </c>
      <c r="G1809" s="1">
        <v>0</v>
      </c>
      <c r="H1809" s="8">
        <v>949738</v>
      </c>
      <c r="I1809" s="8">
        <v>394073</v>
      </c>
      <c r="J1809" s="8">
        <v>4072629</v>
      </c>
      <c r="K1809" s="1" t="s">
        <v>166</v>
      </c>
    </row>
    <row r="1810" spans="1:11">
      <c r="A1810" s="1" t="s">
        <v>232</v>
      </c>
      <c r="B1810" s="1">
        <v>1809</v>
      </c>
      <c r="C1810" s="1">
        <v>202210</v>
      </c>
      <c r="D1810" s="4" t="s">
        <v>265</v>
      </c>
      <c r="E1810" s="1">
        <v>690</v>
      </c>
      <c r="F1810" s="1">
        <v>3</v>
      </c>
      <c r="G1810" s="1">
        <v>0</v>
      </c>
      <c r="H1810" s="8">
        <v>94346</v>
      </c>
      <c r="I1810" s="8">
        <v>43373</v>
      </c>
      <c r="J1810" s="8">
        <v>1004604</v>
      </c>
      <c r="K1810" s="1" t="s">
        <v>166</v>
      </c>
    </row>
    <row r="1811" spans="1:11">
      <c r="A1811" s="1" t="s">
        <v>232</v>
      </c>
      <c r="B1811" s="1">
        <v>1810</v>
      </c>
      <c r="C1811" s="1">
        <v>202210</v>
      </c>
      <c r="D1811" s="4" t="s">
        <v>265</v>
      </c>
      <c r="E1811" s="1">
        <v>696</v>
      </c>
      <c r="F1811" s="1">
        <v>3</v>
      </c>
      <c r="G1811" s="1">
        <v>0</v>
      </c>
      <c r="H1811" s="8">
        <v>1263791</v>
      </c>
      <c r="I1811" s="8">
        <v>511110</v>
      </c>
      <c r="J1811" s="8">
        <v>8209945</v>
      </c>
      <c r="K1811" s="1" t="s">
        <v>166</v>
      </c>
    </row>
    <row r="1812" spans="1:11">
      <c r="A1812" s="1" t="s">
        <v>232</v>
      </c>
      <c r="B1812" s="1">
        <v>1811</v>
      </c>
      <c r="C1812" s="1">
        <v>202210</v>
      </c>
      <c r="D1812" s="4" t="s">
        <v>265</v>
      </c>
      <c r="E1812" s="1">
        <v>720</v>
      </c>
      <c r="F1812" s="1">
        <v>3</v>
      </c>
      <c r="G1812" s="1">
        <v>0</v>
      </c>
      <c r="H1812" s="8">
        <v>6038977</v>
      </c>
      <c r="I1812" s="8">
        <v>2247397</v>
      </c>
      <c r="J1812" s="8">
        <v>39594881</v>
      </c>
      <c r="K1812" s="1" t="s">
        <v>166</v>
      </c>
    </row>
    <row r="1813" spans="1:11">
      <c r="A1813" s="1" t="s">
        <v>232</v>
      </c>
      <c r="B1813" s="1">
        <v>1812</v>
      </c>
      <c r="C1813" s="1">
        <v>202210</v>
      </c>
      <c r="D1813" s="4" t="s">
        <v>271</v>
      </c>
      <c r="E1813" s="1">
        <v>52</v>
      </c>
      <c r="F1813" s="1">
        <v>3</v>
      </c>
      <c r="G1813" s="1">
        <v>0</v>
      </c>
      <c r="H1813" s="8">
        <v>394281</v>
      </c>
      <c r="I1813" s="8">
        <v>81716</v>
      </c>
      <c r="J1813" s="8">
        <v>3025060</v>
      </c>
      <c r="K1813" s="1" t="s">
        <v>166</v>
      </c>
    </row>
    <row r="1814" spans="1:11">
      <c r="A1814" s="1" t="s">
        <v>232</v>
      </c>
      <c r="B1814" s="1">
        <v>1813</v>
      </c>
      <c r="C1814" s="1">
        <v>202210</v>
      </c>
      <c r="D1814" s="4" t="s">
        <v>271</v>
      </c>
      <c r="E1814" s="1">
        <v>204</v>
      </c>
      <c r="F1814" s="1">
        <v>3</v>
      </c>
      <c r="G1814" s="1">
        <v>0</v>
      </c>
      <c r="H1814" s="8">
        <v>252928</v>
      </c>
      <c r="I1814" s="8">
        <v>83931</v>
      </c>
      <c r="J1814" s="8">
        <v>2015135</v>
      </c>
      <c r="K1814" s="1" t="s">
        <v>166</v>
      </c>
    </row>
    <row r="1815" spans="1:11">
      <c r="A1815" s="1" t="s">
        <v>232</v>
      </c>
      <c r="B1815" s="1">
        <v>1814</v>
      </c>
      <c r="C1815" s="1">
        <v>202210</v>
      </c>
      <c r="D1815" s="4" t="s">
        <v>271</v>
      </c>
      <c r="E1815" s="1">
        <v>662</v>
      </c>
      <c r="F1815" s="1">
        <v>3</v>
      </c>
      <c r="G1815" s="1">
        <v>0</v>
      </c>
      <c r="H1815" s="8">
        <v>5952</v>
      </c>
      <c r="I1815" s="8">
        <v>3149</v>
      </c>
      <c r="J1815" s="8">
        <v>57732</v>
      </c>
      <c r="K1815" s="1" t="s">
        <v>166</v>
      </c>
    </row>
    <row r="1816" spans="1:11">
      <c r="A1816" s="1" t="s">
        <v>232</v>
      </c>
      <c r="B1816" s="1">
        <v>1815</v>
      </c>
      <c r="C1816" s="1">
        <v>202210</v>
      </c>
      <c r="D1816" s="4" t="s">
        <v>271</v>
      </c>
      <c r="E1816" s="1">
        <v>664</v>
      </c>
      <c r="F1816" s="1">
        <v>3</v>
      </c>
      <c r="G1816" s="1">
        <v>0</v>
      </c>
      <c r="H1816" s="8">
        <v>448265</v>
      </c>
      <c r="I1816" s="8">
        <v>160129</v>
      </c>
      <c r="J1816" s="8">
        <v>5284556</v>
      </c>
      <c r="K1816" s="1" t="s">
        <v>166</v>
      </c>
    </row>
    <row r="1817" spans="1:11">
      <c r="A1817" s="1" t="s">
        <v>232</v>
      </c>
      <c r="B1817" s="1">
        <v>1816</v>
      </c>
      <c r="C1817" s="1">
        <v>202210</v>
      </c>
      <c r="D1817" s="4" t="s">
        <v>271</v>
      </c>
      <c r="E1817" s="1">
        <v>666</v>
      </c>
      <c r="F1817" s="1">
        <v>3</v>
      </c>
      <c r="G1817" s="1">
        <v>0</v>
      </c>
      <c r="H1817" s="8">
        <v>198415</v>
      </c>
      <c r="I1817" s="8">
        <v>40197</v>
      </c>
      <c r="J1817" s="8">
        <v>819230</v>
      </c>
      <c r="K1817" s="1" t="s">
        <v>166</v>
      </c>
    </row>
    <row r="1818" spans="1:11">
      <c r="A1818" s="1" t="s">
        <v>232</v>
      </c>
      <c r="B1818" s="1">
        <v>1817</v>
      </c>
      <c r="C1818" s="1">
        <v>202210</v>
      </c>
      <c r="D1818" s="4" t="s">
        <v>271</v>
      </c>
      <c r="E1818" s="1">
        <v>669</v>
      </c>
      <c r="F1818" s="1">
        <v>3</v>
      </c>
      <c r="G1818" s="1">
        <v>0</v>
      </c>
      <c r="H1818" s="8">
        <v>109205</v>
      </c>
      <c r="I1818" s="8">
        <v>37243</v>
      </c>
      <c r="J1818" s="8">
        <v>810385</v>
      </c>
      <c r="K1818" s="1" t="s">
        <v>166</v>
      </c>
    </row>
    <row r="1819" spans="1:11">
      <c r="A1819" s="1" t="s">
        <v>232</v>
      </c>
      <c r="B1819" s="1">
        <v>1818</v>
      </c>
      <c r="C1819" s="1">
        <v>202210</v>
      </c>
      <c r="D1819" s="4" t="s">
        <v>271</v>
      </c>
      <c r="E1819" s="1">
        <v>676</v>
      </c>
      <c r="F1819" s="1">
        <v>3</v>
      </c>
      <c r="G1819" s="1">
        <v>0</v>
      </c>
      <c r="H1819" s="8">
        <v>91912</v>
      </c>
      <c r="I1819" s="8">
        <v>37489</v>
      </c>
      <c r="J1819" s="8">
        <v>900758</v>
      </c>
      <c r="K1819" s="1" t="s">
        <v>166</v>
      </c>
    </row>
    <row r="1820" spans="1:11">
      <c r="A1820" s="1" t="s">
        <v>232</v>
      </c>
      <c r="B1820" s="1">
        <v>1819</v>
      </c>
      <c r="C1820" s="1">
        <v>202210</v>
      </c>
      <c r="D1820" s="4" t="s">
        <v>271</v>
      </c>
      <c r="E1820" s="1">
        <v>690</v>
      </c>
      <c r="F1820" s="1">
        <v>3</v>
      </c>
      <c r="G1820" s="1">
        <v>0</v>
      </c>
      <c r="H1820" s="8">
        <v>65815</v>
      </c>
      <c r="I1820" s="8">
        <v>25551</v>
      </c>
      <c r="J1820" s="8">
        <v>760701</v>
      </c>
      <c r="K1820" s="1" t="s">
        <v>166</v>
      </c>
    </row>
    <row r="1821" spans="1:11">
      <c r="A1821" s="1" t="s">
        <v>232</v>
      </c>
      <c r="B1821" s="1">
        <v>1820</v>
      </c>
      <c r="C1821" s="1">
        <v>202210</v>
      </c>
      <c r="D1821" s="4" t="s">
        <v>271</v>
      </c>
      <c r="E1821" s="1">
        <v>696</v>
      </c>
      <c r="F1821" s="1">
        <v>3</v>
      </c>
      <c r="G1821" s="1">
        <v>0</v>
      </c>
      <c r="H1821" s="8">
        <v>40369</v>
      </c>
      <c r="I1821" s="8">
        <v>15657</v>
      </c>
      <c r="J1821" s="8">
        <v>460781</v>
      </c>
      <c r="K1821" s="1" t="s">
        <v>166</v>
      </c>
    </row>
    <row r="1822" spans="1:11">
      <c r="A1822" s="1" t="s">
        <v>232</v>
      </c>
      <c r="B1822" s="1">
        <v>1821</v>
      </c>
      <c r="C1822" s="1">
        <v>202210</v>
      </c>
      <c r="D1822" s="4" t="s">
        <v>271</v>
      </c>
      <c r="E1822" s="1">
        <v>720</v>
      </c>
      <c r="F1822" s="1">
        <v>3</v>
      </c>
      <c r="G1822" s="1">
        <v>0</v>
      </c>
      <c r="H1822" s="8">
        <v>1111025</v>
      </c>
      <c r="I1822" s="8">
        <v>375807</v>
      </c>
      <c r="J1822" s="8">
        <v>12246672</v>
      </c>
      <c r="K1822" s="1" t="s">
        <v>166</v>
      </c>
    </row>
    <row r="1823" spans="1:11">
      <c r="A1823" s="1" t="s">
        <v>232</v>
      </c>
      <c r="B1823" s="1">
        <v>1822</v>
      </c>
      <c r="C1823" s="1">
        <v>202210</v>
      </c>
      <c r="D1823" s="4" t="s">
        <v>278</v>
      </c>
      <c r="E1823" s="1">
        <v>52</v>
      </c>
      <c r="F1823" s="1">
        <v>3</v>
      </c>
      <c r="G1823" s="1">
        <v>0</v>
      </c>
      <c r="H1823" s="8">
        <v>231658</v>
      </c>
      <c r="I1823" s="8">
        <v>69480</v>
      </c>
      <c r="J1823" s="8">
        <v>2455878</v>
      </c>
      <c r="K1823" s="1" t="s">
        <v>166</v>
      </c>
    </row>
    <row r="1824" spans="1:11">
      <c r="A1824" s="1" t="s">
        <v>232</v>
      </c>
      <c r="B1824" s="1">
        <v>1823</v>
      </c>
      <c r="C1824" s="1">
        <v>202210</v>
      </c>
      <c r="D1824" s="4" t="s">
        <v>278</v>
      </c>
      <c r="E1824" s="1">
        <v>204</v>
      </c>
      <c r="F1824" s="1">
        <v>3</v>
      </c>
      <c r="G1824" s="1">
        <v>0</v>
      </c>
      <c r="H1824" s="8">
        <v>20130</v>
      </c>
      <c r="I1824" s="8">
        <v>5976</v>
      </c>
      <c r="J1824" s="8">
        <v>193409</v>
      </c>
      <c r="K1824" s="1" t="s">
        <v>166</v>
      </c>
    </row>
    <row r="1825" spans="1:11">
      <c r="A1825" s="1" t="s">
        <v>232</v>
      </c>
      <c r="B1825" s="1">
        <v>1824</v>
      </c>
      <c r="C1825" s="1">
        <v>202210</v>
      </c>
      <c r="D1825" s="4" t="s">
        <v>278</v>
      </c>
      <c r="E1825" s="1">
        <v>662</v>
      </c>
      <c r="F1825" s="1">
        <v>3</v>
      </c>
      <c r="G1825" s="1">
        <v>0</v>
      </c>
      <c r="H1825" s="8">
        <v>10083</v>
      </c>
      <c r="I1825" s="8">
        <v>4798</v>
      </c>
      <c r="J1825" s="8">
        <v>17629</v>
      </c>
      <c r="K1825" s="1" t="s">
        <v>166</v>
      </c>
    </row>
    <row r="1826" spans="1:11">
      <c r="A1826" s="1" t="s">
        <v>232</v>
      </c>
      <c r="B1826" s="1">
        <v>1825</v>
      </c>
      <c r="C1826" s="1">
        <v>202210</v>
      </c>
      <c r="D1826" s="4" t="s">
        <v>278</v>
      </c>
      <c r="E1826" s="1">
        <v>664</v>
      </c>
      <c r="F1826" s="1">
        <v>3</v>
      </c>
      <c r="G1826" s="1">
        <v>0</v>
      </c>
      <c r="H1826" s="8">
        <v>389539</v>
      </c>
      <c r="I1826" s="8">
        <v>127918</v>
      </c>
      <c r="J1826" s="8">
        <v>2997475</v>
      </c>
      <c r="K1826" s="1" t="s">
        <v>166</v>
      </c>
    </row>
    <row r="1827" spans="1:11">
      <c r="A1827" s="1" t="s">
        <v>232</v>
      </c>
      <c r="B1827" s="1">
        <v>1826</v>
      </c>
      <c r="C1827" s="1">
        <v>202210</v>
      </c>
      <c r="D1827" s="4" t="s">
        <v>278</v>
      </c>
      <c r="E1827" s="1">
        <v>666</v>
      </c>
      <c r="F1827" s="1">
        <v>3</v>
      </c>
      <c r="G1827" s="1">
        <v>0</v>
      </c>
      <c r="H1827" s="8">
        <v>2093588</v>
      </c>
      <c r="I1827" s="8">
        <v>734866</v>
      </c>
      <c r="J1827" s="8">
        <v>13100734</v>
      </c>
      <c r="K1827" s="1" t="s">
        <v>166</v>
      </c>
    </row>
    <row r="1828" spans="1:11">
      <c r="A1828" s="1" t="s">
        <v>232</v>
      </c>
      <c r="B1828" s="1">
        <v>1827</v>
      </c>
      <c r="C1828" s="1">
        <v>202210</v>
      </c>
      <c r="D1828" s="4" t="s">
        <v>278</v>
      </c>
      <c r="E1828" s="1">
        <v>669</v>
      </c>
      <c r="F1828" s="1">
        <v>3</v>
      </c>
      <c r="G1828" s="1">
        <v>0</v>
      </c>
      <c r="H1828" s="8">
        <v>17046</v>
      </c>
      <c r="I1828" s="8">
        <v>6177</v>
      </c>
      <c r="J1828" s="8">
        <v>196326</v>
      </c>
      <c r="K1828" s="1" t="s">
        <v>166</v>
      </c>
    </row>
    <row r="1829" spans="1:11">
      <c r="A1829" s="1" t="s">
        <v>232</v>
      </c>
      <c r="B1829" s="1">
        <v>1828</v>
      </c>
      <c r="C1829" s="1">
        <v>202210</v>
      </c>
      <c r="D1829" s="4" t="s">
        <v>278</v>
      </c>
      <c r="E1829" s="1">
        <v>690</v>
      </c>
      <c r="F1829" s="1">
        <v>3</v>
      </c>
      <c r="G1829" s="1">
        <v>0</v>
      </c>
      <c r="H1829" s="8">
        <v>83937</v>
      </c>
      <c r="I1829" s="8">
        <v>27871</v>
      </c>
      <c r="J1829" s="8">
        <v>920292</v>
      </c>
      <c r="K1829" s="1" t="s">
        <v>166</v>
      </c>
    </row>
    <row r="1830" spans="1:11">
      <c r="A1830" s="1" t="s">
        <v>232</v>
      </c>
      <c r="B1830" s="1">
        <v>1829</v>
      </c>
      <c r="C1830" s="1">
        <v>202210</v>
      </c>
      <c r="D1830" s="4" t="s">
        <v>278</v>
      </c>
      <c r="E1830" s="1">
        <v>696</v>
      </c>
      <c r="F1830" s="1">
        <v>3</v>
      </c>
      <c r="G1830" s="1">
        <v>0</v>
      </c>
      <c r="H1830" s="8">
        <v>111248</v>
      </c>
      <c r="I1830" s="8">
        <v>38057</v>
      </c>
      <c r="J1830" s="8">
        <v>1220657</v>
      </c>
      <c r="K1830" s="1" t="s">
        <v>166</v>
      </c>
    </row>
    <row r="1831" spans="1:11">
      <c r="A1831" s="1" t="s">
        <v>232</v>
      </c>
      <c r="B1831" s="1">
        <v>1830</v>
      </c>
      <c r="C1831" s="1">
        <v>202210</v>
      </c>
      <c r="D1831" s="4" t="s">
        <v>278</v>
      </c>
      <c r="E1831" s="1">
        <v>720</v>
      </c>
      <c r="F1831" s="1">
        <v>3</v>
      </c>
      <c r="G1831" s="1">
        <v>0</v>
      </c>
      <c r="H1831" s="8">
        <v>190542</v>
      </c>
      <c r="I1831" s="8">
        <v>63865</v>
      </c>
      <c r="J1831" s="8">
        <v>2068129</v>
      </c>
      <c r="K1831" s="1" t="s">
        <v>166</v>
      </c>
    </row>
    <row r="1832" spans="1:11">
      <c r="A1832" s="1" t="s">
        <v>232</v>
      </c>
      <c r="B1832" s="1">
        <v>1831</v>
      </c>
      <c r="C1832" s="1">
        <v>202211</v>
      </c>
      <c r="D1832" s="4" t="s">
        <v>256</v>
      </c>
      <c r="E1832" s="1">
        <v>52</v>
      </c>
      <c r="F1832" s="1">
        <v>3</v>
      </c>
      <c r="G1832" s="1">
        <v>0</v>
      </c>
      <c r="H1832" s="8">
        <v>2867905</v>
      </c>
      <c r="I1832" s="8">
        <v>538065</v>
      </c>
      <c r="J1832" s="8">
        <v>11095328</v>
      </c>
      <c r="K1832" s="1" t="s">
        <v>166</v>
      </c>
    </row>
    <row r="1833" spans="1:11">
      <c r="A1833" s="1" t="s">
        <v>232</v>
      </c>
      <c r="B1833" s="1">
        <v>1832</v>
      </c>
      <c r="C1833" s="1">
        <v>202211</v>
      </c>
      <c r="D1833" s="4" t="s">
        <v>256</v>
      </c>
      <c r="E1833" s="1">
        <v>204</v>
      </c>
      <c r="F1833" s="1">
        <v>3</v>
      </c>
      <c r="G1833" s="1">
        <v>0</v>
      </c>
      <c r="H1833" s="8">
        <v>1374381</v>
      </c>
      <c r="I1833" s="8">
        <v>197368</v>
      </c>
      <c r="J1833" s="8">
        <v>1361161</v>
      </c>
      <c r="K1833" s="1" t="s">
        <v>166</v>
      </c>
    </row>
    <row r="1834" spans="1:11">
      <c r="A1834" s="1" t="s">
        <v>232</v>
      </c>
      <c r="B1834" s="1">
        <v>1833</v>
      </c>
      <c r="C1834" s="1">
        <v>202211</v>
      </c>
      <c r="D1834" s="4" t="s">
        <v>256</v>
      </c>
      <c r="E1834" s="1">
        <v>662</v>
      </c>
      <c r="F1834" s="1">
        <v>3</v>
      </c>
      <c r="G1834" s="1">
        <v>0</v>
      </c>
      <c r="H1834" s="8">
        <v>1090568</v>
      </c>
      <c r="I1834" s="8">
        <v>264307</v>
      </c>
      <c r="J1834" s="8">
        <v>2720818</v>
      </c>
      <c r="K1834" s="1" t="s">
        <v>166</v>
      </c>
    </row>
    <row r="1835" spans="1:11">
      <c r="A1835" s="1" t="s">
        <v>232</v>
      </c>
      <c r="B1835" s="1">
        <v>1834</v>
      </c>
      <c r="C1835" s="1">
        <v>202211</v>
      </c>
      <c r="D1835" s="4" t="s">
        <v>256</v>
      </c>
      <c r="E1835" s="1">
        <v>664</v>
      </c>
      <c r="F1835" s="1">
        <v>3</v>
      </c>
      <c r="G1835" s="1">
        <v>0</v>
      </c>
      <c r="H1835" s="8">
        <v>3035490</v>
      </c>
      <c r="I1835" s="8">
        <v>496540</v>
      </c>
      <c r="J1835" s="8">
        <v>7810109</v>
      </c>
      <c r="K1835" s="1" t="s">
        <v>166</v>
      </c>
    </row>
    <row r="1836" spans="1:11">
      <c r="A1836" s="1" t="s">
        <v>232</v>
      </c>
      <c r="B1836" s="1">
        <v>1835</v>
      </c>
      <c r="C1836" s="1">
        <v>202211</v>
      </c>
      <c r="D1836" s="4" t="s">
        <v>256</v>
      </c>
      <c r="E1836" s="1">
        <v>666</v>
      </c>
      <c r="F1836" s="1">
        <v>3</v>
      </c>
      <c r="G1836" s="1">
        <v>0</v>
      </c>
      <c r="H1836" s="8">
        <v>18378048</v>
      </c>
      <c r="I1836" s="8">
        <v>3181218</v>
      </c>
      <c r="J1836" s="8">
        <v>41494681</v>
      </c>
      <c r="K1836" s="1" t="s">
        <v>166</v>
      </c>
    </row>
    <row r="1837" spans="1:11">
      <c r="A1837" s="1" t="s">
        <v>232</v>
      </c>
      <c r="B1837" s="1">
        <v>1836</v>
      </c>
      <c r="C1837" s="1">
        <v>202211</v>
      </c>
      <c r="D1837" s="4" t="s">
        <v>256</v>
      </c>
      <c r="E1837" s="1">
        <v>669</v>
      </c>
      <c r="F1837" s="1">
        <v>3</v>
      </c>
      <c r="G1837" s="1">
        <v>0</v>
      </c>
      <c r="H1837" s="8">
        <v>694069</v>
      </c>
      <c r="I1837" s="8">
        <v>95789</v>
      </c>
      <c r="J1837" s="8">
        <v>1579306</v>
      </c>
      <c r="K1837" s="1" t="s">
        <v>166</v>
      </c>
    </row>
    <row r="1838" spans="1:11">
      <c r="A1838" s="1" t="s">
        <v>232</v>
      </c>
      <c r="B1838" s="1">
        <v>1837</v>
      </c>
      <c r="C1838" s="1">
        <v>202211</v>
      </c>
      <c r="D1838" s="4" t="s">
        <v>256</v>
      </c>
      <c r="E1838" s="1">
        <v>676</v>
      </c>
      <c r="F1838" s="1">
        <v>3</v>
      </c>
      <c r="G1838" s="1">
        <v>0</v>
      </c>
      <c r="H1838" s="8">
        <v>32298</v>
      </c>
      <c r="I1838" s="8">
        <v>5550</v>
      </c>
      <c r="J1838" s="8">
        <v>122444</v>
      </c>
      <c r="K1838" s="1" t="s">
        <v>166</v>
      </c>
    </row>
    <row r="1839" spans="1:11">
      <c r="A1839" s="1" t="s">
        <v>232</v>
      </c>
      <c r="B1839" s="1">
        <v>1838</v>
      </c>
      <c r="C1839" s="1">
        <v>202211</v>
      </c>
      <c r="D1839" s="4" t="s">
        <v>256</v>
      </c>
      <c r="E1839" s="1">
        <v>690</v>
      </c>
      <c r="F1839" s="1">
        <v>3</v>
      </c>
      <c r="G1839" s="1">
        <v>0</v>
      </c>
      <c r="H1839" s="8">
        <v>200972</v>
      </c>
      <c r="I1839" s="8">
        <v>52309</v>
      </c>
      <c r="J1839" s="8">
        <v>1418395</v>
      </c>
      <c r="K1839" s="1" t="s">
        <v>166</v>
      </c>
    </row>
    <row r="1840" spans="1:11">
      <c r="A1840" s="1" t="s">
        <v>232</v>
      </c>
      <c r="B1840" s="1">
        <v>1839</v>
      </c>
      <c r="C1840" s="1">
        <v>202211</v>
      </c>
      <c r="D1840" s="4" t="s">
        <v>256</v>
      </c>
      <c r="E1840" s="1">
        <v>696</v>
      </c>
      <c r="F1840" s="1">
        <v>3</v>
      </c>
      <c r="G1840" s="1">
        <v>0</v>
      </c>
      <c r="H1840" s="8">
        <v>147068</v>
      </c>
      <c r="I1840" s="8">
        <v>28448</v>
      </c>
      <c r="J1840" s="8">
        <v>700280</v>
      </c>
      <c r="K1840" s="1" t="s">
        <v>166</v>
      </c>
    </row>
    <row r="1841" spans="1:11">
      <c r="A1841" s="1" t="s">
        <v>232</v>
      </c>
      <c r="B1841" s="1">
        <v>1840</v>
      </c>
      <c r="C1841" s="1">
        <v>202211</v>
      </c>
      <c r="D1841" s="4" t="s">
        <v>256</v>
      </c>
      <c r="E1841" s="1">
        <v>720</v>
      </c>
      <c r="F1841" s="1">
        <v>3</v>
      </c>
      <c r="G1841" s="1">
        <v>0</v>
      </c>
      <c r="H1841" s="8">
        <v>849252</v>
      </c>
      <c r="I1841" s="8">
        <v>197892</v>
      </c>
      <c r="J1841" s="8">
        <v>4330393</v>
      </c>
      <c r="K1841" s="1" t="s">
        <v>166</v>
      </c>
    </row>
    <row r="1842" spans="1:11">
      <c r="A1842" s="1" t="s">
        <v>232</v>
      </c>
      <c r="B1842" s="1">
        <v>1841</v>
      </c>
      <c r="C1842" s="1">
        <v>202211</v>
      </c>
      <c r="D1842" s="4" t="s">
        <v>265</v>
      </c>
      <c r="E1842" s="1">
        <v>52</v>
      </c>
      <c r="F1842" s="1">
        <v>3</v>
      </c>
      <c r="G1842" s="1">
        <v>0</v>
      </c>
      <c r="H1842" s="8">
        <v>1106235</v>
      </c>
      <c r="I1842" s="8">
        <v>365677</v>
      </c>
      <c r="J1842" s="8">
        <v>8276570</v>
      </c>
      <c r="K1842" s="1" t="s">
        <v>166</v>
      </c>
    </row>
    <row r="1843" spans="1:11">
      <c r="A1843" s="1" t="s">
        <v>232</v>
      </c>
      <c r="B1843" s="1">
        <v>1842</v>
      </c>
      <c r="C1843" s="1">
        <v>202211</v>
      </c>
      <c r="D1843" s="4" t="s">
        <v>265</v>
      </c>
      <c r="E1843" s="1">
        <v>204</v>
      </c>
      <c r="F1843" s="1">
        <v>3</v>
      </c>
      <c r="G1843" s="1">
        <v>0</v>
      </c>
      <c r="H1843" s="8">
        <v>6572</v>
      </c>
      <c r="I1843" s="8">
        <v>1583</v>
      </c>
      <c r="J1843" s="8">
        <v>50120</v>
      </c>
      <c r="K1843" s="1" t="s">
        <v>166</v>
      </c>
    </row>
    <row r="1844" spans="1:11">
      <c r="A1844" s="1" t="s">
        <v>232</v>
      </c>
      <c r="B1844" s="1">
        <v>1843</v>
      </c>
      <c r="C1844" s="1">
        <v>202211</v>
      </c>
      <c r="D1844" s="4" t="s">
        <v>265</v>
      </c>
      <c r="E1844" s="1">
        <v>662</v>
      </c>
      <c r="F1844" s="1">
        <v>3</v>
      </c>
      <c r="G1844" s="1">
        <v>0</v>
      </c>
      <c r="H1844" s="8">
        <v>68748</v>
      </c>
      <c r="I1844" s="8">
        <v>43960</v>
      </c>
      <c r="J1844" s="8">
        <v>504539</v>
      </c>
      <c r="K1844" s="1" t="s">
        <v>166</v>
      </c>
    </row>
    <row r="1845" spans="1:11">
      <c r="A1845" s="1" t="s">
        <v>232</v>
      </c>
      <c r="B1845" s="1">
        <v>1844</v>
      </c>
      <c r="C1845" s="1">
        <v>202211</v>
      </c>
      <c r="D1845" s="4" t="s">
        <v>265</v>
      </c>
      <c r="E1845" s="1">
        <v>664</v>
      </c>
      <c r="F1845" s="1">
        <v>3</v>
      </c>
      <c r="G1845" s="1">
        <v>0</v>
      </c>
      <c r="H1845" s="8">
        <v>126937</v>
      </c>
      <c r="I1845" s="8">
        <v>36706</v>
      </c>
      <c r="J1845" s="8">
        <v>488050</v>
      </c>
      <c r="K1845" s="1" t="s">
        <v>166</v>
      </c>
    </row>
    <row r="1846" spans="1:11">
      <c r="A1846" s="1" t="s">
        <v>232</v>
      </c>
      <c r="B1846" s="1">
        <v>1845</v>
      </c>
      <c r="C1846" s="1">
        <v>202211</v>
      </c>
      <c r="D1846" s="4" t="s">
        <v>265</v>
      </c>
      <c r="E1846" s="1">
        <v>666</v>
      </c>
      <c r="F1846" s="1">
        <v>3</v>
      </c>
      <c r="G1846" s="1">
        <v>0</v>
      </c>
      <c r="H1846" s="8">
        <v>3805070</v>
      </c>
      <c r="I1846" s="8">
        <v>1341662</v>
      </c>
      <c r="J1846" s="8">
        <v>21997513</v>
      </c>
      <c r="K1846" s="1" t="s">
        <v>166</v>
      </c>
    </row>
    <row r="1847" spans="1:11">
      <c r="A1847" s="1" t="s">
        <v>232</v>
      </c>
      <c r="B1847" s="1">
        <v>1846</v>
      </c>
      <c r="C1847" s="1">
        <v>202211</v>
      </c>
      <c r="D1847" s="4" t="s">
        <v>265</v>
      </c>
      <c r="E1847" s="1">
        <v>669</v>
      </c>
      <c r="F1847" s="1">
        <v>3</v>
      </c>
      <c r="G1847" s="1">
        <v>0</v>
      </c>
      <c r="H1847" s="8">
        <v>57434</v>
      </c>
      <c r="I1847" s="8">
        <v>36777</v>
      </c>
      <c r="J1847" s="8">
        <v>587613</v>
      </c>
      <c r="K1847" s="1" t="s">
        <v>166</v>
      </c>
    </row>
    <row r="1848" spans="1:11">
      <c r="A1848" s="1" t="s">
        <v>232</v>
      </c>
      <c r="B1848" s="1">
        <v>1847</v>
      </c>
      <c r="C1848" s="1">
        <v>202211</v>
      </c>
      <c r="D1848" s="4" t="s">
        <v>265</v>
      </c>
      <c r="E1848" s="1">
        <v>676</v>
      </c>
      <c r="F1848" s="1">
        <v>3</v>
      </c>
      <c r="G1848" s="1">
        <v>0</v>
      </c>
      <c r="H1848" s="8">
        <v>1344492</v>
      </c>
      <c r="I1848" s="8">
        <v>549539</v>
      </c>
      <c r="J1848" s="8">
        <v>5802825</v>
      </c>
      <c r="K1848" s="1" t="s">
        <v>166</v>
      </c>
    </row>
    <row r="1849" spans="1:11">
      <c r="A1849" s="1" t="s">
        <v>232</v>
      </c>
      <c r="B1849" s="1">
        <v>1848</v>
      </c>
      <c r="C1849" s="1">
        <v>202211</v>
      </c>
      <c r="D1849" s="4" t="s">
        <v>265</v>
      </c>
      <c r="E1849" s="1">
        <v>690</v>
      </c>
      <c r="F1849" s="1">
        <v>3</v>
      </c>
      <c r="G1849" s="1">
        <v>0</v>
      </c>
      <c r="H1849" s="8">
        <v>118886</v>
      </c>
      <c r="I1849" s="8">
        <v>36278</v>
      </c>
      <c r="J1849" s="8">
        <v>911520</v>
      </c>
      <c r="K1849" s="1" t="s">
        <v>166</v>
      </c>
    </row>
    <row r="1850" spans="1:11">
      <c r="A1850" s="1" t="s">
        <v>232</v>
      </c>
      <c r="B1850" s="1">
        <v>1849</v>
      </c>
      <c r="C1850" s="1">
        <v>202211</v>
      </c>
      <c r="D1850" s="4" t="s">
        <v>265</v>
      </c>
      <c r="E1850" s="1">
        <v>696</v>
      </c>
      <c r="F1850" s="1">
        <v>3</v>
      </c>
      <c r="G1850" s="1">
        <v>0</v>
      </c>
      <c r="H1850" s="8">
        <v>1309146</v>
      </c>
      <c r="I1850" s="8">
        <v>469989</v>
      </c>
      <c r="J1850" s="8">
        <v>6943654</v>
      </c>
      <c r="K1850" s="1" t="s">
        <v>166</v>
      </c>
    </row>
    <row r="1851" spans="1:11">
      <c r="A1851" s="1" t="s">
        <v>232</v>
      </c>
      <c r="B1851" s="1">
        <v>1850</v>
      </c>
      <c r="C1851" s="1">
        <v>202211</v>
      </c>
      <c r="D1851" s="4" t="s">
        <v>265</v>
      </c>
      <c r="E1851" s="1">
        <v>720</v>
      </c>
      <c r="F1851" s="1">
        <v>3</v>
      </c>
      <c r="G1851" s="1">
        <v>0</v>
      </c>
      <c r="H1851" s="8">
        <v>6268296</v>
      </c>
      <c r="I1851" s="8">
        <v>2233820</v>
      </c>
      <c r="J1851" s="8">
        <v>35645916</v>
      </c>
      <c r="K1851" s="1" t="s">
        <v>166</v>
      </c>
    </row>
    <row r="1852" spans="1:11">
      <c r="A1852" s="1" t="s">
        <v>232</v>
      </c>
      <c r="B1852" s="1">
        <v>1851</v>
      </c>
      <c r="C1852" s="1">
        <v>202211</v>
      </c>
      <c r="D1852" s="4" t="s">
        <v>271</v>
      </c>
      <c r="E1852" s="1">
        <v>52</v>
      </c>
      <c r="F1852" s="1">
        <v>3</v>
      </c>
      <c r="G1852" s="1">
        <v>0</v>
      </c>
      <c r="H1852" s="8">
        <v>398999</v>
      </c>
      <c r="I1852" s="8">
        <v>69410</v>
      </c>
      <c r="J1852" s="8">
        <v>2073158</v>
      </c>
      <c r="K1852" s="1" t="s">
        <v>166</v>
      </c>
    </row>
    <row r="1853" spans="1:11">
      <c r="A1853" s="1" t="s">
        <v>232</v>
      </c>
      <c r="B1853" s="1">
        <v>1852</v>
      </c>
      <c r="C1853" s="1">
        <v>202211</v>
      </c>
      <c r="D1853" s="4" t="s">
        <v>271</v>
      </c>
      <c r="E1853" s="1">
        <v>204</v>
      </c>
      <c r="F1853" s="1">
        <v>3</v>
      </c>
      <c r="G1853" s="1">
        <v>0</v>
      </c>
      <c r="H1853" s="8">
        <v>142272</v>
      </c>
      <c r="I1853" s="8">
        <v>47259</v>
      </c>
      <c r="J1853" s="8">
        <v>1093257</v>
      </c>
      <c r="K1853" s="1" t="s">
        <v>166</v>
      </c>
    </row>
    <row r="1854" spans="1:11">
      <c r="A1854" s="1" t="s">
        <v>232</v>
      </c>
      <c r="B1854" s="1">
        <v>1853</v>
      </c>
      <c r="C1854" s="1">
        <v>202211</v>
      </c>
      <c r="D1854" s="4" t="s">
        <v>271</v>
      </c>
      <c r="E1854" s="1">
        <v>662</v>
      </c>
      <c r="F1854" s="1">
        <v>3</v>
      </c>
      <c r="G1854" s="1">
        <v>0</v>
      </c>
      <c r="H1854" s="8">
        <v>21184</v>
      </c>
      <c r="I1854" s="8">
        <v>31527</v>
      </c>
      <c r="J1854" s="8">
        <v>190961</v>
      </c>
      <c r="K1854" s="1" t="s">
        <v>166</v>
      </c>
    </row>
    <row r="1855" spans="1:11">
      <c r="A1855" s="1" t="s">
        <v>232</v>
      </c>
      <c r="B1855" s="1">
        <v>1854</v>
      </c>
      <c r="C1855" s="1">
        <v>202211</v>
      </c>
      <c r="D1855" s="4" t="s">
        <v>271</v>
      </c>
      <c r="E1855" s="1">
        <v>664</v>
      </c>
      <c r="F1855" s="1">
        <v>3</v>
      </c>
      <c r="G1855" s="1">
        <v>0</v>
      </c>
      <c r="H1855" s="8">
        <v>315913</v>
      </c>
      <c r="I1855" s="8">
        <v>101831</v>
      </c>
      <c r="J1855" s="8">
        <v>3835633</v>
      </c>
      <c r="K1855" s="1" t="s">
        <v>166</v>
      </c>
    </row>
    <row r="1856" spans="1:11">
      <c r="A1856" s="1" t="s">
        <v>232</v>
      </c>
      <c r="B1856" s="1">
        <v>1855</v>
      </c>
      <c r="C1856" s="1">
        <v>202211</v>
      </c>
      <c r="D1856" s="4" t="s">
        <v>271</v>
      </c>
      <c r="E1856" s="1">
        <v>666</v>
      </c>
      <c r="F1856" s="1">
        <v>3</v>
      </c>
      <c r="G1856" s="1">
        <v>0</v>
      </c>
      <c r="H1856" s="8">
        <v>163211</v>
      </c>
      <c r="I1856" s="8">
        <v>56077</v>
      </c>
      <c r="J1856" s="8">
        <v>1008915</v>
      </c>
      <c r="K1856" s="1" t="s">
        <v>166</v>
      </c>
    </row>
    <row r="1857" spans="1:11">
      <c r="A1857" s="1" t="s">
        <v>232</v>
      </c>
      <c r="B1857" s="1">
        <v>1856</v>
      </c>
      <c r="C1857" s="1">
        <v>202211</v>
      </c>
      <c r="D1857" s="4" t="s">
        <v>271</v>
      </c>
      <c r="E1857" s="1">
        <v>669</v>
      </c>
      <c r="F1857" s="1">
        <v>3</v>
      </c>
      <c r="G1857" s="1">
        <v>0</v>
      </c>
      <c r="H1857" s="8">
        <v>37696</v>
      </c>
      <c r="I1857" s="8">
        <v>12494</v>
      </c>
      <c r="J1857" s="8">
        <v>263390</v>
      </c>
      <c r="K1857" s="1" t="s">
        <v>166</v>
      </c>
    </row>
    <row r="1858" spans="1:11">
      <c r="A1858" s="1" t="s">
        <v>232</v>
      </c>
      <c r="B1858" s="1">
        <v>1857</v>
      </c>
      <c r="C1858" s="1">
        <v>202211</v>
      </c>
      <c r="D1858" s="4" t="s">
        <v>271</v>
      </c>
      <c r="E1858" s="1">
        <v>676</v>
      </c>
      <c r="F1858" s="1">
        <v>3</v>
      </c>
      <c r="G1858" s="1">
        <v>0</v>
      </c>
      <c r="H1858" s="8">
        <v>104328</v>
      </c>
      <c r="I1858" s="8">
        <v>33858</v>
      </c>
      <c r="J1858" s="8">
        <v>680640</v>
      </c>
      <c r="K1858" s="1" t="s">
        <v>166</v>
      </c>
    </row>
    <row r="1859" spans="1:11">
      <c r="A1859" s="1" t="s">
        <v>232</v>
      </c>
      <c r="B1859" s="1">
        <v>1858</v>
      </c>
      <c r="C1859" s="1">
        <v>202211</v>
      </c>
      <c r="D1859" s="4" t="s">
        <v>271</v>
      </c>
      <c r="E1859" s="1">
        <v>690</v>
      </c>
      <c r="F1859" s="1">
        <v>3</v>
      </c>
      <c r="G1859" s="1">
        <v>0</v>
      </c>
      <c r="H1859" s="8">
        <v>51687</v>
      </c>
      <c r="I1859" s="8">
        <v>22996</v>
      </c>
      <c r="J1859" s="8">
        <v>637268</v>
      </c>
      <c r="K1859" s="1" t="s">
        <v>166</v>
      </c>
    </row>
    <row r="1860" spans="1:11">
      <c r="A1860" s="1" t="s">
        <v>232</v>
      </c>
      <c r="B1860" s="1">
        <v>1859</v>
      </c>
      <c r="C1860" s="1">
        <v>202211</v>
      </c>
      <c r="D1860" s="4" t="s">
        <v>271</v>
      </c>
      <c r="E1860" s="1">
        <v>696</v>
      </c>
      <c r="F1860" s="1">
        <v>3</v>
      </c>
      <c r="G1860" s="1">
        <v>0</v>
      </c>
      <c r="H1860" s="8">
        <v>11235</v>
      </c>
      <c r="I1860" s="8">
        <v>4023</v>
      </c>
      <c r="J1860" s="8">
        <v>132576</v>
      </c>
      <c r="K1860" s="1" t="s">
        <v>166</v>
      </c>
    </row>
    <row r="1861" spans="1:11">
      <c r="A1861" s="1" t="s">
        <v>232</v>
      </c>
      <c r="B1861" s="1">
        <v>1860</v>
      </c>
      <c r="C1861" s="1">
        <v>202211</v>
      </c>
      <c r="D1861" s="4" t="s">
        <v>271</v>
      </c>
      <c r="E1861" s="1">
        <v>720</v>
      </c>
      <c r="F1861" s="1">
        <v>3</v>
      </c>
      <c r="G1861" s="1">
        <v>0</v>
      </c>
      <c r="H1861" s="8">
        <v>837044</v>
      </c>
      <c r="I1861" s="8">
        <v>349318</v>
      </c>
      <c r="J1861" s="8">
        <v>12065558</v>
      </c>
      <c r="K1861" s="1" t="s">
        <v>166</v>
      </c>
    </row>
    <row r="1862" spans="1:11">
      <c r="A1862" s="1" t="s">
        <v>232</v>
      </c>
      <c r="B1862" s="1">
        <v>1861</v>
      </c>
      <c r="C1862" s="1">
        <v>202211</v>
      </c>
      <c r="D1862" s="4" t="s">
        <v>278</v>
      </c>
      <c r="E1862" s="1">
        <v>52</v>
      </c>
      <c r="F1862" s="1">
        <v>3</v>
      </c>
      <c r="G1862" s="1">
        <v>0</v>
      </c>
      <c r="H1862" s="8">
        <v>218473</v>
      </c>
      <c r="I1862" s="8">
        <v>63128</v>
      </c>
      <c r="J1862" s="8">
        <v>2202272</v>
      </c>
      <c r="K1862" s="1" t="s">
        <v>166</v>
      </c>
    </row>
    <row r="1863" spans="1:11">
      <c r="A1863" s="1" t="s">
        <v>232</v>
      </c>
      <c r="B1863" s="1">
        <v>1862</v>
      </c>
      <c r="C1863" s="1">
        <v>202211</v>
      </c>
      <c r="D1863" s="4" t="s">
        <v>278</v>
      </c>
      <c r="E1863" s="1">
        <v>204</v>
      </c>
      <c r="F1863" s="1">
        <v>3</v>
      </c>
      <c r="G1863" s="1">
        <v>0</v>
      </c>
      <c r="H1863" s="8">
        <v>37303</v>
      </c>
      <c r="I1863" s="8">
        <v>11971</v>
      </c>
      <c r="J1863" s="8">
        <v>381306</v>
      </c>
      <c r="K1863" s="1" t="s">
        <v>166</v>
      </c>
    </row>
    <row r="1864" spans="1:11">
      <c r="A1864" s="1" t="s">
        <v>232</v>
      </c>
      <c r="B1864" s="1">
        <v>1863</v>
      </c>
      <c r="C1864" s="1">
        <v>202211</v>
      </c>
      <c r="D1864" s="4" t="s">
        <v>278</v>
      </c>
      <c r="E1864" s="1">
        <v>662</v>
      </c>
      <c r="F1864" s="1">
        <v>3</v>
      </c>
      <c r="G1864" s="1">
        <v>0</v>
      </c>
      <c r="H1864" s="8">
        <v>44414</v>
      </c>
      <c r="I1864" s="8">
        <v>12146</v>
      </c>
      <c r="J1864" s="8">
        <v>175095</v>
      </c>
      <c r="K1864" s="1" t="s">
        <v>166</v>
      </c>
    </row>
    <row r="1865" spans="1:11">
      <c r="A1865" s="1" t="s">
        <v>232</v>
      </c>
      <c r="B1865" s="1">
        <v>1864</v>
      </c>
      <c r="C1865" s="1">
        <v>202211</v>
      </c>
      <c r="D1865" s="4" t="s">
        <v>278</v>
      </c>
      <c r="E1865" s="1">
        <v>664</v>
      </c>
      <c r="F1865" s="1">
        <v>3</v>
      </c>
      <c r="G1865" s="1">
        <v>0</v>
      </c>
      <c r="H1865" s="8">
        <v>296422</v>
      </c>
      <c r="I1865" s="8">
        <v>100234</v>
      </c>
      <c r="J1865" s="8">
        <v>2462999</v>
      </c>
      <c r="K1865" s="1" t="s">
        <v>166</v>
      </c>
    </row>
    <row r="1866" spans="1:11">
      <c r="A1866" s="1" t="s">
        <v>232</v>
      </c>
      <c r="B1866" s="1">
        <v>1865</v>
      </c>
      <c r="C1866" s="1">
        <v>202211</v>
      </c>
      <c r="D1866" s="4" t="s">
        <v>278</v>
      </c>
      <c r="E1866" s="1">
        <v>666</v>
      </c>
      <c r="F1866" s="1">
        <v>3</v>
      </c>
      <c r="G1866" s="1">
        <v>0</v>
      </c>
      <c r="H1866" s="8">
        <v>1829936</v>
      </c>
      <c r="I1866" s="8">
        <v>636039</v>
      </c>
      <c r="J1866" s="8">
        <v>12915351</v>
      </c>
      <c r="K1866" s="1" t="s">
        <v>166</v>
      </c>
    </row>
    <row r="1867" spans="1:11">
      <c r="A1867" s="1" t="s">
        <v>232</v>
      </c>
      <c r="B1867" s="1">
        <v>1866</v>
      </c>
      <c r="C1867" s="1">
        <v>202211</v>
      </c>
      <c r="D1867" s="4" t="s">
        <v>278</v>
      </c>
      <c r="E1867" s="1">
        <v>669</v>
      </c>
      <c r="F1867" s="1">
        <v>3</v>
      </c>
      <c r="G1867" s="1">
        <v>0</v>
      </c>
      <c r="H1867" s="8">
        <v>17508</v>
      </c>
      <c r="I1867" s="8">
        <v>8206</v>
      </c>
      <c r="J1867" s="8">
        <v>145029</v>
      </c>
      <c r="K1867" s="1" t="s">
        <v>166</v>
      </c>
    </row>
    <row r="1868" spans="1:11">
      <c r="A1868" s="1" t="s">
        <v>232</v>
      </c>
      <c r="B1868" s="1">
        <v>1867</v>
      </c>
      <c r="C1868" s="1">
        <v>202211</v>
      </c>
      <c r="D1868" s="4" t="s">
        <v>278</v>
      </c>
      <c r="E1868" s="1">
        <v>676</v>
      </c>
      <c r="F1868" s="1">
        <v>3</v>
      </c>
      <c r="G1868" s="1">
        <v>0</v>
      </c>
      <c r="H1868" s="8">
        <v>458</v>
      </c>
      <c r="I1868" s="8">
        <v>154</v>
      </c>
      <c r="J1868" s="8">
        <v>3204</v>
      </c>
      <c r="K1868" s="1" t="s">
        <v>166</v>
      </c>
    </row>
    <row r="1869" spans="1:11">
      <c r="A1869" s="1" t="s">
        <v>232</v>
      </c>
      <c r="B1869" s="1">
        <v>1868</v>
      </c>
      <c r="C1869" s="1">
        <v>202211</v>
      </c>
      <c r="D1869" s="4" t="s">
        <v>278</v>
      </c>
      <c r="E1869" s="1">
        <v>690</v>
      </c>
      <c r="F1869" s="1">
        <v>3</v>
      </c>
      <c r="G1869" s="1">
        <v>0</v>
      </c>
      <c r="H1869" s="8">
        <v>168447</v>
      </c>
      <c r="I1869" s="8">
        <v>56490</v>
      </c>
      <c r="J1869" s="8">
        <v>1907267</v>
      </c>
      <c r="K1869" s="1" t="s">
        <v>166</v>
      </c>
    </row>
    <row r="1870" spans="1:11">
      <c r="A1870" s="1" t="s">
        <v>232</v>
      </c>
      <c r="B1870" s="1">
        <v>1869</v>
      </c>
      <c r="C1870" s="1">
        <v>202211</v>
      </c>
      <c r="D1870" s="4" t="s">
        <v>278</v>
      </c>
      <c r="E1870" s="1">
        <v>696</v>
      </c>
      <c r="F1870" s="1">
        <v>3</v>
      </c>
      <c r="G1870" s="1">
        <v>0</v>
      </c>
      <c r="H1870" s="8">
        <v>122579</v>
      </c>
      <c r="I1870" s="8">
        <v>45903</v>
      </c>
      <c r="J1870" s="8">
        <v>1423410</v>
      </c>
      <c r="K1870" s="1" t="s">
        <v>166</v>
      </c>
    </row>
    <row r="1871" spans="1:11">
      <c r="A1871" s="1" t="s">
        <v>232</v>
      </c>
      <c r="B1871" s="1">
        <v>1870</v>
      </c>
      <c r="C1871" s="1">
        <v>202211</v>
      </c>
      <c r="D1871" s="4" t="s">
        <v>278</v>
      </c>
      <c r="E1871" s="1">
        <v>720</v>
      </c>
      <c r="F1871" s="1">
        <v>3</v>
      </c>
      <c r="G1871" s="1">
        <v>0</v>
      </c>
      <c r="H1871" s="8">
        <v>301269</v>
      </c>
      <c r="I1871" s="8">
        <v>108722</v>
      </c>
      <c r="J1871" s="8">
        <v>3008936</v>
      </c>
      <c r="K1871" s="1" t="s">
        <v>166</v>
      </c>
    </row>
    <row r="1872" spans="1:11">
      <c r="A1872" s="1" t="s">
        <v>232</v>
      </c>
      <c r="B1872" s="1">
        <v>1871</v>
      </c>
      <c r="C1872" s="1">
        <v>202212</v>
      </c>
      <c r="D1872" s="4" t="s">
        <v>256</v>
      </c>
      <c r="E1872" s="1">
        <v>52</v>
      </c>
      <c r="F1872" s="1">
        <v>3</v>
      </c>
      <c r="G1872" s="1">
        <v>0</v>
      </c>
      <c r="H1872" s="8">
        <v>1669449</v>
      </c>
      <c r="I1872" s="8">
        <v>338085</v>
      </c>
      <c r="J1872" s="8">
        <v>7529158</v>
      </c>
      <c r="K1872" s="1" t="s">
        <v>166</v>
      </c>
    </row>
    <row r="1873" spans="1:11">
      <c r="A1873" s="1" t="s">
        <v>232</v>
      </c>
      <c r="B1873" s="1">
        <v>1872</v>
      </c>
      <c r="C1873" s="1">
        <v>202212</v>
      </c>
      <c r="D1873" s="4" t="s">
        <v>256</v>
      </c>
      <c r="E1873" s="1">
        <v>204</v>
      </c>
      <c r="F1873" s="1">
        <v>3</v>
      </c>
      <c r="G1873" s="1">
        <v>0</v>
      </c>
      <c r="H1873" s="8">
        <v>291424</v>
      </c>
      <c r="I1873" s="8">
        <v>47849</v>
      </c>
      <c r="J1873" s="8">
        <v>345641</v>
      </c>
      <c r="K1873" s="1" t="s">
        <v>166</v>
      </c>
    </row>
    <row r="1874" spans="1:11">
      <c r="A1874" s="1" t="s">
        <v>232</v>
      </c>
      <c r="B1874" s="1">
        <v>1873</v>
      </c>
      <c r="C1874" s="1">
        <v>202212</v>
      </c>
      <c r="D1874" s="4" t="s">
        <v>256</v>
      </c>
      <c r="E1874" s="1">
        <v>662</v>
      </c>
      <c r="F1874" s="1">
        <v>3</v>
      </c>
      <c r="G1874" s="1">
        <v>0</v>
      </c>
      <c r="H1874" s="8">
        <v>1250175</v>
      </c>
      <c r="I1874" s="8">
        <v>322476</v>
      </c>
      <c r="J1874" s="8">
        <v>3760432</v>
      </c>
      <c r="K1874" s="1" t="s">
        <v>166</v>
      </c>
    </row>
    <row r="1875" spans="1:11">
      <c r="A1875" s="1" t="s">
        <v>232</v>
      </c>
      <c r="B1875" s="1">
        <v>1874</v>
      </c>
      <c r="C1875" s="1">
        <v>202212</v>
      </c>
      <c r="D1875" s="4" t="s">
        <v>256</v>
      </c>
      <c r="E1875" s="1">
        <v>664</v>
      </c>
      <c r="F1875" s="1">
        <v>3</v>
      </c>
      <c r="G1875" s="1">
        <v>0</v>
      </c>
      <c r="H1875" s="8">
        <v>2162155</v>
      </c>
      <c r="I1875" s="8">
        <v>369615</v>
      </c>
      <c r="J1875" s="8">
        <v>6292011</v>
      </c>
      <c r="K1875" s="1" t="s">
        <v>166</v>
      </c>
    </row>
    <row r="1876" spans="1:11">
      <c r="A1876" s="1" t="s">
        <v>232</v>
      </c>
      <c r="B1876" s="1">
        <v>1875</v>
      </c>
      <c r="C1876" s="1">
        <v>202212</v>
      </c>
      <c r="D1876" s="4" t="s">
        <v>256</v>
      </c>
      <c r="E1876" s="1">
        <v>666</v>
      </c>
      <c r="F1876" s="1">
        <v>3</v>
      </c>
      <c r="G1876" s="1">
        <v>0</v>
      </c>
      <c r="H1876" s="8">
        <v>15196929</v>
      </c>
      <c r="I1876" s="8">
        <v>2609551</v>
      </c>
      <c r="J1876" s="8">
        <v>32858218</v>
      </c>
      <c r="K1876" s="1" t="s">
        <v>166</v>
      </c>
    </row>
    <row r="1877" spans="1:11">
      <c r="A1877" s="1" t="s">
        <v>232</v>
      </c>
      <c r="B1877" s="1">
        <v>1876</v>
      </c>
      <c r="C1877" s="1">
        <v>202212</v>
      </c>
      <c r="D1877" s="4" t="s">
        <v>256</v>
      </c>
      <c r="E1877" s="1">
        <v>669</v>
      </c>
      <c r="F1877" s="1">
        <v>3</v>
      </c>
      <c r="G1877" s="1">
        <v>0</v>
      </c>
      <c r="H1877" s="8">
        <v>624080</v>
      </c>
      <c r="I1877" s="8">
        <v>83267</v>
      </c>
      <c r="J1877" s="8">
        <v>1365085</v>
      </c>
      <c r="K1877" s="1" t="s">
        <v>166</v>
      </c>
    </row>
    <row r="1878" spans="1:11">
      <c r="A1878" s="1" t="s">
        <v>232</v>
      </c>
      <c r="B1878" s="1">
        <v>1877</v>
      </c>
      <c r="C1878" s="1">
        <v>202212</v>
      </c>
      <c r="D1878" s="4" t="s">
        <v>256</v>
      </c>
      <c r="E1878" s="1">
        <v>676</v>
      </c>
      <c r="F1878" s="1">
        <v>3</v>
      </c>
      <c r="G1878" s="1">
        <v>0</v>
      </c>
      <c r="H1878" s="8">
        <v>24726</v>
      </c>
      <c r="I1878" s="8">
        <v>1523</v>
      </c>
      <c r="J1878" s="8">
        <v>52276</v>
      </c>
      <c r="K1878" s="1" t="s">
        <v>166</v>
      </c>
    </row>
    <row r="1879" spans="1:11">
      <c r="A1879" s="1" t="s">
        <v>232</v>
      </c>
      <c r="B1879" s="1">
        <v>1878</v>
      </c>
      <c r="C1879" s="1">
        <v>202212</v>
      </c>
      <c r="D1879" s="4" t="s">
        <v>256</v>
      </c>
      <c r="E1879" s="1">
        <v>690</v>
      </c>
      <c r="F1879" s="1">
        <v>3</v>
      </c>
      <c r="G1879" s="1">
        <v>0</v>
      </c>
      <c r="H1879" s="8">
        <v>398356</v>
      </c>
      <c r="I1879" s="8">
        <v>65324</v>
      </c>
      <c r="J1879" s="8">
        <v>1540444</v>
      </c>
      <c r="K1879" s="1" t="s">
        <v>166</v>
      </c>
    </row>
    <row r="1880" spans="1:11">
      <c r="A1880" s="1" t="s">
        <v>232</v>
      </c>
      <c r="B1880" s="1">
        <v>1879</v>
      </c>
      <c r="C1880" s="1">
        <v>202212</v>
      </c>
      <c r="D1880" s="4" t="s">
        <v>256</v>
      </c>
      <c r="E1880" s="1">
        <v>696</v>
      </c>
      <c r="F1880" s="1">
        <v>3</v>
      </c>
      <c r="G1880" s="1">
        <v>0</v>
      </c>
      <c r="H1880" s="8">
        <v>254493</v>
      </c>
      <c r="I1880" s="8">
        <v>49761</v>
      </c>
      <c r="J1880" s="8">
        <v>1028861</v>
      </c>
      <c r="K1880" s="1" t="s">
        <v>166</v>
      </c>
    </row>
    <row r="1881" spans="1:11">
      <c r="A1881" s="1" t="s">
        <v>232</v>
      </c>
      <c r="B1881" s="1">
        <v>1880</v>
      </c>
      <c r="C1881" s="1">
        <v>202212</v>
      </c>
      <c r="D1881" s="4" t="s">
        <v>256</v>
      </c>
      <c r="E1881" s="1">
        <v>720</v>
      </c>
      <c r="F1881" s="1">
        <v>3</v>
      </c>
      <c r="G1881" s="1">
        <v>0</v>
      </c>
      <c r="H1881" s="8">
        <v>803251</v>
      </c>
      <c r="I1881" s="8">
        <v>172380</v>
      </c>
      <c r="J1881" s="8">
        <v>3891114</v>
      </c>
      <c r="K1881" s="1" t="s">
        <v>166</v>
      </c>
    </row>
    <row r="1882" spans="1:11">
      <c r="A1882" s="1" t="s">
        <v>232</v>
      </c>
      <c r="B1882" s="1">
        <v>1881</v>
      </c>
      <c r="C1882" s="1">
        <v>202212</v>
      </c>
      <c r="D1882" s="4" t="s">
        <v>265</v>
      </c>
      <c r="E1882" s="1">
        <v>52</v>
      </c>
      <c r="F1882" s="1">
        <v>3</v>
      </c>
      <c r="G1882" s="1">
        <v>0</v>
      </c>
      <c r="H1882" s="8">
        <v>611001</v>
      </c>
      <c r="I1882" s="8">
        <v>212583</v>
      </c>
      <c r="J1882" s="8">
        <v>4398973</v>
      </c>
      <c r="K1882" s="1" t="s">
        <v>166</v>
      </c>
    </row>
    <row r="1883" spans="1:11">
      <c r="A1883" s="1" t="s">
        <v>232</v>
      </c>
      <c r="B1883" s="1">
        <v>1882</v>
      </c>
      <c r="C1883" s="1">
        <v>202212</v>
      </c>
      <c r="D1883" s="4" t="s">
        <v>265</v>
      </c>
      <c r="E1883" s="1">
        <v>204</v>
      </c>
      <c r="F1883" s="1">
        <v>3</v>
      </c>
      <c r="G1883" s="1">
        <v>0</v>
      </c>
      <c r="H1883" s="8">
        <v>2208</v>
      </c>
      <c r="I1883" s="8">
        <v>673</v>
      </c>
      <c r="J1883" s="8">
        <v>11436</v>
      </c>
      <c r="K1883" s="1" t="s">
        <v>166</v>
      </c>
    </row>
    <row r="1884" spans="1:11">
      <c r="A1884" s="1" t="s">
        <v>232</v>
      </c>
      <c r="B1884" s="1">
        <v>1883</v>
      </c>
      <c r="C1884" s="1">
        <v>202212</v>
      </c>
      <c r="D1884" s="4" t="s">
        <v>265</v>
      </c>
      <c r="E1884" s="1">
        <v>662</v>
      </c>
      <c r="F1884" s="1">
        <v>3</v>
      </c>
      <c r="G1884" s="1">
        <v>0</v>
      </c>
      <c r="H1884" s="8">
        <v>30230</v>
      </c>
      <c r="I1884" s="8">
        <v>14927</v>
      </c>
      <c r="J1884" s="8">
        <v>161039</v>
      </c>
      <c r="K1884" s="1" t="s">
        <v>166</v>
      </c>
    </row>
    <row r="1885" spans="1:11">
      <c r="A1885" s="1" t="s">
        <v>232</v>
      </c>
      <c r="B1885" s="1">
        <v>1884</v>
      </c>
      <c r="C1885" s="1">
        <v>202212</v>
      </c>
      <c r="D1885" s="4" t="s">
        <v>265</v>
      </c>
      <c r="E1885" s="1">
        <v>664</v>
      </c>
      <c r="F1885" s="1">
        <v>3</v>
      </c>
      <c r="G1885" s="1">
        <v>0</v>
      </c>
      <c r="H1885" s="8">
        <v>60640</v>
      </c>
      <c r="I1885" s="8">
        <v>12503</v>
      </c>
      <c r="J1885" s="8">
        <v>230627</v>
      </c>
      <c r="K1885" s="1" t="s">
        <v>166</v>
      </c>
    </row>
    <row r="1886" spans="1:11">
      <c r="A1886" s="1" t="s">
        <v>232</v>
      </c>
      <c r="B1886" s="1">
        <v>1885</v>
      </c>
      <c r="C1886" s="1">
        <v>202212</v>
      </c>
      <c r="D1886" s="4" t="s">
        <v>265</v>
      </c>
      <c r="E1886" s="1">
        <v>666</v>
      </c>
      <c r="F1886" s="1">
        <v>3</v>
      </c>
      <c r="G1886" s="1">
        <v>0</v>
      </c>
      <c r="H1886" s="8">
        <v>2411287</v>
      </c>
      <c r="I1886" s="8">
        <v>1094008</v>
      </c>
      <c r="J1886" s="8">
        <v>14962404</v>
      </c>
      <c r="K1886" s="1" t="s">
        <v>166</v>
      </c>
    </row>
    <row r="1887" spans="1:11">
      <c r="A1887" s="1" t="s">
        <v>232</v>
      </c>
      <c r="B1887" s="1">
        <v>1886</v>
      </c>
      <c r="C1887" s="1">
        <v>202212</v>
      </c>
      <c r="D1887" s="4" t="s">
        <v>265</v>
      </c>
      <c r="E1887" s="1">
        <v>669</v>
      </c>
      <c r="F1887" s="1">
        <v>3</v>
      </c>
      <c r="G1887" s="1">
        <v>0</v>
      </c>
      <c r="H1887" s="8">
        <v>33027</v>
      </c>
      <c r="I1887" s="8">
        <v>21397</v>
      </c>
      <c r="J1887" s="8">
        <v>325206</v>
      </c>
      <c r="K1887" s="1" t="s">
        <v>166</v>
      </c>
    </row>
    <row r="1888" spans="1:11">
      <c r="A1888" s="1" t="s">
        <v>232</v>
      </c>
      <c r="B1888" s="1">
        <v>1887</v>
      </c>
      <c r="C1888" s="1">
        <v>202212</v>
      </c>
      <c r="D1888" s="4" t="s">
        <v>265</v>
      </c>
      <c r="E1888" s="1">
        <v>676</v>
      </c>
      <c r="F1888" s="1">
        <v>3</v>
      </c>
      <c r="G1888" s="1">
        <v>0</v>
      </c>
      <c r="H1888" s="8">
        <v>579183</v>
      </c>
      <c r="I1888" s="8">
        <v>261706</v>
      </c>
      <c r="J1888" s="8">
        <v>2633579</v>
      </c>
      <c r="K1888" s="1" t="s">
        <v>166</v>
      </c>
    </row>
    <row r="1889" spans="1:11">
      <c r="A1889" s="1" t="s">
        <v>232</v>
      </c>
      <c r="B1889" s="1">
        <v>1888</v>
      </c>
      <c r="C1889" s="1">
        <v>202212</v>
      </c>
      <c r="D1889" s="4" t="s">
        <v>265</v>
      </c>
      <c r="E1889" s="1">
        <v>690</v>
      </c>
      <c r="F1889" s="1">
        <v>3</v>
      </c>
      <c r="G1889" s="1">
        <v>0</v>
      </c>
      <c r="H1889" s="8">
        <v>68765</v>
      </c>
      <c r="I1889" s="8">
        <v>30135</v>
      </c>
      <c r="J1889" s="8">
        <v>536351</v>
      </c>
      <c r="K1889" s="1" t="s">
        <v>166</v>
      </c>
    </row>
    <row r="1890" spans="1:11">
      <c r="A1890" s="1" t="s">
        <v>232</v>
      </c>
      <c r="B1890" s="1">
        <v>1889</v>
      </c>
      <c r="C1890" s="1">
        <v>202212</v>
      </c>
      <c r="D1890" s="4" t="s">
        <v>265</v>
      </c>
      <c r="E1890" s="1">
        <v>696</v>
      </c>
      <c r="F1890" s="1">
        <v>3</v>
      </c>
      <c r="G1890" s="1">
        <v>0</v>
      </c>
      <c r="H1890" s="8">
        <v>528025</v>
      </c>
      <c r="I1890" s="8">
        <v>204131</v>
      </c>
      <c r="J1890" s="8">
        <v>3284701</v>
      </c>
      <c r="K1890" s="1" t="s">
        <v>166</v>
      </c>
    </row>
    <row r="1891" spans="1:11">
      <c r="A1891" s="1" t="s">
        <v>232</v>
      </c>
      <c r="B1891" s="1">
        <v>1890</v>
      </c>
      <c r="C1891" s="1">
        <v>202212</v>
      </c>
      <c r="D1891" s="4" t="s">
        <v>265</v>
      </c>
      <c r="E1891" s="1">
        <v>720</v>
      </c>
      <c r="F1891" s="1">
        <v>3</v>
      </c>
      <c r="G1891" s="1">
        <v>0</v>
      </c>
      <c r="H1891" s="8">
        <v>1825629</v>
      </c>
      <c r="I1891" s="8">
        <v>756737</v>
      </c>
      <c r="J1891" s="8">
        <v>12635412</v>
      </c>
      <c r="K1891" s="1" t="s">
        <v>166</v>
      </c>
    </row>
    <row r="1892" spans="1:11">
      <c r="A1892" s="1" t="s">
        <v>232</v>
      </c>
      <c r="B1892" s="1">
        <v>1891</v>
      </c>
      <c r="C1892" s="1">
        <v>202212</v>
      </c>
      <c r="D1892" s="4" t="s">
        <v>271</v>
      </c>
      <c r="E1892" s="1">
        <v>52</v>
      </c>
      <c r="F1892" s="1">
        <v>3</v>
      </c>
      <c r="G1892" s="1">
        <v>0</v>
      </c>
      <c r="H1892" s="8">
        <v>193759</v>
      </c>
      <c r="I1892" s="8">
        <v>47015</v>
      </c>
      <c r="J1892" s="8">
        <v>1507234</v>
      </c>
      <c r="K1892" s="1" t="s">
        <v>166</v>
      </c>
    </row>
    <row r="1893" spans="1:11">
      <c r="A1893" s="1" t="s">
        <v>232</v>
      </c>
      <c r="B1893" s="1">
        <v>1892</v>
      </c>
      <c r="C1893" s="1">
        <v>202212</v>
      </c>
      <c r="D1893" s="4" t="s">
        <v>271</v>
      </c>
      <c r="E1893" s="1">
        <v>204</v>
      </c>
      <c r="F1893" s="1">
        <v>3</v>
      </c>
      <c r="G1893" s="1">
        <v>0</v>
      </c>
      <c r="H1893" s="8">
        <v>155291</v>
      </c>
      <c r="I1893" s="8">
        <v>45974</v>
      </c>
      <c r="J1893" s="8">
        <v>918622</v>
      </c>
      <c r="K1893" s="1" t="s">
        <v>166</v>
      </c>
    </row>
    <row r="1894" spans="1:11">
      <c r="A1894" s="1" t="s">
        <v>232</v>
      </c>
      <c r="B1894" s="1">
        <v>1893</v>
      </c>
      <c r="C1894" s="1">
        <v>202212</v>
      </c>
      <c r="D1894" s="4" t="s">
        <v>271</v>
      </c>
      <c r="E1894" s="1">
        <v>662</v>
      </c>
      <c r="F1894" s="1">
        <v>3</v>
      </c>
      <c r="G1894" s="1">
        <v>0</v>
      </c>
      <c r="H1894" s="8">
        <v>3810</v>
      </c>
      <c r="I1894" s="8">
        <v>1448</v>
      </c>
      <c r="J1894" s="8">
        <v>26330</v>
      </c>
      <c r="K1894" s="1" t="s">
        <v>166</v>
      </c>
    </row>
    <row r="1895" spans="1:11">
      <c r="A1895" s="1" t="s">
        <v>232</v>
      </c>
      <c r="B1895" s="1">
        <v>1894</v>
      </c>
      <c r="C1895" s="1">
        <v>202212</v>
      </c>
      <c r="D1895" s="4" t="s">
        <v>271</v>
      </c>
      <c r="E1895" s="1">
        <v>664</v>
      </c>
      <c r="F1895" s="1">
        <v>3</v>
      </c>
      <c r="G1895" s="1">
        <v>0</v>
      </c>
      <c r="H1895" s="8">
        <v>287400</v>
      </c>
      <c r="I1895" s="8">
        <v>91036</v>
      </c>
      <c r="J1895" s="8">
        <v>2736798</v>
      </c>
      <c r="K1895" s="1" t="s">
        <v>166</v>
      </c>
    </row>
    <row r="1896" spans="1:11">
      <c r="A1896" s="1" t="s">
        <v>232</v>
      </c>
      <c r="B1896" s="1">
        <v>1895</v>
      </c>
      <c r="C1896" s="1">
        <v>202212</v>
      </c>
      <c r="D1896" s="4" t="s">
        <v>271</v>
      </c>
      <c r="E1896" s="1">
        <v>666</v>
      </c>
      <c r="F1896" s="1">
        <v>3</v>
      </c>
      <c r="G1896" s="1">
        <v>0</v>
      </c>
      <c r="H1896" s="8">
        <v>243603</v>
      </c>
      <c r="I1896" s="8">
        <v>86254</v>
      </c>
      <c r="J1896" s="8">
        <v>1376412</v>
      </c>
      <c r="K1896" s="1" t="s">
        <v>166</v>
      </c>
    </row>
    <row r="1897" spans="1:11">
      <c r="A1897" s="1" t="s">
        <v>232</v>
      </c>
      <c r="B1897" s="1">
        <v>1896</v>
      </c>
      <c r="C1897" s="1">
        <v>202212</v>
      </c>
      <c r="D1897" s="4" t="s">
        <v>271</v>
      </c>
      <c r="E1897" s="1">
        <v>669</v>
      </c>
      <c r="F1897" s="1">
        <v>3</v>
      </c>
      <c r="G1897" s="1">
        <v>0</v>
      </c>
      <c r="H1897" s="8">
        <v>80251</v>
      </c>
      <c r="I1897" s="8">
        <v>23636</v>
      </c>
      <c r="J1897" s="8">
        <v>378456</v>
      </c>
      <c r="K1897" s="1" t="s">
        <v>166</v>
      </c>
    </row>
    <row r="1898" spans="1:11">
      <c r="A1898" s="1" t="s">
        <v>232</v>
      </c>
      <c r="B1898" s="1">
        <v>1897</v>
      </c>
      <c r="C1898" s="1">
        <v>202212</v>
      </c>
      <c r="D1898" s="4" t="s">
        <v>271</v>
      </c>
      <c r="E1898" s="1">
        <v>676</v>
      </c>
      <c r="F1898" s="1">
        <v>3</v>
      </c>
      <c r="G1898" s="1">
        <v>0</v>
      </c>
      <c r="H1898" s="8">
        <v>90166</v>
      </c>
      <c r="I1898" s="8">
        <v>24557</v>
      </c>
      <c r="J1898" s="8">
        <v>574076</v>
      </c>
      <c r="K1898" s="1" t="s">
        <v>166</v>
      </c>
    </row>
    <row r="1899" spans="1:11">
      <c r="A1899" s="1" t="s">
        <v>232</v>
      </c>
      <c r="B1899" s="1">
        <v>1898</v>
      </c>
      <c r="C1899" s="1">
        <v>202212</v>
      </c>
      <c r="D1899" s="4" t="s">
        <v>271</v>
      </c>
      <c r="E1899" s="1">
        <v>690</v>
      </c>
      <c r="F1899" s="1">
        <v>3</v>
      </c>
      <c r="G1899" s="1">
        <v>0</v>
      </c>
      <c r="H1899" s="8">
        <v>45251</v>
      </c>
      <c r="I1899" s="8">
        <v>20282</v>
      </c>
      <c r="J1899" s="8">
        <v>480051</v>
      </c>
      <c r="K1899" s="1" t="s">
        <v>166</v>
      </c>
    </row>
    <row r="1900" spans="1:11">
      <c r="A1900" s="1" t="s">
        <v>232</v>
      </c>
      <c r="B1900" s="1">
        <v>1899</v>
      </c>
      <c r="C1900" s="1">
        <v>202212</v>
      </c>
      <c r="D1900" s="4" t="s">
        <v>271</v>
      </c>
      <c r="E1900" s="1">
        <v>696</v>
      </c>
      <c r="F1900" s="1">
        <v>3</v>
      </c>
      <c r="G1900" s="1">
        <v>0</v>
      </c>
      <c r="H1900" s="8">
        <v>24353</v>
      </c>
      <c r="I1900" s="8">
        <v>7712</v>
      </c>
      <c r="J1900" s="8">
        <v>200298</v>
      </c>
      <c r="K1900" s="1" t="s">
        <v>166</v>
      </c>
    </row>
    <row r="1901" spans="1:11">
      <c r="A1901" s="1" t="s">
        <v>232</v>
      </c>
      <c r="B1901" s="1">
        <v>1900</v>
      </c>
      <c r="C1901" s="1">
        <v>202212</v>
      </c>
      <c r="D1901" s="4" t="s">
        <v>271</v>
      </c>
      <c r="E1901" s="1">
        <v>720</v>
      </c>
      <c r="F1901" s="1">
        <v>3</v>
      </c>
      <c r="G1901" s="1">
        <v>0</v>
      </c>
      <c r="H1901" s="8">
        <v>869802</v>
      </c>
      <c r="I1901" s="8">
        <v>329787</v>
      </c>
      <c r="J1901" s="8">
        <v>10900079</v>
      </c>
      <c r="K1901" s="1" t="s">
        <v>166</v>
      </c>
    </row>
    <row r="1902" spans="1:11">
      <c r="A1902" s="1" t="s">
        <v>232</v>
      </c>
      <c r="B1902" s="1">
        <v>1901</v>
      </c>
      <c r="C1902" s="1">
        <v>202212</v>
      </c>
      <c r="D1902" s="4" t="s">
        <v>278</v>
      </c>
      <c r="E1902" s="1">
        <v>52</v>
      </c>
      <c r="F1902" s="1">
        <v>3</v>
      </c>
      <c r="G1902" s="1">
        <v>0</v>
      </c>
      <c r="H1902" s="8">
        <v>166899</v>
      </c>
      <c r="I1902" s="8">
        <v>44467</v>
      </c>
      <c r="J1902" s="8">
        <v>1728704</v>
      </c>
      <c r="K1902" s="1" t="s">
        <v>166</v>
      </c>
    </row>
    <row r="1903" spans="1:11">
      <c r="A1903" s="1" t="s">
        <v>232</v>
      </c>
      <c r="B1903" s="1">
        <v>1902</v>
      </c>
      <c r="C1903" s="1">
        <v>202212</v>
      </c>
      <c r="D1903" s="4" t="s">
        <v>278</v>
      </c>
      <c r="E1903" s="1">
        <v>204</v>
      </c>
      <c r="F1903" s="1">
        <v>3</v>
      </c>
      <c r="G1903" s="1">
        <v>0</v>
      </c>
      <c r="H1903" s="8">
        <v>7547</v>
      </c>
      <c r="I1903" s="8">
        <v>2752</v>
      </c>
      <c r="J1903" s="8">
        <v>103013</v>
      </c>
      <c r="K1903" s="1" t="s">
        <v>166</v>
      </c>
    </row>
    <row r="1904" spans="1:11">
      <c r="A1904" s="1" t="s">
        <v>232</v>
      </c>
      <c r="B1904" s="1">
        <v>1903</v>
      </c>
      <c r="C1904" s="1">
        <v>202212</v>
      </c>
      <c r="D1904" s="4" t="s">
        <v>278</v>
      </c>
      <c r="E1904" s="1">
        <v>662</v>
      </c>
      <c r="F1904" s="1">
        <v>3</v>
      </c>
      <c r="G1904" s="1">
        <v>0</v>
      </c>
      <c r="H1904" s="8">
        <v>26785</v>
      </c>
      <c r="I1904" s="8">
        <v>13081</v>
      </c>
      <c r="J1904" s="8">
        <v>136796</v>
      </c>
      <c r="K1904" s="1" t="s">
        <v>166</v>
      </c>
    </row>
    <row r="1905" spans="1:11">
      <c r="A1905" s="1" t="s">
        <v>232</v>
      </c>
      <c r="B1905" s="1">
        <v>1904</v>
      </c>
      <c r="C1905" s="1">
        <v>202212</v>
      </c>
      <c r="D1905" s="4" t="s">
        <v>278</v>
      </c>
      <c r="E1905" s="1">
        <v>664</v>
      </c>
      <c r="F1905" s="1">
        <v>3</v>
      </c>
      <c r="G1905" s="1">
        <v>0</v>
      </c>
      <c r="H1905" s="8">
        <v>213532</v>
      </c>
      <c r="I1905" s="8">
        <v>78653</v>
      </c>
      <c r="J1905" s="8">
        <v>1932024</v>
      </c>
      <c r="K1905" s="1" t="s">
        <v>166</v>
      </c>
    </row>
    <row r="1906" spans="1:11">
      <c r="A1906" s="1" t="s">
        <v>232</v>
      </c>
      <c r="B1906" s="1">
        <v>1905</v>
      </c>
      <c r="C1906" s="1">
        <v>202212</v>
      </c>
      <c r="D1906" s="4" t="s">
        <v>278</v>
      </c>
      <c r="E1906" s="1">
        <v>666</v>
      </c>
      <c r="F1906" s="1">
        <v>3</v>
      </c>
      <c r="G1906" s="1">
        <v>0</v>
      </c>
      <c r="H1906" s="8">
        <v>1440819</v>
      </c>
      <c r="I1906" s="8">
        <v>482349</v>
      </c>
      <c r="J1906" s="8">
        <v>11037216</v>
      </c>
      <c r="K1906" s="1" t="s">
        <v>166</v>
      </c>
    </row>
    <row r="1907" spans="1:11">
      <c r="A1907" s="1" t="s">
        <v>232</v>
      </c>
      <c r="B1907" s="1">
        <v>1906</v>
      </c>
      <c r="C1907" s="1">
        <v>202212</v>
      </c>
      <c r="D1907" s="4" t="s">
        <v>278</v>
      </c>
      <c r="E1907" s="1">
        <v>669</v>
      </c>
      <c r="F1907" s="1">
        <v>3</v>
      </c>
      <c r="G1907" s="1">
        <v>0</v>
      </c>
      <c r="H1907" s="8">
        <v>21968</v>
      </c>
      <c r="I1907" s="8">
        <v>9395</v>
      </c>
      <c r="J1907" s="8">
        <v>183575</v>
      </c>
      <c r="K1907" s="1" t="s">
        <v>166</v>
      </c>
    </row>
    <row r="1908" spans="1:11">
      <c r="A1908" s="1" t="s">
        <v>232</v>
      </c>
      <c r="B1908" s="1">
        <v>1907</v>
      </c>
      <c r="C1908" s="1">
        <v>202212</v>
      </c>
      <c r="D1908" s="4" t="s">
        <v>278</v>
      </c>
      <c r="E1908" s="1">
        <v>676</v>
      </c>
      <c r="F1908" s="1">
        <v>3</v>
      </c>
      <c r="G1908" s="1">
        <v>0</v>
      </c>
      <c r="H1908" s="8">
        <v>14870</v>
      </c>
      <c r="I1908" s="8">
        <v>6445</v>
      </c>
      <c r="J1908" s="8">
        <v>125150</v>
      </c>
      <c r="K1908" s="1" t="s">
        <v>166</v>
      </c>
    </row>
    <row r="1909" spans="1:11">
      <c r="A1909" s="1" t="s">
        <v>232</v>
      </c>
      <c r="B1909" s="1">
        <v>1908</v>
      </c>
      <c r="C1909" s="1">
        <v>202212</v>
      </c>
      <c r="D1909" s="4" t="s">
        <v>278</v>
      </c>
      <c r="E1909" s="1">
        <v>690</v>
      </c>
      <c r="F1909" s="1">
        <v>3</v>
      </c>
      <c r="G1909" s="1">
        <v>0</v>
      </c>
      <c r="H1909" s="8">
        <v>132243</v>
      </c>
      <c r="I1909" s="8">
        <v>43366</v>
      </c>
      <c r="J1909" s="8">
        <v>1410762</v>
      </c>
      <c r="K1909" s="1" t="s">
        <v>166</v>
      </c>
    </row>
    <row r="1910" spans="1:11">
      <c r="A1910" s="1" t="s">
        <v>232</v>
      </c>
      <c r="B1910" s="1">
        <v>1909</v>
      </c>
      <c r="C1910" s="1">
        <v>202212</v>
      </c>
      <c r="D1910" s="4" t="s">
        <v>278</v>
      </c>
      <c r="E1910" s="1">
        <v>696</v>
      </c>
      <c r="F1910" s="1">
        <v>3</v>
      </c>
      <c r="G1910" s="1">
        <v>0</v>
      </c>
      <c r="H1910" s="8">
        <v>85590</v>
      </c>
      <c r="I1910" s="8">
        <v>29964</v>
      </c>
      <c r="J1910" s="8">
        <v>932077</v>
      </c>
      <c r="K1910" s="1" t="s">
        <v>166</v>
      </c>
    </row>
    <row r="1911" spans="1:11">
      <c r="A1911" s="1" t="s">
        <v>232</v>
      </c>
      <c r="B1911" s="1">
        <v>1910</v>
      </c>
      <c r="C1911" s="1">
        <v>202212</v>
      </c>
      <c r="D1911" s="4" t="s">
        <v>278</v>
      </c>
      <c r="E1911" s="1">
        <v>720</v>
      </c>
      <c r="F1911" s="1">
        <v>3</v>
      </c>
      <c r="G1911" s="1">
        <v>0</v>
      </c>
      <c r="H1911" s="8">
        <v>206907</v>
      </c>
      <c r="I1911" s="8">
        <v>71946</v>
      </c>
      <c r="J1911" s="8">
        <v>2072000</v>
      </c>
      <c r="K1911" s="1" t="s">
        <v>166</v>
      </c>
    </row>
    <row r="1912" spans="1:11">
      <c r="A1912" s="1" t="s">
        <v>232</v>
      </c>
      <c r="B1912" s="1">
        <v>1911</v>
      </c>
      <c r="C1912" s="1">
        <v>202301</v>
      </c>
      <c r="D1912" s="4" t="s">
        <v>256</v>
      </c>
      <c r="E1912" s="1">
        <v>52</v>
      </c>
      <c r="F1912" s="1">
        <v>3</v>
      </c>
      <c r="G1912" s="1">
        <v>0</v>
      </c>
      <c r="H1912" s="8">
        <v>1875033</v>
      </c>
      <c r="I1912" s="8">
        <v>389970</v>
      </c>
      <c r="J1912" s="8">
        <v>8558215</v>
      </c>
      <c r="K1912" s="1" t="s">
        <v>166</v>
      </c>
    </row>
    <row r="1913" spans="1:11">
      <c r="A1913" s="1" t="s">
        <v>232</v>
      </c>
      <c r="B1913" s="1">
        <v>1912</v>
      </c>
      <c r="C1913" s="1">
        <v>202301</v>
      </c>
      <c r="D1913" s="4" t="s">
        <v>256</v>
      </c>
      <c r="E1913" s="1">
        <v>204</v>
      </c>
      <c r="F1913" s="1">
        <v>3</v>
      </c>
      <c r="G1913" s="1">
        <v>0</v>
      </c>
      <c r="H1913" s="8">
        <v>381603</v>
      </c>
      <c r="I1913" s="8">
        <v>59323</v>
      </c>
      <c r="J1913" s="8">
        <v>468016</v>
      </c>
      <c r="K1913" s="1" t="s">
        <v>166</v>
      </c>
    </row>
    <row r="1914" spans="1:11">
      <c r="A1914" s="1" t="s">
        <v>232</v>
      </c>
      <c r="B1914" s="1">
        <v>1913</v>
      </c>
      <c r="C1914" s="1">
        <v>202301</v>
      </c>
      <c r="D1914" s="4" t="s">
        <v>256</v>
      </c>
      <c r="E1914" s="1">
        <v>662</v>
      </c>
      <c r="F1914" s="1">
        <v>3</v>
      </c>
      <c r="G1914" s="1">
        <v>0</v>
      </c>
      <c r="H1914" s="8">
        <v>1849925</v>
      </c>
      <c r="I1914" s="8">
        <v>432152</v>
      </c>
      <c r="J1914" s="8">
        <v>4430518</v>
      </c>
      <c r="K1914" s="1" t="s">
        <v>166</v>
      </c>
    </row>
    <row r="1915" spans="1:11">
      <c r="A1915" s="1" t="s">
        <v>232</v>
      </c>
      <c r="B1915" s="1">
        <v>1914</v>
      </c>
      <c r="C1915" s="1">
        <v>202301</v>
      </c>
      <c r="D1915" s="4" t="s">
        <v>256</v>
      </c>
      <c r="E1915" s="1">
        <v>664</v>
      </c>
      <c r="F1915" s="1">
        <v>3</v>
      </c>
      <c r="G1915" s="1">
        <v>0</v>
      </c>
      <c r="H1915" s="8">
        <v>4016360</v>
      </c>
      <c r="I1915" s="8">
        <v>614725</v>
      </c>
      <c r="J1915" s="8">
        <v>10174195</v>
      </c>
      <c r="K1915" s="1" t="s">
        <v>166</v>
      </c>
    </row>
    <row r="1916" spans="1:11">
      <c r="A1916" s="1" t="s">
        <v>232</v>
      </c>
      <c r="B1916" s="1">
        <v>1915</v>
      </c>
      <c r="C1916" s="1">
        <v>202301</v>
      </c>
      <c r="D1916" s="4" t="s">
        <v>256</v>
      </c>
      <c r="E1916" s="1">
        <v>666</v>
      </c>
      <c r="F1916" s="1">
        <v>3</v>
      </c>
      <c r="G1916" s="1">
        <v>0</v>
      </c>
      <c r="H1916" s="8">
        <v>21514484</v>
      </c>
      <c r="I1916" s="8">
        <v>3223465</v>
      </c>
      <c r="J1916" s="8">
        <v>42345428</v>
      </c>
      <c r="K1916" s="1" t="s">
        <v>166</v>
      </c>
    </row>
    <row r="1917" spans="1:11">
      <c r="A1917" s="1" t="s">
        <v>232</v>
      </c>
      <c r="B1917" s="1">
        <v>1916</v>
      </c>
      <c r="C1917" s="1">
        <v>202301</v>
      </c>
      <c r="D1917" s="4" t="s">
        <v>256</v>
      </c>
      <c r="E1917" s="1">
        <v>669</v>
      </c>
      <c r="F1917" s="1">
        <v>3</v>
      </c>
      <c r="G1917" s="1">
        <v>0</v>
      </c>
      <c r="H1917" s="8">
        <v>577001</v>
      </c>
      <c r="I1917" s="8">
        <v>61690</v>
      </c>
      <c r="J1917" s="8">
        <v>1182246</v>
      </c>
      <c r="K1917" s="1" t="s">
        <v>166</v>
      </c>
    </row>
    <row r="1918" spans="1:11">
      <c r="A1918" s="1" t="s">
        <v>232</v>
      </c>
      <c r="B1918" s="1">
        <v>1917</v>
      </c>
      <c r="C1918" s="1">
        <v>202301</v>
      </c>
      <c r="D1918" s="4" t="s">
        <v>256</v>
      </c>
      <c r="E1918" s="1">
        <v>676</v>
      </c>
      <c r="F1918" s="1">
        <v>3</v>
      </c>
      <c r="G1918" s="1">
        <v>0</v>
      </c>
      <c r="H1918" s="8">
        <v>85000</v>
      </c>
      <c r="I1918" s="8">
        <v>14412</v>
      </c>
      <c r="J1918" s="8">
        <v>449916</v>
      </c>
      <c r="K1918" s="1" t="s">
        <v>166</v>
      </c>
    </row>
    <row r="1919" spans="1:11">
      <c r="A1919" s="1" t="s">
        <v>232</v>
      </c>
      <c r="B1919" s="1">
        <v>1918</v>
      </c>
      <c r="C1919" s="1">
        <v>202301</v>
      </c>
      <c r="D1919" s="4" t="s">
        <v>256</v>
      </c>
      <c r="E1919" s="1">
        <v>690</v>
      </c>
      <c r="F1919" s="1">
        <v>3</v>
      </c>
      <c r="G1919" s="1">
        <v>0</v>
      </c>
      <c r="H1919" s="8">
        <v>278825</v>
      </c>
      <c r="I1919" s="8">
        <v>59730</v>
      </c>
      <c r="J1919" s="8">
        <v>1427725</v>
      </c>
      <c r="K1919" s="1" t="s">
        <v>166</v>
      </c>
    </row>
    <row r="1920" spans="1:11">
      <c r="A1920" s="1" t="s">
        <v>232</v>
      </c>
      <c r="B1920" s="1">
        <v>1919</v>
      </c>
      <c r="C1920" s="1">
        <v>202301</v>
      </c>
      <c r="D1920" s="4" t="s">
        <v>256</v>
      </c>
      <c r="E1920" s="1">
        <v>696</v>
      </c>
      <c r="F1920" s="1">
        <v>3</v>
      </c>
      <c r="G1920" s="1">
        <v>0</v>
      </c>
      <c r="H1920" s="8">
        <v>195397</v>
      </c>
      <c r="I1920" s="8">
        <v>36280</v>
      </c>
      <c r="J1920" s="8">
        <v>745899</v>
      </c>
      <c r="K1920" s="1" t="s">
        <v>166</v>
      </c>
    </row>
    <row r="1921" spans="1:11">
      <c r="A1921" s="1" t="s">
        <v>232</v>
      </c>
      <c r="B1921" s="1">
        <v>1920</v>
      </c>
      <c r="C1921" s="1">
        <v>202301</v>
      </c>
      <c r="D1921" s="4" t="s">
        <v>256</v>
      </c>
      <c r="E1921" s="1">
        <v>720</v>
      </c>
      <c r="F1921" s="1">
        <v>3</v>
      </c>
      <c r="G1921" s="1">
        <v>0</v>
      </c>
      <c r="H1921" s="8">
        <v>903339</v>
      </c>
      <c r="I1921" s="8">
        <v>153906</v>
      </c>
      <c r="J1921" s="8">
        <v>4160913</v>
      </c>
      <c r="K1921" s="1" t="s">
        <v>166</v>
      </c>
    </row>
    <row r="1922" spans="1:11">
      <c r="A1922" s="1" t="s">
        <v>232</v>
      </c>
      <c r="B1922" s="1">
        <v>1921</v>
      </c>
      <c r="C1922" s="1">
        <v>202301</v>
      </c>
      <c r="D1922" s="4" t="s">
        <v>265</v>
      </c>
      <c r="E1922" s="1">
        <v>52</v>
      </c>
      <c r="F1922" s="1">
        <v>3</v>
      </c>
      <c r="G1922" s="1">
        <v>0</v>
      </c>
      <c r="H1922" s="8">
        <v>1299068</v>
      </c>
      <c r="I1922" s="8">
        <v>295849</v>
      </c>
      <c r="J1922" s="8">
        <v>6217054</v>
      </c>
      <c r="K1922" s="1" t="s">
        <v>166</v>
      </c>
    </row>
    <row r="1923" spans="1:11">
      <c r="A1923" s="1" t="s">
        <v>232</v>
      </c>
      <c r="B1923" s="1">
        <v>1922</v>
      </c>
      <c r="C1923" s="1">
        <v>202301</v>
      </c>
      <c r="D1923" s="4" t="s">
        <v>265</v>
      </c>
      <c r="E1923" s="1">
        <v>204</v>
      </c>
      <c r="F1923" s="1">
        <v>3</v>
      </c>
      <c r="G1923" s="1">
        <v>0</v>
      </c>
      <c r="H1923" s="8">
        <v>11220</v>
      </c>
      <c r="I1923" s="8">
        <v>4215</v>
      </c>
      <c r="J1923" s="8">
        <v>63729</v>
      </c>
      <c r="K1923" s="1" t="s">
        <v>166</v>
      </c>
    </row>
    <row r="1924" spans="1:11">
      <c r="A1924" s="1" t="s">
        <v>232</v>
      </c>
      <c r="B1924" s="1">
        <v>1923</v>
      </c>
      <c r="C1924" s="1">
        <v>202301</v>
      </c>
      <c r="D1924" s="4" t="s">
        <v>265</v>
      </c>
      <c r="E1924" s="1">
        <v>662</v>
      </c>
      <c r="F1924" s="1">
        <v>3</v>
      </c>
      <c r="G1924" s="1">
        <v>0</v>
      </c>
      <c r="H1924" s="8">
        <v>34315</v>
      </c>
      <c r="I1924" s="8">
        <v>15771</v>
      </c>
      <c r="J1924" s="8">
        <v>207902</v>
      </c>
      <c r="K1924" s="1" t="s">
        <v>166</v>
      </c>
    </row>
    <row r="1925" spans="1:11">
      <c r="A1925" s="1" t="s">
        <v>232</v>
      </c>
      <c r="B1925" s="1">
        <v>1924</v>
      </c>
      <c r="C1925" s="1">
        <v>202301</v>
      </c>
      <c r="D1925" s="4" t="s">
        <v>265</v>
      </c>
      <c r="E1925" s="1">
        <v>664</v>
      </c>
      <c r="F1925" s="1">
        <v>3</v>
      </c>
      <c r="G1925" s="1">
        <v>0</v>
      </c>
      <c r="H1925" s="8">
        <v>45226</v>
      </c>
      <c r="I1925" s="8">
        <v>13173</v>
      </c>
      <c r="J1925" s="8">
        <v>239458</v>
      </c>
      <c r="K1925" s="1" t="s">
        <v>166</v>
      </c>
    </row>
    <row r="1926" spans="1:11">
      <c r="A1926" s="1" t="s">
        <v>232</v>
      </c>
      <c r="B1926" s="1">
        <v>1925</v>
      </c>
      <c r="C1926" s="1">
        <v>202301</v>
      </c>
      <c r="D1926" s="4" t="s">
        <v>265</v>
      </c>
      <c r="E1926" s="1">
        <v>666</v>
      </c>
      <c r="F1926" s="1">
        <v>3</v>
      </c>
      <c r="G1926" s="1">
        <v>0</v>
      </c>
      <c r="H1926" s="8">
        <v>1836989</v>
      </c>
      <c r="I1926" s="8">
        <v>670576</v>
      </c>
      <c r="J1926" s="8">
        <v>9718075</v>
      </c>
      <c r="K1926" s="1" t="s">
        <v>166</v>
      </c>
    </row>
    <row r="1927" spans="1:11">
      <c r="A1927" s="1" t="s">
        <v>232</v>
      </c>
      <c r="B1927" s="1">
        <v>1926</v>
      </c>
      <c r="C1927" s="1">
        <v>202301</v>
      </c>
      <c r="D1927" s="4" t="s">
        <v>265</v>
      </c>
      <c r="E1927" s="1">
        <v>669</v>
      </c>
      <c r="F1927" s="1">
        <v>3</v>
      </c>
      <c r="G1927" s="1">
        <v>0</v>
      </c>
      <c r="H1927" s="8">
        <v>21645</v>
      </c>
      <c r="I1927" s="8">
        <v>14418</v>
      </c>
      <c r="J1927" s="8">
        <v>195807</v>
      </c>
      <c r="K1927" s="1" t="s">
        <v>166</v>
      </c>
    </row>
    <row r="1928" spans="1:11">
      <c r="A1928" s="1" t="s">
        <v>232</v>
      </c>
      <c r="B1928" s="1">
        <v>1927</v>
      </c>
      <c r="C1928" s="1">
        <v>202301</v>
      </c>
      <c r="D1928" s="4" t="s">
        <v>265</v>
      </c>
      <c r="E1928" s="1">
        <v>676</v>
      </c>
      <c r="F1928" s="1">
        <v>3</v>
      </c>
      <c r="G1928" s="1">
        <v>0</v>
      </c>
      <c r="H1928" s="8">
        <v>711995</v>
      </c>
      <c r="I1928" s="8">
        <v>298672</v>
      </c>
      <c r="J1928" s="8">
        <v>2862769</v>
      </c>
      <c r="K1928" s="1" t="s">
        <v>166</v>
      </c>
    </row>
    <row r="1929" spans="1:11">
      <c r="A1929" s="1" t="s">
        <v>232</v>
      </c>
      <c r="B1929" s="1">
        <v>1928</v>
      </c>
      <c r="C1929" s="1">
        <v>202301</v>
      </c>
      <c r="D1929" s="4" t="s">
        <v>265</v>
      </c>
      <c r="E1929" s="1">
        <v>690</v>
      </c>
      <c r="F1929" s="1">
        <v>3</v>
      </c>
      <c r="G1929" s="1">
        <v>0</v>
      </c>
      <c r="H1929" s="8">
        <v>69672</v>
      </c>
      <c r="I1929" s="8">
        <v>21508</v>
      </c>
      <c r="J1929" s="8">
        <v>620561</v>
      </c>
      <c r="K1929" s="1" t="s">
        <v>166</v>
      </c>
    </row>
    <row r="1930" spans="1:11">
      <c r="A1930" s="1" t="s">
        <v>232</v>
      </c>
      <c r="B1930" s="1">
        <v>1929</v>
      </c>
      <c r="C1930" s="1">
        <v>202301</v>
      </c>
      <c r="D1930" s="4" t="s">
        <v>265</v>
      </c>
      <c r="E1930" s="1">
        <v>696</v>
      </c>
      <c r="F1930" s="1">
        <v>3</v>
      </c>
      <c r="G1930" s="1">
        <v>0</v>
      </c>
      <c r="H1930" s="8">
        <v>449749</v>
      </c>
      <c r="I1930" s="8">
        <v>167804</v>
      </c>
      <c r="J1930" s="8">
        <v>2333448</v>
      </c>
      <c r="K1930" s="1" t="s">
        <v>166</v>
      </c>
    </row>
    <row r="1931" spans="1:11">
      <c r="A1931" s="1" t="s">
        <v>232</v>
      </c>
      <c r="B1931" s="1">
        <v>1930</v>
      </c>
      <c r="C1931" s="1">
        <v>202301</v>
      </c>
      <c r="D1931" s="4" t="s">
        <v>265</v>
      </c>
      <c r="E1931" s="1">
        <v>720</v>
      </c>
      <c r="F1931" s="1">
        <v>3</v>
      </c>
      <c r="G1931" s="1">
        <v>0</v>
      </c>
      <c r="H1931" s="8">
        <v>1591757</v>
      </c>
      <c r="I1931" s="8">
        <v>626879</v>
      </c>
      <c r="J1931" s="8">
        <v>10463791</v>
      </c>
      <c r="K1931" s="1" t="s">
        <v>166</v>
      </c>
    </row>
    <row r="1932" spans="1:11">
      <c r="A1932" s="1" t="s">
        <v>232</v>
      </c>
      <c r="B1932" s="1">
        <v>1931</v>
      </c>
      <c r="C1932" s="1">
        <v>202301</v>
      </c>
      <c r="D1932" s="4" t="s">
        <v>271</v>
      </c>
      <c r="E1932" s="1">
        <v>52</v>
      </c>
      <c r="F1932" s="1">
        <v>3</v>
      </c>
      <c r="G1932" s="1">
        <v>0</v>
      </c>
      <c r="H1932" s="8">
        <v>260087</v>
      </c>
      <c r="I1932" s="8">
        <v>73968</v>
      </c>
      <c r="J1932" s="8">
        <v>2389051</v>
      </c>
      <c r="K1932" s="1" t="s">
        <v>166</v>
      </c>
    </row>
    <row r="1933" spans="1:11">
      <c r="A1933" s="1" t="s">
        <v>232</v>
      </c>
      <c r="B1933" s="1">
        <v>1932</v>
      </c>
      <c r="C1933" s="1">
        <v>202301</v>
      </c>
      <c r="D1933" s="4" t="s">
        <v>271</v>
      </c>
      <c r="E1933" s="1">
        <v>204</v>
      </c>
      <c r="F1933" s="1">
        <v>3</v>
      </c>
      <c r="G1933" s="1">
        <v>0</v>
      </c>
      <c r="H1933" s="8">
        <v>179253</v>
      </c>
      <c r="I1933" s="8">
        <v>55733</v>
      </c>
      <c r="J1933" s="8">
        <v>1100623</v>
      </c>
      <c r="K1933" s="1" t="s">
        <v>166</v>
      </c>
    </row>
    <row r="1934" spans="1:11">
      <c r="A1934" s="1" t="s">
        <v>232</v>
      </c>
      <c r="B1934" s="1">
        <v>1933</v>
      </c>
      <c r="C1934" s="1">
        <v>202301</v>
      </c>
      <c r="D1934" s="4" t="s">
        <v>271</v>
      </c>
      <c r="E1934" s="1">
        <v>662</v>
      </c>
      <c r="F1934" s="1">
        <v>3</v>
      </c>
      <c r="G1934" s="1">
        <v>0</v>
      </c>
      <c r="H1934" s="8">
        <v>12802</v>
      </c>
      <c r="I1934" s="8">
        <v>6054</v>
      </c>
      <c r="J1934" s="8">
        <v>147957</v>
      </c>
      <c r="K1934" s="1" t="s">
        <v>166</v>
      </c>
    </row>
    <row r="1935" spans="1:11">
      <c r="A1935" s="1" t="s">
        <v>232</v>
      </c>
      <c r="B1935" s="1">
        <v>1934</v>
      </c>
      <c r="C1935" s="1">
        <v>202301</v>
      </c>
      <c r="D1935" s="4" t="s">
        <v>271</v>
      </c>
      <c r="E1935" s="1">
        <v>664</v>
      </c>
      <c r="F1935" s="1">
        <v>3</v>
      </c>
      <c r="G1935" s="1">
        <v>0</v>
      </c>
      <c r="H1935" s="8">
        <v>387014</v>
      </c>
      <c r="I1935" s="8">
        <v>120743</v>
      </c>
      <c r="J1935" s="8">
        <v>3911240</v>
      </c>
      <c r="K1935" s="1" t="s">
        <v>166</v>
      </c>
    </row>
    <row r="1936" spans="1:11">
      <c r="A1936" s="1" t="s">
        <v>232</v>
      </c>
      <c r="B1936" s="1">
        <v>1935</v>
      </c>
      <c r="C1936" s="1">
        <v>202301</v>
      </c>
      <c r="D1936" s="4" t="s">
        <v>271</v>
      </c>
      <c r="E1936" s="1">
        <v>666</v>
      </c>
      <c r="F1936" s="1">
        <v>3</v>
      </c>
      <c r="G1936" s="1">
        <v>0</v>
      </c>
      <c r="H1936" s="8">
        <v>126620</v>
      </c>
      <c r="I1936" s="8">
        <v>42747</v>
      </c>
      <c r="J1936" s="8">
        <v>762575</v>
      </c>
      <c r="K1936" s="1" t="s">
        <v>166</v>
      </c>
    </row>
    <row r="1937" spans="1:11">
      <c r="A1937" s="1" t="s">
        <v>232</v>
      </c>
      <c r="B1937" s="1">
        <v>1936</v>
      </c>
      <c r="C1937" s="1">
        <v>202301</v>
      </c>
      <c r="D1937" s="4" t="s">
        <v>271</v>
      </c>
      <c r="E1937" s="1">
        <v>669</v>
      </c>
      <c r="F1937" s="1">
        <v>3</v>
      </c>
      <c r="G1937" s="1">
        <v>0</v>
      </c>
      <c r="H1937" s="8">
        <v>132360</v>
      </c>
      <c r="I1937" s="8">
        <v>34196</v>
      </c>
      <c r="J1937" s="8">
        <v>648889</v>
      </c>
      <c r="K1937" s="1" t="s">
        <v>166</v>
      </c>
    </row>
    <row r="1938" spans="1:11">
      <c r="A1938" s="1" t="s">
        <v>232</v>
      </c>
      <c r="B1938" s="1">
        <v>1937</v>
      </c>
      <c r="C1938" s="1">
        <v>202301</v>
      </c>
      <c r="D1938" s="4" t="s">
        <v>271</v>
      </c>
      <c r="E1938" s="1">
        <v>676</v>
      </c>
      <c r="F1938" s="1">
        <v>3</v>
      </c>
      <c r="G1938" s="1">
        <v>0</v>
      </c>
      <c r="H1938" s="8">
        <v>25956</v>
      </c>
      <c r="I1938" s="8">
        <v>10910</v>
      </c>
      <c r="J1938" s="8">
        <v>357484</v>
      </c>
      <c r="K1938" s="1" t="s">
        <v>166</v>
      </c>
    </row>
    <row r="1939" spans="1:11">
      <c r="A1939" s="1" t="s">
        <v>232</v>
      </c>
      <c r="B1939" s="1">
        <v>1938</v>
      </c>
      <c r="C1939" s="1">
        <v>202301</v>
      </c>
      <c r="D1939" s="4" t="s">
        <v>271</v>
      </c>
      <c r="E1939" s="1">
        <v>690</v>
      </c>
      <c r="F1939" s="1">
        <v>3</v>
      </c>
      <c r="G1939" s="1">
        <v>0</v>
      </c>
      <c r="H1939" s="8">
        <v>40911</v>
      </c>
      <c r="I1939" s="8">
        <v>18199</v>
      </c>
      <c r="J1939" s="8">
        <v>775161</v>
      </c>
      <c r="K1939" s="1" t="s">
        <v>166</v>
      </c>
    </row>
    <row r="1940" spans="1:11">
      <c r="A1940" s="1" t="s">
        <v>232</v>
      </c>
      <c r="B1940" s="1">
        <v>1939</v>
      </c>
      <c r="C1940" s="1">
        <v>202301</v>
      </c>
      <c r="D1940" s="4" t="s">
        <v>271</v>
      </c>
      <c r="E1940" s="1">
        <v>696</v>
      </c>
      <c r="F1940" s="1">
        <v>3</v>
      </c>
      <c r="G1940" s="1">
        <v>0</v>
      </c>
      <c r="H1940" s="8">
        <v>6939</v>
      </c>
      <c r="I1940" s="8">
        <v>2479</v>
      </c>
      <c r="J1940" s="8">
        <v>57604</v>
      </c>
      <c r="K1940" s="1" t="s">
        <v>166</v>
      </c>
    </row>
    <row r="1941" spans="1:11">
      <c r="A1941" s="1" t="s">
        <v>232</v>
      </c>
      <c r="B1941" s="1">
        <v>1940</v>
      </c>
      <c r="C1941" s="1">
        <v>202301</v>
      </c>
      <c r="D1941" s="4" t="s">
        <v>271</v>
      </c>
      <c r="E1941" s="1">
        <v>720</v>
      </c>
      <c r="F1941" s="1">
        <v>3</v>
      </c>
      <c r="G1941" s="1">
        <v>0</v>
      </c>
      <c r="H1941" s="8">
        <v>963711</v>
      </c>
      <c r="I1941" s="8">
        <v>352160</v>
      </c>
      <c r="J1941" s="8">
        <v>12870573</v>
      </c>
      <c r="K1941" s="1" t="s">
        <v>166</v>
      </c>
    </row>
    <row r="1942" spans="1:11">
      <c r="A1942" s="1" t="s">
        <v>232</v>
      </c>
      <c r="B1942" s="1">
        <v>1941</v>
      </c>
      <c r="C1942" s="1">
        <v>202301</v>
      </c>
      <c r="D1942" s="4" t="s">
        <v>278</v>
      </c>
      <c r="E1942" s="1">
        <v>52</v>
      </c>
      <c r="F1942" s="1">
        <v>3</v>
      </c>
      <c r="G1942" s="1">
        <v>0</v>
      </c>
      <c r="H1942" s="8">
        <v>138079</v>
      </c>
      <c r="I1942" s="8">
        <v>39045</v>
      </c>
      <c r="J1942" s="8">
        <v>1626844</v>
      </c>
      <c r="K1942" s="1" t="s">
        <v>166</v>
      </c>
    </row>
    <row r="1943" spans="1:11">
      <c r="A1943" s="1" t="s">
        <v>232</v>
      </c>
      <c r="B1943" s="1">
        <v>1942</v>
      </c>
      <c r="C1943" s="1">
        <v>202301</v>
      </c>
      <c r="D1943" s="4" t="s">
        <v>278</v>
      </c>
      <c r="E1943" s="1">
        <v>204</v>
      </c>
      <c r="F1943" s="1">
        <v>3</v>
      </c>
      <c r="G1943" s="1">
        <v>0</v>
      </c>
      <c r="H1943" s="8">
        <v>6084</v>
      </c>
      <c r="I1943" s="8">
        <v>1843</v>
      </c>
      <c r="J1943" s="8">
        <v>82871</v>
      </c>
      <c r="K1943" s="1" t="s">
        <v>166</v>
      </c>
    </row>
    <row r="1944" spans="1:11">
      <c r="A1944" s="1" t="s">
        <v>232</v>
      </c>
      <c r="B1944" s="1">
        <v>1943</v>
      </c>
      <c r="C1944" s="1">
        <v>202301</v>
      </c>
      <c r="D1944" s="4" t="s">
        <v>278</v>
      </c>
      <c r="E1944" s="1">
        <v>662</v>
      </c>
      <c r="F1944" s="1">
        <v>3</v>
      </c>
      <c r="G1944" s="1">
        <v>0</v>
      </c>
      <c r="H1944" s="8">
        <v>15538</v>
      </c>
      <c r="I1944" s="8">
        <v>4457</v>
      </c>
      <c r="J1944" s="8">
        <v>52806</v>
      </c>
      <c r="K1944" s="1" t="s">
        <v>166</v>
      </c>
    </row>
    <row r="1945" spans="1:11">
      <c r="A1945" s="1" t="s">
        <v>232</v>
      </c>
      <c r="B1945" s="1">
        <v>1944</v>
      </c>
      <c r="C1945" s="1">
        <v>202301</v>
      </c>
      <c r="D1945" s="4" t="s">
        <v>278</v>
      </c>
      <c r="E1945" s="1">
        <v>664</v>
      </c>
      <c r="F1945" s="1">
        <v>3</v>
      </c>
      <c r="G1945" s="1">
        <v>0</v>
      </c>
      <c r="H1945" s="8">
        <v>392787</v>
      </c>
      <c r="I1945" s="8">
        <v>119798</v>
      </c>
      <c r="J1945" s="8">
        <v>3005969</v>
      </c>
      <c r="K1945" s="1" t="s">
        <v>166</v>
      </c>
    </row>
    <row r="1946" spans="1:11">
      <c r="A1946" s="1" t="s">
        <v>232</v>
      </c>
      <c r="B1946" s="1">
        <v>1945</v>
      </c>
      <c r="C1946" s="1">
        <v>202301</v>
      </c>
      <c r="D1946" s="4" t="s">
        <v>278</v>
      </c>
      <c r="E1946" s="1">
        <v>666</v>
      </c>
      <c r="F1946" s="1">
        <v>3</v>
      </c>
      <c r="G1946" s="1">
        <v>0</v>
      </c>
      <c r="H1946" s="8">
        <v>1616609</v>
      </c>
      <c r="I1946" s="8">
        <v>516434</v>
      </c>
      <c r="J1946" s="8">
        <v>9384472</v>
      </c>
      <c r="K1946" s="1" t="s">
        <v>166</v>
      </c>
    </row>
    <row r="1947" spans="1:11">
      <c r="A1947" s="1" t="s">
        <v>232</v>
      </c>
      <c r="B1947" s="1">
        <v>1946</v>
      </c>
      <c r="C1947" s="1">
        <v>202301</v>
      </c>
      <c r="D1947" s="4" t="s">
        <v>278</v>
      </c>
      <c r="E1947" s="1">
        <v>669</v>
      </c>
      <c r="F1947" s="1">
        <v>3</v>
      </c>
      <c r="G1947" s="1">
        <v>0</v>
      </c>
      <c r="H1947" s="8">
        <v>10214</v>
      </c>
      <c r="I1947" s="8">
        <v>2679</v>
      </c>
      <c r="J1947" s="8">
        <v>72010</v>
      </c>
      <c r="K1947" s="1" t="s">
        <v>166</v>
      </c>
    </row>
    <row r="1948" spans="1:11">
      <c r="A1948" s="1" t="s">
        <v>232</v>
      </c>
      <c r="B1948" s="1">
        <v>1947</v>
      </c>
      <c r="C1948" s="1">
        <v>202301</v>
      </c>
      <c r="D1948" s="4" t="s">
        <v>278</v>
      </c>
      <c r="E1948" s="1">
        <v>676</v>
      </c>
      <c r="F1948" s="1">
        <v>3</v>
      </c>
      <c r="G1948" s="1">
        <v>0</v>
      </c>
      <c r="H1948" s="8">
        <v>8047</v>
      </c>
      <c r="I1948" s="8">
        <v>2263</v>
      </c>
      <c r="J1948" s="8">
        <v>56475</v>
      </c>
      <c r="K1948" s="1" t="s">
        <v>166</v>
      </c>
    </row>
    <row r="1949" spans="1:11">
      <c r="A1949" s="1" t="s">
        <v>232</v>
      </c>
      <c r="B1949" s="1">
        <v>1948</v>
      </c>
      <c r="C1949" s="1">
        <v>202301</v>
      </c>
      <c r="D1949" s="4" t="s">
        <v>278</v>
      </c>
      <c r="E1949" s="1">
        <v>690</v>
      </c>
      <c r="F1949" s="1">
        <v>3</v>
      </c>
      <c r="G1949" s="1">
        <v>0</v>
      </c>
      <c r="H1949" s="8">
        <v>81642</v>
      </c>
      <c r="I1949" s="8">
        <v>27052</v>
      </c>
      <c r="J1949" s="8">
        <v>817322</v>
      </c>
      <c r="K1949" s="1" t="s">
        <v>166</v>
      </c>
    </row>
    <row r="1950" spans="1:11">
      <c r="A1950" s="1" t="s">
        <v>232</v>
      </c>
      <c r="B1950" s="1">
        <v>1949</v>
      </c>
      <c r="C1950" s="1">
        <v>202301</v>
      </c>
      <c r="D1950" s="4" t="s">
        <v>278</v>
      </c>
      <c r="E1950" s="1">
        <v>696</v>
      </c>
      <c r="F1950" s="1">
        <v>3</v>
      </c>
      <c r="G1950" s="1">
        <v>0</v>
      </c>
      <c r="H1950" s="8">
        <v>84720</v>
      </c>
      <c r="I1950" s="8">
        <v>28237</v>
      </c>
      <c r="J1950" s="8">
        <v>877230</v>
      </c>
      <c r="K1950" s="1" t="s">
        <v>166</v>
      </c>
    </row>
    <row r="1951" spans="1:11">
      <c r="A1951" s="1" t="s">
        <v>232</v>
      </c>
      <c r="B1951" s="1">
        <v>1950</v>
      </c>
      <c r="C1951" s="1">
        <v>202301</v>
      </c>
      <c r="D1951" s="4" t="s">
        <v>278</v>
      </c>
      <c r="E1951" s="1">
        <v>720</v>
      </c>
      <c r="F1951" s="1">
        <v>3</v>
      </c>
      <c r="G1951" s="1">
        <v>0</v>
      </c>
      <c r="H1951" s="8">
        <v>228156</v>
      </c>
      <c r="I1951" s="8">
        <v>70961</v>
      </c>
      <c r="J1951" s="8">
        <v>2202489</v>
      </c>
      <c r="K1951" s="1" t="s">
        <v>166</v>
      </c>
    </row>
    <row r="1952" spans="1:11">
      <c r="A1952" s="1" t="s">
        <v>232</v>
      </c>
      <c r="B1952" s="1">
        <v>1951</v>
      </c>
      <c r="C1952" s="1">
        <v>202302</v>
      </c>
      <c r="D1952" s="4" t="s">
        <v>256</v>
      </c>
      <c r="E1952" s="1">
        <v>52</v>
      </c>
      <c r="F1952" s="1">
        <v>3</v>
      </c>
      <c r="G1952" s="1">
        <v>0</v>
      </c>
      <c r="H1952" s="8">
        <v>1757785</v>
      </c>
      <c r="I1952" s="8">
        <v>390028</v>
      </c>
      <c r="J1952" s="8">
        <v>8229314</v>
      </c>
      <c r="K1952" s="1" t="s">
        <v>166</v>
      </c>
    </row>
    <row r="1953" spans="1:11">
      <c r="A1953" s="1" t="s">
        <v>232</v>
      </c>
      <c r="B1953" s="1">
        <v>1952</v>
      </c>
      <c r="C1953" s="1">
        <v>202302</v>
      </c>
      <c r="D1953" s="4" t="s">
        <v>256</v>
      </c>
      <c r="E1953" s="1">
        <v>204</v>
      </c>
      <c r="F1953" s="1">
        <v>3</v>
      </c>
      <c r="G1953" s="1">
        <v>0</v>
      </c>
      <c r="H1953" s="8">
        <v>1288565</v>
      </c>
      <c r="I1953" s="8">
        <v>194671</v>
      </c>
      <c r="J1953" s="8">
        <v>1665773</v>
      </c>
      <c r="K1953" s="1" t="s">
        <v>166</v>
      </c>
    </row>
    <row r="1954" spans="1:11">
      <c r="A1954" s="1" t="s">
        <v>232</v>
      </c>
      <c r="B1954" s="1">
        <v>1953</v>
      </c>
      <c r="C1954" s="1">
        <v>202302</v>
      </c>
      <c r="D1954" s="4" t="s">
        <v>256</v>
      </c>
      <c r="E1954" s="1">
        <v>662</v>
      </c>
      <c r="F1954" s="1">
        <v>3</v>
      </c>
      <c r="G1954" s="1">
        <v>0</v>
      </c>
      <c r="H1954" s="8">
        <v>1655350</v>
      </c>
      <c r="I1954" s="8">
        <v>427154</v>
      </c>
      <c r="J1954" s="8">
        <v>4239723</v>
      </c>
      <c r="K1954" s="1" t="s">
        <v>166</v>
      </c>
    </row>
    <row r="1955" spans="1:11">
      <c r="A1955" s="1" t="s">
        <v>232</v>
      </c>
      <c r="B1955" s="1">
        <v>1954</v>
      </c>
      <c r="C1955" s="1">
        <v>202302</v>
      </c>
      <c r="D1955" s="4" t="s">
        <v>256</v>
      </c>
      <c r="E1955" s="1">
        <v>664</v>
      </c>
      <c r="F1955" s="1">
        <v>3</v>
      </c>
      <c r="G1955" s="1">
        <v>0</v>
      </c>
      <c r="H1955" s="8">
        <v>3285487</v>
      </c>
      <c r="I1955" s="8">
        <v>466792</v>
      </c>
      <c r="J1955" s="8">
        <v>8004921</v>
      </c>
      <c r="K1955" s="1" t="s">
        <v>166</v>
      </c>
    </row>
    <row r="1956" spans="1:11">
      <c r="A1956" s="1" t="s">
        <v>232</v>
      </c>
      <c r="B1956" s="1">
        <v>1955</v>
      </c>
      <c r="C1956" s="1">
        <v>202302</v>
      </c>
      <c r="D1956" s="4" t="s">
        <v>256</v>
      </c>
      <c r="E1956" s="1">
        <v>666</v>
      </c>
      <c r="F1956" s="1">
        <v>3</v>
      </c>
      <c r="G1956" s="1">
        <v>0</v>
      </c>
      <c r="H1956" s="8">
        <v>19366564</v>
      </c>
      <c r="I1956" s="8">
        <v>2915118</v>
      </c>
      <c r="J1956" s="8">
        <v>36375453</v>
      </c>
      <c r="K1956" s="1" t="s">
        <v>166</v>
      </c>
    </row>
    <row r="1957" spans="1:11">
      <c r="A1957" s="1" t="s">
        <v>232</v>
      </c>
      <c r="B1957" s="1">
        <v>1956</v>
      </c>
      <c r="C1957" s="1">
        <v>202302</v>
      </c>
      <c r="D1957" s="4" t="s">
        <v>256</v>
      </c>
      <c r="E1957" s="1">
        <v>669</v>
      </c>
      <c r="F1957" s="1">
        <v>3</v>
      </c>
      <c r="G1957" s="1">
        <v>0</v>
      </c>
      <c r="H1957" s="8">
        <v>614346</v>
      </c>
      <c r="I1957" s="8">
        <v>83427</v>
      </c>
      <c r="J1957" s="8">
        <v>1297254</v>
      </c>
      <c r="K1957" s="1" t="s">
        <v>166</v>
      </c>
    </row>
    <row r="1958" spans="1:11">
      <c r="A1958" s="1" t="s">
        <v>232</v>
      </c>
      <c r="B1958" s="1">
        <v>1957</v>
      </c>
      <c r="C1958" s="1">
        <v>202302</v>
      </c>
      <c r="D1958" s="4" t="s">
        <v>256</v>
      </c>
      <c r="E1958" s="1">
        <v>676</v>
      </c>
      <c r="F1958" s="1">
        <v>3</v>
      </c>
      <c r="G1958" s="1">
        <v>0</v>
      </c>
      <c r="H1958" s="8">
        <v>52050</v>
      </c>
      <c r="I1958" s="8">
        <v>6202</v>
      </c>
      <c r="J1958" s="8">
        <v>143846</v>
      </c>
      <c r="K1958" s="1" t="s">
        <v>166</v>
      </c>
    </row>
    <row r="1959" spans="1:11">
      <c r="A1959" s="1" t="s">
        <v>232</v>
      </c>
      <c r="B1959" s="1">
        <v>1958</v>
      </c>
      <c r="C1959" s="1">
        <v>202302</v>
      </c>
      <c r="D1959" s="4" t="s">
        <v>256</v>
      </c>
      <c r="E1959" s="1">
        <v>690</v>
      </c>
      <c r="F1959" s="1">
        <v>3</v>
      </c>
      <c r="G1959" s="1">
        <v>0</v>
      </c>
      <c r="H1959" s="8">
        <v>407339</v>
      </c>
      <c r="I1959" s="8">
        <v>68752</v>
      </c>
      <c r="J1959" s="8">
        <v>1588444</v>
      </c>
      <c r="K1959" s="1" t="s">
        <v>166</v>
      </c>
    </row>
    <row r="1960" spans="1:11">
      <c r="A1960" s="1" t="s">
        <v>232</v>
      </c>
      <c r="B1960" s="1">
        <v>1959</v>
      </c>
      <c r="C1960" s="1">
        <v>202302</v>
      </c>
      <c r="D1960" s="4" t="s">
        <v>256</v>
      </c>
      <c r="E1960" s="1">
        <v>696</v>
      </c>
      <c r="F1960" s="1">
        <v>3</v>
      </c>
      <c r="G1960" s="1">
        <v>0</v>
      </c>
      <c r="H1960" s="8">
        <v>236771</v>
      </c>
      <c r="I1960" s="8">
        <v>42696</v>
      </c>
      <c r="J1960" s="8">
        <v>1014554</v>
      </c>
      <c r="K1960" s="1" t="s">
        <v>166</v>
      </c>
    </row>
    <row r="1961" spans="1:11">
      <c r="A1961" s="1" t="s">
        <v>232</v>
      </c>
      <c r="B1961" s="1">
        <v>1960</v>
      </c>
      <c r="C1961" s="1">
        <v>202302</v>
      </c>
      <c r="D1961" s="4" t="s">
        <v>256</v>
      </c>
      <c r="E1961" s="1">
        <v>720</v>
      </c>
      <c r="F1961" s="1">
        <v>3</v>
      </c>
      <c r="G1961" s="1">
        <v>0</v>
      </c>
      <c r="H1961" s="8">
        <v>1191558</v>
      </c>
      <c r="I1961" s="8">
        <v>219402</v>
      </c>
      <c r="J1961" s="8">
        <v>4856935</v>
      </c>
      <c r="K1961" s="1" t="s">
        <v>166</v>
      </c>
    </row>
    <row r="1962" spans="1:11">
      <c r="A1962" s="1" t="s">
        <v>232</v>
      </c>
      <c r="B1962" s="1">
        <v>1961</v>
      </c>
      <c r="C1962" s="1">
        <v>202302</v>
      </c>
      <c r="D1962" s="4" t="s">
        <v>265</v>
      </c>
      <c r="E1962" s="1">
        <v>52</v>
      </c>
      <c r="F1962" s="1">
        <v>3</v>
      </c>
      <c r="G1962" s="1">
        <v>0</v>
      </c>
      <c r="H1962" s="8">
        <v>376667</v>
      </c>
      <c r="I1962" s="8">
        <v>135646</v>
      </c>
      <c r="J1962" s="8">
        <v>2638278</v>
      </c>
      <c r="K1962" s="1" t="s">
        <v>166</v>
      </c>
    </row>
    <row r="1963" spans="1:11">
      <c r="A1963" s="1" t="s">
        <v>232</v>
      </c>
      <c r="B1963" s="1">
        <v>1962</v>
      </c>
      <c r="C1963" s="1">
        <v>202302</v>
      </c>
      <c r="D1963" s="4" t="s">
        <v>265</v>
      </c>
      <c r="E1963" s="1">
        <v>204</v>
      </c>
      <c r="F1963" s="1">
        <v>3</v>
      </c>
      <c r="G1963" s="1">
        <v>0</v>
      </c>
      <c r="H1963" s="8">
        <v>17669</v>
      </c>
      <c r="I1963" s="8">
        <v>4589</v>
      </c>
      <c r="J1963" s="8">
        <v>47213</v>
      </c>
      <c r="K1963" s="1" t="s">
        <v>166</v>
      </c>
    </row>
    <row r="1964" spans="1:11">
      <c r="A1964" s="1" t="s">
        <v>232</v>
      </c>
      <c r="B1964" s="1">
        <v>1963</v>
      </c>
      <c r="C1964" s="1">
        <v>202302</v>
      </c>
      <c r="D1964" s="4" t="s">
        <v>265</v>
      </c>
      <c r="E1964" s="1">
        <v>662</v>
      </c>
      <c r="F1964" s="1">
        <v>3</v>
      </c>
      <c r="G1964" s="1">
        <v>0</v>
      </c>
      <c r="H1964" s="8">
        <v>33798</v>
      </c>
      <c r="I1964" s="8">
        <v>15951</v>
      </c>
      <c r="J1964" s="8">
        <v>210915</v>
      </c>
      <c r="K1964" s="1" t="s">
        <v>166</v>
      </c>
    </row>
    <row r="1965" spans="1:11">
      <c r="A1965" s="1" t="s">
        <v>232</v>
      </c>
      <c r="B1965" s="1">
        <v>1964</v>
      </c>
      <c r="C1965" s="1">
        <v>202302</v>
      </c>
      <c r="D1965" s="4" t="s">
        <v>265</v>
      </c>
      <c r="E1965" s="1">
        <v>664</v>
      </c>
      <c r="F1965" s="1">
        <v>3</v>
      </c>
      <c r="G1965" s="1">
        <v>0</v>
      </c>
      <c r="H1965" s="8">
        <v>40997</v>
      </c>
      <c r="I1965" s="8">
        <v>14115</v>
      </c>
      <c r="J1965" s="8">
        <v>256662</v>
      </c>
      <c r="K1965" s="1" t="s">
        <v>166</v>
      </c>
    </row>
    <row r="1966" spans="1:11">
      <c r="A1966" s="1" t="s">
        <v>232</v>
      </c>
      <c r="B1966" s="1">
        <v>1965</v>
      </c>
      <c r="C1966" s="1">
        <v>202302</v>
      </c>
      <c r="D1966" s="4" t="s">
        <v>265</v>
      </c>
      <c r="E1966" s="1">
        <v>666</v>
      </c>
      <c r="F1966" s="1">
        <v>3</v>
      </c>
      <c r="G1966" s="1">
        <v>0</v>
      </c>
      <c r="H1966" s="8">
        <v>1058962</v>
      </c>
      <c r="I1966" s="8">
        <v>354151</v>
      </c>
      <c r="J1966" s="8">
        <v>5185725</v>
      </c>
      <c r="K1966" s="1" t="s">
        <v>166</v>
      </c>
    </row>
    <row r="1967" spans="1:11">
      <c r="A1967" s="1" t="s">
        <v>232</v>
      </c>
      <c r="B1967" s="1">
        <v>1966</v>
      </c>
      <c r="C1967" s="1">
        <v>202302</v>
      </c>
      <c r="D1967" s="4" t="s">
        <v>265</v>
      </c>
      <c r="E1967" s="1">
        <v>669</v>
      </c>
      <c r="F1967" s="1">
        <v>3</v>
      </c>
      <c r="G1967" s="1">
        <v>0</v>
      </c>
      <c r="H1967" s="8">
        <v>37010</v>
      </c>
      <c r="I1967" s="8">
        <v>15882</v>
      </c>
      <c r="J1967" s="8">
        <v>237224</v>
      </c>
      <c r="K1967" s="1" t="s">
        <v>166</v>
      </c>
    </row>
    <row r="1968" spans="1:11">
      <c r="A1968" s="1" t="s">
        <v>232</v>
      </c>
      <c r="B1968" s="1">
        <v>1967</v>
      </c>
      <c r="C1968" s="1">
        <v>202302</v>
      </c>
      <c r="D1968" s="4" t="s">
        <v>265</v>
      </c>
      <c r="E1968" s="1">
        <v>676</v>
      </c>
      <c r="F1968" s="1">
        <v>3</v>
      </c>
      <c r="G1968" s="1">
        <v>0</v>
      </c>
      <c r="H1968" s="8">
        <v>263698</v>
      </c>
      <c r="I1968" s="8">
        <v>99153</v>
      </c>
      <c r="J1968" s="8">
        <v>1015222</v>
      </c>
      <c r="K1968" s="1" t="s">
        <v>166</v>
      </c>
    </row>
    <row r="1969" spans="1:11">
      <c r="A1969" s="1" t="s">
        <v>232</v>
      </c>
      <c r="B1969" s="1">
        <v>1968</v>
      </c>
      <c r="C1969" s="1">
        <v>202302</v>
      </c>
      <c r="D1969" s="4" t="s">
        <v>265</v>
      </c>
      <c r="E1969" s="1">
        <v>690</v>
      </c>
      <c r="F1969" s="1">
        <v>3</v>
      </c>
      <c r="G1969" s="1">
        <v>0</v>
      </c>
      <c r="H1969" s="8">
        <v>32528</v>
      </c>
      <c r="I1969" s="8">
        <v>13119</v>
      </c>
      <c r="J1969" s="8">
        <v>368616</v>
      </c>
      <c r="K1969" s="1" t="s">
        <v>166</v>
      </c>
    </row>
    <row r="1970" spans="1:11">
      <c r="A1970" s="1" t="s">
        <v>232</v>
      </c>
      <c r="B1970" s="1">
        <v>1969</v>
      </c>
      <c r="C1970" s="1">
        <v>202302</v>
      </c>
      <c r="D1970" s="4" t="s">
        <v>265</v>
      </c>
      <c r="E1970" s="1">
        <v>696</v>
      </c>
      <c r="F1970" s="1">
        <v>3</v>
      </c>
      <c r="G1970" s="1">
        <v>0</v>
      </c>
      <c r="H1970" s="8">
        <v>310134</v>
      </c>
      <c r="I1970" s="8">
        <v>120915</v>
      </c>
      <c r="J1970" s="8">
        <v>1480731</v>
      </c>
      <c r="K1970" s="1" t="s">
        <v>166</v>
      </c>
    </row>
    <row r="1971" spans="1:11">
      <c r="A1971" s="1" t="s">
        <v>232</v>
      </c>
      <c r="B1971" s="1">
        <v>1970</v>
      </c>
      <c r="C1971" s="1">
        <v>202302</v>
      </c>
      <c r="D1971" s="4" t="s">
        <v>265</v>
      </c>
      <c r="E1971" s="1">
        <v>720</v>
      </c>
      <c r="F1971" s="1">
        <v>3</v>
      </c>
      <c r="G1971" s="1">
        <v>0</v>
      </c>
      <c r="H1971" s="8">
        <v>1062627</v>
      </c>
      <c r="I1971" s="8">
        <v>383509</v>
      </c>
      <c r="J1971" s="8">
        <v>6685034</v>
      </c>
      <c r="K1971" s="1" t="s">
        <v>166</v>
      </c>
    </row>
    <row r="1972" spans="1:11">
      <c r="A1972" s="1" t="s">
        <v>232</v>
      </c>
      <c r="B1972" s="1">
        <v>1971</v>
      </c>
      <c r="C1972" s="1">
        <v>202302</v>
      </c>
      <c r="D1972" s="4" t="s">
        <v>271</v>
      </c>
      <c r="E1972" s="1">
        <v>52</v>
      </c>
      <c r="F1972" s="1">
        <v>3</v>
      </c>
      <c r="G1972" s="1">
        <v>0</v>
      </c>
      <c r="H1972" s="8">
        <v>135106</v>
      </c>
      <c r="I1972" s="8">
        <v>48219</v>
      </c>
      <c r="J1972" s="8">
        <v>1550238</v>
      </c>
      <c r="K1972" s="1" t="s">
        <v>166</v>
      </c>
    </row>
    <row r="1973" spans="1:11">
      <c r="A1973" s="1" t="s">
        <v>232</v>
      </c>
      <c r="B1973" s="1">
        <v>1972</v>
      </c>
      <c r="C1973" s="1">
        <v>202302</v>
      </c>
      <c r="D1973" s="4" t="s">
        <v>271</v>
      </c>
      <c r="E1973" s="1">
        <v>204</v>
      </c>
      <c r="F1973" s="1">
        <v>3</v>
      </c>
      <c r="G1973" s="1">
        <v>0</v>
      </c>
      <c r="H1973" s="8">
        <v>143127</v>
      </c>
      <c r="I1973" s="8">
        <v>42999</v>
      </c>
      <c r="J1973" s="8">
        <v>884267</v>
      </c>
      <c r="K1973" s="1" t="s">
        <v>166</v>
      </c>
    </row>
    <row r="1974" spans="1:11">
      <c r="A1974" s="1" t="s">
        <v>232</v>
      </c>
      <c r="B1974" s="1">
        <v>1973</v>
      </c>
      <c r="C1974" s="1">
        <v>202302</v>
      </c>
      <c r="D1974" s="4" t="s">
        <v>271</v>
      </c>
      <c r="E1974" s="1">
        <v>662</v>
      </c>
      <c r="F1974" s="1">
        <v>3</v>
      </c>
      <c r="G1974" s="1">
        <v>0</v>
      </c>
      <c r="H1974" s="8">
        <v>8910</v>
      </c>
      <c r="I1974" s="8">
        <v>5187</v>
      </c>
      <c r="J1974" s="8">
        <v>62116</v>
      </c>
      <c r="K1974" s="1" t="s">
        <v>166</v>
      </c>
    </row>
    <row r="1975" spans="1:11">
      <c r="A1975" s="1" t="s">
        <v>232</v>
      </c>
      <c r="B1975" s="1">
        <v>1974</v>
      </c>
      <c r="C1975" s="1">
        <v>202302</v>
      </c>
      <c r="D1975" s="4" t="s">
        <v>271</v>
      </c>
      <c r="E1975" s="1">
        <v>664</v>
      </c>
      <c r="F1975" s="1">
        <v>3</v>
      </c>
      <c r="G1975" s="1">
        <v>0</v>
      </c>
      <c r="H1975" s="8">
        <v>482830</v>
      </c>
      <c r="I1975" s="8">
        <v>131582</v>
      </c>
      <c r="J1975" s="8">
        <v>4548886</v>
      </c>
      <c r="K1975" s="1" t="s">
        <v>166</v>
      </c>
    </row>
    <row r="1976" spans="1:11">
      <c r="A1976" s="1" t="s">
        <v>232</v>
      </c>
      <c r="B1976" s="1">
        <v>1975</v>
      </c>
      <c r="C1976" s="1">
        <v>202302</v>
      </c>
      <c r="D1976" s="4" t="s">
        <v>271</v>
      </c>
      <c r="E1976" s="1">
        <v>666</v>
      </c>
      <c r="F1976" s="1">
        <v>3</v>
      </c>
      <c r="G1976" s="1">
        <v>0</v>
      </c>
      <c r="H1976" s="8">
        <v>127930</v>
      </c>
      <c r="I1976" s="8">
        <v>144513</v>
      </c>
      <c r="J1976" s="8">
        <v>732229</v>
      </c>
      <c r="K1976" s="1" t="s">
        <v>166</v>
      </c>
    </row>
    <row r="1977" spans="1:11">
      <c r="A1977" s="1" t="s">
        <v>232</v>
      </c>
      <c r="B1977" s="1">
        <v>1976</v>
      </c>
      <c r="C1977" s="1">
        <v>202302</v>
      </c>
      <c r="D1977" s="4" t="s">
        <v>271</v>
      </c>
      <c r="E1977" s="1">
        <v>669</v>
      </c>
      <c r="F1977" s="1">
        <v>3</v>
      </c>
      <c r="G1977" s="1">
        <v>0</v>
      </c>
      <c r="H1977" s="8">
        <v>199644</v>
      </c>
      <c r="I1977" s="8">
        <v>53132</v>
      </c>
      <c r="J1977" s="8">
        <v>1107687</v>
      </c>
      <c r="K1977" s="1" t="s">
        <v>166</v>
      </c>
    </row>
    <row r="1978" spans="1:11">
      <c r="A1978" s="1" t="s">
        <v>232</v>
      </c>
      <c r="B1978" s="1">
        <v>1977</v>
      </c>
      <c r="C1978" s="1">
        <v>202302</v>
      </c>
      <c r="D1978" s="4" t="s">
        <v>271</v>
      </c>
      <c r="E1978" s="1">
        <v>676</v>
      </c>
      <c r="F1978" s="1">
        <v>3</v>
      </c>
      <c r="G1978" s="1">
        <v>0</v>
      </c>
      <c r="H1978" s="8">
        <v>113076</v>
      </c>
      <c r="I1978" s="8">
        <v>55027</v>
      </c>
      <c r="J1978" s="8">
        <v>1326442</v>
      </c>
      <c r="K1978" s="1" t="s">
        <v>166</v>
      </c>
    </row>
    <row r="1979" spans="1:11">
      <c r="A1979" s="1" t="s">
        <v>232</v>
      </c>
      <c r="B1979" s="1">
        <v>1978</v>
      </c>
      <c r="C1979" s="1">
        <v>202302</v>
      </c>
      <c r="D1979" s="4" t="s">
        <v>271</v>
      </c>
      <c r="E1979" s="1">
        <v>690</v>
      </c>
      <c r="F1979" s="1">
        <v>3</v>
      </c>
      <c r="G1979" s="1">
        <v>0</v>
      </c>
      <c r="H1979" s="8">
        <v>85989</v>
      </c>
      <c r="I1979" s="8">
        <v>36408</v>
      </c>
      <c r="J1979" s="8">
        <v>910816</v>
      </c>
      <c r="K1979" s="1" t="s">
        <v>166</v>
      </c>
    </row>
    <row r="1980" spans="1:11">
      <c r="A1980" s="1" t="s">
        <v>232</v>
      </c>
      <c r="B1980" s="1">
        <v>1979</v>
      </c>
      <c r="C1980" s="1">
        <v>202302</v>
      </c>
      <c r="D1980" s="4" t="s">
        <v>271</v>
      </c>
      <c r="E1980" s="1">
        <v>696</v>
      </c>
      <c r="F1980" s="1">
        <v>3</v>
      </c>
      <c r="G1980" s="1">
        <v>0</v>
      </c>
      <c r="H1980" s="8">
        <v>15219</v>
      </c>
      <c r="I1980" s="8">
        <v>6488</v>
      </c>
      <c r="J1980" s="8">
        <v>160224</v>
      </c>
      <c r="K1980" s="1" t="s">
        <v>166</v>
      </c>
    </row>
    <row r="1981" spans="1:11">
      <c r="A1981" s="1" t="s">
        <v>232</v>
      </c>
      <c r="B1981" s="1">
        <v>1980</v>
      </c>
      <c r="C1981" s="1">
        <v>202302</v>
      </c>
      <c r="D1981" s="4" t="s">
        <v>271</v>
      </c>
      <c r="E1981" s="1">
        <v>720</v>
      </c>
      <c r="F1981" s="1">
        <v>3</v>
      </c>
      <c r="G1981" s="1">
        <v>0</v>
      </c>
      <c r="H1981" s="8">
        <v>784439</v>
      </c>
      <c r="I1981" s="8">
        <v>278095</v>
      </c>
      <c r="J1981" s="8">
        <v>9191075</v>
      </c>
      <c r="K1981" s="1" t="s">
        <v>166</v>
      </c>
    </row>
    <row r="1982" spans="1:11">
      <c r="A1982" s="1" t="s">
        <v>232</v>
      </c>
      <c r="B1982" s="1">
        <v>1981</v>
      </c>
      <c r="C1982" s="1">
        <v>202302</v>
      </c>
      <c r="D1982" s="4" t="s">
        <v>278</v>
      </c>
      <c r="E1982" s="1">
        <v>52</v>
      </c>
      <c r="F1982" s="1">
        <v>3</v>
      </c>
      <c r="G1982" s="1">
        <v>0</v>
      </c>
      <c r="H1982" s="8">
        <v>188721</v>
      </c>
      <c r="I1982" s="8">
        <v>56942</v>
      </c>
      <c r="J1982" s="8">
        <v>1896632</v>
      </c>
      <c r="K1982" s="1" t="s">
        <v>166</v>
      </c>
    </row>
    <row r="1983" spans="1:11">
      <c r="A1983" s="1" t="s">
        <v>232</v>
      </c>
      <c r="B1983" s="1">
        <v>1982</v>
      </c>
      <c r="C1983" s="1">
        <v>202302</v>
      </c>
      <c r="D1983" s="4" t="s">
        <v>278</v>
      </c>
      <c r="E1983" s="1">
        <v>204</v>
      </c>
      <c r="F1983" s="1">
        <v>3</v>
      </c>
      <c r="G1983" s="1">
        <v>0</v>
      </c>
      <c r="H1983" s="8">
        <v>5483</v>
      </c>
      <c r="I1983" s="8">
        <v>1481</v>
      </c>
      <c r="J1983" s="8">
        <v>71030</v>
      </c>
      <c r="K1983" s="1" t="s">
        <v>166</v>
      </c>
    </row>
    <row r="1984" spans="1:11">
      <c r="A1984" s="1" t="s">
        <v>232</v>
      </c>
      <c r="B1984" s="1">
        <v>1983</v>
      </c>
      <c r="C1984" s="1">
        <v>202302</v>
      </c>
      <c r="D1984" s="4" t="s">
        <v>278</v>
      </c>
      <c r="E1984" s="1">
        <v>662</v>
      </c>
      <c r="F1984" s="1">
        <v>3</v>
      </c>
      <c r="G1984" s="1">
        <v>0</v>
      </c>
      <c r="H1984" s="8">
        <v>15960</v>
      </c>
      <c r="I1984" s="8">
        <v>6650</v>
      </c>
      <c r="J1984" s="8">
        <v>100666</v>
      </c>
      <c r="K1984" s="1" t="s">
        <v>166</v>
      </c>
    </row>
    <row r="1985" spans="1:11">
      <c r="A1985" s="1" t="s">
        <v>232</v>
      </c>
      <c r="B1985" s="1">
        <v>1984</v>
      </c>
      <c r="C1985" s="1">
        <v>202302</v>
      </c>
      <c r="D1985" s="4" t="s">
        <v>278</v>
      </c>
      <c r="E1985" s="1">
        <v>664</v>
      </c>
      <c r="F1985" s="1">
        <v>3</v>
      </c>
      <c r="G1985" s="1">
        <v>0</v>
      </c>
      <c r="H1985" s="8">
        <v>433595</v>
      </c>
      <c r="I1985" s="8">
        <v>119096</v>
      </c>
      <c r="J1985" s="8">
        <v>3161414</v>
      </c>
      <c r="K1985" s="1" t="s">
        <v>166</v>
      </c>
    </row>
    <row r="1986" spans="1:11">
      <c r="A1986" s="1" t="s">
        <v>232</v>
      </c>
      <c r="B1986" s="1">
        <v>1985</v>
      </c>
      <c r="C1986" s="1">
        <v>202302</v>
      </c>
      <c r="D1986" s="4" t="s">
        <v>278</v>
      </c>
      <c r="E1986" s="1">
        <v>666</v>
      </c>
      <c r="F1986" s="1">
        <v>3</v>
      </c>
      <c r="G1986" s="1">
        <v>0</v>
      </c>
      <c r="H1986" s="8">
        <v>1218559</v>
      </c>
      <c r="I1986" s="8">
        <v>349947</v>
      </c>
      <c r="J1986" s="8">
        <v>6519280</v>
      </c>
      <c r="K1986" s="1" t="s">
        <v>166</v>
      </c>
    </row>
    <row r="1987" spans="1:11">
      <c r="A1987" s="1" t="s">
        <v>232</v>
      </c>
      <c r="B1987" s="1">
        <v>1986</v>
      </c>
      <c r="C1987" s="1">
        <v>202302</v>
      </c>
      <c r="D1987" s="4" t="s">
        <v>278</v>
      </c>
      <c r="E1987" s="1">
        <v>669</v>
      </c>
      <c r="F1987" s="1">
        <v>3</v>
      </c>
      <c r="G1987" s="1">
        <v>0</v>
      </c>
      <c r="H1987" s="8">
        <v>34501</v>
      </c>
      <c r="I1987" s="8">
        <v>11860</v>
      </c>
      <c r="J1987" s="8">
        <v>254329</v>
      </c>
      <c r="K1987" s="1" t="s">
        <v>166</v>
      </c>
    </row>
    <row r="1988" spans="1:11">
      <c r="A1988" s="1" t="s">
        <v>232</v>
      </c>
      <c r="B1988" s="1">
        <v>1987</v>
      </c>
      <c r="C1988" s="1">
        <v>202302</v>
      </c>
      <c r="D1988" s="4" t="s">
        <v>278</v>
      </c>
      <c r="E1988" s="1">
        <v>690</v>
      </c>
      <c r="F1988" s="1">
        <v>3</v>
      </c>
      <c r="G1988" s="1">
        <v>0</v>
      </c>
      <c r="H1988" s="8">
        <v>166804</v>
      </c>
      <c r="I1988" s="8">
        <v>55547</v>
      </c>
      <c r="J1988" s="8">
        <v>1672686</v>
      </c>
      <c r="K1988" s="1" t="s">
        <v>166</v>
      </c>
    </row>
    <row r="1989" spans="1:11">
      <c r="A1989" s="1" t="s">
        <v>232</v>
      </c>
      <c r="B1989" s="1">
        <v>1988</v>
      </c>
      <c r="C1989" s="1">
        <v>202302</v>
      </c>
      <c r="D1989" s="4" t="s">
        <v>278</v>
      </c>
      <c r="E1989" s="1">
        <v>696</v>
      </c>
      <c r="F1989" s="1">
        <v>3</v>
      </c>
      <c r="G1989" s="1">
        <v>0</v>
      </c>
      <c r="H1989" s="8">
        <v>85177</v>
      </c>
      <c r="I1989" s="8">
        <v>26755</v>
      </c>
      <c r="J1989" s="8">
        <v>785508</v>
      </c>
      <c r="K1989" s="1" t="s">
        <v>166</v>
      </c>
    </row>
    <row r="1990" spans="1:11">
      <c r="A1990" s="1" t="s">
        <v>232</v>
      </c>
      <c r="B1990" s="1">
        <v>1989</v>
      </c>
      <c r="C1990" s="1">
        <v>202302</v>
      </c>
      <c r="D1990" s="4" t="s">
        <v>278</v>
      </c>
      <c r="E1990" s="1">
        <v>720</v>
      </c>
      <c r="F1990" s="1">
        <v>3</v>
      </c>
      <c r="G1990" s="1">
        <v>0</v>
      </c>
      <c r="H1990" s="8">
        <v>225227</v>
      </c>
      <c r="I1990" s="8">
        <v>72386</v>
      </c>
      <c r="J1990" s="8">
        <v>2313735</v>
      </c>
      <c r="K1990" s="1" t="s">
        <v>166</v>
      </c>
    </row>
    <row r="1991" spans="1:11">
      <c r="A1991" s="1" t="s">
        <v>232</v>
      </c>
      <c r="B1991" s="1">
        <v>1990</v>
      </c>
      <c r="C1991" s="1">
        <v>202303</v>
      </c>
      <c r="D1991" s="4" t="s">
        <v>256</v>
      </c>
      <c r="E1991" s="1">
        <v>52</v>
      </c>
      <c r="F1991" s="1">
        <v>3</v>
      </c>
      <c r="G1991" s="1">
        <v>0</v>
      </c>
      <c r="H1991" s="8">
        <v>3587595</v>
      </c>
      <c r="I1991" s="8">
        <v>567365</v>
      </c>
      <c r="J1991" s="8">
        <v>12627271</v>
      </c>
      <c r="K1991" s="1" t="s">
        <v>166</v>
      </c>
    </row>
    <row r="1992" spans="1:11">
      <c r="A1992" s="1" t="s">
        <v>232</v>
      </c>
      <c r="B1992" s="1">
        <v>1991</v>
      </c>
      <c r="C1992" s="1">
        <v>202303</v>
      </c>
      <c r="D1992" s="4" t="s">
        <v>256</v>
      </c>
      <c r="E1992" s="1">
        <v>204</v>
      </c>
      <c r="F1992" s="1">
        <v>3</v>
      </c>
      <c r="G1992" s="1">
        <v>0</v>
      </c>
      <c r="H1992" s="8">
        <v>1313086</v>
      </c>
      <c r="I1992" s="8">
        <v>202854</v>
      </c>
      <c r="J1992" s="8">
        <v>1815241</v>
      </c>
      <c r="K1992" s="1" t="s">
        <v>166</v>
      </c>
    </row>
    <row r="1993" spans="1:11">
      <c r="A1993" s="1" t="s">
        <v>232</v>
      </c>
      <c r="B1993" s="1">
        <v>1992</v>
      </c>
      <c r="C1993" s="1">
        <v>202303</v>
      </c>
      <c r="D1993" s="4" t="s">
        <v>256</v>
      </c>
      <c r="E1993" s="1">
        <v>662</v>
      </c>
      <c r="F1993" s="1">
        <v>3</v>
      </c>
      <c r="G1993" s="1">
        <v>0</v>
      </c>
      <c r="H1993" s="8">
        <v>2376289</v>
      </c>
      <c r="I1993" s="8">
        <v>558688</v>
      </c>
      <c r="J1993" s="8">
        <v>5913968</v>
      </c>
      <c r="K1993" s="1" t="s">
        <v>166</v>
      </c>
    </row>
    <row r="1994" spans="1:11">
      <c r="A1994" s="1" t="s">
        <v>232</v>
      </c>
      <c r="B1994" s="1">
        <v>1993</v>
      </c>
      <c r="C1994" s="1">
        <v>202303</v>
      </c>
      <c r="D1994" s="4" t="s">
        <v>256</v>
      </c>
      <c r="E1994" s="1">
        <v>664</v>
      </c>
      <c r="F1994" s="1">
        <v>3</v>
      </c>
      <c r="G1994" s="1">
        <v>0</v>
      </c>
      <c r="H1994" s="8">
        <v>4194403</v>
      </c>
      <c r="I1994" s="8">
        <v>604009</v>
      </c>
      <c r="J1994" s="8">
        <v>10337200</v>
      </c>
      <c r="K1994" s="1" t="s">
        <v>166</v>
      </c>
    </row>
    <row r="1995" spans="1:11">
      <c r="A1995" s="1" t="s">
        <v>232</v>
      </c>
      <c r="B1995" s="1">
        <v>1994</v>
      </c>
      <c r="C1995" s="1">
        <v>202303</v>
      </c>
      <c r="D1995" s="4" t="s">
        <v>256</v>
      </c>
      <c r="E1995" s="1">
        <v>666</v>
      </c>
      <c r="F1995" s="1">
        <v>3</v>
      </c>
      <c r="G1995" s="1">
        <v>0</v>
      </c>
      <c r="H1995" s="8">
        <v>28997672</v>
      </c>
      <c r="I1995" s="8">
        <v>4416646</v>
      </c>
      <c r="J1995" s="8">
        <v>56410404</v>
      </c>
      <c r="K1995" s="1" t="s">
        <v>166</v>
      </c>
    </row>
    <row r="1996" spans="1:11">
      <c r="A1996" s="1" t="s">
        <v>232</v>
      </c>
      <c r="B1996" s="1">
        <v>1995</v>
      </c>
      <c r="C1996" s="1">
        <v>202303</v>
      </c>
      <c r="D1996" s="4" t="s">
        <v>256</v>
      </c>
      <c r="E1996" s="1">
        <v>669</v>
      </c>
      <c r="F1996" s="1">
        <v>3</v>
      </c>
      <c r="G1996" s="1">
        <v>0</v>
      </c>
      <c r="H1996" s="8">
        <v>738917</v>
      </c>
      <c r="I1996" s="8">
        <v>104363</v>
      </c>
      <c r="J1996" s="8">
        <v>2107021</v>
      </c>
      <c r="K1996" s="1" t="s">
        <v>166</v>
      </c>
    </row>
    <row r="1997" spans="1:11">
      <c r="A1997" s="1" t="s">
        <v>232</v>
      </c>
      <c r="B1997" s="1">
        <v>1996</v>
      </c>
      <c r="C1997" s="1">
        <v>202303</v>
      </c>
      <c r="D1997" s="4" t="s">
        <v>256</v>
      </c>
      <c r="E1997" s="1">
        <v>676</v>
      </c>
      <c r="F1997" s="1">
        <v>3</v>
      </c>
      <c r="G1997" s="1">
        <v>0</v>
      </c>
      <c r="H1997" s="8">
        <v>123602</v>
      </c>
      <c r="I1997" s="8">
        <v>12811</v>
      </c>
      <c r="J1997" s="8">
        <v>423024</v>
      </c>
      <c r="K1997" s="1" t="s">
        <v>166</v>
      </c>
    </row>
    <row r="1998" spans="1:11">
      <c r="A1998" s="1" t="s">
        <v>232</v>
      </c>
      <c r="B1998" s="1">
        <v>1997</v>
      </c>
      <c r="C1998" s="1">
        <v>202303</v>
      </c>
      <c r="D1998" s="4" t="s">
        <v>256</v>
      </c>
      <c r="E1998" s="1">
        <v>690</v>
      </c>
      <c r="F1998" s="1">
        <v>3</v>
      </c>
      <c r="G1998" s="1">
        <v>0</v>
      </c>
      <c r="H1998" s="8">
        <v>740267</v>
      </c>
      <c r="I1998" s="8">
        <v>145428</v>
      </c>
      <c r="J1998" s="8">
        <v>3083489</v>
      </c>
      <c r="K1998" s="1" t="s">
        <v>166</v>
      </c>
    </row>
    <row r="1999" spans="1:11">
      <c r="A1999" s="1" t="s">
        <v>232</v>
      </c>
      <c r="B1999" s="1">
        <v>1998</v>
      </c>
      <c r="C1999" s="1">
        <v>202303</v>
      </c>
      <c r="D1999" s="4" t="s">
        <v>256</v>
      </c>
      <c r="E1999" s="1">
        <v>696</v>
      </c>
      <c r="F1999" s="1">
        <v>3</v>
      </c>
      <c r="G1999" s="1">
        <v>0</v>
      </c>
      <c r="H1999" s="8">
        <v>452887</v>
      </c>
      <c r="I1999" s="8">
        <v>95077</v>
      </c>
      <c r="J1999" s="8">
        <v>2109393</v>
      </c>
      <c r="K1999" s="1" t="s">
        <v>166</v>
      </c>
    </row>
    <row r="2000" spans="1:11">
      <c r="A2000" s="1" t="s">
        <v>232</v>
      </c>
      <c r="B2000" s="1">
        <v>1999</v>
      </c>
      <c r="C2000" s="1">
        <v>202303</v>
      </c>
      <c r="D2000" s="4" t="s">
        <v>256</v>
      </c>
      <c r="E2000" s="1">
        <v>720</v>
      </c>
      <c r="F2000" s="1">
        <v>3</v>
      </c>
      <c r="G2000" s="1">
        <v>0</v>
      </c>
      <c r="H2000" s="8">
        <v>1106605</v>
      </c>
      <c r="I2000" s="8">
        <v>212768</v>
      </c>
      <c r="J2000" s="8">
        <v>5656088</v>
      </c>
      <c r="K2000" s="1" t="s">
        <v>166</v>
      </c>
    </row>
    <row r="2001" spans="1:11">
      <c r="A2001" s="1" t="s">
        <v>232</v>
      </c>
      <c r="B2001" s="1">
        <v>2000</v>
      </c>
      <c r="C2001" s="1">
        <v>202303</v>
      </c>
      <c r="D2001" s="4" t="s">
        <v>265</v>
      </c>
      <c r="E2001" s="1">
        <v>52</v>
      </c>
      <c r="F2001" s="1">
        <v>3</v>
      </c>
      <c r="G2001" s="1">
        <v>0</v>
      </c>
      <c r="H2001" s="8">
        <v>426767</v>
      </c>
      <c r="I2001" s="8">
        <v>125574</v>
      </c>
      <c r="J2001" s="8">
        <v>2467403</v>
      </c>
      <c r="K2001" s="1" t="s">
        <v>166</v>
      </c>
    </row>
    <row r="2002" spans="1:11">
      <c r="A2002" s="1" t="s">
        <v>232</v>
      </c>
      <c r="B2002" s="1">
        <v>2001</v>
      </c>
      <c r="C2002" s="1">
        <v>202303</v>
      </c>
      <c r="D2002" s="4" t="s">
        <v>265</v>
      </c>
      <c r="E2002" s="1">
        <v>204</v>
      </c>
      <c r="F2002" s="1">
        <v>3</v>
      </c>
      <c r="G2002" s="1">
        <v>0</v>
      </c>
      <c r="H2002" s="8">
        <v>1106</v>
      </c>
      <c r="I2002" s="8">
        <v>395</v>
      </c>
      <c r="J2002" s="8">
        <v>12449</v>
      </c>
      <c r="K2002" s="1" t="s">
        <v>166</v>
      </c>
    </row>
    <row r="2003" spans="1:11">
      <c r="A2003" s="1" t="s">
        <v>232</v>
      </c>
      <c r="B2003" s="1">
        <v>2002</v>
      </c>
      <c r="C2003" s="1">
        <v>202303</v>
      </c>
      <c r="D2003" s="4" t="s">
        <v>265</v>
      </c>
      <c r="E2003" s="1">
        <v>662</v>
      </c>
      <c r="F2003" s="1">
        <v>3</v>
      </c>
      <c r="G2003" s="1">
        <v>0</v>
      </c>
      <c r="H2003" s="8">
        <v>71792</v>
      </c>
      <c r="I2003" s="8">
        <v>28832</v>
      </c>
      <c r="J2003" s="8">
        <v>393900</v>
      </c>
      <c r="K2003" s="1" t="s">
        <v>166</v>
      </c>
    </row>
    <row r="2004" spans="1:11">
      <c r="A2004" s="1" t="s">
        <v>232</v>
      </c>
      <c r="B2004" s="1">
        <v>2003</v>
      </c>
      <c r="C2004" s="1">
        <v>202303</v>
      </c>
      <c r="D2004" s="4" t="s">
        <v>265</v>
      </c>
      <c r="E2004" s="1">
        <v>664</v>
      </c>
      <c r="F2004" s="1">
        <v>3</v>
      </c>
      <c r="G2004" s="1">
        <v>0</v>
      </c>
      <c r="H2004" s="8">
        <v>34524</v>
      </c>
      <c r="I2004" s="8">
        <v>14436</v>
      </c>
      <c r="J2004" s="8">
        <v>119896</v>
      </c>
      <c r="K2004" s="1" t="s">
        <v>166</v>
      </c>
    </row>
    <row r="2005" spans="1:11">
      <c r="A2005" s="1" t="s">
        <v>232</v>
      </c>
      <c r="B2005" s="1">
        <v>2004</v>
      </c>
      <c r="C2005" s="1">
        <v>202303</v>
      </c>
      <c r="D2005" s="4" t="s">
        <v>265</v>
      </c>
      <c r="E2005" s="1">
        <v>666</v>
      </c>
      <c r="F2005" s="1">
        <v>3</v>
      </c>
      <c r="G2005" s="1">
        <v>0</v>
      </c>
      <c r="H2005" s="8">
        <v>1803839</v>
      </c>
      <c r="I2005" s="8">
        <v>531153</v>
      </c>
      <c r="J2005" s="8">
        <v>7424753</v>
      </c>
      <c r="K2005" s="1" t="s">
        <v>166</v>
      </c>
    </row>
    <row r="2006" spans="1:11">
      <c r="A2006" s="1" t="s">
        <v>232</v>
      </c>
      <c r="B2006" s="1">
        <v>2005</v>
      </c>
      <c r="C2006" s="1">
        <v>202303</v>
      </c>
      <c r="D2006" s="4" t="s">
        <v>265</v>
      </c>
      <c r="E2006" s="1">
        <v>669</v>
      </c>
      <c r="F2006" s="1">
        <v>3</v>
      </c>
      <c r="G2006" s="1">
        <v>0</v>
      </c>
      <c r="H2006" s="8">
        <v>10388</v>
      </c>
      <c r="I2006" s="8">
        <v>3188</v>
      </c>
      <c r="J2006" s="8">
        <v>73615</v>
      </c>
      <c r="K2006" s="1" t="s">
        <v>166</v>
      </c>
    </row>
    <row r="2007" spans="1:11">
      <c r="A2007" s="1" t="s">
        <v>232</v>
      </c>
      <c r="B2007" s="1">
        <v>2006</v>
      </c>
      <c r="C2007" s="1">
        <v>202303</v>
      </c>
      <c r="D2007" s="4" t="s">
        <v>265</v>
      </c>
      <c r="E2007" s="1">
        <v>676</v>
      </c>
      <c r="F2007" s="1">
        <v>3</v>
      </c>
      <c r="G2007" s="1">
        <v>0</v>
      </c>
      <c r="H2007" s="8">
        <v>455030</v>
      </c>
      <c r="I2007" s="8">
        <v>203455</v>
      </c>
      <c r="J2007" s="8">
        <v>1802396</v>
      </c>
      <c r="K2007" s="1" t="s">
        <v>166</v>
      </c>
    </row>
    <row r="2008" spans="1:11">
      <c r="A2008" s="1" t="s">
        <v>232</v>
      </c>
      <c r="B2008" s="1">
        <v>2007</v>
      </c>
      <c r="C2008" s="1">
        <v>202303</v>
      </c>
      <c r="D2008" s="4" t="s">
        <v>265</v>
      </c>
      <c r="E2008" s="1">
        <v>690</v>
      </c>
      <c r="F2008" s="1">
        <v>3</v>
      </c>
      <c r="G2008" s="1">
        <v>0</v>
      </c>
      <c r="H2008" s="8">
        <v>15456</v>
      </c>
      <c r="I2008" s="8">
        <v>3955</v>
      </c>
      <c r="J2008" s="8">
        <v>124704</v>
      </c>
      <c r="K2008" s="1" t="s">
        <v>166</v>
      </c>
    </row>
    <row r="2009" spans="1:11">
      <c r="A2009" s="1" t="s">
        <v>232</v>
      </c>
      <c r="B2009" s="1">
        <v>2008</v>
      </c>
      <c r="C2009" s="1">
        <v>202303</v>
      </c>
      <c r="D2009" s="4" t="s">
        <v>265</v>
      </c>
      <c r="E2009" s="1">
        <v>696</v>
      </c>
      <c r="F2009" s="1">
        <v>3</v>
      </c>
      <c r="G2009" s="1">
        <v>0</v>
      </c>
      <c r="H2009" s="8">
        <v>702714</v>
      </c>
      <c r="I2009" s="8">
        <v>270794</v>
      </c>
      <c r="J2009" s="8">
        <v>2518943</v>
      </c>
      <c r="K2009" s="1" t="s">
        <v>166</v>
      </c>
    </row>
    <row r="2010" spans="1:11">
      <c r="A2010" s="1" t="s">
        <v>232</v>
      </c>
      <c r="B2010" s="1">
        <v>2009</v>
      </c>
      <c r="C2010" s="1">
        <v>202303</v>
      </c>
      <c r="D2010" s="4" t="s">
        <v>265</v>
      </c>
      <c r="E2010" s="1">
        <v>720</v>
      </c>
      <c r="F2010" s="1">
        <v>3</v>
      </c>
      <c r="G2010" s="1">
        <v>0</v>
      </c>
      <c r="H2010" s="8">
        <v>467383</v>
      </c>
      <c r="I2010" s="8">
        <v>139506</v>
      </c>
      <c r="J2010" s="8">
        <v>3180030</v>
      </c>
      <c r="K2010" s="1" t="s">
        <v>166</v>
      </c>
    </row>
    <row r="2011" spans="1:11">
      <c r="A2011" s="1" t="s">
        <v>232</v>
      </c>
      <c r="B2011" s="1">
        <v>2010</v>
      </c>
      <c r="C2011" s="1">
        <v>202303</v>
      </c>
      <c r="D2011" s="4" t="s">
        <v>271</v>
      </c>
      <c r="E2011" s="1">
        <v>52</v>
      </c>
      <c r="F2011" s="1">
        <v>3</v>
      </c>
      <c r="G2011" s="1">
        <v>0</v>
      </c>
      <c r="H2011" s="8">
        <v>188145</v>
      </c>
      <c r="I2011" s="8">
        <v>53264</v>
      </c>
      <c r="J2011" s="8">
        <v>1977311</v>
      </c>
      <c r="K2011" s="1" t="s">
        <v>166</v>
      </c>
    </row>
    <row r="2012" spans="1:11">
      <c r="A2012" s="1" t="s">
        <v>232</v>
      </c>
      <c r="B2012" s="1">
        <v>2011</v>
      </c>
      <c r="C2012" s="1">
        <v>202303</v>
      </c>
      <c r="D2012" s="4" t="s">
        <v>271</v>
      </c>
      <c r="E2012" s="1">
        <v>204</v>
      </c>
      <c r="F2012" s="1">
        <v>3</v>
      </c>
      <c r="G2012" s="1">
        <v>0</v>
      </c>
      <c r="H2012" s="8">
        <v>213688</v>
      </c>
      <c r="I2012" s="8">
        <v>69196</v>
      </c>
      <c r="J2012" s="8">
        <v>1391191</v>
      </c>
      <c r="K2012" s="1" t="s">
        <v>166</v>
      </c>
    </row>
    <row r="2013" spans="1:11">
      <c r="A2013" s="1" t="s">
        <v>232</v>
      </c>
      <c r="B2013" s="1">
        <v>2012</v>
      </c>
      <c r="C2013" s="1">
        <v>202303</v>
      </c>
      <c r="D2013" s="4" t="s">
        <v>271</v>
      </c>
      <c r="E2013" s="1">
        <v>662</v>
      </c>
      <c r="F2013" s="1">
        <v>3</v>
      </c>
      <c r="G2013" s="1">
        <v>0</v>
      </c>
      <c r="H2013" s="8">
        <v>15388</v>
      </c>
      <c r="I2013" s="8">
        <v>6168</v>
      </c>
      <c r="J2013" s="8">
        <v>106282</v>
      </c>
      <c r="K2013" s="1" t="s">
        <v>166</v>
      </c>
    </row>
    <row r="2014" spans="1:11">
      <c r="A2014" s="1" t="s">
        <v>232</v>
      </c>
      <c r="B2014" s="1">
        <v>2013</v>
      </c>
      <c r="C2014" s="1">
        <v>202303</v>
      </c>
      <c r="D2014" s="4" t="s">
        <v>271</v>
      </c>
      <c r="E2014" s="1">
        <v>664</v>
      </c>
      <c r="F2014" s="1">
        <v>3</v>
      </c>
      <c r="G2014" s="1">
        <v>0</v>
      </c>
      <c r="H2014" s="8">
        <v>621816</v>
      </c>
      <c r="I2014" s="8">
        <v>166535</v>
      </c>
      <c r="J2014" s="8">
        <v>5302574</v>
      </c>
      <c r="K2014" s="1" t="s">
        <v>166</v>
      </c>
    </row>
    <row r="2015" spans="1:11">
      <c r="A2015" s="1" t="s">
        <v>232</v>
      </c>
      <c r="B2015" s="1">
        <v>2014</v>
      </c>
      <c r="C2015" s="1">
        <v>202303</v>
      </c>
      <c r="D2015" s="4" t="s">
        <v>271</v>
      </c>
      <c r="E2015" s="1">
        <v>666</v>
      </c>
      <c r="F2015" s="1">
        <v>3</v>
      </c>
      <c r="G2015" s="1">
        <v>0</v>
      </c>
      <c r="H2015" s="8">
        <v>402967</v>
      </c>
      <c r="I2015" s="8">
        <v>92733</v>
      </c>
      <c r="J2015" s="8">
        <v>1765803</v>
      </c>
      <c r="K2015" s="1" t="s">
        <v>166</v>
      </c>
    </row>
    <row r="2016" spans="1:11">
      <c r="A2016" s="1" t="s">
        <v>232</v>
      </c>
      <c r="B2016" s="1">
        <v>2015</v>
      </c>
      <c r="C2016" s="1">
        <v>202303</v>
      </c>
      <c r="D2016" s="4" t="s">
        <v>271</v>
      </c>
      <c r="E2016" s="1">
        <v>669</v>
      </c>
      <c r="F2016" s="1">
        <v>3</v>
      </c>
      <c r="G2016" s="1">
        <v>0</v>
      </c>
      <c r="H2016" s="8">
        <v>157262</v>
      </c>
      <c r="I2016" s="8">
        <v>39737</v>
      </c>
      <c r="J2016" s="8">
        <v>904707</v>
      </c>
      <c r="K2016" s="1" t="s">
        <v>166</v>
      </c>
    </row>
    <row r="2017" spans="1:11">
      <c r="A2017" s="1" t="s">
        <v>232</v>
      </c>
      <c r="B2017" s="1">
        <v>2016</v>
      </c>
      <c r="C2017" s="1">
        <v>202303</v>
      </c>
      <c r="D2017" s="4" t="s">
        <v>271</v>
      </c>
      <c r="E2017" s="1">
        <v>676</v>
      </c>
      <c r="F2017" s="1">
        <v>3</v>
      </c>
      <c r="G2017" s="1">
        <v>0</v>
      </c>
      <c r="H2017" s="8">
        <v>66698</v>
      </c>
      <c r="I2017" s="8">
        <v>28128</v>
      </c>
      <c r="J2017" s="8">
        <v>675301</v>
      </c>
      <c r="K2017" s="1" t="s">
        <v>166</v>
      </c>
    </row>
    <row r="2018" spans="1:11">
      <c r="A2018" s="1" t="s">
        <v>232</v>
      </c>
      <c r="B2018" s="1">
        <v>2017</v>
      </c>
      <c r="C2018" s="1">
        <v>202303</v>
      </c>
      <c r="D2018" s="4" t="s">
        <v>271</v>
      </c>
      <c r="E2018" s="1">
        <v>690</v>
      </c>
      <c r="F2018" s="1">
        <v>3</v>
      </c>
      <c r="G2018" s="1">
        <v>0</v>
      </c>
      <c r="H2018" s="8">
        <v>111942</v>
      </c>
      <c r="I2018" s="8">
        <v>41202</v>
      </c>
      <c r="J2018" s="8">
        <v>1076958</v>
      </c>
      <c r="K2018" s="1" t="s">
        <v>166</v>
      </c>
    </row>
    <row r="2019" spans="1:11">
      <c r="A2019" s="1" t="s">
        <v>232</v>
      </c>
      <c r="B2019" s="1">
        <v>2018</v>
      </c>
      <c r="C2019" s="1">
        <v>202303</v>
      </c>
      <c r="D2019" s="4" t="s">
        <v>271</v>
      </c>
      <c r="E2019" s="1">
        <v>696</v>
      </c>
      <c r="F2019" s="1">
        <v>3</v>
      </c>
      <c r="G2019" s="1">
        <v>0</v>
      </c>
      <c r="H2019" s="8">
        <v>56978</v>
      </c>
      <c r="I2019" s="8">
        <v>20760</v>
      </c>
      <c r="J2019" s="8">
        <v>659247</v>
      </c>
      <c r="K2019" s="1" t="s">
        <v>166</v>
      </c>
    </row>
    <row r="2020" spans="1:11">
      <c r="A2020" s="1" t="s">
        <v>232</v>
      </c>
      <c r="B2020" s="1">
        <v>2019</v>
      </c>
      <c r="C2020" s="1">
        <v>202303</v>
      </c>
      <c r="D2020" s="4" t="s">
        <v>271</v>
      </c>
      <c r="E2020" s="1">
        <v>720</v>
      </c>
      <c r="F2020" s="1">
        <v>3</v>
      </c>
      <c r="G2020" s="1">
        <v>0</v>
      </c>
      <c r="H2020" s="8">
        <v>933180</v>
      </c>
      <c r="I2020" s="8">
        <v>329021</v>
      </c>
      <c r="J2020" s="8">
        <v>10606202</v>
      </c>
      <c r="K2020" s="1" t="s">
        <v>166</v>
      </c>
    </row>
    <row r="2021" spans="1:11">
      <c r="A2021" s="1" t="s">
        <v>232</v>
      </c>
      <c r="B2021" s="1">
        <v>2020</v>
      </c>
      <c r="C2021" s="1">
        <v>202303</v>
      </c>
      <c r="D2021" s="4" t="s">
        <v>278</v>
      </c>
      <c r="E2021" s="1">
        <v>52</v>
      </c>
      <c r="F2021" s="1">
        <v>3</v>
      </c>
      <c r="G2021" s="1">
        <v>0</v>
      </c>
      <c r="H2021" s="8">
        <v>163275</v>
      </c>
      <c r="I2021" s="8">
        <v>46338</v>
      </c>
      <c r="J2021" s="8">
        <v>1630827</v>
      </c>
      <c r="K2021" s="1" t="s">
        <v>166</v>
      </c>
    </row>
    <row r="2022" spans="1:11">
      <c r="A2022" s="1" t="s">
        <v>232</v>
      </c>
      <c r="B2022" s="1">
        <v>2021</v>
      </c>
      <c r="C2022" s="1">
        <v>202303</v>
      </c>
      <c r="D2022" s="4" t="s">
        <v>278</v>
      </c>
      <c r="E2022" s="1">
        <v>204</v>
      </c>
      <c r="F2022" s="1">
        <v>3</v>
      </c>
      <c r="G2022" s="1">
        <v>0</v>
      </c>
      <c r="H2022" s="8">
        <v>4072</v>
      </c>
      <c r="I2022" s="8">
        <v>1221</v>
      </c>
      <c r="J2022" s="8">
        <v>57556</v>
      </c>
      <c r="K2022" s="1" t="s">
        <v>166</v>
      </c>
    </row>
    <row r="2023" spans="1:11">
      <c r="A2023" s="1" t="s">
        <v>232</v>
      </c>
      <c r="B2023" s="1">
        <v>2022</v>
      </c>
      <c r="C2023" s="1">
        <v>202303</v>
      </c>
      <c r="D2023" s="4" t="s">
        <v>278</v>
      </c>
      <c r="E2023" s="1">
        <v>662</v>
      </c>
      <c r="F2023" s="1">
        <v>3</v>
      </c>
      <c r="G2023" s="1">
        <v>0</v>
      </c>
      <c r="H2023" s="8">
        <v>7043</v>
      </c>
      <c r="I2023" s="8">
        <v>3040</v>
      </c>
      <c r="J2023" s="8">
        <v>54969</v>
      </c>
      <c r="K2023" s="1" t="s">
        <v>166</v>
      </c>
    </row>
    <row r="2024" spans="1:11">
      <c r="A2024" s="1" t="s">
        <v>232</v>
      </c>
      <c r="B2024" s="1">
        <v>2023</v>
      </c>
      <c r="C2024" s="1">
        <v>202303</v>
      </c>
      <c r="D2024" s="4" t="s">
        <v>278</v>
      </c>
      <c r="E2024" s="1">
        <v>664</v>
      </c>
      <c r="F2024" s="1">
        <v>3</v>
      </c>
      <c r="G2024" s="1">
        <v>0</v>
      </c>
      <c r="H2024" s="8">
        <v>610766</v>
      </c>
      <c r="I2024" s="8">
        <v>146481</v>
      </c>
      <c r="J2024" s="8">
        <v>3803074</v>
      </c>
      <c r="K2024" s="1" t="s">
        <v>166</v>
      </c>
    </row>
    <row r="2025" spans="1:11">
      <c r="A2025" s="1" t="s">
        <v>232</v>
      </c>
      <c r="B2025" s="1">
        <v>2024</v>
      </c>
      <c r="C2025" s="1">
        <v>202303</v>
      </c>
      <c r="D2025" s="4" t="s">
        <v>278</v>
      </c>
      <c r="E2025" s="1">
        <v>666</v>
      </c>
      <c r="F2025" s="1">
        <v>3</v>
      </c>
      <c r="G2025" s="1">
        <v>0</v>
      </c>
      <c r="H2025" s="8">
        <v>2110052</v>
      </c>
      <c r="I2025" s="8">
        <v>578052</v>
      </c>
      <c r="J2025" s="8">
        <v>12016581</v>
      </c>
      <c r="K2025" s="1" t="s">
        <v>166</v>
      </c>
    </row>
    <row r="2026" spans="1:11">
      <c r="A2026" s="1" t="s">
        <v>232</v>
      </c>
      <c r="B2026" s="1">
        <v>2025</v>
      </c>
      <c r="C2026" s="1">
        <v>202303</v>
      </c>
      <c r="D2026" s="4" t="s">
        <v>278</v>
      </c>
      <c r="E2026" s="1">
        <v>669</v>
      </c>
      <c r="F2026" s="1">
        <v>3</v>
      </c>
      <c r="G2026" s="1">
        <v>0</v>
      </c>
      <c r="H2026" s="8">
        <v>41622</v>
      </c>
      <c r="I2026" s="8">
        <v>12735</v>
      </c>
      <c r="J2026" s="8">
        <v>326497</v>
      </c>
      <c r="K2026" s="1" t="s">
        <v>166</v>
      </c>
    </row>
    <row r="2027" spans="1:11">
      <c r="A2027" s="1" t="s">
        <v>232</v>
      </c>
      <c r="B2027" s="1">
        <v>2026</v>
      </c>
      <c r="C2027" s="1">
        <v>202303</v>
      </c>
      <c r="D2027" s="4" t="s">
        <v>278</v>
      </c>
      <c r="E2027" s="1">
        <v>676</v>
      </c>
      <c r="F2027" s="1">
        <v>3</v>
      </c>
      <c r="G2027" s="1">
        <v>0</v>
      </c>
      <c r="H2027" s="8">
        <v>5654</v>
      </c>
      <c r="I2027" s="8">
        <v>1536</v>
      </c>
      <c r="J2027" s="8">
        <v>39907</v>
      </c>
      <c r="K2027" s="1" t="s">
        <v>166</v>
      </c>
    </row>
    <row r="2028" spans="1:11">
      <c r="A2028" s="1" t="s">
        <v>232</v>
      </c>
      <c r="B2028" s="1">
        <v>2027</v>
      </c>
      <c r="C2028" s="1">
        <v>202303</v>
      </c>
      <c r="D2028" s="4" t="s">
        <v>278</v>
      </c>
      <c r="E2028" s="1">
        <v>690</v>
      </c>
      <c r="F2028" s="1">
        <v>3</v>
      </c>
      <c r="G2028" s="1">
        <v>0</v>
      </c>
      <c r="H2028" s="8">
        <v>134006</v>
      </c>
      <c r="I2028" s="8">
        <v>45718</v>
      </c>
      <c r="J2028" s="8">
        <v>1368915</v>
      </c>
      <c r="K2028" s="1" t="s">
        <v>166</v>
      </c>
    </row>
    <row r="2029" spans="1:11">
      <c r="A2029" s="1" t="s">
        <v>232</v>
      </c>
      <c r="B2029" s="1">
        <v>2028</v>
      </c>
      <c r="C2029" s="1">
        <v>202303</v>
      </c>
      <c r="D2029" s="4" t="s">
        <v>278</v>
      </c>
      <c r="E2029" s="1">
        <v>696</v>
      </c>
      <c r="F2029" s="1">
        <v>3</v>
      </c>
      <c r="G2029" s="1">
        <v>0</v>
      </c>
      <c r="H2029" s="8">
        <v>137935</v>
      </c>
      <c r="I2029" s="8">
        <v>38892</v>
      </c>
      <c r="J2029" s="8">
        <v>1399329</v>
      </c>
      <c r="K2029" s="1" t="s">
        <v>166</v>
      </c>
    </row>
    <row r="2030" spans="1:11">
      <c r="A2030" s="1" t="s">
        <v>232</v>
      </c>
      <c r="B2030" s="1">
        <v>2029</v>
      </c>
      <c r="C2030" s="1">
        <v>202303</v>
      </c>
      <c r="D2030" s="4" t="s">
        <v>278</v>
      </c>
      <c r="E2030" s="1">
        <v>720</v>
      </c>
      <c r="F2030" s="1">
        <v>3</v>
      </c>
      <c r="G2030" s="1">
        <v>0</v>
      </c>
      <c r="H2030" s="8">
        <v>128458</v>
      </c>
      <c r="I2030" s="8">
        <v>36787</v>
      </c>
      <c r="J2030" s="8">
        <v>1201375</v>
      </c>
      <c r="K2030" s="1" t="s">
        <v>166</v>
      </c>
    </row>
    <row r="2031" spans="1:11">
      <c r="A2031" s="1" t="s">
        <v>232</v>
      </c>
      <c r="B2031" s="1">
        <v>2030</v>
      </c>
      <c r="C2031" s="1">
        <v>202304</v>
      </c>
      <c r="D2031" s="4" t="s">
        <v>256</v>
      </c>
      <c r="E2031" s="1">
        <v>52</v>
      </c>
      <c r="F2031" s="1">
        <v>3</v>
      </c>
      <c r="G2031" s="1">
        <v>0</v>
      </c>
      <c r="H2031" s="8">
        <v>2816011</v>
      </c>
      <c r="I2031" s="8">
        <v>511102</v>
      </c>
      <c r="J2031" s="8">
        <v>11216435</v>
      </c>
      <c r="K2031" s="1" t="s">
        <v>166</v>
      </c>
    </row>
    <row r="2032" spans="1:11">
      <c r="A2032" s="1" t="s">
        <v>232</v>
      </c>
      <c r="B2032" s="1">
        <v>2031</v>
      </c>
      <c r="C2032" s="1">
        <v>202304</v>
      </c>
      <c r="D2032" s="4" t="s">
        <v>256</v>
      </c>
      <c r="E2032" s="1">
        <v>204</v>
      </c>
      <c r="F2032" s="1">
        <v>3</v>
      </c>
      <c r="G2032" s="1">
        <v>0</v>
      </c>
      <c r="H2032" s="8">
        <v>527929</v>
      </c>
      <c r="I2032" s="8">
        <v>89819</v>
      </c>
      <c r="J2032" s="8">
        <v>940390</v>
      </c>
      <c r="K2032" s="1" t="s">
        <v>166</v>
      </c>
    </row>
    <row r="2033" spans="1:11">
      <c r="A2033" s="1" t="s">
        <v>232</v>
      </c>
      <c r="B2033" s="1">
        <v>2032</v>
      </c>
      <c r="C2033" s="1">
        <v>202304</v>
      </c>
      <c r="D2033" s="4" t="s">
        <v>256</v>
      </c>
      <c r="E2033" s="1">
        <v>662</v>
      </c>
      <c r="F2033" s="1">
        <v>3</v>
      </c>
      <c r="G2033" s="1">
        <v>0</v>
      </c>
      <c r="H2033" s="8">
        <v>2125004</v>
      </c>
      <c r="I2033" s="8">
        <v>537637</v>
      </c>
      <c r="J2033" s="8">
        <v>5439008</v>
      </c>
      <c r="K2033" s="1" t="s">
        <v>166</v>
      </c>
    </row>
    <row r="2034" spans="1:11">
      <c r="A2034" s="1" t="s">
        <v>232</v>
      </c>
      <c r="B2034" s="1">
        <v>2033</v>
      </c>
      <c r="C2034" s="1">
        <v>202304</v>
      </c>
      <c r="D2034" s="4" t="s">
        <v>256</v>
      </c>
      <c r="E2034" s="1">
        <v>664</v>
      </c>
      <c r="F2034" s="1">
        <v>3</v>
      </c>
      <c r="G2034" s="1">
        <v>0</v>
      </c>
      <c r="H2034" s="8">
        <v>3842542</v>
      </c>
      <c r="I2034" s="8">
        <v>516444</v>
      </c>
      <c r="J2034" s="8">
        <v>8375497</v>
      </c>
      <c r="K2034" s="1" t="s">
        <v>166</v>
      </c>
    </row>
    <row r="2035" spans="1:11">
      <c r="A2035" s="1" t="s">
        <v>232</v>
      </c>
      <c r="B2035" s="1">
        <v>2034</v>
      </c>
      <c r="C2035" s="1">
        <v>202304</v>
      </c>
      <c r="D2035" s="4" t="s">
        <v>256</v>
      </c>
      <c r="E2035" s="1">
        <v>666</v>
      </c>
      <c r="F2035" s="1">
        <v>3</v>
      </c>
      <c r="G2035" s="1">
        <v>0</v>
      </c>
      <c r="H2035" s="8">
        <v>22622393</v>
      </c>
      <c r="I2035" s="8">
        <v>3275074</v>
      </c>
      <c r="J2035" s="8">
        <v>42050317</v>
      </c>
      <c r="K2035" s="1" t="s">
        <v>166</v>
      </c>
    </row>
    <row r="2036" spans="1:11">
      <c r="A2036" s="1" t="s">
        <v>232</v>
      </c>
      <c r="B2036" s="1">
        <v>2035</v>
      </c>
      <c r="C2036" s="1">
        <v>202304</v>
      </c>
      <c r="D2036" s="4" t="s">
        <v>256</v>
      </c>
      <c r="E2036" s="1">
        <v>669</v>
      </c>
      <c r="F2036" s="1">
        <v>3</v>
      </c>
      <c r="G2036" s="1">
        <v>0</v>
      </c>
      <c r="H2036" s="8">
        <v>1016054</v>
      </c>
      <c r="I2036" s="8">
        <v>110162</v>
      </c>
      <c r="J2036" s="8">
        <v>2125271</v>
      </c>
      <c r="K2036" s="1" t="s">
        <v>166</v>
      </c>
    </row>
    <row r="2037" spans="1:11">
      <c r="A2037" s="1" t="s">
        <v>232</v>
      </c>
      <c r="B2037" s="1">
        <v>2036</v>
      </c>
      <c r="C2037" s="1">
        <v>202304</v>
      </c>
      <c r="D2037" s="4" t="s">
        <v>256</v>
      </c>
      <c r="E2037" s="1">
        <v>676</v>
      </c>
      <c r="F2037" s="1">
        <v>3</v>
      </c>
      <c r="G2037" s="1">
        <v>0</v>
      </c>
      <c r="H2037" s="8">
        <v>14967</v>
      </c>
      <c r="I2037" s="8">
        <v>1934</v>
      </c>
      <c r="J2037" s="8">
        <v>43674</v>
      </c>
      <c r="K2037" s="1" t="s">
        <v>166</v>
      </c>
    </row>
    <row r="2038" spans="1:11">
      <c r="A2038" s="1" t="s">
        <v>232</v>
      </c>
      <c r="B2038" s="1">
        <v>2037</v>
      </c>
      <c r="C2038" s="1">
        <v>202304</v>
      </c>
      <c r="D2038" s="4" t="s">
        <v>256</v>
      </c>
      <c r="E2038" s="1">
        <v>690</v>
      </c>
      <c r="F2038" s="1">
        <v>3</v>
      </c>
      <c r="G2038" s="1">
        <v>0</v>
      </c>
      <c r="H2038" s="8">
        <v>382384</v>
      </c>
      <c r="I2038" s="8">
        <v>68387</v>
      </c>
      <c r="J2038" s="8">
        <v>1644274</v>
      </c>
      <c r="K2038" s="1" t="s">
        <v>166</v>
      </c>
    </row>
    <row r="2039" spans="1:11">
      <c r="A2039" s="1" t="s">
        <v>232</v>
      </c>
      <c r="B2039" s="1">
        <v>2038</v>
      </c>
      <c r="C2039" s="1">
        <v>202304</v>
      </c>
      <c r="D2039" s="4" t="s">
        <v>256</v>
      </c>
      <c r="E2039" s="1">
        <v>696</v>
      </c>
      <c r="F2039" s="1">
        <v>3</v>
      </c>
      <c r="G2039" s="1">
        <v>0</v>
      </c>
      <c r="H2039" s="8">
        <v>354094</v>
      </c>
      <c r="I2039" s="8">
        <v>97908</v>
      </c>
      <c r="J2039" s="8">
        <v>1501076</v>
      </c>
      <c r="K2039" s="1" t="s">
        <v>166</v>
      </c>
    </row>
    <row r="2040" spans="1:11">
      <c r="A2040" s="1" t="s">
        <v>232</v>
      </c>
      <c r="B2040" s="1">
        <v>2039</v>
      </c>
      <c r="C2040" s="1">
        <v>202304</v>
      </c>
      <c r="D2040" s="4" t="s">
        <v>256</v>
      </c>
      <c r="E2040" s="1">
        <v>720</v>
      </c>
      <c r="F2040" s="1">
        <v>3</v>
      </c>
      <c r="G2040" s="1">
        <v>0</v>
      </c>
      <c r="H2040" s="8">
        <v>1116578</v>
      </c>
      <c r="I2040" s="8">
        <v>236004</v>
      </c>
      <c r="J2040" s="8">
        <v>5088046</v>
      </c>
      <c r="K2040" s="1" t="s">
        <v>166</v>
      </c>
    </row>
    <row r="2041" spans="1:11">
      <c r="A2041" s="1" t="s">
        <v>232</v>
      </c>
      <c r="B2041" s="1">
        <v>2040</v>
      </c>
      <c r="C2041" s="1">
        <v>202304</v>
      </c>
      <c r="D2041" s="4" t="s">
        <v>265</v>
      </c>
      <c r="E2041" s="1">
        <v>52</v>
      </c>
      <c r="F2041" s="1">
        <v>3</v>
      </c>
      <c r="G2041" s="1">
        <v>0</v>
      </c>
      <c r="H2041" s="8">
        <v>279508</v>
      </c>
      <c r="I2041" s="8">
        <v>101570</v>
      </c>
      <c r="J2041" s="8">
        <v>1834976</v>
      </c>
      <c r="K2041" s="1" t="s">
        <v>166</v>
      </c>
    </row>
    <row r="2042" spans="1:11">
      <c r="A2042" s="1" t="s">
        <v>232</v>
      </c>
      <c r="B2042" s="1">
        <v>2041</v>
      </c>
      <c r="C2042" s="1">
        <v>202304</v>
      </c>
      <c r="D2042" s="4" t="s">
        <v>265</v>
      </c>
      <c r="E2042" s="1">
        <v>204</v>
      </c>
      <c r="F2042" s="1">
        <v>3</v>
      </c>
      <c r="G2042" s="1">
        <v>0</v>
      </c>
      <c r="H2042" s="8">
        <v>1263</v>
      </c>
      <c r="I2042" s="8">
        <v>276</v>
      </c>
      <c r="J2042" s="8">
        <v>5595</v>
      </c>
      <c r="K2042" s="1" t="s">
        <v>166</v>
      </c>
    </row>
    <row r="2043" spans="1:11">
      <c r="A2043" s="1" t="s">
        <v>232</v>
      </c>
      <c r="B2043" s="1">
        <v>2042</v>
      </c>
      <c r="C2043" s="1">
        <v>202304</v>
      </c>
      <c r="D2043" s="4" t="s">
        <v>265</v>
      </c>
      <c r="E2043" s="1">
        <v>662</v>
      </c>
      <c r="F2043" s="1">
        <v>3</v>
      </c>
      <c r="G2043" s="1">
        <v>0</v>
      </c>
      <c r="H2043" s="8">
        <v>62643</v>
      </c>
      <c r="I2043" s="8">
        <v>22550</v>
      </c>
      <c r="J2043" s="8">
        <v>375543</v>
      </c>
      <c r="K2043" s="1" t="s">
        <v>166</v>
      </c>
    </row>
    <row r="2044" spans="1:11">
      <c r="A2044" s="1" t="s">
        <v>232</v>
      </c>
      <c r="B2044" s="1">
        <v>2043</v>
      </c>
      <c r="C2044" s="1">
        <v>202304</v>
      </c>
      <c r="D2044" s="4" t="s">
        <v>265</v>
      </c>
      <c r="E2044" s="1">
        <v>664</v>
      </c>
      <c r="F2044" s="1">
        <v>3</v>
      </c>
      <c r="G2044" s="1">
        <v>0</v>
      </c>
      <c r="H2044" s="8">
        <v>63551</v>
      </c>
      <c r="I2044" s="8">
        <v>21465</v>
      </c>
      <c r="J2044" s="8">
        <v>249685</v>
      </c>
      <c r="K2044" s="1" t="s">
        <v>166</v>
      </c>
    </row>
    <row r="2045" spans="1:11">
      <c r="A2045" s="1" t="s">
        <v>232</v>
      </c>
      <c r="B2045" s="1">
        <v>2044</v>
      </c>
      <c r="C2045" s="1">
        <v>202304</v>
      </c>
      <c r="D2045" s="4" t="s">
        <v>265</v>
      </c>
      <c r="E2045" s="1">
        <v>666</v>
      </c>
      <c r="F2045" s="1">
        <v>3</v>
      </c>
      <c r="G2045" s="1">
        <v>0</v>
      </c>
      <c r="H2045" s="8">
        <v>1130263</v>
      </c>
      <c r="I2045" s="8">
        <v>299211</v>
      </c>
      <c r="J2045" s="8">
        <v>4143151</v>
      </c>
      <c r="K2045" s="1" t="s">
        <v>166</v>
      </c>
    </row>
    <row r="2046" spans="1:11">
      <c r="A2046" s="1" t="s">
        <v>232</v>
      </c>
      <c r="B2046" s="1">
        <v>2045</v>
      </c>
      <c r="C2046" s="1">
        <v>202304</v>
      </c>
      <c r="D2046" s="4" t="s">
        <v>265</v>
      </c>
      <c r="E2046" s="1">
        <v>669</v>
      </c>
      <c r="F2046" s="1">
        <v>3</v>
      </c>
      <c r="G2046" s="1">
        <v>0</v>
      </c>
      <c r="H2046" s="8">
        <v>17003</v>
      </c>
      <c r="I2046" s="8">
        <v>5731</v>
      </c>
      <c r="J2046" s="8">
        <v>136794</v>
      </c>
      <c r="K2046" s="1" t="s">
        <v>166</v>
      </c>
    </row>
    <row r="2047" spans="1:11">
      <c r="A2047" s="1" t="s">
        <v>232</v>
      </c>
      <c r="B2047" s="1">
        <v>2046</v>
      </c>
      <c r="C2047" s="1">
        <v>202304</v>
      </c>
      <c r="D2047" s="4" t="s">
        <v>265</v>
      </c>
      <c r="E2047" s="1">
        <v>676</v>
      </c>
      <c r="F2047" s="1">
        <v>3</v>
      </c>
      <c r="G2047" s="1">
        <v>0</v>
      </c>
      <c r="H2047" s="8">
        <v>300249</v>
      </c>
      <c r="I2047" s="8">
        <v>133924</v>
      </c>
      <c r="J2047" s="8">
        <v>1277061</v>
      </c>
      <c r="K2047" s="1" t="s">
        <v>166</v>
      </c>
    </row>
    <row r="2048" spans="1:11">
      <c r="A2048" s="1" t="s">
        <v>232</v>
      </c>
      <c r="B2048" s="1">
        <v>2047</v>
      </c>
      <c r="C2048" s="1">
        <v>202304</v>
      </c>
      <c r="D2048" s="4" t="s">
        <v>265</v>
      </c>
      <c r="E2048" s="1">
        <v>690</v>
      </c>
      <c r="F2048" s="1">
        <v>3</v>
      </c>
      <c r="G2048" s="1">
        <v>0</v>
      </c>
      <c r="H2048" s="8">
        <v>15173</v>
      </c>
      <c r="I2048" s="8">
        <v>3889</v>
      </c>
      <c r="J2048" s="8">
        <v>145684</v>
      </c>
      <c r="K2048" s="1" t="s">
        <v>166</v>
      </c>
    </row>
    <row r="2049" spans="1:11">
      <c r="A2049" s="1" t="s">
        <v>232</v>
      </c>
      <c r="B2049" s="1">
        <v>2048</v>
      </c>
      <c r="C2049" s="1">
        <v>202304</v>
      </c>
      <c r="D2049" s="4" t="s">
        <v>265</v>
      </c>
      <c r="E2049" s="1">
        <v>696</v>
      </c>
      <c r="F2049" s="1">
        <v>3</v>
      </c>
      <c r="G2049" s="1">
        <v>0</v>
      </c>
      <c r="H2049" s="8">
        <v>192173</v>
      </c>
      <c r="I2049" s="8">
        <v>75187</v>
      </c>
      <c r="J2049" s="8">
        <v>852611</v>
      </c>
      <c r="K2049" s="1" t="s">
        <v>166</v>
      </c>
    </row>
    <row r="2050" spans="1:11">
      <c r="A2050" s="1" t="s">
        <v>232</v>
      </c>
      <c r="B2050" s="1">
        <v>2049</v>
      </c>
      <c r="C2050" s="1">
        <v>202304</v>
      </c>
      <c r="D2050" s="4" t="s">
        <v>265</v>
      </c>
      <c r="E2050" s="1">
        <v>720</v>
      </c>
      <c r="F2050" s="1">
        <v>3</v>
      </c>
      <c r="G2050" s="1">
        <v>0</v>
      </c>
      <c r="H2050" s="8">
        <v>475402</v>
      </c>
      <c r="I2050" s="8">
        <v>162031</v>
      </c>
      <c r="J2050" s="8">
        <v>2832246</v>
      </c>
      <c r="K2050" s="1" t="s">
        <v>166</v>
      </c>
    </row>
    <row r="2051" spans="1:11">
      <c r="A2051" s="1" t="s">
        <v>232</v>
      </c>
      <c r="B2051" s="1">
        <v>2050</v>
      </c>
      <c r="C2051" s="1">
        <v>202304</v>
      </c>
      <c r="D2051" s="4" t="s">
        <v>271</v>
      </c>
      <c r="E2051" s="1">
        <v>52</v>
      </c>
      <c r="F2051" s="1">
        <v>3</v>
      </c>
      <c r="G2051" s="1">
        <v>0</v>
      </c>
      <c r="H2051" s="8">
        <v>171397</v>
      </c>
      <c r="I2051" s="8">
        <v>65035</v>
      </c>
      <c r="J2051" s="8">
        <v>2125495</v>
      </c>
      <c r="K2051" s="1" t="s">
        <v>166</v>
      </c>
    </row>
    <row r="2052" spans="1:11">
      <c r="A2052" s="1" t="s">
        <v>232</v>
      </c>
      <c r="B2052" s="1">
        <v>2051</v>
      </c>
      <c r="C2052" s="1">
        <v>202304</v>
      </c>
      <c r="D2052" s="4" t="s">
        <v>271</v>
      </c>
      <c r="E2052" s="1">
        <v>204</v>
      </c>
      <c r="F2052" s="1">
        <v>3</v>
      </c>
      <c r="G2052" s="1">
        <v>0</v>
      </c>
      <c r="H2052" s="8">
        <v>211228</v>
      </c>
      <c r="I2052" s="8">
        <v>65163</v>
      </c>
      <c r="J2052" s="8">
        <v>1342369</v>
      </c>
      <c r="K2052" s="1" t="s">
        <v>166</v>
      </c>
    </row>
    <row r="2053" spans="1:11">
      <c r="A2053" s="1" t="s">
        <v>232</v>
      </c>
      <c r="B2053" s="1">
        <v>2052</v>
      </c>
      <c r="C2053" s="1">
        <v>202304</v>
      </c>
      <c r="D2053" s="4" t="s">
        <v>271</v>
      </c>
      <c r="E2053" s="1">
        <v>662</v>
      </c>
      <c r="F2053" s="1">
        <v>3</v>
      </c>
      <c r="G2053" s="1">
        <v>0</v>
      </c>
      <c r="H2053" s="8">
        <v>14917</v>
      </c>
      <c r="I2053" s="8">
        <v>6639</v>
      </c>
      <c r="J2053" s="8">
        <v>120915</v>
      </c>
      <c r="K2053" s="1" t="s">
        <v>166</v>
      </c>
    </row>
    <row r="2054" spans="1:11">
      <c r="A2054" s="1" t="s">
        <v>232</v>
      </c>
      <c r="B2054" s="1">
        <v>2053</v>
      </c>
      <c r="C2054" s="1">
        <v>202304</v>
      </c>
      <c r="D2054" s="4" t="s">
        <v>271</v>
      </c>
      <c r="E2054" s="1">
        <v>664</v>
      </c>
      <c r="F2054" s="1">
        <v>3</v>
      </c>
      <c r="G2054" s="1">
        <v>0</v>
      </c>
      <c r="H2054" s="8">
        <v>540190</v>
      </c>
      <c r="I2054" s="8">
        <v>146775</v>
      </c>
      <c r="J2054" s="8">
        <v>4280213</v>
      </c>
      <c r="K2054" s="1" t="s">
        <v>166</v>
      </c>
    </row>
    <row r="2055" spans="1:11">
      <c r="A2055" s="1" t="s">
        <v>232</v>
      </c>
      <c r="B2055" s="1">
        <v>2054</v>
      </c>
      <c r="C2055" s="1">
        <v>202304</v>
      </c>
      <c r="D2055" s="4" t="s">
        <v>271</v>
      </c>
      <c r="E2055" s="1">
        <v>666</v>
      </c>
      <c r="F2055" s="1">
        <v>3</v>
      </c>
      <c r="G2055" s="1">
        <v>0</v>
      </c>
      <c r="H2055" s="8">
        <v>122856</v>
      </c>
      <c r="I2055" s="8">
        <v>36001</v>
      </c>
      <c r="J2055" s="8">
        <v>772852</v>
      </c>
      <c r="K2055" s="1" t="s">
        <v>166</v>
      </c>
    </row>
    <row r="2056" spans="1:11">
      <c r="A2056" s="1" t="s">
        <v>232</v>
      </c>
      <c r="B2056" s="1">
        <v>2055</v>
      </c>
      <c r="C2056" s="1">
        <v>202304</v>
      </c>
      <c r="D2056" s="4" t="s">
        <v>271</v>
      </c>
      <c r="E2056" s="1">
        <v>669</v>
      </c>
      <c r="F2056" s="1">
        <v>3</v>
      </c>
      <c r="G2056" s="1">
        <v>0</v>
      </c>
      <c r="H2056" s="8">
        <v>62341</v>
      </c>
      <c r="I2056" s="8">
        <v>16161</v>
      </c>
      <c r="J2056" s="8">
        <v>399834</v>
      </c>
      <c r="K2056" s="1" t="s">
        <v>166</v>
      </c>
    </row>
    <row r="2057" spans="1:11">
      <c r="A2057" s="1" t="s">
        <v>232</v>
      </c>
      <c r="B2057" s="1">
        <v>2056</v>
      </c>
      <c r="C2057" s="1">
        <v>202304</v>
      </c>
      <c r="D2057" s="4" t="s">
        <v>271</v>
      </c>
      <c r="E2057" s="1">
        <v>676</v>
      </c>
      <c r="F2057" s="1">
        <v>3</v>
      </c>
      <c r="G2057" s="1">
        <v>0</v>
      </c>
      <c r="H2057" s="8">
        <v>76629</v>
      </c>
      <c r="I2057" s="8">
        <v>31294</v>
      </c>
      <c r="J2057" s="8">
        <v>739434</v>
      </c>
      <c r="K2057" s="1" t="s">
        <v>166</v>
      </c>
    </row>
    <row r="2058" spans="1:11">
      <c r="A2058" s="1" t="s">
        <v>232</v>
      </c>
      <c r="B2058" s="1">
        <v>2057</v>
      </c>
      <c r="C2058" s="1">
        <v>202304</v>
      </c>
      <c r="D2058" s="4" t="s">
        <v>271</v>
      </c>
      <c r="E2058" s="1">
        <v>690</v>
      </c>
      <c r="F2058" s="1">
        <v>3</v>
      </c>
      <c r="G2058" s="1">
        <v>0</v>
      </c>
      <c r="H2058" s="8">
        <v>136165</v>
      </c>
      <c r="I2058" s="8">
        <v>44066</v>
      </c>
      <c r="J2058" s="8">
        <v>1290587</v>
      </c>
      <c r="K2058" s="1" t="s">
        <v>166</v>
      </c>
    </row>
    <row r="2059" spans="1:11">
      <c r="A2059" s="1" t="s">
        <v>232</v>
      </c>
      <c r="B2059" s="1">
        <v>2058</v>
      </c>
      <c r="C2059" s="1">
        <v>202304</v>
      </c>
      <c r="D2059" s="4" t="s">
        <v>271</v>
      </c>
      <c r="E2059" s="1">
        <v>696</v>
      </c>
      <c r="F2059" s="1">
        <v>3</v>
      </c>
      <c r="G2059" s="1">
        <v>0</v>
      </c>
      <c r="H2059" s="8">
        <v>16829</v>
      </c>
      <c r="I2059" s="8">
        <v>6755</v>
      </c>
      <c r="J2059" s="8">
        <v>219827</v>
      </c>
      <c r="K2059" s="1" t="s">
        <v>166</v>
      </c>
    </row>
    <row r="2060" spans="1:11">
      <c r="A2060" s="1" t="s">
        <v>232</v>
      </c>
      <c r="B2060" s="1">
        <v>2059</v>
      </c>
      <c r="C2060" s="1">
        <v>202304</v>
      </c>
      <c r="D2060" s="4" t="s">
        <v>271</v>
      </c>
      <c r="E2060" s="1">
        <v>720</v>
      </c>
      <c r="F2060" s="1">
        <v>3</v>
      </c>
      <c r="G2060" s="1">
        <v>0</v>
      </c>
      <c r="H2060" s="8">
        <v>883279</v>
      </c>
      <c r="I2060" s="8">
        <v>303964</v>
      </c>
      <c r="J2060" s="8">
        <v>9750968</v>
      </c>
      <c r="K2060" s="1" t="s">
        <v>166</v>
      </c>
    </row>
    <row r="2061" spans="1:11">
      <c r="A2061" s="1" t="s">
        <v>232</v>
      </c>
      <c r="B2061" s="1">
        <v>2060</v>
      </c>
      <c r="C2061" s="1">
        <v>202304</v>
      </c>
      <c r="D2061" s="4" t="s">
        <v>278</v>
      </c>
      <c r="E2061" s="1">
        <v>52</v>
      </c>
      <c r="F2061" s="1">
        <v>3</v>
      </c>
      <c r="G2061" s="1">
        <v>0</v>
      </c>
      <c r="H2061" s="8">
        <v>86870</v>
      </c>
      <c r="I2061" s="8">
        <v>21072</v>
      </c>
      <c r="J2061" s="8">
        <v>851196</v>
      </c>
      <c r="K2061" s="1" t="s">
        <v>166</v>
      </c>
    </row>
    <row r="2062" spans="1:11">
      <c r="A2062" s="1" t="s">
        <v>232</v>
      </c>
      <c r="B2062" s="1">
        <v>2061</v>
      </c>
      <c r="C2062" s="1">
        <v>202304</v>
      </c>
      <c r="D2062" s="4" t="s">
        <v>278</v>
      </c>
      <c r="E2062" s="1">
        <v>204</v>
      </c>
      <c r="F2062" s="1">
        <v>3</v>
      </c>
      <c r="G2062" s="1">
        <v>0</v>
      </c>
      <c r="H2062" s="8">
        <v>4727</v>
      </c>
      <c r="I2062" s="8">
        <v>1115</v>
      </c>
      <c r="J2062" s="8">
        <v>60226</v>
      </c>
      <c r="K2062" s="1" t="s">
        <v>166</v>
      </c>
    </row>
    <row r="2063" spans="1:11">
      <c r="A2063" s="1" t="s">
        <v>232</v>
      </c>
      <c r="B2063" s="1">
        <v>2062</v>
      </c>
      <c r="C2063" s="1">
        <v>202304</v>
      </c>
      <c r="D2063" s="4" t="s">
        <v>278</v>
      </c>
      <c r="E2063" s="1">
        <v>662</v>
      </c>
      <c r="F2063" s="1">
        <v>3</v>
      </c>
      <c r="G2063" s="1">
        <v>0</v>
      </c>
      <c r="H2063" s="8">
        <v>58278</v>
      </c>
      <c r="I2063" s="8">
        <v>17998</v>
      </c>
      <c r="J2063" s="8">
        <v>147261</v>
      </c>
      <c r="K2063" s="1" t="s">
        <v>166</v>
      </c>
    </row>
    <row r="2064" spans="1:11">
      <c r="A2064" s="1" t="s">
        <v>232</v>
      </c>
      <c r="B2064" s="1">
        <v>2063</v>
      </c>
      <c r="C2064" s="1">
        <v>202304</v>
      </c>
      <c r="D2064" s="4" t="s">
        <v>278</v>
      </c>
      <c r="E2064" s="1">
        <v>664</v>
      </c>
      <c r="F2064" s="1">
        <v>3</v>
      </c>
      <c r="G2064" s="1">
        <v>0</v>
      </c>
      <c r="H2064" s="8">
        <v>508493</v>
      </c>
      <c r="I2064" s="8">
        <v>129248</v>
      </c>
      <c r="J2064" s="8">
        <v>3213527</v>
      </c>
      <c r="K2064" s="1" t="s">
        <v>166</v>
      </c>
    </row>
    <row r="2065" spans="1:11">
      <c r="A2065" s="1" t="s">
        <v>232</v>
      </c>
      <c r="B2065" s="1">
        <v>2064</v>
      </c>
      <c r="C2065" s="1">
        <v>202304</v>
      </c>
      <c r="D2065" s="4" t="s">
        <v>278</v>
      </c>
      <c r="E2065" s="1">
        <v>666</v>
      </c>
      <c r="F2065" s="1">
        <v>3</v>
      </c>
      <c r="G2065" s="1">
        <v>0</v>
      </c>
      <c r="H2065" s="8">
        <v>1844030</v>
      </c>
      <c r="I2065" s="8">
        <v>467395</v>
      </c>
      <c r="J2065" s="8">
        <v>9775876</v>
      </c>
      <c r="K2065" s="1" t="s">
        <v>166</v>
      </c>
    </row>
    <row r="2066" spans="1:11">
      <c r="A2066" s="1" t="s">
        <v>232</v>
      </c>
      <c r="B2066" s="1">
        <v>2065</v>
      </c>
      <c r="C2066" s="1">
        <v>202304</v>
      </c>
      <c r="D2066" s="4" t="s">
        <v>278</v>
      </c>
      <c r="E2066" s="1">
        <v>669</v>
      </c>
      <c r="F2066" s="1">
        <v>3</v>
      </c>
      <c r="G2066" s="1">
        <v>0</v>
      </c>
      <c r="H2066" s="8">
        <v>52150</v>
      </c>
      <c r="I2066" s="8">
        <v>12637</v>
      </c>
      <c r="J2066" s="8">
        <v>340321</v>
      </c>
      <c r="K2066" s="1" t="s">
        <v>166</v>
      </c>
    </row>
    <row r="2067" spans="1:11">
      <c r="A2067" s="1" t="s">
        <v>232</v>
      </c>
      <c r="B2067" s="1">
        <v>2066</v>
      </c>
      <c r="C2067" s="1">
        <v>202304</v>
      </c>
      <c r="D2067" s="4" t="s">
        <v>278</v>
      </c>
      <c r="E2067" s="1">
        <v>676</v>
      </c>
      <c r="F2067" s="1">
        <v>3</v>
      </c>
      <c r="G2067" s="1">
        <v>0</v>
      </c>
      <c r="H2067" s="8">
        <v>1559</v>
      </c>
      <c r="I2067" s="8">
        <v>390</v>
      </c>
      <c r="J2067" s="8">
        <v>11026</v>
      </c>
      <c r="K2067" s="1" t="s">
        <v>166</v>
      </c>
    </row>
    <row r="2068" spans="1:11">
      <c r="A2068" s="1" t="s">
        <v>232</v>
      </c>
      <c r="B2068" s="1">
        <v>2067</v>
      </c>
      <c r="C2068" s="1">
        <v>202304</v>
      </c>
      <c r="D2068" s="4" t="s">
        <v>278</v>
      </c>
      <c r="E2068" s="1">
        <v>690</v>
      </c>
      <c r="F2068" s="1">
        <v>3</v>
      </c>
      <c r="G2068" s="1">
        <v>0</v>
      </c>
      <c r="H2068" s="8">
        <v>110332</v>
      </c>
      <c r="I2068" s="8">
        <v>36788</v>
      </c>
      <c r="J2068" s="8">
        <v>1143037</v>
      </c>
      <c r="K2068" s="1" t="s">
        <v>166</v>
      </c>
    </row>
    <row r="2069" spans="1:11">
      <c r="A2069" s="1" t="s">
        <v>232</v>
      </c>
      <c r="B2069" s="1">
        <v>2068</v>
      </c>
      <c r="C2069" s="1">
        <v>202304</v>
      </c>
      <c r="D2069" s="4" t="s">
        <v>278</v>
      </c>
      <c r="E2069" s="1">
        <v>696</v>
      </c>
      <c r="F2069" s="1">
        <v>3</v>
      </c>
      <c r="G2069" s="1">
        <v>0</v>
      </c>
      <c r="H2069" s="8">
        <v>138874</v>
      </c>
      <c r="I2069" s="8">
        <v>38485</v>
      </c>
      <c r="J2069" s="8">
        <v>1307269</v>
      </c>
      <c r="K2069" s="1" t="s">
        <v>166</v>
      </c>
    </row>
    <row r="2070" spans="1:11">
      <c r="A2070" s="1" t="s">
        <v>232</v>
      </c>
      <c r="B2070" s="1">
        <v>2069</v>
      </c>
      <c r="C2070" s="1">
        <v>202304</v>
      </c>
      <c r="D2070" s="4" t="s">
        <v>278</v>
      </c>
      <c r="E2070" s="1">
        <v>720</v>
      </c>
      <c r="F2070" s="1">
        <v>3</v>
      </c>
      <c r="G2070" s="1">
        <v>0</v>
      </c>
      <c r="H2070" s="8">
        <v>190550</v>
      </c>
      <c r="I2070" s="8">
        <v>58975</v>
      </c>
      <c r="J2070" s="8">
        <v>1952188</v>
      </c>
      <c r="K2070" s="1" t="s">
        <v>166</v>
      </c>
    </row>
    <row r="2071" spans="1:11">
      <c r="A2071" s="1" t="s">
        <v>232</v>
      </c>
      <c r="B2071" s="1">
        <v>2070</v>
      </c>
      <c r="C2071" s="1">
        <v>202305</v>
      </c>
      <c r="D2071" s="4" t="s">
        <v>256</v>
      </c>
      <c r="E2071" s="1">
        <v>52</v>
      </c>
      <c r="F2071" s="1">
        <v>3</v>
      </c>
      <c r="G2071" s="1">
        <v>0</v>
      </c>
      <c r="H2071" s="8">
        <v>4336448</v>
      </c>
      <c r="I2071" s="8">
        <v>709130</v>
      </c>
      <c r="J2071" s="8">
        <v>15041471</v>
      </c>
      <c r="K2071" s="1" t="s">
        <v>166</v>
      </c>
    </row>
    <row r="2072" spans="1:11">
      <c r="A2072" s="1" t="s">
        <v>232</v>
      </c>
      <c r="B2072" s="1">
        <v>2071</v>
      </c>
      <c r="C2072" s="1">
        <v>202305</v>
      </c>
      <c r="D2072" s="4" t="s">
        <v>256</v>
      </c>
      <c r="E2072" s="1">
        <v>204</v>
      </c>
      <c r="F2072" s="1">
        <v>3</v>
      </c>
      <c r="G2072" s="1">
        <v>0</v>
      </c>
      <c r="H2072" s="8">
        <v>1099533</v>
      </c>
      <c r="I2072" s="8">
        <v>156508</v>
      </c>
      <c r="J2072" s="8">
        <v>1449631</v>
      </c>
      <c r="K2072" s="1" t="s">
        <v>166</v>
      </c>
    </row>
    <row r="2073" spans="1:11">
      <c r="A2073" s="1" t="s">
        <v>232</v>
      </c>
      <c r="B2073" s="1">
        <v>2072</v>
      </c>
      <c r="C2073" s="1">
        <v>202305</v>
      </c>
      <c r="D2073" s="4" t="s">
        <v>256</v>
      </c>
      <c r="E2073" s="1">
        <v>662</v>
      </c>
      <c r="F2073" s="1">
        <v>3</v>
      </c>
      <c r="G2073" s="1">
        <v>0</v>
      </c>
      <c r="H2073" s="8">
        <v>1577148</v>
      </c>
      <c r="I2073" s="8">
        <v>379900</v>
      </c>
      <c r="J2073" s="8">
        <v>3853885</v>
      </c>
      <c r="K2073" s="1" t="s">
        <v>166</v>
      </c>
    </row>
    <row r="2074" spans="1:11">
      <c r="A2074" s="1" t="s">
        <v>232</v>
      </c>
      <c r="B2074" s="1">
        <v>2073</v>
      </c>
      <c r="C2074" s="1">
        <v>202305</v>
      </c>
      <c r="D2074" s="4" t="s">
        <v>256</v>
      </c>
      <c r="E2074" s="1">
        <v>664</v>
      </c>
      <c r="F2074" s="1">
        <v>3</v>
      </c>
      <c r="G2074" s="1">
        <v>0</v>
      </c>
      <c r="H2074" s="8">
        <v>4106653</v>
      </c>
      <c r="I2074" s="8">
        <v>571787</v>
      </c>
      <c r="J2074" s="8">
        <v>8846585</v>
      </c>
      <c r="K2074" s="1" t="s">
        <v>166</v>
      </c>
    </row>
    <row r="2075" spans="1:11">
      <c r="A2075" s="1" t="s">
        <v>232</v>
      </c>
      <c r="B2075" s="1">
        <v>2074</v>
      </c>
      <c r="C2075" s="1">
        <v>202305</v>
      </c>
      <c r="D2075" s="4" t="s">
        <v>256</v>
      </c>
      <c r="E2075" s="1">
        <v>666</v>
      </c>
      <c r="F2075" s="1">
        <v>3</v>
      </c>
      <c r="G2075" s="1">
        <v>0</v>
      </c>
      <c r="H2075" s="8">
        <v>24140162</v>
      </c>
      <c r="I2075" s="8">
        <v>3622267</v>
      </c>
      <c r="J2075" s="8">
        <v>43025580</v>
      </c>
      <c r="K2075" s="1" t="s">
        <v>166</v>
      </c>
    </row>
    <row r="2076" spans="1:11">
      <c r="A2076" s="1" t="s">
        <v>232</v>
      </c>
      <c r="B2076" s="1">
        <v>2075</v>
      </c>
      <c r="C2076" s="1">
        <v>202305</v>
      </c>
      <c r="D2076" s="4" t="s">
        <v>256</v>
      </c>
      <c r="E2076" s="1">
        <v>669</v>
      </c>
      <c r="F2076" s="1">
        <v>3</v>
      </c>
      <c r="G2076" s="1">
        <v>0</v>
      </c>
      <c r="H2076" s="8">
        <v>1217131</v>
      </c>
      <c r="I2076" s="8">
        <v>150172</v>
      </c>
      <c r="J2076" s="8">
        <v>2588748</v>
      </c>
      <c r="K2076" s="1" t="s">
        <v>166</v>
      </c>
    </row>
    <row r="2077" spans="1:11">
      <c r="A2077" s="1" t="s">
        <v>232</v>
      </c>
      <c r="B2077" s="1">
        <v>2076</v>
      </c>
      <c r="C2077" s="1">
        <v>202305</v>
      </c>
      <c r="D2077" s="4" t="s">
        <v>256</v>
      </c>
      <c r="E2077" s="1">
        <v>676</v>
      </c>
      <c r="F2077" s="1">
        <v>3</v>
      </c>
      <c r="G2077" s="1">
        <v>0</v>
      </c>
      <c r="H2077" s="8">
        <v>43537</v>
      </c>
      <c r="I2077" s="8">
        <v>4677</v>
      </c>
      <c r="J2077" s="8">
        <v>99978</v>
      </c>
      <c r="K2077" s="1" t="s">
        <v>166</v>
      </c>
    </row>
    <row r="2078" spans="1:11">
      <c r="A2078" s="1" t="s">
        <v>232</v>
      </c>
      <c r="B2078" s="1">
        <v>2077</v>
      </c>
      <c r="C2078" s="1">
        <v>202305</v>
      </c>
      <c r="D2078" s="4" t="s">
        <v>256</v>
      </c>
      <c r="E2078" s="1">
        <v>690</v>
      </c>
      <c r="F2078" s="1">
        <v>3</v>
      </c>
      <c r="G2078" s="1">
        <v>0</v>
      </c>
      <c r="H2078" s="8">
        <v>295557</v>
      </c>
      <c r="I2078" s="8">
        <v>346295</v>
      </c>
      <c r="J2078" s="8">
        <v>1605504</v>
      </c>
      <c r="K2078" s="1" t="s">
        <v>166</v>
      </c>
    </row>
    <row r="2079" spans="1:11">
      <c r="A2079" s="1" t="s">
        <v>232</v>
      </c>
      <c r="B2079" s="1">
        <v>2078</v>
      </c>
      <c r="C2079" s="1">
        <v>202305</v>
      </c>
      <c r="D2079" s="4" t="s">
        <v>256</v>
      </c>
      <c r="E2079" s="1">
        <v>696</v>
      </c>
      <c r="F2079" s="1">
        <v>3</v>
      </c>
      <c r="G2079" s="1">
        <v>0</v>
      </c>
      <c r="H2079" s="8">
        <v>225147</v>
      </c>
      <c r="I2079" s="8">
        <v>49599</v>
      </c>
      <c r="J2079" s="8">
        <v>1009001</v>
      </c>
      <c r="K2079" s="1" t="s">
        <v>166</v>
      </c>
    </row>
    <row r="2080" spans="1:11">
      <c r="A2080" s="1" t="s">
        <v>232</v>
      </c>
      <c r="B2080" s="1">
        <v>2079</v>
      </c>
      <c r="C2080" s="1">
        <v>202305</v>
      </c>
      <c r="D2080" s="4" t="s">
        <v>256</v>
      </c>
      <c r="E2080" s="1">
        <v>720</v>
      </c>
      <c r="F2080" s="1">
        <v>3</v>
      </c>
      <c r="G2080" s="1">
        <v>0</v>
      </c>
      <c r="H2080" s="8">
        <v>1008980</v>
      </c>
      <c r="I2080" s="8">
        <v>207982</v>
      </c>
      <c r="J2080" s="8">
        <v>4567751</v>
      </c>
      <c r="K2080" s="1" t="s">
        <v>166</v>
      </c>
    </row>
    <row r="2081" spans="1:11">
      <c r="A2081" s="1" t="s">
        <v>232</v>
      </c>
      <c r="B2081" s="1">
        <v>2080</v>
      </c>
      <c r="C2081" s="1">
        <v>202305</v>
      </c>
      <c r="D2081" s="4" t="s">
        <v>265</v>
      </c>
      <c r="E2081" s="1">
        <v>52</v>
      </c>
      <c r="F2081" s="1">
        <v>3</v>
      </c>
      <c r="G2081" s="1">
        <v>0</v>
      </c>
      <c r="H2081" s="8">
        <v>142645</v>
      </c>
      <c r="I2081" s="8">
        <v>52335</v>
      </c>
      <c r="J2081" s="8">
        <v>954170</v>
      </c>
      <c r="K2081" s="1" t="s">
        <v>166</v>
      </c>
    </row>
    <row r="2082" spans="1:11">
      <c r="A2082" s="1" t="s">
        <v>232</v>
      </c>
      <c r="B2082" s="1">
        <v>2081</v>
      </c>
      <c r="C2082" s="1">
        <v>202305</v>
      </c>
      <c r="D2082" s="4" t="s">
        <v>265</v>
      </c>
      <c r="E2082" s="1">
        <v>204</v>
      </c>
      <c r="F2082" s="1">
        <v>3</v>
      </c>
      <c r="G2082" s="1">
        <v>0</v>
      </c>
      <c r="H2082" s="8">
        <v>17355</v>
      </c>
      <c r="I2082" s="8">
        <v>6327</v>
      </c>
      <c r="J2082" s="8">
        <v>84554</v>
      </c>
      <c r="K2082" s="1" t="s">
        <v>166</v>
      </c>
    </row>
    <row r="2083" spans="1:11">
      <c r="A2083" s="1" t="s">
        <v>232</v>
      </c>
      <c r="B2083" s="1">
        <v>2082</v>
      </c>
      <c r="C2083" s="1">
        <v>202305</v>
      </c>
      <c r="D2083" s="4" t="s">
        <v>265</v>
      </c>
      <c r="E2083" s="1">
        <v>662</v>
      </c>
      <c r="F2083" s="1">
        <v>3</v>
      </c>
      <c r="G2083" s="1">
        <v>0</v>
      </c>
      <c r="H2083" s="8">
        <v>68026</v>
      </c>
      <c r="I2083" s="8">
        <v>22891</v>
      </c>
      <c r="J2083" s="8">
        <v>462856</v>
      </c>
      <c r="K2083" s="1" t="s">
        <v>166</v>
      </c>
    </row>
    <row r="2084" spans="1:11">
      <c r="A2084" s="1" t="s">
        <v>232</v>
      </c>
      <c r="B2084" s="1">
        <v>2083</v>
      </c>
      <c r="C2084" s="1">
        <v>202305</v>
      </c>
      <c r="D2084" s="4" t="s">
        <v>265</v>
      </c>
      <c r="E2084" s="1">
        <v>664</v>
      </c>
      <c r="F2084" s="1">
        <v>3</v>
      </c>
      <c r="G2084" s="1">
        <v>0</v>
      </c>
      <c r="H2084" s="8">
        <v>18052</v>
      </c>
      <c r="I2084" s="8">
        <v>9253</v>
      </c>
      <c r="J2084" s="8">
        <v>88446</v>
      </c>
      <c r="K2084" s="1" t="s">
        <v>166</v>
      </c>
    </row>
    <row r="2085" spans="1:11">
      <c r="A2085" s="1" t="s">
        <v>232</v>
      </c>
      <c r="B2085" s="1">
        <v>2084</v>
      </c>
      <c r="C2085" s="1">
        <v>202305</v>
      </c>
      <c r="D2085" s="4" t="s">
        <v>265</v>
      </c>
      <c r="E2085" s="1">
        <v>666</v>
      </c>
      <c r="F2085" s="1">
        <v>3</v>
      </c>
      <c r="G2085" s="1">
        <v>0</v>
      </c>
      <c r="H2085" s="8">
        <v>1553899</v>
      </c>
      <c r="I2085" s="8">
        <v>578292</v>
      </c>
      <c r="J2085" s="8">
        <v>7362680</v>
      </c>
      <c r="K2085" s="1" t="s">
        <v>166</v>
      </c>
    </row>
    <row r="2086" spans="1:11">
      <c r="A2086" s="1" t="s">
        <v>232</v>
      </c>
      <c r="B2086" s="1">
        <v>2085</v>
      </c>
      <c r="C2086" s="1">
        <v>202305</v>
      </c>
      <c r="D2086" s="4" t="s">
        <v>265</v>
      </c>
      <c r="E2086" s="1">
        <v>669</v>
      </c>
      <c r="F2086" s="1">
        <v>3</v>
      </c>
      <c r="G2086" s="1">
        <v>0</v>
      </c>
      <c r="H2086" s="8">
        <v>15434</v>
      </c>
      <c r="I2086" s="8">
        <v>5806</v>
      </c>
      <c r="J2086" s="8">
        <v>126732</v>
      </c>
      <c r="K2086" s="1" t="s">
        <v>166</v>
      </c>
    </row>
    <row r="2087" spans="1:11">
      <c r="A2087" s="1" t="s">
        <v>232</v>
      </c>
      <c r="B2087" s="1">
        <v>2086</v>
      </c>
      <c r="C2087" s="1">
        <v>202305</v>
      </c>
      <c r="D2087" s="4" t="s">
        <v>265</v>
      </c>
      <c r="E2087" s="1">
        <v>676</v>
      </c>
      <c r="F2087" s="1">
        <v>3</v>
      </c>
      <c r="G2087" s="1">
        <v>0</v>
      </c>
      <c r="H2087" s="8">
        <v>258948</v>
      </c>
      <c r="I2087" s="8">
        <v>115169</v>
      </c>
      <c r="J2087" s="8">
        <v>1090182</v>
      </c>
      <c r="K2087" s="1" t="s">
        <v>166</v>
      </c>
    </row>
    <row r="2088" spans="1:11">
      <c r="A2088" s="1" t="s">
        <v>232</v>
      </c>
      <c r="B2088" s="1">
        <v>2087</v>
      </c>
      <c r="C2088" s="1">
        <v>202305</v>
      </c>
      <c r="D2088" s="4" t="s">
        <v>265</v>
      </c>
      <c r="E2088" s="1">
        <v>690</v>
      </c>
      <c r="F2088" s="1">
        <v>3</v>
      </c>
      <c r="G2088" s="1">
        <v>0</v>
      </c>
      <c r="H2088" s="8">
        <v>31065</v>
      </c>
      <c r="I2088" s="8">
        <v>8675</v>
      </c>
      <c r="J2088" s="8">
        <v>279154</v>
      </c>
      <c r="K2088" s="1" t="s">
        <v>166</v>
      </c>
    </row>
    <row r="2089" spans="1:11">
      <c r="A2089" s="1" t="s">
        <v>232</v>
      </c>
      <c r="B2089" s="1">
        <v>2088</v>
      </c>
      <c r="C2089" s="1">
        <v>202305</v>
      </c>
      <c r="D2089" s="4" t="s">
        <v>265</v>
      </c>
      <c r="E2089" s="1">
        <v>696</v>
      </c>
      <c r="F2089" s="1">
        <v>3</v>
      </c>
      <c r="G2089" s="1">
        <v>0</v>
      </c>
      <c r="H2089" s="8">
        <v>645996</v>
      </c>
      <c r="I2089" s="8">
        <v>253383</v>
      </c>
      <c r="J2089" s="8">
        <v>2245311</v>
      </c>
      <c r="K2089" s="1" t="s">
        <v>166</v>
      </c>
    </row>
    <row r="2090" spans="1:11">
      <c r="A2090" s="1" t="s">
        <v>232</v>
      </c>
      <c r="B2090" s="1">
        <v>2089</v>
      </c>
      <c r="C2090" s="1">
        <v>202305</v>
      </c>
      <c r="D2090" s="4" t="s">
        <v>265</v>
      </c>
      <c r="E2090" s="1">
        <v>720</v>
      </c>
      <c r="F2090" s="1">
        <v>3</v>
      </c>
      <c r="G2090" s="1">
        <v>0</v>
      </c>
      <c r="H2090" s="8">
        <v>567204</v>
      </c>
      <c r="I2090" s="8">
        <v>204363</v>
      </c>
      <c r="J2090" s="8">
        <v>3181957</v>
      </c>
      <c r="K2090" s="1" t="s">
        <v>166</v>
      </c>
    </row>
    <row r="2091" spans="1:11">
      <c r="A2091" s="1" t="s">
        <v>232</v>
      </c>
      <c r="B2091" s="1">
        <v>2090</v>
      </c>
      <c r="C2091" s="1">
        <v>202305</v>
      </c>
      <c r="D2091" s="4" t="s">
        <v>271</v>
      </c>
      <c r="E2091" s="1">
        <v>52</v>
      </c>
      <c r="F2091" s="1">
        <v>3</v>
      </c>
      <c r="G2091" s="1">
        <v>0</v>
      </c>
      <c r="H2091" s="8">
        <v>317707</v>
      </c>
      <c r="I2091" s="8">
        <v>83020</v>
      </c>
      <c r="J2091" s="8">
        <v>2786772</v>
      </c>
      <c r="K2091" s="1" t="s">
        <v>166</v>
      </c>
    </row>
    <row r="2092" spans="1:11">
      <c r="A2092" s="1" t="s">
        <v>232</v>
      </c>
      <c r="B2092" s="1">
        <v>2091</v>
      </c>
      <c r="C2092" s="1">
        <v>202305</v>
      </c>
      <c r="D2092" s="4" t="s">
        <v>271</v>
      </c>
      <c r="E2092" s="1">
        <v>204</v>
      </c>
      <c r="F2092" s="1">
        <v>3</v>
      </c>
      <c r="G2092" s="1">
        <v>0</v>
      </c>
      <c r="H2092" s="8">
        <v>255684</v>
      </c>
      <c r="I2092" s="8">
        <v>72591</v>
      </c>
      <c r="J2092" s="8">
        <v>1679588</v>
      </c>
      <c r="K2092" s="1" t="s">
        <v>166</v>
      </c>
    </row>
    <row r="2093" spans="1:11">
      <c r="A2093" s="1" t="s">
        <v>232</v>
      </c>
      <c r="B2093" s="1">
        <v>2092</v>
      </c>
      <c r="C2093" s="1">
        <v>202305</v>
      </c>
      <c r="D2093" s="4" t="s">
        <v>271</v>
      </c>
      <c r="E2093" s="1">
        <v>662</v>
      </c>
      <c r="F2093" s="1">
        <v>3</v>
      </c>
      <c r="G2093" s="1">
        <v>0</v>
      </c>
      <c r="H2093" s="8">
        <v>5516</v>
      </c>
      <c r="I2093" s="8">
        <v>2781</v>
      </c>
      <c r="J2093" s="8">
        <v>53345</v>
      </c>
      <c r="K2093" s="1" t="s">
        <v>166</v>
      </c>
    </row>
    <row r="2094" spans="1:11">
      <c r="A2094" s="1" t="s">
        <v>232</v>
      </c>
      <c r="B2094" s="1">
        <v>2093</v>
      </c>
      <c r="C2094" s="1">
        <v>202305</v>
      </c>
      <c r="D2094" s="4" t="s">
        <v>271</v>
      </c>
      <c r="E2094" s="1">
        <v>664</v>
      </c>
      <c r="F2094" s="1">
        <v>3</v>
      </c>
      <c r="G2094" s="1">
        <v>0</v>
      </c>
      <c r="H2094" s="8">
        <v>573710</v>
      </c>
      <c r="I2094" s="8">
        <v>154334</v>
      </c>
      <c r="J2094" s="8">
        <v>5292889</v>
      </c>
      <c r="K2094" s="1" t="s">
        <v>166</v>
      </c>
    </row>
    <row r="2095" spans="1:11">
      <c r="A2095" s="1" t="s">
        <v>232</v>
      </c>
      <c r="B2095" s="1">
        <v>2094</v>
      </c>
      <c r="C2095" s="1">
        <v>202305</v>
      </c>
      <c r="D2095" s="4" t="s">
        <v>271</v>
      </c>
      <c r="E2095" s="1">
        <v>666</v>
      </c>
      <c r="F2095" s="1">
        <v>3</v>
      </c>
      <c r="G2095" s="1">
        <v>0</v>
      </c>
      <c r="H2095" s="8">
        <v>144598</v>
      </c>
      <c r="I2095" s="8">
        <v>42586</v>
      </c>
      <c r="J2095" s="8">
        <v>741190</v>
      </c>
      <c r="K2095" s="1" t="s">
        <v>166</v>
      </c>
    </row>
    <row r="2096" spans="1:11">
      <c r="A2096" s="1" t="s">
        <v>232</v>
      </c>
      <c r="B2096" s="1">
        <v>2095</v>
      </c>
      <c r="C2096" s="1">
        <v>202305</v>
      </c>
      <c r="D2096" s="4" t="s">
        <v>271</v>
      </c>
      <c r="E2096" s="1">
        <v>669</v>
      </c>
      <c r="F2096" s="1">
        <v>3</v>
      </c>
      <c r="G2096" s="1">
        <v>0</v>
      </c>
      <c r="H2096" s="8">
        <v>324702</v>
      </c>
      <c r="I2096" s="8">
        <v>64107</v>
      </c>
      <c r="J2096" s="8">
        <v>1254902</v>
      </c>
      <c r="K2096" s="1" t="s">
        <v>166</v>
      </c>
    </row>
    <row r="2097" spans="1:11">
      <c r="A2097" s="1" t="s">
        <v>232</v>
      </c>
      <c r="B2097" s="1">
        <v>2096</v>
      </c>
      <c r="C2097" s="1">
        <v>202305</v>
      </c>
      <c r="D2097" s="4" t="s">
        <v>271</v>
      </c>
      <c r="E2097" s="1">
        <v>676</v>
      </c>
      <c r="F2097" s="1">
        <v>3</v>
      </c>
      <c r="G2097" s="1">
        <v>0</v>
      </c>
      <c r="H2097" s="8">
        <v>29963</v>
      </c>
      <c r="I2097" s="8">
        <v>12441</v>
      </c>
      <c r="J2097" s="8">
        <v>306938</v>
      </c>
      <c r="K2097" s="1" t="s">
        <v>166</v>
      </c>
    </row>
    <row r="2098" spans="1:11">
      <c r="A2098" s="1" t="s">
        <v>232</v>
      </c>
      <c r="B2098" s="1">
        <v>2097</v>
      </c>
      <c r="C2098" s="1">
        <v>202305</v>
      </c>
      <c r="D2098" s="4" t="s">
        <v>271</v>
      </c>
      <c r="E2098" s="1">
        <v>690</v>
      </c>
      <c r="F2098" s="1">
        <v>3</v>
      </c>
      <c r="G2098" s="1">
        <v>0</v>
      </c>
      <c r="H2098" s="8">
        <v>71693</v>
      </c>
      <c r="I2098" s="8">
        <v>24139</v>
      </c>
      <c r="J2098" s="8">
        <v>679339</v>
      </c>
      <c r="K2098" s="1" t="s">
        <v>166</v>
      </c>
    </row>
    <row r="2099" spans="1:11">
      <c r="A2099" s="1" t="s">
        <v>232</v>
      </c>
      <c r="B2099" s="1">
        <v>2098</v>
      </c>
      <c r="C2099" s="1">
        <v>202305</v>
      </c>
      <c r="D2099" s="4" t="s">
        <v>271</v>
      </c>
      <c r="E2099" s="1">
        <v>696</v>
      </c>
      <c r="F2099" s="1">
        <v>3</v>
      </c>
      <c r="G2099" s="1">
        <v>0</v>
      </c>
      <c r="H2099" s="8">
        <v>13424</v>
      </c>
      <c r="I2099" s="8">
        <v>10745</v>
      </c>
      <c r="J2099" s="8">
        <v>128747</v>
      </c>
      <c r="K2099" s="1" t="s">
        <v>166</v>
      </c>
    </row>
    <row r="2100" spans="1:11">
      <c r="A2100" s="1" t="s">
        <v>232</v>
      </c>
      <c r="B2100" s="1">
        <v>2099</v>
      </c>
      <c r="C2100" s="1">
        <v>202305</v>
      </c>
      <c r="D2100" s="4" t="s">
        <v>271</v>
      </c>
      <c r="E2100" s="1">
        <v>720</v>
      </c>
      <c r="F2100" s="1">
        <v>3</v>
      </c>
      <c r="G2100" s="1">
        <v>0</v>
      </c>
      <c r="H2100" s="8">
        <v>949790</v>
      </c>
      <c r="I2100" s="8">
        <v>439230</v>
      </c>
      <c r="J2100" s="8">
        <v>9758413</v>
      </c>
      <c r="K2100" s="1" t="s">
        <v>166</v>
      </c>
    </row>
    <row r="2101" spans="1:11">
      <c r="A2101" s="1" t="s">
        <v>232</v>
      </c>
      <c r="B2101" s="1">
        <v>2100</v>
      </c>
      <c r="C2101" s="1">
        <v>202305</v>
      </c>
      <c r="D2101" s="4" t="s">
        <v>278</v>
      </c>
      <c r="E2101" s="1">
        <v>52</v>
      </c>
      <c r="F2101" s="1">
        <v>3</v>
      </c>
      <c r="G2101" s="1">
        <v>0</v>
      </c>
      <c r="H2101" s="8">
        <v>58550</v>
      </c>
      <c r="I2101" s="8">
        <v>18208</v>
      </c>
      <c r="J2101" s="8">
        <v>727810</v>
      </c>
      <c r="K2101" s="1" t="s">
        <v>166</v>
      </c>
    </row>
    <row r="2102" spans="1:11">
      <c r="A2102" s="1" t="s">
        <v>232</v>
      </c>
      <c r="B2102" s="1">
        <v>2101</v>
      </c>
      <c r="C2102" s="1">
        <v>202305</v>
      </c>
      <c r="D2102" s="4" t="s">
        <v>278</v>
      </c>
      <c r="E2102" s="1">
        <v>204</v>
      </c>
      <c r="F2102" s="1">
        <v>3</v>
      </c>
      <c r="G2102" s="1">
        <v>0</v>
      </c>
      <c r="H2102" s="8">
        <v>7546</v>
      </c>
      <c r="I2102" s="8">
        <v>1979</v>
      </c>
      <c r="J2102" s="8">
        <v>95789</v>
      </c>
      <c r="K2102" s="1" t="s">
        <v>166</v>
      </c>
    </row>
    <row r="2103" spans="1:11">
      <c r="A2103" s="1" t="s">
        <v>232</v>
      </c>
      <c r="B2103" s="1">
        <v>2102</v>
      </c>
      <c r="C2103" s="1">
        <v>202305</v>
      </c>
      <c r="D2103" s="4" t="s">
        <v>278</v>
      </c>
      <c r="E2103" s="1">
        <v>662</v>
      </c>
      <c r="F2103" s="1">
        <v>3</v>
      </c>
      <c r="G2103" s="1">
        <v>0</v>
      </c>
      <c r="H2103" s="8">
        <v>34434</v>
      </c>
      <c r="I2103" s="8">
        <v>8199</v>
      </c>
      <c r="J2103" s="8">
        <v>71523</v>
      </c>
      <c r="K2103" s="1" t="s">
        <v>166</v>
      </c>
    </row>
    <row r="2104" spans="1:11">
      <c r="A2104" s="1" t="s">
        <v>232</v>
      </c>
      <c r="B2104" s="1">
        <v>2103</v>
      </c>
      <c r="C2104" s="1">
        <v>202305</v>
      </c>
      <c r="D2104" s="4" t="s">
        <v>278</v>
      </c>
      <c r="E2104" s="1">
        <v>664</v>
      </c>
      <c r="F2104" s="1">
        <v>3</v>
      </c>
      <c r="G2104" s="1">
        <v>0</v>
      </c>
      <c r="H2104" s="8">
        <v>326781</v>
      </c>
      <c r="I2104" s="8">
        <v>81578</v>
      </c>
      <c r="J2104" s="8">
        <v>2252223</v>
      </c>
      <c r="K2104" s="1" t="s">
        <v>166</v>
      </c>
    </row>
    <row r="2105" spans="1:11">
      <c r="A2105" s="1" t="s">
        <v>232</v>
      </c>
      <c r="B2105" s="1">
        <v>2104</v>
      </c>
      <c r="C2105" s="1">
        <v>202305</v>
      </c>
      <c r="D2105" s="4" t="s">
        <v>278</v>
      </c>
      <c r="E2105" s="1">
        <v>666</v>
      </c>
      <c r="F2105" s="1">
        <v>3</v>
      </c>
      <c r="G2105" s="1">
        <v>0</v>
      </c>
      <c r="H2105" s="8">
        <v>1669879</v>
      </c>
      <c r="I2105" s="8">
        <v>412808</v>
      </c>
      <c r="J2105" s="8">
        <v>8468928</v>
      </c>
      <c r="K2105" s="1" t="s">
        <v>166</v>
      </c>
    </row>
    <row r="2106" spans="1:11">
      <c r="A2106" s="1" t="s">
        <v>232</v>
      </c>
      <c r="B2106" s="1">
        <v>2105</v>
      </c>
      <c r="C2106" s="1">
        <v>202305</v>
      </c>
      <c r="D2106" s="4" t="s">
        <v>278</v>
      </c>
      <c r="E2106" s="1">
        <v>669</v>
      </c>
      <c r="F2106" s="1">
        <v>3</v>
      </c>
      <c r="G2106" s="1">
        <v>0</v>
      </c>
      <c r="H2106" s="8">
        <v>52038</v>
      </c>
      <c r="I2106" s="8">
        <v>12951</v>
      </c>
      <c r="J2106" s="8">
        <v>372289</v>
      </c>
      <c r="K2106" s="1" t="s">
        <v>166</v>
      </c>
    </row>
    <row r="2107" spans="1:11">
      <c r="A2107" s="1" t="s">
        <v>232</v>
      </c>
      <c r="B2107" s="1">
        <v>2106</v>
      </c>
      <c r="C2107" s="1">
        <v>202305</v>
      </c>
      <c r="D2107" s="4" t="s">
        <v>278</v>
      </c>
      <c r="E2107" s="1">
        <v>676</v>
      </c>
      <c r="F2107" s="1">
        <v>3</v>
      </c>
      <c r="G2107" s="1">
        <v>0</v>
      </c>
      <c r="H2107" s="8">
        <v>8544</v>
      </c>
      <c r="I2107" s="8">
        <v>2247</v>
      </c>
      <c r="J2107" s="8">
        <v>59626</v>
      </c>
      <c r="K2107" s="1" t="s">
        <v>166</v>
      </c>
    </row>
    <row r="2108" spans="1:11">
      <c r="A2108" s="1" t="s">
        <v>232</v>
      </c>
      <c r="B2108" s="1">
        <v>2107</v>
      </c>
      <c r="C2108" s="1">
        <v>202305</v>
      </c>
      <c r="D2108" s="4" t="s">
        <v>278</v>
      </c>
      <c r="E2108" s="1">
        <v>690</v>
      </c>
      <c r="F2108" s="1">
        <v>3</v>
      </c>
      <c r="G2108" s="1">
        <v>0</v>
      </c>
      <c r="H2108" s="8">
        <v>151908</v>
      </c>
      <c r="I2108" s="8">
        <v>52915</v>
      </c>
      <c r="J2108" s="8">
        <v>1489832</v>
      </c>
      <c r="K2108" s="1" t="s">
        <v>166</v>
      </c>
    </row>
    <row r="2109" spans="1:11">
      <c r="A2109" s="1" t="s">
        <v>232</v>
      </c>
      <c r="B2109" s="1">
        <v>2108</v>
      </c>
      <c r="C2109" s="1">
        <v>202305</v>
      </c>
      <c r="D2109" s="4" t="s">
        <v>278</v>
      </c>
      <c r="E2109" s="1">
        <v>696</v>
      </c>
      <c r="F2109" s="1">
        <v>3</v>
      </c>
      <c r="G2109" s="1">
        <v>0</v>
      </c>
      <c r="H2109" s="8">
        <v>54405</v>
      </c>
      <c r="I2109" s="8">
        <v>16225</v>
      </c>
      <c r="J2109" s="8">
        <v>513198</v>
      </c>
      <c r="K2109" s="1" t="s">
        <v>166</v>
      </c>
    </row>
    <row r="2110" spans="1:11">
      <c r="A2110" s="1" t="s">
        <v>232</v>
      </c>
      <c r="B2110" s="1">
        <v>2109</v>
      </c>
      <c r="C2110" s="1">
        <v>202305</v>
      </c>
      <c r="D2110" s="4" t="s">
        <v>278</v>
      </c>
      <c r="E2110" s="1">
        <v>720</v>
      </c>
      <c r="F2110" s="1">
        <v>3</v>
      </c>
      <c r="G2110" s="1">
        <v>0</v>
      </c>
      <c r="H2110" s="8">
        <v>127200</v>
      </c>
      <c r="I2110" s="8">
        <v>37943</v>
      </c>
      <c r="J2110" s="8">
        <v>1136715</v>
      </c>
      <c r="K2110" s="1" t="s">
        <v>166</v>
      </c>
    </row>
    <row r="2111" spans="1:11">
      <c r="A2111" s="1" t="s">
        <v>232</v>
      </c>
      <c r="B2111" s="1">
        <v>2110</v>
      </c>
      <c r="C2111" s="1">
        <v>202306</v>
      </c>
      <c r="D2111" s="4" t="s">
        <v>256</v>
      </c>
      <c r="E2111" s="1">
        <v>52</v>
      </c>
      <c r="F2111" s="1">
        <v>3</v>
      </c>
      <c r="G2111" s="1">
        <v>0</v>
      </c>
      <c r="H2111" s="8">
        <v>3841949</v>
      </c>
      <c r="I2111" s="8">
        <v>663114</v>
      </c>
      <c r="J2111" s="8">
        <v>13763551</v>
      </c>
      <c r="K2111" s="1" t="s">
        <v>166</v>
      </c>
    </row>
    <row r="2112" spans="1:11">
      <c r="A2112" s="1" t="s">
        <v>232</v>
      </c>
      <c r="B2112" s="1">
        <v>2111</v>
      </c>
      <c r="C2112" s="1">
        <v>202306</v>
      </c>
      <c r="D2112" s="4" t="s">
        <v>256</v>
      </c>
      <c r="E2112" s="1">
        <v>204</v>
      </c>
      <c r="F2112" s="1">
        <v>3</v>
      </c>
      <c r="G2112" s="1">
        <v>0</v>
      </c>
      <c r="H2112" s="8">
        <v>1693276</v>
      </c>
      <c r="I2112" s="8">
        <v>247847</v>
      </c>
      <c r="J2112" s="8">
        <v>2273359</v>
      </c>
      <c r="K2112" s="1" t="s">
        <v>166</v>
      </c>
    </row>
    <row r="2113" spans="1:11">
      <c r="A2113" s="1" t="s">
        <v>232</v>
      </c>
      <c r="B2113" s="1">
        <v>2112</v>
      </c>
      <c r="C2113" s="1">
        <v>202306</v>
      </c>
      <c r="D2113" s="4" t="s">
        <v>256</v>
      </c>
      <c r="E2113" s="1">
        <v>662</v>
      </c>
      <c r="F2113" s="1">
        <v>3</v>
      </c>
      <c r="G2113" s="1">
        <v>0</v>
      </c>
      <c r="H2113" s="8">
        <v>1552615</v>
      </c>
      <c r="I2113" s="8">
        <v>345185</v>
      </c>
      <c r="J2113" s="8">
        <v>3361702</v>
      </c>
      <c r="K2113" s="1" t="s">
        <v>166</v>
      </c>
    </row>
    <row r="2114" spans="1:11">
      <c r="A2114" s="1" t="s">
        <v>232</v>
      </c>
      <c r="B2114" s="1">
        <v>2113</v>
      </c>
      <c r="C2114" s="1">
        <v>202306</v>
      </c>
      <c r="D2114" s="4" t="s">
        <v>256</v>
      </c>
      <c r="E2114" s="1">
        <v>664</v>
      </c>
      <c r="F2114" s="1">
        <v>3</v>
      </c>
      <c r="G2114" s="1">
        <v>0</v>
      </c>
      <c r="H2114" s="8">
        <v>2703022</v>
      </c>
      <c r="I2114" s="8">
        <v>404455</v>
      </c>
      <c r="J2114" s="8">
        <v>6309673</v>
      </c>
      <c r="K2114" s="1" t="s">
        <v>166</v>
      </c>
    </row>
    <row r="2115" spans="1:11">
      <c r="A2115" s="1" t="s">
        <v>232</v>
      </c>
      <c r="B2115" s="1">
        <v>2114</v>
      </c>
      <c r="C2115" s="1">
        <v>202306</v>
      </c>
      <c r="D2115" s="4" t="s">
        <v>256</v>
      </c>
      <c r="E2115" s="1">
        <v>666</v>
      </c>
      <c r="F2115" s="1">
        <v>3</v>
      </c>
      <c r="G2115" s="1">
        <v>0</v>
      </c>
      <c r="H2115" s="8">
        <v>17747889</v>
      </c>
      <c r="I2115" s="8">
        <v>2818147</v>
      </c>
      <c r="J2115" s="8">
        <v>31914563</v>
      </c>
      <c r="K2115" s="1" t="s">
        <v>166</v>
      </c>
    </row>
    <row r="2116" spans="1:11">
      <c r="A2116" s="1" t="s">
        <v>232</v>
      </c>
      <c r="B2116" s="1">
        <v>2115</v>
      </c>
      <c r="C2116" s="1">
        <v>202306</v>
      </c>
      <c r="D2116" s="4" t="s">
        <v>256</v>
      </c>
      <c r="E2116" s="1">
        <v>669</v>
      </c>
      <c r="F2116" s="1">
        <v>3</v>
      </c>
      <c r="G2116" s="1">
        <v>0</v>
      </c>
      <c r="H2116" s="8">
        <v>918382</v>
      </c>
      <c r="I2116" s="8">
        <v>122026</v>
      </c>
      <c r="J2116" s="8">
        <v>2143771</v>
      </c>
      <c r="K2116" s="1" t="s">
        <v>166</v>
      </c>
    </row>
    <row r="2117" spans="1:11">
      <c r="A2117" s="1" t="s">
        <v>232</v>
      </c>
      <c r="B2117" s="1">
        <v>2116</v>
      </c>
      <c r="C2117" s="1">
        <v>202306</v>
      </c>
      <c r="D2117" s="4" t="s">
        <v>256</v>
      </c>
      <c r="E2117" s="1">
        <v>676</v>
      </c>
      <c r="F2117" s="1">
        <v>3</v>
      </c>
      <c r="G2117" s="1">
        <v>0</v>
      </c>
      <c r="H2117" s="8">
        <v>26607</v>
      </c>
      <c r="I2117" s="8">
        <v>5214</v>
      </c>
      <c r="J2117" s="8">
        <v>88677</v>
      </c>
      <c r="K2117" s="1" t="s">
        <v>166</v>
      </c>
    </row>
    <row r="2118" spans="1:11">
      <c r="A2118" s="1" t="s">
        <v>232</v>
      </c>
      <c r="B2118" s="1">
        <v>2117</v>
      </c>
      <c r="C2118" s="1">
        <v>202306</v>
      </c>
      <c r="D2118" s="4" t="s">
        <v>256</v>
      </c>
      <c r="E2118" s="1">
        <v>690</v>
      </c>
      <c r="F2118" s="1">
        <v>3</v>
      </c>
      <c r="G2118" s="1">
        <v>0</v>
      </c>
      <c r="H2118" s="8">
        <v>516634</v>
      </c>
      <c r="I2118" s="8">
        <v>494263</v>
      </c>
      <c r="J2118" s="8">
        <v>2284801</v>
      </c>
      <c r="K2118" s="1" t="s">
        <v>166</v>
      </c>
    </row>
    <row r="2119" spans="1:11">
      <c r="A2119" s="1" t="s">
        <v>232</v>
      </c>
      <c r="B2119" s="1">
        <v>2118</v>
      </c>
      <c r="C2119" s="1">
        <v>202306</v>
      </c>
      <c r="D2119" s="4" t="s">
        <v>256</v>
      </c>
      <c r="E2119" s="1">
        <v>696</v>
      </c>
      <c r="F2119" s="1">
        <v>3</v>
      </c>
      <c r="G2119" s="1">
        <v>0</v>
      </c>
      <c r="H2119" s="8">
        <v>178227</v>
      </c>
      <c r="I2119" s="8">
        <v>33860</v>
      </c>
      <c r="J2119" s="8">
        <v>658226</v>
      </c>
      <c r="K2119" s="1" t="s">
        <v>166</v>
      </c>
    </row>
    <row r="2120" spans="1:11">
      <c r="A2120" s="1" t="s">
        <v>232</v>
      </c>
      <c r="B2120" s="1">
        <v>2119</v>
      </c>
      <c r="C2120" s="1">
        <v>202306</v>
      </c>
      <c r="D2120" s="4" t="s">
        <v>256</v>
      </c>
      <c r="E2120" s="1">
        <v>720</v>
      </c>
      <c r="F2120" s="1">
        <v>3</v>
      </c>
      <c r="G2120" s="1">
        <v>0</v>
      </c>
      <c r="H2120" s="8">
        <v>1080197</v>
      </c>
      <c r="I2120" s="8">
        <v>190247</v>
      </c>
      <c r="J2120" s="8">
        <v>3807846</v>
      </c>
      <c r="K2120" s="1" t="s">
        <v>166</v>
      </c>
    </row>
    <row r="2121" spans="1:11">
      <c r="A2121" s="1" t="s">
        <v>232</v>
      </c>
      <c r="B2121" s="1">
        <v>2120</v>
      </c>
      <c r="C2121" s="1">
        <v>202306</v>
      </c>
      <c r="D2121" s="4" t="s">
        <v>265</v>
      </c>
      <c r="E2121" s="1">
        <v>52</v>
      </c>
      <c r="F2121" s="1">
        <v>3</v>
      </c>
      <c r="G2121" s="1">
        <v>0</v>
      </c>
      <c r="H2121" s="8">
        <v>223853</v>
      </c>
      <c r="I2121" s="8">
        <v>81323</v>
      </c>
      <c r="J2121" s="8">
        <v>1611428</v>
      </c>
      <c r="K2121" s="1" t="s">
        <v>166</v>
      </c>
    </row>
    <row r="2122" spans="1:11">
      <c r="A2122" s="1" t="s">
        <v>232</v>
      </c>
      <c r="B2122" s="1">
        <v>2121</v>
      </c>
      <c r="C2122" s="1">
        <v>202306</v>
      </c>
      <c r="D2122" s="4" t="s">
        <v>265</v>
      </c>
      <c r="E2122" s="1">
        <v>204</v>
      </c>
      <c r="F2122" s="1">
        <v>3</v>
      </c>
      <c r="G2122" s="1">
        <v>0</v>
      </c>
      <c r="H2122" s="8">
        <v>303</v>
      </c>
      <c r="I2122" s="8">
        <v>98</v>
      </c>
      <c r="J2122" s="8">
        <v>1059</v>
      </c>
      <c r="K2122" s="1" t="s">
        <v>166</v>
      </c>
    </row>
    <row r="2123" spans="1:11">
      <c r="A2123" s="1" t="s">
        <v>232</v>
      </c>
      <c r="B2123" s="1">
        <v>2122</v>
      </c>
      <c r="C2123" s="1">
        <v>202306</v>
      </c>
      <c r="D2123" s="4" t="s">
        <v>265</v>
      </c>
      <c r="E2123" s="1">
        <v>662</v>
      </c>
      <c r="F2123" s="1">
        <v>3</v>
      </c>
      <c r="G2123" s="1">
        <v>0</v>
      </c>
      <c r="H2123" s="8">
        <v>63270</v>
      </c>
      <c r="I2123" s="8">
        <v>24204</v>
      </c>
      <c r="J2123" s="8">
        <v>344131</v>
      </c>
      <c r="K2123" s="1" t="s">
        <v>166</v>
      </c>
    </row>
    <row r="2124" spans="1:11">
      <c r="A2124" s="1" t="s">
        <v>232</v>
      </c>
      <c r="B2124" s="1">
        <v>2123</v>
      </c>
      <c r="C2124" s="1">
        <v>202306</v>
      </c>
      <c r="D2124" s="4" t="s">
        <v>265</v>
      </c>
      <c r="E2124" s="1">
        <v>664</v>
      </c>
      <c r="F2124" s="1">
        <v>3</v>
      </c>
      <c r="G2124" s="1">
        <v>0</v>
      </c>
      <c r="H2124" s="8">
        <v>54349</v>
      </c>
      <c r="I2124" s="8">
        <v>16547</v>
      </c>
      <c r="J2124" s="8">
        <v>218087</v>
      </c>
      <c r="K2124" s="1" t="s">
        <v>166</v>
      </c>
    </row>
    <row r="2125" spans="1:11">
      <c r="A2125" s="1" t="s">
        <v>232</v>
      </c>
      <c r="B2125" s="1">
        <v>2124</v>
      </c>
      <c r="C2125" s="1">
        <v>202306</v>
      </c>
      <c r="D2125" s="4" t="s">
        <v>265</v>
      </c>
      <c r="E2125" s="1">
        <v>666</v>
      </c>
      <c r="F2125" s="1">
        <v>3</v>
      </c>
      <c r="G2125" s="1">
        <v>0</v>
      </c>
      <c r="H2125" s="8">
        <v>1708253</v>
      </c>
      <c r="I2125" s="8">
        <v>526062</v>
      </c>
      <c r="J2125" s="8">
        <v>6695758</v>
      </c>
      <c r="K2125" s="1" t="s">
        <v>166</v>
      </c>
    </row>
    <row r="2126" spans="1:11">
      <c r="A2126" s="1" t="s">
        <v>232</v>
      </c>
      <c r="B2126" s="1">
        <v>2125</v>
      </c>
      <c r="C2126" s="1">
        <v>202306</v>
      </c>
      <c r="D2126" s="4" t="s">
        <v>265</v>
      </c>
      <c r="E2126" s="1">
        <v>669</v>
      </c>
      <c r="F2126" s="1">
        <v>3</v>
      </c>
      <c r="G2126" s="1">
        <v>0</v>
      </c>
      <c r="H2126" s="8">
        <v>20216</v>
      </c>
      <c r="I2126" s="8">
        <v>7007</v>
      </c>
      <c r="J2126" s="8">
        <v>128666</v>
      </c>
      <c r="K2126" s="1" t="s">
        <v>166</v>
      </c>
    </row>
    <row r="2127" spans="1:11">
      <c r="A2127" s="1" t="s">
        <v>232</v>
      </c>
      <c r="B2127" s="1">
        <v>2126</v>
      </c>
      <c r="C2127" s="1">
        <v>202306</v>
      </c>
      <c r="D2127" s="4" t="s">
        <v>265</v>
      </c>
      <c r="E2127" s="1">
        <v>676</v>
      </c>
      <c r="F2127" s="1">
        <v>3</v>
      </c>
      <c r="G2127" s="1">
        <v>0</v>
      </c>
      <c r="H2127" s="8">
        <v>260019</v>
      </c>
      <c r="I2127" s="8">
        <v>113230</v>
      </c>
      <c r="J2127" s="8">
        <v>1053230</v>
      </c>
      <c r="K2127" s="1" t="s">
        <v>166</v>
      </c>
    </row>
    <row r="2128" spans="1:11">
      <c r="A2128" s="1" t="s">
        <v>232</v>
      </c>
      <c r="B2128" s="1">
        <v>2127</v>
      </c>
      <c r="C2128" s="1">
        <v>202306</v>
      </c>
      <c r="D2128" s="4" t="s">
        <v>265</v>
      </c>
      <c r="E2128" s="1">
        <v>690</v>
      </c>
      <c r="F2128" s="1">
        <v>3</v>
      </c>
      <c r="G2128" s="1">
        <v>0</v>
      </c>
      <c r="H2128" s="8">
        <v>21407</v>
      </c>
      <c r="I2128" s="8">
        <v>6381</v>
      </c>
      <c r="J2128" s="8">
        <v>196855</v>
      </c>
      <c r="K2128" s="1" t="s">
        <v>166</v>
      </c>
    </row>
    <row r="2129" spans="1:11">
      <c r="A2129" s="1" t="s">
        <v>232</v>
      </c>
      <c r="B2129" s="1">
        <v>2128</v>
      </c>
      <c r="C2129" s="1">
        <v>202306</v>
      </c>
      <c r="D2129" s="4" t="s">
        <v>265</v>
      </c>
      <c r="E2129" s="1">
        <v>696</v>
      </c>
      <c r="F2129" s="1">
        <v>3</v>
      </c>
      <c r="G2129" s="1">
        <v>0</v>
      </c>
      <c r="H2129" s="8">
        <v>1129348</v>
      </c>
      <c r="I2129" s="8">
        <v>494561</v>
      </c>
      <c r="J2129" s="8">
        <v>5169346</v>
      </c>
      <c r="K2129" s="1" t="s">
        <v>166</v>
      </c>
    </row>
    <row r="2130" spans="1:11">
      <c r="A2130" s="1" t="s">
        <v>232</v>
      </c>
      <c r="B2130" s="1">
        <v>2129</v>
      </c>
      <c r="C2130" s="1">
        <v>202306</v>
      </c>
      <c r="D2130" s="4" t="s">
        <v>265</v>
      </c>
      <c r="E2130" s="1">
        <v>720</v>
      </c>
      <c r="F2130" s="1">
        <v>3</v>
      </c>
      <c r="G2130" s="1">
        <v>0</v>
      </c>
      <c r="H2130" s="8">
        <v>1230895</v>
      </c>
      <c r="I2130" s="8">
        <v>409588</v>
      </c>
      <c r="J2130" s="8">
        <v>6619152</v>
      </c>
      <c r="K2130" s="1" t="s">
        <v>166</v>
      </c>
    </row>
    <row r="2131" spans="1:11">
      <c r="A2131" s="1" t="s">
        <v>232</v>
      </c>
      <c r="B2131" s="1">
        <v>2130</v>
      </c>
      <c r="C2131" s="1">
        <v>202306</v>
      </c>
      <c r="D2131" s="4" t="s">
        <v>271</v>
      </c>
      <c r="E2131" s="1">
        <v>52</v>
      </c>
      <c r="F2131" s="1">
        <v>3</v>
      </c>
      <c r="G2131" s="1">
        <v>0</v>
      </c>
      <c r="H2131" s="8">
        <v>296406</v>
      </c>
      <c r="I2131" s="8">
        <v>80464</v>
      </c>
      <c r="J2131" s="8">
        <v>2701085</v>
      </c>
      <c r="K2131" s="1" t="s">
        <v>166</v>
      </c>
    </row>
    <row r="2132" spans="1:11">
      <c r="A2132" s="1" t="s">
        <v>232</v>
      </c>
      <c r="B2132" s="1">
        <v>2131</v>
      </c>
      <c r="C2132" s="1">
        <v>202306</v>
      </c>
      <c r="D2132" s="4" t="s">
        <v>271</v>
      </c>
      <c r="E2132" s="1">
        <v>204</v>
      </c>
      <c r="F2132" s="1">
        <v>3</v>
      </c>
      <c r="G2132" s="1">
        <v>0</v>
      </c>
      <c r="H2132" s="8">
        <v>240460</v>
      </c>
      <c r="I2132" s="8">
        <v>74734</v>
      </c>
      <c r="J2132" s="8">
        <v>1479929</v>
      </c>
      <c r="K2132" s="1" t="s">
        <v>166</v>
      </c>
    </row>
    <row r="2133" spans="1:11">
      <c r="A2133" s="1" t="s">
        <v>232</v>
      </c>
      <c r="B2133" s="1">
        <v>2132</v>
      </c>
      <c r="C2133" s="1">
        <v>202306</v>
      </c>
      <c r="D2133" s="4" t="s">
        <v>271</v>
      </c>
      <c r="E2133" s="1">
        <v>662</v>
      </c>
      <c r="F2133" s="1">
        <v>3</v>
      </c>
      <c r="G2133" s="1">
        <v>0</v>
      </c>
      <c r="H2133" s="8">
        <v>10157</v>
      </c>
      <c r="I2133" s="8">
        <v>3205</v>
      </c>
      <c r="J2133" s="8">
        <v>75186</v>
      </c>
      <c r="K2133" s="1" t="s">
        <v>166</v>
      </c>
    </row>
    <row r="2134" spans="1:11">
      <c r="A2134" s="1" t="s">
        <v>232</v>
      </c>
      <c r="B2134" s="1">
        <v>2133</v>
      </c>
      <c r="C2134" s="1">
        <v>202306</v>
      </c>
      <c r="D2134" s="4" t="s">
        <v>271</v>
      </c>
      <c r="E2134" s="1">
        <v>664</v>
      </c>
      <c r="F2134" s="1">
        <v>3</v>
      </c>
      <c r="G2134" s="1">
        <v>0</v>
      </c>
      <c r="H2134" s="8">
        <v>307499</v>
      </c>
      <c r="I2134" s="8">
        <v>96107</v>
      </c>
      <c r="J2134" s="8">
        <v>3287224</v>
      </c>
      <c r="K2134" s="1" t="s">
        <v>166</v>
      </c>
    </row>
    <row r="2135" spans="1:11">
      <c r="A2135" s="1" t="s">
        <v>232</v>
      </c>
      <c r="B2135" s="1">
        <v>2134</v>
      </c>
      <c r="C2135" s="1">
        <v>202306</v>
      </c>
      <c r="D2135" s="4" t="s">
        <v>271</v>
      </c>
      <c r="E2135" s="1">
        <v>666</v>
      </c>
      <c r="F2135" s="1">
        <v>3</v>
      </c>
      <c r="G2135" s="1">
        <v>0</v>
      </c>
      <c r="H2135" s="8">
        <v>137966</v>
      </c>
      <c r="I2135" s="8">
        <v>40193</v>
      </c>
      <c r="J2135" s="8">
        <v>614444</v>
      </c>
      <c r="K2135" s="1" t="s">
        <v>166</v>
      </c>
    </row>
    <row r="2136" spans="1:11">
      <c r="A2136" s="1" t="s">
        <v>232</v>
      </c>
      <c r="B2136" s="1">
        <v>2135</v>
      </c>
      <c r="C2136" s="1">
        <v>202306</v>
      </c>
      <c r="D2136" s="4" t="s">
        <v>271</v>
      </c>
      <c r="E2136" s="1">
        <v>669</v>
      </c>
      <c r="F2136" s="1">
        <v>3</v>
      </c>
      <c r="G2136" s="1">
        <v>0</v>
      </c>
      <c r="H2136" s="8">
        <v>342685</v>
      </c>
      <c r="I2136" s="8">
        <v>85115</v>
      </c>
      <c r="J2136" s="8">
        <v>1392878</v>
      </c>
      <c r="K2136" s="1" t="s">
        <v>166</v>
      </c>
    </row>
    <row r="2137" spans="1:11">
      <c r="A2137" s="1" t="s">
        <v>232</v>
      </c>
      <c r="B2137" s="1">
        <v>2136</v>
      </c>
      <c r="C2137" s="1">
        <v>202306</v>
      </c>
      <c r="D2137" s="4" t="s">
        <v>271</v>
      </c>
      <c r="E2137" s="1">
        <v>676</v>
      </c>
      <c r="F2137" s="1">
        <v>3</v>
      </c>
      <c r="G2137" s="1">
        <v>0</v>
      </c>
      <c r="H2137" s="8">
        <v>85848</v>
      </c>
      <c r="I2137" s="8">
        <v>34202</v>
      </c>
      <c r="J2137" s="8">
        <v>893515</v>
      </c>
      <c r="K2137" s="1" t="s">
        <v>166</v>
      </c>
    </row>
    <row r="2138" spans="1:11">
      <c r="A2138" s="1" t="s">
        <v>232</v>
      </c>
      <c r="B2138" s="1">
        <v>2137</v>
      </c>
      <c r="C2138" s="1">
        <v>202306</v>
      </c>
      <c r="D2138" s="4" t="s">
        <v>271</v>
      </c>
      <c r="E2138" s="1">
        <v>690</v>
      </c>
      <c r="F2138" s="1">
        <v>3</v>
      </c>
      <c r="G2138" s="1">
        <v>0</v>
      </c>
      <c r="H2138" s="8">
        <v>93734</v>
      </c>
      <c r="I2138" s="8">
        <v>26608</v>
      </c>
      <c r="J2138" s="8">
        <v>819312</v>
      </c>
      <c r="K2138" s="1" t="s">
        <v>166</v>
      </c>
    </row>
    <row r="2139" spans="1:11">
      <c r="A2139" s="1" t="s">
        <v>232</v>
      </c>
      <c r="B2139" s="1">
        <v>2138</v>
      </c>
      <c r="C2139" s="1">
        <v>202306</v>
      </c>
      <c r="D2139" s="4" t="s">
        <v>271</v>
      </c>
      <c r="E2139" s="1">
        <v>696</v>
      </c>
      <c r="F2139" s="1">
        <v>3</v>
      </c>
      <c r="G2139" s="1">
        <v>0</v>
      </c>
      <c r="H2139" s="8">
        <v>14807</v>
      </c>
      <c r="I2139" s="8">
        <v>5135</v>
      </c>
      <c r="J2139" s="8">
        <v>158330</v>
      </c>
      <c r="K2139" s="1" t="s">
        <v>166</v>
      </c>
    </row>
    <row r="2140" spans="1:11">
      <c r="A2140" s="1" t="s">
        <v>232</v>
      </c>
      <c r="B2140" s="1">
        <v>2139</v>
      </c>
      <c r="C2140" s="1">
        <v>202306</v>
      </c>
      <c r="D2140" s="4" t="s">
        <v>271</v>
      </c>
      <c r="E2140" s="1">
        <v>720</v>
      </c>
      <c r="F2140" s="1">
        <v>3</v>
      </c>
      <c r="G2140" s="1">
        <v>0</v>
      </c>
      <c r="H2140" s="8">
        <v>795350</v>
      </c>
      <c r="I2140" s="8">
        <v>292826</v>
      </c>
      <c r="J2140" s="8">
        <v>8641533</v>
      </c>
      <c r="K2140" s="1" t="s">
        <v>166</v>
      </c>
    </row>
    <row r="2141" spans="1:11">
      <c r="A2141" s="1" t="s">
        <v>232</v>
      </c>
      <c r="B2141" s="1">
        <v>2140</v>
      </c>
      <c r="C2141" s="1">
        <v>202306</v>
      </c>
      <c r="D2141" s="4" t="s">
        <v>278</v>
      </c>
      <c r="E2141" s="1">
        <v>52</v>
      </c>
      <c r="F2141" s="1">
        <v>3</v>
      </c>
      <c r="G2141" s="1">
        <v>0</v>
      </c>
      <c r="H2141" s="8">
        <v>107238</v>
      </c>
      <c r="I2141" s="8">
        <v>32805</v>
      </c>
      <c r="J2141" s="8">
        <v>1311917</v>
      </c>
      <c r="K2141" s="1" t="s">
        <v>166</v>
      </c>
    </row>
    <row r="2142" spans="1:11">
      <c r="A2142" s="1" t="s">
        <v>232</v>
      </c>
      <c r="B2142" s="1">
        <v>2141</v>
      </c>
      <c r="C2142" s="1">
        <v>202306</v>
      </c>
      <c r="D2142" s="4" t="s">
        <v>278</v>
      </c>
      <c r="E2142" s="1">
        <v>204</v>
      </c>
      <c r="F2142" s="1">
        <v>3</v>
      </c>
      <c r="G2142" s="1">
        <v>0</v>
      </c>
      <c r="H2142" s="8">
        <v>7740</v>
      </c>
      <c r="I2142" s="8">
        <v>2147</v>
      </c>
      <c r="J2142" s="8">
        <v>89147</v>
      </c>
      <c r="K2142" s="1" t="s">
        <v>166</v>
      </c>
    </row>
    <row r="2143" spans="1:11">
      <c r="A2143" s="1" t="s">
        <v>232</v>
      </c>
      <c r="B2143" s="1">
        <v>2142</v>
      </c>
      <c r="C2143" s="1">
        <v>202306</v>
      </c>
      <c r="D2143" s="4" t="s">
        <v>278</v>
      </c>
      <c r="E2143" s="1">
        <v>662</v>
      </c>
      <c r="F2143" s="1">
        <v>3</v>
      </c>
      <c r="G2143" s="1">
        <v>0</v>
      </c>
      <c r="H2143" s="8">
        <v>40088</v>
      </c>
      <c r="I2143" s="8">
        <v>10733</v>
      </c>
      <c r="J2143" s="8">
        <v>91695</v>
      </c>
      <c r="K2143" s="1" t="s">
        <v>166</v>
      </c>
    </row>
    <row r="2144" spans="1:11">
      <c r="A2144" s="1" t="s">
        <v>232</v>
      </c>
      <c r="B2144" s="1">
        <v>2143</v>
      </c>
      <c r="C2144" s="1">
        <v>202306</v>
      </c>
      <c r="D2144" s="4" t="s">
        <v>278</v>
      </c>
      <c r="E2144" s="1">
        <v>664</v>
      </c>
      <c r="F2144" s="1">
        <v>3</v>
      </c>
      <c r="G2144" s="1">
        <v>0</v>
      </c>
      <c r="H2144" s="8">
        <v>304139</v>
      </c>
      <c r="I2144" s="8">
        <v>76740</v>
      </c>
      <c r="J2144" s="8">
        <v>2090992</v>
      </c>
      <c r="K2144" s="1" t="s">
        <v>166</v>
      </c>
    </row>
    <row r="2145" spans="1:11">
      <c r="A2145" s="1" t="s">
        <v>232</v>
      </c>
      <c r="B2145" s="1">
        <v>2144</v>
      </c>
      <c r="C2145" s="1">
        <v>202306</v>
      </c>
      <c r="D2145" s="4" t="s">
        <v>278</v>
      </c>
      <c r="E2145" s="1">
        <v>666</v>
      </c>
      <c r="F2145" s="1">
        <v>3</v>
      </c>
      <c r="G2145" s="1">
        <v>0</v>
      </c>
      <c r="H2145" s="8">
        <v>1471216</v>
      </c>
      <c r="I2145" s="8">
        <v>394718</v>
      </c>
      <c r="J2145" s="8">
        <v>7113902</v>
      </c>
      <c r="K2145" s="1" t="s">
        <v>166</v>
      </c>
    </row>
    <row r="2146" spans="1:11">
      <c r="A2146" s="1" t="s">
        <v>232</v>
      </c>
      <c r="B2146" s="1">
        <v>2145</v>
      </c>
      <c r="C2146" s="1">
        <v>202306</v>
      </c>
      <c r="D2146" s="4" t="s">
        <v>278</v>
      </c>
      <c r="E2146" s="1">
        <v>669</v>
      </c>
      <c r="F2146" s="1">
        <v>3</v>
      </c>
      <c r="G2146" s="1">
        <v>0</v>
      </c>
      <c r="H2146" s="8">
        <v>23417</v>
      </c>
      <c r="I2146" s="8">
        <v>8776</v>
      </c>
      <c r="J2146" s="8">
        <v>182295</v>
      </c>
      <c r="K2146" s="1" t="s">
        <v>166</v>
      </c>
    </row>
    <row r="2147" spans="1:11">
      <c r="A2147" s="1" t="s">
        <v>232</v>
      </c>
      <c r="B2147" s="1">
        <v>2146</v>
      </c>
      <c r="C2147" s="1">
        <v>202306</v>
      </c>
      <c r="D2147" s="4" t="s">
        <v>278</v>
      </c>
      <c r="E2147" s="1">
        <v>690</v>
      </c>
      <c r="F2147" s="1">
        <v>3</v>
      </c>
      <c r="G2147" s="1">
        <v>0</v>
      </c>
      <c r="H2147" s="8">
        <v>121388</v>
      </c>
      <c r="I2147" s="8">
        <v>41019</v>
      </c>
      <c r="J2147" s="8">
        <v>1183246</v>
      </c>
      <c r="K2147" s="1" t="s">
        <v>166</v>
      </c>
    </row>
    <row r="2148" spans="1:11">
      <c r="A2148" s="1" t="s">
        <v>232</v>
      </c>
      <c r="B2148" s="1">
        <v>2147</v>
      </c>
      <c r="C2148" s="1">
        <v>202306</v>
      </c>
      <c r="D2148" s="4" t="s">
        <v>278</v>
      </c>
      <c r="E2148" s="1">
        <v>696</v>
      </c>
      <c r="F2148" s="1">
        <v>3</v>
      </c>
      <c r="G2148" s="1">
        <v>0</v>
      </c>
      <c r="H2148" s="8">
        <v>78392</v>
      </c>
      <c r="I2148" s="8">
        <v>28261</v>
      </c>
      <c r="J2148" s="8">
        <v>847436</v>
      </c>
      <c r="K2148" s="1" t="s">
        <v>166</v>
      </c>
    </row>
    <row r="2149" spans="1:11">
      <c r="A2149" s="1" t="s">
        <v>232</v>
      </c>
      <c r="B2149" s="1">
        <v>2148</v>
      </c>
      <c r="C2149" s="1">
        <v>202306</v>
      </c>
      <c r="D2149" s="4" t="s">
        <v>278</v>
      </c>
      <c r="E2149" s="1">
        <v>720</v>
      </c>
      <c r="F2149" s="1">
        <v>3</v>
      </c>
      <c r="G2149" s="1">
        <v>0</v>
      </c>
      <c r="H2149" s="8">
        <v>180456</v>
      </c>
      <c r="I2149" s="8">
        <v>56756</v>
      </c>
      <c r="J2149" s="8">
        <v>1524335</v>
      </c>
      <c r="K2149" s="1" t="s">
        <v>166</v>
      </c>
    </row>
    <row r="2150" spans="1:11">
      <c r="A2150" s="1" t="s">
        <v>232</v>
      </c>
      <c r="B2150" s="1">
        <v>2149</v>
      </c>
      <c r="C2150" s="1">
        <v>202307</v>
      </c>
      <c r="D2150" s="4" t="s">
        <v>256</v>
      </c>
      <c r="E2150" s="1">
        <v>52</v>
      </c>
      <c r="F2150" s="1">
        <v>3</v>
      </c>
      <c r="G2150" s="1">
        <v>0</v>
      </c>
      <c r="H2150" s="8">
        <v>2715678</v>
      </c>
      <c r="I2150" s="8">
        <v>492039</v>
      </c>
      <c r="J2150" s="8">
        <v>10383813</v>
      </c>
      <c r="K2150" s="1" t="s">
        <v>166</v>
      </c>
    </row>
    <row r="2151" spans="1:11">
      <c r="A2151" s="1" t="s">
        <v>232</v>
      </c>
      <c r="B2151" s="1">
        <v>2150</v>
      </c>
      <c r="C2151" s="1">
        <v>202307</v>
      </c>
      <c r="D2151" s="4" t="s">
        <v>256</v>
      </c>
      <c r="E2151" s="1">
        <v>204</v>
      </c>
      <c r="F2151" s="1">
        <v>3</v>
      </c>
      <c r="G2151" s="1">
        <v>0</v>
      </c>
      <c r="H2151" s="8">
        <v>182829</v>
      </c>
      <c r="I2151" s="8">
        <v>28383</v>
      </c>
      <c r="J2151" s="8">
        <v>319620</v>
      </c>
      <c r="K2151" s="1" t="s">
        <v>166</v>
      </c>
    </row>
    <row r="2152" spans="1:11">
      <c r="A2152" s="1" t="s">
        <v>232</v>
      </c>
      <c r="B2152" s="1">
        <v>2151</v>
      </c>
      <c r="C2152" s="1">
        <v>202307</v>
      </c>
      <c r="D2152" s="4" t="s">
        <v>256</v>
      </c>
      <c r="E2152" s="1">
        <v>662</v>
      </c>
      <c r="F2152" s="1">
        <v>3</v>
      </c>
      <c r="G2152" s="1">
        <v>0</v>
      </c>
      <c r="H2152" s="8">
        <v>1719688</v>
      </c>
      <c r="I2152" s="8">
        <v>376650</v>
      </c>
      <c r="J2152" s="8">
        <v>3438677</v>
      </c>
      <c r="K2152" s="1" t="s">
        <v>166</v>
      </c>
    </row>
    <row r="2153" spans="1:11">
      <c r="A2153" s="1" t="s">
        <v>232</v>
      </c>
      <c r="B2153" s="1">
        <v>2152</v>
      </c>
      <c r="C2153" s="1">
        <v>202307</v>
      </c>
      <c r="D2153" s="4" t="s">
        <v>256</v>
      </c>
      <c r="E2153" s="1">
        <v>664</v>
      </c>
      <c r="F2153" s="1">
        <v>3</v>
      </c>
      <c r="G2153" s="1">
        <v>0</v>
      </c>
      <c r="H2153" s="8">
        <v>2423439</v>
      </c>
      <c r="I2153" s="8">
        <v>383392</v>
      </c>
      <c r="J2153" s="8">
        <v>5548124</v>
      </c>
      <c r="K2153" s="1" t="s">
        <v>166</v>
      </c>
    </row>
    <row r="2154" spans="1:11">
      <c r="A2154" s="1" t="s">
        <v>232</v>
      </c>
      <c r="B2154" s="1">
        <v>2153</v>
      </c>
      <c r="C2154" s="1">
        <v>202307</v>
      </c>
      <c r="D2154" s="4" t="s">
        <v>256</v>
      </c>
      <c r="E2154" s="1">
        <v>666</v>
      </c>
      <c r="F2154" s="1">
        <v>3</v>
      </c>
      <c r="G2154" s="1">
        <v>0</v>
      </c>
      <c r="H2154" s="8">
        <v>17774010</v>
      </c>
      <c r="I2154" s="8">
        <v>2811344</v>
      </c>
      <c r="J2154" s="8">
        <v>31278432</v>
      </c>
      <c r="K2154" s="1" t="s">
        <v>166</v>
      </c>
    </row>
    <row r="2155" spans="1:11">
      <c r="A2155" s="1" t="s">
        <v>232</v>
      </c>
      <c r="B2155" s="1">
        <v>2154</v>
      </c>
      <c r="C2155" s="1">
        <v>202307</v>
      </c>
      <c r="D2155" s="4" t="s">
        <v>256</v>
      </c>
      <c r="E2155" s="1">
        <v>669</v>
      </c>
      <c r="F2155" s="1">
        <v>3</v>
      </c>
      <c r="G2155" s="1">
        <v>0</v>
      </c>
      <c r="H2155" s="8">
        <v>680568</v>
      </c>
      <c r="I2155" s="8">
        <v>91640</v>
      </c>
      <c r="J2155" s="8">
        <v>1512109</v>
      </c>
      <c r="K2155" s="1" t="s">
        <v>166</v>
      </c>
    </row>
    <row r="2156" spans="1:11">
      <c r="A2156" s="1" t="s">
        <v>232</v>
      </c>
      <c r="B2156" s="1">
        <v>2155</v>
      </c>
      <c r="C2156" s="1">
        <v>202307</v>
      </c>
      <c r="D2156" s="4" t="s">
        <v>256</v>
      </c>
      <c r="E2156" s="1">
        <v>676</v>
      </c>
      <c r="F2156" s="1">
        <v>3</v>
      </c>
      <c r="G2156" s="1">
        <v>0</v>
      </c>
      <c r="H2156" s="8">
        <v>17559</v>
      </c>
      <c r="I2156" s="8">
        <v>2208</v>
      </c>
      <c r="J2156" s="8">
        <v>39334</v>
      </c>
      <c r="K2156" s="1" t="s">
        <v>166</v>
      </c>
    </row>
    <row r="2157" spans="1:11">
      <c r="A2157" s="1" t="s">
        <v>232</v>
      </c>
      <c r="B2157" s="1">
        <v>2156</v>
      </c>
      <c r="C2157" s="1">
        <v>202307</v>
      </c>
      <c r="D2157" s="4" t="s">
        <v>256</v>
      </c>
      <c r="E2157" s="1">
        <v>690</v>
      </c>
      <c r="F2157" s="1">
        <v>3</v>
      </c>
      <c r="G2157" s="1">
        <v>0</v>
      </c>
      <c r="H2157" s="8">
        <v>307562</v>
      </c>
      <c r="I2157" s="8">
        <v>68278</v>
      </c>
      <c r="J2157" s="8">
        <v>1593474</v>
      </c>
      <c r="K2157" s="1" t="s">
        <v>166</v>
      </c>
    </row>
    <row r="2158" spans="1:11">
      <c r="A2158" s="1" t="s">
        <v>232</v>
      </c>
      <c r="B2158" s="1">
        <v>2157</v>
      </c>
      <c r="C2158" s="1">
        <v>202307</v>
      </c>
      <c r="D2158" s="4" t="s">
        <v>256</v>
      </c>
      <c r="E2158" s="1">
        <v>696</v>
      </c>
      <c r="F2158" s="1">
        <v>3</v>
      </c>
      <c r="G2158" s="1">
        <v>0</v>
      </c>
      <c r="H2158" s="8">
        <v>130961</v>
      </c>
      <c r="I2158" s="8">
        <v>23705</v>
      </c>
      <c r="J2158" s="8">
        <v>476015</v>
      </c>
      <c r="K2158" s="1" t="s">
        <v>166</v>
      </c>
    </row>
    <row r="2159" spans="1:11">
      <c r="A2159" s="1" t="s">
        <v>232</v>
      </c>
      <c r="B2159" s="1">
        <v>2158</v>
      </c>
      <c r="C2159" s="1">
        <v>202307</v>
      </c>
      <c r="D2159" s="4" t="s">
        <v>256</v>
      </c>
      <c r="E2159" s="1">
        <v>720</v>
      </c>
      <c r="F2159" s="1">
        <v>3</v>
      </c>
      <c r="G2159" s="1">
        <v>0</v>
      </c>
      <c r="H2159" s="8">
        <v>991203</v>
      </c>
      <c r="I2159" s="8">
        <v>186356</v>
      </c>
      <c r="J2159" s="8">
        <v>3392685</v>
      </c>
      <c r="K2159" s="1" t="s">
        <v>166</v>
      </c>
    </row>
    <row r="2160" spans="1:11">
      <c r="A2160" s="1" t="s">
        <v>232</v>
      </c>
      <c r="B2160" s="1">
        <v>2159</v>
      </c>
      <c r="C2160" s="1">
        <v>202307</v>
      </c>
      <c r="D2160" s="4" t="s">
        <v>265</v>
      </c>
      <c r="E2160" s="1">
        <v>52</v>
      </c>
      <c r="F2160" s="1">
        <v>3</v>
      </c>
      <c r="G2160" s="1">
        <v>0</v>
      </c>
      <c r="H2160" s="8">
        <v>383468</v>
      </c>
      <c r="I2160" s="8">
        <v>138256</v>
      </c>
      <c r="J2160" s="8">
        <v>2651514</v>
      </c>
      <c r="K2160" s="1" t="s">
        <v>166</v>
      </c>
    </row>
    <row r="2161" spans="1:11">
      <c r="A2161" s="1" t="s">
        <v>232</v>
      </c>
      <c r="B2161" s="1">
        <v>2160</v>
      </c>
      <c r="C2161" s="1">
        <v>202307</v>
      </c>
      <c r="D2161" s="4" t="s">
        <v>265</v>
      </c>
      <c r="E2161" s="1">
        <v>204</v>
      </c>
      <c r="F2161" s="1">
        <v>3</v>
      </c>
      <c r="G2161" s="1">
        <v>0</v>
      </c>
      <c r="H2161" s="8">
        <v>1518</v>
      </c>
      <c r="I2161" s="8">
        <v>477</v>
      </c>
      <c r="J2161" s="8">
        <v>15077</v>
      </c>
      <c r="K2161" s="1" t="s">
        <v>166</v>
      </c>
    </row>
    <row r="2162" spans="1:11">
      <c r="A2162" s="1" t="s">
        <v>232</v>
      </c>
      <c r="B2162" s="1">
        <v>2161</v>
      </c>
      <c r="C2162" s="1">
        <v>202307</v>
      </c>
      <c r="D2162" s="4" t="s">
        <v>265</v>
      </c>
      <c r="E2162" s="1">
        <v>662</v>
      </c>
      <c r="F2162" s="1">
        <v>3</v>
      </c>
      <c r="G2162" s="1">
        <v>0</v>
      </c>
      <c r="H2162" s="8">
        <v>38312</v>
      </c>
      <c r="I2162" s="8">
        <v>16372</v>
      </c>
      <c r="J2162" s="8">
        <v>220730</v>
      </c>
      <c r="K2162" s="1" t="s">
        <v>166</v>
      </c>
    </row>
    <row r="2163" spans="1:11">
      <c r="A2163" s="1" t="s">
        <v>232</v>
      </c>
      <c r="B2163" s="1">
        <v>2162</v>
      </c>
      <c r="C2163" s="1">
        <v>202307</v>
      </c>
      <c r="D2163" s="4" t="s">
        <v>265</v>
      </c>
      <c r="E2163" s="1">
        <v>664</v>
      </c>
      <c r="F2163" s="1">
        <v>3</v>
      </c>
      <c r="G2163" s="1">
        <v>0</v>
      </c>
      <c r="H2163" s="8">
        <v>60417</v>
      </c>
      <c r="I2163" s="8">
        <v>24067</v>
      </c>
      <c r="J2163" s="8">
        <v>335266</v>
      </c>
      <c r="K2163" s="1" t="s">
        <v>166</v>
      </c>
    </row>
    <row r="2164" spans="1:11">
      <c r="A2164" s="1" t="s">
        <v>232</v>
      </c>
      <c r="B2164" s="1">
        <v>2163</v>
      </c>
      <c r="C2164" s="1">
        <v>202307</v>
      </c>
      <c r="D2164" s="4" t="s">
        <v>265</v>
      </c>
      <c r="E2164" s="1">
        <v>666</v>
      </c>
      <c r="F2164" s="1">
        <v>3</v>
      </c>
      <c r="G2164" s="1">
        <v>0</v>
      </c>
      <c r="H2164" s="8">
        <v>3306201</v>
      </c>
      <c r="I2164" s="8">
        <v>1059435</v>
      </c>
      <c r="J2164" s="8">
        <v>12532672</v>
      </c>
      <c r="K2164" s="1" t="s">
        <v>166</v>
      </c>
    </row>
    <row r="2165" spans="1:11">
      <c r="A2165" s="1" t="s">
        <v>232</v>
      </c>
      <c r="B2165" s="1">
        <v>2164</v>
      </c>
      <c r="C2165" s="1">
        <v>202307</v>
      </c>
      <c r="D2165" s="4" t="s">
        <v>265</v>
      </c>
      <c r="E2165" s="1">
        <v>669</v>
      </c>
      <c r="F2165" s="1">
        <v>3</v>
      </c>
      <c r="G2165" s="1">
        <v>0</v>
      </c>
      <c r="H2165" s="8">
        <v>38087</v>
      </c>
      <c r="I2165" s="8">
        <v>10915</v>
      </c>
      <c r="J2165" s="8">
        <v>262760</v>
      </c>
      <c r="K2165" s="1" t="s">
        <v>166</v>
      </c>
    </row>
    <row r="2166" spans="1:11">
      <c r="A2166" s="1" t="s">
        <v>232</v>
      </c>
      <c r="B2166" s="1">
        <v>2165</v>
      </c>
      <c r="C2166" s="1">
        <v>202307</v>
      </c>
      <c r="D2166" s="4" t="s">
        <v>265</v>
      </c>
      <c r="E2166" s="1">
        <v>676</v>
      </c>
      <c r="F2166" s="1">
        <v>3</v>
      </c>
      <c r="G2166" s="1">
        <v>0</v>
      </c>
      <c r="H2166" s="8">
        <v>369373</v>
      </c>
      <c r="I2166" s="8">
        <v>119049</v>
      </c>
      <c r="J2166" s="8">
        <v>1448087</v>
      </c>
      <c r="K2166" s="1" t="s">
        <v>166</v>
      </c>
    </row>
    <row r="2167" spans="1:11">
      <c r="A2167" s="1" t="s">
        <v>232</v>
      </c>
      <c r="B2167" s="1">
        <v>2166</v>
      </c>
      <c r="C2167" s="1">
        <v>202307</v>
      </c>
      <c r="D2167" s="4" t="s">
        <v>265</v>
      </c>
      <c r="E2167" s="1">
        <v>690</v>
      </c>
      <c r="F2167" s="1">
        <v>3</v>
      </c>
      <c r="G2167" s="1">
        <v>0</v>
      </c>
      <c r="H2167" s="8">
        <v>49479</v>
      </c>
      <c r="I2167" s="8">
        <v>12390</v>
      </c>
      <c r="J2167" s="8">
        <v>265301</v>
      </c>
      <c r="K2167" s="1" t="s">
        <v>166</v>
      </c>
    </row>
    <row r="2168" spans="1:11">
      <c r="A2168" s="1" t="s">
        <v>232</v>
      </c>
      <c r="B2168" s="1">
        <v>2167</v>
      </c>
      <c r="C2168" s="1">
        <v>202307</v>
      </c>
      <c r="D2168" s="4" t="s">
        <v>265</v>
      </c>
      <c r="E2168" s="1">
        <v>696</v>
      </c>
      <c r="F2168" s="1">
        <v>3</v>
      </c>
      <c r="G2168" s="1">
        <v>0</v>
      </c>
      <c r="H2168" s="8">
        <v>858493</v>
      </c>
      <c r="I2168" s="8">
        <v>299770</v>
      </c>
      <c r="J2168" s="8">
        <v>3773394</v>
      </c>
      <c r="K2168" s="1" t="s">
        <v>166</v>
      </c>
    </row>
    <row r="2169" spans="1:11">
      <c r="A2169" s="1" t="s">
        <v>232</v>
      </c>
      <c r="B2169" s="1">
        <v>2168</v>
      </c>
      <c r="C2169" s="1">
        <v>202307</v>
      </c>
      <c r="D2169" s="4" t="s">
        <v>265</v>
      </c>
      <c r="E2169" s="1">
        <v>720</v>
      </c>
      <c r="F2169" s="1">
        <v>3</v>
      </c>
      <c r="G2169" s="1">
        <v>0</v>
      </c>
      <c r="H2169" s="8">
        <v>3562928</v>
      </c>
      <c r="I2169" s="8">
        <v>1374667</v>
      </c>
      <c r="J2169" s="8">
        <v>17398861</v>
      </c>
      <c r="K2169" s="1" t="s">
        <v>166</v>
      </c>
    </row>
    <row r="2170" spans="1:11">
      <c r="A2170" s="1" t="s">
        <v>232</v>
      </c>
      <c r="B2170" s="1">
        <v>2169</v>
      </c>
      <c r="C2170" s="1">
        <v>202307</v>
      </c>
      <c r="D2170" s="4" t="s">
        <v>271</v>
      </c>
      <c r="E2170" s="1">
        <v>52</v>
      </c>
      <c r="F2170" s="1">
        <v>3</v>
      </c>
      <c r="G2170" s="1">
        <v>0</v>
      </c>
      <c r="H2170" s="8">
        <v>149447</v>
      </c>
      <c r="I2170" s="8">
        <v>50661</v>
      </c>
      <c r="J2170" s="8">
        <v>1550901</v>
      </c>
      <c r="K2170" s="1" t="s">
        <v>166</v>
      </c>
    </row>
    <row r="2171" spans="1:11">
      <c r="A2171" s="1" t="s">
        <v>232</v>
      </c>
      <c r="B2171" s="1">
        <v>2170</v>
      </c>
      <c r="C2171" s="1">
        <v>202307</v>
      </c>
      <c r="D2171" s="4" t="s">
        <v>271</v>
      </c>
      <c r="E2171" s="1">
        <v>204</v>
      </c>
      <c r="F2171" s="1">
        <v>3</v>
      </c>
      <c r="G2171" s="1">
        <v>0</v>
      </c>
      <c r="H2171" s="8">
        <v>157518</v>
      </c>
      <c r="I2171" s="8">
        <v>48392</v>
      </c>
      <c r="J2171" s="8">
        <v>1000826</v>
      </c>
      <c r="K2171" s="1" t="s">
        <v>166</v>
      </c>
    </row>
    <row r="2172" spans="1:11">
      <c r="A2172" s="1" t="s">
        <v>232</v>
      </c>
      <c r="B2172" s="1">
        <v>2171</v>
      </c>
      <c r="C2172" s="1">
        <v>202307</v>
      </c>
      <c r="D2172" s="4" t="s">
        <v>271</v>
      </c>
      <c r="E2172" s="1">
        <v>662</v>
      </c>
      <c r="F2172" s="1">
        <v>3</v>
      </c>
      <c r="G2172" s="1">
        <v>0</v>
      </c>
      <c r="H2172" s="8">
        <v>20836</v>
      </c>
      <c r="I2172" s="8">
        <v>7689</v>
      </c>
      <c r="J2172" s="8">
        <v>92497</v>
      </c>
      <c r="K2172" s="1" t="s">
        <v>166</v>
      </c>
    </row>
    <row r="2173" spans="1:11">
      <c r="A2173" s="1" t="s">
        <v>232</v>
      </c>
      <c r="B2173" s="1">
        <v>2172</v>
      </c>
      <c r="C2173" s="1">
        <v>202307</v>
      </c>
      <c r="D2173" s="4" t="s">
        <v>271</v>
      </c>
      <c r="E2173" s="1">
        <v>664</v>
      </c>
      <c r="F2173" s="1">
        <v>3</v>
      </c>
      <c r="G2173" s="1">
        <v>0</v>
      </c>
      <c r="H2173" s="8">
        <v>294829</v>
      </c>
      <c r="I2173" s="8">
        <v>108750</v>
      </c>
      <c r="J2173" s="8">
        <v>3077821</v>
      </c>
      <c r="K2173" s="1" t="s">
        <v>166</v>
      </c>
    </row>
    <row r="2174" spans="1:11">
      <c r="A2174" s="1" t="s">
        <v>232</v>
      </c>
      <c r="B2174" s="1">
        <v>2173</v>
      </c>
      <c r="C2174" s="1">
        <v>202307</v>
      </c>
      <c r="D2174" s="4" t="s">
        <v>271</v>
      </c>
      <c r="E2174" s="1">
        <v>666</v>
      </c>
      <c r="F2174" s="1">
        <v>3</v>
      </c>
      <c r="G2174" s="1">
        <v>0</v>
      </c>
      <c r="H2174" s="8">
        <v>104409</v>
      </c>
      <c r="I2174" s="8">
        <v>32032</v>
      </c>
      <c r="J2174" s="8">
        <v>537580</v>
      </c>
      <c r="K2174" s="1" t="s">
        <v>166</v>
      </c>
    </row>
    <row r="2175" spans="1:11">
      <c r="A2175" s="1" t="s">
        <v>232</v>
      </c>
      <c r="B2175" s="1">
        <v>2174</v>
      </c>
      <c r="C2175" s="1">
        <v>202307</v>
      </c>
      <c r="D2175" s="4" t="s">
        <v>271</v>
      </c>
      <c r="E2175" s="1">
        <v>669</v>
      </c>
      <c r="F2175" s="1">
        <v>3</v>
      </c>
      <c r="G2175" s="1">
        <v>0</v>
      </c>
      <c r="H2175" s="8">
        <v>178423</v>
      </c>
      <c r="I2175" s="8">
        <v>40628</v>
      </c>
      <c r="J2175" s="8">
        <v>552238</v>
      </c>
      <c r="K2175" s="1" t="s">
        <v>166</v>
      </c>
    </row>
    <row r="2176" spans="1:11">
      <c r="A2176" s="1" t="s">
        <v>232</v>
      </c>
      <c r="B2176" s="1">
        <v>2175</v>
      </c>
      <c r="C2176" s="1">
        <v>202307</v>
      </c>
      <c r="D2176" s="4" t="s">
        <v>271</v>
      </c>
      <c r="E2176" s="1">
        <v>676</v>
      </c>
      <c r="F2176" s="1">
        <v>3</v>
      </c>
      <c r="G2176" s="1">
        <v>0</v>
      </c>
      <c r="H2176" s="8">
        <v>37789</v>
      </c>
      <c r="I2176" s="8">
        <v>12763</v>
      </c>
      <c r="J2176" s="8">
        <v>488885</v>
      </c>
      <c r="K2176" s="1" t="s">
        <v>166</v>
      </c>
    </row>
    <row r="2177" spans="1:11">
      <c r="A2177" s="1" t="s">
        <v>232</v>
      </c>
      <c r="B2177" s="1">
        <v>2176</v>
      </c>
      <c r="C2177" s="1">
        <v>202307</v>
      </c>
      <c r="D2177" s="4" t="s">
        <v>271</v>
      </c>
      <c r="E2177" s="1">
        <v>690</v>
      </c>
      <c r="F2177" s="1">
        <v>3</v>
      </c>
      <c r="G2177" s="1">
        <v>0</v>
      </c>
      <c r="H2177" s="8">
        <v>101512</v>
      </c>
      <c r="I2177" s="8">
        <v>30412</v>
      </c>
      <c r="J2177" s="8">
        <v>560242</v>
      </c>
      <c r="K2177" s="1" t="s">
        <v>166</v>
      </c>
    </row>
    <row r="2178" spans="1:11">
      <c r="A2178" s="1" t="s">
        <v>232</v>
      </c>
      <c r="B2178" s="1">
        <v>2177</v>
      </c>
      <c r="C2178" s="1">
        <v>202307</v>
      </c>
      <c r="D2178" s="4" t="s">
        <v>271</v>
      </c>
      <c r="E2178" s="1">
        <v>696</v>
      </c>
      <c r="F2178" s="1">
        <v>3</v>
      </c>
      <c r="G2178" s="1">
        <v>0</v>
      </c>
      <c r="H2178" s="8">
        <v>18813</v>
      </c>
      <c r="I2178" s="8">
        <v>6390</v>
      </c>
      <c r="J2178" s="8">
        <v>153747</v>
      </c>
      <c r="K2178" s="1" t="s">
        <v>166</v>
      </c>
    </row>
    <row r="2179" spans="1:11">
      <c r="A2179" s="1" t="s">
        <v>232</v>
      </c>
      <c r="B2179" s="1">
        <v>2178</v>
      </c>
      <c r="C2179" s="1">
        <v>202307</v>
      </c>
      <c r="D2179" s="4" t="s">
        <v>271</v>
      </c>
      <c r="E2179" s="1">
        <v>720</v>
      </c>
      <c r="F2179" s="1">
        <v>3</v>
      </c>
      <c r="G2179" s="1">
        <v>0</v>
      </c>
      <c r="H2179" s="8">
        <v>678447</v>
      </c>
      <c r="I2179" s="8">
        <v>253622</v>
      </c>
      <c r="J2179" s="8">
        <v>6725245</v>
      </c>
      <c r="K2179" s="1" t="s">
        <v>166</v>
      </c>
    </row>
    <row r="2180" spans="1:11">
      <c r="A2180" s="1" t="s">
        <v>232</v>
      </c>
      <c r="B2180" s="1">
        <v>2179</v>
      </c>
      <c r="C2180" s="1">
        <v>202307</v>
      </c>
      <c r="D2180" s="4" t="s">
        <v>278</v>
      </c>
      <c r="E2180" s="1">
        <v>52</v>
      </c>
      <c r="F2180" s="1">
        <v>3</v>
      </c>
      <c r="G2180" s="1">
        <v>0</v>
      </c>
      <c r="H2180" s="8">
        <v>131169</v>
      </c>
      <c r="I2180" s="8">
        <v>37414</v>
      </c>
      <c r="J2180" s="8">
        <v>1399775</v>
      </c>
      <c r="K2180" s="1" t="s">
        <v>166</v>
      </c>
    </row>
    <row r="2181" spans="1:11">
      <c r="A2181" s="1" t="s">
        <v>232</v>
      </c>
      <c r="B2181" s="1">
        <v>2180</v>
      </c>
      <c r="C2181" s="1">
        <v>202307</v>
      </c>
      <c r="D2181" s="4" t="s">
        <v>278</v>
      </c>
      <c r="E2181" s="1">
        <v>204</v>
      </c>
      <c r="F2181" s="1">
        <v>3</v>
      </c>
      <c r="G2181" s="1">
        <v>0</v>
      </c>
      <c r="H2181" s="8">
        <v>22287</v>
      </c>
      <c r="I2181" s="8">
        <v>5476</v>
      </c>
      <c r="J2181" s="8">
        <v>254228</v>
      </c>
      <c r="K2181" s="1" t="s">
        <v>166</v>
      </c>
    </row>
    <row r="2182" spans="1:11">
      <c r="A2182" s="1" t="s">
        <v>232</v>
      </c>
      <c r="B2182" s="1">
        <v>2181</v>
      </c>
      <c r="C2182" s="1">
        <v>202307</v>
      </c>
      <c r="D2182" s="4" t="s">
        <v>278</v>
      </c>
      <c r="E2182" s="1">
        <v>662</v>
      </c>
      <c r="F2182" s="1">
        <v>3</v>
      </c>
      <c r="G2182" s="1">
        <v>0</v>
      </c>
      <c r="H2182" s="8">
        <v>23034</v>
      </c>
      <c r="I2182" s="8">
        <v>11879</v>
      </c>
      <c r="J2182" s="8">
        <v>109554</v>
      </c>
      <c r="K2182" s="1" t="s">
        <v>166</v>
      </c>
    </row>
    <row r="2183" spans="1:11">
      <c r="A2183" s="1" t="s">
        <v>232</v>
      </c>
      <c r="B2183" s="1">
        <v>2182</v>
      </c>
      <c r="C2183" s="1">
        <v>202307</v>
      </c>
      <c r="D2183" s="4" t="s">
        <v>278</v>
      </c>
      <c r="E2183" s="1">
        <v>664</v>
      </c>
      <c r="F2183" s="1">
        <v>3</v>
      </c>
      <c r="G2183" s="1">
        <v>0</v>
      </c>
      <c r="H2183" s="8">
        <v>358566</v>
      </c>
      <c r="I2183" s="8">
        <v>101677</v>
      </c>
      <c r="J2183" s="8">
        <v>2357931</v>
      </c>
      <c r="K2183" s="1" t="s">
        <v>166</v>
      </c>
    </row>
    <row r="2184" spans="1:11">
      <c r="A2184" s="1" t="s">
        <v>232</v>
      </c>
      <c r="B2184" s="1">
        <v>2183</v>
      </c>
      <c r="C2184" s="1">
        <v>202307</v>
      </c>
      <c r="D2184" s="4" t="s">
        <v>278</v>
      </c>
      <c r="E2184" s="1">
        <v>666</v>
      </c>
      <c r="F2184" s="1">
        <v>3</v>
      </c>
      <c r="G2184" s="1">
        <v>0</v>
      </c>
      <c r="H2184" s="8">
        <v>1708916</v>
      </c>
      <c r="I2184" s="8">
        <v>488142</v>
      </c>
      <c r="J2184" s="8">
        <v>8485420</v>
      </c>
      <c r="K2184" s="1" t="s">
        <v>166</v>
      </c>
    </row>
    <row r="2185" spans="1:11">
      <c r="A2185" s="1" t="s">
        <v>232</v>
      </c>
      <c r="B2185" s="1">
        <v>2184</v>
      </c>
      <c r="C2185" s="1">
        <v>202307</v>
      </c>
      <c r="D2185" s="4" t="s">
        <v>278</v>
      </c>
      <c r="E2185" s="1">
        <v>669</v>
      </c>
      <c r="F2185" s="1">
        <v>3</v>
      </c>
      <c r="G2185" s="1">
        <v>0</v>
      </c>
      <c r="H2185" s="8">
        <v>26227</v>
      </c>
      <c r="I2185" s="8">
        <v>10735</v>
      </c>
      <c r="J2185" s="8">
        <v>203157</v>
      </c>
      <c r="K2185" s="1" t="s">
        <v>166</v>
      </c>
    </row>
    <row r="2186" spans="1:11">
      <c r="A2186" s="1" t="s">
        <v>232</v>
      </c>
      <c r="B2186" s="1">
        <v>2185</v>
      </c>
      <c r="C2186" s="1">
        <v>202307</v>
      </c>
      <c r="D2186" s="4" t="s">
        <v>278</v>
      </c>
      <c r="E2186" s="1">
        <v>676</v>
      </c>
      <c r="F2186" s="1">
        <v>3</v>
      </c>
      <c r="G2186" s="1">
        <v>0</v>
      </c>
      <c r="H2186" s="8">
        <v>7391</v>
      </c>
      <c r="I2186" s="8">
        <v>3444</v>
      </c>
      <c r="J2186" s="8">
        <v>57350</v>
      </c>
      <c r="K2186" s="1" t="s">
        <v>166</v>
      </c>
    </row>
    <row r="2187" spans="1:11">
      <c r="A2187" s="1" t="s">
        <v>232</v>
      </c>
      <c r="B2187" s="1">
        <v>2186</v>
      </c>
      <c r="C2187" s="1">
        <v>202307</v>
      </c>
      <c r="D2187" s="4" t="s">
        <v>278</v>
      </c>
      <c r="E2187" s="1">
        <v>690</v>
      </c>
      <c r="F2187" s="1">
        <v>3</v>
      </c>
      <c r="G2187" s="1">
        <v>0</v>
      </c>
      <c r="H2187" s="8">
        <v>121126</v>
      </c>
      <c r="I2187" s="8">
        <v>41017</v>
      </c>
      <c r="J2187" s="8">
        <v>1176840</v>
      </c>
      <c r="K2187" s="1" t="s">
        <v>166</v>
      </c>
    </row>
    <row r="2188" spans="1:11">
      <c r="A2188" s="1" t="s">
        <v>232</v>
      </c>
      <c r="B2188" s="1">
        <v>2187</v>
      </c>
      <c r="C2188" s="1">
        <v>202307</v>
      </c>
      <c r="D2188" s="4" t="s">
        <v>278</v>
      </c>
      <c r="E2188" s="1">
        <v>696</v>
      </c>
      <c r="F2188" s="1">
        <v>3</v>
      </c>
      <c r="G2188" s="1">
        <v>0</v>
      </c>
      <c r="H2188" s="8">
        <v>136119</v>
      </c>
      <c r="I2188" s="8">
        <v>46041</v>
      </c>
      <c r="J2188" s="8">
        <v>1295410</v>
      </c>
      <c r="K2188" s="1" t="s">
        <v>166</v>
      </c>
    </row>
    <row r="2189" spans="1:11">
      <c r="A2189" s="1" t="s">
        <v>232</v>
      </c>
      <c r="B2189" s="1">
        <v>2188</v>
      </c>
      <c r="C2189" s="1">
        <v>202307</v>
      </c>
      <c r="D2189" s="4" t="s">
        <v>278</v>
      </c>
      <c r="E2189" s="1">
        <v>720</v>
      </c>
      <c r="F2189" s="1">
        <v>3</v>
      </c>
      <c r="G2189" s="1">
        <v>0</v>
      </c>
      <c r="H2189" s="8">
        <v>121421</v>
      </c>
      <c r="I2189" s="8">
        <v>42668</v>
      </c>
      <c r="J2189" s="8">
        <v>1123281</v>
      </c>
      <c r="K2189" s="1" t="s">
        <v>166</v>
      </c>
    </row>
    <row r="2190" spans="1:11">
      <c r="A2190" s="1" t="s">
        <v>232</v>
      </c>
      <c r="B2190" s="1">
        <v>2189</v>
      </c>
      <c r="C2190" s="1">
        <v>202308</v>
      </c>
      <c r="D2190" s="4" t="s">
        <v>256</v>
      </c>
      <c r="E2190" s="1">
        <v>52</v>
      </c>
      <c r="F2190" s="1">
        <v>3</v>
      </c>
      <c r="G2190" s="1">
        <v>0</v>
      </c>
      <c r="H2190" s="8">
        <v>2498940</v>
      </c>
      <c r="I2190" s="8">
        <v>508849</v>
      </c>
      <c r="J2190" s="8">
        <v>10317240</v>
      </c>
      <c r="K2190" s="1" t="s">
        <v>166</v>
      </c>
    </row>
    <row r="2191" spans="1:11">
      <c r="A2191" s="1" t="s">
        <v>232</v>
      </c>
      <c r="B2191" s="1">
        <v>2190</v>
      </c>
      <c r="C2191" s="1">
        <v>202308</v>
      </c>
      <c r="D2191" s="4" t="s">
        <v>256</v>
      </c>
      <c r="E2191" s="1">
        <v>204</v>
      </c>
      <c r="F2191" s="1">
        <v>3</v>
      </c>
      <c r="G2191" s="1">
        <v>0</v>
      </c>
      <c r="H2191" s="8">
        <v>955219</v>
      </c>
      <c r="I2191" s="8">
        <v>144516</v>
      </c>
      <c r="J2191" s="8">
        <v>1337061</v>
      </c>
      <c r="K2191" s="1" t="s">
        <v>166</v>
      </c>
    </row>
    <row r="2192" spans="1:11">
      <c r="A2192" s="1" t="s">
        <v>232</v>
      </c>
      <c r="B2192" s="1">
        <v>2191</v>
      </c>
      <c r="C2192" s="1">
        <v>202308</v>
      </c>
      <c r="D2192" s="4" t="s">
        <v>256</v>
      </c>
      <c r="E2192" s="1">
        <v>662</v>
      </c>
      <c r="F2192" s="1">
        <v>3</v>
      </c>
      <c r="G2192" s="1">
        <v>0</v>
      </c>
      <c r="H2192" s="8">
        <v>1999631</v>
      </c>
      <c r="I2192" s="8">
        <v>494149</v>
      </c>
      <c r="J2192" s="8">
        <v>4354281</v>
      </c>
      <c r="K2192" s="1" t="s">
        <v>166</v>
      </c>
    </row>
    <row r="2193" spans="1:11">
      <c r="A2193" s="1" t="s">
        <v>232</v>
      </c>
      <c r="B2193" s="1">
        <v>2192</v>
      </c>
      <c r="C2193" s="1">
        <v>202308</v>
      </c>
      <c r="D2193" s="4" t="s">
        <v>256</v>
      </c>
      <c r="E2193" s="1">
        <v>664</v>
      </c>
      <c r="F2193" s="1">
        <v>3</v>
      </c>
      <c r="G2193" s="1">
        <v>0</v>
      </c>
      <c r="H2193" s="8">
        <v>3756158</v>
      </c>
      <c r="I2193" s="8">
        <v>554275</v>
      </c>
      <c r="J2193" s="8">
        <v>7650913</v>
      </c>
      <c r="K2193" s="1" t="s">
        <v>166</v>
      </c>
    </row>
    <row r="2194" spans="1:11">
      <c r="A2194" s="1" t="s">
        <v>232</v>
      </c>
      <c r="B2194" s="1">
        <v>2193</v>
      </c>
      <c r="C2194" s="1">
        <v>202308</v>
      </c>
      <c r="D2194" s="4" t="s">
        <v>256</v>
      </c>
      <c r="E2194" s="1">
        <v>666</v>
      </c>
      <c r="F2194" s="1">
        <v>3</v>
      </c>
      <c r="G2194" s="1">
        <v>0</v>
      </c>
      <c r="H2194" s="8">
        <v>16076662</v>
      </c>
      <c r="I2194" s="8">
        <v>2840320</v>
      </c>
      <c r="J2194" s="8">
        <v>29449330</v>
      </c>
      <c r="K2194" s="1" t="s">
        <v>166</v>
      </c>
    </row>
    <row r="2195" spans="1:11">
      <c r="A2195" s="1" t="s">
        <v>232</v>
      </c>
      <c r="B2195" s="1">
        <v>2194</v>
      </c>
      <c r="C2195" s="1">
        <v>202308</v>
      </c>
      <c r="D2195" s="4" t="s">
        <v>256</v>
      </c>
      <c r="E2195" s="1">
        <v>669</v>
      </c>
      <c r="F2195" s="1">
        <v>3</v>
      </c>
      <c r="G2195" s="1">
        <v>0</v>
      </c>
      <c r="H2195" s="8">
        <v>786065</v>
      </c>
      <c r="I2195" s="8">
        <v>126822</v>
      </c>
      <c r="J2195" s="8">
        <v>2008672</v>
      </c>
      <c r="K2195" s="1" t="s">
        <v>166</v>
      </c>
    </row>
    <row r="2196" spans="1:11">
      <c r="A2196" s="1" t="s">
        <v>232</v>
      </c>
      <c r="B2196" s="1">
        <v>2195</v>
      </c>
      <c r="C2196" s="1">
        <v>202308</v>
      </c>
      <c r="D2196" s="4" t="s">
        <v>256</v>
      </c>
      <c r="E2196" s="1">
        <v>676</v>
      </c>
      <c r="F2196" s="1">
        <v>3</v>
      </c>
      <c r="G2196" s="1">
        <v>0</v>
      </c>
      <c r="H2196" s="8">
        <v>22035</v>
      </c>
      <c r="I2196" s="8">
        <v>3989</v>
      </c>
      <c r="J2196" s="8">
        <v>46992</v>
      </c>
      <c r="K2196" s="1" t="s">
        <v>166</v>
      </c>
    </row>
    <row r="2197" spans="1:11">
      <c r="A2197" s="1" t="s">
        <v>232</v>
      </c>
      <c r="B2197" s="1">
        <v>2196</v>
      </c>
      <c r="C2197" s="1">
        <v>202308</v>
      </c>
      <c r="D2197" s="4" t="s">
        <v>256</v>
      </c>
      <c r="E2197" s="1">
        <v>690</v>
      </c>
      <c r="F2197" s="1">
        <v>3</v>
      </c>
      <c r="G2197" s="1">
        <v>0</v>
      </c>
      <c r="H2197" s="8">
        <v>231465</v>
      </c>
      <c r="I2197" s="8">
        <v>51261</v>
      </c>
      <c r="J2197" s="8">
        <v>981904</v>
      </c>
      <c r="K2197" s="1" t="s">
        <v>166</v>
      </c>
    </row>
    <row r="2198" spans="1:11">
      <c r="A2198" s="1" t="s">
        <v>232</v>
      </c>
      <c r="B2198" s="1">
        <v>2197</v>
      </c>
      <c r="C2198" s="1">
        <v>202308</v>
      </c>
      <c r="D2198" s="4" t="s">
        <v>256</v>
      </c>
      <c r="E2198" s="1">
        <v>696</v>
      </c>
      <c r="F2198" s="1">
        <v>3</v>
      </c>
      <c r="G2198" s="1">
        <v>0</v>
      </c>
      <c r="H2198" s="8">
        <v>90918</v>
      </c>
      <c r="I2198" s="8">
        <v>16885</v>
      </c>
      <c r="J2198" s="8">
        <v>352322</v>
      </c>
      <c r="K2198" s="1" t="s">
        <v>166</v>
      </c>
    </row>
    <row r="2199" spans="1:11">
      <c r="A2199" s="1" t="s">
        <v>232</v>
      </c>
      <c r="B2199" s="1">
        <v>2198</v>
      </c>
      <c r="C2199" s="1">
        <v>202308</v>
      </c>
      <c r="D2199" s="4" t="s">
        <v>256</v>
      </c>
      <c r="E2199" s="1">
        <v>720</v>
      </c>
      <c r="F2199" s="1">
        <v>3</v>
      </c>
      <c r="G2199" s="1">
        <v>0</v>
      </c>
      <c r="H2199" s="8">
        <v>1046594</v>
      </c>
      <c r="I2199" s="8">
        <v>240801</v>
      </c>
      <c r="J2199" s="8">
        <v>3387593</v>
      </c>
      <c r="K2199" s="1" t="s">
        <v>166</v>
      </c>
    </row>
    <row r="2200" spans="1:11">
      <c r="A2200" s="1" t="s">
        <v>232</v>
      </c>
      <c r="B2200" s="1">
        <v>2199</v>
      </c>
      <c r="C2200" s="1">
        <v>202308</v>
      </c>
      <c r="D2200" s="4" t="s">
        <v>265</v>
      </c>
      <c r="E2200" s="1">
        <v>52</v>
      </c>
      <c r="F2200" s="1">
        <v>3</v>
      </c>
      <c r="G2200" s="1">
        <v>0</v>
      </c>
      <c r="H2200" s="8">
        <v>709259</v>
      </c>
      <c r="I2200" s="8">
        <v>228993</v>
      </c>
      <c r="J2200" s="8">
        <v>4600928</v>
      </c>
      <c r="K2200" s="1" t="s">
        <v>166</v>
      </c>
    </row>
    <row r="2201" spans="1:11">
      <c r="A2201" s="1" t="s">
        <v>232</v>
      </c>
      <c r="B2201" s="1">
        <v>2200</v>
      </c>
      <c r="C2201" s="1">
        <v>202308</v>
      </c>
      <c r="D2201" s="4" t="s">
        <v>265</v>
      </c>
      <c r="E2201" s="1">
        <v>204</v>
      </c>
      <c r="F2201" s="1">
        <v>3</v>
      </c>
      <c r="G2201" s="1">
        <v>0</v>
      </c>
      <c r="H2201" s="8">
        <v>7377</v>
      </c>
      <c r="I2201" s="8">
        <v>2322</v>
      </c>
      <c r="J2201" s="8">
        <v>52635</v>
      </c>
      <c r="K2201" s="1" t="s">
        <v>166</v>
      </c>
    </row>
    <row r="2202" spans="1:11">
      <c r="A2202" s="1" t="s">
        <v>232</v>
      </c>
      <c r="B2202" s="1">
        <v>2201</v>
      </c>
      <c r="C2202" s="1">
        <v>202308</v>
      </c>
      <c r="D2202" s="4" t="s">
        <v>265</v>
      </c>
      <c r="E2202" s="1">
        <v>662</v>
      </c>
      <c r="F2202" s="1">
        <v>3</v>
      </c>
      <c r="G2202" s="1">
        <v>0</v>
      </c>
      <c r="H2202" s="8">
        <v>67522</v>
      </c>
      <c r="I2202" s="8">
        <v>35242</v>
      </c>
      <c r="J2202" s="8">
        <v>359995</v>
      </c>
      <c r="K2202" s="1" t="s">
        <v>166</v>
      </c>
    </row>
    <row r="2203" spans="1:11">
      <c r="A2203" s="1" t="s">
        <v>232</v>
      </c>
      <c r="B2203" s="1">
        <v>2202</v>
      </c>
      <c r="C2203" s="1">
        <v>202308</v>
      </c>
      <c r="D2203" s="4" t="s">
        <v>265</v>
      </c>
      <c r="E2203" s="1">
        <v>664</v>
      </c>
      <c r="F2203" s="1">
        <v>3</v>
      </c>
      <c r="G2203" s="1">
        <v>0</v>
      </c>
      <c r="H2203" s="8">
        <v>130072</v>
      </c>
      <c r="I2203" s="8">
        <v>60520</v>
      </c>
      <c r="J2203" s="8">
        <v>575714</v>
      </c>
      <c r="K2203" s="1" t="s">
        <v>166</v>
      </c>
    </row>
    <row r="2204" spans="1:11">
      <c r="A2204" s="1" t="s">
        <v>232</v>
      </c>
      <c r="B2204" s="1">
        <v>2203</v>
      </c>
      <c r="C2204" s="1">
        <v>202308</v>
      </c>
      <c r="D2204" s="4" t="s">
        <v>265</v>
      </c>
      <c r="E2204" s="1">
        <v>666</v>
      </c>
      <c r="F2204" s="1">
        <v>3</v>
      </c>
      <c r="G2204" s="1">
        <v>0</v>
      </c>
      <c r="H2204" s="8">
        <v>4284846</v>
      </c>
      <c r="I2204" s="8">
        <v>1634273</v>
      </c>
      <c r="J2204" s="8">
        <v>18543830</v>
      </c>
      <c r="K2204" s="1" t="s">
        <v>166</v>
      </c>
    </row>
    <row r="2205" spans="1:11">
      <c r="A2205" s="1" t="s">
        <v>232</v>
      </c>
      <c r="B2205" s="1">
        <v>2204</v>
      </c>
      <c r="C2205" s="1">
        <v>202308</v>
      </c>
      <c r="D2205" s="4" t="s">
        <v>265</v>
      </c>
      <c r="E2205" s="1">
        <v>669</v>
      </c>
      <c r="F2205" s="1">
        <v>3</v>
      </c>
      <c r="G2205" s="1">
        <v>0</v>
      </c>
      <c r="H2205" s="8">
        <v>38816</v>
      </c>
      <c r="I2205" s="8">
        <v>12619</v>
      </c>
      <c r="J2205" s="8">
        <v>222008</v>
      </c>
      <c r="K2205" s="1" t="s">
        <v>166</v>
      </c>
    </row>
    <row r="2206" spans="1:11">
      <c r="A2206" s="1" t="s">
        <v>232</v>
      </c>
      <c r="B2206" s="1">
        <v>2205</v>
      </c>
      <c r="C2206" s="1">
        <v>202308</v>
      </c>
      <c r="D2206" s="4" t="s">
        <v>265</v>
      </c>
      <c r="E2206" s="1">
        <v>676</v>
      </c>
      <c r="F2206" s="1">
        <v>3</v>
      </c>
      <c r="G2206" s="1">
        <v>0</v>
      </c>
      <c r="H2206" s="8">
        <v>496057</v>
      </c>
      <c r="I2206" s="8">
        <v>186802</v>
      </c>
      <c r="J2206" s="8">
        <v>2074912</v>
      </c>
      <c r="K2206" s="1" t="s">
        <v>166</v>
      </c>
    </row>
    <row r="2207" spans="1:11">
      <c r="A2207" s="1" t="s">
        <v>232</v>
      </c>
      <c r="B2207" s="1">
        <v>2206</v>
      </c>
      <c r="C2207" s="1">
        <v>202308</v>
      </c>
      <c r="D2207" s="4" t="s">
        <v>265</v>
      </c>
      <c r="E2207" s="1">
        <v>690</v>
      </c>
      <c r="F2207" s="1">
        <v>3</v>
      </c>
      <c r="G2207" s="1">
        <v>0</v>
      </c>
      <c r="H2207" s="8">
        <v>96324</v>
      </c>
      <c r="I2207" s="8">
        <v>20837</v>
      </c>
      <c r="J2207" s="8">
        <v>498018</v>
      </c>
      <c r="K2207" s="1" t="s">
        <v>166</v>
      </c>
    </row>
    <row r="2208" spans="1:11">
      <c r="A2208" s="1" t="s">
        <v>232</v>
      </c>
      <c r="B2208" s="1">
        <v>2207</v>
      </c>
      <c r="C2208" s="1">
        <v>202308</v>
      </c>
      <c r="D2208" s="4" t="s">
        <v>265</v>
      </c>
      <c r="E2208" s="1">
        <v>696</v>
      </c>
      <c r="F2208" s="1">
        <v>3</v>
      </c>
      <c r="G2208" s="1">
        <v>0</v>
      </c>
      <c r="H2208" s="8">
        <v>1957072</v>
      </c>
      <c r="I2208" s="8">
        <v>936972</v>
      </c>
      <c r="J2208" s="8">
        <v>9199815</v>
      </c>
      <c r="K2208" s="1" t="s">
        <v>166</v>
      </c>
    </row>
    <row r="2209" spans="1:11">
      <c r="A2209" s="1" t="s">
        <v>232</v>
      </c>
      <c r="B2209" s="1">
        <v>2208</v>
      </c>
      <c r="C2209" s="1">
        <v>202308</v>
      </c>
      <c r="D2209" s="4" t="s">
        <v>265</v>
      </c>
      <c r="E2209" s="1">
        <v>720</v>
      </c>
      <c r="F2209" s="1">
        <v>3</v>
      </c>
      <c r="G2209" s="1">
        <v>0</v>
      </c>
      <c r="H2209" s="8">
        <v>4801520</v>
      </c>
      <c r="I2209" s="8">
        <v>2040346</v>
      </c>
      <c r="J2209" s="8">
        <v>25255091</v>
      </c>
      <c r="K2209" s="1" t="s">
        <v>166</v>
      </c>
    </row>
    <row r="2210" spans="1:11">
      <c r="A2210" s="1" t="s">
        <v>232</v>
      </c>
      <c r="B2210" s="1">
        <v>2209</v>
      </c>
      <c r="C2210" s="1">
        <v>202308</v>
      </c>
      <c r="D2210" s="4" t="s">
        <v>271</v>
      </c>
      <c r="E2210" s="1">
        <v>52</v>
      </c>
      <c r="F2210" s="1">
        <v>3</v>
      </c>
      <c r="G2210" s="1">
        <v>0</v>
      </c>
      <c r="H2210" s="8">
        <v>208713</v>
      </c>
      <c r="I2210" s="8">
        <v>66274</v>
      </c>
      <c r="J2210" s="8">
        <v>2087499</v>
      </c>
      <c r="K2210" s="1" t="s">
        <v>166</v>
      </c>
    </row>
    <row r="2211" spans="1:11">
      <c r="A2211" s="1" t="s">
        <v>232</v>
      </c>
      <c r="B2211" s="1">
        <v>2210</v>
      </c>
      <c r="C2211" s="1">
        <v>202308</v>
      </c>
      <c r="D2211" s="4" t="s">
        <v>271</v>
      </c>
      <c r="E2211" s="1">
        <v>204</v>
      </c>
      <c r="F2211" s="1">
        <v>3</v>
      </c>
      <c r="G2211" s="1">
        <v>0</v>
      </c>
      <c r="H2211" s="8">
        <v>256961</v>
      </c>
      <c r="I2211" s="8">
        <v>83947</v>
      </c>
      <c r="J2211" s="8">
        <v>1599867</v>
      </c>
      <c r="K2211" s="1" t="s">
        <v>166</v>
      </c>
    </row>
    <row r="2212" spans="1:11">
      <c r="A2212" s="1" t="s">
        <v>232</v>
      </c>
      <c r="B2212" s="1">
        <v>2211</v>
      </c>
      <c r="C2212" s="1">
        <v>202308</v>
      </c>
      <c r="D2212" s="4" t="s">
        <v>271</v>
      </c>
      <c r="E2212" s="1">
        <v>662</v>
      </c>
      <c r="F2212" s="1">
        <v>3</v>
      </c>
      <c r="G2212" s="1">
        <v>0</v>
      </c>
      <c r="H2212" s="8">
        <v>16576</v>
      </c>
      <c r="I2212" s="8">
        <v>5855</v>
      </c>
      <c r="J2212" s="8">
        <v>104295</v>
      </c>
      <c r="K2212" s="1" t="s">
        <v>166</v>
      </c>
    </row>
    <row r="2213" spans="1:11">
      <c r="A2213" s="1" t="s">
        <v>232</v>
      </c>
      <c r="B2213" s="1">
        <v>2212</v>
      </c>
      <c r="C2213" s="1">
        <v>202308</v>
      </c>
      <c r="D2213" s="4" t="s">
        <v>271</v>
      </c>
      <c r="E2213" s="1">
        <v>664</v>
      </c>
      <c r="F2213" s="1">
        <v>3</v>
      </c>
      <c r="G2213" s="1">
        <v>0</v>
      </c>
      <c r="H2213" s="8">
        <v>328446</v>
      </c>
      <c r="I2213" s="8">
        <v>105620</v>
      </c>
      <c r="J2213" s="8">
        <v>3247722</v>
      </c>
      <c r="K2213" s="1" t="s">
        <v>166</v>
      </c>
    </row>
    <row r="2214" spans="1:11">
      <c r="A2214" s="1" t="s">
        <v>232</v>
      </c>
      <c r="B2214" s="1">
        <v>2213</v>
      </c>
      <c r="C2214" s="1">
        <v>202308</v>
      </c>
      <c r="D2214" s="4" t="s">
        <v>271</v>
      </c>
      <c r="E2214" s="1">
        <v>666</v>
      </c>
      <c r="F2214" s="1">
        <v>3</v>
      </c>
      <c r="G2214" s="1">
        <v>0</v>
      </c>
      <c r="H2214" s="8">
        <v>113525</v>
      </c>
      <c r="I2214" s="8">
        <v>44857</v>
      </c>
      <c r="J2214" s="8">
        <v>629240</v>
      </c>
      <c r="K2214" s="1" t="s">
        <v>166</v>
      </c>
    </row>
    <row r="2215" spans="1:11">
      <c r="A2215" s="1" t="s">
        <v>232</v>
      </c>
      <c r="B2215" s="1">
        <v>2214</v>
      </c>
      <c r="C2215" s="1">
        <v>202308</v>
      </c>
      <c r="D2215" s="4" t="s">
        <v>271</v>
      </c>
      <c r="E2215" s="1">
        <v>669</v>
      </c>
      <c r="F2215" s="1">
        <v>3</v>
      </c>
      <c r="G2215" s="1">
        <v>0</v>
      </c>
      <c r="H2215" s="8">
        <v>156161</v>
      </c>
      <c r="I2215" s="8">
        <v>37993</v>
      </c>
      <c r="J2215" s="8">
        <v>676931</v>
      </c>
      <c r="K2215" s="1" t="s">
        <v>166</v>
      </c>
    </row>
    <row r="2216" spans="1:11">
      <c r="A2216" s="1" t="s">
        <v>232</v>
      </c>
      <c r="B2216" s="1">
        <v>2215</v>
      </c>
      <c r="C2216" s="1">
        <v>202308</v>
      </c>
      <c r="D2216" s="4" t="s">
        <v>271</v>
      </c>
      <c r="E2216" s="1">
        <v>676</v>
      </c>
      <c r="F2216" s="1">
        <v>3</v>
      </c>
      <c r="G2216" s="1">
        <v>0</v>
      </c>
      <c r="H2216" s="8">
        <v>42262</v>
      </c>
      <c r="I2216" s="8">
        <v>17514</v>
      </c>
      <c r="J2216" s="8">
        <v>476544</v>
      </c>
      <c r="K2216" s="1" t="s">
        <v>166</v>
      </c>
    </row>
    <row r="2217" spans="1:11">
      <c r="A2217" s="1" t="s">
        <v>232</v>
      </c>
      <c r="B2217" s="1">
        <v>2216</v>
      </c>
      <c r="C2217" s="1">
        <v>202308</v>
      </c>
      <c r="D2217" s="4" t="s">
        <v>271</v>
      </c>
      <c r="E2217" s="1">
        <v>690</v>
      </c>
      <c r="F2217" s="1">
        <v>3</v>
      </c>
      <c r="G2217" s="1">
        <v>0</v>
      </c>
      <c r="H2217" s="8">
        <v>87109</v>
      </c>
      <c r="I2217" s="8">
        <v>33638</v>
      </c>
      <c r="J2217" s="8">
        <v>704003</v>
      </c>
      <c r="K2217" s="1" t="s">
        <v>166</v>
      </c>
    </row>
    <row r="2218" spans="1:11">
      <c r="A2218" s="1" t="s">
        <v>232</v>
      </c>
      <c r="B2218" s="1">
        <v>2217</v>
      </c>
      <c r="C2218" s="1">
        <v>202308</v>
      </c>
      <c r="D2218" s="4" t="s">
        <v>271</v>
      </c>
      <c r="E2218" s="1">
        <v>696</v>
      </c>
      <c r="F2218" s="1">
        <v>3</v>
      </c>
      <c r="G2218" s="1">
        <v>0</v>
      </c>
      <c r="H2218" s="8">
        <v>44379</v>
      </c>
      <c r="I2218" s="8">
        <v>16476</v>
      </c>
      <c r="J2218" s="8">
        <v>445266</v>
      </c>
      <c r="K2218" s="1" t="s">
        <v>166</v>
      </c>
    </row>
    <row r="2219" spans="1:11">
      <c r="A2219" s="1" t="s">
        <v>232</v>
      </c>
      <c r="B2219" s="1">
        <v>2218</v>
      </c>
      <c r="C2219" s="1">
        <v>202308</v>
      </c>
      <c r="D2219" s="4" t="s">
        <v>271</v>
      </c>
      <c r="E2219" s="1">
        <v>720</v>
      </c>
      <c r="F2219" s="1">
        <v>3</v>
      </c>
      <c r="G2219" s="1">
        <v>0</v>
      </c>
      <c r="H2219" s="8">
        <v>774792</v>
      </c>
      <c r="I2219" s="8">
        <v>283630</v>
      </c>
      <c r="J2219" s="8">
        <v>8053512</v>
      </c>
      <c r="K2219" s="1" t="s">
        <v>166</v>
      </c>
    </row>
    <row r="2220" spans="1:11">
      <c r="A2220" s="1" t="s">
        <v>232</v>
      </c>
      <c r="B2220" s="1">
        <v>2219</v>
      </c>
      <c r="C2220" s="1">
        <v>202308</v>
      </c>
      <c r="D2220" s="4" t="s">
        <v>278</v>
      </c>
      <c r="E2220" s="1">
        <v>52</v>
      </c>
      <c r="F2220" s="1">
        <v>3</v>
      </c>
      <c r="G2220" s="1">
        <v>0</v>
      </c>
      <c r="H2220" s="8">
        <v>129568</v>
      </c>
      <c r="I2220" s="8">
        <v>38035</v>
      </c>
      <c r="J2220" s="8">
        <v>1527321</v>
      </c>
      <c r="K2220" s="1" t="s">
        <v>166</v>
      </c>
    </row>
    <row r="2221" spans="1:11">
      <c r="A2221" s="1" t="s">
        <v>232</v>
      </c>
      <c r="B2221" s="1">
        <v>2220</v>
      </c>
      <c r="C2221" s="1">
        <v>202308</v>
      </c>
      <c r="D2221" s="4" t="s">
        <v>278</v>
      </c>
      <c r="E2221" s="1">
        <v>204</v>
      </c>
      <c r="F2221" s="1">
        <v>3</v>
      </c>
      <c r="G2221" s="1">
        <v>0</v>
      </c>
      <c r="H2221" s="8">
        <v>30449</v>
      </c>
      <c r="I2221" s="8">
        <v>9179</v>
      </c>
      <c r="J2221" s="8">
        <v>321033</v>
      </c>
      <c r="K2221" s="1" t="s">
        <v>166</v>
      </c>
    </row>
    <row r="2222" spans="1:11">
      <c r="A2222" s="1" t="s">
        <v>232</v>
      </c>
      <c r="B2222" s="1">
        <v>2221</v>
      </c>
      <c r="C2222" s="1">
        <v>202308</v>
      </c>
      <c r="D2222" s="4" t="s">
        <v>278</v>
      </c>
      <c r="E2222" s="1">
        <v>662</v>
      </c>
      <c r="F2222" s="1">
        <v>3</v>
      </c>
      <c r="G2222" s="1">
        <v>0</v>
      </c>
      <c r="H2222" s="8">
        <v>41646</v>
      </c>
      <c r="I2222" s="8">
        <v>15424</v>
      </c>
      <c r="J2222" s="8">
        <v>146591</v>
      </c>
      <c r="K2222" s="1" t="s">
        <v>166</v>
      </c>
    </row>
    <row r="2223" spans="1:11">
      <c r="A2223" s="1" t="s">
        <v>232</v>
      </c>
      <c r="B2223" s="1">
        <v>2222</v>
      </c>
      <c r="C2223" s="1">
        <v>202308</v>
      </c>
      <c r="D2223" s="4" t="s">
        <v>278</v>
      </c>
      <c r="E2223" s="1">
        <v>664</v>
      </c>
      <c r="F2223" s="1">
        <v>3</v>
      </c>
      <c r="G2223" s="1">
        <v>0</v>
      </c>
      <c r="H2223" s="8">
        <v>315349</v>
      </c>
      <c r="I2223" s="8">
        <v>121131</v>
      </c>
      <c r="J2223" s="8">
        <v>2344402</v>
      </c>
      <c r="K2223" s="1" t="s">
        <v>166</v>
      </c>
    </row>
    <row r="2224" spans="1:11">
      <c r="A2224" s="1" t="s">
        <v>232</v>
      </c>
      <c r="B2224" s="1">
        <v>2223</v>
      </c>
      <c r="C2224" s="1">
        <v>202308</v>
      </c>
      <c r="D2224" s="4" t="s">
        <v>278</v>
      </c>
      <c r="E2224" s="1">
        <v>666</v>
      </c>
      <c r="F2224" s="1">
        <v>3</v>
      </c>
      <c r="G2224" s="1">
        <v>0</v>
      </c>
      <c r="H2224" s="8">
        <v>1659004</v>
      </c>
      <c r="I2224" s="8">
        <v>580256</v>
      </c>
      <c r="J2224" s="8">
        <v>9297946</v>
      </c>
      <c r="K2224" s="1" t="s">
        <v>166</v>
      </c>
    </row>
    <row r="2225" spans="1:11">
      <c r="A2225" s="1" t="s">
        <v>232</v>
      </c>
      <c r="B2225" s="1">
        <v>2224</v>
      </c>
      <c r="C2225" s="1">
        <v>202308</v>
      </c>
      <c r="D2225" s="4" t="s">
        <v>278</v>
      </c>
      <c r="E2225" s="1">
        <v>669</v>
      </c>
      <c r="F2225" s="1">
        <v>3</v>
      </c>
      <c r="G2225" s="1">
        <v>0</v>
      </c>
      <c r="H2225" s="8">
        <v>28681</v>
      </c>
      <c r="I2225" s="8">
        <v>11341</v>
      </c>
      <c r="J2225" s="8">
        <v>256131</v>
      </c>
      <c r="K2225" s="1" t="s">
        <v>166</v>
      </c>
    </row>
    <row r="2226" spans="1:11">
      <c r="A2226" s="1" t="s">
        <v>232</v>
      </c>
      <c r="B2226" s="1">
        <v>2225</v>
      </c>
      <c r="C2226" s="1">
        <v>202308</v>
      </c>
      <c r="D2226" s="4" t="s">
        <v>278</v>
      </c>
      <c r="E2226" s="1">
        <v>676</v>
      </c>
      <c r="F2226" s="1">
        <v>3</v>
      </c>
      <c r="G2226" s="1">
        <v>0</v>
      </c>
      <c r="H2226" s="8">
        <v>180</v>
      </c>
      <c r="I2226" s="8">
        <v>28</v>
      </c>
      <c r="J2226" s="8">
        <v>901</v>
      </c>
      <c r="K2226" s="1" t="s">
        <v>166</v>
      </c>
    </row>
    <row r="2227" spans="1:11">
      <c r="A2227" s="1" t="s">
        <v>232</v>
      </c>
      <c r="B2227" s="1">
        <v>2226</v>
      </c>
      <c r="C2227" s="1">
        <v>202308</v>
      </c>
      <c r="D2227" s="4" t="s">
        <v>278</v>
      </c>
      <c r="E2227" s="1">
        <v>690</v>
      </c>
      <c r="F2227" s="1">
        <v>3</v>
      </c>
      <c r="G2227" s="1">
        <v>0</v>
      </c>
      <c r="H2227" s="8">
        <v>129729</v>
      </c>
      <c r="I2227" s="8">
        <v>43131</v>
      </c>
      <c r="J2227" s="8">
        <v>1285825</v>
      </c>
      <c r="K2227" s="1" t="s">
        <v>166</v>
      </c>
    </row>
    <row r="2228" spans="1:11">
      <c r="A2228" s="1" t="s">
        <v>232</v>
      </c>
      <c r="B2228" s="1">
        <v>2227</v>
      </c>
      <c r="C2228" s="1">
        <v>202308</v>
      </c>
      <c r="D2228" s="4" t="s">
        <v>278</v>
      </c>
      <c r="E2228" s="1">
        <v>696</v>
      </c>
      <c r="F2228" s="1">
        <v>3</v>
      </c>
      <c r="G2228" s="1">
        <v>0</v>
      </c>
      <c r="H2228" s="8">
        <v>67466</v>
      </c>
      <c r="I2228" s="8">
        <v>28486</v>
      </c>
      <c r="J2228" s="8">
        <v>620049</v>
      </c>
      <c r="K2228" s="1" t="s">
        <v>166</v>
      </c>
    </row>
    <row r="2229" spans="1:11">
      <c r="A2229" s="1" t="s">
        <v>232</v>
      </c>
      <c r="B2229" s="1">
        <v>2228</v>
      </c>
      <c r="C2229" s="1">
        <v>202308</v>
      </c>
      <c r="D2229" s="4" t="s">
        <v>278</v>
      </c>
      <c r="E2229" s="1">
        <v>720</v>
      </c>
      <c r="F2229" s="1">
        <v>3</v>
      </c>
      <c r="G2229" s="1">
        <v>0</v>
      </c>
      <c r="H2229" s="8">
        <v>210290</v>
      </c>
      <c r="I2229" s="8">
        <v>79950</v>
      </c>
      <c r="J2229" s="8">
        <v>2044541</v>
      </c>
      <c r="K2229" s="1" t="s">
        <v>166</v>
      </c>
    </row>
    <row r="2230" spans="1:11">
      <c r="A2230" s="1" t="s">
        <v>232</v>
      </c>
      <c r="B2230" s="1">
        <v>2229</v>
      </c>
      <c r="C2230" s="1">
        <v>202309</v>
      </c>
      <c r="D2230" s="4" t="s">
        <v>256</v>
      </c>
      <c r="E2230" s="1">
        <v>52</v>
      </c>
      <c r="F2230" s="1">
        <v>3</v>
      </c>
      <c r="G2230" s="1">
        <v>0</v>
      </c>
      <c r="H2230" s="8">
        <v>1889534</v>
      </c>
      <c r="I2230" s="8">
        <v>412550</v>
      </c>
      <c r="J2230" s="8">
        <v>8489658</v>
      </c>
      <c r="K2230" s="1" t="s">
        <v>166</v>
      </c>
    </row>
    <row r="2231" spans="1:11">
      <c r="A2231" s="1" t="s">
        <v>232</v>
      </c>
      <c r="B2231" s="1">
        <v>2230</v>
      </c>
      <c r="C2231" s="1">
        <v>202309</v>
      </c>
      <c r="D2231" s="4" t="s">
        <v>256</v>
      </c>
      <c r="E2231" s="1">
        <v>204</v>
      </c>
      <c r="F2231" s="1">
        <v>3</v>
      </c>
      <c r="G2231" s="1">
        <v>0</v>
      </c>
      <c r="H2231" s="8">
        <v>1180917</v>
      </c>
      <c r="I2231" s="8">
        <v>169526</v>
      </c>
      <c r="J2231" s="8">
        <v>1581291</v>
      </c>
      <c r="K2231" s="1" t="s">
        <v>166</v>
      </c>
    </row>
    <row r="2232" spans="1:11">
      <c r="A2232" s="1" t="s">
        <v>232</v>
      </c>
      <c r="B2232" s="1">
        <v>2231</v>
      </c>
      <c r="C2232" s="1">
        <v>202309</v>
      </c>
      <c r="D2232" s="4" t="s">
        <v>256</v>
      </c>
      <c r="E2232" s="1">
        <v>662</v>
      </c>
      <c r="F2232" s="1">
        <v>3</v>
      </c>
      <c r="G2232" s="1">
        <v>0</v>
      </c>
      <c r="H2232" s="8">
        <v>1438048</v>
      </c>
      <c r="I2232" s="8">
        <v>324882</v>
      </c>
      <c r="J2232" s="8">
        <v>3440256</v>
      </c>
      <c r="K2232" s="1" t="s">
        <v>166</v>
      </c>
    </row>
    <row r="2233" spans="1:11">
      <c r="A2233" s="1" t="s">
        <v>232</v>
      </c>
      <c r="B2233" s="1">
        <v>2232</v>
      </c>
      <c r="C2233" s="1">
        <v>202309</v>
      </c>
      <c r="D2233" s="4" t="s">
        <v>256</v>
      </c>
      <c r="E2233" s="1">
        <v>664</v>
      </c>
      <c r="F2233" s="1">
        <v>3</v>
      </c>
      <c r="G2233" s="1">
        <v>0</v>
      </c>
      <c r="H2233" s="8">
        <v>2821681</v>
      </c>
      <c r="I2233" s="8">
        <v>441306</v>
      </c>
      <c r="J2233" s="8">
        <v>6066423</v>
      </c>
      <c r="K2233" s="1" t="s">
        <v>166</v>
      </c>
    </row>
    <row r="2234" spans="1:11">
      <c r="A2234" s="1" t="s">
        <v>232</v>
      </c>
      <c r="B2234" s="1">
        <v>2233</v>
      </c>
      <c r="C2234" s="1">
        <v>202309</v>
      </c>
      <c r="D2234" s="4" t="s">
        <v>256</v>
      </c>
      <c r="E2234" s="1">
        <v>666</v>
      </c>
      <c r="F2234" s="1">
        <v>3</v>
      </c>
      <c r="G2234" s="1">
        <v>0</v>
      </c>
      <c r="H2234" s="8">
        <v>13791215</v>
      </c>
      <c r="I2234" s="8">
        <v>2410055</v>
      </c>
      <c r="J2234" s="8">
        <v>25774221</v>
      </c>
      <c r="K2234" s="1" t="s">
        <v>166</v>
      </c>
    </row>
    <row r="2235" spans="1:11">
      <c r="A2235" s="1" t="s">
        <v>232</v>
      </c>
      <c r="B2235" s="1">
        <v>2234</v>
      </c>
      <c r="C2235" s="1">
        <v>202309</v>
      </c>
      <c r="D2235" s="4" t="s">
        <v>256</v>
      </c>
      <c r="E2235" s="1">
        <v>669</v>
      </c>
      <c r="F2235" s="1">
        <v>3</v>
      </c>
      <c r="G2235" s="1">
        <v>0</v>
      </c>
      <c r="H2235" s="8">
        <v>1023697</v>
      </c>
      <c r="I2235" s="8">
        <v>137130</v>
      </c>
      <c r="J2235" s="8">
        <v>1724448</v>
      </c>
      <c r="K2235" s="1" t="s">
        <v>166</v>
      </c>
    </row>
    <row r="2236" spans="1:11">
      <c r="A2236" s="1" t="s">
        <v>232</v>
      </c>
      <c r="B2236" s="1">
        <v>2235</v>
      </c>
      <c r="C2236" s="1">
        <v>202309</v>
      </c>
      <c r="D2236" s="4" t="s">
        <v>256</v>
      </c>
      <c r="E2236" s="1">
        <v>676</v>
      </c>
      <c r="F2236" s="1">
        <v>3</v>
      </c>
      <c r="G2236" s="1">
        <v>0</v>
      </c>
      <c r="H2236" s="8">
        <v>14729</v>
      </c>
      <c r="I2236" s="8">
        <v>2831</v>
      </c>
      <c r="J2236" s="8">
        <v>33437</v>
      </c>
      <c r="K2236" s="1" t="s">
        <v>166</v>
      </c>
    </row>
    <row r="2237" spans="1:11">
      <c r="A2237" s="1" t="s">
        <v>232</v>
      </c>
      <c r="B2237" s="1">
        <v>2236</v>
      </c>
      <c r="C2237" s="1">
        <v>202309</v>
      </c>
      <c r="D2237" s="4" t="s">
        <v>256</v>
      </c>
      <c r="E2237" s="1">
        <v>690</v>
      </c>
      <c r="F2237" s="1">
        <v>3</v>
      </c>
      <c r="G2237" s="1">
        <v>0</v>
      </c>
      <c r="H2237" s="8">
        <v>243822</v>
      </c>
      <c r="I2237" s="8">
        <v>51850</v>
      </c>
      <c r="J2237" s="8">
        <v>922030</v>
      </c>
      <c r="K2237" s="1" t="s">
        <v>166</v>
      </c>
    </row>
    <row r="2238" spans="1:11">
      <c r="A2238" s="1" t="s">
        <v>232</v>
      </c>
      <c r="B2238" s="1">
        <v>2237</v>
      </c>
      <c r="C2238" s="1">
        <v>202309</v>
      </c>
      <c r="D2238" s="4" t="s">
        <v>256</v>
      </c>
      <c r="E2238" s="1">
        <v>696</v>
      </c>
      <c r="F2238" s="1">
        <v>3</v>
      </c>
      <c r="G2238" s="1">
        <v>0</v>
      </c>
      <c r="H2238" s="8">
        <v>110747</v>
      </c>
      <c r="I2238" s="8">
        <v>20563</v>
      </c>
      <c r="J2238" s="8">
        <v>383179</v>
      </c>
      <c r="K2238" s="1" t="s">
        <v>166</v>
      </c>
    </row>
    <row r="2239" spans="1:11">
      <c r="A2239" s="1" t="s">
        <v>232</v>
      </c>
      <c r="B2239" s="1">
        <v>2238</v>
      </c>
      <c r="C2239" s="1">
        <v>202309</v>
      </c>
      <c r="D2239" s="4" t="s">
        <v>256</v>
      </c>
      <c r="E2239" s="1">
        <v>720</v>
      </c>
      <c r="F2239" s="1">
        <v>3</v>
      </c>
      <c r="G2239" s="1">
        <v>0</v>
      </c>
      <c r="H2239" s="8">
        <v>923195</v>
      </c>
      <c r="I2239" s="8">
        <v>175215</v>
      </c>
      <c r="J2239" s="8">
        <v>3548517</v>
      </c>
      <c r="K2239" s="1" t="s">
        <v>166</v>
      </c>
    </row>
    <row r="2240" spans="1:11">
      <c r="A2240" s="1" t="s">
        <v>232</v>
      </c>
      <c r="B2240" s="1">
        <v>2239</v>
      </c>
      <c r="C2240" s="1">
        <v>202309</v>
      </c>
      <c r="D2240" s="4" t="s">
        <v>265</v>
      </c>
      <c r="E2240" s="1">
        <v>52</v>
      </c>
      <c r="F2240" s="1">
        <v>3</v>
      </c>
      <c r="G2240" s="1">
        <v>0</v>
      </c>
      <c r="H2240" s="8">
        <v>530743</v>
      </c>
      <c r="I2240" s="8">
        <v>193633</v>
      </c>
      <c r="J2240" s="8">
        <v>4072729</v>
      </c>
      <c r="K2240" s="1" t="s">
        <v>166</v>
      </c>
    </row>
    <row r="2241" spans="1:11">
      <c r="A2241" s="1" t="s">
        <v>232</v>
      </c>
      <c r="B2241" s="1">
        <v>2240</v>
      </c>
      <c r="C2241" s="1">
        <v>202309</v>
      </c>
      <c r="D2241" s="4" t="s">
        <v>265</v>
      </c>
      <c r="E2241" s="1">
        <v>204</v>
      </c>
      <c r="F2241" s="1">
        <v>3</v>
      </c>
      <c r="G2241" s="1">
        <v>0</v>
      </c>
      <c r="H2241" s="8">
        <v>4209</v>
      </c>
      <c r="I2241" s="8">
        <v>1594</v>
      </c>
      <c r="J2241" s="8">
        <v>32463</v>
      </c>
      <c r="K2241" s="1" t="s">
        <v>166</v>
      </c>
    </row>
    <row r="2242" spans="1:11">
      <c r="A2242" s="1" t="s">
        <v>232</v>
      </c>
      <c r="B2242" s="1">
        <v>2241</v>
      </c>
      <c r="C2242" s="1">
        <v>202309</v>
      </c>
      <c r="D2242" s="4" t="s">
        <v>265</v>
      </c>
      <c r="E2242" s="1">
        <v>662</v>
      </c>
      <c r="F2242" s="1">
        <v>3</v>
      </c>
      <c r="G2242" s="1">
        <v>0</v>
      </c>
      <c r="H2242" s="8">
        <v>89390</v>
      </c>
      <c r="I2242" s="8">
        <v>44141</v>
      </c>
      <c r="J2242" s="8">
        <v>487080</v>
      </c>
      <c r="K2242" s="1" t="s">
        <v>166</v>
      </c>
    </row>
    <row r="2243" spans="1:11">
      <c r="A2243" s="1" t="s">
        <v>232</v>
      </c>
      <c r="B2243" s="1">
        <v>2242</v>
      </c>
      <c r="C2243" s="1">
        <v>202309</v>
      </c>
      <c r="D2243" s="4" t="s">
        <v>265</v>
      </c>
      <c r="E2243" s="1">
        <v>664</v>
      </c>
      <c r="F2243" s="1">
        <v>3</v>
      </c>
      <c r="G2243" s="1">
        <v>0</v>
      </c>
      <c r="H2243" s="8">
        <v>100297</v>
      </c>
      <c r="I2243" s="8">
        <v>62078</v>
      </c>
      <c r="J2243" s="8">
        <v>472081</v>
      </c>
      <c r="K2243" s="1" t="s">
        <v>166</v>
      </c>
    </row>
    <row r="2244" spans="1:11">
      <c r="A2244" s="1" t="s">
        <v>232</v>
      </c>
      <c r="B2244" s="1">
        <v>2243</v>
      </c>
      <c r="C2244" s="1">
        <v>202309</v>
      </c>
      <c r="D2244" s="4" t="s">
        <v>265</v>
      </c>
      <c r="E2244" s="1">
        <v>666</v>
      </c>
      <c r="F2244" s="1">
        <v>3</v>
      </c>
      <c r="G2244" s="1">
        <v>0</v>
      </c>
      <c r="H2244" s="8">
        <v>4593214</v>
      </c>
      <c r="I2244" s="8">
        <v>1723173</v>
      </c>
      <c r="J2244" s="8">
        <v>20523037</v>
      </c>
      <c r="K2244" s="1" t="s">
        <v>166</v>
      </c>
    </row>
    <row r="2245" spans="1:11">
      <c r="A2245" s="1" t="s">
        <v>232</v>
      </c>
      <c r="B2245" s="1">
        <v>2244</v>
      </c>
      <c r="C2245" s="1">
        <v>202309</v>
      </c>
      <c r="D2245" s="4" t="s">
        <v>265</v>
      </c>
      <c r="E2245" s="1">
        <v>669</v>
      </c>
      <c r="F2245" s="1">
        <v>3</v>
      </c>
      <c r="G2245" s="1">
        <v>0</v>
      </c>
      <c r="H2245" s="8">
        <v>35684</v>
      </c>
      <c r="I2245" s="8">
        <v>10641</v>
      </c>
      <c r="J2245" s="8">
        <v>145361</v>
      </c>
      <c r="K2245" s="1" t="s">
        <v>166</v>
      </c>
    </row>
    <row r="2246" spans="1:11">
      <c r="A2246" s="1" t="s">
        <v>232</v>
      </c>
      <c r="B2246" s="1">
        <v>2245</v>
      </c>
      <c r="C2246" s="1">
        <v>202309</v>
      </c>
      <c r="D2246" s="4" t="s">
        <v>265</v>
      </c>
      <c r="E2246" s="1">
        <v>676</v>
      </c>
      <c r="F2246" s="1">
        <v>3</v>
      </c>
      <c r="G2246" s="1">
        <v>0</v>
      </c>
      <c r="H2246" s="8">
        <v>715650</v>
      </c>
      <c r="I2246" s="8">
        <v>258005</v>
      </c>
      <c r="J2246" s="8">
        <v>2920548</v>
      </c>
      <c r="K2246" s="1" t="s">
        <v>166</v>
      </c>
    </row>
    <row r="2247" spans="1:11">
      <c r="A2247" s="1" t="s">
        <v>232</v>
      </c>
      <c r="B2247" s="1">
        <v>2246</v>
      </c>
      <c r="C2247" s="1">
        <v>202309</v>
      </c>
      <c r="D2247" s="4" t="s">
        <v>265</v>
      </c>
      <c r="E2247" s="1">
        <v>690</v>
      </c>
      <c r="F2247" s="1">
        <v>3</v>
      </c>
      <c r="G2247" s="1">
        <v>0</v>
      </c>
      <c r="H2247" s="8">
        <v>143846</v>
      </c>
      <c r="I2247" s="8">
        <v>48501</v>
      </c>
      <c r="J2247" s="8">
        <v>970874</v>
      </c>
      <c r="K2247" s="1" t="s">
        <v>166</v>
      </c>
    </row>
    <row r="2248" spans="1:11">
      <c r="A2248" s="1" t="s">
        <v>232</v>
      </c>
      <c r="B2248" s="1">
        <v>2247</v>
      </c>
      <c r="C2248" s="1">
        <v>202309</v>
      </c>
      <c r="D2248" s="4" t="s">
        <v>265</v>
      </c>
      <c r="E2248" s="1">
        <v>696</v>
      </c>
      <c r="F2248" s="1">
        <v>3</v>
      </c>
      <c r="G2248" s="1">
        <v>0</v>
      </c>
      <c r="H2248" s="8">
        <v>2187822</v>
      </c>
      <c r="I2248" s="8">
        <v>1025365</v>
      </c>
      <c r="J2248" s="8">
        <v>11049923</v>
      </c>
      <c r="K2248" s="1" t="s">
        <v>166</v>
      </c>
    </row>
    <row r="2249" spans="1:11">
      <c r="A2249" s="1" t="s">
        <v>232</v>
      </c>
      <c r="B2249" s="1">
        <v>2248</v>
      </c>
      <c r="C2249" s="1">
        <v>202309</v>
      </c>
      <c r="D2249" s="4" t="s">
        <v>265</v>
      </c>
      <c r="E2249" s="1">
        <v>720</v>
      </c>
      <c r="F2249" s="1">
        <v>3</v>
      </c>
      <c r="G2249" s="1">
        <v>0</v>
      </c>
      <c r="H2249" s="8">
        <v>7054804</v>
      </c>
      <c r="I2249" s="8">
        <v>2900136</v>
      </c>
      <c r="J2249" s="8">
        <v>35129298</v>
      </c>
      <c r="K2249" s="1" t="s">
        <v>166</v>
      </c>
    </row>
    <row r="2250" spans="1:11">
      <c r="A2250" s="1" t="s">
        <v>232</v>
      </c>
      <c r="B2250" s="1">
        <v>2249</v>
      </c>
      <c r="C2250" s="1">
        <v>202309</v>
      </c>
      <c r="D2250" s="4" t="s">
        <v>271</v>
      </c>
      <c r="E2250" s="1">
        <v>52</v>
      </c>
      <c r="F2250" s="1">
        <v>3</v>
      </c>
      <c r="G2250" s="1">
        <v>0</v>
      </c>
      <c r="H2250" s="8">
        <v>213236</v>
      </c>
      <c r="I2250" s="8">
        <v>60179</v>
      </c>
      <c r="J2250" s="8">
        <v>1946251</v>
      </c>
      <c r="K2250" s="1" t="s">
        <v>166</v>
      </c>
    </row>
    <row r="2251" spans="1:11">
      <c r="A2251" s="1" t="s">
        <v>232</v>
      </c>
      <c r="B2251" s="1">
        <v>2250</v>
      </c>
      <c r="C2251" s="1">
        <v>202309</v>
      </c>
      <c r="D2251" s="4" t="s">
        <v>271</v>
      </c>
      <c r="E2251" s="1">
        <v>204</v>
      </c>
      <c r="F2251" s="1">
        <v>3</v>
      </c>
      <c r="G2251" s="1">
        <v>0</v>
      </c>
      <c r="H2251" s="8">
        <v>146780</v>
      </c>
      <c r="I2251" s="8">
        <v>52844</v>
      </c>
      <c r="J2251" s="8">
        <v>898522</v>
      </c>
      <c r="K2251" s="1" t="s">
        <v>166</v>
      </c>
    </row>
    <row r="2252" spans="1:11">
      <c r="A2252" s="1" t="s">
        <v>232</v>
      </c>
      <c r="B2252" s="1">
        <v>2251</v>
      </c>
      <c r="C2252" s="1">
        <v>202309</v>
      </c>
      <c r="D2252" s="4" t="s">
        <v>271</v>
      </c>
      <c r="E2252" s="1">
        <v>662</v>
      </c>
      <c r="F2252" s="1">
        <v>3</v>
      </c>
      <c r="G2252" s="1">
        <v>0</v>
      </c>
      <c r="H2252" s="8">
        <v>6402</v>
      </c>
      <c r="I2252" s="8">
        <v>3496</v>
      </c>
      <c r="J2252" s="8">
        <v>44052</v>
      </c>
      <c r="K2252" s="1" t="s">
        <v>166</v>
      </c>
    </row>
    <row r="2253" spans="1:11">
      <c r="A2253" s="1" t="s">
        <v>232</v>
      </c>
      <c r="B2253" s="1">
        <v>2252</v>
      </c>
      <c r="C2253" s="1">
        <v>202309</v>
      </c>
      <c r="D2253" s="4" t="s">
        <v>271</v>
      </c>
      <c r="E2253" s="1">
        <v>664</v>
      </c>
      <c r="F2253" s="1">
        <v>3</v>
      </c>
      <c r="G2253" s="1">
        <v>0</v>
      </c>
      <c r="H2253" s="8">
        <v>347179</v>
      </c>
      <c r="I2253" s="8">
        <v>121940</v>
      </c>
      <c r="J2253" s="8">
        <v>3995311</v>
      </c>
      <c r="K2253" s="1" t="s">
        <v>166</v>
      </c>
    </row>
    <row r="2254" spans="1:11">
      <c r="A2254" s="1" t="s">
        <v>232</v>
      </c>
      <c r="B2254" s="1">
        <v>2253</v>
      </c>
      <c r="C2254" s="1">
        <v>202309</v>
      </c>
      <c r="D2254" s="4" t="s">
        <v>271</v>
      </c>
      <c r="E2254" s="1">
        <v>666</v>
      </c>
      <c r="F2254" s="1">
        <v>3</v>
      </c>
      <c r="G2254" s="1">
        <v>0</v>
      </c>
      <c r="H2254" s="8">
        <v>85106</v>
      </c>
      <c r="I2254" s="8">
        <v>29176</v>
      </c>
      <c r="J2254" s="8">
        <v>505784</v>
      </c>
      <c r="K2254" s="1" t="s">
        <v>166</v>
      </c>
    </row>
    <row r="2255" spans="1:11">
      <c r="A2255" s="1" t="s">
        <v>232</v>
      </c>
      <c r="B2255" s="1">
        <v>2254</v>
      </c>
      <c r="C2255" s="1">
        <v>202309</v>
      </c>
      <c r="D2255" s="4" t="s">
        <v>271</v>
      </c>
      <c r="E2255" s="1">
        <v>669</v>
      </c>
      <c r="F2255" s="1">
        <v>3</v>
      </c>
      <c r="G2255" s="1">
        <v>0</v>
      </c>
      <c r="H2255" s="8">
        <v>113950</v>
      </c>
      <c r="I2255" s="8">
        <v>49330</v>
      </c>
      <c r="J2255" s="8">
        <v>683803</v>
      </c>
      <c r="K2255" s="1" t="s">
        <v>166</v>
      </c>
    </row>
    <row r="2256" spans="1:11">
      <c r="A2256" s="1" t="s">
        <v>232</v>
      </c>
      <c r="B2256" s="1">
        <v>2255</v>
      </c>
      <c r="C2256" s="1">
        <v>202309</v>
      </c>
      <c r="D2256" s="4" t="s">
        <v>271</v>
      </c>
      <c r="E2256" s="1">
        <v>676</v>
      </c>
      <c r="F2256" s="1">
        <v>3</v>
      </c>
      <c r="G2256" s="1">
        <v>0</v>
      </c>
      <c r="H2256" s="8">
        <v>9707</v>
      </c>
      <c r="I2256" s="8">
        <v>2797</v>
      </c>
      <c r="J2256" s="8">
        <v>125174</v>
      </c>
      <c r="K2256" s="1" t="s">
        <v>166</v>
      </c>
    </row>
    <row r="2257" spans="1:11">
      <c r="A2257" s="1" t="s">
        <v>232</v>
      </c>
      <c r="B2257" s="1">
        <v>2256</v>
      </c>
      <c r="C2257" s="1">
        <v>202309</v>
      </c>
      <c r="D2257" s="4" t="s">
        <v>271</v>
      </c>
      <c r="E2257" s="1">
        <v>690</v>
      </c>
      <c r="F2257" s="1">
        <v>3</v>
      </c>
      <c r="G2257" s="1">
        <v>0</v>
      </c>
      <c r="H2257" s="8">
        <v>40008</v>
      </c>
      <c r="I2257" s="8">
        <v>19654</v>
      </c>
      <c r="J2257" s="8">
        <v>501494</v>
      </c>
      <c r="K2257" s="1" t="s">
        <v>166</v>
      </c>
    </row>
    <row r="2258" spans="1:11">
      <c r="A2258" s="1" t="s">
        <v>232</v>
      </c>
      <c r="B2258" s="1">
        <v>2257</v>
      </c>
      <c r="C2258" s="1">
        <v>202309</v>
      </c>
      <c r="D2258" s="4" t="s">
        <v>271</v>
      </c>
      <c r="E2258" s="1">
        <v>696</v>
      </c>
      <c r="F2258" s="1">
        <v>3</v>
      </c>
      <c r="G2258" s="1">
        <v>0</v>
      </c>
      <c r="H2258" s="8">
        <v>31857</v>
      </c>
      <c r="I2258" s="8">
        <v>13506</v>
      </c>
      <c r="J2258" s="8">
        <v>252641</v>
      </c>
      <c r="K2258" s="1" t="s">
        <v>166</v>
      </c>
    </row>
    <row r="2259" spans="1:11">
      <c r="A2259" s="1" t="s">
        <v>232</v>
      </c>
      <c r="B2259" s="1">
        <v>2258</v>
      </c>
      <c r="C2259" s="1">
        <v>202309</v>
      </c>
      <c r="D2259" s="4" t="s">
        <v>271</v>
      </c>
      <c r="E2259" s="1">
        <v>720</v>
      </c>
      <c r="F2259" s="1">
        <v>3</v>
      </c>
      <c r="G2259" s="1">
        <v>0</v>
      </c>
      <c r="H2259" s="8">
        <v>706365</v>
      </c>
      <c r="I2259" s="8">
        <v>282060</v>
      </c>
      <c r="J2259" s="8">
        <v>7484018</v>
      </c>
      <c r="K2259" s="1" t="s">
        <v>166</v>
      </c>
    </row>
    <row r="2260" spans="1:11">
      <c r="A2260" s="1" t="s">
        <v>232</v>
      </c>
      <c r="B2260" s="1">
        <v>2259</v>
      </c>
      <c r="C2260" s="1">
        <v>202309</v>
      </c>
      <c r="D2260" s="4" t="s">
        <v>278</v>
      </c>
      <c r="E2260" s="1">
        <v>52</v>
      </c>
      <c r="F2260" s="1">
        <v>3</v>
      </c>
      <c r="G2260" s="1">
        <v>0</v>
      </c>
      <c r="H2260" s="8">
        <v>101261</v>
      </c>
      <c r="I2260" s="8">
        <v>31037</v>
      </c>
      <c r="J2260" s="8">
        <v>1297653</v>
      </c>
      <c r="K2260" s="1" t="s">
        <v>166</v>
      </c>
    </row>
    <row r="2261" spans="1:11">
      <c r="A2261" s="1" t="s">
        <v>232</v>
      </c>
      <c r="B2261" s="1">
        <v>2260</v>
      </c>
      <c r="C2261" s="1">
        <v>202309</v>
      </c>
      <c r="D2261" s="4" t="s">
        <v>278</v>
      </c>
      <c r="E2261" s="1">
        <v>204</v>
      </c>
      <c r="F2261" s="1">
        <v>3</v>
      </c>
      <c r="G2261" s="1">
        <v>0</v>
      </c>
      <c r="H2261" s="8">
        <v>5577</v>
      </c>
      <c r="I2261" s="8">
        <v>2067</v>
      </c>
      <c r="J2261" s="8">
        <v>54610</v>
      </c>
      <c r="K2261" s="1" t="s">
        <v>166</v>
      </c>
    </row>
    <row r="2262" spans="1:11">
      <c r="A2262" s="1" t="s">
        <v>232</v>
      </c>
      <c r="B2262" s="1">
        <v>2261</v>
      </c>
      <c r="C2262" s="1">
        <v>202309</v>
      </c>
      <c r="D2262" s="4" t="s">
        <v>278</v>
      </c>
      <c r="E2262" s="1">
        <v>662</v>
      </c>
      <c r="F2262" s="1">
        <v>3</v>
      </c>
      <c r="G2262" s="1">
        <v>0</v>
      </c>
      <c r="H2262" s="8">
        <v>11534</v>
      </c>
      <c r="I2262" s="8">
        <v>3312</v>
      </c>
      <c r="J2262" s="8">
        <v>32595</v>
      </c>
      <c r="K2262" s="1" t="s">
        <v>166</v>
      </c>
    </row>
    <row r="2263" spans="1:11">
      <c r="A2263" s="1" t="s">
        <v>232</v>
      </c>
      <c r="B2263" s="1">
        <v>2262</v>
      </c>
      <c r="C2263" s="1">
        <v>202309</v>
      </c>
      <c r="D2263" s="4" t="s">
        <v>278</v>
      </c>
      <c r="E2263" s="1">
        <v>664</v>
      </c>
      <c r="F2263" s="1">
        <v>3</v>
      </c>
      <c r="G2263" s="1">
        <v>0</v>
      </c>
      <c r="H2263" s="8">
        <v>338912</v>
      </c>
      <c r="I2263" s="8">
        <v>128780</v>
      </c>
      <c r="J2263" s="8">
        <v>2161536</v>
      </c>
      <c r="K2263" s="1" t="s">
        <v>166</v>
      </c>
    </row>
    <row r="2264" spans="1:11">
      <c r="A2264" s="1" t="s">
        <v>232</v>
      </c>
      <c r="B2264" s="1">
        <v>2263</v>
      </c>
      <c r="C2264" s="1">
        <v>202309</v>
      </c>
      <c r="D2264" s="4" t="s">
        <v>278</v>
      </c>
      <c r="E2264" s="1">
        <v>666</v>
      </c>
      <c r="F2264" s="1">
        <v>3</v>
      </c>
      <c r="G2264" s="1">
        <v>0</v>
      </c>
      <c r="H2264" s="8">
        <v>1691464</v>
      </c>
      <c r="I2264" s="8">
        <v>590277</v>
      </c>
      <c r="J2264" s="8">
        <v>9496370</v>
      </c>
      <c r="K2264" s="1" t="s">
        <v>166</v>
      </c>
    </row>
    <row r="2265" spans="1:11">
      <c r="A2265" s="1" t="s">
        <v>232</v>
      </c>
      <c r="B2265" s="1">
        <v>2264</v>
      </c>
      <c r="C2265" s="1">
        <v>202309</v>
      </c>
      <c r="D2265" s="4" t="s">
        <v>278</v>
      </c>
      <c r="E2265" s="1">
        <v>669</v>
      </c>
      <c r="F2265" s="1">
        <v>3</v>
      </c>
      <c r="G2265" s="1">
        <v>0</v>
      </c>
      <c r="H2265" s="8">
        <v>10217</v>
      </c>
      <c r="I2265" s="8">
        <v>5623</v>
      </c>
      <c r="J2265" s="8">
        <v>97352</v>
      </c>
      <c r="K2265" s="1" t="s">
        <v>166</v>
      </c>
    </row>
    <row r="2266" spans="1:11">
      <c r="A2266" s="1" t="s">
        <v>232</v>
      </c>
      <c r="B2266" s="1">
        <v>2265</v>
      </c>
      <c r="C2266" s="1">
        <v>202309</v>
      </c>
      <c r="D2266" s="4" t="s">
        <v>278</v>
      </c>
      <c r="E2266" s="1">
        <v>676</v>
      </c>
      <c r="F2266" s="1">
        <v>3</v>
      </c>
      <c r="G2266" s="1">
        <v>0</v>
      </c>
      <c r="H2266" s="8">
        <v>2019</v>
      </c>
      <c r="I2266" s="8">
        <v>305</v>
      </c>
      <c r="J2266" s="8">
        <v>8031</v>
      </c>
      <c r="K2266" s="1" t="s">
        <v>166</v>
      </c>
    </row>
    <row r="2267" spans="1:11">
      <c r="A2267" s="1" t="s">
        <v>232</v>
      </c>
      <c r="B2267" s="1">
        <v>2266</v>
      </c>
      <c r="C2267" s="1">
        <v>202309</v>
      </c>
      <c r="D2267" s="4" t="s">
        <v>278</v>
      </c>
      <c r="E2267" s="1">
        <v>690</v>
      </c>
      <c r="F2267" s="1">
        <v>3</v>
      </c>
      <c r="G2267" s="1">
        <v>0</v>
      </c>
      <c r="H2267" s="8">
        <v>108288</v>
      </c>
      <c r="I2267" s="8">
        <v>35258</v>
      </c>
      <c r="J2267" s="8">
        <v>1113926</v>
      </c>
      <c r="K2267" s="1" t="s">
        <v>166</v>
      </c>
    </row>
    <row r="2268" spans="1:11">
      <c r="A2268" s="1" t="s">
        <v>232</v>
      </c>
      <c r="B2268" s="1">
        <v>2267</v>
      </c>
      <c r="C2268" s="1">
        <v>202309</v>
      </c>
      <c r="D2268" s="4" t="s">
        <v>278</v>
      </c>
      <c r="E2268" s="1">
        <v>696</v>
      </c>
      <c r="F2268" s="1">
        <v>3</v>
      </c>
      <c r="G2268" s="1">
        <v>0</v>
      </c>
      <c r="H2268" s="8">
        <v>111182</v>
      </c>
      <c r="I2268" s="8">
        <v>35659</v>
      </c>
      <c r="J2268" s="8">
        <v>1112530</v>
      </c>
      <c r="K2268" s="1" t="s">
        <v>166</v>
      </c>
    </row>
    <row r="2269" spans="1:11">
      <c r="A2269" s="1" t="s">
        <v>232</v>
      </c>
      <c r="B2269" s="1">
        <v>2268</v>
      </c>
      <c r="C2269" s="1">
        <v>202309</v>
      </c>
      <c r="D2269" s="4" t="s">
        <v>278</v>
      </c>
      <c r="E2269" s="1">
        <v>720</v>
      </c>
      <c r="F2269" s="1">
        <v>3</v>
      </c>
      <c r="G2269" s="1">
        <v>0</v>
      </c>
      <c r="H2269" s="8">
        <v>137090</v>
      </c>
      <c r="I2269" s="8">
        <v>52974</v>
      </c>
      <c r="J2269" s="8">
        <v>1165938</v>
      </c>
      <c r="K2269" s="1" t="s">
        <v>166</v>
      </c>
    </row>
    <row r="2270" spans="1:11">
      <c r="A2270" s="1" t="s">
        <v>232</v>
      </c>
      <c r="B2270" s="1">
        <v>2269</v>
      </c>
      <c r="C2270" s="1">
        <v>202310</v>
      </c>
      <c r="D2270" s="4" t="s">
        <v>256</v>
      </c>
      <c r="E2270" s="1">
        <v>52</v>
      </c>
      <c r="F2270" s="1">
        <v>3</v>
      </c>
      <c r="G2270" s="1">
        <v>0</v>
      </c>
      <c r="H2270" s="8">
        <v>2116353</v>
      </c>
      <c r="I2270" s="8">
        <v>470885</v>
      </c>
      <c r="J2270" s="8">
        <v>10070268</v>
      </c>
      <c r="K2270" s="1" t="s">
        <v>166</v>
      </c>
    </row>
    <row r="2271" spans="1:11">
      <c r="A2271" s="1" t="s">
        <v>232</v>
      </c>
      <c r="B2271" s="1">
        <v>2270</v>
      </c>
      <c r="C2271" s="1">
        <v>202310</v>
      </c>
      <c r="D2271" s="4" t="s">
        <v>256</v>
      </c>
      <c r="E2271" s="1">
        <v>204</v>
      </c>
      <c r="F2271" s="1">
        <v>3</v>
      </c>
      <c r="G2271" s="1">
        <v>0</v>
      </c>
      <c r="H2271" s="8">
        <v>668793</v>
      </c>
      <c r="I2271" s="8">
        <v>113313</v>
      </c>
      <c r="J2271" s="8">
        <v>1119009</v>
      </c>
      <c r="K2271" s="1" t="s">
        <v>166</v>
      </c>
    </row>
    <row r="2272" spans="1:11">
      <c r="A2272" s="1" t="s">
        <v>232</v>
      </c>
      <c r="B2272" s="1">
        <v>2271</v>
      </c>
      <c r="C2272" s="1">
        <v>202310</v>
      </c>
      <c r="D2272" s="4" t="s">
        <v>256</v>
      </c>
      <c r="E2272" s="1">
        <v>662</v>
      </c>
      <c r="F2272" s="1">
        <v>3</v>
      </c>
      <c r="G2272" s="1">
        <v>0</v>
      </c>
      <c r="H2272" s="8">
        <v>1637237</v>
      </c>
      <c r="I2272" s="8">
        <v>379958</v>
      </c>
      <c r="J2272" s="8">
        <v>3739346</v>
      </c>
      <c r="K2272" s="1" t="s">
        <v>166</v>
      </c>
    </row>
    <row r="2273" spans="1:11">
      <c r="A2273" s="1" t="s">
        <v>232</v>
      </c>
      <c r="B2273" s="1">
        <v>2272</v>
      </c>
      <c r="C2273" s="1">
        <v>202310</v>
      </c>
      <c r="D2273" s="4" t="s">
        <v>256</v>
      </c>
      <c r="E2273" s="1">
        <v>664</v>
      </c>
      <c r="F2273" s="1">
        <v>3</v>
      </c>
      <c r="G2273" s="1">
        <v>0</v>
      </c>
      <c r="H2273" s="8">
        <v>2862352</v>
      </c>
      <c r="I2273" s="8">
        <v>476583</v>
      </c>
      <c r="J2273" s="8">
        <v>6338720</v>
      </c>
      <c r="K2273" s="1" t="s">
        <v>166</v>
      </c>
    </row>
    <row r="2274" spans="1:11">
      <c r="A2274" s="1" t="s">
        <v>232</v>
      </c>
      <c r="B2274" s="1">
        <v>2273</v>
      </c>
      <c r="C2274" s="1">
        <v>202310</v>
      </c>
      <c r="D2274" s="4" t="s">
        <v>256</v>
      </c>
      <c r="E2274" s="1">
        <v>666</v>
      </c>
      <c r="F2274" s="1">
        <v>3</v>
      </c>
      <c r="G2274" s="1">
        <v>0</v>
      </c>
      <c r="H2274" s="8">
        <v>13722686</v>
      </c>
      <c r="I2274" s="8">
        <v>2301046</v>
      </c>
      <c r="J2274" s="8">
        <v>25011649</v>
      </c>
      <c r="K2274" s="1" t="s">
        <v>166</v>
      </c>
    </row>
    <row r="2275" spans="1:11">
      <c r="A2275" s="1" t="s">
        <v>232</v>
      </c>
      <c r="B2275" s="1">
        <v>2274</v>
      </c>
      <c r="C2275" s="1">
        <v>202310</v>
      </c>
      <c r="D2275" s="4" t="s">
        <v>256</v>
      </c>
      <c r="E2275" s="1">
        <v>669</v>
      </c>
      <c r="F2275" s="1">
        <v>3</v>
      </c>
      <c r="G2275" s="1">
        <v>0</v>
      </c>
      <c r="H2275" s="8">
        <v>994431</v>
      </c>
      <c r="I2275" s="8">
        <v>125248</v>
      </c>
      <c r="J2275" s="8">
        <v>1661984</v>
      </c>
      <c r="K2275" s="1" t="s">
        <v>166</v>
      </c>
    </row>
    <row r="2276" spans="1:11">
      <c r="A2276" s="1" t="s">
        <v>232</v>
      </c>
      <c r="B2276" s="1">
        <v>2275</v>
      </c>
      <c r="C2276" s="1">
        <v>202310</v>
      </c>
      <c r="D2276" s="4" t="s">
        <v>256</v>
      </c>
      <c r="E2276" s="1">
        <v>676</v>
      </c>
      <c r="F2276" s="1">
        <v>3</v>
      </c>
      <c r="G2276" s="1">
        <v>0</v>
      </c>
      <c r="H2276" s="8">
        <v>28431</v>
      </c>
      <c r="I2276" s="8">
        <v>5754</v>
      </c>
      <c r="J2276" s="8">
        <v>143707</v>
      </c>
      <c r="K2276" s="1" t="s">
        <v>166</v>
      </c>
    </row>
    <row r="2277" spans="1:11">
      <c r="A2277" s="1" t="s">
        <v>232</v>
      </c>
      <c r="B2277" s="1">
        <v>2276</v>
      </c>
      <c r="C2277" s="1">
        <v>202310</v>
      </c>
      <c r="D2277" s="4" t="s">
        <v>256</v>
      </c>
      <c r="E2277" s="1">
        <v>690</v>
      </c>
      <c r="F2277" s="1">
        <v>3</v>
      </c>
      <c r="G2277" s="1">
        <v>0</v>
      </c>
      <c r="H2277" s="8">
        <v>247391</v>
      </c>
      <c r="I2277" s="8">
        <v>50336</v>
      </c>
      <c r="J2277" s="8">
        <v>1213700</v>
      </c>
      <c r="K2277" s="1" t="s">
        <v>166</v>
      </c>
    </row>
    <row r="2278" spans="1:11">
      <c r="A2278" s="1" t="s">
        <v>232</v>
      </c>
      <c r="B2278" s="1">
        <v>2277</v>
      </c>
      <c r="C2278" s="1">
        <v>202310</v>
      </c>
      <c r="D2278" s="4" t="s">
        <v>256</v>
      </c>
      <c r="E2278" s="1">
        <v>696</v>
      </c>
      <c r="F2278" s="1">
        <v>3</v>
      </c>
      <c r="G2278" s="1">
        <v>0</v>
      </c>
      <c r="H2278" s="8">
        <v>194363</v>
      </c>
      <c r="I2278" s="8">
        <v>34861</v>
      </c>
      <c r="J2278" s="8">
        <v>635318</v>
      </c>
      <c r="K2278" s="1" t="s">
        <v>166</v>
      </c>
    </row>
    <row r="2279" spans="1:11">
      <c r="A2279" s="1" t="s">
        <v>232</v>
      </c>
      <c r="B2279" s="1">
        <v>2278</v>
      </c>
      <c r="C2279" s="1">
        <v>202310</v>
      </c>
      <c r="D2279" s="4" t="s">
        <v>256</v>
      </c>
      <c r="E2279" s="1">
        <v>720</v>
      </c>
      <c r="F2279" s="1">
        <v>3</v>
      </c>
      <c r="G2279" s="1">
        <v>0</v>
      </c>
      <c r="H2279" s="8">
        <v>776610</v>
      </c>
      <c r="I2279" s="8">
        <v>177259</v>
      </c>
      <c r="J2279" s="8">
        <v>3731942</v>
      </c>
      <c r="K2279" s="1" t="s">
        <v>166</v>
      </c>
    </row>
    <row r="2280" spans="1:11">
      <c r="A2280" s="1" t="s">
        <v>232</v>
      </c>
      <c r="B2280" s="1">
        <v>2279</v>
      </c>
      <c r="C2280" s="1">
        <v>202310</v>
      </c>
      <c r="D2280" s="4" t="s">
        <v>265</v>
      </c>
      <c r="E2280" s="1">
        <v>52</v>
      </c>
      <c r="F2280" s="1">
        <v>3</v>
      </c>
      <c r="G2280" s="1">
        <v>0</v>
      </c>
      <c r="H2280" s="8">
        <v>600295</v>
      </c>
      <c r="I2280" s="8">
        <v>228821</v>
      </c>
      <c r="J2280" s="8">
        <v>5124273</v>
      </c>
      <c r="K2280" s="1" t="s">
        <v>166</v>
      </c>
    </row>
    <row r="2281" spans="1:11">
      <c r="A2281" s="1" t="s">
        <v>232</v>
      </c>
      <c r="B2281" s="1">
        <v>2280</v>
      </c>
      <c r="C2281" s="1">
        <v>202310</v>
      </c>
      <c r="D2281" s="4" t="s">
        <v>265</v>
      </c>
      <c r="E2281" s="1">
        <v>204</v>
      </c>
      <c r="F2281" s="1">
        <v>3</v>
      </c>
      <c r="G2281" s="1">
        <v>0</v>
      </c>
      <c r="H2281" s="8">
        <v>5569</v>
      </c>
      <c r="I2281" s="8">
        <v>2095</v>
      </c>
      <c r="J2281" s="8">
        <v>30100</v>
      </c>
      <c r="K2281" s="1" t="s">
        <v>166</v>
      </c>
    </row>
    <row r="2282" spans="1:11">
      <c r="A2282" s="1" t="s">
        <v>232</v>
      </c>
      <c r="B2282" s="1">
        <v>2281</v>
      </c>
      <c r="C2282" s="1">
        <v>202310</v>
      </c>
      <c r="D2282" s="4" t="s">
        <v>265</v>
      </c>
      <c r="E2282" s="1">
        <v>662</v>
      </c>
      <c r="F2282" s="1">
        <v>3</v>
      </c>
      <c r="G2282" s="1">
        <v>0</v>
      </c>
      <c r="H2282" s="8">
        <v>111749</v>
      </c>
      <c r="I2282" s="8">
        <v>60020</v>
      </c>
      <c r="J2282" s="8">
        <v>613813</v>
      </c>
      <c r="K2282" s="1" t="s">
        <v>166</v>
      </c>
    </row>
    <row r="2283" spans="1:11">
      <c r="A2283" s="1" t="s">
        <v>232</v>
      </c>
      <c r="B2283" s="1">
        <v>2282</v>
      </c>
      <c r="C2283" s="1">
        <v>202310</v>
      </c>
      <c r="D2283" s="4" t="s">
        <v>265</v>
      </c>
      <c r="E2283" s="1">
        <v>664</v>
      </c>
      <c r="F2283" s="1">
        <v>3</v>
      </c>
      <c r="G2283" s="1">
        <v>0</v>
      </c>
      <c r="H2283" s="8">
        <v>102312</v>
      </c>
      <c r="I2283" s="8">
        <v>36129</v>
      </c>
      <c r="J2283" s="8">
        <v>348170</v>
      </c>
      <c r="K2283" s="1" t="s">
        <v>166</v>
      </c>
    </row>
    <row r="2284" spans="1:11">
      <c r="A2284" s="1" t="s">
        <v>232</v>
      </c>
      <c r="B2284" s="1">
        <v>2283</v>
      </c>
      <c r="C2284" s="1">
        <v>202310</v>
      </c>
      <c r="D2284" s="4" t="s">
        <v>265</v>
      </c>
      <c r="E2284" s="1">
        <v>666</v>
      </c>
      <c r="F2284" s="1">
        <v>3</v>
      </c>
      <c r="G2284" s="1">
        <v>0</v>
      </c>
      <c r="H2284" s="8">
        <v>4357251</v>
      </c>
      <c r="I2284" s="8">
        <v>1741802</v>
      </c>
      <c r="J2284" s="8">
        <v>21335014</v>
      </c>
      <c r="K2284" s="1" t="s">
        <v>166</v>
      </c>
    </row>
    <row r="2285" spans="1:11">
      <c r="A2285" s="1" t="s">
        <v>232</v>
      </c>
      <c r="B2285" s="1">
        <v>2284</v>
      </c>
      <c r="C2285" s="1">
        <v>202310</v>
      </c>
      <c r="D2285" s="4" t="s">
        <v>265</v>
      </c>
      <c r="E2285" s="1">
        <v>669</v>
      </c>
      <c r="F2285" s="1">
        <v>3</v>
      </c>
      <c r="G2285" s="1">
        <v>0</v>
      </c>
      <c r="H2285" s="8">
        <v>74416</v>
      </c>
      <c r="I2285" s="8">
        <v>19668</v>
      </c>
      <c r="J2285" s="8">
        <v>333232</v>
      </c>
      <c r="K2285" s="1" t="s">
        <v>166</v>
      </c>
    </row>
    <row r="2286" spans="1:11">
      <c r="A2286" s="1" t="s">
        <v>232</v>
      </c>
      <c r="B2286" s="1">
        <v>2285</v>
      </c>
      <c r="C2286" s="1">
        <v>202310</v>
      </c>
      <c r="D2286" s="4" t="s">
        <v>265</v>
      </c>
      <c r="E2286" s="1">
        <v>676</v>
      </c>
      <c r="F2286" s="1">
        <v>3</v>
      </c>
      <c r="G2286" s="1">
        <v>0</v>
      </c>
      <c r="H2286" s="8">
        <v>465539</v>
      </c>
      <c r="I2286" s="8">
        <v>176228</v>
      </c>
      <c r="J2286" s="8">
        <v>2165246</v>
      </c>
      <c r="K2286" s="1" t="s">
        <v>166</v>
      </c>
    </row>
    <row r="2287" spans="1:11">
      <c r="A2287" s="1" t="s">
        <v>232</v>
      </c>
      <c r="B2287" s="1">
        <v>2286</v>
      </c>
      <c r="C2287" s="1">
        <v>202310</v>
      </c>
      <c r="D2287" s="4" t="s">
        <v>265</v>
      </c>
      <c r="E2287" s="1">
        <v>690</v>
      </c>
      <c r="F2287" s="1">
        <v>3</v>
      </c>
      <c r="G2287" s="1">
        <v>0</v>
      </c>
      <c r="H2287" s="8">
        <v>99781</v>
      </c>
      <c r="I2287" s="8">
        <v>27275</v>
      </c>
      <c r="J2287" s="8">
        <v>576664</v>
      </c>
      <c r="K2287" s="1" t="s">
        <v>166</v>
      </c>
    </row>
    <row r="2288" spans="1:11">
      <c r="A2288" s="1" t="s">
        <v>232</v>
      </c>
      <c r="B2288" s="1">
        <v>2287</v>
      </c>
      <c r="C2288" s="1">
        <v>202310</v>
      </c>
      <c r="D2288" s="4" t="s">
        <v>265</v>
      </c>
      <c r="E2288" s="1">
        <v>696</v>
      </c>
      <c r="F2288" s="1">
        <v>3</v>
      </c>
      <c r="G2288" s="1">
        <v>0</v>
      </c>
      <c r="H2288" s="8">
        <v>1691287</v>
      </c>
      <c r="I2288" s="8">
        <v>704474</v>
      </c>
      <c r="J2288" s="8">
        <v>7920950</v>
      </c>
      <c r="K2288" s="1" t="s">
        <v>166</v>
      </c>
    </row>
    <row r="2289" spans="1:11">
      <c r="A2289" s="1" t="s">
        <v>232</v>
      </c>
      <c r="B2289" s="1">
        <v>2288</v>
      </c>
      <c r="C2289" s="1">
        <v>202310</v>
      </c>
      <c r="D2289" s="4" t="s">
        <v>265</v>
      </c>
      <c r="E2289" s="1">
        <v>720</v>
      </c>
      <c r="F2289" s="1">
        <v>3</v>
      </c>
      <c r="G2289" s="1">
        <v>0</v>
      </c>
      <c r="H2289" s="8">
        <v>5836170</v>
      </c>
      <c r="I2289" s="8">
        <v>2731412</v>
      </c>
      <c r="J2289" s="8">
        <v>33498410</v>
      </c>
      <c r="K2289" s="1" t="s">
        <v>166</v>
      </c>
    </row>
    <row r="2290" spans="1:11">
      <c r="A2290" s="1" t="s">
        <v>232</v>
      </c>
      <c r="B2290" s="1">
        <v>2289</v>
      </c>
      <c r="C2290" s="1">
        <v>202310</v>
      </c>
      <c r="D2290" s="4" t="s">
        <v>271</v>
      </c>
      <c r="E2290" s="1">
        <v>52</v>
      </c>
      <c r="F2290" s="1">
        <v>3</v>
      </c>
      <c r="G2290" s="1">
        <v>0</v>
      </c>
      <c r="H2290" s="8">
        <v>122348</v>
      </c>
      <c r="I2290" s="8">
        <v>57308</v>
      </c>
      <c r="J2290" s="8">
        <v>1596469</v>
      </c>
      <c r="K2290" s="1" t="s">
        <v>166</v>
      </c>
    </row>
    <row r="2291" spans="1:11">
      <c r="A2291" s="1" t="s">
        <v>232</v>
      </c>
      <c r="B2291" s="1">
        <v>2290</v>
      </c>
      <c r="C2291" s="1">
        <v>202310</v>
      </c>
      <c r="D2291" s="4" t="s">
        <v>271</v>
      </c>
      <c r="E2291" s="1">
        <v>204</v>
      </c>
      <c r="F2291" s="1">
        <v>3</v>
      </c>
      <c r="G2291" s="1">
        <v>0</v>
      </c>
      <c r="H2291" s="8">
        <v>189703</v>
      </c>
      <c r="I2291" s="8">
        <v>64940</v>
      </c>
      <c r="J2291" s="8">
        <v>1262864</v>
      </c>
      <c r="K2291" s="1" t="s">
        <v>166</v>
      </c>
    </row>
    <row r="2292" spans="1:11">
      <c r="A2292" s="1" t="s">
        <v>232</v>
      </c>
      <c r="B2292" s="1">
        <v>2291</v>
      </c>
      <c r="C2292" s="1">
        <v>202310</v>
      </c>
      <c r="D2292" s="4" t="s">
        <v>271</v>
      </c>
      <c r="E2292" s="1">
        <v>662</v>
      </c>
      <c r="F2292" s="1">
        <v>3</v>
      </c>
      <c r="G2292" s="1">
        <v>0</v>
      </c>
      <c r="H2292" s="8">
        <v>6901</v>
      </c>
      <c r="I2292" s="8">
        <v>3721</v>
      </c>
      <c r="J2292" s="8">
        <v>83565</v>
      </c>
      <c r="K2292" s="1" t="s">
        <v>166</v>
      </c>
    </row>
    <row r="2293" spans="1:11">
      <c r="A2293" s="1" t="s">
        <v>232</v>
      </c>
      <c r="B2293" s="1">
        <v>2292</v>
      </c>
      <c r="C2293" s="1">
        <v>202310</v>
      </c>
      <c r="D2293" s="4" t="s">
        <v>271</v>
      </c>
      <c r="E2293" s="1">
        <v>664</v>
      </c>
      <c r="F2293" s="1">
        <v>3</v>
      </c>
      <c r="G2293" s="1">
        <v>0</v>
      </c>
      <c r="H2293" s="8">
        <v>280761</v>
      </c>
      <c r="I2293" s="8">
        <v>98919</v>
      </c>
      <c r="J2293" s="8">
        <v>3309838</v>
      </c>
      <c r="K2293" s="1" t="s">
        <v>166</v>
      </c>
    </row>
    <row r="2294" spans="1:11">
      <c r="A2294" s="1" t="s">
        <v>232</v>
      </c>
      <c r="B2294" s="1">
        <v>2293</v>
      </c>
      <c r="C2294" s="1">
        <v>202310</v>
      </c>
      <c r="D2294" s="4" t="s">
        <v>271</v>
      </c>
      <c r="E2294" s="1">
        <v>666</v>
      </c>
      <c r="F2294" s="1">
        <v>3</v>
      </c>
      <c r="G2294" s="1">
        <v>0</v>
      </c>
      <c r="H2294" s="8">
        <v>124013</v>
      </c>
      <c r="I2294" s="8">
        <v>42641</v>
      </c>
      <c r="J2294" s="8">
        <v>624275</v>
      </c>
      <c r="K2294" s="1" t="s">
        <v>166</v>
      </c>
    </row>
    <row r="2295" spans="1:11">
      <c r="A2295" s="1" t="s">
        <v>232</v>
      </c>
      <c r="B2295" s="1">
        <v>2294</v>
      </c>
      <c r="C2295" s="1">
        <v>202310</v>
      </c>
      <c r="D2295" s="4" t="s">
        <v>271</v>
      </c>
      <c r="E2295" s="1">
        <v>669</v>
      </c>
      <c r="F2295" s="1">
        <v>3</v>
      </c>
      <c r="G2295" s="1">
        <v>0</v>
      </c>
      <c r="H2295" s="8">
        <v>97666</v>
      </c>
      <c r="I2295" s="8">
        <v>35732</v>
      </c>
      <c r="J2295" s="8">
        <v>754974</v>
      </c>
      <c r="K2295" s="1" t="s">
        <v>166</v>
      </c>
    </row>
    <row r="2296" spans="1:11">
      <c r="A2296" s="1" t="s">
        <v>232</v>
      </c>
      <c r="B2296" s="1">
        <v>2295</v>
      </c>
      <c r="C2296" s="1">
        <v>202310</v>
      </c>
      <c r="D2296" s="4" t="s">
        <v>271</v>
      </c>
      <c r="E2296" s="1">
        <v>676</v>
      </c>
      <c r="F2296" s="1">
        <v>3</v>
      </c>
      <c r="G2296" s="1">
        <v>0</v>
      </c>
      <c r="H2296" s="8">
        <v>23119</v>
      </c>
      <c r="I2296" s="8">
        <v>12426</v>
      </c>
      <c r="J2296" s="8">
        <v>445919</v>
      </c>
      <c r="K2296" s="1" t="s">
        <v>166</v>
      </c>
    </row>
    <row r="2297" spans="1:11">
      <c r="A2297" s="1" t="s">
        <v>232</v>
      </c>
      <c r="B2297" s="1">
        <v>2296</v>
      </c>
      <c r="C2297" s="1">
        <v>202310</v>
      </c>
      <c r="D2297" s="4" t="s">
        <v>271</v>
      </c>
      <c r="E2297" s="1">
        <v>690</v>
      </c>
      <c r="F2297" s="1">
        <v>3</v>
      </c>
      <c r="G2297" s="1">
        <v>0</v>
      </c>
      <c r="H2297" s="8">
        <v>63415</v>
      </c>
      <c r="I2297" s="8">
        <v>25676</v>
      </c>
      <c r="J2297" s="8">
        <v>685417</v>
      </c>
      <c r="K2297" s="1" t="s">
        <v>166</v>
      </c>
    </row>
    <row r="2298" spans="1:11">
      <c r="A2298" s="1" t="s">
        <v>232</v>
      </c>
      <c r="B2298" s="1">
        <v>2297</v>
      </c>
      <c r="C2298" s="1">
        <v>202310</v>
      </c>
      <c r="D2298" s="4" t="s">
        <v>271</v>
      </c>
      <c r="E2298" s="1">
        <v>696</v>
      </c>
      <c r="F2298" s="1">
        <v>3</v>
      </c>
      <c r="G2298" s="1">
        <v>0</v>
      </c>
      <c r="H2298" s="8">
        <v>46677</v>
      </c>
      <c r="I2298" s="8">
        <v>21046</v>
      </c>
      <c r="J2298" s="8">
        <v>392182</v>
      </c>
      <c r="K2298" s="1" t="s">
        <v>166</v>
      </c>
    </row>
    <row r="2299" spans="1:11">
      <c r="A2299" s="1" t="s">
        <v>232</v>
      </c>
      <c r="B2299" s="1">
        <v>2298</v>
      </c>
      <c r="C2299" s="1">
        <v>202310</v>
      </c>
      <c r="D2299" s="4" t="s">
        <v>271</v>
      </c>
      <c r="E2299" s="1">
        <v>720</v>
      </c>
      <c r="F2299" s="1">
        <v>3</v>
      </c>
      <c r="G2299" s="1">
        <v>0</v>
      </c>
      <c r="H2299" s="8">
        <v>767816</v>
      </c>
      <c r="I2299" s="8">
        <v>413283</v>
      </c>
      <c r="J2299" s="8">
        <v>9734231</v>
      </c>
      <c r="K2299" s="1" t="s">
        <v>166</v>
      </c>
    </row>
    <row r="2300" spans="1:11">
      <c r="A2300" s="1" t="s">
        <v>232</v>
      </c>
      <c r="B2300" s="1">
        <v>2299</v>
      </c>
      <c r="C2300" s="1">
        <v>202310</v>
      </c>
      <c r="D2300" s="4" t="s">
        <v>278</v>
      </c>
      <c r="E2300" s="1">
        <v>52</v>
      </c>
      <c r="F2300" s="1">
        <v>3</v>
      </c>
      <c r="G2300" s="1">
        <v>0</v>
      </c>
      <c r="H2300" s="8">
        <v>142589</v>
      </c>
      <c r="I2300" s="8">
        <v>37356</v>
      </c>
      <c r="J2300" s="8">
        <v>1523673</v>
      </c>
      <c r="K2300" s="1" t="s">
        <v>166</v>
      </c>
    </row>
    <row r="2301" spans="1:11">
      <c r="A2301" s="1" t="s">
        <v>232</v>
      </c>
      <c r="B2301" s="1">
        <v>2300</v>
      </c>
      <c r="C2301" s="1">
        <v>202310</v>
      </c>
      <c r="D2301" s="4" t="s">
        <v>278</v>
      </c>
      <c r="E2301" s="1">
        <v>204</v>
      </c>
      <c r="F2301" s="1">
        <v>3</v>
      </c>
      <c r="G2301" s="1">
        <v>0</v>
      </c>
      <c r="H2301" s="8">
        <v>13166</v>
      </c>
      <c r="I2301" s="8">
        <v>4091</v>
      </c>
      <c r="J2301" s="8">
        <v>135890</v>
      </c>
      <c r="K2301" s="1" t="s">
        <v>166</v>
      </c>
    </row>
    <row r="2302" spans="1:11">
      <c r="A2302" s="1" t="s">
        <v>232</v>
      </c>
      <c r="B2302" s="1">
        <v>2301</v>
      </c>
      <c r="C2302" s="1">
        <v>202310</v>
      </c>
      <c r="D2302" s="4" t="s">
        <v>278</v>
      </c>
      <c r="E2302" s="1">
        <v>662</v>
      </c>
      <c r="F2302" s="1">
        <v>3</v>
      </c>
      <c r="G2302" s="1">
        <v>0</v>
      </c>
      <c r="H2302" s="8">
        <v>38348</v>
      </c>
      <c r="I2302" s="8">
        <v>8933</v>
      </c>
      <c r="J2302" s="8">
        <v>90598</v>
      </c>
      <c r="K2302" s="1" t="s">
        <v>166</v>
      </c>
    </row>
    <row r="2303" spans="1:11">
      <c r="A2303" s="1" t="s">
        <v>232</v>
      </c>
      <c r="B2303" s="1">
        <v>2302</v>
      </c>
      <c r="C2303" s="1">
        <v>202310</v>
      </c>
      <c r="D2303" s="4" t="s">
        <v>278</v>
      </c>
      <c r="E2303" s="1">
        <v>664</v>
      </c>
      <c r="F2303" s="1">
        <v>3</v>
      </c>
      <c r="G2303" s="1">
        <v>0</v>
      </c>
      <c r="H2303" s="8">
        <v>290916</v>
      </c>
      <c r="I2303" s="8">
        <v>99277</v>
      </c>
      <c r="J2303" s="8">
        <v>2191160</v>
      </c>
      <c r="K2303" s="1" t="s">
        <v>166</v>
      </c>
    </row>
    <row r="2304" spans="1:11">
      <c r="A2304" s="1" t="s">
        <v>232</v>
      </c>
      <c r="B2304" s="1">
        <v>2303</v>
      </c>
      <c r="C2304" s="1">
        <v>202310</v>
      </c>
      <c r="D2304" s="4" t="s">
        <v>278</v>
      </c>
      <c r="E2304" s="1">
        <v>666</v>
      </c>
      <c r="F2304" s="1">
        <v>3</v>
      </c>
      <c r="G2304" s="1">
        <v>0</v>
      </c>
      <c r="H2304" s="8">
        <v>1981809</v>
      </c>
      <c r="I2304" s="8">
        <v>655064</v>
      </c>
      <c r="J2304" s="8">
        <v>11041474</v>
      </c>
      <c r="K2304" s="1" t="s">
        <v>166</v>
      </c>
    </row>
    <row r="2305" spans="1:11">
      <c r="A2305" s="1" t="s">
        <v>232</v>
      </c>
      <c r="B2305" s="1">
        <v>2304</v>
      </c>
      <c r="C2305" s="1">
        <v>202310</v>
      </c>
      <c r="D2305" s="4" t="s">
        <v>278</v>
      </c>
      <c r="E2305" s="1">
        <v>669</v>
      </c>
      <c r="F2305" s="1">
        <v>3</v>
      </c>
      <c r="G2305" s="1">
        <v>0</v>
      </c>
      <c r="H2305" s="8">
        <v>13659</v>
      </c>
      <c r="I2305" s="8">
        <v>6703</v>
      </c>
      <c r="J2305" s="8">
        <v>144360</v>
      </c>
      <c r="K2305" s="1" t="s">
        <v>166</v>
      </c>
    </row>
    <row r="2306" spans="1:11">
      <c r="A2306" s="1" t="s">
        <v>232</v>
      </c>
      <c r="B2306" s="1">
        <v>2305</v>
      </c>
      <c r="C2306" s="1">
        <v>202310</v>
      </c>
      <c r="D2306" s="4" t="s">
        <v>278</v>
      </c>
      <c r="E2306" s="1">
        <v>676</v>
      </c>
      <c r="F2306" s="1">
        <v>3</v>
      </c>
      <c r="G2306" s="1">
        <v>0</v>
      </c>
      <c r="H2306" s="8">
        <v>2927</v>
      </c>
      <c r="I2306" s="8">
        <v>303</v>
      </c>
      <c r="J2306" s="8">
        <v>9721</v>
      </c>
      <c r="K2306" s="1" t="s">
        <v>166</v>
      </c>
    </row>
    <row r="2307" spans="1:11">
      <c r="A2307" s="1" t="s">
        <v>232</v>
      </c>
      <c r="B2307" s="1">
        <v>2306</v>
      </c>
      <c r="C2307" s="1">
        <v>202310</v>
      </c>
      <c r="D2307" s="4" t="s">
        <v>278</v>
      </c>
      <c r="E2307" s="1">
        <v>690</v>
      </c>
      <c r="F2307" s="1">
        <v>3</v>
      </c>
      <c r="G2307" s="1">
        <v>0</v>
      </c>
      <c r="H2307" s="8">
        <v>128140</v>
      </c>
      <c r="I2307" s="8">
        <v>44714</v>
      </c>
      <c r="J2307" s="8">
        <v>1395877</v>
      </c>
      <c r="K2307" s="1" t="s">
        <v>166</v>
      </c>
    </row>
    <row r="2308" spans="1:11">
      <c r="A2308" s="1" t="s">
        <v>232</v>
      </c>
      <c r="B2308" s="1">
        <v>2307</v>
      </c>
      <c r="C2308" s="1">
        <v>202310</v>
      </c>
      <c r="D2308" s="4" t="s">
        <v>278</v>
      </c>
      <c r="E2308" s="1">
        <v>696</v>
      </c>
      <c r="F2308" s="1">
        <v>3</v>
      </c>
      <c r="G2308" s="1">
        <v>0</v>
      </c>
      <c r="H2308" s="8">
        <v>25882</v>
      </c>
      <c r="I2308" s="8">
        <v>8880</v>
      </c>
      <c r="J2308" s="8">
        <v>238839</v>
      </c>
      <c r="K2308" s="1" t="s">
        <v>166</v>
      </c>
    </row>
    <row r="2309" spans="1:11">
      <c r="A2309" s="1" t="s">
        <v>232</v>
      </c>
      <c r="B2309" s="1">
        <v>2308</v>
      </c>
      <c r="C2309" s="1">
        <v>202310</v>
      </c>
      <c r="D2309" s="4" t="s">
        <v>278</v>
      </c>
      <c r="E2309" s="1">
        <v>720</v>
      </c>
      <c r="F2309" s="1">
        <v>3</v>
      </c>
      <c r="G2309" s="1">
        <v>0</v>
      </c>
      <c r="H2309" s="8">
        <v>144782</v>
      </c>
      <c r="I2309" s="8">
        <v>56387</v>
      </c>
      <c r="J2309" s="8">
        <v>1411738</v>
      </c>
      <c r="K2309" s="1" t="s">
        <v>166</v>
      </c>
    </row>
    <row r="2310" spans="1:11">
      <c r="A2310" s="1" t="s">
        <v>232</v>
      </c>
      <c r="B2310" s="1">
        <v>2309</v>
      </c>
      <c r="C2310" s="1">
        <v>202311</v>
      </c>
      <c r="D2310" s="4" t="s">
        <v>256</v>
      </c>
      <c r="E2310" s="1">
        <v>52</v>
      </c>
      <c r="F2310" s="1">
        <v>3</v>
      </c>
      <c r="G2310" s="1">
        <v>0</v>
      </c>
      <c r="H2310" s="8">
        <v>1757639</v>
      </c>
      <c r="I2310" s="8">
        <v>424162</v>
      </c>
      <c r="J2310" s="8">
        <v>9212808</v>
      </c>
      <c r="K2310" s="1" t="s">
        <v>166</v>
      </c>
    </row>
    <row r="2311" spans="1:11">
      <c r="A2311" s="1" t="s">
        <v>232</v>
      </c>
      <c r="B2311" s="1">
        <v>2310</v>
      </c>
      <c r="C2311" s="1">
        <v>202311</v>
      </c>
      <c r="D2311" s="4" t="s">
        <v>256</v>
      </c>
      <c r="E2311" s="1">
        <v>204</v>
      </c>
      <c r="F2311" s="1">
        <v>3</v>
      </c>
      <c r="G2311" s="1">
        <v>0</v>
      </c>
      <c r="H2311" s="8">
        <v>543612</v>
      </c>
      <c r="I2311" s="8">
        <v>82561</v>
      </c>
      <c r="J2311" s="8">
        <v>877769</v>
      </c>
      <c r="K2311" s="1" t="s">
        <v>166</v>
      </c>
    </row>
    <row r="2312" spans="1:11">
      <c r="A2312" s="1" t="s">
        <v>232</v>
      </c>
      <c r="B2312" s="1">
        <v>2311</v>
      </c>
      <c r="C2312" s="1">
        <v>202311</v>
      </c>
      <c r="D2312" s="4" t="s">
        <v>256</v>
      </c>
      <c r="E2312" s="1">
        <v>662</v>
      </c>
      <c r="F2312" s="1">
        <v>3</v>
      </c>
      <c r="G2312" s="1">
        <v>0</v>
      </c>
      <c r="H2312" s="8">
        <v>912587</v>
      </c>
      <c r="I2312" s="8">
        <v>247741</v>
      </c>
      <c r="J2312" s="8">
        <v>2508579</v>
      </c>
      <c r="K2312" s="1" t="s">
        <v>166</v>
      </c>
    </row>
    <row r="2313" spans="1:11">
      <c r="A2313" s="1" t="s">
        <v>232</v>
      </c>
      <c r="B2313" s="1">
        <v>2312</v>
      </c>
      <c r="C2313" s="1">
        <v>202311</v>
      </c>
      <c r="D2313" s="4" t="s">
        <v>256</v>
      </c>
      <c r="E2313" s="1">
        <v>664</v>
      </c>
      <c r="F2313" s="1">
        <v>3</v>
      </c>
      <c r="G2313" s="1">
        <v>0</v>
      </c>
      <c r="H2313" s="8">
        <v>2171490</v>
      </c>
      <c r="I2313" s="8">
        <v>351223</v>
      </c>
      <c r="J2313" s="8">
        <v>4917726</v>
      </c>
      <c r="K2313" s="1" t="s">
        <v>166</v>
      </c>
    </row>
    <row r="2314" spans="1:11">
      <c r="A2314" s="1" t="s">
        <v>232</v>
      </c>
      <c r="B2314" s="1">
        <v>2313</v>
      </c>
      <c r="C2314" s="1">
        <v>202311</v>
      </c>
      <c r="D2314" s="4" t="s">
        <v>256</v>
      </c>
      <c r="E2314" s="1">
        <v>666</v>
      </c>
      <c r="F2314" s="1">
        <v>3</v>
      </c>
      <c r="G2314" s="1">
        <v>0</v>
      </c>
      <c r="H2314" s="8">
        <v>13004151</v>
      </c>
      <c r="I2314" s="8">
        <v>2134383</v>
      </c>
      <c r="J2314" s="8">
        <v>23453189</v>
      </c>
      <c r="K2314" s="1" t="s">
        <v>166</v>
      </c>
    </row>
    <row r="2315" spans="1:11">
      <c r="A2315" s="1" t="s">
        <v>232</v>
      </c>
      <c r="B2315" s="1">
        <v>2314</v>
      </c>
      <c r="C2315" s="1">
        <v>202311</v>
      </c>
      <c r="D2315" s="4" t="s">
        <v>256</v>
      </c>
      <c r="E2315" s="1">
        <v>669</v>
      </c>
      <c r="F2315" s="1">
        <v>3</v>
      </c>
      <c r="G2315" s="1">
        <v>0</v>
      </c>
      <c r="H2315" s="8">
        <v>726111</v>
      </c>
      <c r="I2315" s="8">
        <v>132108</v>
      </c>
      <c r="J2315" s="8">
        <v>1715133</v>
      </c>
      <c r="K2315" s="1" t="s">
        <v>166</v>
      </c>
    </row>
    <row r="2316" spans="1:11">
      <c r="A2316" s="1" t="s">
        <v>232</v>
      </c>
      <c r="B2316" s="1">
        <v>2315</v>
      </c>
      <c r="C2316" s="1">
        <v>202311</v>
      </c>
      <c r="D2316" s="4" t="s">
        <v>256</v>
      </c>
      <c r="E2316" s="1">
        <v>676</v>
      </c>
      <c r="F2316" s="1">
        <v>3</v>
      </c>
      <c r="G2316" s="1">
        <v>0</v>
      </c>
      <c r="H2316" s="8">
        <v>1422</v>
      </c>
      <c r="I2316" s="8">
        <v>673</v>
      </c>
      <c r="J2316" s="8">
        <v>7706</v>
      </c>
      <c r="K2316" s="1" t="s">
        <v>166</v>
      </c>
    </row>
    <row r="2317" spans="1:11">
      <c r="A2317" s="1" t="s">
        <v>232</v>
      </c>
      <c r="B2317" s="1">
        <v>2316</v>
      </c>
      <c r="C2317" s="1">
        <v>202311</v>
      </c>
      <c r="D2317" s="4" t="s">
        <v>256</v>
      </c>
      <c r="E2317" s="1">
        <v>690</v>
      </c>
      <c r="F2317" s="1">
        <v>3</v>
      </c>
      <c r="G2317" s="1">
        <v>0</v>
      </c>
      <c r="H2317" s="8">
        <v>353243</v>
      </c>
      <c r="I2317" s="8">
        <v>79446</v>
      </c>
      <c r="J2317" s="8">
        <v>1315254</v>
      </c>
      <c r="K2317" s="1" t="s">
        <v>166</v>
      </c>
    </row>
    <row r="2318" spans="1:11">
      <c r="A2318" s="1" t="s">
        <v>232</v>
      </c>
      <c r="B2318" s="1">
        <v>2317</v>
      </c>
      <c r="C2318" s="1">
        <v>202311</v>
      </c>
      <c r="D2318" s="4" t="s">
        <v>256</v>
      </c>
      <c r="E2318" s="1">
        <v>696</v>
      </c>
      <c r="F2318" s="1">
        <v>3</v>
      </c>
      <c r="G2318" s="1">
        <v>0</v>
      </c>
      <c r="H2318" s="8">
        <v>269668</v>
      </c>
      <c r="I2318" s="8">
        <v>54635</v>
      </c>
      <c r="J2318" s="8">
        <v>813360</v>
      </c>
      <c r="K2318" s="1" t="s">
        <v>166</v>
      </c>
    </row>
    <row r="2319" spans="1:11">
      <c r="A2319" s="1" t="s">
        <v>232</v>
      </c>
      <c r="B2319" s="1">
        <v>2318</v>
      </c>
      <c r="C2319" s="1">
        <v>202311</v>
      </c>
      <c r="D2319" s="4" t="s">
        <v>256</v>
      </c>
      <c r="E2319" s="1">
        <v>720</v>
      </c>
      <c r="F2319" s="1">
        <v>3</v>
      </c>
      <c r="G2319" s="1">
        <v>0</v>
      </c>
      <c r="H2319" s="8">
        <v>866333</v>
      </c>
      <c r="I2319" s="8">
        <v>185622</v>
      </c>
      <c r="J2319" s="8">
        <v>4261921</v>
      </c>
      <c r="K2319" s="1" t="s">
        <v>166</v>
      </c>
    </row>
    <row r="2320" spans="1:11">
      <c r="A2320" s="1" t="s">
        <v>232</v>
      </c>
      <c r="B2320" s="1">
        <v>2319</v>
      </c>
      <c r="C2320" s="1">
        <v>202311</v>
      </c>
      <c r="D2320" s="4" t="s">
        <v>265</v>
      </c>
      <c r="E2320" s="1">
        <v>52</v>
      </c>
      <c r="F2320" s="1">
        <v>3</v>
      </c>
      <c r="G2320" s="1">
        <v>0</v>
      </c>
      <c r="H2320" s="8">
        <v>850371</v>
      </c>
      <c r="I2320" s="8">
        <v>316692</v>
      </c>
      <c r="J2320" s="8">
        <v>6685061</v>
      </c>
      <c r="K2320" s="1" t="s">
        <v>166</v>
      </c>
    </row>
    <row r="2321" spans="1:11">
      <c r="A2321" s="1" t="s">
        <v>232</v>
      </c>
      <c r="B2321" s="1">
        <v>2320</v>
      </c>
      <c r="C2321" s="1">
        <v>202311</v>
      </c>
      <c r="D2321" s="4" t="s">
        <v>265</v>
      </c>
      <c r="E2321" s="1">
        <v>204</v>
      </c>
      <c r="F2321" s="1">
        <v>3</v>
      </c>
      <c r="G2321" s="1">
        <v>0</v>
      </c>
      <c r="H2321" s="8">
        <v>14517</v>
      </c>
      <c r="I2321" s="8">
        <v>4790</v>
      </c>
      <c r="J2321" s="8">
        <v>125441</v>
      </c>
      <c r="K2321" s="1" t="s">
        <v>166</v>
      </c>
    </row>
    <row r="2322" spans="1:11">
      <c r="A2322" s="1" t="s">
        <v>232</v>
      </c>
      <c r="B2322" s="1">
        <v>2321</v>
      </c>
      <c r="C2322" s="1">
        <v>202311</v>
      </c>
      <c r="D2322" s="4" t="s">
        <v>265</v>
      </c>
      <c r="E2322" s="1">
        <v>662</v>
      </c>
      <c r="F2322" s="1">
        <v>3</v>
      </c>
      <c r="G2322" s="1">
        <v>0</v>
      </c>
      <c r="H2322" s="8">
        <v>260874</v>
      </c>
      <c r="I2322" s="8">
        <v>144470</v>
      </c>
      <c r="J2322" s="8">
        <v>1437030</v>
      </c>
      <c r="K2322" s="1" t="s">
        <v>166</v>
      </c>
    </row>
    <row r="2323" spans="1:11">
      <c r="A2323" s="1" t="s">
        <v>232</v>
      </c>
      <c r="B2323" s="1">
        <v>2322</v>
      </c>
      <c r="C2323" s="1">
        <v>202311</v>
      </c>
      <c r="D2323" s="4" t="s">
        <v>265</v>
      </c>
      <c r="E2323" s="1">
        <v>664</v>
      </c>
      <c r="F2323" s="1">
        <v>3</v>
      </c>
      <c r="G2323" s="1">
        <v>0</v>
      </c>
      <c r="H2323" s="8">
        <v>94079</v>
      </c>
      <c r="I2323" s="8">
        <v>30869</v>
      </c>
      <c r="J2323" s="8">
        <v>420218</v>
      </c>
      <c r="K2323" s="1" t="s">
        <v>166</v>
      </c>
    </row>
    <row r="2324" spans="1:11">
      <c r="A2324" s="1" t="s">
        <v>232</v>
      </c>
      <c r="B2324" s="1">
        <v>2323</v>
      </c>
      <c r="C2324" s="1">
        <v>202311</v>
      </c>
      <c r="D2324" s="4" t="s">
        <v>265</v>
      </c>
      <c r="E2324" s="1">
        <v>666</v>
      </c>
      <c r="F2324" s="1">
        <v>3</v>
      </c>
      <c r="G2324" s="1">
        <v>0</v>
      </c>
      <c r="H2324" s="8">
        <v>4619704</v>
      </c>
      <c r="I2324" s="8">
        <v>1836530</v>
      </c>
      <c r="J2324" s="8">
        <v>21809691</v>
      </c>
      <c r="K2324" s="1" t="s">
        <v>166</v>
      </c>
    </row>
    <row r="2325" spans="1:11">
      <c r="A2325" s="1" t="s">
        <v>232</v>
      </c>
      <c r="B2325" s="1">
        <v>2324</v>
      </c>
      <c r="C2325" s="1">
        <v>202311</v>
      </c>
      <c r="D2325" s="4" t="s">
        <v>265</v>
      </c>
      <c r="E2325" s="1">
        <v>669</v>
      </c>
      <c r="F2325" s="1">
        <v>3</v>
      </c>
      <c r="G2325" s="1">
        <v>0</v>
      </c>
      <c r="H2325" s="8">
        <v>33620</v>
      </c>
      <c r="I2325" s="8">
        <v>12249</v>
      </c>
      <c r="J2325" s="8">
        <v>194783</v>
      </c>
      <c r="K2325" s="1" t="s">
        <v>166</v>
      </c>
    </row>
    <row r="2326" spans="1:11">
      <c r="A2326" s="1" t="s">
        <v>232</v>
      </c>
      <c r="B2326" s="1">
        <v>2325</v>
      </c>
      <c r="C2326" s="1">
        <v>202311</v>
      </c>
      <c r="D2326" s="4" t="s">
        <v>265</v>
      </c>
      <c r="E2326" s="1">
        <v>676</v>
      </c>
      <c r="F2326" s="1">
        <v>3</v>
      </c>
      <c r="G2326" s="1">
        <v>0</v>
      </c>
      <c r="H2326" s="8">
        <v>344042</v>
      </c>
      <c r="I2326" s="8">
        <v>102126</v>
      </c>
      <c r="J2326" s="8">
        <v>1630055</v>
      </c>
      <c r="K2326" s="1" t="s">
        <v>166</v>
      </c>
    </row>
    <row r="2327" spans="1:11">
      <c r="A2327" s="1" t="s">
        <v>232</v>
      </c>
      <c r="B2327" s="1">
        <v>2326</v>
      </c>
      <c r="C2327" s="1">
        <v>202311</v>
      </c>
      <c r="D2327" s="4" t="s">
        <v>265</v>
      </c>
      <c r="E2327" s="1">
        <v>690</v>
      </c>
      <c r="F2327" s="1">
        <v>3</v>
      </c>
      <c r="G2327" s="1">
        <v>0</v>
      </c>
      <c r="H2327" s="8">
        <v>39999</v>
      </c>
      <c r="I2327" s="8">
        <v>13967</v>
      </c>
      <c r="J2327" s="8">
        <v>379749</v>
      </c>
      <c r="K2327" s="1" t="s">
        <v>166</v>
      </c>
    </row>
    <row r="2328" spans="1:11">
      <c r="A2328" s="1" t="s">
        <v>232</v>
      </c>
      <c r="B2328" s="1">
        <v>2327</v>
      </c>
      <c r="C2328" s="1">
        <v>202311</v>
      </c>
      <c r="D2328" s="4" t="s">
        <v>265</v>
      </c>
      <c r="E2328" s="1">
        <v>696</v>
      </c>
      <c r="F2328" s="1">
        <v>3</v>
      </c>
      <c r="G2328" s="1">
        <v>0</v>
      </c>
      <c r="H2328" s="8">
        <v>2073919</v>
      </c>
      <c r="I2328" s="8">
        <v>849250</v>
      </c>
      <c r="J2328" s="8">
        <v>9033995</v>
      </c>
      <c r="K2328" s="1" t="s">
        <v>166</v>
      </c>
    </row>
    <row r="2329" spans="1:11">
      <c r="A2329" s="1" t="s">
        <v>232</v>
      </c>
      <c r="B2329" s="1">
        <v>2328</v>
      </c>
      <c r="C2329" s="1">
        <v>202311</v>
      </c>
      <c r="D2329" s="4" t="s">
        <v>265</v>
      </c>
      <c r="E2329" s="1">
        <v>720</v>
      </c>
      <c r="F2329" s="1">
        <v>3</v>
      </c>
      <c r="G2329" s="1">
        <v>0</v>
      </c>
      <c r="H2329" s="8">
        <v>3849799</v>
      </c>
      <c r="I2329" s="8">
        <v>1672741</v>
      </c>
      <c r="J2329" s="8">
        <v>21150869</v>
      </c>
      <c r="K2329" s="1" t="s">
        <v>166</v>
      </c>
    </row>
    <row r="2330" spans="1:11">
      <c r="A2330" s="1" t="s">
        <v>232</v>
      </c>
      <c r="B2330" s="1">
        <v>2329</v>
      </c>
      <c r="C2330" s="1">
        <v>202311</v>
      </c>
      <c r="D2330" s="4" t="s">
        <v>271</v>
      </c>
      <c r="E2330" s="1">
        <v>52</v>
      </c>
      <c r="F2330" s="1">
        <v>3</v>
      </c>
      <c r="G2330" s="1">
        <v>0</v>
      </c>
      <c r="H2330" s="8">
        <v>166038</v>
      </c>
      <c r="I2330" s="8">
        <v>60460</v>
      </c>
      <c r="J2330" s="8">
        <v>1836577</v>
      </c>
      <c r="K2330" s="1" t="s">
        <v>166</v>
      </c>
    </row>
    <row r="2331" spans="1:11">
      <c r="A2331" s="1" t="s">
        <v>232</v>
      </c>
      <c r="B2331" s="1">
        <v>2330</v>
      </c>
      <c r="C2331" s="1">
        <v>202311</v>
      </c>
      <c r="D2331" s="4" t="s">
        <v>271</v>
      </c>
      <c r="E2331" s="1">
        <v>204</v>
      </c>
      <c r="F2331" s="1">
        <v>3</v>
      </c>
      <c r="G2331" s="1">
        <v>0</v>
      </c>
      <c r="H2331" s="8">
        <v>89720</v>
      </c>
      <c r="I2331" s="8">
        <v>28575</v>
      </c>
      <c r="J2331" s="8">
        <v>633114</v>
      </c>
      <c r="K2331" s="1" t="s">
        <v>166</v>
      </c>
    </row>
    <row r="2332" spans="1:11">
      <c r="A2332" s="1" t="s">
        <v>232</v>
      </c>
      <c r="B2332" s="1">
        <v>2331</v>
      </c>
      <c r="C2332" s="1">
        <v>202311</v>
      </c>
      <c r="D2332" s="4" t="s">
        <v>271</v>
      </c>
      <c r="E2332" s="1">
        <v>662</v>
      </c>
      <c r="F2332" s="1">
        <v>3</v>
      </c>
      <c r="G2332" s="1">
        <v>0</v>
      </c>
      <c r="H2332" s="8">
        <v>14225</v>
      </c>
      <c r="I2332" s="8">
        <v>6201</v>
      </c>
      <c r="J2332" s="8">
        <v>74753</v>
      </c>
      <c r="K2332" s="1" t="s">
        <v>166</v>
      </c>
    </row>
    <row r="2333" spans="1:11">
      <c r="A2333" s="1" t="s">
        <v>232</v>
      </c>
      <c r="B2333" s="1">
        <v>2332</v>
      </c>
      <c r="C2333" s="1">
        <v>202311</v>
      </c>
      <c r="D2333" s="4" t="s">
        <v>271</v>
      </c>
      <c r="E2333" s="1">
        <v>664</v>
      </c>
      <c r="F2333" s="1">
        <v>3</v>
      </c>
      <c r="G2333" s="1">
        <v>0</v>
      </c>
      <c r="H2333" s="8">
        <v>222491</v>
      </c>
      <c r="I2333" s="8">
        <v>76710</v>
      </c>
      <c r="J2333" s="8">
        <v>2626980</v>
      </c>
      <c r="K2333" s="1" t="s">
        <v>166</v>
      </c>
    </row>
    <row r="2334" spans="1:11">
      <c r="A2334" s="1" t="s">
        <v>232</v>
      </c>
      <c r="B2334" s="1">
        <v>2333</v>
      </c>
      <c r="C2334" s="1">
        <v>202311</v>
      </c>
      <c r="D2334" s="4" t="s">
        <v>271</v>
      </c>
      <c r="E2334" s="1">
        <v>666</v>
      </c>
      <c r="F2334" s="1">
        <v>3</v>
      </c>
      <c r="G2334" s="1">
        <v>0</v>
      </c>
      <c r="H2334" s="8">
        <v>60209</v>
      </c>
      <c r="I2334" s="8">
        <v>21901</v>
      </c>
      <c r="J2334" s="8">
        <v>329064</v>
      </c>
      <c r="K2334" s="1" t="s">
        <v>166</v>
      </c>
    </row>
    <row r="2335" spans="1:11">
      <c r="A2335" s="1" t="s">
        <v>232</v>
      </c>
      <c r="B2335" s="1">
        <v>2334</v>
      </c>
      <c r="C2335" s="1">
        <v>202311</v>
      </c>
      <c r="D2335" s="4" t="s">
        <v>271</v>
      </c>
      <c r="E2335" s="1">
        <v>669</v>
      </c>
      <c r="F2335" s="1">
        <v>3</v>
      </c>
      <c r="G2335" s="1">
        <v>0</v>
      </c>
      <c r="H2335" s="8">
        <v>158782</v>
      </c>
      <c r="I2335" s="8">
        <v>54197</v>
      </c>
      <c r="J2335" s="8">
        <v>905782</v>
      </c>
      <c r="K2335" s="1" t="s">
        <v>166</v>
      </c>
    </row>
    <row r="2336" spans="1:11">
      <c r="A2336" s="1" t="s">
        <v>232</v>
      </c>
      <c r="B2336" s="1">
        <v>2335</v>
      </c>
      <c r="C2336" s="1">
        <v>202311</v>
      </c>
      <c r="D2336" s="4" t="s">
        <v>271</v>
      </c>
      <c r="E2336" s="1">
        <v>676</v>
      </c>
      <c r="F2336" s="1">
        <v>3</v>
      </c>
      <c r="G2336" s="1">
        <v>0</v>
      </c>
      <c r="H2336" s="8">
        <v>9424</v>
      </c>
      <c r="I2336" s="8">
        <v>7475</v>
      </c>
      <c r="J2336" s="8">
        <v>426947</v>
      </c>
      <c r="K2336" s="1" t="s">
        <v>166</v>
      </c>
    </row>
    <row r="2337" spans="1:11">
      <c r="A2337" s="1" t="s">
        <v>232</v>
      </c>
      <c r="B2337" s="1">
        <v>2336</v>
      </c>
      <c r="C2337" s="1">
        <v>202311</v>
      </c>
      <c r="D2337" s="4" t="s">
        <v>271</v>
      </c>
      <c r="E2337" s="1">
        <v>690</v>
      </c>
      <c r="F2337" s="1">
        <v>3</v>
      </c>
      <c r="G2337" s="1">
        <v>0</v>
      </c>
      <c r="H2337" s="8">
        <v>27168</v>
      </c>
      <c r="I2337" s="8">
        <v>14474</v>
      </c>
      <c r="J2337" s="8">
        <v>418222</v>
      </c>
      <c r="K2337" s="1" t="s">
        <v>166</v>
      </c>
    </row>
    <row r="2338" spans="1:11">
      <c r="A2338" s="1" t="s">
        <v>232</v>
      </c>
      <c r="B2338" s="1">
        <v>2337</v>
      </c>
      <c r="C2338" s="1">
        <v>202311</v>
      </c>
      <c r="D2338" s="4" t="s">
        <v>271</v>
      </c>
      <c r="E2338" s="1">
        <v>696</v>
      </c>
      <c r="F2338" s="1">
        <v>3</v>
      </c>
      <c r="G2338" s="1">
        <v>0</v>
      </c>
      <c r="H2338" s="8">
        <v>48789</v>
      </c>
      <c r="I2338" s="8">
        <v>21403</v>
      </c>
      <c r="J2338" s="8">
        <v>384520</v>
      </c>
      <c r="K2338" s="1" t="s">
        <v>166</v>
      </c>
    </row>
    <row r="2339" spans="1:11">
      <c r="A2339" s="1" t="s">
        <v>232</v>
      </c>
      <c r="B2339" s="1">
        <v>2338</v>
      </c>
      <c r="C2339" s="1">
        <v>202311</v>
      </c>
      <c r="D2339" s="4" t="s">
        <v>271</v>
      </c>
      <c r="E2339" s="1">
        <v>720</v>
      </c>
      <c r="F2339" s="1">
        <v>3</v>
      </c>
      <c r="G2339" s="1">
        <v>0</v>
      </c>
      <c r="H2339" s="8">
        <v>487599</v>
      </c>
      <c r="I2339" s="8">
        <v>202454</v>
      </c>
      <c r="J2339" s="8">
        <v>6556645</v>
      </c>
      <c r="K2339" s="1" t="s">
        <v>166</v>
      </c>
    </row>
    <row r="2340" spans="1:11">
      <c r="A2340" s="1" t="s">
        <v>232</v>
      </c>
      <c r="B2340" s="1">
        <v>2339</v>
      </c>
      <c r="C2340" s="1">
        <v>202311</v>
      </c>
      <c r="D2340" s="4" t="s">
        <v>278</v>
      </c>
      <c r="E2340" s="1">
        <v>52</v>
      </c>
      <c r="F2340" s="1">
        <v>3</v>
      </c>
      <c r="G2340" s="1">
        <v>0</v>
      </c>
      <c r="H2340" s="8">
        <v>92661</v>
      </c>
      <c r="I2340" s="8">
        <v>29342</v>
      </c>
      <c r="J2340" s="8">
        <v>1259068</v>
      </c>
      <c r="K2340" s="1" t="s">
        <v>166</v>
      </c>
    </row>
    <row r="2341" spans="1:11">
      <c r="A2341" s="1" t="s">
        <v>232</v>
      </c>
      <c r="B2341" s="1">
        <v>2340</v>
      </c>
      <c r="C2341" s="1">
        <v>202311</v>
      </c>
      <c r="D2341" s="4" t="s">
        <v>278</v>
      </c>
      <c r="E2341" s="1">
        <v>204</v>
      </c>
      <c r="F2341" s="1">
        <v>3</v>
      </c>
      <c r="G2341" s="1">
        <v>0</v>
      </c>
      <c r="H2341" s="8">
        <v>28521</v>
      </c>
      <c r="I2341" s="8">
        <v>9585</v>
      </c>
      <c r="J2341" s="8">
        <v>298544</v>
      </c>
      <c r="K2341" s="1" t="s">
        <v>166</v>
      </c>
    </row>
    <row r="2342" spans="1:11">
      <c r="A2342" s="1" t="s">
        <v>232</v>
      </c>
      <c r="B2342" s="1">
        <v>2341</v>
      </c>
      <c r="C2342" s="1">
        <v>202311</v>
      </c>
      <c r="D2342" s="4" t="s">
        <v>278</v>
      </c>
      <c r="E2342" s="1">
        <v>662</v>
      </c>
      <c r="F2342" s="1">
        <v>3</v>
      </c>
      <c r="G2342" s="1">
        <v>0</v>
      </c>
      <c r="H2342" s="8">
        <v>15294</v>
      </c>
      <c r="I2342" s="8">
        <v>7134</v>
      </c>
      <c r="J2342" s="8">
        <v>66606</v>
      </c>
      <c r="K2342" s="1" t="s">
        <v>166</v>
      </c>
    </row>
    <row r="2343" spans="1:11">
      <c r="A2343" s="1" t="s">
        <v>232</v>
      </c>
      <c r="B2343" s="1">
        <v>2342</v>
      </c>
      <c r="C2343" s="1">
        <v>202311</v>
      </c>
      <c r="D2343" s="4" t="s">
        <v>278</v>
      </c>
      <c r="E2343" s="1">
        <v>664</v>
      </c>
      <c r="F2343" s="1">
        <v>3</v>
      </c>
      <c r="G2343" s="1">
        <v>0</v>
      </c>
      <c r="H2343" s="8">
        <v>279366</v>
      </c>
      <c r="I2343" s="8">
        <v>80283</v>
      </c>
      <c r="J2343" s="8">
        <v>1804372</v>
      </c>
      <c r="K2343" s="1" t="s">
        <v>166</v>
      </c>
    </row>
    <row r="2344" spans="1:11">
      <c r="A2344" s="1" t="s">
        <v>232</v>
      </c>
      <c r="B2344" s="1">
        <v>2343</v>
      </c>
      <c r="C2344" s="1">
        <v>202311</v>
      </c>
      <c r="D2344" s="4" t="s">
        <v>278</v>
      </c>
      <c r="E2344" s="1">
        <v>666</v>
      </c>
      <c r="F2344" s="1">
        <v>3</v>
      </c>
      <c r="G2344" s="1">
        <v>0</v>
      </c>
      <c r="H2344" s="8">
        <v>1081449</v>
      </c>
      <c r="I2344" s="8">
        <v>377537</v>
      </c>
      <c r="J2344" s="8">
        <v>6536093</v>
      </c>
      <c r="K2344" s="1" t="s">
        <v>166</v>
      </c>
    </row>
    <row r="2345" spans="1:11">
      <c r="A2345" s="1" t="s">
        <v>232</v>
      </c>
      <c r="B2345" s="1">
        <v>2344</v>
      </c>
      <c r="C2345" s="1">
        <v>202311</v>
      </c>
      <c r="D2345" s="4" t="s">
        <v>278</v>
      </c>
      <c r="E2345" s="1">
        <v>669</v>
      </c>
      <c r="F2345" s="1">
        <v>3</v>
      </c>
      <c r="G2345" s="1">
        <v>0</v>
      </c>
      <c r="H2345" s="8">
        <v>5998</v>
      </c>
      <c r="I2345" s="8">
        <v>2132</v>
      </c>
      <c r="J2345" s="8">
        <v>63662</v>
      </c>
      <c r="K2345" s="1" t="s">
        <v>166</v>
      </c>
    </row>
    <row r="2346" spans="1:11">
      <c r="A2346" s="1" t="s">
        <v>232</v>
      </c>
      <c r="B2346" s="1">
        <v>2345</v>
      </c>
      <c r="C2346" s="1">
        <v>202311</v>
      </c>
      <c r="D2346" s="4" t="s">
        <v>278</v>
      </c>
      <c r="E2346" s="1">
        <v>676</v>
      </c>
      <c r="F2346" s="1">
        <v>3</v>
      </c>
      <c r="G2346" s="1">
        <v>0</v>
      </c>
      <c r="H2346" s="8">
        <v>2674</v>
      </c>
      <c r="I2346" s="8">
        <v>494</v>
      </c>
      <c r="J2346" s="8">
        <v>10916</v>
      </c>
      <c r="K2346" s="1" t="s">
        <v>166</v>
      </c>
    </row>
    <row r="2347" spans="1:11">
      <c r="A2347" s="1" t="s">
        <v>232</v>
      </c>
      <c r="B2347" s="1">
        <v>2346</v>
      </c>
      <c r="C2347" s="1">
        <v>202311</v>
      </c>
      <c r="D2347" s="4" t="s">
        <v>278</v>
      </c>
      <c r="E2347" s="1">
        <v>690</v>
      </c>
      <c r="F2347" s="1">
        <v>3</v>
      </c>
      <c r="G2347" s="1">
        <v>0</v>
      </c>
      <c r="H2347" s="8">
        <v>186198</v>
      </c>
      <c r="I2347" s="8">
        <v>73925</v>
      </c>
      <c r="J2347" s="8">
        <v>2008963</v>
      </c>
      <c r="K2347" s="1" t="s">
        <v>166</v>
      </c>
    </row>
    <row r="2348" spans="1:11">
      <c r="A2348" s="1" t="s">
        <v>232</v>
      </c>
      <c r="B2348" s="1">
        <v>2347</v>
      </c>
      <c r="C2348" s="1">
        <v>202311</v>
      </c>
      <c r="D2348" s="4" t="s">
        <v>278</v>
      </c>
      <c r="E2348" s="1">
        <v>696</v>
      </c>
      <c r="F2348" s="1">
        <v>3</v>
      </c>
      <c r="G2348" s="1">
        <v>0</v>
      </c>
      <c r="H2348" s="8">
        <v>119968</v>
      </c>
      <c r="I2348" s="8">
        <v>44252</v>
      </c>
      <c r="J2348" s="8">
        <v>1055054</v>
      </c>
      <c r="K2348" s="1" t="s">
        <v>166</v>
      </c>
    </row>
    <row r="2349" spans="1:11">
      <c r="A2349" s="1" t="s">
        <v>232</v>
      </c>
      <c r="B2349" s="1">
        <v>2348</v>
      </c>
      <c r="C2349" s="1">
        <v>202311</v>
      </c>
      <c r="D2349" s="4" t="s">
        <v>278</v>
      </c>
      <c r="E2349" s="1">
        <v>720</v>
      </c>
      <c r="F2349" s="1">
        <v>3</v>
      </c>
      <c r="G2349" s="1">
        <v>0</v>
      </c>
      <c r="H2349" s="8">
        <v>124341</v>
      </c>
      <c r="I2349" s="8">
        <v>42157</v>
      </c>
      <c r="J2349" s="8">
        <v>1145355</v>
      </c>
      <c r="K2349" s="1" t="s">
        <v>166</v>
      </c>
    </row>
    <row r="2350" spans="1:11">
      <c r="A2350" s="1" t="s">
        <v>232</v>
      </c>
      <c r="B2350" s="1">
        <v>2349</v>
      </c>
      <c r="C2350" s="1">
        <v>202312</v>
      </c>
      <c r="D2350" s="4" t="s">
        <v>256</v>
      </c>
      <c r="E2350" s="1">
        <v>52</v>
      </c>
      <c r="F2350" s="1">
        <v>3</v>
      </c>
      <c r="G2350" s="1">
        <v>0</v>
      </c>
      <c r="H2350" s="8">
        <v>1547522</v>
      </c>
      <c r="I2350" s="8">
        <v>289173</v>
      </c>
      <c r="J2350" s="8">
        <v>6076026</v>
      </c>
      <c r="K2350" s="1" t="s">
        <v>166</v>
      </c>
    </row>
    <row r="2351" spans="1:11">
      <c r="A2351" s="1" t="s">
        <v>232</v>
      </c>
      <c r="B2351" s="1">
        <v>2350</v>
      </c>
      <c r="C2351" s="1">
        <v>202312</v>
      </c>
      <c r="D2351" s="4" t="s">
        <v>256</v>
      </c>
      <c r="E2351" s="1">
        <v>204</v>
      </c>
      <c r="F2351" s="1">
        <v>3</v>
      </c>
      <c r="G2351" s="1">
        <v>0</v>
      </c>
      <c r="H2351" s="8">
        <v>138554</v>
      </c>
      <c r="I2351" s="8">
        <v>21282</v>
      </c>
      <c r="J2351" s="8">
        <v>303206</v>
      </c>
      <c r="K2351" s="1" t="s">
        <v>166</v>
      </c>
    </row>
    <row r="2352" spans="1:11">
      <c r="A2352" s="1" t="s">
        <v>232</v>
      </c>
      <c r="B2352" s="1">
        <v>2351</v>
      </c>
      <c r="C2352" s="1">
        <v>202312</v>
      </c>
      <c r="D2352" s="4" t="s">
        <v>256</v>
      </c>
      <c r="E2352" s="1">
        <v>662</v>
      </c>
      <c r="F2352" s="1">
        <v>3</v>
      </c>
      <c r="G2352" s="1">
        <v>0</v>
      </c>
      <c r="H2352" s="8">
        <v>764105</v>
      </c>
      <c r="I2352" s="8">
        <v>181626</v>
      </c>
      <c r="J2352" s="8">
        <v>1821415</v>
      </c>
      <c r="K2352" s="1" t="s">
        <v>166</v>
      </c>
    </row>
    <row r="2353" spans="1:11">
      <c r="A2353" s="1" t="s">
        <v>232</v>
      </c>
      <c r="B2353" s="1">
        <v>2352</v>
      </c>
      <c r="C2353" s="1">
        <v>202312</v>
      </c>
      <c r="D2353" s="4" t="s">
        <v>256</v>
      </c>
      <c r="E2353" s="1">
        <v>664</v>
      </c>
      <c r="F2353" s="1">
        <v>3</v>
      </c>
      <c r="G2353" s="1">
        <v>0</v>
      </c>
      <c r="H2353" s="8">
        <v>1699729</v>
      </c>
      <c r="I2353" s="8">
        <v>244788</v>
      </c>
      <c r="J2353" s="8">
        <v>3563013</v>
      </c>
      <c r="K2353" s="1" t="s">
        <v>166</v>
      </c>
    </row>
    <row r="2354" spans="1:11">
      <c r="A2354" s="1" t="s">
        <v>232</v>
      </c>
      <c r="B2354" s="1">
        <v>2353</v>
      </c>
      <c r="C2354" s="1">
        <v>202312</v>
      </c>
      <c r="D2354" s="4" t="s">
        <v>256</v>
      </c>
      <c r="E2354" s="1">
        <v>666</v>
      </c>
      <c r="F2354" s="1">
        <v>3</v>
      </c>
      <c r="G2354" s="1">
        <v>0</v>
      </c>
      <c r="H2354" s="8">
        <v>9837755</v>
      </c>
      <c r="I2354" s="8">
        <v>1575875</v>
      </c>
      <c r="J2354" s="8">
        <v>17354960</v>
      </c>
      <c r="K2354" s="1" t="s">
        <v>166</v>
      </c>
    </row>
    <row r="2355" spans="1:11">
      <c r="A2355" s="1" t="s">
        <v>232</v>
      </c>
      <c r="B2355" s="1">
        <v>2354</v>
      </c>
      <c r="C2355" s="1">
        <v>202312</v>
      </c>
      <c r="D2355" s="4" t="s">
        <v>256</v>
      </c>
      <c r="E2355" s="1">
        <v>669</v>
      </c>
      <c r="F2355" s="1">
        <v>3</v>
      </c>
      <c r="G2355" s="1">
        <v>0</v>
      </c>
      <c r="H2355" s="8">
        <v>729449</v>
      </c>
      <c r="I2355" s="8">
        <v>101053</v>
      </c>
      <c r="J2355" s="8">
        <v>1194260</v>
      </c>
      <c r="K2355" s="1" t="s">
        <v>166</v>
      </c>
    </row>
    <row r="2356" spans="1:11">
      <c r="A2356" s="1" t="s">
        <v>232</v>
      </c>
      <c r="B2356" s="1">
        <v>2355</v>
      </c>
      <c r="C2356" s="1">
        <v>202312</v>
      </c>
      <c r="D2356" s="4" t="s">
        <v>256</v>
      </c>
      <c r="E2356" s="1">
        <v>676</v>
      </c>
      <c r="F2356" s="1">
        <v>3</v>
      </c>
      <c r="G2356" s="1">
        <v>0</v>
      </c>
      <c r="H2356" s="8">
        <v>2001</v>
      </c>
      <c r="I2356" s="8">
        <v>875</v>
      </c>
      <c r="J2356" s="8">
        <v>10466</v>
      </c>
      <c r="K2356" s="1" t="s">
        <v>166</v>
      </c>
    </row>
    <row r="2357" spans="1:11">
      <c r="A2357" s="1" t="s">
        <v>232</v>
      </c>
      <c r="B2357" s="1">
        <v>2356</v>
      </c>
      <c r="C2357" s="1">
        <v>202312</v>
      </c>
      <c r="D2357" s="4" t="s">
        <v>256</v>
      </c>
      <c r="E2357" s="1">
        <v>690</v>
      </c>
      <c r="F2357" s="1">
        <v>3</v>
      </c>
      <c r="G2357" s="1">
        <v>0</v>
      </c>
      <c r="H2357" s="8">
        <v>353905</v>
      </c>
      <c r="I2357" s="8">
        <v>70768</v>
      </c>
      <c r="J2357" s="8">
        <v>1672359</v>
      </c>
      <c r="K2357" s="1" t="s">
        <v>166</v>
      </c>
    </row>
    <row r="2358" spans="1:11">
      <c r="A2358" s="1" t="s">
        <v>232</v>
      </c>
      <c r="B2358" s="1">
        <v>2357</v>
      </c>
      <c r="C2358" s="1">
        <v>202312</v>
      </c>
      <c r="D2358" s="4" t="s">
        <v>256</v>
      </c>
      <c r="E2358" s="1">
        <v>696</v>
      </c>
      <c r="F2358" s="1">
        <v>3</v>
      </c>
      <c r="G2358" s="1">
        <v>0</v>
      </c>
      <c r="H2358" s="8">
        <v>125659</v>
      </c>
      <c r="I2358" s="8">
        <v>24134</v>
      </c>
      <c r="J2358" s="8">
        <v>505755</v>
      </c>
      <c r="K2358" s="1" t="s">
        <v>166</v>
      </c>
    </row>
    <row r="2359" spans="1:11">
      <c r="A2359" s="1" t="s">
        <v>232</v>
      </c>
      <c r="B2359" s="1">
        <v>2358</v>
      </c>
      <c r="C2359" s="1">
        <v>202312</v>
      </c>
      <c r="D2359" s="4" t="s">
        <v>256</v>
      </c>
      <c r="E2359" s="1">
        <v>720</v>
      </c>
      <c r="F2359" s="1">
        <v>3</v>
      </c>
      <c r="G2359" s="1">
        <v>0</v>
      </c>
      <c r="H2359" s="8">
        <v>652014</v>
      </c>
      <c r="I2359" s="8">
        <v>150484</v>
      </c>
      <c r="J2359" s="8">
        <v>3068433</v>
      </c>
      <c r="K2359" s="1" t="s">
        <v>166</v>
      </c>
    </row>
    <row r="2360" spans="1:11">
      <c r="A2360" s="1" t="s">
        <v>232</v>
      </c>
      <c r="B2360" s="1">
        <v>2359</v>
      </c>
      <c r="C2360" s="1">
        <v>202312</v>
      </c>
      <c r="D2360" s="4" t="s">
        <v>265</v>
      </c>
      <c r="E2360" s="1">
        <v>52</v>
      </c>
      <c r="F2360" s="1">
        <v>3</v>
      </c>
      <c r="G2360" s="1">
        <v>0</v>
      </c>
      <c r="H2360" s="8">
        <v>433474</v>
      </c>
      <c r="I2360" s="8">
        <v>171763</v>
      </c>
      <c r="J2360" s="8">
        <v>3439142</v>
      </c>
      <c r="K2360" s="1" t="s">
        <v>166</v>
      </c>
    </row>
    <row r="2361" spans="1:11">
      <c r="A2361" s="1" t="s">
        <v>232</v>
      </c>
      <c r="B2361" s="1">
        <v>2360</v>
      </c>
      <c r="C2361" s="1">
        <v>202312</v>
      </c>
      <c r="D2361" s="4" t="s">
        <v>265</v>
      </c>
      <c r="E2361" s="1">
        <v>204</v>
      </c>
      <c r="F2361" s="1">
        <v>3</v>
      </c>
      <c r="G2361" s="1">
        <v>0</v>
      </c>
      <c r="H2361" s="8">
        <v>11018</v>
      </c>
      <c r="I2361" s="8">
        <v>3324</v>
      </c>
      <c r="J2361" s="8">
        <v>53019</v>
      </c>
      <c r="K2361" s="1" t="s">
        <v>166</v>
      </c>
    </row>
    <row r="2362" spans="1:11">
      <c r="A2362" s="1" t="s">
        <v>232</v>
      </c>
      <c r="B2362" s="1">
        <v>2361</v>
      </c>
      <c r="C2362" s="1">
        <v>202312</v>
      </c>
      <c r="D2362" s="4" t="s">
        <v>265</v>
      </c>
      <c r="E2362" s="1">
        <v>662</v>
      </c>
      <c r="F2362" s="1">
        <v>3</v>
      </c>
      <c r="G2362" s="1">
        <v>0</v>
      </c>
      <c r="H2362" s="8">
        <v>109054</v>
      </c>
      <c r="I2362" s="8">
        <v>60214</v>
      </c>
      <c r="J2362" s="8">
        <v>642307</v>
      </c>
      <c r="K2362" s="1" t="s">
        <v>166</v>
      </c>
    </row>
    <row r="2363" spans="1:11">
      <c r="A2363" s="1" t="s">
        <v>232</v>
      </c>
      <c r="B2363" s="1">
        <v>2362</v>
      </c>
      <c r="C2363" s="1">
        <v>202312</v>
      </c>
      <c r="D2363" s="4" t="s">
        <v>265</v>
      </c>
      <c r="E2363" s="1">
        <v>664</v>
      </c>
      <c r="F2363" s="1">
        <v>3</v>
      </c>
      <c r="G2363" s="1">
        <v>0</v>
      </c>
      <c r="H2363" s="8">
        <v>80703</v>
      </c>
      <c r="I2363" s="8">
        <v>25305</v>
      </c>
      <c r="J2363" s="8">
        <v>214663</v>
      </c>
      <c r="K2363" s="1" t="s">
        <v>166</v>
      </c>
    </row>
    <row r="2364" spans="1:11">
      <c r="A2364" s="1" t="s">
        <v>232</v>
      </c>
      <c r="B2364" s="1">
        <v>2363</v>
      </c>
      <c r="C2364" s="1">
        <v>202312</v>
      </c>
      <c r="D2364" s="4" t="s">
        <v>265</v>
      </c>
      <c r="E2364" s="1">
        <v>666</v>
      </c>
      <c r="F2364" s="1">
        <v>3</v>
      </c>
      <c r="G2364" s="1">
        <v>0</v>
      </c>
      <c r="H2364" s="8">
        <v>1937266</v>
      </c>
      <c r="I2364" s="8">
        <v>711257</v>
      </c>
      <c r="J2364" s="8">
        <v>8668578</v>
      </c>
      <c r="K2364" s="1" t="s">
        <v>166</v>
      </c>
    </row>
    <row r="2365" spans="1:11">
      <c r="A2365" s="1" t="s">
        <v>232</v>
      </c>
      <c r="B2365" s="1">
        <v>2364</v>
      </c>
      <c r="C2365" s="1">
        <v>202312</v>
      </c>
      <c r="D2365" s="4" t="s">
        <v>265</v>
      </c>
      <c r="E2365" s="1">
        <v>669</v>
      </c>
      <c r="F2365" s="1">
        <v>3</v>
      </c>
      <c r="G2365" s="1">
        <v>0</v>
      </c>
      <c r="H2365" s="8">
        <v>47738</v>
      </c>
      <c r="I2365" s="8">
        <v>15969</v>
      </c>
      <c r="J2365" s="8">
        <v>199873</v>
      </c>
      <c r="K2365" s="1" t="s">
        <v>166</v>
      </c>
    </row>
    <row r="2366" spans="1:11">
      <c r="A2366" s="1" t="s">
        <v>232</v>
      </c>
      <c r="B2366" s="1">
        <v>2365</v>
      </c>
      <c r="C2366" s="1">
        <v>202312</v>
      </c>
      <c r="D2366" s="4" t="s">
        <v>265</v>
      </c>
      <c r="E2366" s="1">
        <v>676</v>
      </c>
      <c r="F2366" s="1">
        <v>3</v>
      </c>
      <c r="G2366" s="1">
        <v>0</v>
      </c>
      <c r="H2366" s="8">
        <v>57031</v>
      </c>
      <c r="I2366" s="8">
        <v>16764</v>
      </c>
      <c r="J2366" s="8">
        <v>341563</v>
      </c>
      <c r="K2366" s="1" t="s">
        <v>166</v>
      </c>
    </row>
    <row r="2367" spans="1:11">
      <c r="A2367" s="1" t="s">
        <v>232</v>
      </c>
      <c r="B2367" s="1">
        <v>2366</v>
      </c>
      <c r="C2367" s="1">
        <v>202312</v>
      </c>
      <c r="D2367" s="4" t="s">
        <v>265</v>
      </c>
      <c r="E2367" s="1">
        <v>690</v>
      </c>
      <c r="F2367" s="1">
        <v>3</v>
      </c>
      <c r="G2367" s="1">
        <v>0</v>
      </c>
      <c r="H2367" s="8">
        <v>36595</v>
      </c>
      <c r="I2367" s="8">
        <v>10221</v>
      </c>
      <c r="J2367" s="8">
        <v>305238</v>
      </c>
      <c r="K2367" s="1" t="s">
        <v>166</v>
      </c>
    </row>
    <row r="2368" spans="1:11">
      <c r="A2368" s="1" t="s">
        <v>232</v>
      </c>
      <c r="B2368" s="1">
        <v>2367</v>
      </c>
      <c r="C2368" s="1">
        <v>202312</v>
      </c>
      <c r="D2368" s="4" t="s">
        <v>265</v>
      </c>
      <c r="E2368" s="1">
        <v>696</v>
      </c>
      <c r="F2368" s="1">
        <v>3</v>
      </c>
      <c r="G2368" s="1">
        <v>0</v>
      </c>
      <c r="H2368" s="8">
        <v>663146</v>
      </c>
      <c r="I2368" s="8">
        <v>313493</v>
      </c>
      <c r="J2368" s="8">
        <v>3452160</v>
      </c>
      <c r="K2368" s="1" t="s">
        <v>166</v>
      </c>
    </row>
    <row r="2369" spans="1:11">
      <c r="A2369" s="1" t="s">
        <v>232</v>
      </c>
      <c r="B2369" s="1">
        <v>2368</v>
      </c>
      <c r="C2369" s="1">
        <v>202312</v>
      </c>
      <c r="D2369" s="4" t="s">
        <v>265</v>
      </c>
      <c r="E2369" s="1">
        <v>720</v>
      </c>
      <c r="F2369" s="1">
        <v>3</v>
      </c>
      <c r="G2369" s="1">
        <v>0</v>
      </c>
      <c r="H2369" s="8">
        <v>1673308</v>
      </c>
      <c r="I2369" s="8">
        <v>764189</v>
      </c>
      <c r="J2369" s="8">
        <v>11173731</v>
      </c>
      <c r="K2369" s="1" t="s">
        <v>166</v>
      </c>
    </row>
    <row r="2370" spans="1:11">
      <c r="A2370" s="1" t="s">
        <v>232</v>
      </c>
      <c r="B2370" s="1">
        <v>2369</v>
      </c>
      <c r="C2370" s="1">
        <v>202312</v>
      </c>
      <c r="D2370" s="4" t="s">
        <v>271</v>
      </c>
      <c r="E2370" s="1">
        <v>52</v>
      </c>
      <c r="F2370" s="1">
        <v>3</v>
      </c>
      <c r="G2370" s="1">
        <v>0</v>
      </c>
      <c r="H2370" s="8">
        <v>79612</v>
      </c>
      <c r="I2370" s="8">
        <v>45136</v>
      </c>
      <c r="J2370" s="8">
        <v>1429317</v>
      </c>
      <c r="K2370" s="1" t="s">
        <v>166</v>
      </c>
    </row>
    <row r="2371" spans="1:11">
      <c r="A2371" s="1" t="s">
        <v>232</v>
      </c>
      <c r="B2371" s="1">
        <v>2370</v>
      </c>
      <c r="C2371" s="1">
        <v>202312</v>
      </c>
      <c r="D2371" s="4" t="s">
        <v>271</v>
      </c>
      <c r="E2371" s="1">
        <v>204</v>
      </c>
      <c r="F2371" s="1">
        <v>3</v>
      </c>
      <c r="G2371" s="1">
        <v>0</v>
      </c>
      <c r="H2371" s="8">
        <v>72766</v>
      </c>
      <c r="I2371" s="8">
        <v>27970</v>
      </c>
      <c r="J2371" s="8">
        <v>629436</v>
      </c>
      <c r="K2371" s="1" t="s">
        <v>166</v>
      </c>
    </row>
    <row r="2372" spans="1:11">
      <c r="A2372" s="1" t="s">
        <v>232</v>
      </c>
      <c r="B2372" s="1">
        <v>2371</v>
      </c>
      <c r="C2372" s="1">
        <v>202312</v>
      </c>
      <c r="D2372" s="4" t="s">
        <v>271</v>
      </c>
      <c r="E2372" s="1">
        <v>662</v>
      </c>
      <c r="F2372" s="1">
        <v>3</v>
      </c>
      <c r="G2372" s="1">
        <v>0</v>
      </c>
      <c r="H2372" s="8">
        <v>12879</v>
      </c>
      <c r="I2372" s="8">
        <v>4676</v>
      </c>
      <c r="J2372" s="8">
        <v>54710</v>
      </c>
      <c r="K2372" s="1" t="s">
        <v>166</v>
      </c>
    </row>
    <row r="2373" spans="1:11">
      <c r="A2373" s="1" t="s">
        <v>232</v>
      </c>
      <c r="B2373" s="1">
        <v>2372</v>
      </c>
      <c r="C2373" s="1">
        <v>202312</v>
      </c>
      <c r="D2373" s="4" t="s">
        <v>271</v>
      </c>
      <c r="E2373" s="1">
        <v>664</v>
      </c>
      <c r="F2373" s="1">
        <v>3</v>
      </c>
      <c r="G2373" s="1">
        <v>0</v>
      </c>
      <c r="H2373" s="8">
        <v>124378</v>
      </c>
      <c r="I2373" s="8">
        <v>44131</v>
      </c>
      <c r="J2373" s="8">
        <v>1531095</v>
      </c>
      <c r="K2373" s="1" t="s">
        <v>166</v>
      </c>
    </row>
    <row r="2374" spans="1:11">
      <c r="A2374" s="1" t="s">
        <v>232</v>
      </c>
      <c r="B2374" s="1">
        <v>2373</v>
      </c>
      <c r="C2374" s="1">
        <v>202312</v>
      </c>
      <c r="D2374" s="4" t="s">
        <v>271</v>
      </c>
      <c r="E2374" s="1">
        <v>666</v>
      </c>
      <c r="F2374" s="1">
        <v>3</v>
      </c>
      <c r="G2374" s="1">
        <v>0</v>
      </c>
      <c r="H2374" s="8">
        <v>129707</v>
      </c>
      <c r="I2374" s="8">
        <v>49648</v>
      </c>
      <c r="J2374" s="8">
        <v>784891</v>
      </c>
      <c r="K2374" s="1" t="s">
        <v>166</v>
      </c>
    </row>
    <row r="2375" spans="1:11">
      <c r="A2375" s="1" t="s">
        <v>232</v>
      </c>
      <c r="B2375" s="1">
        <v>2374</v>
      </c>
      <c r="C2375" s="1">
        <v>202312</v>
      </c>
      <c r="D2375" s="4" t="s">
        <v>271</v>
      </c>
      <c r="E2375" s="1">
        <v>669</v>
      </c>
      <c r="F2375" s="1">
        <v>3</v>
      </c>
      <c r="G2375" s="1">
        <v>0</v>
      </c>
      <c r="H2375" s="8">
        <v>65668</v>
      </c>
      <c r="I2375" s="8">
        <v>18055</v>
      </c>
      <c r="J2375" s="8">
        <v>335702</v>
      </c>
      <c r="K2375" s="1" t="s">
        <v>166</v>
      </c>
    </row>
    <row r="2376" spans="1:11">
      <c r="A2376" s="1" t="s">
        <v>232</v>
      </c>
      <c r="B2376" s="1">
        <v>2375</v>
      </c>
      <c r="C2376" s="1">
        <v>202312</v>
      </c>
      <c r="D2376" s="4" t="s">
        <v>271</v>
      </c>
      <c r="E2376" s="1">
        <v>676</v>
      </c>
      <c r="F2376" s="1">
        <v>3</v>
      </c>
      <c r="G2376" s="1">
        <v>0</v>
      </c>
      <c r="H2376" s="8">
        <v>1840</v>
      </c>
      <c r="I2376" s="8">
        <v>4012</v>
      </c>
      <c r="J2376" s="8">
        <v>315216</v>
      </c>
      <c r="K2376" s="1" t="s">
        <v>166</v>
      </c>
    </row>
    <row r="2377" spans="1:11">
      <c r="A2377" s="1" t="s">
        <v>232</v>
      </c>
      <c r="B2377" s="1">
        <v>2376</v>
      </c>
      <c r="C2377" s="1">
        <v>202312</v>
      </c>
      <c r="D2377" s="4" t="s">
        <v>271</v>
      </c>
      <c r="E2377" s="1">
        <v>690</v>
      </c>
      <c r="F2377" s="1">
        <v>3</v>
      </c>
      <c r="G2377" s="1">
        <v>0</v>
      </c>
      <c r="H2377" s="8">
        <v>19110</v>
      </c>
      <c r="I2377" s="8">
        <v>9356</v>
      </c>
      <c r="J2377" s="8">
        <v>437967</v>
      </c>
      <c r="K2377" s="1" t="s">
        <v>166</v>
      </c>
    </row>
    <row r="2378" spans="1:11">
      <c r="A2378" s="1" t="s">
        <v>232</v>
      </c>
      <c r="B2378" s="1">
        <v>2377</v>
      </c>
      <c r="C2378" s="1">
        <v>202312</v>
      </c>
      <c r="D2378" s="4" t="s">
        <v>271</v>
      </c>
      <c r="E2378" s="1">
        <v>696</v>
      </c>
      <c r="F2378" s="1">
        <v>3</v>
      </c>
      <c r="G2378" s="1">
        <v>0</v>
      </c>
      <c r="H2378" s="8">
        <v>47831</v>
      </c>
      <c r="I2378" s="8">
        <v>19158</v>
      </c>
      <c r="J2378" s="8">
        <v>287018</v>
      </c>
      <c r="K2378" s="1" t="s">
        <v>166</v>
      </c>
    </row>
    <row r="2379" spans="1:11">
      <c r="A2379" s="1" t="s">
        <v>232</v>
      </c>
      <c r="B2379" s="1">
        <v>2378</v>
      </c>
      <c r="C2379" s="1">
        <v>202312</v>
      </c>
      <c r="D2379" s="4" t="s">
        <v>271</v>
      </c>
      <c r="E2379" s="1">
        <v>720</v>
      </c>
      <c r="F2379" s="1">
        <v>3</v>
      </c>
      <c r="G2379" s="1">
        <v>0</v>
      </c>
      <c r="H2379" s="8">
        <v>454751</v>
      </c>
      <c r="I2379" s="8">
        <v>190097</v>
      </c>
      <c r="J2379" s="8">
        <v>5832711</v>
      </c>
      <c r="K2379" s="1" t="s">
        <v>166</v>
      </c>
    </row>
    <row r="2380" spans="1:11">
      <c r="A2380" s="1" t="s">
        <v>232</v>
      </c>
      <c r="B2380" s="1">
        <v>2379</v>
      </c>
      <c r="C2380" s="1">
        <v>202312</v>
      </c>
      <c r="D2380" s="4" t="s">
        <v>278</v>
      </c>
      <c r="E2380" s="1">
        <v>52</v>
      </c>
      <c r="F2380" s="1">
        <v>3</v>
      </c>
      <c r="G2380" s="1">
        <v>0</v>
      </c>
      <c r="H2380" s="8">
        <v>88468</v>
      </c>
      <c r="I2380" s="8">
        <v>27727</v>
      </c>
      <c r="J2380" s="8">
        <v>1136964</v>
      </c>
      <c r="K2380" s="1" t="s">
        <v>166</v>
      </c>
    </row>
    <row r="2381" spans="1:11">
      <c r="A2381" s="1" t="s">
        <v>232</v>
      </c>
      <c r="B2381" s="1">
        <v>2380</v>
      </c>
      <c r="C2381" s="1">
        <v>202312</v>
      </c>
      <c r="D2381" s="4" t="s">
        <v>278</v>
      </c>
      <c r="E2381" s="1">
        <v>204</v>
      </c>
      <c r="F2381" s="1">
        <v>3</v>
      </c>
      <c r="G2381" s="1">
        <v>0</v>
      </c>
      <c r="H2381" s="8">
        <v>14808</v>
      </c>
      <c r="I2381" s="8">
        <v>5347</v>
      </c>
      <c r="J2381" s="8">
        <v>181537</v>
      </c>
      <c r="K2381" s="1" t="s">
        <v>166</v>
      </c>
    </row>
    <row r="2382" spans="1:11">
      <c r="A2382" s="1" t="s">
        <v>232</v>
      </c>
      <c r="B2382" s="1">
        <v>2381</v>
      </c>
      <c r="C2382" s="1">
        <v>202312</v>
      </c>
      <c r="D2382" s="4" t="s">
        <v>278</v>
      </c>
      <c r="E2382" s="1">
        <v>662</v>
      </c>
      <c r="F2382" s="1">
        <v>3</v>
      </c>
      <c r="G2382" s="1">
        <v>0</v>
      </c>
      <c r="H2382" s="8">
        <v>21697</v>
      </c>
      <c r="I2382" s="8">
        <v>11107</v>
      </c>
      <c r="J2382" s="8">
        <v>74487</v>
      </c>
      <c r="K2382" s="1" t="s">
        <v>166</v>
      </c>
    </row>
    <row r="2383" spans="1:11">
      <c r="A2383" s="1" t="s">
        <v>232</v>
      </c>
      <c r="B2383" s="1">
        <v>2382</v>
      </c>
      <c r="C2383" s="1">
        <v>202312</v>
      </c>
      <c r="D2383" s="4" t="s">
        <v>278</v>
      </c>
      <c r="E2383" s="1">
        <v>664</v>
      </c>
      <c r="F2383" s="1">
        <v>3</v>
      </c>
      <c r="G2383" s="1">
        <v>0</v>
      </c>
      <c r="H2383" s="8">
        <v>149290</v>
      </c>
      <c r="I2383" s="8">
        <v>58718</v>
      </c>
      <c r="J2383" s="8">
        <v>1202279</v>
      </c>
      <c r="K2383" s="1" t="s">
        <v>166</v>
      </c>
    </row>
    <row r="2384" spans="1:11">
      <c r="A2384" s="1" t="s">
        <v>232</v>
      </c>
      <c r="B2384" s="1">
        <v>2383</v>
      </c>
      <c r="C2384" s="1">
        <v>202312</v>
      </c>
      <c r="D2384" s="4" t="s">
        <v>278</v>
      </c>
      <c r="E2384" s="1">
        <v>666</v>
      </c>
      <c r="F2384" s="1">
        <v>3</v>
      </c>
      <c r="G2384" s="1">
        <v>0</v>
      </c>
      <c r="H2384" s="8">
        <v>796645</v>
      </c>
      <c r="I2384" s="8">
        <v>282565</v>
      </c>
      <c r="J2384" s="8">
        <v>4790263</v>
      </c>
      <c r="K2384" s="1" t="s">
        <v>166</v>
      </c>
    </row>
    <row r="2385" spans="1:11">
      <c r="A2385" s="1" t="s">
        <v>232</v>
      </c>
      <c r="B2385" s="1">
        <v>2384</v>
      </c>
      <c r="C2385" s="1">
        <v>202312</v>
      </c>
      <c r="D2385" s="4" t="s">
        <v>278</v>
      </c>
      <c r="E2385" s="1">
        <v>669</v>
      </c>
      <c r="F2385" s="1">
        <v>3</v>
      </c>
      <c r="G2385" s="1">
        <v>0</v>
      </c>
      <c r="H2385" s="8">
        <v>13462</v>
      </c>
      <c r="I2385" s="8">
        <v>6175</v>
      </c>
      <c r="J2385" s="8">
        <v>125374</v>
      </c>
      <c r="K2385" s="1" t="s">
        <v>166</v>
      </c>
    </row>
    <row r="2386" spans="1:11">
      <c r="A2386" s="1" t="s">
        <v>232</v>
      </c>
      <c r="B2386" s="1">
        <v>2385</v>
      </c>
      <c r="C2386" s="1">
        <v>202312</v>
      </c>
      <c r="D2386" s="4" t="s">
        <v>278</v>
      </c>
      <c r="E2386" s="1">
        <v>676</v>
      </c>
      <c r="F2386" s="1">
        <v>3</v>
      </c>
      <c r="G2386" s="1">
        <v>0</v>
      </c>
      <c r="H2386" s="8">
        <v>8069</v>
      </c>
      <c r="I2386" s="8">
        <v>1619</v>
      </c>
      <c r="J2386" s="8">
        <v>41315</v>
      </c>
      <c r="K2386" s="1" t="s">
        <v>166</v>
      </c>
    </row>
    <row r="2387" spans="1:11">
      <c r="A2387" s="1" t="s">
        <v>232</v>
      </c>
      <c r="B2387" s="1">
        <v>2386</v>
      </c>
      <c r="C2387" s="1">
        <v>202312</v>
      </c>
      <c r="D2387" s="4" t="s">
        <v>278</v>
      </c>
      <c r="E2387" s="1">
        <v>690</v>
      </c>
      <c r="F2387" s="1">
        <v>3</v>
      </c>
      <c r="G2387" s="1">
        <v>0</v>
      </c>
      <c r="H2387" s="8">
        <v>146354</v>
      </c>
      <c r="I2387" s="8">
        <v>50495</v>
      </c>
      <c r="J2387" s="8">
        <v>1422276</v>
      </c>
      <c r="K2387" s="1" t="s">
        <v>166</v>
      </c>
    </row>
    <row r="2388" spans="1:11">
      <c r="A2388" s="1" t="s">
        <v>232</v>
      </c>
      <c r="B2388" s="1">
        <v>2387</v>
      </c>
      <c r="C2388" s="1">
        <v>202312</v>
      </c>
      <c r="D2388" s="4" t="s">
        <v>278</v>
      </c>
      <c r="E2388" s="1">
        <v>696</v>
      </c>
      <c r="F2388" s="1">
        <v>3</v>
      </c>
      <c r="G2388" s="1">
        <v>0</v>
      </c>
      <c r="H2388" s="8">
        <v>41984</v>
      </c>
      <c r="I2388" s="8">
        <v>14442</v>
      </c>
      <c r="J2388" s="8">
        <v>401929</v>
      </c>
      <c r="K2388" s="1" t="s">
        <v>166</v>
      </c>
    </row>
    <row r="2389" spans="1:11">
      <c r="A2389" s="1" t="s">
        <v>232</v>
      </c>
      <c r="B2389" s="1">
        <v>2388</v>
      </c>
      <c r="C2389" s="1">
        <v>202312</v>
      </c>
      <c r="D2389" s="4" t="s">
        <v>278</v>
      </c>
      <c r="E2389" s="1">
        <v>720</v>
      </c>
      <c r="F2389" s="1">
        <v>3</v>
      </c>
      <c r="G2389" s="1">
        <v>0</v>
      </c>
      <c r="H2389" s="8">
        <v>138884</v>
      </c>
      <c r="I2389" s="8">
        <v>51754</v>
      </c>
      <c r="J2389" s="8">
        <v>1336399</v>
      </c>
      <c r="K2389" s="1" t="s">
        <v>166</v>
      </c>
    </row>
    <row r="2390" spans="1:11">
      <c r="A2390" s="1" t="s">
        <v>232</v>
      </c>
      <c r="B2390" s="1">
        <v>2389</v>
      </c>
      <c r="C2390" s="1">
        <v>202401</v>
      </c>
      <c r="D2390" s="4" t="s">
        <v>256</v>
      </c>
      <c r="E2390" s="1">
        <v>52</v>
      </c>
      <c r="F2390" s="1">
        <v>3</v>
      </c>
      <c r="G2390" s="1">
        <v>0</v>
      </c>
      <c r="H2390" s="8">
        <v>2126927</v>
      </c>
      <c r="I2390" s="8">
        <v>394918</v>
      </c>
      <c r="J2390" s="8">
        <v>9020385</v>
      </c>
      <c r="K2390" s="1" t="s">
        <v>166</v>
      </c>
    </row>
    <row r="2391" spans="1:11">
      <c r="A2391" s="1" t="s">
        <v>232</v>
      </c>
      <c r="B2391" s="1">
        <v>2390</v>
      </c>
      <c r="C2391" s="1">
        <v>202401</v>
      </c>
      <c r="D2391" s="4" t="s">
        <v>256</v>
      </c>
      <c r="E2391" s="1">
        <v>204</v>
      </c>
      <c r="F2391" s="1">
        <v>3</v>
      </c>
      <c r="G2391" s="1">
        <v>0</v>
      </c>
      <c r="H2391" s="8">
        <v>481198</v>
      </c>
      <c r="I2391" s="8">
        <v>80239</v>
      </c>
      <c r="J2391" s="8">
        <v>791265</v>
      </c>
      <c r="K2391" s="1" t="s">
        <v>166</v>
      </c>
    </row>
    <row r="2392" spans="1:11">
      <c r="A2392" s="1" t="s">
        <v>232</v>
      </c>
      <c r="B2392" s="1">
        <v>2391</v>
      </c>
      <c r="C2392" s="1">
        <v>202401</v>
      </c>
      <c r="D2392" s="4" t="s">
        <v>256</v>
      </c>
      <c r="E2392" s="1">
        <v>662</v>
      </c>
      <c r="F2392" s="1">
        <v>3</v>
      </c>
      <c r="G2392" s="1">
        <v>0</v>
      </c>
      <c r="H2392" s="8">
        <v>1354395</v>
      </c>
      <c r="I2392" s="8">
        <v>325898</v>
      </c>
      <c r="J2392" s="8">
        <v>3444407</v>
      </c>
      <c r="K2392" s="1" t="s">
        <v>166</v>
      </c>
    </row>
    <row r="2393" spans="1:11">
      <c r="A2393" s="1" t="s">
        <v>232</v>
      </c>
      <c r="B2393" s="1">
        <v>2392</v>
      </c>
      <c r="C2393" s="1">
        <v>202401</v>
      </c>
      <c r="D2393" s="4" t="s">
        <v>256</v>
      </c>
      <c r="E2393" s="1">
        <v>664</v>
      </c>
      <c r="F2393" s="1">
        <v>3</v>
      </c>
      <c r="G2393" s="1">
        <v>0</v>
      </c>
      <c r="H2393" s="8">
        <v>2335854</v>
      </c>
      <c r="I2393" s="8">
        <v>383443</v>
      </c>
      <c r="J2393" s="8">
        <v>5521428</v>
      </c>
      <c r="K2393" s="1" t="s">
        <v>166</v>
      </c>
    </row>
    <row r="2394" spans="1:11">
      <c r="A2394" s="1" t="s">
        <v>232</v>
      </c>
      <c r="B2394" s="1">
        <v>2393</v>
      </c>
      <c r="C2394" s="1">
        <v>202401</v>
      </c>
      <c r="D2394" s="4" t="s">
        <v>256</v>
      </c>
      <c r="E2394" s="1">
        <v>666</v>
      </c>
      <c r="F2394" s="1">
        <v>3</v>
      </c>
      <c r="G2394" s="1">
        <v>0</v>
      </c>
      <c r="H2394" s="8">
        <v>18315488</v>
      </c>
      <c r="I2394" s="8">
        <v>2780517</v>
      </c>
      <c r="J2394" s="8">
        <v>30721066</v>
      </c>
      <c r="K2394" s="1" t="s">
        <v>166</v>
      </c>
    </row>
    <row r="2395" spans="1:11">
      <c r="A2395" s="1" t="s">
        <v>232</v>
      </c>
      <c r="B2395" s="1">
        <v>2394</v>
      </c>
      <c r="C2395" s="1">
        <v>202401</v>
      </c>
      <c r="D2395" s="4" t="s">
        <v>256</v>
      </c>
      <c r="E2395" s="1">
        <v>669</v>
      </c>
      <c r="F2395" s="1">
        <v>3</v>
      </c>
      <c r="G2395" s="1">
        <v>0</v>
      </c>
      <c r="H2395" s="8">
        <v>525769</v>
      </c>
      <c r="I2395" s="8">
        <v>130326</v>
      </c>
      <c r="J2395" s="8">
        <v>1470289</v>
      </c>
      <c r="K2395" s="1" t="s">
        <v>166</v>
      </c>
    </row>
    <row r="2396" spans="1:11">
      <c r="A2396" s="1" t="s">
        <v>232</v>
      </c>
      <c r="B2396" s="1">
        <v>2395</v>
      </c>
      <c r="C2396" s="1">
        <v>202401</v>
      </c>
      <c r="D2396" s="4" t="s">
        <v>256</v>
      </c>
      <c r="E2396" s="1">
        <v>676</v>
      </c>
      <c r="F2396" s="1">
        <v>3</v>
      </c>
      <c r="G2396" s="1">
        <v>0</v>
      </c>
      <c r="H2396" s="8">
        <v>55474</v>
      </c>
      <c r="I2396" s="8">
        <v>10215</v>
      </c>
      <c r="J2396" s="8">
        <v>192463</v>
      </c>
      <c r="K2396" s="1" t="s">
        <v>166</v>
      </c>
    </row>
    <row r="2397" spans="1:11">
      <c r="A2397" s="1" t="s">
        <v>232</v>
      </c>
      <c r="B2397" s="1">
        <v>2396</v>
      </c>
      <c r="C2397" s="1">
        <v>202401</v>
      </c>
      <c r="D2397" s="4" t="s">
        <v>256</v>
      </c>
      <c r="E2397" s="1">
        <v>690</v>
      </c>
      <c r="F2397" s="1">
        <v>3</v>
      </c>
      <c r="G2397" s="1">
        <v>0</v>
      </c>
      <c r="H2397" s="8">
        <v>270543</v>
      </c>
      <c r="I2397" s="8">
        <v>52525</v>
      </c>
      <c r="J2397" s="8">
        <v>1258052</v>
      </c>
      <c r="K2397" s="1" t="s">
        <v>166</v>
      </c>
    </row>
    <row r="2398" spans="1:11">
      <c r="A2398" s="1" t="s">
        <v>232</v>
      </c>
      <c r="B2398" s="1">
        <v>2397</v>
      </c>
      <c r="C2398" s="1">
        <v>202401</v>
      </c>
      <c r="D2398" s="4" t="s">
        <v>256</v>
      </c>
      <c r="E2398" s="1">
        <v>696</v>
      </c>
      <c r="F2398" s="1">
        <v>3</v>
      </c>
      <c r="G2398" s="1">
        <v>0</v>
      </c>
      <c r="H2398" s="8">
        <v>153556</v>
      </c>
      <c r="I2398" s="8">
        <v>30000</v>
      </c>
      <c r="J2398" s="8">
        <v>634775</v>
      </c>
      <c r="K2398" s="1" t="s">
        <v>166</v>
      </c>
    </row>
    <row r="2399" spans="1:11">
      <c r="A2399" s="1" t="s">
        <v>232</v>
      </c>
      <c r="B2399" s="1">
        <v>2398</v>
      </c>
      <c r="C2399" s="1">
        <v>202401</v>
      </c>
      <c r="D2399" s="4" t="s">
        <v>256</v>
      </c>
      <c r="E2399" s="1">
        <v>720</v>
      </c>
      <c r="F2399" s="1">
        <v>3</v>
      </c>
      <c r="G2399" s="1">
        <v>0</v>
      </c>
      <c r="H2399" s="8">
        <v>977682</v>
      </c>
      <c r="I2399" s="8">
        <v>227943</v>
      </c>
      <c r="J2399" s="8">
        <v>3950649</v>
      </c>
      <c r="K2399" s="1" t="s">
        <v>166</v>
      </c>
    </row>
    <row r="2400" spans="1:11">
      <c r="A2400" s="1" t="s">
        <v>232</v>
      </c>
      <c r="B2400" s="1">
        <v>2399</v>
      </c>
      <c r="C2400" s="1">
        <v>202401</v>
      </c>
      <c r="D2400" s="4" t="s">
        <v>265</v>
      </c>
      <c r="E2400" s="1">
        <v>52</v>
      </c>
      <c r="F2400" s="1">
        <v>3</v>
      </c>
      <c r="G2400" s="1">
        <v>0</v>
      </c>
      <c r="H2400" s="8">
        <v>705360</v>
      </c>
      <c r="I2400" s="8">
        <v>223124</v>
      </c>
      <c r="J2400" s="8">
        <v>4566669</v>
      </c>
      <c r="K2400" s="1" t="s">
        <v>166</v>
      </c>
    </row>
    <row r="2401" spans="1:11">
      <c r="A2401" s="1" t="s">
        <v>232</v>
      </c>
      <c r="B2401" s="1">
        <v>2400</v>
      </c>
      <c r="C2401" s="1">
        <v>202401</v>
      </c>
      <c r="D2401" s="4" t="s">
        <v>265</v>
      </c>
      <c r="E2401" s="1">
        <v>204</v>
      </c>
      <c r="F2401" s="1">
        <v>3</v>
      </c>
      <c r="G2401" s="1">
        <v>0</v>
      </c>
      <c r="H2401" s="8">
        <v>6483</v>
      </c>
      <c r="I2401" s="8">
        <v>3019</v>
      </c>
      <c r="J2401" s="8">
        <v>58455</v>
      </c>
      <c r="K2401" s="1" t="s">
        <v>166</v>
      </c>
    </row>
    <row r="2402" spans="1:11">
      <c r="A2402" s="1" t="s">
        <v>232</v>
      </c>
      <c r="B2402" s="1">
        <v>2401</v>
      </c>
      <c r="C2402" s="1">
        <v>202401</v>
      </c>
      <c r="D2402" s="4" t="s">
        <v>265</v>
      </c>
      <c r="E2402" s="1">
        <v>662</v>
      </c>
      <c r="F2402" s="1">
        <v>3</v>
      </c>
      <c r="G2402" s="1">
        <v>0</v>
      </c>
      <c r="H2402" s="8">
        <v>122223</v>
      </c>
      <c r="I2402" s="8">
        <v>67584</v>
      </c>
      <c r="J2402" s="8">
        <v>749500</v>
      </c>
      <c r="K2402" s="1" t="s">
        <v>166</v>
      </c>
    </row>
    <row r="2403" spans="1:11">
      <c r="A2403" s="1" t="s">
        <v>232</v>
      </c>
      <c r="B2403" s="1">
        <v>2402</v>
      </c>
      <c r="C2403" s="1">
        <v>202401</v>
      </c>
      <c r="D2403" s="4" t="s">
        <v>265</v>
      </c>
      <c r="E2403" s="1">
        <v>664</v>
      </c>
      <c r="F2403" s="1">
        <v>3</v>
      </c>
      <c r="G2403" s="1">
        <v>0</v>
      </c>
      <c r="H2403" s="8">
        <v>50113</v>
      </c>
      <c r="I2403" s="8">
        <v>14840</v>
      </c>
      <c r="J2403" s="8">
        <v>227655</v>
      </c>
      <c r="K2403" s="1" t="s">
        <v>166</v>
      </c>
    </row>
    <row r="2404" spans="1:11">
      <c r="A2404" s="1" t="s">
        <v>232</v>
      </c>
      <c r="B2404" s="1">
        <v>2403</v>
      </c>
      <c r="C2404" s="1">
        <v>202401</v>
      </c>
      <c r="D2404" s="4" t="s">
        <v>265</v>
      </c>
      <c r="E2404" s="1">
        <v>666</v>
      </c>
      <c r="F2404" s="1">
        <v>3</v>
      </c>
      <c r="G2404" s="1">
        <v>0</v>
      </c>
      <c r="H2404" s="8">
        <v>2708853</v>
      </c>
      <c r="I2404" s="8">
        <v>975053</v>
      </c>
      <c r="J2404" s="8">
        <v>11646916</v>
      </c>
      <c r="K2404" s="1" t="s">
        <v>166</v>
      </c>
    </row>
    <row r="2405" spans="1:11">
      <c r="A2405" s="1" t="s">
        <v>232</v>
      </c>
      <c r="B2405" s="1">
        <v>2404</v>
      </c>
      <c r="C2405" s="1">
        <v>202401</v>
      </c>
      <c r="D2405" s="4" t="s">
        <v>265</v>
      </c>
      <c r="E2405" s="1">
        <v>669</v>
      </c>
      <c r="F2405" s="1">
        <v>3</v>
      </c>
      <c r="G2405" s="1">
        <v>0</v>
      </c>
      <c r="H2405" s="8">
        <v>30663</v>
      </c>
      <c r="I2405" s="8">
        <v>9806</v>
      </c>
      <c r="J2405" s="8">
        <v>137601</v>
      </c>
      <c r="K2405" s="1" t="s">
        <v>166</v>
      </c>
    </row>
    <row r="2406" spans="1:11">
      <c r="A2406" s="1" t="s">
        <v>232</v>
      </c>
      <c r="B2406" s="1">
        <v>2405</v>
      </c>
      <c r="C2406" s="1">
        <v>202401</v>
      </c>
      <c r="D2406" s="4" t="s">
        <v>265</v>
      </c>
      <c r="E2406" s="1">
        <v>676</v>
      </c>
      <c r="F2406" s="1">
        <v>3</v>
      </c>
      <c r="G2406" s="1">
        <v>0</v>
      </c>
      <c r="H2406" s="8">
        <v>222929</v>
      </c>
      <c r="I2406" s="8">
        <v>65648</v>
      </c>
      <c r="J2406" s="8">
        <v>1018704</v>
      </c>
      <c r="K2406" s="1" t="s">
        <v>166</v>
      </c>
    </row>
    <row r="2407" spans="1:11">
      <c r="A2407" s="1" t="s">
        <v>232</v>
      </c>
      <c r="B2407" s="1">
        <v>2406</v>
      </c>
      <c r="C2407" s="1">
        <v>202401</v>
      </c>
      <c r="D2407" s="4" t="s">
        <v>265</v>
      </c>
      <c r="E2407" s="1">
        <v>690</v>
      </c>
      <c r="F2407" s="1">
        <v>3</v>
      </c>
      <c r="G2407" s="1">
        <v>0</v>
      </c>
      <c r="H2407" s="8">
        <v>54262</v>
      </c>
      <c r="I2407" s="8">
        <v>14190</v>
      </c>
      <c r="J2407" s="8">
        <v>374057</v>
      </c>
      <c r="K2407" s="1" t="s">
        <v>166</v>
      </c>
    </row>
    <row r="2408" spans="1:11">
      <c r="A2408" s="1" t="s">
        <v>232</v>
      </c>
      <c r="B2408" s="1">
        <v>2407</v>
      </c>
      <c r="C2408" s="1">
        <v>202401</v>
      </c>
      <c r="D2408" s="4" t="s">
        <v>265</v>
      </c>
      <c r="E2408" s="1">
        <v>696</v>
      </c>
      <c r="F2408" s="1">
        <v>3</v>
      </c>
      <c r="G2408" s="1">
        <v>0</v>
      </c>
      <c r="H2408" s="8">
        <v>1195477</v>
      </c>
      <c r="I2408" s="8">
        <v>450435</v>
      </c>
      <c r="J2408" s="8">
        <v>5002064</v>
      </c>
      <c r="K2408" s="1" t="s">
        <v>166</v>
      </c>
    </row>
    <row r="2409" spans="1:11">
      <c r="A2409" s="1" t="s">
        <v>232</v>
      </c>
      <c r="B2409" s="1">
        <v>2408</v>
      </c>
      <c r="C2409" s="1">
        <v>202401</v>
      </c>
      <c r="D2409" s="4" t="s">
        <v>265</v>
      </c>
      <c r="E2409" s="1">
        <v>720</v>
      </c>
      <c r="F2409" s="1">
        <v>3</v>
      </c>
      <c r="G2409" s="1">
        <v>0</v>
      </c>
      <c r="H2409" s="8">
        <v>2154690</v>
      </c>
      <c r="I2409" s="8">
        <v>836942</v>
      </c>
      <c r="J2409" s="8">
        <v>13313051</v>
      </c>
      <c r="K2409" s="1" t="s">
        <v>166</v>
      </c>
    </row>
    <row r="2410" spans="1:11">
      <c r="A2410" s="1" t="s">
        <v>232</v>
      </c>
      <c r="B2410" s="1">
        <v>2409</v>
      </c>
      <c r="C2410" s="1">
        <v>202401</v>
      </c>
      <c r="D2410" s="4" t="s">
        <v>271</v>
      </c>
      <c r="E2410" s="1">
        <v>52</v>
      </c>
      <c r="F2410" s="1">
        <v>3</v>
      </c>
      <c r="G2410" s="1">
        <v>0</v>
      </c>
      <c r="H2410" s="8">
        <v>256418</v>
      </c>
      <c r="I2410" s="8">
        <v>64994</v>
      </c>
      <c r="J2410" s="8">
        <v>1509715</v>
      </c>
      <c r="K2410" s="1" t="s">
        <v>166</v>
      </c>
    </row>
    <row r="2411" spans="1:11">
      <c r="A2411" s="1" t="s">
        <v>232</v>
      </c>
      <c r="B2411" s="1">
        <v>2410</v>
      </c>
      <c r="C2411" s="1">
        <v>202401</v>
      </c>
      <c r="D2411" s="4" t="s">
        <v>271</v>
      </c>
      <c r="E2411" s="1">
        <v>204</v>
      </c>
      <c r="F2411" s="1">
        <v>3</v>
      </c>
      <c r="G2411" s="1">
        <v>0</v>
      </c>
      <c r="H2411" s="8">
        <v>63405</v>
      </c>
      <c r="I2411" s="8">
        <v>21586</v>
      </c>
      <c r="J2411" s="8">
        <v>503938</v>
      </c>
      <c r="K2411" s="1" t="s">
        <v>166</v>
      </c>
    </row>
    <row r="2412" spans="1:11">
      <c r="A2412" s="1" t="s">
        <v>232</v>
      </c>
      <c r="B2412" s="1">
        <v>2411</v>
      </c>
      <c r="C2412" s="1">
        <v>202401</v>
      </c>
      <c r="D2412" s="4" t="s">
        <v>271</v>
      </c>
      <c r="E2412" s="1">
        <v>662</v>
      </c>
      <c r="F2412" s="1">
        <v>3</v>
      </c>
      <c r="G2412" s="1">
        <v>0</v>
      </c>
      <c r="H2412" s="8">
        <v>9899</v>
      </c>
      <c r="I2412" s="8">
        <v>7088</v>
      </c>
      <c r="J2412" s="8">
        <v>80650</v>
      </c>
      <c r="K2412" s="1" t="s">
        <v>166</v>
      </c>
    </row>
    <row r="2413" spans="1:11">
      <c r="A2413" s="1" t="s">
        <v>232</v>
      </c>
      <c r="B2413" s="1">
        <v>2412</v>
      </c>
      <c r="C2413" s="1">
        <v>202401</v>
      </c>
      <c r="D2413" s="4" t="s">
        <v>271</v>
      </c>
      <c r="E2413" s="1">
        <v>664</v>
      </c>
      <c r="F2413" s="1">
        <v>3</v>
      </c>
      <c r="G2413" s="1">
        <v>0</v>
      </c>
      <c r="H2413" s="8">
        <v>228610</v>
      </c>
      <c r="I2413" s="8">
        <v>82684</v>
      </c>
      <c r="J2413" s="8">
        <v>2349954</v>
      </c>
      <c r="K2413" s="1" t="s">
        <v>166</v>
      </c>
    </row>
    <row r="2414" spans="1:11">
      <c r="A2414" s="1" t="s">
        <v>232</v>
      </c>
      <c r="B2414" s="1">
        <v>2413</v>
      </c>
      <c r="C2414" s="1">
        <v>202401</v>
      </c>
      <c r="D2414" s="4" t="s">
        <v>271</v>
      </c>
      <c r="E2414" s="1">
        <v>666</v>
      </c>
      <c r="F2414" s="1">
        <v>3</v>
      </c>
      <c r="G2414" s="1">
        <v>0</v>
      </c>
      <c r="H2414" s="8">
        <v>149512</v>
      </c>
      <c r="I2414" s="8">
        <v>66823</v>
      </c>
      <c r="J2414" s="8">
        <v>930671</v>
      </c>
      <c r="K2414" s="1" t="s">
        <v>166</v>
      </c>
    </row>
    <row r="2415" spans="1:11">
      <c r="A2415" s="1" t="s">
        <v>232</v>
      </c>
      <c r="B2415" s="1">
        <v>2414</v>
      </c>
      <c r="C2415" s="1">
        <v>202401</v>
      </c>
      <c r="D2415" s="4" t="s">
        <v>271</v>
      </c>
      <c r="E2415" s="1">
        <v>669</v>
      </c>
      <c r="F2415" s="1">
        <v>3</v>
      </c>
      <c r="G2415" s="1">
        <v>0</v>
      </c>
      <c r="H2415" s="8">
        <v>92370</v>
      </c>
      <c r="I2415" s="8">
        <v>27113</v>
      </c>
      <c r="J2415" s="8">
        <v>392470</v>
      </c>
      <c r="K2415" s="1" t="s">
        <v>166</v>
      </c>
    </row>
    <row r="2416" spans="1:11">
      <c r="A2416" s="1" t="s">
        <v>232</v>
      </c>
      <c r="B2416" s="1">
        <v>2415</v>
      </c>
      <c r="C2416" s="1">
        <v>202401</v>
      </c>
      <c r="D2416" s="4" t="s">
        <v>271</v>
      </c>
      <c r="E2416" s="1">
        <v>676</v>
      </c>
      <c r="F2416" s="1">
        <v>3</v>
      </c>
      <c r="G2416" s="1">
        <v>0</v>
      </c>
      <c r="H2416" s="8">
        <v>30767</v>
      </c>
      <c r="I2416" s="8">
        <v>16644</v>
      </c>
      <c r="J2416" s="8">
        <v>643727</v>
      </c>
      <c r="K2416" s="1" t="s">
        <v>166</v>
      </c>
    </row>
    <row r="2417" spans="1:11">
      <c r="A2417" s="1" t="s">
        <v>232</v>
      </c>
      <c r="B2417" s="1">
        <v>2416</v>
      </c>
      <c r="C2417" s="1">
        <v>202401</v>
      </c>
      <c r="D2417" s="4" t="s">
        <v>271</v>
      </c>
      <c r="E2417" s="1">
        <v>690</v>
      </c>
      <c r="F2417" s="1">
        <v>3</v>
      </c>
      <c r="G2417" s="1">
        <v>0</v>
      </c>
      <c r="H2417" s="8">
        <v>70580</v>
      </c>
      <c r="I2417" s="8">
        <v>18985</v>
      </c>
      <c r="J2417" s="8">
        <v>585837</v>
      </c>
      <c r="K2417" s="1" t="s">
        <v>166</v>
      </c>
    </row>
    <row r="2418" spans="1:11">
      <c r="A2418" s="1" t="s">
        <v>232</v>
      </c>
      <c r="B2418" s="1">
        <v>2417</v>
      </c>
      <c r="C2418" s="1">
        <v>202401</v>
      </c>
      <c r="D2418" s="4" t="s">
        <v>271</v>
      </c>
      <c r="E2418" s="1">
        <v>696</v>
      </c>
      <c r="F2418" s="1">
        <v>3</v>
      </c>
      <c r="G2418" s="1">
        <v>0</v>
      </c>
      <c r="H2418" s="8">
        <v>18075</v>
      </c>
      <c r="I2418" s="8">
        <v>6930</v>
      </c>
      <c r="J2418" s="8">
        <v>132798</v>
      </c>
      <c r="K2418" s="1" t="s">
        <v>166</v>
      </c>
    </row>
    <row r="2419" spans="1:11">
      <c r="A2419" s="1" t="s">
        <v>232</v>
      </c>
      <c r="B2419" s="1">
        <v>2418</v>
      </c>
      <c r="C2419" s="1">
        <v>202401</v>
      </c>
      <c r="D2419" s="4" t="s">
        <v>271</v>
      </c>
      <c r="E2419" s="1">
        <v>720</v>
      </c>
      <c r="F2419" s="1">
        <v>3</v>
      </c>
      <c r="G2419" s="1">
        <v>0</v>
      </c>
      <c r="H2419" s="8">
        <v>741844</v>
      </c>
      <c r="I2419" s="8">
        <v>283720</v>
      </c>
      <c r="J2419" s="8">
        <v>9465457</v>
      </c>
      <c r="K2419" s="1" t="s">
        <v>166</v>
      </c>
    </row>
    <row r="2420" spans="1:11">
      <c r="A2420" s="1" t="s">
        <v>232</v>
      </c>
      <c r="B2420" s="1">
        <v>2419</v>
      </c>
      <c r="C2420" s="1">
        <v>202401</v>
      </c>
      <c r="D2420" s="4" t="s">
        <v>278</v>
      </c>
      <c r="E2420" s="1">
        <v>52</v>
      </c>
      <c r="F2420" s="1">
        <v>3</v>
      </c>
      <c r="G2420" s="1">
        <v>0</v>
      </c>
      <c r="H2420" s="8">
        <v>120623</v>
      </c>
      <c r="I2420" s="8">
        <v>37114</v>
      </c>
      <c r="J2420" s="8">
        <v>1475332</v>
      </c>
      <c r="K2420" s="1" t="s">
        <v>166</v>
      </c>
    </row>
    <row r="2421" spans="1:11">
      <c r="A2421" s="1" t="s">
        <v>232</v>
      </c>
      <c r="B2421" s="1">
        <v>2420</v>
      </c>
      <c r="C2421" s="1">
        <v>202401</v>
      </c>
      <c r="D2421" s="4" t="s">
        <v>278</v>
      </c>
      <c r="E2421" s="1">
        <v>204</v>
      </c>
      <c r="F2421" s="1">
        <v>3</v>
      </c>
      <c r="G2421" s="1">
        <v>0</v>
      </c>
      <c r="H2421" s="8">
        <v>10082</v>
      </c>
      <c r="I2421" s="8">
        <v>3669</v>
      </c>
      <c r="J2421" s="8">
        <v>122445</v>
      </c>
      <c r="K2421" s="1" t="s">
        <v>166</v>
      </c>
    </row>
    <row r="2422" spans="1:11">
      <c r="A2422" s="1" t="s">
        <v>232</v>
      </c>
      <c r="B2422" s="1">
        <v>2421</v>
      </c>
      <c r="C2422" s="1">
        <v>202401</v>
      </c>
      <c r="D2422" s="4" t="s">
        <v>278</v>
      </c>
      <c r="E2422" s="1">
        <v>662</v>
      </c>
      <c r="F2422" s="1">
        <v>3</v>
      </c>
      <c r="G2422" s="1">
        <v>0</v>
      </c>
      <c r="H2422" s="8">
        <v>9673</v>
      </c>
      <c r="I2422" s="8">
        <v>5643</v>
      </c>
      <c r="J2422" s="8">
        <v>42374</v>
      </c>
      <c r="K2422" s="1" t="s">
        <v>166</v>
      </c>
    </row>
    <row r="2423" spans="1:11">
      <c r="A2423" s="1" t="s">
        <v>232</v>
      </c>
      <c r="B2423" s="1">
        <v>2422</v>
      </c>
      <c r="C2423" s="1">
        <v>202401</v>
      </c>
      <c r="D2423" s="4" t="s">
        <v>278</v>
      </c>
      <c r="E2423" s="1">
        <v>664</v>
      </c>
      <c r="F2423" s="1">
        <v>3</v>
      </c>
      <c r="G2423" s="1">
        <v>0</v>
      </c>
      <c r="H2423" s="8">
        <v>326367</v>
      </c>
      <c r="I2423" s="8">
        <v>105660</v>
      </c>
      <c r="J2423" s="8">
        <v>2368263</v>
      </c>
      <c r="K2423" s="1" t="s">
        <v>166</v>
      </c>
    </row>
    <row r="2424" spans="1:11">
      <c r="A2424" s="1" t="s">
        <v>232</v>
      </c>
      <c r="B2424" s="1">
        <v>2423</v>
      </c>
      <c r="C2424" s="1">
        <v>202401</v>
      </c>
      <c r="D2424" s="4" t="s">
        <v>278</v>
      </c>
      <c r="E2424" s="1">
        <v>666</v>
      </c>
      <c r="F2424" s="1">
        <v>3</v>
      </c>
      <c r="G2424" s="1">
        <v>0</v>
      </c>
      <c r="H2424" s="8">
        <v>1053843</v>
      </c>
      <c r="I2424" s="8">
        <v>309240</v>
      </c>
      <c r="J2424" s="8">
        <v>5710626</v>
      </c>
      <c r="K2424" s="1" t="s">
        <v>166</v>
      </c>
    </row>
    <row r="2425" spans="1:11">
      <c r="A2425" s="1" t="s">
        <v>232</v>
      </c>
      <c r="B2425" s="1">
        <v>2424</v>
      </c>
      <c r="C2425" s="1">
        <v>202401</v>
      </c>
      <c r="D2425" s="4" t="s">
        <v>278</v>
      </c>
      <c r="E2425" s="1">
        <v>669</v>
      </c>
      <c r="F2425" s="1">
        <v>3</v>
      </c>
      <c r="G2425" s="1">
        <v>0</v>
      </c>
      <c r="H2425" s="8">
        <v>7124</v>
      </c>
      <c r="I2425" s="8">
        <v>1938</v>
      </c>
      <c r="J2425" s="8">
        <v>67968</v>
      </c>
      <c r="K2425" s="1" t="s">
        <v>166</v>
      </c>
    </row>
    <row r="2426" spans="1:11">
      <c r="A2426" s="1" t="s">
        <v>232</v>
      </c>
      <c r="B2426" s="1">
        <v>2425</v>
      </c>
      <c r="C2426" s="1">
        <v>202401</v>
      </c>
      <c r="D2426" s="4" t="s">
        <v>278</v>
      </c>
      <c r="E2426" s="1">
        <v>676</v>
      </c>
      <c r="F2426" s="1">
        <v>3</v>
      </c>
      <c r="G2426" s="1">
        <v>0</v>
      </c>
      <c r="H2426" s="8">
        <v>3369</v>
      </c>
      <c r="I2426" s="8">
        <v>954</v>
      </c>
      <c r="J2426" s="8">
        <v>23649</v>
      </c>
      <c r="K2426" s="1" t="s">
        <v>166</v>
      </c>
    </row>
    <row r="2427" spans="1:11">
      <c r="A2427" s="1" t="s">
        <v>232</v>
      </c>
      <c r="B2427" s="1">
        <v>2426</v>
      </c>
      <c r="C2427" s="1">
        <v>202401</v>
      </c>
      <c r="D2427" s="4" t="s">
        <v>278</v>
      </c>
      <c r="E2427" s="1">
        <v>690</v>
      </c>
      <c r="F2427" s="1">
        <v>3</v>
      </c>
      <c r="G2427" s="1">
        <v>0</v>
      </c>
      <c r="H2427" s="8">
        <v>115660</v>
      </c>
      <c r="I2427" s="8">
        <v>38586</v>
      </c>
      <c r="J2427" s="8">
        <v>1103753</v>
      </c>
      <c r="K2427" s="1" t="s">
        <v>166</v>
      </c>
    </row>
    <row r="2428" spans="1:11">
      <c r="A2428" s="1" t="s">
        <v>232</v>
      </c>
      <c r="B2428" s="1">
        <v>2427</v>
      </c>
      <c r="C2428" s="1">
        <v>202401</v>
      </c>
      <c r="D2428" s="4" t="s">
        <v>278</v>
      </c>
      <c r="E2428" s="1">
        <v>696</v>
      </c>
      <c r="F2428" s="1">
        <v>3</v>
      </c>
      <c r="G2428" s="1">
        <v>0</v>
      </c>
      <c r="H2428" s="8">
        <v>67891</v>
      </c>
      <c r="I2428" s="8">
        <v>29441</v>
      </c>
      <c r="J2428" s="8">
        <v>672788</v>
      </c>
      <c r="K2428" s="1" t="s">
        <v>166</v>
      </c>
    </row>
    <row r="2429" spans="1:11">
      <c r="A2429" s="1" t="s">
        <v>232</v>
      </c>
      <c r="B2429" s="1">
        <v>2428</v>
      </c>
      <c r="C2429" s="1">
        <v>202401</v>
      </c>
      <c r="D2429" s="4" t="s">
        <v>278</v>
      </c>
      <c r="E2429" s="1">
        <v>720</v>
      </c>
      <c r="F2429" s="1">
        <v>3</v>
      </c>
      <c r="G2429" s="1">
        <v>0</v>
      </c>
      <c r="H2429" s="8">
        <v>105691</v>
      </c>
      <c r="I2429" s="8">
        <v>37846</v>
      </c>
      <c r="J2429" s="8">
        <v>1107152</v>
      </c>
      <c r="K2429" s="1" t="s">
        <v>166</v>
      </c>
    </row>
    <row r="2430" spans="1:11">
      <c r="A2430" s="1" t="s">
        <v>232</v>
      </c>
      <c r="B2430" s="1">
        <v>2429</v>
      </c>
      <c r="C2430" s="1">
        <v>202402</v>
      </c>
      <c r="D2430" s="4" t="s">
        <v>256</v>
      </c>
      <c r="E2430" s="1">
        <v>52</v>
      </c>
      <c r="F2430" s="1">
        <v>3</v>
      </c>
      <c r="G2430" s="1">
        <v>0</v>
      </c>
      <c r="H2430" s="8">
        <v>1624408</v>
      </c>
      <c r="I2430" s="8">
        <v>346418</v>
      </c>
      <c r="J2430" s="8">
        <v>7883028</v>
      </c>
      <c r="K2430" s="1" t="s">
        <v>166</v>
      </c>
    </row>
    <row r="2431" spans="1:11">
      <c r="A2431" s="1" t="s">
        <v>232</v>
      </c>
      <c r="B2431" s="1">
        <v>2430</v>
      </c>
      <c r="C2431" s="1">
        <v>202402</v>
      </c>
      <c r="D2431" s="4" t="s">
        <v>256</v>
      </c>
      <c r="E2431" s="1">
        <v>204</v>
      </c>
      <c r="F2431" s="1">
        <v>3</v>
      </c>
      <c r="G2431" s="1">
        <v>0</v>
      </c>
      <c r="H2431" s="8">
        <v>1313162</v>
      </c>
      <c r="I2431" s="8">
        <v>178326</v>
      </c>
      <c r="J2431" s="8">
        <v>1610458</v>
      </c>
      <c r="K2431" s="1" t="s">
        <v>166</v>
      </c>
    </row>
    <row r="2432" spans="1:11">
      <c r="A2432" s="1" t="s">
        <v>232</v>
      </c>
      <c r="B2432" s="1">
        <v>2431</v>
      </c>
      <c r="C2432" s="1">
        <v>202402</v>
      </c>
      <c r="D2432" s="4" t="s">
        <v>256</v>
      </c>
      <c r="E2432" s="1">
        <v>662</v>
      </c>
      <c r="F2432" s="1">
        <v>3</v>
      </c>
      <c r="G2432" s="1">
        <v>0</v>
      </c>
      <c r="H2432" s="8">
        <v>1156043</v>
      </c>
      <c r="I2432" s="8">
        <v>244871</v>
      </c>
      <c r="J2432" s="8">
        <v>2620050</v>
      </c>
      <c r="K2432" s="1" t="s">
        <v>166</v>
      </c>
    </row>
    <row r="2433" spans="1:11">
      <c r="A2433" s="1" t="s">
        <v>232</v>
      </c>
      <c r="B2433" s="1">
        <v>2432</v>
      </c>
      <c r="C2433" s="1">
        <v>202402</v>
      </c>
      <c r="D2433" s="4" t="s">
        <v>256</v>
      </c>
      <c r="E2433" s="1">
        <v>664</v>
      </c>
      <c r="F2433" s="1">
        <v>3</v>
      </c>
      <c r="G2433" s="1">
        <v>0</v>
      </c>
      <c r="H2433" s="8">
        <v>2423538</v>
      </c>
      <c r="I2433" s="8">
        <v>339506</v>
      </c>
      <c r="J2433" s="8">
        <v>5204204</v>
      </c>
      <c r="K2433" s="1" t="s">
        <v>166</v>
      </c>
    </row>
    <row r="2434" spans="1:11">
      <c r="A2434" s="1" t="s">
        <v>232</v>
      </c>
      <c r="B2434" s="1">
        <v>2433</v>
      </c>
      <c r="C2434" s="1">
        <v>202402</v>
      </c>
      <c r="D2434" s="4" t="s">
        <v>256</v>
      </c>
      <c r="E2434" s="1">
        <v>666</v>
      </c>
      <c r="F2434" s="1">
        <v>3</v>
      </c>
      <c r="G2434" s="1">
        <v>0</v>
      </c>
      <c r="H2434" s="8">
        <v>16358924</v>
      </c>
      <c r="I2434" s="8">
        <v>2459535</v>
      </c>
      <c r="J2434" s="8">
        <v>26482232</v>
      </c>
      <c r="K2434" s="1" t="s">
        <v>166</v>
      </c>
    </row>
    <row r="2435" spans="1:11">
      <c r="A2435" s="1" t="s">
        <v>232</v>
      </c>
      <c r="B2435" s="1">
        <v>2434</v>
      </c>
      <c r="C2435" s="1">
        <v>202402</v>
      </c>
      <c r="D2435" s="4" t="s">
        <v>256</v>
      </c>
      <c r="E2435" s="1">
        <v>669</v>
      </c>
      <c r="F2435" s="1">
        <v>3</v>
      </c>
      <c r="G2435" s="1">
        <v>0</v>
      </c>
      <c r="H2435" s="8">
        <v>819579</v>
      </c>
      <c r="I2435" s="8">
        <v>122937</v>
      </c>
      <c r="J2435" s="8">
        <v>1825313</v>
      </c>
      <c r="K2435" s="1" t="s">
        <v>166</v>
      </c>
    </row>
    <row r="2436" spans="1:11">
      <c r="A2436" s="1" t="s">
        <v>232</v>
      </c>
      <c r="B2436" s="1">
        <v>2435</v>
      </c>
      <c r="C2436" s="1">
        <v>202402</v>
      </c>
      <c r="D2436" s="4" t="s">
        <v>256</v>
      </c>
      <c r="E2436" s="1">
        <v>676</v>
      </c>
      <c r="F2436" s="1">
        <v>3</v>
      </c>
      <c r="G2436" s="1">
        <v>0</v>
      </c>
      <c r="H2436" s="8">
        <v>38212</v>
      </c>
      <c r="I2436" s="8">
        <v>5896</v>
      </c>
      <c r="J2436" s="8">
        <v>83308</v>
      </c>
      <c r="K2436" s="1" t="s">
        <v>166</v>
      </c>
    </row>
    <row r="2437" spans="1:11">
      <c r="A2437" s="1" t="s">
        <v>232</v>
      </c>
      <c r="B2437" s="1">
        <v>2436</v>
      </c>
      <c r="C2437" s="1">
        <v>202402</v>
      </c>
      <c r="D2437" s="4" t="s">
        <v>256</v>
      </c>
      <c r="E2437" s="1">
        <v>690</v>
      </c>
      <c r="F2437" s="1">
        <v>3</v>
      </c>
      <c r="G2437" s="1">
        <v>0</v>
      </c>
      <c r="H2437" s="8">
        <v>402806</v>
      </c>
      <c r="I2437" s="8">
        <v>68469</v>
      </c>
      <c r="J2437" s="8">
        <v>1603115</v>
      </c>
      <c r="K2437" s="1" t="s">
        <v>166</v>
      </c>
    </row>
    <row r="2438" spans="1:11">
      <c r="A2438" s="1" t="s">
        <v>232</v>
      </c>
      <c r="B2438" s="1">
        <v>2437</v>
      </c>
      <c r="C2438" s="1">
        <v>202402</v>
      </c>
      <c r="D2438" s="4" t="s">
        <v>256</v>
      </c>
      <c r="E2438" s="1">
        <v>696</v>
      </c>
      <c r="F2438" s="1">
        <v>3</v>
      </c>
      <c r="G2438" s="1">
        <v>0</v>
      </c>
      <c r="H2438" s="8">
        <v>231020</v>
      </c>
      <c r="I2438" s="8">
        <v>51303</v>
      </c>
      <c r="J2438" s="8">
        <v>681897</v>
      </c>
      <c r="K2438" s="1" t="s">
        <v>166</v>
      </c>
    </row>
    <row r="2439" spans="1:11">
      <c r="A2439" s="1" t="s">
        <v>232</v>
      </c>
      <c r="B2439" s="1">
        <v>2438</v>
      </c>
      <c r="C2439" s="1">
        <v>202402</v>
      </c>
      <c r="D2439" s="4" t="s">
        <v>256</v>
      </c>
      <c r="E2439" s="1">
        <v>720</v>
      </c>
      <c r="F2439" s="1">
        <v>3</v>
      </c>
      <c r="G2439" s="1">
        <v>0</v>
      </c>
      <c r="H2439" s="8">
        <v>682202</v>
      </c>
      <c r="I2439" s="8">
        <v>154260</v>
      </c>
      <c r="J2439" s="8">
        <v>2969272</v>
      </c>
      <c r="K2439" s="1" t="s">
        <v>166</v>
      </c>
    </row>
    <row r="2440" spans="1:11">
      <c r="A2440" s="1" t="s">
        <v>232</v>
      </c>
      <c r="B2440" s="1">
        <v>2439</v>
      </c>
      <c r="C2440" s="1">
        <v>202402</v>
      </c>
      <c r="D2440" s="4" t="s">
        <v>265</v>
      </c>
      <c r="E2440" s="1">
        <v>52</v>
      </c>
      <c r="F2440" s="1">
        <v>3</v>
      </c>
      <c r="G2440" s="1">
        <v>0</v>
      </c>
      <c r="H2440" s="8">
        <v>242695</v>
      </c>
      <c r="I2440" s="8">
        <v>92806</v>
      </c>
      <c r="J2440" s="8">
        <v>1887265</v>
      </c>
      <c r="K2440" s="1" t="s">
        <v>166</v>
      </c>
    </row>
    <row r="2441" spans="1:11">
      <c r="A2441" s="1" t="s">
        <v>232</v>
      </c>
      <c r="B2441" s="1">
        <v>2440</v>
      </c>
      <c r="C2441" s="1">
        <v>202402</v>
      </c>
      <c r="D2441" s="4" t="s">
        <v>265</v>
      </c>
      <c r="E2441" s="1">
        <v>204</v>
      </c>
      <c r="F2441" s="1">
        <v>3</v>
      </c>
      <c r="G2441" s="1">
        <v>0</v>
      </c>
      <c r="H2441" s="8">
        <v>7792</v>
      </c>
      <c r="I2441" s="8">
        <v>2155</v>
      </c>
      <c r="J2441" s="8">
        <v>46991</v>
      </c>
      <c r="K2441" s="1" t="s">
        <v>166</v>
      </c>
    </row>
    <row r="2442" spans="1:11">
      <c r="A2442" s="1" t="s">
        <v>232</v>
      </c>
      <c r="B2442" s="1">
        <v>2441</v>
      </c>
      <c r="C2442" s="1">
        <v>202402</v>
      </c>
      <c r="D2442" s="4" t="s">
        <v>265</v>
      </c>
      <c r="E2442" s="1">
        <v>662</v>
      </c>
      <c r="F2442" s="1">
        <v>3</v>
      </c>
      <c r="G2442" s="1">
        <v>0</v>
      </c>
      <c r="H2442" s="8">
        <v>135124</v>
      </c>
      <c r="I2442" s="8">
        <v>63274</v>
      </c>
      <c r="J2442" s="8">
        <v>749550</v>
      </c>
      <c r="K2442" s="1" t="s">
        <v>166</v>
      </c>
    </row>
    <row r="2443" spans="1:11">
      <c r="A2443" s="1" t="s">
        <v>232</v>
      </c>
      <c r="B2443" s="1">
        <v>2442</v>
      </c>
      <c r="C2443" s="1">
        <v>202402</v>
      </c>
      <c r="D2443" s="4" t="s">
        <v>265</v>
      </c>
      <c r="E2443" s="1">
        <v>664</v>
      </c>
      <c r="F2443" s="1">
        <v>3</v>
      </c>
      <c r="G2443" s="1">
        <v>0</v>
      </c>
      <c r="H2443" s="8">
        <v>73855</v>
      </c>
      <c r="I2443" s="8">
        <v>16169</v>
      </c>
      <c r="J2443" s="8">
        <v>240892</v>
      </c>
      <c r="K2443" s="1" t="s">
        <v>166</v>
      </c>
    </row>
    <row r="2444" spans="1:11">
      <c r="A2444" s="1" t="s">
        <v>232</v>
      </c>
      <c r="B2444" s="1">
        <v>2443</v>
      </c>
      <c r="C2444" s="1">
        <v>202402</v>
      </c>
      <c r="D2444" s="4" t="s">
        <v>265</v>
      </c>
      <c r="E2444" s="1">
        <v>666</v>
      </c>
      <c r="F2444" s="1">
        <v>3</v>
      </c>
      <c r="G2444" s="1">
        <v>0</v>
      </c>
      <c r="H2444" s="8">
        <v>1574448</v>
      </c>
      <c r="I2444" s="8">
        <v>462565</v>
      </c>
      <c r="J2444" s="8">
        <v>5251638</v>
      </c>
      <c r="K2444" s="1" t="s">
        <v>166</v>
      </c>
    </row>
    <row r="2445" spans="1:11">
      <c r="A2445" s="1" t="s">
        <v>232</v>
      </c>
      <c r="B2445" s="1">
        <v>2444</v>
      </c>
      <c r="C2445" s="1">
        <v>202402</v>
      </c>
      <c r="D2445" s="4" t="s">
        <v>265</v>
      </c>
      <c r="E2445" s="1">
        <v>669</v>
      </c>
      <c r="F2445" s="1">
        <v>3</v>
      </c>
      <c r="G2445" s="1">
        <v>0</v>
      </c>
      <c r="H2445" s="8">
        <v>16842</v>
      </c>
      <c r="I2445" s="8">
        <v>4426</v>
      </c>
      <c r="J2445" s="8">
        <v>90445</v>
      </c>
      <c r="K2445" s="1" t="s">
        <v>166</v>
      </c>
    </row>
    <row r="2446" spans="1:11">
      <c r="A2446" s="1" t="s">
        <v>232</v>
      </c>
      <c r="B2446" s="1">
        <v>2445</v>
      </c>
      <c r="C2446" s="1">
        <v>202402</v>
      </c>
      <c r="D2446" s="4" t="s">
        <v>265</v>
      </c>
      <c r="E2446" s="1">
        <v>676</v>
      </c>
      <c r="F2446" s="1">
        <v>3</v>
      </c>
      <c r="G2446" s="1">
        <v>0</v>
      </c>
      <c r="H2446" s="8">
        <v>18977</v>
      </c>
      <c r="I2446" s="8">
        <v>5169</v>
      </c>
      <c r="J2446" s="8">
        <v>71879</v>
      </c>
      <c r="K2446" s="1" t="s">
        <v>166</v>
      </c>
    </row>
    <row r="2447" spans="1:11">
      <c r="A2447" s="1" t="s">
        <v>232</v>
      </c>
      <c r="B2447" s="1">
        <v>2446</v>
      </c>
      <c r="C2447" s="1">
        <v>202402</v>
      </c>
      <c r="D2447" s="4" t="s">
        <v>265</v>
      </c>
      <c r="E2447" s="1">
        <v>690</v>
      </c>
      <c r="F2447" s="1">
        <v>3</v>
      </c>
      <c r="G2447" s="1">
        <v>0</v>
      </c>
      <c r="H2447" s="8">
        <v>30959</v>
      </c>
      <c r="I2447" s="8">
        <v>9077</v>
      </c>
      <c r="J2447" s="8">
        <v>262897</v>
      </c>
      <c r="K2447" s="1" t="s">
        <v>166</v>
      </c>
    </row>
    <row r="2448" spans="1:11">
      <c r="A2448" s="1" t="s">
        <v>232</v>
      </c>
      <c r="B2448" s="1">
        <v>2447</v>
      </c>
      <c r="C2448" s="1">
        <v>202402</v>
      </c>
      <c r="D2448" s="4" t="s">
        <v>265</v>
      </c>
      <c r="E2448" s="1">
        <v>696</v>
      </c>
      <c r="F2448" s="1">
        <v>3</v>
      </c>
      <c r="G2448" s="1">
        <v>0</v>
      </c>
      <c r="H2448" s="8">
        <v>1058886</v>
      </c>
      <c r="I2448" s="8">
        <v>436810</v>
      </c>
      <c r="J2448" s="8">
        <v>4097189</v>
      </c>
      <c r="K2448" s="1" t="s">
        <v>166</v>
      </c>
    </row>
    <row r="2449" spans="1:11">
      <c r="A2449" s="1" t="s">
        <v>232</v>
      </c>
      <c r="B2449" s="1">
        <v>2448</v>
      </c>
      <c r="C2449" s="1">
        <v>202402</v>
      </c>
      <c r="D2449" s="4" t="s">
        <v>265</v>
      </c>
      <c r="E2449" s="1">
        <v>720</v>
      </c>
      <c r="F2449" s="1">
        <v>3</v>
      </c>
      <c r="G2449" s="1">
        <v>0</v>
      </c>
      <c r="H2449" s="8">
        <v>1326509</v>
      </c>
      <c r="I2449" s="8">
        <v>461131</v>
      </c>
      <c r="J2449" s="8">
        <v>7441140</v>
      </c>
      <c r="K2449" s="1" t="s">
        <v>166</v>
      </c>
    </row>
    <row r="2450" spans="1:11">
      <c r="A2450" s="1" t="s">
        <v>232</v>
      </c>
      <c r="B2450" s="1">
        <v>2449</v>
      </c>
      <c r="C2450" s="1">
        <v>202402</v>
      </c>
      <c r="D2450" s="4" t="s">
        <v>271</v>
      </c>
      <c r="E2450" s="1">
        <v>52</v>
      </c>
      <c r="F2450" s="1">
        <v>3</v>
      </c>
      <c r="G2450" s="1">
        <v>0</v>
      </c>
      <c r="H2450" s="8">
        <v>124480</v>
      </c>
      <c r="I2450" s="8">
        <v>50734</v>
      </c>
      <c r="J2450" s="8">
        <v>1236975</v>
      </c>
      <c r="K2450" s="1" t="s">
        <v>166</v>
      </c>
    </row>
    <row r="2451" spans="1:11">
      <c r="A2451" s="1" t="s">
        <v>232</v>
      </c>
      <c r="B2451" s="1">
        <v>2450</v>
      </c>
      <c r="C2451" s="1">
        <v>202402</v>
      </c>
      <c r="D2451" s="4" t="s">
        <v>271</v>
      </c>
      <c r="E2451" s="1">
        <v>204</v>
      </c>
      <c r="F2451" s="1">
        <v>3</v>
      </c>
      <c r="G2451" s="1">
        <v>0</v>
      </c>
      <c r="H2451" s="8">
        <v>112438</v>
      </c>
      <c r="I2451" s="8">
        <v>34546</v>
      </c>
      <c r="J2451" s="8">
        <v>884094</v>
      </c>
      <c r="K2451" s="1" t="s">
        <v>166</v>
      </c>
    </row>
    <row r="2452" spans="1:11">
      <c r="A2452" s="1" t="s">
        <v>232</v>
      </c>
      <c r="B2452" s="1">
        <v>2451</v>
      </c>
      <c r="C2452" s="1">
        <v>202402</v>
      </c>
      <c r="D2452" s="4" t="s">
        <v>271</v>
      </c>
      <c r="E2452" s="1">
        <v>662</v>
      </c>
      <c r="F2452" s="1">
        <v>3</v>
      </c>
      <c r="G2452" s="1">
        <v>0</v>
      </c>
      <c r="H2452" s="8">
        <v>11168</v>
      </c>
      <c r="I2452" s="8">
        <v>4737</v>
      </c>
      <c r="J2452" s="8">
        <v>112426</v>
      </c>
      <c r="K2452" s="1" t="s">
        <v>166</v>
      </c>
    </row>
    <row r="2453" spans="1:11">
      <c r="A2453" s="1" t="s">
        <v>232</v>
      </c>
      <c r="B2453" s="1">
        <v>2452</v>
      </c>
      <c r="C2453" s="1">
        <v>202402</v>
      </c>
      <c r="D2453" s="4" t="s">
        <v>271</v>
      </c>
      <c r="E2453" s="1">
        <v>664</v>
      </c>
      <c r="F2453" s="1">
        <v>3</v>
      </c>
      <c r="G2453" s="1">
        <v>0</v>
      </c>
      <c r="H2453" s="8">
        <v>429703</v>
      </c>
      <c r="I2453" s="8">
        <v>141721</v>
      </c>
      <c r="J2453" s="8">
        <v>3522930</v>
      </c>
      <c r="K2453" s="1" t="s">
        <v>166</v>
      </c>
    </row>
    <row r="2454" spans="1:11">
      <c r="A2454" s="1" t="s">
        <v>232</v>
      </c>
      <c r="B2454" s="1">
        <v>2453</v>
      </c>
      <c r="C2454" s="1">
        <v>202402</v>
      </c>
      <c r="D2454" s="4" t="s">
        <v>271</v>
      </c>
      <c r="E2454" s="1">
        <v>666</v>
      </c>
      <c r="F2454" s="1">
        <v>3</v>
      </c>
      <c r="G2454" s="1">
        <v>0</v>
      </c>
      <c r="H2454" s="8">
        <v>117132</v>
      </c>
      <c r="I2454" s="8">
        <v>39782</v>
      </c>
      <c r="J2454" s="8">
        <v>490022</v>
      </c>
      <c r="K2454" s="1" t="s">
        <v>166</v>
      </c>
    </row>
    <row r="2455" spans="1:11">
      <c r="A2455" s="1" t="s">
        <v>232</v>
      </c>
      <c r="B2455" s="1">
        <v>2454</v>
      </c>
      <c r="C2455" s="1">
        <v>202402</v>
      </c>
      <c r="D2455" s="4" t="s">
        <v>271</v>
      </c>
      <c r="E2455" s="1">
        <v>669</v>
      </c>
      <c r="F2455" s="1">
        <v>3</v>
      </c>
      <c r="G2455" s="1">
        <v>0</v>
      </c>
      <c r="H2455" s="8">
        <v>130228</v>
      </c>
      <c r="I2455" s="8">
        <v>32583</v>
      </c>
      <c r="J2455" s="8">
        <v>544740</v>
      </c>
      <c r="K2455" s="1" t="s">
        <v>166</v>
      </c>
    </row>
    <row r="2456" spans="1:11">
      <c r="A2456" s="1" t="s">
        <v>232</v>
      </c>
      <c r="B2456" s="1">
        <v>2455</v>
      </c>
      <c r="C2456" s="1">
        <v>202402</v>
      </c>
      <c r="D2456" s="4" t="s">
        <v>271</v>
      </c>
      <c r="E2456" s="1">
        <v>676</v>
      </c>
      <c r="F2456" s="1">
        <v>3</v>
      </c>
      <c r="G2456" s="1">
        <v>0</v>
      </c>
      <c r="H2456" s="8">
        <v>10966</v>
      </c>
      <c r="I2456" s="8">
        <v>6959</v>
      </c>
      <c r="J2456" s="8">
        <v>427785</v>
      </c>
      <c r="K2456" s="1" t="s">
        <v>166</v>
      </c>
    </row>
    <row r="2457" spans="1:11">
      <c r="A2457" s="1" t="s">
        <v>232</v>
      </c>
      <c r="B2457" s="1">
        <v>2456</v>
      </c>
      <c r="C2457" s="1">
        <v>202402</v>
      </c>
      <c r="D2457" s="4" t="s">
        <v>271</v>
      </c>
      <c r="E2457" s="1">
        <v>690</v>
      </c>
      <c r="F2457" s="1">
        <v>3</v>
      </c>
      <c r="G2457" s="1">
        <v>0</v>
      </c>
      <c r="H2457" s="8">
        <v>81928</v>
      </c>
      <c r="I2457" s="8">
        <v>21113</v>
      </c>
      <c r="J2457" s="8">
        <v>606541</v>
      </c>
      <c r="K2457" s="1" t="s">
        <v>166</v>
      </c>
    </row>
    <row r="2458" spans="1:11">
      <c r="A2458" s="1" t="s">
        <v>232</v>
      </c>
      <c r="B2458" s="1">
        <v>2457</v>
      </c>
      <c r="C2458" s="1">
        <v>202402</v>
      </c>
      <c r="D2458" s="4" t="s">
        <v>271</v>
      </c>
      <c r="E2458" s="1">
        <v>696</v>
      </c>
      <c r="F2458" s="1">
        <v>3</v>
      </c>
      <c r="G2458" s="1">
        <v>0</v>
      </c>
      <c r="H2458" s="8">
        <v>21993</v>
      </c>
      <c r="I2458" s="8">
        <v>7046</v>
      </c>
      <c r="J2458" s="8">
        <v>156193</v>
      </c>
      <c r="K2458" s="1" t="s">
        <v>166</v>
      </c>
    </row>
    <row r="2459" spans="1:11">
      <c r="A2459" s="1" t="s">
        <v>232</v>
      </c>
      <c r="B2459" s="1">
        <v>2458</v>
      </c>
      <c r="C2459" s="1">
        <v>202402</v>
      </c>
      <c r="D2459" s="4" t="s">
        <v>271</v>
      </c>
      <c r="E2459" s="1">
        <v>720</v>
      </c>
      <c r="F2459" s="1">
        <v>3</v>
      </c>
      <c r="G2459" s="1">
        <v>0</v>
      </c>
      <c r="H2459" s="8">
        <v>645362</v>
      </c>
      <c r="I2459" s="8">
        <v>259834</v>
      </c>
      <c r="J2459" s="8">
        <v>7426947</v>
      </c>
      <c r="K2459" s="1" t="s">
        <v>166</v>
      </c>
    </row>
    <row r="2460" spans="1:11">
      <c r="A2460" s="1" t="s">
        <v>232</v>
      </c>
      <c r="B2460" s="1">
        <v>2459</v>
      </c>
      <c r="C2460" s="1">
        <v>202402</v>
      </c>
      <c r="D2460" s="4" t="s">
        <v>278</v>
      </c>
      <c r="E2460" s="1">
        <v>52</v>
      </c>
      <c r="F2460" s="1">
        <v>3</v>
      </c>
      <c r="G2460" s="1">
        <v>0</v>
      </c>
      <c r="H2460" s="8">
        <v>103002</v>
      </c>
      <c r="I2460" s="8">
        <v>32672</v>
      </c>
      <c r="J2460" s="8">
        <v>1218811</v>
      </c>
      <c r="K2460" s="1" t="s">
        <v>166</v>
      </c>
    </row>
    <row r="2461" spans="1:11">
      <c r="A2461" s="1" t="s">
        <v>232</v>
      </c>
      <c r="B2461" s="1">
        <v>2460</v>
      </c>
      <c r="C2461" s="1">
        <v>202402</v>
      </c>
      <c r="D2461" s="4" t="s">
        <v>278</v>
      </c>
      <c r="E2461" s="1">
        <v>204</v>
      </c>
      <c r="F2461" s="1">
        <v>3</v>
      </c>
      <c r="G2461" s="1">
        <v>0</v>
      </c>
      <c r="H2461" s="8">
        <v>6628</v>
      </c>
      <c r="I2461" s="8">
        <v>1996</v>
      </c>
      <c r="J2461" s="8">
        <v>91940</v>
      </c>
      <c r="K2461" s="1" t="s">
        <v>166</v>
      </c>
    </row>
    <row r="2462" spans="1:11">
      <c r="A2462" s="1" t="s">
        <v>232</v>
      </c>
      <c r="B2462" s="1">
        <v>2461</v>
      </c>
      <c r="C2462" s="1">
        <v>202402</v>
      </c>
      <c r="D2462" s="4" t="s">
        <v>278</v>
      </c>
      <c r="E2462" s="1">
        <v>662</v>
      </c>
      <c r="F2462" s="1">
        <v>3</v>
      </c>
      <c r="G2462" s="1">
        <v>0</v>
      </c>
      <c r="H2462" s="8">
        <v>6070</v>
      </c>
      <c r="I2462" s="8">
        <v>1488</v>
      </c>
      <c r="J2462" s="8">
        <v>30271</v>
      </c>
      <c r="K2462" s="1" t="s">
        <v>166</v>
      </c>
    </row>
    <row r="2463" spans="1:11">
      <c r="A2463" s="1" t="s">
        <v>232</v>
      </c>
      <c r="B2463" s="1">
        <v>2462</v>
      </c>
      <c r="C2463" s="1">
        <v>202402</v>
      </c>
      <c r="D2463" s="4" t="s">
        <v>278</v>
      </c>
      <c r="E2463" s="1">
        <v>664</v>
      </c>
      <c r="F2463" s="1">
        <v>3</v>
      </c>
      <c r="G2463" s="1">
        <v>0</v>
      </c>
      <c r="H2463" s="8">
        <v>392900</v>
      </c>
      <c r="I2463" s="8">
        <v>105821</v>
      </c>
      <c r="J2463" s="8">
        <v>2396931</v>
      </c>
      <c r="K2463" s="1" t="s">
        <v>166</v>
      </c>
    </row>
    <row r="2464" spans="1:11">
      <c r="A2464" s="1" t="s">
        <v>232</v>
      </c>
      <c r="B2464" s="1">
        <v>2463</v>
      </c>
      <c r="C2464" s="1">
        <v>202402</v>
      </c>
      <c r="D2464" s="4" t="s">
        <v>278</v>
      </c>
      <c r="E2464" s="1">
        <v>666</v>
      </c>
      <c r="F2464" s="1">
        <v>3</v>
      </c>
      <c r="G2464" s="1">
        <v>0</v>
      </c>
      <c r="H2464" s="8">
        <v>771066</v>
      </c>
      <c r="I2464" s="8">
        <v>233820</v>
      </c>
      <c r="J2464" s="8">
        <v>3903224</v>
      </c>
      <c r="K2464" s="1" t="s">
        <v>166</v>
      </c>
    </row>
    <row r="2465" spans="1:11">
      <c r="A2465" s="1" t="s">
        <v>232</v>
      </c>
      <c r="B2465" s="1">
        <v>2464</v>
      </c>
      <c r="C2465" s="1">
        <v>202402</v>
      </c>
      <c r="D2465" s="4" t="s">
        <v>278</v>
      </c>
      <c r="E2465" s="1">
        <v>669</v>
      </c>
      <c r="F2465" s="1">
        <v>3</v>
      </c>
      <c r="G2465" s="1">
        <v>0</v>
      </c>
      <c r="H2465" s="8">
        <v>8084</v>
      </c>
      <c r="I2465" s="8">
        <v>2046</v>
      </c>
      <c r="J2465" s="8">
        <v>65634</v>
      </c>
      <c r="K2465" s="1" t="s">
        <v>166</v>
      </c>
    </row>
    <row r="2466" spans="1:11">
      <c r="A2466" s="1" t="s">
        <v>232</v>
      </c>
      <c r="B2466" s="1">
        <v>2465</v>
      </c>
      <c r="C2466" s="1">
        <v>202402</v>
      </c>
      <c r="D2466" s="4" t="s">
        <v>278</v>
      </c>
      <c r="E2466" s="1">
        <v>676</v>
      </c>
      <c r="F2466" s="1">
        <v>3</v>
      </c>
      <c r="G2466" s="1">
        <v>0</v>
      </c>
      <c r="H2466" s="8">
        <v>12048</v>
      </c>
      <c r="I2466" s="8">
        <v>2586</v>
      </c>
      <c r="J2466" s="8">
        <v>63240</v>
      </c>
      <c r="K2466" s="1" t="s">
        <v>166</v>
      </c>
    </row>
    <row r="2467" spans="1:11">
      <c r="A2467" s="1" t="s">
        <v>232</v>
      </c>
      <c r="B2467" s="1">
        <v>2466</v>
      </c>
      <c r="C2467" s="1">
        <v>202402</v>
      </c>
      <c r="D2467" s="4" t="s">
        <v>278</v>
      </c>
      <c r="E2467" s="1">
        <v>690</v>
      </c>
      <c r="F2467" s="1">
        <v>3</v>
      </c>
      <c r="G2467" s="1">
        <v>0</v>
      </c>
      <c r="H2467" s="8">
        <v>102401</v>
      </c>
      <c r="I2467" s="8">
        <v>32046</v>
      </c>
      <c r="J2467" s="8">
        <v>946308</v>
      </c>
      <c r="K2467" s="1" t="s">
        <v>166</v>
      </c>
    </row>
    <row r="2468" spans="1:11">
      <c r="A2468" s="1" t="s">
        <v>232</v>
      </c>
      <c r="B2468" s="1">
        <v>2467</v>
      </c>
      <c r="C2468" s="1">
        <v>202402</v>
      </c>
      <c r="D2468" s="4" t="s">
        <v>278</v>
      </c>
      <c r="E2468" s="1">
        <v>696</v>
      </c>
      <c r="F2468" s="1">
        <v>3</v>
      </c>
      <c r="G2468" s="1">
        <v>0</v>
      </c>
      <c r="H2468" s="8">
        <v>48089</v>
      </c>
      <c r="I2468" s="8">
        <v>17495</v>
      </c>
      <c r="J2468" s="8">
        <v>432563</v>
      </c>
      <c r="K2468" s="1" t="s">
        <v>166</v>
      </c>
    </row>
    <row r="2469" spans="1:11">
      <c r="A2469" s="1" t="s">
        <v>232</v>
      </c>
      <c r="B2469" s="1">
        <v>2468</v>
      </c>
      <c r="C2469" s="1">
        <v>202402</v>
      </c>
      <c r="D2469" s="4" t="s">
        <v>278</v>
      </c>
      <c r="E2469" s="1">
        <v>720</v>
      </c>
      <c r="F2469" s="1">
        <v>3</v>
      </c>
      <c r="G2469" s="1">
        <v>0</v>
      </c>
      <c r="H2469" s="8">
        <v>165002</v>
      </c>
      <c r="I2469" s="8">
        <v>48109</v>
      </c>
      <c r="J2469" s="8">
        <v>1374645</v>
      </c>
      <c r="K2469" s="1" t="s">
        <v>166</v>
      </c>
    </row>
    <row r="2470" spans="1:11">
      <c r="A2470" s="1" t="s">
        <v>232</v>
      </c>
      <c r="B2470" s="1">
        <v>2469</v>
      </c>
      <c r="C2470" s="1">
        <v>202403</v>
      </c>
      <c r="D2470" s="4" t="s">
        <v>256</v>
      </c>
      <c r="E2470" s="1">
        <v>52</v>
      </c>
      <c r="F2470" s="1">
        <v>3</v>
      </c>
      <c r="G2470" s="1">
        <v>0</v>
      </c>
      <c r="H2470" s="8">
        <v>2324088</v>
      </c>
      <c r="I2470" s="8">
        <v>477070</v>
      </c>
      <c r="J2470" s="8">
        <v>10201767</v>
      </c>
      <c r="K2470" s="1" t="s">
        <v>166</v>
      </c>
    </row>
    <row r="2471" spans="1:11">
      <c r="A2471" s="1" t="s">
        <v>232</v>
      </c>
      <c r="B2471" s="1">
        <v>2470</v>
      </c>
      <c r="C2471" s="1">
        <v>202403</v>
      </c>
      <c r="D2471" s="4" t="s">
        <v>256</v>
      </c>
      <c r="E2471" s="1">
        <v>204</v>
      </c>
      <c r="F2471" s="1">
        <v>3</v>
      </c>
      <c r="G2471" s="1">
        <v>0</v>
      </c>
      <c r="H2471" s="8">
        <v>603059</v>
      </c>
      <c r="I2471" s="8">
        <v>91715</v>
      </c>
      <c r="J2471" s="8">
        <v>859031</v>
      </c>
      <c r="K2471" s="1" t="s">
        <v>166</v>
      </c>
    </row>
    <row r="2472" spans="1:11">
      <c r="A2472" s="1" t="s">
        <v>232</v>
      </c>
      <c r="B2472" s="1">
        <v>2471</v>
      </c>
      <c r="C2472" s="1">
        <v>202403</v>
      </c>
      <c r="D2472" s="4" t="s">
        <v>256</v>
      </c>
      <c r="E2472" s="1">
        <v>662</v>
      </c>
      <c r="F2472" s="1">
        <v>3</v>
      </c>
      <c r="G2472" s="1">
        <v>0</v>
      </c>
      <c r="H2472" s="8">
        <v>1309163</v>
      </c>
      <c r="I2472" s="8">
        <v>310698</v>
      </c>
      <c r="J2472" s="8">
        <v>3170753</v>
      </c>
      <c r="K2472" s="1" t="s">
        <v>166</v>
      </c>
    </row>
    <row r="2473" spans="1:11">
      <c r="A2473" s="1" t="s">
        <v>232</v>
      </c>
      <c r="B2473" s="1">
        <v>2472</v>
      </c>
      <c r="C2473" s="1">
        <v>202403</v>
      </c>
      <c r="D2473" s="4" t="s">
        <v>256</v>
      </c>
      <c r="E2473" s="1">
        <v>664</v>
      </c>
      <c r="F2473" s="1">
        <v>3</v>
      </c>
      <c r="G2473" s="1">
        <v>0</v>
      </c>
      <c r="H2473" s="8">
        <v>4069393</v>
      </c>
      <c r="I2473" s="8">
        <v>555923</v>
      </c>
      <c r="J2473" s="8">
        <v>8298113</v>
      </c>
      <c r="K2473" s="1" t="s">
        <v>166</v>
      </c>
    </row>
    <row r="2474" spans="1:11">
      <c r="A2474" s="1" t="s">
        <v>232</v>
      </c>
      <c r="B2474" s="1">
        <v>2473</v>
      </c>
      <c r="C2474" s="1">
        <v>202403</v>
      </c>
      <c r="D2474" s="4" t="s">
        <v>256</v>
      </c>
      <c r="E2474" s="1">
        <v>666</v>
      </c>
      <c r="F2474" s="1">
        <v>3</v>
      </c>
      <c r="G2474" s="1">
        <v>0</v>
      </c>
      <c r="H2474" s="8">
        <v>24001802</v>
      </c>
      <c r="I2474" s="8">
        <v>3648829</v>
      </c>
      <c r="J2474" s="8">
        <v>39613299</v>
      </c>
      <c r="K2474" s="1" t="s">
        <v>166</v>
      </c>
    </row>
    <row r="2475" spans="1:11">
      <c r="A2475" s="1" t="s">
        <v>232</v>
      </c>
      <c r="B2475" s="1">
        <v>2474</v>
      </c>
      <c r="C2475" s="1">
        <v>202403</v>
      </c>
      <c r="D2475" s="4" t="s">
        <v>256</v>
      </c>
      <c r="E2475" s="1">
        <v>669</v>
      </c>
      <c r="F2475" s="1">
        <v>3</v>
      </c>
      <c r="G2475" s="1">
        <v>0</v>
      </c>
      <c r="H2475" s="8">
        <v>763502</v>
      </c>
      <c r="I2475" s="8">
        <v>147993</v>
      </c>
      <c r="J2475" s="8">
        <v>1736123</v>
      </c>
      <c r="K2475" s="1" t="s">
        <v>166</v>
      </c>
    </row>
    <row r="2476" spans="1:11">
      <c r="A2476" s="1" t="s">
        <v>232</v>
      </c>
      <c r="B2476" s="1">
        <v>2475</v>
      </c>
      <c r="C2476" s="1">
        <v>202403</v>
      </c>
      <c r="D2476" s="4" t="s">
        <v>256</v>
      </c>
      <c r="E2476" s="1">
        <v>676</v>
      </c>
      <c r="F2476" s="1">
        <v>3</v>
      </c>
      <c r="G2476" s="1">
        <v>0</v>
      </c>
      <c r="H2476" s="8">
        <v>179146</v>
      </c>
      <c r="I2476" s="8">
        <v>18177</v>
      </c>
      <c r="J2476" s="8">
        <v>263521</v>
      </c>
      <c r="K2476" s="1" t="s">
        <v>166</v>
      </c>
    </row>
    <row r="2477" spans="1:11">
      <c r="A2477" s="1" t="s">
        <v>232</v>
      </c>
      <c r="B2477" s="1">
        <v>2476</v>
      </c>
      <c r="C2477" s="1">
        <v>202403</v>
      </c>
      <c r="D2477" s="4" t="s">
        <v>256</v>
      </c>
      <c r="E2477" s="1">
        <v>690</v>
      </c>
      <c r="F2477" s="1">
        <v>3</v>
      </c>
      <c r="G2477" s="1">
        <v>0</v>
      </c>
      <c r="H2477" s="8">
        <v>444521</v>
      </c>
      <c r="I2477" s="8">
        <v>76717</v>
      </c>
      <c r="J2477" s="8">
        <v>1791491</v>
      </c>
      <c r="K2477" s="1" t="s">
        <v>166</v>
      </c>
    </row>
    <row r="2478" spans="1:11">
      <c r="A2478" s="1" t="s">
        <v>232</v>
      </c>
      <c r="B2478" s="1">
        <v>2477</v>
      </c>
      <c r="C2478" s="1">
        <v>202403</v>
      </c>
      <c r="D2478" s="4" t="s">
        <v>256</v>
      </c>
      <c r="E2478" s="1">
        <v>696</v>
      </c>
      <c r="F2478" s="1">
        <v>3</v>
      </c>
      <c r="G2478" s="1">
        <v>0</v>
      </c>
      <c r="H2478" s="8">
        <v>194413</v>
      </c>
      <c r="I2478" s="8">
        <v>41725</v>
      </c>
      <c r="J2478" s="8">
        <v>829860</v>
      </c>
      <c r="K2478" s="1" t="s">
        <v>166</v>
      </c>
    </row>
    <row r="2479" spans="1:11">
      <c r="A2479" s="1" t="s">
        <v>232</v>
      </c>
      <c r="B2479" s="1">
        <v>2478</v>
      </c>
      <c r="C2479" s="1">
        <v>202403</v>
      </c>
      <c r="D2479" s="4" t="s">
        <v>256</v>
      </c>
      <c r="E2479" s="1">
        <v>720</v>
      </c>
      <c r="F2479" s="1">
        <v>3</v>
      </c>
      <c r="G2479" s="1">
        <v>0</v>
      </c>
      <c r="H2479" s="8">
        <v>1206002</v>
      </c>
      <c r="I2479" s="8">
        <v>219315</v>
      </c>
      <c r="J2479" s="8">
        <v>5089238</v>
      </c>
      <c r="K2479" s="1" t="s">
        <v>166</v>
      </c>
    </row>
    <row r="2480" spans="1:11">
      <c r="A2480" s="1" t="s">
        <v>232</v>
      </c>
      <c r="B2480" s="1">
        <v>2479</v>
      </c>
      <c r="C2480" s="1">
        <v>202403</v>
      </c>
      <c r="D2480" s="4" t="s">
        <v>265</v>
      </c>
      <c r="E2480" s="1">
        <v>52</v>
      </c>
      <c r="F2480" s="1">
        <v>3</v>
      </c>
      <c r="G2480" s="1">
        <v>0</v>
      </c>
      <c r="H2480" s="8">
        <v>217033</v>
      </c>
      <c r="I2480" s="8">
        <v>85312</v>
      </c>
      <c r="J2480" s="8">
        <v>1743428</v>
      </c>
      <c r="K2480" s="1" t="s">
        <v>166</v>
      </c>
    </row>
    <row r="2481" spans="1:11">
      <c r="A2481" s="1" t="s">
        <v>232</v>
      </c>
      <c r="B2481" s="1">
        <v>2480</v>
      </c>
      <c r="C2481" s="1">
        <v>202403</v>
      </c>
      <c r="D2481" s="4" t="s">
        <v>265</v>
      </c>
      <c r="E2481" s="1">
        <v>204</v>
      </c>
      <c r="F2481" s="1">
        <v>3</v>
      </c>
      <c r="G2481" s="1">
        <v>0</v>
      </c>
      <c r="H2481" s="8">
        <v>33469</v>
      </c>
      <c r="I2481" s="8">
        <v>4533</v>
      </c>
      <c r="J2481" s="8">
        <v>129477</v>
      </c>
      <c r="K2481" s="1" t="s">
        <v>166</v>
      </c>
    </row>
    <row r="2482" spans="1:11">
      <c r="A2482" s="1" t="s">
        <v>232</v>
      </c>
      <c r="B2482" s="1">
        <v>2481</v>
      </c>
      <c r="C2482" s="1">
        <v>202403</v>
      </c>
      <c r="D2482" s="4" t="s">
        <v>265</v>
      </c>
      <c r="E2482" s="1">
        <v>662</v>
      </c>
      <c r="F2482" s="1">
        <v>3</v>
      </c>
      <c r="G2482" s="1">
        <v>0</v>
      </c>
      <c r="H2482" s="8">
        <v>86037</v>
      </c>
      <c r="I2482" s="8">
        <v>42516</v>
      </c>
      <c r="J2482" s="8">
        <v>518409</v>
      </c>
      <c r="K2482" s="1" t="s">
        <v>166</v>
      </c>
    </row>
    <row r="2483" spans="1:11">
      <c r="A2483" s="1" t="s">
        <v>232</v>
      </c>
      <c r="B2483" s="1">
        <v>2482</v>
      </c>
      <c r="C2483" s="1">
        <v>202403</v>
      </c>
      <c r="D2483" s="4" t="s">
        <v>265</v>
      </c>
      <c r="E2483" s="1">
        <v>664</v>
      </c>
      <c r="F2483" s="1">
        <v>3</v>
      </c>
      <c r="G2483" s="1">
        <v>0</v>
      </c>
      <c r="H2483" s="8">
        <v>24142</v>
      </c>
      <c r="I2483" s="8">
        <v>10955</v>
      </c>
      <c r="J2483" s="8">
        <v>90307</v>
      </c>
      <c r="K2483" s="1" t="s">
        <v>166</v>
      </c>
    </row>
    <row r="2484" spans="1:11">
      <c r="A2484" s="1" t="s">
        <v>232</v>
      </c>
      <c r="B2484" s="1">
        <v>2483</v>
      </c>
      <c r="C2484" s="1">
        <v>202403</v>
      </c>
      <c r="D2484" s="4" t="s">
        <v>265</v>
      </c>
      <c r="E2484" s="1">
        <v>666</v>
      </c>
      <c r="F2484" s="1">
        <v>3</v>
      </c>
      <c r="G2484" s="1">
        <v>0</v>
      </c>
      <c r="H2484" s="8">
        <v>1250965</v>
      </c>
      <c r="I2484" s="8">
        <v>473352</v>
      </c>
      <c r="J2484" s="8">
        <v>5544253</v>
      </c>
      <c r="K2484" s="1" t="s">
        <v>166</v>
      </c>
    </row>
    <row r="2485" spans="1:11">
      <c r="A2485" s="1" t="s">
        <v>232</v>
      </c>
      <c r="B2485" s="1">
        <v>2484</v>
      </c>
      <c r="C2485" s="1">
        <v>202403</v>
      </c>
      <c r="D2485" s="4" t="s">
        <v>265</v>
      </c>
      <c r="E2485" s="1">
        <v>669</v>
      </c>
      <c r="F2485" s="1">
        <v>3</v>
      </c>
      <c r="G2485" s="1">
        <v>0</v>
      </c>
      <c r="H2485" s="8">
        <v>29533</v>
      </c>
      <c r="I2485" s="8">
        <v>6786</v>
      </c>
      <c r="J2485" s="8">
        <v>178340</v>
      </c>
      <c r="K2485" s="1" t="s">
        <v>166</v>
      </c>
    </row>
    <row r="2486" spans="1:11">
      <c r="A2486" s="1" t="s">
        <v>232</v>
      </c>
      <c r="B2486" s="1">
        <v>2485</v>
      </c>
      <c r="C2486" s="1">
        <v>202403</v>
      </c>
      <c r="D2486" s="4" t="s">
        <v>265</v>
      </c>
      <c r="E2486" s="1">
        <v>676</v>
      </c>
      <c r="F2486" s="1">
        <v>3</v>
      </c>
      <c r="G2486" s="1">
        <v>0</v>
      </c>
      <c r="H2486" s="8">
        <v>31197</v>
      </c>
      <c r="I2486" s="8">
        <v>8924</v>
      </c>
      <c r="J2486" s="8">
        <v>136649</v>
      </c>
      <c r="K2486" s="1" t="s">
        <v>166</v>
      </c>
    </row>
    <row r="2487" spans="1:11">
      <c r="A2487" s="1" t="s">
        <v>232</v>
      </c>
      <c r="B2487" s="1">
        <v>2486</v>
      </c>
      <c r="C2487" s="1">
        <v>202403</v>
      </c>
      <c r="D2487" s="4" t="s">
        <v>265</v>
      </c>
      <c r="E2487" s="1">
        <v>690</v>
      </c>
      <c r="F2487" s="1">
        <v>3</v>
      </c>
      <c r="G2487" s="1">
        <v>0</v>
      </c>
      <c r="H2487" s="8">
        <v>111692</v>
      </c>
      <c r="I2487" s="8">
        <v>28491</v>
      </c>
      <c r="J2487" s="8">
        <v>559483</v>
      </c>
      <c r="K2487" s="1" t="s">
        <v>166</v>
      </c>
    </row>
    <row r="2488" spans="1:11">
      <c r="A2488" s="1" t="s">
        <v>232</v>
      </c>
      <c r="B2488" s="1">
        <v>2487</v>
      </c>
      <c r="C2488" s="1">
        <v>202403</v>
      </c>
      <c r="D2488" s="4" t="s">
        <v>265</v>
      </c>
      <c r="E2488" s="1">
        <v>696</v>
      </c>
      <c r="F2488" s="1">
        <v>3</v>
      </c>
      <c r="G2488" s="1">
        <v>0</v>
      </c>
      <c r="H2488" s="8">
        <v>537368</v>
      </c>
      <c r="I2488" s="8">
        <v>225901</v>
      </c>
      <c r="J2488" s="8">
        <v>2509443</v>
      </c>
      <c r="K2488" s="1" t="s">
        <v>166</v>
      </c>
    </row>
    <row r="2489" spans="1:11">
      <c r="A2489" s="1" t="s">
        <v>232</v>
      </c>
      <c r="B2489" s="1">
        <v>2488</v>
      </c>
      <c r="C2489" s="1">
        <v>202403</v>
      </c>
      <c r="D2489" s="4" t="s">
        <v>265</v>
      </c>
      <c r="E2489" s="1">
        <v>720</v>
      </c>
      <c r="F2489" s="1">
        <v>3</v>
      </c>
      <c r="G2489" s="1">
        <v>0</v>
      </c>
      <c r="H2489" s="8">
        <v>1474602</v>
      </c>
      <c r="I2489" s="8">
        <v>347703</v>
      </c>
      <c r="J2489" s="8">
        <v>5929451</v>
      </c>
      <c r="K2489" s="1" t="s">
        <v>166</v>
      </c>
    </row>
    <row r="2490" spans="1:11">
      <c r="A2490" s="1" t="s">
        <v>232</v>
      </c>
      <c r="B2490" s="1">
        <v>2489</v>
      </c>
      <c r="C2490" s="1">
        <v>202403</v>
      </c>
      <c r="D2490" s="4" t="s">
        <v>271</v>
      </c>
      <c r="E2490" s="1">
        <v>52</v>
      </c>
      <c r="F2490" s="1">
        <v>3</v>
      </c>
      <c r="G2490" s="1">
        <v>0</v>
      </c>
      <c r="H2490" s="8">
        <v>108997</v>
      </c>
      <c r="I2490" s="8">
        <v>40515</v>
      </c>
      <c r="J2490" s="8">
        <v>1218028</v>
      </c>
      <c r="K2490" s="1" t="s">
        <v>166</v>
      </c>
    </row>
    <row r="2491" spans="1:11">
      <c r="A2491" s="1" t="s">
        <v>232</v>
      </c>
      <c r="B2491" s="1">
        <v>2490</v>
      </c>
      <c r="C2491" s="1">
        <v>202403</v>
      </c>
      <c r="D2491" s="4" t="s">
        <v>271</v>
      </c>
      <c r="E2491" s="1">
        <v>204</v>
      </c>
      <c r="F2491" s="1">
        <v>3</v>
      </c>
      <c r="G2491" s="1">
        <v>0</v>
      </c>
      <c r="H2491" s="8">
        <v>137582</v>
      </c>
      <c r="I2491" s="8">
        <v>43038</v>
      </c>
      <c r="J2491" s="8">
        <v>850456</v>
      </c>
      <c r="K2491" s="1" t="s">
        <v>166</v>
      </c>
    </row>
    <row r="2492" spans="1:11">
      <c r="A2492" s="1" t="s">
        <v>232</v>
      </c>
      <c r="B2492" s="1">
        <v>2491</v>
      </c>
      <c r="C2492" s="1">
        <v>202403</v>
      </c>
      <c r="D2492" s="4" t="s">
        <v>271</v>
      </c>
      <c r="E2492" s="1">
        <v>662</v>
      </c>
      <c r="F2492" s="1">
        <v>3</v>
      </c>
      <c r="G2492" s="1">
        <v>0</v>
      </c>
      <c r="H2492" s="8">
        <v>4496</v>
      </c>
      <c r="I2492" s="8">
        <v>1741</v>
      </c>
      <c r="J2492" s="8">
        <v>54304</v>
      </c>
      <c r="K2492" s="1" t="s">
        <v>166</v>
      </c>
    </row>
    <row r="2493" spans="1:11">
      <c r="A2493" s="1" t="s">
        <v>232</v>
      </c>
      <c r="B2493" s="1">
        <v>2492</v>
      </c>
      <c r="C2493" s="1">
        <v>202403</v>
      </c>
      <c r="D2493" s="4" t="s">
        <v>271</v>
      </c>
      <c r="E2493" s="1">
        <v>664</v>
      </c>
      <c r="F2493" s="1">
        <v>3</v>
      </c>
      <c r="G2493" s="1">
        <v>0</v>
      </c>
      <c r="H2493" s="8">
        <v>480984</v>
      </c>
      <c r="I2493" s="8">
        <v>164905</v>
      </c>
      <c r="J2493" s="8">
        <v>3821046</v>
      </c>
      <c r="K2493" s="1" t="s">
        <v>166</v>
      </c>
    </row>
    <row r="2494" spans="1:11">
      <c r="A2494" s="1" t="s">
        <v>232</v>
      </c>
      <c r="B2494" s="1">
        <v>2493</v>
      </c>
      <c r="C2494" s="1">
        <v>202403</v>
      </c>
      <c r="D2494" s="4" t="s">
        <v>271</v>
      </c>
      <c r="E2494" s="1">
        <v>666</v>
      </c>
      <c r="F2494" s="1">
        <v>3</v>
      </c>
      <c r="G2494" s="1">
        <v>0</v>
      </c>
      <c r="H2494" s="8">
        <v>315508</v>
      </c>
      <c r="I2494" s="8">
        <v>78757</v>
      </c>
      <c r="J2494" s="8">
        <v>1206828</v>
      </c>
      <c r="K2494" s="1" t="s">
        <v>166</v>
      </c>
    </row>
    <row r="2495" spans="1:11">
      <c r="A2495" s="1" t="s">
        <v>232</v>
      </c>
      <c r="B2495" s="1">
        <v>2494</v>
      </c>
      <c r="C2495" s="1">
        <v>202403</v>
      </c>
      <c r="D2495" s="4" t="s">
        <v>271</v>
      </c>
      <c r="E2495" s="1">
        <v>669</v>
      </c>
      <c r="F2495" s="1">
        <v>3</v>
      </c>
      <c r="G2495" s="1">
        <v>0</v>
      </c>
      <c r="H2495" s="8">
        <v>116131</v>
      </c>
      <c r="I2495" s="8">
        <v>40060</v>
      </c>
      <c r="J2495" s="8">
        <v>910117</v>
      </c>
      <c r="K2495" s="1" t="s">
        <v>166</v>
      </c>
    </row>
    <row r="2496" spans="1:11">
      <c r="A2496" s="1" t="s">
        <v>232</v>
      </c>
      <c r="B2496" s="1">
        <v>2495</v>
      </c>
      <c r="C2496" s="1">
        <v>202403</v>
      </c>
      <c r="D2496" s="4" t="s">
        <v>271</v>
      </c>
      <c r="E2496" s="1">
        <v>676</v>
      </c>
      <c r="F2496" s="1">
        <v>3</v>
      </c>
      <c r="G2496" s="1">
        <v>0</v>
      </c>
      <c r="H2496" s="8">
        <v>28734</v>
      </c>
      <c r="I2496" s="8">
        <v>10307</v>
      </c>
      <c r="J2496" s="8">
        <v>352475</v>
      </c>
      <c r="K2496" s="1" t="s">
        <v>166</v>
      </c>
    </row>
    <row r="2497" spans="1:11">
      <c r="A2497" s="1" t="s">
        <v>232</v>
      </c>
      <c r="B2497" s="1">
        <v>2496</v>
      </c>
      <c r="C2497" s="1">
        <v>202403</v>
      </c>
      <c r="D2497" s="4" t="s">
        <v>271</v>
      </c>
      <c r="E2497" s="1">
        <v>690</v>
      </c>
      <c r="F2497" s="1">
        <v>3</v>
      </c>
      <c r="G2497" s="1">
        <v>0</v>
      </c>
      <c r="H2497" s="8">
        <v>69112</v>
      </c>
      <c r="I2497" s="8">
        <v>26176</v>
      </c>
      <c r="J2497" s="8">
        <v>727560</v>
      </c>
      <c r="K2497" s="1" t="s">
        <v>166</v>
      </c>
    </row>
    <row r="2498" spans="1:11">
      <c r="A2498" s="1" t="s">
        <v>232</v>
      </c>
      <c r="B2498" s="1">
        <v>2497</v>
      </c>
      <c r="C2498" s="1">
        <v>202403</v>
      </c>
      <c r="D2498" s="4" t="s">
        <v>271</v>
      </c>
      <c r="E2498" s="1">
        <v>696</v>
      </c>
      <c r="F2498" s="1">
        <v>3</v>
      </c>
      <c r="G2498" s="1">
        <v>0</v>
      </c>
      <c r="H2498" s="8">
        <v>54165</v>
      </c>
      <c r="I2498" s="8">
        <v>16439</v>
      </c>
      <c r="J2498" s="8">
        <v>250610</v>
      </c>
      <c r="K2498" s="1" t="s">
        <v>166</v>
      </c>
    </row>
    <row r="2499" spans="1:11">
      <c r="A2499" s="1" t="s">
        <v>232</v>
      </c>
      <c r="B2499" s="1">
        <v>2498</v>
      </c>
      <c r="C2499" s="1">
        <v>202403</v>
      </c>
      <c r="D2499" s="4" t="s">
        <v>271</v>
      </c>
      <c r="E2499" s="1">
        <v>720</v>
      </c>
      <c r="F2499" s="1">
        <v>3</v>
      </c>
      <c r="G2499" s="1">
        <v>0</v>
      </c>
      <c r="H2499" s="8">
        <v>734179</v>
      </c>
      <c r="I2499" s="8">
        <v>268078</v>
      </c>
      <c r="J2499" s="8">
        <v>6545045</v>
      </c>
      <c r="K2499" s="1" t="s">
        <v>166</v>
      </c>
    </row>
    <row r="2500" spans="1:11">
      <c r="A2500" s="1" t="s">
        <v>232</v>
      </c>
      <c r="B2500" s="1">
        <v>2499</v>
      </c>
      <c r="C2500" s="1">
        <v>202403</v>
      </c>
      <c r="D2500" s="4" t="s">
        <v>278</v>
      </c>
      <c r="E2500" s="1">
        <v>52</v>
      </c>
      <c r="F2500" s="1">
        <v>3</v>
      </c>
      <c r="G2500" s="1">
        <v>0</v>
      </c>
      <c r="H2500" s="8">
        <v>75176</v>
      </c>
      <c r="I2500" s="8">
        <v>22615</v>
      </c>
      <c r="J2500" s="8">
        <v>924942</v>
      </c>
      <c r="K2500" s="1" t="s">
        <v>166</v>
      </c>
    </row>
    <row r="2501" spans="1:11">
      <c r="A2501" s="1" t="s">
        <v>232</v>
      </c>
      <c r="B2501" s="1">
        <v>2500</v>
      </c>
      <c r="C2501" s="1">
        <v>202403</v>
      </c>
      <c r="D2501" s="4" t="s">
        <v>278</v>
      </c>
      <c r="E2501" s="1">
        <v>204</v>
      </c>
      <c r="F2501" s="1">
        <v>3</v>
      </c>
      <c r="G2501" s="1">
        <v>0</v>
      </c>
      <c r="H2501" s="8">
        <v>7631</v>
      </c>
      <c r="I2501" s="8">
        <v>2147</v>
      </c>
      <c r="J2501" s="8">
        <v>109941</v>
      </c>
      <c r="K2501" s="1" t="s">
        <v>166</v>
      </c>
    </row>
    <row r="2502" spans="1:11">
      <c r="A2502" s="1" t="s">
        <v>232</v>
      </c>
      <c r="B2502" s="1">
        <v>2501</v>
      </c>
      <c r="C2502" s="1">
        <v>202403</v>
      </c>
      <c r="D2502" s="4" t="s">
        <v>278</v>
      </c>
      <c r="E2502" s="1">
        <v>662</v>
      </c>
      <c r="F2502" s="1">
        <v>3</v>
      </c>
      <c r="G2502" s="1">
        <v>0</v>
      </c>
      <c r="H2502" s="8">
        <v>56270</v>
      </c>
      <c r="I2502" s="8">
        <v>15396</v>
      </c>
      <c r="J2502" s="8">
        <v>150158</v>
      </c>
      <c r="K2502" s="1" t="s">
        <v>166</v>
      </c>
    </row>
    <row r="2503" spans="1:11">
      <c r="A2503" s="1" t="s">
        <v>232</v>
      </c>
      <c r="B2503" s="1">
        <v>2502</v>
      </c>
      <c r="C2503" s="1">
        <v>202403</v>
      </c>
      <c r="D2503" s="4" t="s">
        <v>278</v>
      </c>
      <c r="E2503" s="1">
        <v>664</v>
      </c>
      <c r="F2503" s="1">
        <v>3</v>
      </c>
      <c r="G2503" s="1">
        <v>0</v>
      </c>
      <c r="H2503" s="8">
        <v>616376</v>
      </c>
      <c r="I2503" s="8">
        <v>146443</v>
      </c>
      <c r="J2503" s="8">
        <v>3348240</v>
      </c>
      <c r="K2503" s="1" t="s">
        <v>166</v>
      </c>
    </row>
    <row r="2504" spans="1:11">
      <c r="A2504" s="1" t="s">
        <v>232</v>
      </c>
      <c r="B2504" s="1">
        <v>2503</v>
      </c>
      <c r="C2504" s="1">
        <v>202403</v>
      </c>
      <c r="D2504" s="4" t="s">
        <v>278</v>
      </c>
      <c r="E2504" s="1">
        <v>666</v>
      </c>
      <c r="F2504" s="1">
        <v>3</v>
      </c>
      <c r="G2504" s="1">
        <v>0</v>
      </c>
      <c r="H2504" s="8">
        <v>1658158</v>
      </c>
      <c r="I2504" s="8">
        <v>446218</v>
      </c>
      <c r="J2504" s="8">
        <v>8504750</v>
      </c>
      <c r="K2504" s="1" t="s">
        <v>166</v>
      </c>
    </row>
    <row r="2505" spans="1:11">
      <c r="A2505" s="1" t="s">
        <v>232</v>
      </c>
      <c r="B2505" s="1">
        <v>2504</v>
      </c>
      <c r="C2505" s="1">
        <v>202403</v>
      </c>
      <c r="D2505" s="4" t="s">
        <v>278</v>
      </c>
      <c r="E2505" s="1">
        <v>669</v>
      </c>
      <c r="F2505" s="1">
        <v>3</v>
      </c>
      <c r="G2505" s="1">
        <v>0</v>
      </c>
      <c r="H2505" s="8">
        <v>35197</v>
      </c>
      <c r="I2505" s="8">
        <v>6493</v>
      </c>
      <c r="J2505" s="8">
        <v>128001</v>
      </c>
      <c r="K2505" s="1" t="s">
        <v>166</v>
      </c>
    </row>
    <row r="2506" spans="1:11">
      <c r="A2506" s="1" t="s">
        <v>232</v>
      </c>
      <c r="B2506" s="1">
        <v>2505</v>
      </c>
      <c r="C2506" s="1">
        <v>202403</v>
      </c>
      <c r="D2506" s="4" t="s">
        <v>278</v>
      </c>
      <c r="E2506" s="1">
        <v>676</v>
      </c>
      <c r="F2506" s="1">
        <v>3</v>
      </c>
      <c r="G2506" s="1">
        <v>0</v>
      </c>
      <c r="H2506" s="8">
        <v>6689</v>
      </c>
      <c r="I2506" s="8">
        <v>1666</v>
      </c>
      <c r="J2506" s="8">
        <v>42641</v>
      </c>
      <c r="K2506" s="1" t="s">
        <v>166</v>
      </c>
    </row>
    <row r="2507" spans="1:11">
      <c r="A2507" s="1" t="s">
        <v>232</v>
      </c>
      <c r="B2507" s="1">
        <v>2506</v>
      </c>
      <c r="C2507" s="1">
        <v>202403</v>
      </c>
      <c r="D2507" s="4" t="s">
        <v>278</v>
      </c>
      <c r="E2507" s="1">
        <v>690</v>
      </c>
      <c r="F2507" s="1">
        <v>3</v>
      </c>
      <c r="G2507" s="1">
        <v>0</v>
      </c>
      <c r="H2507" s="8">
        <v>125401</v>
      </c>
      <c r="I2507" s="8">
        <v>43220</v>
      </c>
      <c r="J2507" s="8">
        <v>1265960</v>
      </c>
      <c r="K2507" s="1" t="s">
        <v>166</v>
      </c>
    </row>
    <row r="2508" spans="1:11">
      <c r="A2508" s="1" t="s">
        <v>232</v>
      </c>
      <c r="B2508" s="1">
        <v>2507</v>
      </c>
      <c r="C2508" s="1">
        <v>202403</v>
      </c>
      <c r="D2508" s="4" t="s">
        <v>278</v>
      </c>
      <c r="E2508" s="1">
        <v>696</v>
      </c>
      <c r="F2508" s="1">
        <v>3</v>
      </c>
      <c r="G2508" s="1">
        <v>0</v>
      </c>
      <c r="H2508" s="8">
        <v>91066</v>
      </c>
      <c r="I2508" s="8">
        <v>31189</v>
      </c>
      <c r="J2508" s="8">
        <v>917041</v>
      </c>
      <c r="K2508" s="1" t="s">
        <v>166</v>
      </c>
    </row>
    <row r="2509" spans="1:11">
      <c r="A2509" s="1" t="s">
        <v>232</v>
      </c>
      <c r="B2509" s="1">
        <v>2508</v>
      </c>
      <c r="C2509" s="1">
        <v>202403</v>
      </c>
      <c r="D2509" s="4" t="s">
        <v>278</v>
      </c>
      <c r="E2509" s="1">
        <v>720</v>
      </c>
      <c r="F2509" s="1">
        <v>3</v>
      </c>
      <c r="G2509" s="1">
        <v>0</v>
      </c>
      <c r="H2509" s="8">
        <v>161242</v>
      </c>
      <c r="I2509" s="8">
        <v>53105</v>
      </c>
      <c r="J2509" s="8">
        <v>1337805</v>
      </c>
      <c r="K2509" s="1" t="s">
        <v>166</v>
      </c>
    </row>
    <row r="2510" spans="1:11">
      <c r="A2510" s="1" t="s">
        <v>232</v>
      </c>
      <c r="B2510" s="1">
        <v>2509</v>
      </c>
      <c r="C2510" s="1">
        <v>202404</v>
      </c>
      <c r="D2510" s="4" t="s">
        <v>256</v>
      </c>
      <c r="E2510" s="1">
        <v>52</v>
      </c>
      <c r="F2510" s="1">
        <v>3</v>
      </c>
      <c r="G2510" s="1">
        <v>0</v>
      </c>
      <c r="H2510" s="8">
        <v>3034136</v>
      </c>
      <c r="I2510" s="8">
        <v>610476</v>
      </c>
      <c r="J2510" s="8">
        <v>12967919</v>
      </c>
      <c r="K2510" s="1" t="s">
        <v>166</v>
      </c>
    </row>
    <row r="2511" spans="1:11">
      <c r="A2511" s="1" t="s">
        <v>232</v>
      </c>
      <c r="B2511" s="1">
        <v>2510</v>
      </c>
      <c r="C2511" s="1">
        <v>202404</v>
      </c>
      <c r="D2511" s="4" t="s">
        <v>256</v>
      </c>
      <c r="E2511" s="1">
        <v>204</v>
      </c>
      <c r="F2511" s="1">
        <v>3</v>
      </c>
      <c r="G2511" s="1">
        <v>0</v>
      </c>
      <c r="H2511" s="8">
        <v>1018210</v>
      </c>
      <c r="I2511" s="8">
        <v>156461</v>
      </c>
      <c r="J2511" s="8">
        <v>1337138</v>
      </c>
      <c r="K2511" s="1" t="s">
        <v>166</v>
      </c>
    </row>
    <row r="2512" spans="1:11">
      <c r="A2512" s="1" t="s">
        <v>232</v>
      </c>
      <c r="B2512" s="1">
        <v>2511</v>
      </c>
      <c r="C2512" s="1">
        <v>202404</v>
      </c>
      <c r="D2512" s="4" t="s">
        <v>256</v>
      </c>
      <c r="E2512" s="1">
        <v>662</v>
      </c>
      <c r="F2512" s="1">
        <v>3</v>
      </c>
      <c r="G2512" s="1">
        <v>0</v>
      </c>
      <c r="H2512" s="8">
        <v>1836743</v>
      </c>
      <c r="I2512" s="8">
        <v>397062</v>
      </c>
      <c r="J2512" s="8">
        <v>4841378</v>
      </c>
      <c r="K2512" s="1" t="s">
        <v>166</v>
      </c>
    </row>
    <row r="2513" spans="1:11">
      <c r="A2513" s="1" t="s">
        <v>232</v>
      </c>
      <c r="B2513" s="1">
        <v>2512</v>
      </c>
      <c r="C2513" s="1">
        <v>202404</v>
      </c>
      <c r="D2513" s="4" t="s">
        <v>256</v>
      </c>
      <c r="E2513" s="1">
        <v>664</v>
      </c>
      <c r="F2513" s="1">
        <v>3</v>
      </c>
      <c r="G2513" s="1">
        <v>0</v>
      </c>
      <c r="H2513" s="8">
        <v>5601969</v>
      </c>
      <c r="I2513" s="8">
        <v>807207</v>
      </c>
      <c r="J2513" s="8">
        <v>11325910</v>
      </c>
      <c r="K2513" s="1" t="s">
        <v>166</v>
      </c>
    </row>
    <row r="2514" spans="1:11">
      <c r="A2514" s="1" t="s">
        <v>232</v>
      </c>
      <c r="B2514" s="1">
        <v>2513</v>
      </c>
      <c r="C2514" s="1">
        <v>202404</v>
      </c>
      <c r="D2514" s="4" t="s">
        <v>256</v>
      </c>
      <c r="E2514" s="1">
        <v>666</v>
      </c>
      <c r="F2514" s="1">
        <v>3</v>
      </c>
      <c r="G2514" s="1">
        <v>0</v>
      </c>
      <c r="H2514" s="8">
        <v>35190207</v>
      </c>
      <c r="I2514" s="8">
        <v>5091912</v>
      </c>
      <c r="J2514" s="8">
        <v>53908867</v>
      </c>
      <c r="K2514" s="1" t="s">
        <v>166</v>
      </c>
    </row>
    <row r="2515" spans="1:11">
      <c r="A2515" s="1" t="s">
        <v>232</v>
      </c>
      <c r="B2515" s="1">
        <v>2514</v>
      </c>
      <c r="C2515" s="1">
        <v>202404</v>
      </c>
      <c r="D2515" s="4" t="s">
        <v>256</v>
      </c>
      <c r="E2515" s="1">
        <v>669</v>
      </c>
      <c r="F2515" s="1">
        <v>3</v>
      </c>
      <c r="G2515" s="1">
        <v>0</v>
      </c>
      <c r="H2515" s="8">
        <v>1616705</v>
      </c>
      <c r="I2515" s="8">
        <v>261418</v>
      </c>
      <c r="J2515" s="8">
        <v>2948866</v>
      </c>
      <c r="K2515" s="1" t="s">
        <v>166</v>
      </c>
    </row>
    <row r="2516" spans="1:11">
      <c r="A2516" s="1" t="s">
        <v>232</v>
      </c>
      <c r="B2516" s="1">
        <v>2515</v>
      </c>
      <c r="C2516" s="1">
        <v>202404</v>
      </c>
      <c r="D2516" s="4" t="s">
        <v>256</v>
      </c>
      <c r="E2516" s="1">
        <v>676</v>
      </c>
      <c r="F2516" s="1">
        <v>3</v>
      </c>
      <c r="G2516" s="1">
        <v>0</v>
      </c>
      <c r="H2516" s="8">
        <v>133438</v>
      </c>
      <c r="I2516" s="8">
        <v>13519</v>
      </c>
      <c r="J2516" s="8">
        <v>246792</v>
      </c>
      <c r="K2516" s="1" t="s">
        <v>166</v>
      </c>
    </row>
    <row r="2517" spans="1:11">
      <c r="A2517" s="1" t="s">
        <v>232</v>
      </c>
      <c r="B2517" s="1">
        <v>2516</v>
      </c>
      <c r="C2517" s="1">
        <v>202404</v>
      </c>
      <c r="D2517" s="4" t="s">
        <v>256</v>
      </c>
      <c r="E2517" s="1">
        <v>690</v>
      </c>
      <c r="F2517" s="1">
        <v>3</v>
      </c>
      <c r="G2517" s="1">
        <v>0</v>
      </c>
      <c r="H2517" s="8">
        <v>712474</v>
      </c>
      <c r="I2517" s="8">
        <v>125517</v>
      </c>
      <c r="J2517" s="8">
        <v>2880072</v>
      </c>
      <c r="K2517" s="1" t="s">
        <v>166</v>
      </c>
    </row>
    <row r="2518" spans="1:11">
      <c r="A2518" s="1" t="s">
        <v>232</v>
      </c>
      <c r="B2518" s="1">
        <v>2517</v>
      </c>
      <c r="C2518" s="1">
        <v>202404</v>
      </c>
      <c r="D2518" s="4" t="s">
        <v>256</v>
      </c>
      <c r="E2518" s="1">
        <v>696</v>
      </c>
      <c r="F2518" s="1">
        <v>3</v>
      </c>
      <c r="G2518" s="1">
        <v>0</v>
      </c>
      <c r="H2518" s="8">
        <v>356129</v>
      </c>
      <c r="I2518" s="8">
        <v>64832</v>
      </c>
      <c r="J2518" s="8">
        <v>1335618</v>
      </c>
      <c r="K2518" s="1" t="s">
        <v>166</v>
      </c>
    </row>
    <row r="2519" spans="1:11">
      <c r="A2519" s="1" t="s">
        <v>232</v>
      </c>
      <c r="B2519" s="1">
        <v>2518</v>
      </c>
      <c r="C2519" s="1">
        <v>202404</v>
      </c>
      <c r="D2519" s="4" t="s">
        <v>256</v>
      </c>
      <c r="E2519" s="1">
        <v>720</v>
      </c>
      <c r="F2519" s="1">
        <v>3</v>
      </c>
      <c r="G2519" s="1">
        <v>0</v>
      </c>
      <c r="H2519" s="8">
        <v>991734</v>
      </c>
      <c r="I2519" s="8">
        <v>217102</v>
      </c>
      <c r="J2519" s="8">
        <v>3874585</v>
      </c>
      <c r="K2519" s="1" t="s">
        <v>166</v>
      </c>
    </row>
    <row r="2520" spans="1:11">
      <c r="A2520" s="1" t="s">
        <v>232</v>
      </c>
      <c r="B2520" s="1">
        <v>2519</v>
      </c>
      <c r="C2520" s="1">
        <v>202404</v>
      </c>
      <c r="D2520" s="4" t="s">
        <v>265</v>
      </c>
      <c r="E2520" s="1">
        <v>52</v>
      </c>
      <c r="F2520" s="1">
        <v>3</v>
      </c>
      <c r="G2520" s="1">
        <v>0</v>
      </c>
      <c r="H2520" s="8">
        <v>155904</v>
      </c>
      <c r="I2520" s="8">
        <v>59709</v>
      </c>
      <c r="J2520" s="8">
        <v>1291367</v>
      </c>
      <c r="K2520" s="1" t="s">
        <v>166</v>
      </c>
    </row>
    <row r="2521" spans="1:11">
      <c r="A2521" s="1" t="s">
        <v>232</v>
      </c>
      <c r="B2521" s="1">
        <v>2520</v>
      </c>
      <c r="C2521" s="1">
        <v>202404</v>
      </c>
      <c r="D2521" s="4" t="s">
        <v>265</v>
      </c>
      <c r="E2521" s="1">
        <v>204</v>
      </c>
      <c r="F2521" s="1">
        <v>3</v>
      </c>
      <c r="G2521" s="1">
        <v>0</v>
      </c>
      <c r="H2521" s="8">
        <v>10850</v>
      </c>
      <c r="I2521" s="8">
        <v>1940</v>
      </c>
      <c r="J2521" s="8">
        <v>47105</v>
      </c>
      <c r="K2521" s="1" t="s">
        <v>166</v>
      </c>
    </row>
    <row r="2522" spans="1:11">
      <c r="A2522" s="1" t="s">
        <v>232</v>
      </c>
      <c r="B2522" s="1">
        <v>2521</v>
      </c>
      <c r="C2522" s="1">
        <v>202404</v>
      </c>
      <c r="D2522" s="4" t="s">
        <v>265</v>
      </c>
      <c r="E2522" s="1">
        <v>662</v>
      </c>
      <c r="F2522" s="1">
        <v>3</v>
      </c>
      <c r="G2522" s="1">
        <v>0</v>
      </c>
      <c r="H2522" s="8">
        <v>98853</v>
      </c>
      <c r="I2522" s="8">
        <v>39780</v>
      </c>
      <c r="J2522" s="8">
        <v>608175</v>
      </c>
      <c r="K2522" s="1" t="s">
        <v>166</v>
      </c>
    </row>
    <row r="2523" spans="1:11">
      <c r="A2523" s="1" t="s">
        <v>232</v>
      </c>
      <c r="B2523" s="1">
        <v>2522</v>
      </c>
      <c r="C2523" s="1">
        <v>202404</v>
      </c>
      <c r="D2523" s="4" t="s">
        <v>265</v>
      </c>
      <c r="E2523" s="1">
        <v>664</v>
      </c>
      <c r="F2523" s="1">
        <v>3</v>
      </c>
      <c r="G2523" s="1">
        <v>0</v>
      </c>
      <c r="H2523" s="8">
        <v>62196</v>
      </c>
      <c r="I2523" s="8">
        <v>21068</v>
      </c>
      <c r="J2523" s="8">
        <v>262690</v>
      </c>
      <c r="K2523" s="1" t="s">
        <v>166</v>
      </c>
    </row>
    <row r="2524" spans="1:11">
      <c r="A2524" s="1" t="s">
        <v>232</v>
      </c>
      <c r="B2524" s="1">
        <v>2523</v>
      </c>
      <c r="C2524" s="1">
        <v>202404</v>
      </c>
      <c r="D2524" s="4" t="s">
        <v>265</v>
      </c>
      <c r="E2524" s="1">
        <v>666</v>
      </c>
      <c r="F2524" s="1">
        <v>3</v>
      </c>
      <c r="G2524" s="1">
        <v>0</v>
      </c>
      <c r="H2524" s="8">
        <v>1633642</v>
      </c>
      <c r="I2524" s="8">
        <v>462343</v>
      </c>
      <c r="J2524" s="8">
        <v>5029604</v>
      </c>
      <c r="K2524" s="1" t="s">
        <v>166</v>
      </c>
    </row>
    <row r="2525" spans="1:11">
      <c r="A2525" s="1" t="s">
        <v>232</v>
      </c>
      <c r="B2525" s="1">
        <v>2524</v>
      </c>
      <c r="C2525" s="1">
        <v>202404</v>
      </c>
      <c r="D2525" s="4" t="s">
        <v>265</v>
      </c>
      <c r="E2525" s="1">
        <v>669</v>
      </c>
      <c r="F2525" s="1">
        <v>3</v>
      </c>
      <c r="G2525" s="1">
        <v>0</v>
      </c>
      <c r="H2525" s="8">
        <v>29014</v>
      </c>
      <c r="I2525" s="8">
        <v>9730</v>
      </c>
      <c r="J2525" s="8">
        <v>143798</v>
      </c>
      <c r="K2525" s="1" t="s">
        <v>166</v>
      </c>
    </row>
    <row r="2526" spans="1:11">
      <c r="A2526" s="1" t="s">
        <v>232</v>
      </c>
      <c r="B2526" s="1">
        <v>2525</v>
      </c>
      <c r="C2526" s="1">
        <v>202404</v>
      </c>
      <c r="D2526" s="4" t="s">
        <v>265</v>
      </c>
      <c r="E2526" s="1">
        <v>676</v>
      </c>
      <c r="F2526" s="1">
        <v>3</v>
      </c>
      <c r="G2526" s="1">
        <v>0</v>
      </c>
      <c r="H2526" s="8">
        <v>17066</v>
      </c>
      <c r="I2526" s="8">
        <v>4724</v>
      </c>
      <c r="J2526" s="8">
        <v>80544</v>
      </c>
      <c r="K2526" s="1" t="s">
        <v>166</v>
      </c>
    </row>
    <row r="2527" spans="1:11">
      <c r="A2527" s="1" t="s">
        <v>232</v>
      </c>
      <c r="B2527" s="1">
        <v>2526</v>
      </c>
      <c r="C2527" s="1">
        <v>202404</v>
      </c>
      <c r="D2527" s="4" t="s">
        <v>265</v>
      </c>
      <c r="E2527" s="1">
        <v>690</v>
      </c>
      <c r="F2527" s="1">
        <v>3</v>
      </c>
      <c r="G2527" s="1">
        <v>0</v>
      </c>
      <c r="H2527" s="8">
        <v>57121</v>
      </c>
      <c r="I2527" s="8">
        <v>11966</v>
      </c>
      <c r="J2527" s="8">
        <v>354608</v>
      </c>
      <c r="K2527" s="1" t="s">
        <v>166</v>
      </c>
    </row>
    <row r="2528" spans="1:11">
      <c r="A2528" s="1" t="s">
        <v>232</v>
      </c>
      <c r="B2528" s="1">
        <v>2527</v>
      </c>
      <c r="C2528" s="1">
        <v>202404</v>
      </c>
      <c r="D2528" s="4" t="s">
        <v>265</v>
      </c>
      <c r="E2528" s="1">
        <v>696</v>
      </c>
      <c r="F2528" s="1">
        <v>3</v>
      </c>
      <c r="G2528" s="1">
        <v>0</v>
      </c>
      <c r="H2528" s="8">
        <v>1052441</v>
      </c>
      <c r="I2528" s="8">
        <v>439735</v>
      </c>
      <c r="J2528" s="8">
        <v>4350952</v>
      </c>
      <c r="K2528" s="1" t="s">
        <v>166</v>
      </c>
    </row>
    <row r="2529" spans="1:11">
      <c r="A2529" s="1" t="s">
        <v>232</v>
      </c>
      <c r="B2529" s="1">
        <v>2528</v>
      </c>
      <c r="C2529" s="1">
        <v>202404</v>
      </c>
      <c r="D2529" s="4" t="s">
        <v>265</v>
      </c>
      <c r="E2529" s="1">
        <v>720</v>
      </c>
      <c r="F2529" s="1">
        <v>3</v>
      </c>
      <c r="G2529" s="1">
        <v>0</v>
      </c>
      <c r="H2529" s="8">
        <v>1269791</v>
      </c>
      <c r="I2529" s="8">
        <v>310483</v>
      </c>
      <c r="J2529" s="8">
        <v>5643338</v>
      </c>
      <c r="K2529" s="1" t="s">
        <v>166</v>
      </c>
    </row>
    <row r="2530" spans="1:11">
      <c r="A2530" s="1" t="s">
        <v>232</v>
      </c>
      <c r="B2530" s="1">
        <v>2529</v>
      </c>
      <c r="C2530" s="1">
        <v>202404</v>
      </c>
      <c r="D2530" s="4" t="s">
        <v>271</v>
      </c>
      <c r="E2530" s="1">
        <v>52</v>
      </c>
      <c r="F2530" s="1">
        <v>3</v>
      </c>
      <c r="G2530" s="1">
        <v>0</v>
      </c>
      <c r="H2530" s="8">
        <v>127075</v>
      </c>
      <c r="I2530" s="8">
        <v>43364</v>
      </c>
      <c r="J2530" s="8">
        <v>1369355</v>
      </c>
      <c r="K2530" s="1" t="s">
        <v>166</v>
      </c>
    </row>
    <row r="2531" spans="1:11">
      <c r="A2531" s="1" t="s">
        <v>232</v>
      </c>
      <c r="B2531" s="1">
        <v>2530</v>
      </c>
      <c r="C2531" s="1">
        <v>202404</v>
      </c>
      <c r="D2531" s="4" t="s">
        <v>271</v>
      </c>
      <c r="E2531" s="1">
        <v>204</v>
      </c>
      <c r="F2531" s="1">
        <v>3</v>
      </c>
      <c r="G2531" s="1">
        <v>0</v>
      </c>
      <c r="H2531" s="8">
        <v>112777</v>
      </c>
      <c r="I2531" s="8">
        <v>34891</v>
      </c>
      <c r="J2531" s="8">
        <v>678750</v>
      </c>
      <c r="K2531" s="1" t="s">
        <v>166</v>
      </c>
    </row>
    <row r="2532" spans="1:11">
      <c r="A2532" s="1" t="s">
        <v>232</v>
      </c>
      <c r="B2532" s="1">
        <v>2531</v>
      </c>
      <c r="C2532" s="1">
        <v>202404</v>
      </c>
      <c r="D2532" s="4" t="s">
        <v>271</v>
      </c>
      <c r="E2532" s="1">
        <v>662</v>
      </c>
      <c r="F2532" s="1">
        <v>3</v>
      </c>
      <c r="G2532" s="1">
        <v>0</v>
      </c>
      <c r="H2532" s="8">
        <v>15728</v>
      </c>
      <c r="I2532" s="8">
        <v>7772</v>
      </c>
      <c r="J2532" s="8">
        <v>131555</v>
      </c>
      <c r="K2532" s="1" t="s">
        <v>166</v>
      </c>
    </row>
    <row r="2533" spans="1:11">
      <c r="A2533" s="1" t="s">
        <v>232</v>
      </c>
      <c r="B2533" s="1">
        <v>2532</v>
      </c>
      <c r="C2533" s="1">
        <v>202404</v>
      </c>
      <c r="D2533" s="4" t="s">
        <v>271</v>
      </c>
      <c r="E2533" s="1">
        <v>664</v>
      </c>
      <c r="F2533" s="1">
        <v>3</v>
      </c>
      <c r="G2533" s="1">
        <v>0</v>
      </c>
      <c r="H2533" s="8">
        <v>613287</v>
      </c>
      <c r="I2533" s="8">
        <v>184682</v>
      </c>
      <c r="J2533" s="8">
        <v>4267645</v>
      </c>
      <c r="K2533" s="1" t="s">
        <v>166</v>
      </c>
    </row>
    <row r="2534" spans="1:11">
      <c r="A2534" s="1" t="s">
        <v>232</v>
      </c>
      <c r="B2534" s="1">
        <v>2533</v>
      </c>
      <c r="C2534" s="1">
        <v>202404</v>
      </c>
      <c r="D2534" s="4" t="s">
        <v>271</v>
      </c>
      <c r="E2534" s="1">
        <v>666</v>
      </c>
      <c r="F2534" s="1">
        <v>3</v>
      </c>
      <c r="G2534" s="1">
        <v>0</v>
      </c>
      <c r="H2534" s="8">
        <v>256119</v>
      </c>
      <c r="I2534" s="8">
        <v>91351</v>
      </c>
      <c r="J2534" s="8">
        <v>1320346</v>
      </c>
      <c r="K2534" s="1" t="s">
        <v>166</v>
      </c>
    </row>
    <row r="2535" spans="1:11">
      <c r="A2535" s="1" t="s">
        <v>232</v>
      </c>
      <c r="B2535" s="1">
        <v>2534</v>
      </c>
      <c r="C2535" s="1">
        <v>202404</v>
      </c>
      <c r="D2535" s="4" t="s">
        <v>271</v>
      </c>
      <c r="E2535" s="1">
        <v>669</v>
      </c>
      <c r="F2535" s="1">
        <v>3</v>
      </c>
      <c r="G2535" s="1">
        <v>0</v>
      </c>
      <c r="H2535" s="8">
        <v>249590</v>
      </c>
      <c r="I2535" s="8">
        <v>56544</v>
      </c>
      <c r="J2535" s="8">
        <v>959098</v>
      </c>
      <c r="K2535" s="1" t="s">
        <v>166</v>
      </c>
    </row>
    <row r="2536" spans="1:11">
      <c r="A2536" s="1" t="s">
        <v>232</v>
      </c>
      <c r="B2536" s="1">
        <v>2535</v>
      </c>
      <c r="C2536" s="1">
        <v>202404</v>
      </c>
      <c r="D2536" s="4" t="s">
        <v>271</v>
      </c>
      <c r="E2536" s="1">
        <v>676</v>
      </c>
      <c r="F2536" s="1">
        <v>3</v>
      </c>
      <c r="G2536" s="1">
        <v>0</v>
      </c>
      <c r="H2536" s="8">
        <v>43279</v>
      </c>
      <c r="I2536" s="8">
        <v>16682</v>
      </c>
      <c r="J2536" s="8">
        <v>507631</v>
      </c>
      <c r="K2536" s="1" t="s">
        <v>166</v>
      </c>
    </row>
    <row r="2537" spans="1:11">
      <c r="A2537" s="1" t="s">
        <v>232</v>
      </c>
      <c r="B2537" s="1">
        <v>2536</v>
      </c>
      <c r="C2537" s="1">
        <v>202404</v>
      </c>
      <c r="D2537" s="4" t="s">
        <v>271</v>
      </c>
      <c r="E2537" s="1">
        <v>690</v>
      </c>
      <c r="F2537" s="1">
        <v>3</v>
      </c>
      <c r="G2537" s="1">
        <v>0</v>
      </c>
      <c r="H2537" s="8">
        <v>97497</v>
      </c>
      <c r="I2537" s="8">
        <v>32560</v>
      </c>
      <c r="J2537" s="8">
        <v>794708</v>
      </c>
      <c r="K2537" s="1" t="s">
        <v>166</v>
      </c>
    </row>
    <row r="2538" spans="1:11">
      <c r="A2538" s="1" t="s">
        <v>232</v>
      </c>
      <c r="B2538" s="1">
        <v>2537</v>
      </c>
      <c r="C2538" s="1">
        <v>202404</v>
      </c>
      <c r="D2538" s="4" t="s">
        <v>271</v>
      </c>
      <c r="E2538" s="1">
        <v>696</v>
      </c>
      <c r="F2538" s="1">
        <v>3</v>
      </c>
      <c r="G2538" s="1">
        <v>0</v>
      </c>
      <c r="H2538" s="8">
        <v>36546</v>
      </c>
      <c r="I2538" s="8">
        <v>13637</v>
      </c>
      <c r="J2538" s="8">
        <v>210059</v>
      </c>
      <c r="K2538" s="1" t="s">
        <v>166</v>
      </c>
    </row>
    <row r="2539" spans="1:11">
      <c r="A2539" s="1" t="s">
        <v>232</v>
      </c>
      <c r="B2539" s="1">
        <v>2538</v>
      </c>
      <c r="C2539" s="1">
        <v>202404</v>
      </c>
      <c r="D2539" s="4" t="s">
        <v>271</v>
      </c>
      <c r="E2539" s="1">
        <v>720</v>
      </c>
      <c r="F2539" s="1">
        <v>3</v>
      </c>
      <c r="G2539" s="1">
        <v>0</v>
      </c>
      <c r="H2539" s="8">
        <v>742152</v>
      </c>
      <c r="I2539" s="8">
        <v>263985</v>
      </c>
      <c r="J2539" s="8">
        <v>8020340</v>
      </c>
      <c r="K2539" s="1" t="s">
        <v>166</v>
      </c>
    </row>
    <row r="2540" spans="1:11">
      <c r="A2540" s="1" t="s">
        <v>232</v>
      </c>
      <c r="B2540" s="1">
        <v>2539</v>
      </c>
      <c r="C2540" s="1">
        <v>202404</v>
      </c>
      <c r="D2540" s="4" t="s">
        <v>278</v>
      </c>
      <c r="E2540" s="1">
        <v>52</v>
      </c>
      <c r="F2540" s="1">
        <v>3</v>
      </c>
      <c r="G2540" s="1">
        <v>0</v>
      </c>
      <c r="H2540" s="8">
        <v>82098</v>
      </c>
      <c r="I2540" s="8">
        <v>27812</v>
      </c>
      <c r="J2540" s="8">
        <v>1043432</v>
      </c>
      <c r="K2540" s="1" t="s">
        <v>166</v>
      </c>
    </row>
    <row r="2541" spans="1:11">
      <c r="A2541" s="1" t="s">
        <v>232</v>
      </c>
      <c r="B2541" s="1">
        <v>2540</v>
      </c>
      <c r="C2541" s="1">
        <v>202404</v>
      </c>
      <c r="D2541" s="4" t="s">
        <v>278</v>
      </c>
      <c r="E2541" s="1">
        <v>204</v>
      </c>
      <c r="F2541" s="1">
        <v>3</v>
      </c>
      <c r="G2541" s="1">
        <v>0</v>
      </c>
      <c r="H2541" s="8">
        <v>7537</v>
      </c>
      <c r="I2541" s="8">
        <v>2413</v>
      </c>
      <c r="J2541" s="8">
        <v>71726</v>
      </c>
      <c r="K2541" s="1" t="s">
        <v>166</v>
      </c>
    </row>
    <row r="2542" spans="1:11">
      <c r="A2542" s="1" t="s">
        <v>232</v>
      </c>
      <c r="B2542" s="1">
        <v>2541</v>
      </c>
      <c r="C2542" s="1">
        <v>202404</v>
      </c>
      <c r="D2542" s="4" t="s">
        <v>278</v>
      </c>
      <c r="E2542" s="1">
        <v>662</v>
      </c>
      <c r="F2542" s="1">
        <v>3</v>
      </c>
      <c r="G2542" s="1">
        <v>0</v>
      </c>
      <c r="H2542" s="8">
        <v>43670</v>
      </c>
      <c r="I2542" s="8">
        <v>15510</v>
      </c>
      <c r="J2542" s="8">
        <v>167598</v>
      </c>
      <c r="K2542" s="1" t="s">
        <v>166</v>
      </c>
    </row>
    <row r="2543" spans="1:11">
      <c r="A2543" s="1" t="s">
        <v>232</v>
      </c>
      <c r="B2543" s="1">
        <v>2542</v>
      </c>
      <c r="C2543" s="1">
        <v>202404</v>
      </c>
      <c r="D2543" s="4" t="s">
        <v>278</v>
      </c>
      <c r="E2543" s="1">
        <v>664</v>
      </c>
      <c r="F2543" s="1">
        <v>3</v>
      </c>
      <c r="G2543" s="1">
        <v>0</v>
      </c>
      <c r="H2543" s="8">
        <v>510740</v>
      </c>
      <c r="I2543" s="8">
        <v>136940</v>
      </c>
      <c r="J2543" s="8">
        <v>3143394</v>
      </c>
      <c r="K2543" s="1" t="s">
        <v>166</v>
      </c>
    </row>
    <row r="2544" spans="1:11">
      <c r="A2544" s="1" t="s">
        <v>232</v>
      </c>
      <c r="B2544" s="1">
        <v>2543</v>
      </c>
      <c r="C2544" s="1">
        <v>202404</v>
      </c>
      <c r="D2544" s="4" t="s">
        <v>278</v>
      </c>
      <c r="E2544" s="1">
        <v>666</v>
      </c>
      <c r="F2544" s="1">
        <v>3</v>
      </c>
      <c r="G2544" s="1">
        <v>0</v>
      </c>
      <c r="H2544" s="8">
        <v>1391320</v>
      </c>
      <c r="I2544" s="8">
        <v>385598</v>
      </c>
      <c r="J2544" s="8">
        <v>7155995</v>
      </c>
      <c r="K2544" s="1" t="s">
        <v>166</v>
      </c>
    </row>
    <row r="2545" spans="1:11">
      <c r="A2545" s="1" t="s">
        <v>232</v>
      </c>
      <c r="B2545" s="1">
        <v>2544</v>
      </c>
      <c r="C2545" s="1">
        <v>202404</v>
      </c>
      <c r="D2545" s="4" t="s">
        <v>278</v>
      </c>
      <c r="E2545" s="1">
        <v>669</v>
      </c>
      <c r="F2545" s="1">
        <v>3</v>
      </c>
      <c r="G2545" s="1">
        <v>0</v>
      </c>
      <c r="H2545" s="8">
        <v>27752</v>
      </c>
      <c r="I2545" s="8">
        <v>8375</v>
      </c>
      <c r="J2545" s="8">
        <v>194591</v>
      </c>
      <c r="K2545" s="1" t="s">
        <v>166</v>
      </c>
    </row>
    <row r="2546" spans="1:11">
      <c r="A2546" s="1" t="s">
        <v>232</v>
      </c>
      <c r="B2546" s="1">
        <v>2545</v>
      </c>
      <c r="C2546" s="1">
        <v>202404</v>
      </c>
      <c r="D2546" s="4" t="s">
        <v>278</v>
      </c>
      <c r="E2546" s="1">
        <v>676</v>
      </c>
      <c r="F2546" s="1">
        <v>3</v>
      </c>
      <c r="G2546" s="1">
        <v>0</v>
      </c>
      <c r="H2546" s="8">
        <v>1551</v>
      </c>
      <c r="I2546" s="8">
        <v>232</v>
      </c>
      <c r="J2546" s="8">
        <v>6342</v>
      </c>
      <c r="K2546" s="1" t="s">
        <v>166</v>
      </c>
    </row>
    <row r="2547" spans="1:11">
      <c r="A2547" s="1" t="s">
        <v>232</v>
      </c>
      <c r="B2547" s="1">
        <v>2546</v>
      </c>
      <c r="C2547" s="1">
        <v>202404</v>
      </c>
      <c r="D2547" s="4" t="s">
        <v>278</v>
      </c>
      <c r="E2547" s="1">
        <v>690</v>
      </c>
      <c r="F2547" s="1">
        <v>3</v>
      </c>
      <c r="G2547" s="1">
        <v>0</v>
      </c>
      <c r="H2547" s="8">
        <v>162720</v>
      </c>
      <c r="I2547" s="8">
        <v>55004</v>
      </c>
      <c r="J2547" s="8">
        <v>1607828</v>
      </c>
      <c r="K2547" s="1" t="s">
        <v>166</v>
      </c>
    </row>
    <row r="2548" spans="1:11">
      <c r="A2548" s="1" t="s">
        <v>232</v>
      </c>
      <c r="B2548" s="1">
        <v>2547</v>
      </c>
      <c r="C2548" s="1">
        <v>202404</v>
      </c>
      <c r="D2548" s="4" t="s">
        <v>278</v>
      </c>
      <c r="E2548" s="1">
        <v>696</v>
      </c>
      <c r="F2548" s="1">
        <v>3</v>
      </c>
      <c r="G2548" s="1">
        <v>0</v>
      </c>
      <c r="H2548" s="8">
        <v>70101</v>
      </c>
      <c r="I2548" s="8">
        <v>21748</v>
      </c>
      <c r="J2548" s="8">
        <v>589378</v>
      </c>
      <c r="K2548" s="1" t="s">
        <v>166</v>
      </c>
    </row>
    <row r="2549" spans="1:11">
      <c r="A2549" s="1" t="s">
        <v>232</v>
      </c>
      <c r="B2549" s="1">
        <v>2548</v>
      </c>
      <c r="C2549" s="1">
        <v>202404</v>
      </c>
      <c r="D2549" s="4" t="s">
        <v>278</v>
      </c>
      <c r="E2549" s="1">
        <v>720</v>
      </c>
      <c r="F2549" s="1">
        <v>3</v>
      </c>
      <c r="G2549" s="1">
        <v>0</v>
      </c>
      <c r="H2549" s="8">
        <v>168558</v>
      </c>
      <c r="I2549" s="8">
        <v>54864</v>
      </c>
      <c r="J2549" s="8">
        <v>1386436</v>
      </c>
      <c r="K2549" s="1" t="s">
        <v>166</v>
      </c>
    </row>
    <row r="2550" spans="1:11">
      <c r="A2550" s="1" t="s">
        <v>232</v>
      </c>
      <c r="B2550" s="1">
        <v>2549</v>
      </c>
      <c r="C2550" s="1">
        <v>202405</v>
      </c>
      <c r="D2550" s="4" t="s">
        <v>256</v>
      </c>
      <c r="E2550" s="1">
        <v>52</v>
      </c>
      <c r="F2550" s="1">
        <v>3</v>
      </c>
      <c r="G2550" s="1">
        <v>0</v>
      </c>
      <c r="H2550" s="8">
        <v>2797157</v>
      </c>
      <c r="I2550" s="8">
        <v>551697</v>
      </c>
      <c r="J2550" s="8">
        <v>12317043</v>
      </c>
      <c r="K2550" s="1" t="s">
        <v>166</v>
      </c>
    </row>
    <row r="2551" spans="1:11">
      <c r="A2551" s="1" t="s">
        <v>232</v>
      </c>
      <c r="B2551" s="1">
        <v>2550</v>
      </c>
      <c r="C2551" s="1">
        <v>202405</v>
      </c>
      <c r="D2551" s="4" t="s">
        <v>256</v>
      </c>
      <c r="E2551" s="1">
        <v>204</v>
      </c>
      <c r="F2551" s="1">
        <v>3</v>
      </c>
      <c r="G2551" s="1">
        <v>0</v>
      </c>
      <c r="H2551" s="8">
        <v>943464</v>
      </c>
      <c r="I2551" s="8">
        <v>145249</v>
      </c>
      <c r="J2551" s="8">
        <v>1240318</v>
      </c>
      <c r="K2551" s="1" t="s">
        <v>166</v>
      </c>
    </row>
    <row r="2552" spans="1:11">
      <c r="A2552" s="1" t="s">
        <v>232</v>
      </c>
      <c r="B2552" s="1">
        <v>2551</v>
      </c>
      <c r="C2552" s="1">
        <v>202405</v>
      </c>
      <c r="D2552" s="4" t="s">
        <v>256</v>
      </c>
      <c r="E2552" s="1">
        <v>662</v>
      </c>
      <c r="F2552" s="1">
        <v>3</v>
      </c>
      <c r="G2552" s="1">
        <v>0</v>
      </c>
      <c r="H2552" s="8">
        <v>2029285</v>
      </c>
      <c r="I2552" s="8">
        <v>432632</v>
      </c>
      <c r="J2552" s="8">
        <v>5022812</v>
      </c>
      <c r="K2552" s="1" t="s">
        <v>166</v>
      </c>
    </row>
    <row r="2553" spans="1:11">
      <c r="A2553" s="1" t="s">
        <v>232</v>
      </c>
      <c r="B2553" s="1">
        <v>2552</v>
      </c>
      <c r="C2553" s="1">
        <v>202405</v>
      </c>
      <c r="D2553" s="4" t="s">
        <v>256</v>
      </c>
      <c r="E2553" s="1">
        <v>664</v>
      </c>
      <c r="F2553" s="1">
        <v>3</v>
      </c>
      <c r="G2553" s="1">
        <v>0</v>
      </c>
      <c r="H2553" s="8">
        <v>4191271</v>
      </c>
      <c r="I2553" s="8">
        <v>612442</v>
      </c>
      <c r="J2553" s="8">
        <v>8427906</v>
      </c>
      <c r="K2553" s="1" t="s">
        <v>166</v>
      </c>
    </row>
    <row r="2554" spans="1:11">
      <c r="A2554" s="1" t="s">
        <v>232</v>
      </c>
      <c r="B2554" s="1">
        <v>2553</v>
      </c>
      <c r="C2554" s="1">
        <v>202405</v>
      </c>
      <c r="D2554" s="4" t="s">
        <v>256</v>
      </c>
      <c r="E2554" s="1">
        <v>666</v>
      </c>
      <c r="F2554" s="1">
        <v>3</v>
      </c>
      <c r="G2554" s="1">
        <v>0</v>
      </c>
      <c r="H2554" s="8">
        <v>25180609</v>
      </c>
      <c r="I2554" s="8">
        <v>3773393</v>
      </c>
      <c r="J2554" s="8">
        <v>40972481</v>
      </c>
      <c r="K2554" s="1" t="s">
        <v>166</v>
      </c>
    </row>
    <row r="2555" spans="1:11">
      <c r="A2555" s="1" t="s">
        <v>232</v>
      </c>
      <c r="B2555" s="1">
        <v>2554</v>
      </c>
      <c r="C2555" s="1">
        <v>202405</v>
      </c>
      <c r="D2555" s="4" t="s">
        <v>256</v>
      </c>
      <c r="E2555" s="1">
        <v>669</v>
      </c>
      <c r="F2555" s="1">
        <v>3</v>
      </c>
      <c r="G2555" s="1">
        <v>0</v>
      </c>
      <c r="H2555" s="8">
        <v>1518988</v>
      </c>
      <c r="I2555" s="8">
        <v>215380</v>
      </c>
      <c r="J2555" s="8">
        <v>2353764</v>
      </c>
      <c r="K2555" s="1" t="s">
        <v>166</v>
      </c>
    </row>
    <row r="2556" spans="1:11">
      <c r="A2556" s="1" t="s">
        <v>232</v>
      </c>
      <c r="B2556" s="1">
        <v>2555</v>
      </c>
      <c r="C2556" s="1">
        <v>202405</v>
      </c>
      <c r="D2556" s="4" t="s">
        <v>256</v>
      </c>
      <c r="E2556" s="1">
        <v>676</v>
      </c>
      <c r="F2556" s="1">
        <v>3</v>
      </c>
      <c r="G2556" s="1">
        <v>0</v>
      </c>
      <c r="H2556" s="8">
        <v>60065</v>
      </c>
      <c r="I2556" s="8">
        <v>7238</v>
      </c>
      <c r="J2556" s="8">
        <v>145746</v>
      </c>
      <c r="K2556" s="1" t="s">
        <v>166</v>
      </c>
    </row>
    <row r="2557" spans="1:11">
      <c r="A2557" s="1" t="s">
        <v>232</v>
      </c>
      <c r="B2557" s="1">
        <v>2556</v>
      </c>
      <c r="C2557" s="1">
        <v>202405</v>
      </c>
      <c r="D2557" s="4" t="s">
        <v>256</v>
      </c>
      <c r="E2557" s="1">
        <v>690</v>
      </c>
      <c r="F2557" s="1">
        <v>3</v>
      </c>
      <c r="G2557" s="1">
        <v>0</v>
      </c>
      <c r="H2557" s="8">
        <v>527100</v>
      </c>
      <c r="I2557" s="8">
        <v>95572</v>
      </c>
      <c r="J2557" s="8">
        <v>2224963</v>
      </c>
      <c r="K2557" s="1" t="s">
        <v>166</v>
      </c>
    </row>
    <row r="2558" spans="1:11">
      <c r="A2558" s="1" t="s">
        <v>232</v>
      </c>
      <c r="B2558" s="1">
        <v>2557</v>
      </c>
      <c r="C2558" s="1">
        <v>202405</v>
      </c>
      <c r="D2558" s="4" t="s">
        <v>256</v>
      </c>
      <c r="E2558" s="1">
        <v>696</v>
      </c>
      <c r="F2558" s="1">
        <v>3</v>
      </c>
      <c r="G2558" s="1">
        <v>0</v>
      </c>
      <c r="H2558" s="8">
        <v>119508</v>
      </c>
      <c r="I2558" s="8">
        <v>24880</v>
      </c>
      <c r="J2558" s="8">
        <v>594684</v>
      </c>
      <c r="K2558" s="1" t="s">
        <v>166</v>
      </c>
    </row>
    <row r="2559" spans="1:11">
      <c r="A2559" s="1" t="s">
        <v>232</v>
      </c>
      <c r="B2559" s="1">
        <v>2558</v>
      </c>
      <c r="C2559" s="1">
        <v>202405</v>
      </c>
      <c r="D2559" s="4" t="s">
        <v>256</v>
      </c>
      <c r="E2559" s="1">
        <v>720</v>
      </c>
      <c r="F2559" s="1">
        <v>3</v>
      </c>
      <c r="G2559" s="1">
        <v>0</v>
      </c>
      <c r="H2559" s="8">
        <v>1009549</v>
      </c>
      <c r="I2559" s="8">
        <v>207413</v>
      </c>
      <c r="J2559" s="8">
        <v>4016622</v>
      </c>
      <c r="K2559" s="1" t="s">
        <v>166</v>
      </c>
    </row>
    <row r="2560" spans="1:11">
      <c r="A2560" s="1" t="s">
        <v>232</v>
      </c>
      <c r="B2560" s="1">
        <v>2559</v>
      </c>
      <c r="C2560" s="1">
        <v>202405</v>
      </c>
      <c r="D2560" s="4" t="s">
        <v>265</v>
      </c>
      <c r="E2560" s="1">
        <v>52</v>
      </c>
      <c r="F2560" s="1">
        <v>3</v>
      </c>
      <c r="G2560" s="1">
        <v>0</v>
      </c>
      <c r="H2560" s="8">
        <v>150579</v>
      </c>
      <c r="I2560" s="8">
        <v>61494</v>
      </c>
      <c r="J2560" s="8">
        <v>1256416</v>
      </c>
      <c r="K2560" s="1" t="s">
        <v>166</v>
      </c>
    </row>
    <row r="2561" spans="1:11">
      <c r="A2561" s="1" t="s">
        <v>232</v>
      </c>
      <c r="B2561" s="1">
        <v>2560</v>
      </c>
      <c r="C2561" s="1">
        <v>202405</v>
      </c>
      <c r="D2561" s="4" t="s">
        <v>265</v>
      </c>
      <c r="E2561" s="1">
        <v>204</v>
      </c>
      <c r="F2561" s="1">
        <v>3</v>
      </c>
      <c r="G2561" s="1">
        <v>0</v>
      </c>
      <c r="H2561" s="8">
        <v>4335</v>
      </c>
      <c r="I2561" s="8">
        <v>1595</v>
      </c>
      <c r="J2561" s="8">
        <v>33879</v>
      </c>
      <c r="K2561" s="1" t="s">
        <v>166</v>
      </c>
    </row>
    <row r="2562" spans="1:11">
      <c r="A2562" s="1" t="s">
        <v>232</v>
      </c>
      <c r="B2562" s="1">
        <v>2561</v>
      </c>
      <c r="C2562" s="1">
        <v>202405</v>
      </c>
      <c r="D2562" s="4" t="s">
        <v>265</v>
      </c>
      <c r="E2562" s="1">
        <v>662</v>
      </c>
      <c r="F2562" s="1">
        <v>3</v>
      </c>
      <c r="G2562" s="1">
        <v>0</v>
      </c>
      <c r="H2562" s="8">
        <v>57000</v>
      </c>
      <c r="I2562" s="8">
        <v>20883</v>
      </c>
      <c r="J2562" s="8">
        <v>335574</v>
      </c>
      <c r="K2562" s="1" t="s">
        <v>166</v>
      </c>
    </row>
    <row r="2563" spans="1:11">
      <c r="A2563" s="1" t="s">
        <v>232</v>
      </c>
      <c r="B2563" s="1">
        <v>2562</v>
      </c>
      <c r="C2563" s="1">
        <v>202405</v>
      </c>
      <c r="D2563" s="4" t="s">
        <v>265</v>
      </c>
      <c r="E2563" s="1">
        <v>664</v>
      </c>
      <c r="F2563" s="1">
        <v>3</v>
      </c>
      <c r="G2563" s="1">
        <v>0</v>
      </c>
      <c r="H2563" s="8">
        <v>50975</v>
      </c>
      <c r="I2563" s="8">
        <v>15705</v>
      </c>
      <c r="J2563" s="8">
        <v>208607</v>
      </c>
      <c r="K2563" s="1" t="s">
        <v>166</v>
      </c>
    </row>
    <row r="2564" spans="1:11">
      <c r="A2564" s="1" t="s">
        <v>232</v>
      </c>
      <c r="B2564" s="1">
        <v>2563</v>
      </c>
      <c r="C2564" s="1">
        <v>202405</v>
      </c>
      <c r="D2564" s="4" t="s">
        <v>265</v>
      </c>
      <c r="E2564" s="1">
        <v>666</v>
      </c>
      <c r="F2564" s="1">
        <v>3</v>
      </c>
      <c r="G2564" s="1">
        <v>0</v>
      </c>
      <c r="H2564" s="8">
        <v>1025314</v>
      </c>
      <c r="I2564" s="8">
        <v>302044</v>
      </c>
      <c r="J2564" s="8">
        <v>3483608</v>
      </c>
      <c r="K2564" s="1" t="s">
        <v>166</v>
      </c>
    </row>
    <row r="2565" spans="1:11">
      <c r="A2565" s="1" t="s">
        <v>232</v>
      </c>
      <c r="B2565" s="1">
        <v>2564</v>
      </c>
      <c r="C2565" s="1">
        <v>202405</v>
      </c>
      <c r="D2565" s="4" t="s">
        <v>265</v>
      </c>
      <c r="E2565" s="1">
        <v>669</v>
      </c>
      <c r="F2565" s="1">
        <v>3</v>
      </c>
      <c r="G2565" s="1">
        <v>0</v>
      </c>
      <c r="H2565" s="8">
        <v>56380</v>
      </c>
      <c r="I2565" s="8">
        <v>16155</v>
      </c>
      <c r="J2565" s="8">
        <v>368018</v>
      </c>
      <c r="K2565" s="1" t="s">
        <v>166</v>
      </c>
    </row>
    <row r="2566" spans="1:11">
      <c r="A2566" s="1" t="s">
        <v>232</v>
      </c>
      <c r="B2566" s="1">
        <v>2565</v>
      </c>
      <c r="C2566" s="1">
        <v>202405</v>
      </c>
      <c r="D2566" s="4" t="s">
        <v>265</v>
      </c>
      <c r="E2566" s="1">
        <v>676</v>
      </c>
      <c r="F2566" s="1">
        <v>3</v>
      </c>
      <c r="G2566" s="1">
        <v>0</v>
      </c>
      <c r="H2566" s="8">
        <v>15129</v>
      </c>
      <c r="I2566" s="8">
        <v>3891</v>
      </c>
      <c r="J2566" s="8">
        <v>77267</v>
      </c>
      <c r="K2566" s="1" t="s">
        <v>166</v>
      </c>
    </row>
    <row r="2567" spans="1:11">
      <c r="A2567" s="1" t="s">
        <v>232</v>
      </c>
      <c r="B2567" s="1">
        <v>2566</v>
      </c>
      <c r="C2567" s="1">
        <v>202405</v>
      </c>
      <c r="D2567" s="4" t="s">
        <v>265</v>
      </c>
      <c r="E2567" s="1">
        <v>690</v>
      </c>
      <c r="F2567" s="1">
        <v>3</v>
      </c>
      <c r="G2567" s="1">
        <v>0</v>
      </c>
      <c r="H2567" s="8">
        <v>55006</v>
      </c>
      <c r="I2567" s="8">
        <v>17356</v>
      </c>
      <c r="J2567" s="8">
        <v>554813</v>
      </c>
      <c r="K2567" s="1" t="s">
        <v>166</v>
      </c>
    </row>
    <row r="2568" spans="1:11">
      <c r="A2568" s="1" t="s">
        <v>232</v>
      </c>
      <c r="B2568" s="1">
        <v>2567</v>
      </c>
      <c r="C2568" s="1">
        <v>202405</v>
      </c>
      <c r="D2568" s="4" t="s">
        <v>265</v>
      </c>
      <c r="E2568" s="1">
        <v>696</v>
      </c>
      <c r="F2568" s="1">
        <v>3</v>
      </c>
      <c r="G2568" s="1">
        <v>0</v>
      </c>
      <c r="H2568" s="8">
        <v>768635</v>
      </c>
      <c r="I2568" s="8">
        <v>279852</v>
      </c>
      <c r="J2568" s="8">
        <v>3384437</v>
      </c>
      <c r="K2568" s="1" t="s">
        <v>166</v>
      </c>
    </row>
    <row r="2569" spans="1:11">
      <c r="A2569" s="1" t="s">
        <v>232</v>
      </c>
      <c r="B2569" s="1">
        <v>2568</v>
      </c>
      <c r="C2569" s="1">
        <v>202405</v>
      </c>
      <c r="D2569" s="4" t="s">
        <v>265</v>
      </c>
      <c r="E2569" s="1">
        <v>720</v>
      </c>
      <c r="F2569" s="1">
        <v>3</v>
      </c>
      <c r="G2569" s="1">
        <v>0</v>
      </c>
      <c r="H2569" s="8">
        <v>849873</v>
      </c>
      <c r="I2569" s="8">
        <v>199038</v>
      </c>
      <c r="J2569" s="8">
        <v>3553125</v>
      </c>
      <c r="K2569" s="1" t="s">
        <v>166</v>
      </c>
    </row>
    <row r="2570" spans="1:11">
      <c r="A2570" s="1" t="s">
        <v>232</v>
      </c>
      <c r="B2570" s="1">
        <v>2569</v>
      </c>
      <c r="C2570" s="1">
        <v>202405</v>
      </c>
      <c r="D2570" s="4" t="s">
        <v>271</v>
      </c>
      <c r="E2570" s="1">
        <v>52</v>
      </c>
      <c r="F2570" s="1">
        <v>3</v>
      </c>
      <c r="G2570" s="1">
        <v>0</v>
      </c>
      <c r="H2570" s="8">
        <v>131174</v>
      </c>
      <c r="I2570" s="8">
        <v>45296</v>
      </c>
      <c r="J2570" s="8">
        <v>1481050</v>
      </c>
      <c r="K2570" s="1" t="s">
        <v>166</v>
      </c>
    </row>
    <row r="2571" spans="1:11">
      <c r="A2571" s="1" t="s">
        <v>232</v>
      </c>
      <c r="B2571" s="1">
        <v>2570</v>
      </c>
      <c r="C2571" s="1">
        <v>202405</v>
      </c>
      <c r="D2571" s="4" t="s">
        <v>271</v>
      </c>
      <c r="E2571" s="1">
        <v>204</v>
      </c>
      <c r="F2571" s="1">
        <v>3</v>
      </c>
      <c r="G2571" s="1">
        <v>0</v>
      </c>
      <c r="H2571" s="8">
        <v>181476</v>
      </c>
      <c r="I2571" s="8">
        <v>52283</v>
      </c>
      <c r="J2571" s="8">
        <v>1269449</v>
      </c>
      <c r="K2571" s="1" t="s">
        <v>166</v>
      </c>
    </row>
    <row r="2572" spans="1:11">
      <c r="A2572" s="1" t="s">
        <v>232</v>
      </c>
      <c r="B2572" s="1">
        <v>2571</v>
      </c>
      <c r="C2572" s="1">
        <v>202405</v>
      </c>
      <c r="D2572" s="4" t="s">
        <v>271</v>
      </c>
      <c r="E2572" s="1">
        <v>662</v>
      </c>
      <c r="F2572" s="1">
        <v>3</v>
      </c>
      <c r="G2572" s="1">
        <v>0</v>
      </c>
      <c r="H2572" s="8">
        <v>15709</v>
      </c>
      <c r="I2572" s="8">
        <v>8693</v>
      </c>
      <c r="J2572" s="8">
        <v>130033</v>
      </c>
      <c r="K2572" s="1" t="s">
        <v>166</v>
      </c>
    </row>
    <row r="2573" spans="1:11">
      <c r="A2573" s="1" t="s">
        <v>232</v>
      </c>
      <c r="B2573" s="1">
        <v>2572</v>
      </c>
      <c r="C2573" s="1">
        <v>202405</v>
      </c>
      <c r="D2573" s="4" t="s">
        <v>271</v>
      </c>
      <c r="E2573" s="1">
        <v>664</v>
      </c>
      <c r="F2573" s="1">
        <v>3</v>
      </c>
      <c r="G2573" s="1">
        <v>0</v>
      </c>
      <c r="H2573" s="8">
        <v>430050</v>
      </c>
      <c r="I2573" s="8">
        <v>140058</v>
      </c>
      <c r="J2573" s="8">
        <v>3463122</v>
      </c>
      <c r="K2573" s="1" t="s">
        <v>166</v>
      </c>
    </row>
    <row r="2574" spans="1:11">
      <c r="A2574" s="1" t="s">
        <v>232</v>
      </c>
      <c r="B2574" s="1">
        <v>2573</v>
      </c>
      <c r="C2574" s="1">
        <v>202405</v>
      </c>
      <c r="D2574" s="4" t="s">
        <v>271</v>
      </c>
      <c r="E2574" s="1">
        <v>666</v>
      </c>
      <c r="F2574" s="1">
        <v>3</v>
      </c>
      <c r="G2574" s="1">
        <v>0</v>
      </c>
      <c r="H2574" s="8">
        <v>163700</v>
      </c>
      <c r="I2574" s="8">
        <v>55125</v>
      </c>
      <c r="J2574" s="8">
        <v>854867</v>
      </c>
      <c r="K2574" s="1" t="s">
        <v>166</v>
      </c>
    </row>
    <row r="2575" spans="1:11">
      <c r="A2575" s="1" t="s">
        <v>232</v>
      </c>
      <c r="B2575" s="1">
        <v>2574</v>
      </c>
      <c r="C2575" s="1">
        <v>202405</v>
      </c>
      <c r="D2575" s="4" t="s">
        <v>271</v>
      </c>
      <c r="E2575" s="1">
        <v>669</v>
      </c>
      <c r="F2575" s="1">
        <v>3</v>
      </c>
      <c r="G2575" s="1">
        <v>0</v>
      </c>
      <c r="H2575" s="8">
        <v>224807</v>
      </c>
      <c r="I2575" s="8">
        <v>60701</v>
      </c>
      <c r="J2575" s="8">
        <v>1230669</v>
      </c>
      <c r="K2575" s="1" t="s">
        <v>166</v>
      </c>
    </row>
    <row r="2576" spans="1:11">
      <c r="A2576" s="1" t="s">
        <v>232</v>
      </c>
      <c r="B2576" s="1">
        <v>2575</v>
      </c>
      <c r="C2576" s="1">
        <v>202405</v>
      </c>
      <c r="D2576" s="4" t="s">
        <v>271</v>
      </c>
      <c r="E2576" s="1">
        <v>676</v>
      </c>
      <c r="F2576" s="1">
        <v>3</v>
      </c>
      <c r="G2576" s="1">
        <v>0</v>
      </c>
      <c r="H2576" s="8">
        <v>3353</v>
      </c>
      <c r="I2576" s="8">
        <v>3417</v>
      </c>
      <c r="J2576" s="8">
        <v>238191</v>
      </c>
      <c r="K2576" s="1" t="s">
        <v>166</v>
      </c>
    </row>
    <row r="2577" spans="1:11">
      <c r="A2577" s="1" t="s">
        <v>232</v>
      </c>
      <c r="B2577" s="1">
        <v>2576</v>
      </c>
      <c r="C2577" s="1">
        <v>202405</v>
      </c>
      <c r="D2577" s="4" t="s">
        <v>271</v>
      </c>
      <c r="E2577" s="1">
        <v>690</v>
      </c>
      <c r="F2577" s="1">
        <v>3</v>
      </c>
      <c r="G2577" s="1">
        <v>0</v>
      </c>
      <c r="H2577" s="8">
        <v>105943</v>
      </c>
      <c r="I2577" s="8">
        <v>23914</v>
      </c>
      <c r="J2577" s="8">
        <v>871731</v>
      </c>
      <c r="K2577" s="1" t="s">
        <v>166</v>
      </c>
    </row>
    <row r="2578" spans="1:11">
      <c r="A2578" s="1" t="s">
        <v>232</v>
      </c>
      <c r="B2578" s="1">
        <v>2577</v>
      </c>
      <c r="C2578" s="1">
        <v>202405</v>
      </c>
      <c r="D2578" s="4" t="s">
        <v>271</v>
      </c>
      <c r="E2578" s="1">
        <v>696</v>
      </c>
      <c r="F2578" s="1">
        <v>3</v>
      </c>
      <c r="G2578" s="1">
        <v>0</v>
      </c>
      <c r="H2578" s="8">
        <v>41548</v>
      </c>
      <c r="I2578" s="8">
        <v>13777</v>
      </c>
      <c r="J2578" s="8">
        <v>382692</v>
      </c>
      <c r="K2578" s="1" t="s">
        <v>166</v>
      </c>
    </row>
    <row r="2579" spans="1:11">
      <c r="A2579" s="1" t="s">
        <v>232</v>
      </c>
      <c r="B2579" s="1">
        <v>2578</v>
      </c>
      <c r="C2579" s="1">
        <v>202405</v>
      </c>
      <c r="D2579" s="4" t="s">
        <v>271</v>
      </c>
      <c r="E2579" s="1">
        <v>720</v>
      </c>
      <c r="F2579" s="1">
        <v>3</v>
      </c>
      <c r="G2579" s="1">
        <v>0</v>
      </c>
      <c r="H2579" s="8">
        <v>639481</v>
      </c>
      <c r="I2579" s="8">
        <v>244525</v>
      </c>
      <c r="J2579" s="8">
        <v>7114512</v>
      </c>
      <c r="K2579" s="1" t="s">
        <v>166</v>
      </c>
    </row>
    <row r="2580" spans="1:11">
      <c r="A2580" s="1" t="s">
        <v>232</v>
      </c>
      <c r="B2580" s="1">
        <v>2579</v>
      </c>
      <c r="C2580" s="1">
        <v>202405</v>
      </c>
      <c r="D2580" s="4" t="s">
        <v>278</v>
      </c>
      <c r="E2580" s="1">
        <v>52</v>
      </c>
      <c r="F2580" s="1">
        <v>3</v>
      </c>
      <c r="G2580" s="1">
        <v>0</v>
      </c>
      <c r="H2580" s="8">
        <v>63079</v>
      </c>
      <c r="I2580" s="8">
        <v>19006</v>
      </c>
      <c r="J2580" s="8">
        <v>808078</v>
      </c>
      <c r="K2580" s="1" t="s">
        <v>166</v>
      </c>
    </row>
    <row r="2581" spans="1:11">
      <c r="A2581" s="1" t="s">
        <v>232</v>
      </c>
      <c r="B2581" s="1">
        <v>2580</v>
      </c>
      <c r="C2581" s="1">
        <v>202405</v>
      </c>
      <c r="D2581" s="4" t="s">
        <v>278</v>
      </c>
      <c r="E2581" s="1">
        <v>204</v>
      </c>
      <c r="F2581" s="1">
        <v>3</v>
      </c>
      <c r="G2581" s="1">
        <v>0</v>
      </c>
      <c r="H2581" s="8">
        <v>9114</v>
      </c>
      <c r="I2581" s="8">
        <v>3060</v>
      </c>
      <c r="J2581" s="8">
        <v>103563</v>
      </c>
      <c r="K2581" s="1" t="s">
        <v>166</v>
      </c>
    </row>
    <row r="2582" spans="1:11">
      <c r="A2582" s="1" t="s">
        <v>232</v>
      </c>
      <c r="B2582" s="1">
        <v>2581</v>
      </c>
      <c r="C2582" s="1">
        <v>202405</v>
      </c>
      <c r="D2582" s="4" t="s">
        <v>278</v>
      </c>
      <c r="E2582" s="1">
        <v>662</v>
      </c>
      <c r="F2582" s="1">
        <v>3</v>
      </c>
      <c r="G2582" s="1">
        <v>0</v>
      </c>
      <c r="H2582" s="8">
        <v>28927</v>
      </c>
      <c r="I2582" s="8">
        <v>11008</v>
      </c>
      <c r="J2582" s="8">
        <v>67263</v>
      </c>
      <c r="K2582" s="1" t="s">
        <v>166</v>
      </c>
    </row>
    <row r="2583" spans="1:11">
      <c r="A2583" s="1" t="s">
        <v>232</v>
      </c>
      <c r="B2583" s="1">
        <v>2582</v>
      </c>
      <c r="C2583" s="1">
        <v>202405</v>
      </c>
      <c r="D2583" s="4" t="s">
        <v>278</v>
      </c>
      <c r="E2583" s="1">
        <v>664</v>
      </c>
      <c r="F2583" s="1">
        <v>3</v>
      </c>
      <c r="G2583" s="1">
        <v>0</v>
      </c>
      <c r="H2583" s="8">
        <v>405761</v>
      </c>
      <c r="I2583" s="8">
        <v>103737</v>
      </c>
      <c r="J2583" s="8">
        <v>2579098</v>
      </c>
      <c r="K2583" s="1" t="s">
        <v>166</v>
      </c>
    </row>
    <row r="2584" spans="1:11">
      <c r="A2584" s="1" t="s">
        <v>232</v>
      </c>
      <c r="B2584" s="1">
        <v>2583</v>
      </c>
      <c r="C2584" s="1">
        <v>202405</v>
      </c>
      <c r="D2584" s="4" t="s">
        <v>278</v>
      </c>
      <c r="E2584" s="1">
        <v>666</v>
      </c>
      <c r="F2584" s="1">
        <v>3</v>
      </c>
      <c r="G2584" s="1">
        <v>0</v>
      </c>
      <c r="H2584" s="8">
        <v>1074413</v>
      </c>
      <c r="I2584" s="8">
        <v>329051</v>
      </c>
      <c r="J2584" s="8">
        <v>5681893</v>
      </c>
      <c r="K2584" s="1" t="s">
        <v>166</v>
      </c>
    </row>
    <row r="2585" spans="1:11">
      <c r="A2585" s="1" t="s">
        <v>232</v>
      </c>
      <c r="B2585" s="1">
        <v>2584</v>
      </c>
      <c r="C2585" s="1">
        <v>202405</v>
      </c>
      <c r="D2585" s="4" t="s">
        <v>278</v>
      </c>
      <c r="E2585" s="1">
        <v>669</v>
      </c>
      <c r="F2585" s="1">
        <v>3</v>
      </c>
      <c r="G2585" s="1">
        <v>0</v>
      </c>
      <c r="H2585" s="8">
        <v>15884</v>
      </c>
      <c r="I2585" s="8">
        <v>3766</v>
      </c>
      <c r="J2585" s="8">
        <v>106678</v>
      </c>
      <c r="K2585" s="1" t="s">
        <v>166</v>
      </c>
    </row>
    <row r="2586" spans="1:11">
      <c r="A2586" s="1" t="s">
        <v>232</v>
      </c>
      <c r="B2586" s="1">
        <v>2585</v>
      </c>
      <c r="C2586" s="1">
        <v>202405</v>
      </c>
      <c r="D2586" s="4" t="s">
        <v>278</v>
      </c>
      <c r="E2586" s="1">
        <v>676</v>
      </c>
      <c r="F2586" s="1">
        <v>3</v>
      </c>
      <c r="G2586" s="1">
        <v>0</v>
      </c>
      <c r="H2586" s="8">
        <v>15307</v>
      </c>
      <c r="I2586" s="8">
        <v>3475</v>
      </c>
      <c r="J2586" s="8">
        <v>97687</v>
      </c>
      <c r="K2586" s="1" t="s">
        <v>166</v>
      </c>
    </row>
    <row r="2587" spans="1:11">
      <c r="A2587" s="1" t="s">
        <v>232</v>
      </c>
      <c r="B2587" s="1">
        <v>2586</v>
      </c>
      <c r="C2587" s="1">
        <v>202405</v>
      </c>
      <c r="D2587" s="4" t="s">
        <v>278</v>
      </c>
      <c r="E2587" s="1">
        <v>690</v>
      </c>
      <c r="F2587" s="1">
        <v>3</v>
      </c>
      <c r="G2587" s="1">
        <v>0</v>
      </c>
      <c r="H2587" s="8">
        <v>58580</v>
      </c>
      <c r="I2587" s="8">
        <v>20431</v>
      </c>
      <c r="J2587" s="8">
        <v>575372</v>
      </c>
      <c r="K2587" s="1" t="s">
        <v>166</v>
      </c>
    </row>
    <row r="2588" spans="1:11">
      <c r="A2588" s="1" t="s">
        <v>232</v>
      </c>
      <c r="B2588" s="1">
        <v>2587</v>
      </c>
      <c r="C2588" s="1">
        <v>202405</v>
      </c>
      <c r="D2588" s="4" t="s">
        <v>278</v>
      </c>
      <c r="E2588" s="1">
        <v>696</v>
      </c>
      <c r="F2588" s="1">
        <v>3</v>
      </c>
      <c r="G2588" s="1">
        <v>0</v>
      </c>
      <c r="H2588" s="8">
        <v>92426</v>
      </c>
      <c r="I2588" s="8">
        <v>28606</v>
      </c>
      <c r="J2588" s="8">
        <v>870621</v>
      </c>
      <c r="K2588" s="1" t="s">
        <v>166</v>
      </c>
    </row>
    <row r="2589" spans="1:11">
      <c r="A2589" s="1" t="s">
        <v>232</v>
      </c>
      <c r="B2589" s="1">
        <v>2588</v>
      </c>
      <c r="C2589" s="1">
        <v>202405</v>
      </c>
      <c r="D2589" s="4" t="s">
        <v>278</v>
      </c>
      <c r="E2589" s="1">
        <v>720</v>
      </c>
      <c r="F2589" s="1">
        <v>3</v>
      </c>
      <c r="G2589" s="1">
        <v>0</v>
      </c>
      <c r="H2589" s="8">
        <v>121742</v>
      </c>
      <c r="I2589" s="8">
        <v>35404</v>
      </c>
      <c r="J2589" s="8">
        <v>731745</v>
      </c>
      <c r="K2589" s="1" t="s">
        <v>166</v>
      </c>
    </row>
    <row r="2590" spans="1:11">
      <c r="A2590" s="1" t="s">
        <v>232</v>
      </c>
      <c r="B2590" s="1">
        <v>2589</v>
      </c>
      <c r="C2590" s="1">
        <v>202406</v>
      </c>
      <c r="D2590" s="4" t="s">
        <v>256</v>
      </c>
      <c r="E2590" s="1">
        <v>52</v>
      </c>
      <c r="F2590" s="1">
        <v>3</v>
      </c>
      <c r="G2590" s="1">
        <v>0</v>
      </c>
      <c r="H2590" s="8">
        <v>3052007</v>
      </c>
      <c r="I2590" s="8">
        <v>722974</v>
      </c>
      <c r="J2590" s="8">
        <v>14646052</v>
      </c>
      <c r="K2590" s="1" t="s">
        <v>166</v>
      </c>
    </row>
    <row r="2591" spans="1:11">
      <c r="A2591" s="1" t="s">
        <v>232</v>
      </c>
      <c r="B2591" s="1">
        <v>2590</v>
      </c>
      <c r="C2591" s="1">
        <v>202406</v>
      </c>
      <c r="D2591" s="4" t="s">
        <v>256</v>
      </c>
      <c r="E2591" s="1">
        <v>204</v>
      </c>
      <c r="F2591" s="1">
        <v>3</v>
      </c>
      <c r="G2591" s="1">
        <v>0</v>
      </c>
      <c r="H2591" s="8">
        <v>1083033</v>
      </c>
      <c r="I2591" s="8">
        <v>159098</v>
      </c>
      <c r="J2591" s="8">
        <v>1350967</v>
      </c>
      <c r="K2591" s="1" t="s">
        <v>166</v>
      </c>
    </row>
    <row r="2592" spans="1:11">
      <c r="A2592" s="1" t="s">
        <v>232</v>
      </c>
      <c r="B2592" s="1">
        <v>2591</v>
      </c>
      <c r="C2592" s="1">
        <v>202406</v>
      </c>
      <c r="D2592" s="4" t="s">
        <v>256</v>
      </c>
      <c r="E2592" s="1">
        <v>662</v>
      </c>
      <c r="F2592" s="1">
        <v>3</v>
      </c>
      <c r="G2592" s="1">
        <v>0</v>
      </c>
      <c r="H2592" s="8">
        <v>1686337</v>
      </c>
      <c r="I2592" s="8">
        <v>367538</v>
      </c>
      <c r="J2592" s="8">
        <v>4279964</v>
      </c>
      <c r="K2592" s="1" t="s">
        <v>166</v>
      </c>
    </row>
    <row r="2593" spans="1:11">
      <c r="A2593" s="1" t="s">
        <v>232</v>
      </c>
      <c r="B2593" s="1">
        <v>2592</v>
      </c>
      <c r="C2593" s="1">
        <v>202406</v>
      </c>
      <c r="D2593" s="4" t="s">
        <v>256</v>
      </c>
      <c r="E2593" s="1">
        <v>664</v>
      </c>
      <c r="F2593" s="1">
        <v>3</v>
      </c>
      <c r="G2593" s="1">
        <v>0</v>
      </c>
      <c r="H2593" s="8">
        <v>2732088</v>
      </c>
      <c r="I2593" s="8">
        <v>441080</v>
      </c>
      <c r="J2593" s="8">
        <v>6197479</v>
      </c>
      <c r="K2593" s="1" t="s">
        <v>166</v>
      </c>
    </row>
    <row r="2594" spans="1:11">
      <c r="A2594" s="1" t="s">
        <v>232</v>
      </c>
      <c r="B2594" s="1">
        <v>2593</v>
      </c>
      <c r="C2594" s="1">
        <v>202406</v>
      </c>
      <c r="D2594" s="4" t="s">
        <v>256</v>
      </c>
      <c r="E2594" s="1">
        <v>666</v>
      </c>
      <c r="F2594" s="1">
        <v>3</v>
      </c>
      <c r="G2594" s="1">
        <v>0</v>
      </c>
      <c r="H2594" s="8">
        <v>18786760</v>
      </c>
      <c r="I2594" s="8">
        <v>3056909</v>
      </c>
      <c r="J2594" s="8">
        <v>32287375</v>
      </c>
      <c r="K2594" s="1" t="s">
        <v>166</v>
      </c>
    </row>
    <row r="2595" spans="1:11">
      <c r="A2595" s="1" t="s">
        <v>232</v>
      </c>
      <c r="B2595" s="1">
        <v>2594</v>
      </c>
      <c r="C2595" s="1">
        <v>202406</v>
      </c>
      <c r="D2595" s="4" t="s">
        <v>256</v>
      </c>
      <c r="E2595" s="1">
        <v>669</v>
      </c>
      <c r="F2595" s="1">
        <v>3</v>
      </c>
      <c r="G2595" s="1">
        <v>0</v>
      </c>
      <c r="H2595" s="8">
        <v>950308</v>
      </c>
      <c r="I2595" s="8">
        <v>131058</v>
      </c>
      <c r="J2595" s="8">
        <v>1650316</v>
      </c>
      <c r="K2595" s="1" t="s">
        <v>166</v>
      </c>
    </row>
    <row r="2596" spans="1:11">
      <c r="A2596" s="1" t="s">
        <v>232</v>
      </c>
      <c r="B2596" s="1">
        <v>2595</v>
      </c>
      <c r="C2596" s="1">
        <v>202406</v>
      </c>
      <c r="D2596" s="4" t="s">
        <v>256</v>
      </c>
      <c r="E2596" s="1">
        <v>676</v>
      </c>
      <c r="F2596" s="1">
        <v>3</v>
      </c>
      <c r="G2596" s="1">
        <v>0</v>
      </c>
      <c r="H2596" s="8">
        <v>22111</v>
      </c>
      <c r="I2596" s="8">
        <v>2893</v>
      </c>
      <c r="J2596" s="8">
        <v>71424</v>
      </c>
      <c r="K2596" s="1" t="s">
        <v>166</v>
      </c>
    </row>
    <row r="2597" spans="1:11">
      <c r="A2597" s="1" t="s">
        <v>232</v>
      </c>
      <c r="B2597" s="1">
        <v>2596</v>
      </c>
      <c r="C2597" s="1">
        <v>202406</v>
      </c>
      <c r="D2597" s="4" t="s">
        <v>256</v>
      </c>
      <c r="E2597" s="1">
        <v>690</v>
      </c>
      <c r="F2597" s="1">
        <v>3</v>
      </c>
      <c r="G2597" s="1">
        <v>0</v>
      </c>
      <c r="H2597" s="8">
        <v>491828</v>
      </c>
      <c r="I2597" s="8">
        <v>95462</v>
      </c>
      <c r="J2597" s="8">
        <v>2680344</v>
      </c>
      <c r="K2597" s="1" t="s">
        <v>166</v>
      </c>
    </row>
    <row r="2598" spans="1:11">
      <c r="A2598" s="1" t="s">
        <v>232</v>
      </c>
      <c r="B2598" s="1">
        <v>2597</v>
      </c>
      <c r="C2598" s="1">
        <v>202406</v>
      </c>
      <c r="D2598" s="4" t="s">
        <v>256</v>
      </c>
      <c r="E2598" s="1">
        <v>696</v>
      </c>
      <c r="F2598" s="1">
        <v>3</v>
      </c>
      <c r="G2598" s="1">
        <v>0</v>
      </c>
      <c r="H2598" s="8">
        <v>138724</v>
      </c>
      <c r="I2598" s="8">
        <v>26218</v>
      </c>
      <c r="J2598" s="8">
        <v>568783</v>
      </c>
      <c r="K2598" s="1" t="s">
        <v>166</v>
      </c>
    </row>
    <row r="2599" spans="1:11">
      <c r="A2599" s="1" t="s">
        <v>232</v>
      </c>
      <c r="B2599" s="1">
        <v>2598</v>
      </c>
      <c r="C2599" s="1">
        <v>202406</v>
      </c>
      <c r="D2599" s="4" t="s">
        <v>256</v>
      </c>
      <c r="E2599" s="1">
        <v>720</v>
      </c>
      <c r="F2599" s="1">
        <v>3</v>
      </c>
      <c r="G2599" s="1">
        <v>0</v>
      </c>
      <c r="H2599" s="8">
        <v>880256</v>
      </c>
      <c r="I2599" s="8">
        <v>189023</v>
      </c>
      <c r="J2599" s="8">
        <v>3733357</v>
      </c>
      <c r="K2599" s="1" t="s">
        <v>166</v>
      </c>
    </row>
    <row r="2600" spans="1:11">
      <c r="A2600" s="1" t="s">
        <v>232</v>
      </c>
      <c r="B2600" s="1">
        <v>2599</v>
      </c>
      <c r="C2600" s="1">
        <v>202406</v>
      </c>
      <c r="D2600" s="4" t="s">
        <v>265</v>
      </c>
      <c r="E2600" s="1">
        <v>52</v>
      </c>
      <c r="F2600" s="1">
        <v>3</v>
      </c>
      <c r="G2600" s="1">
        <v>0</v>
      </c>
      <c r="H2600" s="8">
        <v>283172</v>
      </c>
      <c r="I2600" s="8">
        <v>104625</v>
      </c>
      <c r="J2600" s="8">
        <v>2184557</v>
      </c>
      <c r="K2600" s="1" t="s">
        <v>166</v>
      </c>
    </row>
    <row r="2601" spans="1:11">
      <c r="A2601" s="1" t="s">
        <v>232</v>
      </c>
      <c r="B2601" s="1">
        <v>2600</v>
      </c>
      <c r="C2601" s="1">
        <v>202406</v>
      </c>
      <c r="D2601" s="4" t="s">
        <v>265</v>
      </c>
      <c r="E2601" s="1">
        <v>204</v>
      </c>
      <c r="F2601" s="1">
        <v>3</v>
      </c>
      <c r="G2601" s="1">
        <v>0</v>
      </c>
      <c r="H2601" s="8">
        <v>2419</v>
      </c>
      <c r="I2601" s="8">
        <v>554</v>
      </c>
      <c r="J2601" s="8">
        <v>13685</v>
      </c>
      <c r="K2601" s="1" t="s">
        <v>166</v>
      </c>
    </row>
    <row r="2602" spans="1:11">
      <c r="A2602" s="1" t="s">
        <v>232</v>
      </c>
      <c r="B2602" s="1">
        <v>2601</v>
      </c>
      <c r="C2602" s="1">
        <v>202406</v>
      </c>
      <c r="D2602" s="4" t="s">
        <v>265</v>
      </c>
      <c r="E2602" s="1">
        <v>662</v>
      </c>
      <c r="F2602" s="1">
        <v>3</v>
      </c>
      <c r="G2602" s="1">
        <v>0</v>
      </c>
      <c r="H2602" s="8">
        <v>59763</v>
      </c>
      <c r="I2602" s="8">
        <v>22616</v>
      </c>
      <c r="J2602" s="8">
        <v>340187</v>
      </c>
      <c r="K2602" s="1" t="s">
        <v>166</v>
      </c>
    </row>
    <row r="2603" spans="1:11">
      <c r="A2603" s="1" t="s">
        <v>232</v>
      </c>
      <c r="B2603" s="1">
        <v>2602</v>
      </c>
      <c r="C2603" s="1">
        <v>202406</v>
      </c>
      <c r="D2603" s="4" t="s">
        <v>265</v>
      </c>
      <c r="E2603" s="1">
        <v>664</v>
      </c>
      <c r="F2603" s="1">
        <v>3</v>
      </c>
      <c r="G2603" s="1">
        <v>0</v>
      </c>
      <c r="H2603" s="8">
        <v>54289</v>
      </c>
      <c r="I2603" s="8">
        <v>25723</v>
      </c>
      <c r="J2603" s="8">
        <v>192164</v>
      </c>
      <c r="K2603" s="1" t="s">
        <v>166</v>
      </c>
    </row>
    <row r="2604" spans="1:11">
      <c r="A2604" s="1" t="s">
        <v>232</v>
      </c>
      <c r="B2604" s="1">
        <v>2603</v>
      </c>
      <c r="C2604" s="1">
        <v>202406</v>
      </c>
      <c r="D2604" s="4" t="s">
        <v>265</v>
      </c>
      <c r="E2604" s="1">
        <v>666</v>
      </c>
      <c r="F2604" s="1">
        <v>3</v>
      </c>
      <c r="G2604" s="1">
        <v>0</v>
      </c>
      <c r="H2604" s="8">
        <v>1302163</v>
      </c>
      <c r="I2604" s="8">
        <v>407754</v>
      </c>
      <c r="J2604" s="8">
        <v>5049411</v>
      </c>
      <c r="K2604" s="1" t="s">
        <v>166</v>
      </c>
    </row>
    <row r="2605" spans="1:11">
      <c r="A2605" s="1" t="s">
        <v>232</v>
      </c>
      <c r="B2605" s="1">
        <v>2604</v>
      </c>
      <c r="C2605" s="1">
        <v>202406</v>
      </c>
      <c r="D2605" s="4" t="s">
        <v>265</v>
      </c>
      <c r="E2605" s="1">
        <v>669</v>
      </c>
      <c r="F2605" s="1">
        <v>3</v>
      </c>
      <c r="G2605" s="1">
        <v>0</v>
      </c>
      <c r="H2605" s="8">
        <v>46005</v>
      </c>
      <c r="I2605" s="8">
        <v>15549</v>
      </c>
      <c r="J2605" s="8">
        <v>232133</v>
      </c>
      <c r="K2605" s="1" t="s">
        <v>166</v>
      </c>
    </row>
    <row r="2606" spans="1:11">
      <c r="A2606" s="1" t="s">
        <v>232</v>
      </c>
      <c r="B2606" s="1">
        <v>2605</v>
      </c>
      <c r="C2606" s="1">
        <v>202406</v>
      </c>
      <c r="D2606" s="4" t="s">
        <v>265</v>
      </c>
      <c r="E2606" s="1">
        <v>676</v>
      </c>
      <c r="F2606" s="1">
        <v>3</v>
      </c>
      <c r="G2606" s="1">
        <v>0</v>
      </c>
      <c r="H2606" s="8">
        <v>31123</v>
      </c>
      <c r="I2606" s="8">
        <v>5075</v>
      </c>
      <c r="J2606" s="8">
        <v>100513</v>
      </c>
      <c r="K2606" s="1" t="s">
        <v>166</v>
      </c>
    </row>
    <row r="2607" spans="1:11">
      <c r="A2607" s="1" t="s">
        <v>232</v>
      </c>
      <c r="B2607" s="1">
        <v>2606</v>
      </c>
      <c r="C2607" s="1">
        <v>202406</v>
      </c>
      <c r="D2607" s="4" t="s">
        <v>265</v>
      </c>
      <c r="E2607" s="1">
        <v>690</v>
      </c>
      <c r="F2607" s="1">
        <v>3</v>
      </c>
      <c r="G2607" s="1">
        <v>0</v>
      </c>
      <c r="H2607" s="8">
        <v>119483</v>
      </c>
      <c r="I2607" s="8">
        <v>38411</v>
      </c>
      <c r="J2607" s="8">
        <v>835135</v>
      </c>
      <c r="K2607" s="1" t="s">
        <v>166</v>
      </c>
    </row>
    <row r="2608" spans="1:11">
      <c r="A2608" s="1" t="s">
        <v>232</v>
      </c>
      <c r="B2608" s="1">
        <v>2607</v>
      </c>
      <c r="C2608" s="1">
        <v>202406</v>
      </c>
      <c r="D2608" s="4" t="s">
        <v>265</v>
      </c>
      <c r="E2608" s="1">
        <v>696</v>
      </c>
      <c r="F2608" s="1">
        <v>3</v>
      </c>
      <c r="G2608" s="1">
        <v>0</v>
      </c>
      <c r="H2608" s="8">
        <v>1133542</v>
      </c>
      <c r="I2608" s="8">
        <v>473394</v>
      </c>
      <c r="J2608" s="8">
        <v>4572463</v>
      </c>
      <c r="K2608" s="1" t="s">
        <v>166</v>
      </c>
    </row>
    <row r="2609" spans="1:11">
      <c r="A2609" s="1" t="s">
        <v>232</v>
      </c>
      <c r="B2609" s="1">
        <v>2608</v>
      </c>
      <c r="C2609" s="1">
        <v>202406</v>
      </c>
      <c r="D2609" s="4" t="s">
        <v>265</v>
      </c>
      <c r="E2609" s="1">
        <v>720</v>
      </c>
      <c r="F2609" s="1">
        <v>3</v>
      </c>
      <c r="G2609" s="1">
        <v>0</v>
      </c>
      <c r="H2609" s="8">
        <v>877477</v>
      </c>
      <c r="I2609" s="8">
        <v>320390</v>
      </c>
      <c r="J2609" s="8">
        <v>5093106</v>
      </c>
      <c r="K2609" s="1" t="s">
        <v>166</v>
      </c>
    </row>
    <row r="2610" spans="1:11">
      <c r="A2610" s="1" t="s">
        <v>232</v>
      </c>
      <c r="B2610" s="1">
        <v>2609</v>
      </c>
      <c r="C2610" s="1">
        <v>202406</v>
      </c>
      <c r="D2610" s="4" t="s">
        <v>271</v>
      </c>
      <c r="E2610" s="1">
        <v>52</v>
      </c>
      <c r="F2610" s="1">
        <v>3</v>
      </c>
      <c r="G2610" s="1">
        <v>0</v>
      </c>
      <c r="H2610" s="8">
        <v>165288</v>
      </c>
      <c r="I2610" s="8">
        <v>55536</v>
      </c>
      <c r="J2610" s="8">
        <v>1715222</v>
      </c>
      <c r="K2610" s="1" t="s">
        <v>166</v>
      </c>
    </row>
    <row r="2611" spans="1:11">
      <c r="A2611" s="1" t="s">
        <v>232</v>
      </c>
      <c r="B2611" s="1">
        <v>2610</v>
      </c>
      <c r="C2611" s="1">
        <v>202406</v>
      </c>
      <c r="D2611" s="4" t="s">
        <v>271</v>
      </c>
      <c r="E2611" s="1">
        <v>204</v>
      </c>
      <c r="F2611" s="1">
        <v>3</v>
      </c>
      <c r="G2611" s="1">
        <v>0</v>
      </c>
      <c r="H2611" s="8">
        <v>241628</v>
      </c>
      <c r="I2611" s="8">
        <v>73701</v>
      </c>
      <c r="J2611" s="8">
        <v>1680938</v>
      </c>
      <c r="K2611" s="1" t="s">
        <v>166</v>
      </c>
    </row>
    <row r="2612" spans="1:11">
      <c r="A2612" s="1" t="s">
        <v>232</v>
      </c>
      <c r="B2612" s="1">
        <v>2611</v>
      </c>
      <c r="C2612" s="1">
        <v>202406</v>
      </c>
      <c r="D2612" s="4" t="s">
        <v>271</v>
      </c>
      <c r="E2612" s="1">
        <v>662</v>
      </c>
      <c r="F2612" s="1">
        <v>3</v>
      </c>
      <c r="G2612" s="1">
        <v>0</v>
      </c>
      <c r="H2612" s="8">
        <v>8378</v>
      </c>
      <c r="I2612" s="8">
        <v>3144</v>
      </c>
      <c r="J2612" s="8">
        <v>86294</v>
      </c>
      <c r="K2612" s="1" t="s">
        <v>166</v>
      </c>
    </row>
    <row r="2613" spans="1:11">
      <c r="A2613" s="1" t="s">
        <v>232</v>
      </c>
      <c r="B2613" s="1">
        <v>2612</v>
      </c>
      <c r="C2613" s="1">
        <v>202406</v>
      </c>
      <c r="D2613" s="4" t="s">
        <v>271</v>
      </c>
      <c r="E2613" s="1">
        <v>664</v>
      </c>
      <c r="F2613" s="1">
        <v>3</v>
      </c>
      <c r="G2613" s="1">
        <v>0</v>
      </c>
      <c r="H2613" s="8">
        <v>557157</v>
      </c>
      <c r="I2613" s="8">
        <v>162094</v>
      </c>
      <c r="J2613" s="8">
        <v>3999158</v>
      </c>
      <c r="K2613" s="1" t="s">
        <v>166</v>
      </c>
    </row>
    <row r="2614" spans="1:11">
      <c r="A2614" s="1" t="s">
        <v>232</v>
      </c>
      <c r="B2614" s="1">
        <v>2613</v>
      </c>
      <c r="C2614" s="1">
        <v>202406</v>
      </c>
      <c r="D2614" s="4" t="s">
        <v>271</v>
      </c>
      <c r="E2614" s="1">
        <v>666</v>
      </c>
      <c r="F2614" s="1">
        <v>3</v>
      </c>
      <c r="G2614" s="1">
        <v>0</v>
      </c>
      <c r="H2614" s="8">
        <v>114917</v>
      </c>
      <c r="I2614" s="8">
        <v>37863</v>
      </c>
      <c r="J2614" s="8">
        <v>581875</v>
      </c>
      <c r="K2614" s="1" t="s">
        <v>166</v>
      </c>
    </row>
    <row r="2615" spans="1:11">
      <c r="A2615" s="1" t="s">
        <v>232</v>
      </c>
      <c r="B2615" s="1">
        <v>2614</v>
      </c>
      <c r="C2615" s="1">
        <v>202406</v>
      </c>
      <c r="D2615" s="4" t="s">
        <v>271</v>
      </c>
      <c r="E2615" s="1">
        <v>669</v>
      </c>
      <c r="F2615" s="1">
        <v>3</v>
      </c>
      <c r="G2615" s="1">
        <v>0</v>
      </c>
      <c r="H2615" s="8">
        <v>217198</v>
      </c>
      <c r="I2615" s="8">
        <v>55876</v>
      </c>
      <c r="J2615" s="8">
        <v>937613</v>
      </c>
      <c r="K2615" s="1" t="s">
        <v>166</v>
      </c>
    </row>
    <row r="2616" spans="1:11">
      <c r="A2616" s="1" t="s">
        <v>232</v>
      </c>
      <c r="B2616" s="1">
        <v>2615</v>
      </c>
      <c r="C2616" s="1">
        <v>202406</v>
      </c>
      <c r="D2616" s="4" t="s">
        <v>271</v>
      </c>
      <c r="E2616" s="1">
        <v>676</v>
      </c>
      <c r="F2616" s="1">
        <v>3</v>
      </c>
      <c r="G2616" s="1">
        <v>0</v>
      </c>
      <c r="H2616" s="8">
        <v>8789</v>
      </c>
      <c r="I2616" s="8">
        <v>6212</v>
      </c>
      <c r="J2616" s="8">
        <v>355964</v>
      </c>
      <c r="K2616" s="1" t="s">
        <v>166</v>
      </c>
    </row>
    <row r="2617" spans="1:11">
      <c r="A2617" s="1" t="s">
        <v>232</v>
      </c>
      <c r="B2617" s="1">
        <v>2616</v>
      </c>
      <c r="C2617" s="1">
        <v>202406</v>
      </c>
      <c r="D2617" s="4" t="s">
        <v>271</v>
      </c>
      <c r="E2617" s="1">
        <v>690</v>
      </c>
      <c r="F2617" s="1">
        <v>3</v>
      </c>
      <c r="G2617" s="1">
        <v>0</v>
      </c>
      <c r="H2617" s="8">
        <v>44175</v>
      </c>
      <c r="I2617" s="8">
        <v>19842</v>
      </c>
      <c r="J2617" s="8">
        <v>553007</v>
      </c>
      <c r="K2617" s="1" t="s">
        <v>166</v>
      </c>
    </row>
    <row r="2618" spans="1:11">
      <c r="A2618" s="1" t="s">
        <v>232</v>
      </c>
      <c r="B2618" s="1">
        <v>2617</v>
      </c>
      <c r="C2618" s="1">
        <v>202406</v>
      </c>
      <c r="D2618" s="4" t="s">
        <v>271</v>
      </c>
      <c r="E2618" s="1">
        <v>696</v>
      </c>
      <c r="F2618" s="1">
        <v>3</v>
      </c>
      <c r="G2618" s="1">
        <v>0</v>
      </c>
      <c r="H2618" s="8">
        <v>3017</v>
      </c>
      <c r="I2618" s="8">
        <v>833</v>
      </c>
      <c r="J2618" s="8">
        <v>26673</v>
      </c>
      <c r="K2618" s="1" t="s">
        <v>166</v>
      </c>
    </row>
    <row r="2619" spans="1:11">
      <c r="A2619" s="1" t="s">
        <v>232</v>
      </c>
      <c r="B2619" s="1">
        <v>2618</v>
      </c>
      <c r="C2619" s="1">
        <v>202406</v>
      </c>
      <c r="D2619" s="4" t="s">
        <v>271</v>
      </c>
      <c r="E2619" s="1">
        <v>720</v>
      </c>
      <c r="F2619" s="1">
        <v>3</v>
      </c>
      <c r="G2619" s="1">
        <v>0</v>
      </c>
      <c r="H2619" s="8">
        <v>811789</v>
      </c>
      <c r="I2619" s="8">
        <v>287835</v>
      </c>
      <c r="J2619" s="8">
        <v>8191440</v>
      </c>
      <c r="K2619" s="1" t="s">
        <v>166</v>
      </c>
    </row>
    <row r="2620" spans="1:11">
      <c r="A2620" s="1" t="s">
        <v>232</v>
      </c>
      <c r="B2620" s="1">
        <v>2619</v>
      </c>
      <c r="C2620" s="1">
        <v>202406</v>
      </c>
      <c r="D2620" s="4" t="s">
        <v>278</v>
      </c>
      <c r="E2620" s="1">
        <v>52</v>
      </c>
      <c r="F2620" s="1">
        <v>3</v>
      </c>
      <c r="G2620" s="1">
        <v>0</v>
      </c>
      <c r="H2620" s="8">
        <v>107234</v>
      </c>
      <c r="I2620" s="8">
        <v>30521</v>
      </c>
      <c r="J2620" s="8">
        <v>1148811</v>
      </c>
      <c r="K2620" s="1" t="s">
        <v>166</v>
      </c>
    </row>
    <row r="2621" spans="1:11">
      <c r="A2621" s="1" t="s">
        <v>232</v>
      </c>
      <c r="B2621" s="1">
        <v>2620</v>
      </c>
      <c r="C2621" s="1">
        <v>202406</v>
      </c>
      <c r="D2621" s="4" t="s">
        <v>278</v>
      </c>
      <c r="E2621" s="1">
        <v>204</v>
      </c>
      <c r="F2621" s="1">
        <v>3</v>
      </c>
      <c r="G2621" s="1">
        <v>0</v>
      </c>
      <c r="H2621" s="8">
        <v>23605</v>
      </c>
      <c r="I2621" s="8">
        <v>7184</v>
      </c>
      <c r="J2621" s="8">
        <v>254656</v>
      </c>
      <c r="K2621" s="1" t="s">
        <v>166</v>
      </c>
    </row>
    <row r="2622" spans="1:11">
      <c r="A2622" s="1" t="s">
        <v>232</v>
      </c>
      <c r="B2622" s="1">
        <v>2621</v>
      </c>
      <c r="C2622" s="1">
        <v>202406</v>
      </c>
      <c r="D2622" s="4" t="s">
        <v>278</v>
      </c>
      <c r="E2622" s="1">
        <v>662</v>
      </c>
      <c r="F2622" s="1">
        <v>3</v>
      </c>
      <c r="G2622" s="1">
        <v>0</v>
      </c>
      <c r="H2622" s="8">
        <v>50424</v>
      </c>
      <c r="I2622" s="8">
        <v>19552</v>
      </c>
      <c r="J2622" s="8">
        <v>177264</v>
      </c>
      <c r="K2622" s="1" t="s">
        <v>166</v>
      </c>
    </row>
    <row r="2623" spans="1:11">
      <c r="A2623" s="1" t="s">
        <v>232</v>
      </c>
      <c r="B2623" s="1">
        <v>2622</v>
      </c>
      <c r="C2623" s="1">
        <v>202406</v>
      </c>
      <c r="D2623" s="4" t="s">
        <v>278</v>
      </c>
      <c r="E2623" s="1">
        <v>664</v>
      </c>
      <c r="F2623" s="1">
        <v>3</v>
      </c>
      <c r="G2623" s="1">
        <v>0</v>
      </c>
      <c r="H2623" s="8">
        <v>351469</v>
      </c>
      <c r="I2623" s="8">
        <v>102270</v>
      </c>
      <c r="J2623" s="8">
        <v>2355825</v>
      </c>
      <c r="K2623" s="1" t="s">
        <v>166</v>
      </c>
    </row>
    <row r="2624" spans="1:11">
      <c r="A2624" s="1" t="s">
        <v>232</v>
      </c>
      <c r="B2624" s="1">
        <v>2623</v>
      </c>
      <c r="C2624" s="1">
        <v>202406</v>
      </c>
      <c r="D2624" s="4" t="s">
        <v>278</v>
      </c>
      <c r="E2624" s="1">
        <v>666</v>
      </c>
      <c r="F2624" s="1">
        <v>3</v>
      </c>
      <c r="G2624" s="1">
        <v>0</v>
      </c>
      <c r="H2624" s="8">
        <v>1054189</v>
      </c>
      <c r="I2624" s="8">
        <v>300824</v>
      </c>
      <c r="J2624" s="8">
        <v>6351286</v>
      </c>
      <c r="K2624" s="1" t="s">
        <v>166</v>
      </c>
    </row>
    <row r="2625" spans="1:11">
      <c r="A2625" s="1" t="s">
        <v>232</v>
      </c>
      <c r="B2625" s="1">
        <v>2624</v>
      </c>
      <c r="C2625" s="1">
        <v>202406</v>
      </c>
      <c r="D2625" s="4" t="s">
        <v>278</v>
      </c>
      <c r="E2625" s="1">
        <v>669</v>
      </c>
      <c r="F2625" s="1">
        <v>3</v>
      </c>
      <c r="G2625" s="1">
        <v>0</v>
      </c>
      <c r="H2625" s="8">
        <v>22823</v>
      </c>
      <c r="I2625" s="8">
        <v>6019</v>
      </c>
      <c r="J2625" s="8">
        <v>186872</v>
      </c>
      <c r="K2625" s="1" t="s">
        <v>166</v>
      </c>
    </row>
    <row r="2626" spans="1:11">
      <c r="A2626" s="1" t="s">
        <v>232</v>
      </c>
      <c r="B2626" s="1">
        <v>2625</v>
      </c>
      <c r="C2626" s="1">
        <v>202406</v>
      </c>
      <c r="D2626" s="4" t="s">
        <v>278</v>
      </c>
      <c r="E2626" s="1">
        <v>676</v>
      </c>
      <c r="F2626" s="1">
        <v>3</v>
      </c>
      <c r="G2626" s="1">
        <v>0</v>
      </c>
      <c r="H2626" s="8">
        <v>2124</v>
      </c>
      <c r="I2626" s="8">
        <v>328</v>
      </c>
      <c r="J2626" s="8">
        <v>9004</v>
      </c>
      <c r="K2626" s="1" t="s">
        <v>166</v>
      </c>
    </row>
    <row r="2627" spans="1:11">
      <c r="A2627" s="1" t="s">
        <v>232</v>
      </c>
      <c r="B2627" s="1">
        <v>2626</v>
      </c>
      <c r="C2627" s="1">
        <v>202406</v>
      </c>
      <c r="D2627" s="4" t="s">
        <v>278</v>
      </c>
      <c r="E2627" s="1">
        <v>690</v>
      </c>
      <c r="F2627" s="1">
        <v>3</v>
      </c>
      <c r="G2627" s="1">
        <v>0</v>
      </c>
      <c r="H2627" s="8">
        <v>219582</v>
      </c>
      <c r="I2627" s="8">
        <v>73569</v>
      </c>
      <c r="J2627" s="8">
        <v>2125073</v>
      </c>
      <c r="K2627" s="1" t="s">
        <v>166</v>
      </c>
    </row>
    <row r="2628" spans="1:11">
      <c r="A2628" s="1" t="s">
        <v>232</v>
      </c>
      <c r="B2628" s="1">
        <v>2627</v>
      </c>
      <c r="C2628" s="1">
        <v>202406</v>
      </c>
      <c r="D2628" s="4" t="s">
        <v>278</v>
      </c>
      <c r="E2628" s="1">
        <v>696</v>
      </c>
      <c r="F2628" s="1">
        <v>3</v>
      </c>
      <c r="G2628" s="1">
        <v>0</v>
      </c>
      <c r="H2628" s="8">
        <v>56752</v>
      </c>
      <c r="I2628" s="8">
        <v>17667</v>
      </c>
      <c r="J2628" s="8">
        <v>536521</v>
      </c>
      <c r="K2628" s="1" t="s">
        <v>166</v>
      </c>
    </row>
    <row r="2629" spans="1:11">
      <c r="A2629" s="1" t="s">
        <v>232</v>
      </c>
      <c r="B2629" s="1">
        <v>2628</v>
      </c>
      <c r="C2629" s="1">
        <v>202406</v>
      </c>
      <c r="D2629" s="4" t="s">
        <v>278</v>
      </c>
      <c r="E2629" s="1">
        <v>720</v>
      </c>
      <c r="F2629" s="1">
        <v>3</v>
      </c>
      <c r="G2629" s="1">
        <v>0</v>
      </c>
      <c r="H2629" s="8">
        <v>172658</v>
      </c>
      <c r="I2629" s="8">
        <v>72575</v>
      </c>
      <c r="J2629" s="8">
        <v>1466628</v>
      </c>
      <c r="K2629" s="1" t="s">
        <v>166</v>
      </c>
    </row>
    <row r="2630" spans="1:11">
      <c r="A2630" s="1" t="s">
        <v>232</v>
      </c>
      <c r="B2630" s="1">
        <v>2629</v>
      </c>
      <c r="C2630" s="1">
        <v>202407</v>
      </c>
      <c r="D2630" s="4" t="s">
        <v>256</v>
      </c>
      <c r="E2630" s="1">
        <v>52</v>
      </c>
      <c r="F2630" s="1">
        <v>3</v>
      </c>
      <c r="G2630" s="1">
        <v>0</v>
      </c>
      <c r="H2630" s="8">
        <v>2211353</v>
      </c>
      <c r="I2630" s="8">
        <v>669292</v>
      </c>
      <c r="J2630" s="8">
        <v>11149906</v>
      </c>
      <c r="K2630" s="1" t="s">
        <v>166</v>
      </c>
    </row>
    <row r="2631" spans="1:11">
      <c r="A2631" s="1" t="s">
        <v>232</v>
      </c>
      <c r="B2631" s="1">
        <v>2630</v>
      </c>
      <c r="C2631" s="1">
        <v>202407</v>
      </c>
      <c r="D2631" s="4" t="s">
        <v>256</v>
      </c>
      <c r="E2631" s="1">
        <v>204</v>
      </c>
      <c r="F2631" s="1">
        <v>3</v>
      </c>
      <c r="G2631" s="1">
        <v>0</v>
      </c>
      <c r="H2631" s="8">
        <v>734338</v>
      </c>
      <c r="I2631" s="8">
        <v>104026</v>
      </c>
      <c r="J2631" s="8">
        <v>924861</v>
      </c>
      <c r="K2631" s="1" t="s">
        <v>166</v>
      </c>
    </row>
    <row r="2632" spans="1:11">
      <c r="A2632" s="1" t="s">
        <v>232</v>
      </c>
      <c r="B2632" s="1">
        <v>2631</v>
      </c>
      <c r="C2632" s="1">
        <v>202407</v>
      </c>
      <c r="D2632" s="4" t="s">
        <v>256</v>
      </c>
      <c r="E2632" s="1">
        <v>662</v>
      </c>
      <c r="F2632" s="1">
        <v>3</v>
      </c>
      <c r="G2632" s="1">
        <v>0</v>
      </c>
      <c r="H2632" s="8">
        <v>1413214</v>
      </c>
      <c r="I2632" s="8">
        <v>312213</v>
      </c>
      <c r="J2632" s="8">
        <v>3670262</v>
      </c>
      <c r="K2632" s="1" t="s">
        <v>166</v>
      </c>
    </row>
    <row r="2633" spans="1:11">
      <c r="A2633" s="1" t="s">
        <v>232</v>
      </c>
      <c r="B2633" s="1">
        <v>2632</v>
      </c>
      <c r="C2633" s="1">
        <v>202407</v>
      </c>
      <c r="D2633" s="4" t="s">
        <v>256</v>
      </c>
      <c r="E2633" s="1">
        <v>664</v>
      </c>
      <c r="F2633" s="1">
        <v>3</v>
      </c>
      <c r="G2633" s="1">
        <v>0</v>
      </c>
      <c r="H2633" s="8">
        <v>3734771</v>
      </c>
      <c r="I2633" s="8">
        <v>595997</v>
      </c>
      <c r="J2633" s="8">
        <v>8575730</v>
      </c>
      <c r="K2633" s="1" t="s">
        <v>166</v>
      </c>
    </row>
    <row r="2634" spans="1:11">
      <c r="A2634" s="1" t="s">
        <v>232</v>
      </c>
      <c r="B2634" s="1">
        <v>2633</v>
      </c>
      <c r="C2634" s="1">
        <v>202407</v>
      </c>
      <c r="D2634" s="4" t="s">
        <v>256</v>
      </c>
      <c r="E2634" s="1">
        <v>666</v>
      </c>
      <c r="F2634" s="1">
        <v>3</v>
      </c>
      <c r="G2634" s="1">
        <v>0</v>
      </c>
      <c r="H2634" s="8">
        <v>20220389</v>
      </c>
      <c r="I2634" s="8">
        <v>3203296</v>
      </c>
      <c r="J2634" s="8">
        <v>32831730</v>
      </c>
      <c r="K2634" s="1" t="s">
        <v>166</v>
      </c>
    </row>
    <row r="2635" spans="1:11">
      <c r="A2635" s="1" t="s">
        <v>232</v>
      </c>
      <c r="B2635" s="1">
        <v>2634</v>
      </c>
      <c r="C2635" s="1">
        <v>202407</v>
      </c>
      <c r="D2635" s="4" t="s">
        <v>256</v>
      </c>
      <c r="E2635" s="1">
        <v>669</v>
      </c>
      <c r="F2635" s="1">
        <v>3</v>
      </c>
      <c r="G2635" s="1">
        <v>0</v>
      </c>
      <c r="H2635" s="8">
        <v>955389</v>
      </c>
      <c r="I2635" s="8">
        <v>139956</v>
      </c>
      <c r="J2635" s="8">
        <v>1663438</v>
      </c>
      <c r="K2635" s="1" t="s">
        <v>166</v>
      </c>
    </row>
    <row r="2636" spans="1:11">
      <c r="A2636" s="1" t="s">
        <v>232</v>
      </c>
      <c r="B2636" s="1">
        <v>2635</v>
      </c>
      <c r="C2636" s="1">
        <v>202407</v>
      </c>
      <c r="D2636" s="4" t="s">
        <v>256</v>
      </c>
      <c r="E2636" s="1">
        <v>676</v>
      </c>
      <c r="F2636" s="1">
        <v>3</v>
      </c>
      <c r="G2636" s="1">
        <v>0</v>
      </c>
      <c r="H2636" s="8">
        <v>14446</v>
      </c>
      <c r="I2636" s="8">
        <v>1641</v>
      </c>
      <c r="J2636" s="8">
        <v>26740</v>
      </c>
      <c r="K2636" s="1" t="s">
        <v>166</v>
      </c>
    </row>
    <row r="2637" spans="1:11">
      <c r="A2637" s="1" t="s">
        <v>232</v>
      </c>
      <c r="B2637" s="1">
        <v>2636</v>
      </c>
      <c r="C2637" s="1">
        <v>202407</v>
      </c>
      <c r="D2637" s="4" t="s">
        <v>256</v>
      </c>
      <c r="E2637" s="1">
        <v>690</v>
      </c>
      <c r="F2637" s="1">
        <v>3</v>
      </c>
      <c r="G2637" s="1">
        <v>0</v>
      </c>
      <c r="H2637" s="8">
        <v>485356</v>
      </c>
      <c r="I2637" s="8">
        <v>84879</v>
      </c>
      <c r="J2637" s="8">
        <v>1966776</v>
      </c>
      <c r="K2637" s="1" t="s">
        <v>166</v>
      </c>
    </row>
    <row r="2638" spans="1:11">
      <c r="A2638" s="1" t="s">
        <v>232</v>
      </c>
      <c r="B2638" s="1">
        <v>2637</v>
      </c>
      <c r="C2638" s="1">
        <v>202407</v>
      </c>
      <c r="D2638" s="4" t="s">
        <v>256</v>
      </c>
      <c r="E2638" s="1">
        <v>696</v>
      </c>
      <c r="F2638" s="1">
        <v>3</v>
      </c>
      <c r="G2638" s="1">
        <v>0</v>
      </c>
      <c r="H2638" s="8">
        <v>159901</v>
      </c>
      <c r="I2638" s="8">
        <v>30722</v>
      </c>
      <c r="J2638" s="8">
        <v>666300</v>
      </c>
      <c r="K2638" s="1" t="s">
        <v>166</v>
      </c>
    </row>
    <row r="2639" spans="1:11">
      <c r="A2639" s="1" t="s">
        <v>232</v>
      </c>
      <c r="B2639" s="1">
        <v>2638</v>
      </c>
      <c r="C2639" s="1">
        <v>202407</v>
      </c>
      <c r="D2639" s="4" t="s">
        <v>256</v>
      </c>
      <c r="E2639" s="1">
        <v>720</v>
      </c>
      <c r="F2639" s="1">
        <v>3</v>
      </c>
      <c r="G2639" s="1">
        <v>0</v>
      </c>
      <c r="H2639" s="8">
        <v>977519</v>
      </c>
      <c r="I2639" s="8">
        <v>224476</v>
      </c>
      <c r="J2639" s="8">
        <v>4282873</v>
      </c>
      <c r="K2639" s="1" t="s">
        <v>166</v>
      </c>
    </row>
    <row r="2640" spans="1:11">
      <c r="A2640" s="1" t="s">
        <v>232</v>
      </c>
      <c r="B2640" s="1">
        <v>2639</v>
      </c>
      <c r="C2640" s="1">
        <v>202407</v>
      </c>
      <c r="D2640" s="4" t="s">
        <v>265</v>
      </c>
      <c r="E2640" s="1">
        <v>52</v>
      </c>
      <c r="F2640" s="1">
        <v>3</v>
      </c>
      <c r="G2640" s="1">
        <v>0</v>
      </c>
      <c r="H2640" s="8">
        <v>353900</v>
      </c>
      <c r="I2640" s="8">
        <v>111478</v>
      </c>
      <c r="J2640" s="8">
        <v>2291844</v>
      </c>
      <c r="K2640" s="1" t="s">
        <v>166</v>
      </c>
    </row>
    <row r="2641" spans="1:11">
      <c r="A2641" s="1" t="s">
        <v>232</v>
      </c>
      <c r="B2641" s="1">
        <v>2640</v>
      </c>
      <c r="C2641" s="1">
        <v>202407</v>
      </c>
      <c r="D2641" s="4" t="s">
        <v>265</v>
      </c>
      <c r="E2641" s="1">
        <v>204</v>
      </c>
      <c r="F2641" s="1">
        <v>3</v>
      </c>
      <c r="G2641" s="1">
        <v>0</v>
      </c>
      <c r="H2641" s="8">
        <v>20223</v>
      </c>
      <c r="I2641" s="8">
        <v>3756</v>
      </c>
      <c r="J2641" s="8">
        <v>80271</v>
      </c>
      <c r="K2641" s="1" t="s">
        <v>166</v>
      </c>
    </row>
    <row r="2642" spans="1:11">
      <c r="A2642" s="1" t="s">
        <v>232</v>
      </c>
      <c r="B2642" s="1">
        <v>2641</v>
      </c>
      <c r="C2642" s="1">
        <v>202407</v>
      </c>
      <c r="D2642" s="4" t="s">
        <v>265</v>
      </c>
      <c r="E2642" s="1">
        <v>662</v>
      </c>
      <c r="F2642" s="1">
        <v>3</v>
      </c>
      <c r="G2642" s="1">
        <v>0</v>
      </c>
      <c r="H2642" s="8">
        <v>57820</v>
      </c>
      <c r="I2642" s="8">
        <v>20983</v>
      </c>
      <c r="J2642" s="8">
        <v>342576</v>
      </c>
      <c r="K2642" s="1" t="s">
        <v>166</v>
      </c>
    </row>
    <row r="2643" spans="1:11">
      <c r="A2643" s="1" t="s">
        <v>232</v>
      </c>
      <c r="B2643" s="1">
        <v>2642</v>
      </c>
      <c r="C2643" s="1">
        <v>202407</v>
      </c>
      <c r="D2643" s="4" t="s">
        <v>265</v>
      </c>
      <c r="E2643" s="1">
        <v>664</v>
      </c>
      <c r="F2643" s="1">
        <v>3</v>
      </c>
      <c r="G2643" s="1">
        <v>0</v>
      </c>
      <c r="H2643" s="8">
        <v>63897</v>
      </c>
      <c r="I2643" s="8">
        <v>17424</v>
      </c>
      <c r="J2643" s="8">
        <v>193133</v>
      </c>
      <c r="K2643" s="1" t="s">
        <v>166</v>
      </c>
    </row>
    <row r="2644" spans="1:11">
      <c r="A2644" s="1" t="s">
        <v>232</v>
      </c>
      <c r="B2644" s="1">
        <v>2643</v>
      </c>
      <c r="C2644" s="1">
        <v>202407</v>
      </c>
      <c r="D2644" s="4" t="s">
        <v>265</v>
      </c>
      <c r="E2644" s="1">
        <v>666</v>
      </c>
      <c r="F2644" s="1">
        <v>3</v>
      </c>
      <c r="G2644" s="1">
        <v>0</v>
      </c>
      <c r="H2644" s="8">
        <v>2302130</v>
      </c>
      <c r="I2644" s="8">
        <v>755079</v>
      </c>
      <c r="J2644" s="8">
        <v>10108743</v>
      </c>
      <c r="K2644" s="1" t="s">
        <v>166</v>
      </c>
    </row>
    <row r="2645" spans="1:11">
      <c r="A2645" s="1" t="s">
        <v>232</v>
      </c>
      <c r="B2645" s="1">
        <v>2644</v>
      </c>
      <c r="C2645" s="1">
        <v>202407</v>
      </c>
      <c r="D2645" s="4" t="s">
        <v>265</v>
      </c>
      <c r="E2645" s="1">
        <v>669</v>
      </c>
      <c r="F2645" s="1">
        <v>3</v>
      </c>
      <c r="G2645" s="1">
        <v>0</v>
      </c>
      <c r="H2645" s="8">
        <v>49984</v>
      </c>
      <c r="I2645" s="8">
        <v>10651</v>
      </c>
      <c r="J2645" s="8">
        <v>214488</v>
      </c>
      <c r="K2645" s="1" t="s">
        <v>166</v>
      </c>
    </row>
    <row r="2646" spans="1:11">
      <c r="A2646" s="1" t="s">
        <v>232</v>
      </c>
      <c r="B2646" s="1">
        <v>2645</v>
      </c>
      <c r="C2646" s="1">
        <v>202407</v>
      </c>
      <c r="D2646" s="4" t="s">
        <v>265</v>
      </c>
      <c r="E2646" s="1">
        <v>676</v>
      </c>
      <c r="F2646" s="1">
        <v>3</v>
      </c>
      <c r="G2646" s="1">
        <v>0</v>
      </c>
      <c r="H2646" s="8">
        <v>85667</v>
      </c>
      <c r="I2646" s="8">
        <v>16099</v>
      </c>
      <c r="J2646" s="8">
        <v>304148</v>
      </c>
      <c r="K2646" s="1" t="s">
        <v>166</v>
      </c>
    </row>
    <row r="2647" spans="1:11">
      <c r="A2647" s="1" t="s">
        <v>232</v>
      </c>
      <c r="B2647" s="1">
        <v>2646</v>
      </c>
      <c r="C2647" s="1">
        <v>202407</v>
      </c>
      <c r="D2647" s="4" t="s">
        <v>265</v>
      </c>
      <c r="E2647" s="1">
        <v>690</v>
      </c>
      <c r="F2647" s="1">
        <v>3</v>
      </c>
      <c r="G2647" s="1">
        <v>0</v>
      </c>
      <c r="H2647" s="8">
        <v>50935</v>
      </c>
      <c r="I2647" s="8">
        <v>15909</v>
      </c>
      <c r="J2647" s="8">
        <v>447883</v>
      </c>
      <c r="K2647" s="1" t="s">
        <v>166</v>
      </c>
    </row>
    <row r="2648" spans="1:11">
      <c r="A2648" s="1" t="s">
        <v>232</v>
      </c>
      <c r="B2648" s="1">
        <v>2647</v>
      </c>
      <c r="C2648" s="1">
        <v>202407</v>
      </c>
      <c r="D2648" s="4" t="s">
        <v>265</v>
      </c>
      <c r="E2648" s="1">
        <v>696</v>
      </c>
      <c r="F2648" s="1">
        <v>3</v>
      </c>
      <c r="G2648" s="1">
        <v>0</v>
      </c>
      <c r="H2648" s="8">
        <v>1989120</v>
      </c>
      <c r="I2648" s="8">
        <v>809201</v>
      </c>
      <c r="J2648" s="8">
        <v>8769940</v>
      </c>
      <c r="K2648" s="1" t="s">
        <v>166</v>
      </c>
    </row>
    <row r="2649" spans="1:11">
      <c r="A2649" s="1" t="s">
        <v>232</v>
      </c>
      <c r="B2649" s="1">
        <v>2648</v>
      </c>
      <c r="C2649" s="1">
        <v>202407</v>
      </c>
      <c r="D2649" s="4" t="s">
        <v>265</v>
      </c>
      <c r="E2649" s="1">
        <v>720</v>
      </c>
      <c r="F2649" s="1">
        <v>3</v>
      </c>
      <c r="G2649" s="1">
        <v>0</v>
      </c>
      <c r="H2649" s="8">
        <v>2291774</v>
      </c>
      <c r="I2649" s="8">
        <v>872424</v>
      </c>
      <c r="J2649" s="8">
        <v>13750871</v>
      </c>
      <c r="K2649" s="1" t="s">
        <v>166</v>
      </c>
    </row>
    <row r="2650" spans="1:11">
      <c r="A2650" s="1" t="s">
        <v>232</v>
      </c>
      <c r="B2650" s="1">
        <v>2649</v>
      </c>
      <c r="C2650" s="1">
        <v>202407</v>
      </c>
      <c r="D2650" s="4" t="s">
        <v>271</v>
      </c>
      <c r="E2650" s="1">
        <v>52</v>
      </c>
      <c r="F2650" s="1">
        <v>3</v>
      </c>
      <c r="G2650" s="1">
        <v>0</v>
      </c>
      <c r="H2650" s="8">
        <v>111199</v>
      </c>
      <c r="I2650" s="8">
        <v>52324</v>
      </c>
      <c r="J2650" s="8">
        <v>1196437</v>
      </c>
      <c r="K2650" s="1" t="s">
        <v>166</v>
      </c>
    </row>
    <row r="2651" spans="1:11">
      <c r="A2651" s="1" t="s">
        <v>232</v>
      </c>
      <c r="B2651" s="1">
        <v>2650</v>
      </c>
      <c r="C2651" s="1">
        <v>202407</v>
      </c>
      <c r="D2651" s="4" t="s">
        <v>271</v>
      </c>
      <c r="E2651" s="1">
        <v>204</v>
      </c>
      <c r="F2651" s="1">
        <v>3</v>
      </c>
      <c r="G2651" s="1">
        <v>0</v>
      </c>
      <c r="H2651" s="8">
        <v>88461</v>
      </c>
      <c r="I2651" s="8">
        <v>27806</v>
      </c>
      <c r="J2651" s="8">
        <v>648702</v>
      </c>
      <c r="K2651" s="1" t="s">
        <v>166</v>
      </c>
    </row>
    <row r="2652" spans="1:11">
      <c r="A2652" s="1" t="s">
        <v>232</v>
      </c>
      <c r="B2652" s="1">
        <v>2651</v>
      </c>
      <c r="C2652" s="1">
        <v>202407</v>
      </c>
      <c r="D2652" s="4" t="s">
        <v>271</v>
      </c>
      <c r="E2652" s="1">
        <v>662</v>
      </c>
      <c r="F2652" s="1">
        <v>3</v>
      </c>
      <c r="G2652" s="1">
        <v>0</v>
      </c>
      <c r="H2652" s="8">
        <v>12731</v>
      </c>
      <c r="I2652" s="8">
        <v>7499</v>
      </c>
      <c r="J2652" s="8">
        <v>136778</v>
      </c>
      <c r="K2652" s="1" t="s">
        <v>166</v>
      </c>
    </row>
    <row r="2653" spans="1:11">
      <c r="A2653" s="1" t="s">
        <v>232</v>
      </c>
      <c r="B2653" s="1">
        <v>2652</v>
      </c>
      <c r="C2653" s="1">
        <v>202407</v>
      </c>
      <c r="D2653" s="4" t="s">
        <v>271</v>
      </c>
      <c r="E2653" s="1">
        <v>664</v>
      </c>
      <c r="F2653" s="1">
        <v>3</v>
      </c>
      <c r="G2653" s="1">
        <v>0</v>
      </c>
      <c r="H2653" s="8">
        <v>392842</v>
      </c>
      <c r="I2653" s="8">
        <v>120677</v>
      </c>
      <c r="J2653" s="8">
        <v>2925435</v>
      </c>
      <c r="K2653" s="1" t="s">
        <v>166</v>
      </c>
    </row>
    <row r="2654" spans="1:11">
      <c r="A2654" s="1" t="s">
        <v>232</v>
      </c>
      <c r="B2654" s="1">
        <v>2653</v>
      </c>
      <c r="C2654" s="1">
        <v>202407</v>
      </c>
      <c r="D2654" s="4" t="s">
        <v>271</v>
      </c>
      <c r="E2654" s="1">
        <v>666</v>
      </c>
      <c r="F2654" s="1">
        <v>3</v>
      </c>
      <c r="G2654" s="1">
        <v>0</v>
      </c>
      <c r="H2654" s="8">
        <v>112567</v>
      </c>
      <c r="I2654" s="8">
        <v>34337</v>
      </c>
      <c r="J2654" s="8">
        <v>519349</v>
      </c>
      <c r="K2654" s="1" t="s">
        <v>166</v>
      </c>
    </row>
    <row r="2655" spans="1:11">
      <c r="A2655" s="1" t="s">
        <v>232</v>
      </c>
      <c r="B2655" s="1">
        <v>2654</v>
      </c>
      <c r="C2655" s="1">
        <v>202407</v>
      </c>
      <c r="D2655" s="4" t="s">
        <v>271</v>
      </c>
      <c r="E2655" s="1">
        <v>669</v>
      </c>
      <c r="F2655" s="1">
        <v>3</v>
      </c>
      <c r="G2655" s="1">
        <v>0</v>
      </c>
      <c r="H2655" s="8">
        <v>262377</v>
      </c>
      <c r="I2655" s="8">
        <v>67823</v>
      </c>
      <c r="J2655" s="8">
        <v>1287375</v>
      </c>
      <c r="K2655" s="1" t="s">
        <v>166</v>
      </c>
    </row>
    <row r="2656" spans="1:11">
      <c r="A2656" s="1" t="s">
        <v>232</v>
      </c>
      <c r="B2656" s="1">
        <v>2655</v>
      </c>
      <c r="C2656" s="1">
        <v>202407</v>
      </c>
      <c r="D2656" s="4" t="s">
        <v>271</v>
      </c>
      <c r="E2656" s="1">
        <v>676</v>
      </c>
      <c r="F2656" s="1">
        <v>3</v>
      </c>
      <c r="G2656" s="1">
        <v>0</v>
      </c>
      <c r="H2656" s="8">
        <v>1909</v>
      </c>
      <c r="I2656" s="8">
        <v>2768</v>
      </c>
      <c r="J2656" s="8">
        <v>223292</v>
      </c>
      <c r="K2656" s="1" t="s">
        <v>166</v>
      </c>
    </row>
    <row r="2657" spans="1:11">
      <c r="A2657" s="1" t="s">
        <v>232</v>
      </c>
      <c r="B2657" s="1">
        <v>2656</v>
      </c>
      <c r="C2657" s="1">
        <v>202407</v>
      </c>
      <c r="D2657" s="4" t="s">
        <v>271</v>
      </c>
      <c r="E2657" s="1">
        <v>690</v>
      </c>
      <c r="F2657" s="1">
        <v>3</v>
      </c>
      <c r="G2657" s="1">
        <v>0</v>
      </c>
      <c r="H2657" s="8">
        <v>29898</v>
      </c>
      <c r="I2657" s="8">
        <v>12196</v>
      </c>
      <c r="J2657" s="8">
        <v>466636</v>
      </c>
      <c r="K2657" s="1" t="s">
        <v>166</v>
      </c>
    </row>
    <row r="2658" spans="1:11">
      <c r="A2658" s="1" t="s">
        <v>232</v>
      </c>
      <c r="B2658" s="1">
        <v>2657</v>
      </c>
      <c r="C2658" s="1">
        <v>202407</v>
      </c>
      <c r="D2658" s="4" t="s">
        <v>271</v>
      </c>
      <c r="E2658" s="1">
        <v>696</v>
      </c>
      <c r="F2658" s="1">
        <v>3</v>
      </c>
      <c r="G2658" s="1">
        <v>0</v>
      </c>
      <c r="H2658" s="8">
        <v>13902</v>
      </c>
      <c r="I2658" s="8">
        <v>4265</v>
      </c>
      <c r="J2658" s="8">
        <v>85365</v>
      </c>
      <c r="K2658" s="1" t="s">
        <v>166</v>
      </c>
    </row>
    <row r="2659" spans="1:11">
      <c r="A2659" s="1" t="s">
        <v>232</v>
      </c>
      <c r="B2659" s="1">
        <v>2658</v>
      </c>
      <c r="C2659" s="1">
        <v>202407</v>
      </c>
      <c r="D2659" s="4" t="s">
        <v>271</v>
      </c>
      <c r="E2659" s="1">
        <v>720</v>
      </c>
      <c r="F2659" s="1">
        <v>3</v>
      </c>
      <c r="G2659" s="1">
        <v>0</v>
      </c>
      <c r="H2659" s="8">
        <v>764399</v>
      </c>
      <c r="I2659" s="8">
        <v>284373</v>
      </c>
      <c r="J2659" s="8">
        <v>8813308</v>
      </c>
      <c r="K2659" s="1" t="s">
        <v>166</v>
      </c>
    </row>
    <row r="2660" spans="1:11">
      <c r="A2660" s="1" t="s">
        <v>232</v>
      </c>
      <c r="B2660" s="1">
        <v>2659</v>
      </c>
      <c r="C2660" s="1">
        <v>202407</v>
      </c>
      <c r="D2660" s="4" t="s">
        <v>278</v>
      </c>
      <c r="E2660" s="1">
        <v>52</v>
      </c>
      <c r="F2660" s="1">
        <v>3</v>
      </c>
      <c r="G2660" s="1">
        <v>0</v>
      </c>
      <c r="H2660" s="8">
        <v>76520</v>
      </c>
      <c r="I2660" s="8">
        <v>23497</v>
      </c>
      <c r="J2660" s="8">
        <v>844011</v>
      </c>
      <c r="K2660" s="1" t="s">
        <v>166</v>
      </c>
    </row>
    <row r="2661" spans="1:11">
      <c r="A2661" s="1" t="s">
        <v>232</v>
      </c>
      <c r="B2661" s="1">
        <v>2660</v>
      </c>
      <c r="C2661" s="1">
        <v>202407</v>
      </c>
      <c r="D2661" s="4" t="s">
        <v>278</v>
      </c>
      <c r="E2661" s="1">
        <v>204</v>
      </c>
      <c r="F2661" s="1">
        <v>3</v>
      </c>
      <c r="G2661" s="1">
        <v>0</v>
      </c>
      <c r="H2661" s="8">
        <v>9797</v>
      </c>
      <c r="I2661" s="8">
        <v>4148</v>
      </c>
      <c r="J2661" s="8">
        <v>139287</v>
      </c>
      <c r="K2661" s="1" t="s">
        <v>166</v>
      </c>
    </row>
    <row r="2662" spans="1:11">
      <c r="A2662" s="1" t="s">
        <v>232</v>
      </c>
      <c r="B2662" s="1">
        <v>2661</v>
      </c>
      <c r="C2662" s="1">
        <v>202407</v>
      </c>
      <c r="D2662" s="4" t="s">
        <v>278</v>
      </c>
      <c r="E2662" s="1">
        <v>662</v>
      </c>
      <c r="F2662" s="1">
        <v>3</v>
      </c>
      <c r="G2662" s="1">
        <v>0</v>
      </c>
      <c r="H2662" s="8">
        <v>55571</v>
      </c>
      <c r="I2662" s="8">
        <v>15915</v>
      </c>
      <c r="J2662" s="8">
        <v>163168</v>
      </c>
      <c r="K2662" s="1" t="s">
        <v>166</v>
      </c>
    </row>
    <row r="2663" spans="1:11">
      <c r="A2663" s="1" t="s">
        <v>232</v>
      </c>
      <c r="B2663" s="1">
        <v>2662</v>
      </c>
      <c r="C2663" s="1">
        <v>202407</v>
      </c>
      <c r="D2663" s="4" t="s">
        <v>278</v>
      </c>
      <c r="E2663" s="1">
        <v>664</v>
      </c>
      <c r="F2663" s="1">
        <v>3</v>
      </c>
      <c r="G2663" s="1">
        <v>0</v>
      </c>
      <c r="H2663" s="8">
        <v>372143</v>
      </c>
      <c r="I2663" s="8">
        <v>99945</v>
      </c>
      <c r="J2663" s="8">
        <v>2466355</v>
      </c>
      <c r="K2663" s="1" t="s">
        <v>166</v>
      </c>
    </row>
    <row r="2664" spans="1:11">
      <c r="A2664" s="1" t="s">
        <v>232</v>
      </c>
      <c r="B2664" s="1">
        <v>2663</v>
      </c>
      <c r="C2664" s="1">
        <v>202407</v>
      </c>
      <c r="D2664" s="4" t="s">
        <v>278</v>
      </c>
      <c r="E2664" s="1">
        <v>666</v>
      </c>
      <c r="F2664" s="1">
        <v>3</v>
      </c>
      <c r="G2664" s="1">
        <v>0</v>
      </c>
      <c r="H2664" s="8">
        <v>936201</v>
      </c>
      <c r="I2664" s="8">
        <v>297633</v>
      </c>
      <c r="J2664" s="8">
        <v>5242947</v>
      </c>
      <c r="K2664" s="1" t="s">
        <v>166</v>
      </c>
    </row>
    <row r="2665" spans="1:11">
      <c r="A2665" s="1" t="s">
        <v>232</v>
      </c>
      <c r="B2665" s="1">
        <v>2664</v>
      </c>
      <c r="C2665" s="1">
        <v>202407</v>
      </c>
      <c r="D2665" s="4" t="s">
        <v>278</v>
      </c>
      <c r="E2665" s="1">
        <v>669</v>
      </c>
      <c r="F2665" s="1">
        <v>3</v>
      </c>
      <c r="G2665" s="1">
        <v>0</v>
      </c>
      <c r="H2665" s="8">
        <v>39126</v>
      </c>
      <c r="I2665" s="8">
        <v>10835</v>
      </c>
      <c r="J2665" s="8">
        <v>241293</v>
      </c>
      <c r="K2665" s="1" t="s">
        <v>166</v>
      </c>
    </row>
    <row r="2666" spans="1:11">
      <c r="A2666" s="1" t="s">
        <v>232</v>
      </c>
      <c r="B2666" s="1">
        <v>2665</v>
      </c>
      <c r="C2666" s="1">
        <v>202407</v>
      </c>
      <c r="D2666" s="4" t="s">
        <v>278</v>
      </c>
      <c r="E2666" s="1">
        <v>676</v>
      </c>
      <c r="F2666" s="1">
        <v>3</v>
      </c>
      <c r="G2666" s="1">
        <v>0</v>
      </c>
      <c r="H2666" s="8">
        <v>2294</v>
      </c>
      <c r="I2666" s="8">
        <v>348</v>
      </c>
      <c r="J2666" s="8">
        <v>10501</v>
      </c>
      <c r="K2666" s="1" t="s">
        <v>166</v>
      </c>
    </row>
    <row r="2667" spans="1:11">
      <c r="A2667" s="1" t="s">
        <v>232</v>
      </c>
      <c r="B2667" s="1">
        <v>2666</v>
      </c>
      <c r="C2667" s="1">
        <v>202407</v>
      </c>
      <c r="D2667" s="4" t="s">
        <v>278</v>
      </c>
      <c r="E2667" s="1">
        <v>690</v>
      </c>
      <c r="F2667" s="1">
        <v>3</v>
      </c>
      <c r="G2667" s="1">
        <v>0</v>
      </c>
      <c r="H2667" s="8">
        <v>159408</v>
      </c>
      <c r="I2667" s="8">
        <v>53316</v>
      </c>
      <c r="J2667" s="8">
        <v>1527720</v>
      </c>
      <c r="K2667" s="1" t="s">
        <v>166</v>
      </c>
    </row>
    <row r="2668" spans="1:11">
      <c r="A2668" s="1" t="s">
        <v>232</v>
      </c>
      <c r="B2668" s="1">
        <v>2667</v>
      </c>
      <c r="C2668" s="1">
        <v>202407</v>
      </c>
      <c r="D2668" s="4" t="s">
        <v>278</v>
      </c>
      <c r="E2668" s="1">
        <v>696</v>
      </c>
      <c r="F2668" s="1">
        <v>3</v>
      </c>
      <c r="G2668" s="1">
        <v>0</v>
      </c>
      <c r="H2668" s="8">
        <v>123719</v>
      </c>
      <c r="I2668" s="8">
        <v>55337</v>
      </c>
      <c r="J2668" s="8">
        <v>1098905</v>
      </c>
      <c r="K2668" s="1" t="s">
        <v>166</v>
      </c>
    </row>
    <row r="2669" spans="1:11">
      <c r="A2669" s="1" t="s">
        <v>232</v>
      </c>
      <c r="B2669" s="1">
        <v>2668</v>
      </c>
      <c r="C2669" s="1">
        <v>202407</v>
      </c>
      <c r="D2669" s="4" t="s">
        <v>278</v>
      </c>
      <c r="E2669" s="1">
        <v>720</v>
      </c>
      <c r="F2669" s="1">
        <v>3</v>
      </c>
      <c r="G2669" s="1">
        <v>0</v>
      </c>
      <c r="H2669" s="8">
        <v>170100</v>
      </c>
      <c r="I2669" s="8">
        <v>58899</v>
      </c>
      <c r="J2669" s="8">
        <v>1430293</v>
      </c>
      <c r="K2669" s="1" t="s">
        <v>166</v>
      </c>
    </row>
    <row r="2670" spans="1:11">
      <c r="A2670" s="1" t="s">
        <v>232</v>
      </c>
      <c r="B2670" s="1">
        <v>2669</v>
      </c>
      <c r="C2670" s="1">
        <v>202408</v>
      </c>
      <c r="D2670" s="4" t="s">
        <v>256</v>
      </c>
      <c r="E2670" s="1">
        <v>52</v>
      </c>
      <c r="F2670" s="1">
        <v>3</v>
      </c>
      <c r="G2670" s="1">
        <v>0</v>
      </c>
      <c r="H2670" s="8">
        <v>2195617</v>
      </c>
      <c r="I2670" s="8">
        <v>816271</v>
      </c>
      <c r="J2670" s="8">
        <v>11255555</v>
      </c>
      <c r="K2670" s="1" t="s">
        <v>166</v>
      </c>
    </row>
    <row r="2671" spans="1:11">
      <c r="A2671" s="1" t="s">
        <v>232</v>
      </c>
      <c r="B2671" s="1">
        <v>2670</v>
      </c>
      <c r="C2671" s="1">
        <v>202408</v>
      </c>
      <c r="D2671" s="4" t="s">
        <v>256</v>
      </c>
      <c r="E2671" s="1">
        <v>204</v>
      </c>
      <c r="F2671" s="1">
        <v>3</v>
      </c>
      <c r="G2671" s="1">
        <v>0</v>
      </c>
      <c r="H2671" s="8">
        <v>1133404</v>
      </c>
      <c r="I2671" s="8">
        <v>177015</v>
      </c>
      <c r="J2671" s="8">
        <v>1508359</v>
      </c>
      <c r="K2671" s="1" t="s">
        <v>166</v>
      </c>
    </row>
    <row r="2672" spans="1:11">
      <c r="A2672" s="1" t="s">
        <v>232</v>
      </c>
      <c r="B2672" s="1">
        <v>2671</v>
      </c>
      <c r="C2672" s="1">
        <v>202408</v>
      </c>
      <c r="D2672" s="4" t="s">
        <v>256</v>
      </c>
      <c r="E2672" s="1">
        <v>662</v>
      </c>
      <c r="F2672" s="1">
        <v>3</v>
      </c>
      <c r="G2672" s="1">
        <v>0</v>
      </c>
      <c r="H2672" s="8">
        <v>1169816</v>
      </c>
      <c r="I2672" s="8">
        <v>267562</v>
      </c>
      <c r="J2672" s="8">
        <v>2959482</v>
      </c>
      <c r="K2672" s="1" t="s">
        <v>166</v>
      </c>
    </row>
    <row r="2673" spans="1:11">
      <c r="A2673" s="1" t="s">
        <v>232</v>
      </c>
      <c r="B2673" s="1">
        <v>2672</v>
      </c>
      <c r="C2673" s="1">
        <v>202408</v>
      </c>
      <c r="D2673" s="4" t="s">
        <v>256</v>
      </c>
      <c r="E2673" s="1">
        <v>664</v>
      </c>
      <c r="F2673" s="1">
        <v>3</v>
      </c>
      <c r="G2673" s="1">
        <v>0</v>
      </c>
      <c r="H2673" s="8">
        <v>2936243</v>
      </c>
      <c r="I2673" s="8">
        <v>480072</v>
      </c>
      <c r="J2673" s="8">
        <v>6428197</v>
      </c>
      <c r="K2673" s="1" t="s">
        <v>166</v>
      </c>
    </row>
    <row r="2674" spans="1:11">
      <c r="A2674" s="1" t="s">
        <v>232</v>
      </c>
      <c r="B2674" s="1">
        <v>2673</v>
      </c>
      <c r="C2674" s="1">
        <v>202408</v>
      </c>
      <c r="D2674" s="4" t="s">
        <v>256</v>
      </c>
      <c r="E2674" s="1">
        <v>666</v>
      </c>
      <c r="F2674" s="1">
        <v>3</v>
      </c>
      <c r="G2674" s="1">
        <v>0</v>
      </c>
      <c r="H2674" s="8">
        <v>19027657</v>
      </c>
      <c r="I2674" s="8">
        <v>2944188</v>
      </c>
      <c r="J2674" s="8">
        <v>28632595</v>
      </c>
      <c r="K2674" s="1" t="s">
        <v>166</v>
      </c>
    </row>
    <row r="2675" spans="1:11">
      <c r="A2675" s="1" t="s">
        <v>232</v>
      </c>
      <c r="B2675" s="1">
        <v>2674</v>
      </c>
      <c r="C2675" s="1">
        <v>202408</v>
      </c>
      <c r="D2675" s="4" t="s">
        <v>256</v>
      </c>
      <c r="E2675" s="1">
        <v>669</v>
      </c>
      <c r="F2675" s="1">
        <v>3</v>
      </c>
      <c r="G2675" s="1">
        <v>0</v>
      </c>
      <c r="H2675" s="8">
        <v>1174431</v>
      </c>
      <c r="I2675" s="8">
        <v>178941</v>
      </c>
      <c r="J2675" s="8">
        <v>1694000</v>
      </c>
      <c r="K2675" s="1" t="s">
        <v>166</v>
      </c>
    </row>
    <row r="2676" spans="1:11">
      <c r="A2676" s="1" t="s">
        <v>232</v>
      </c>
      <c r="B2676" s="1">
        <v>2675</v>
      </c>
      <c r="C2676" s="1">
        <v>202408</v>
      </c>
      <c r="D2676" s="4" t="s">
        <v>256</v>
      </c>
      <c r="E2676" s="1">
        <v>676</v>
      </c>
      <c r="F2676" s="1">
        <v>3</v>
      </c>
      <c r="G2676" s="1">
        <v>0</v>
      </c>
      <c r="H2676" s="8">
        <v>55444</v>
      </c>
      <c r="I2676" s="8">
        <v>7675</v>
      </c>
      <c r="J2676" s="8">
        <v>90200</v>
      </c>
      <c r="K2676" s="1" t="s">
        <v>166</v>
      </c>
    </row>
    <row r="2677" spans="1:11">
      <c r="A2677" s="1" t="s">
        <v>232</v>
      </c>
      <c r="B2677" s="1">
        <v>2676</v>
      </c>
      <c r="C2677" s="1">
        <v>202408</v>
      </c>
      <c r="D2677" s="4" t="s">
        <v>256</v>
      </c>
      <c r="E2677" s="1">
        <v>690</v>
      </c>
      <c r="F2677" s="1">
        <v>3</v>
      </c>
      <c r="G2677" s="1">
        <v>0</v>
      </c>
      <c r="H2677" s="8">
        <v>265781</v>
      </c>
      <c r="I2677" s="8">
        <v>54007</v>
      </c>
      <c r="J2677" s="8">
        <v>1236025</v>
      </c>
      <c r="K2677" s="1" t="s">
        <v>166</v>
      </c>
    </row>
    <row r="2678" spans="1:11">
      <c r="A2678" s="1" t="s">
        <v>232</v>
      </c>
      <c r="B2678" s="1">
        <v>2677</v>
      </c>
      <c r="C2678" s="1">
        <v>202408</v>
      </c>
      <c r="D2678" s="4" t="s">
        <v>256</v>
      </c>
      <c r="E2678" s="1">
        <v>696</v>
      </c>
      <c r="F2678" s="1">
        <v>3</v>
      </c>
      <c r="G2678" s="1">
        <v>0</v>
      </c>
      <c r="H2678" s="8">
        <v>147008</v>
      </c>
      <c r="I2678" s="8">
        <v>38900</v>
      </c>
      <c r="J2678" s="8">
        <v>580856</v>
      </c>
      <c r="K2678" s="1" t="s">
        <v>166</v>
      </c>
    </row>
    <row r="2679" spans="1:11">
      <c r="A2679" s="1" t="s">
        <v>232</v>
      </c>
      <c r="B2679" s="1">
        <v>2678</v>
      </c>
      <c r="C2679" s="1">
        <v>202408</v>
      </c>
      <c r="D2679" s="4" t="s">
        <v>256</v>
      </c>
      <c r="E2679" s="1">
        <v>720</v>
      </c>
      <c r="F2679" s="1">
        <v>3</v>
      </c>
      <c r="G2679" s="1">
        <v>0</v>
      </c>
      <c r="H2679" s="8">
        <v>934317</v>
      </c>
      <c r="I2679" s="8">
        <v>209999</v>
      </c>
      <c r="J2679" s="8">
        <v>3414579</v>
      </c>
      <c r="K2679" s="1" t="s">
        <v>166</v>
      </c>
    </row>
    <row r="2680" spans="1:11">
      <c r="A2680" s="1" t="s">
        <v>232</v>
      </c>
      <c r="B2680" s="1">
        <v>2679</v>
      </c>
      <c r="C2680" s="1">
        <v>202408</v>
      </c>
      <c r="D2680" s="4" t="s">
        <v>265</v>
      </c>
      <c r="E2680" s="1">
        <v>52</v>
      </c>
      <c r="F2680" s="1">
        <v>3</v>
      </c>
      <c r="G2680" s="1">
        <v>0</v>
      </c>
      <c r="H2680" s="8">
        <v>545596</v>
      </c>
      <c r="I2680" s="8">
        <v>469234</v>
      </c>
      <c r="J2680" s="8">
        <v>4386019</v>
      </c>
      <c r="K2680" s="1" t="s">
        <v>166</v>
      </c>
    </row>
    <row r="2681" spans="1:11">
      <c r="A2681" s="1" t="s">
        <v>232</v>
      </c>
      <c r="B2681" s="1">
        <v>2680</v>
      </c>
      <c r="C2681" s="1">
        <v>202408</v>
      </c>
      <c r="D2681" s="4" t="s">
        <v>265</v>
      </c>
      <c r="E2681" s="1">
        <v>204</v>
      </c>
      <c r="F2681" s="1">
        <v>3</v>
      </c>
      <c r="G2681" s="1">
        <v>0</v>
      </c>
      <c r="H2681" s="8">
        <v>1467</v>
      </c>
      <c r="I2681" s="8">
        <v>328</v>
      </c>
      <c r="J2681" s="8">
        <v>5548</v>
      </c>
      <c r="K2681" s="1" t="s">
        <v>166</v>
      </c>
    </row>
    <row r="2682" spans="1:11">
      <c r="A2682" s="1" t="s">
        <v>232</v>
      </c>
      <c r="B2682" s="1">
        <v>2681</v>
      </c>
      <c r="C2682" s="1">
        <v>202408</v>
      </c>
      <c r="D2682" s="4" t="s">
        <v>265</v>
      </c>
      <c r="E2682" s="1">
        <v>662</v>
      </c>
      <c r="F2682" s="1">
        <v>3</v>
      </c>
      <c r="G2682" s="1">
        <v>0</v>
      </c>
      <c r="H2682" s="8">
        <v>63730</v>
      </c>
      <c r="I2682" s="8">
        <v>26182</v>
      </c>
      <c r="J2682" s="8">
        <v>345668</v>
      </c>
      <c r="K2682" s="1" t="s">
        <v>166</v>
      </c>
    </row>
    <row r="2683" spans="1:11">
      <c r="A2683" s="1" t="s">
        <v>232</v>
      </c>
      <c r="B2683" s="1">
        <v>2682</v>
      </c>
      <c r="C2683" s="1">
        <v>202408</v>
      </c>
      <c r="D2683" s="4" t="s">
        <v>265</v>
      </c>
      <c r="E2683" s="1">
        <v>664</v>
      </c>
      <c r="F2683" s="1">
        <v>3</v>
      </c>
      <c r="G2683" s="1">
        <v>0</v>
      </c>
      <c r="H2683" s="8">
        <v>67367</v>
      </c>
      <c r="I2683" s="8">
        <v>23110</v>
      </c>
      <c r="J2683" s="8">
        <v>202158</v>
      </c>
      <c r="K2683" s="1" t="s">
        <v>166</v>
      </c>
    </row>
    <row r="2684" spans="1:11">
      <c r="A2684" s="1" t="s">
        <v>232</v>
      </c>
      <c r="B2684" s="1">
        <v>2683</v>
      </c>
      <c r="C2684" s="1">
        <v>202408</v>
      </c>
      <c r="D2684" s="4" t="s">
        <v>265</v>
      </c>
      <c r="E2684" s="1">
        <v>666</v>
      </c>
      <c r="F2684" s="1">
        <v>3</v>
      </c>
      <c r="G2684" s="1">
        <v>0</v>
      </c>
      <c r="H2684" s="8">
        <v>3027150</v>
      </c>
      <c r="I2684" s="8">
        <v>1135842</v>
      </c>
      <c r="J2684" s="8">
        <v>14229258</v>
      </c>
      <c r="K2684" s="1" t="s">
        <v>166</v>
      </c>
    </row>
    <row r="2685" spans="1:11">
      <c r="A2685" s="1" t="s">
        <v>232</v>
      </c>
      <c r="B2685" s="1">
        <v>2684</v>
      </c>
      <c r="C2685" s="1">
        <v>202408</v>
      </c>
      <c r="D2685" s="4" t="s">
        <v>265</v>
      </c>
      <c r="E2685" s="1">
        <v>669</v>
      </c>
      <c r="F2685" s="1">
        <v>3</v>
      </c>
      <c r="G2685" s="1">
        <v>0</v>
      </c>
      <c r="H2685" s="8">
        <v>30227</v>
      </c>
      <c r="I2685" s="8">
        <v>11153</v>
      </c>
      <c r="J2685" s="8">
        <v>154899</v>
      </c>
      <c r="K2685" s="1" t="s">
        <v>166</v>
      </c>
    </row>
    <row r="2686" spans="1:11">
      <c r="A2686" s="1" t="s">
        <v>232</v>
      </c>
      <c r="B2686" s="1">
        <v>2685</v>
      </c>
      <c r="C2686" s="1">
        <v>202408</v>
      </c>
      <c r="D2686" s="4" t="s">
        <v>265</v>
      </c>
      <c r="E2686" s="1">
        <v>676</v>
      </c>
      <c r="F2686" s="1">
        <v>3</v>
      </c>
      <c r="G2686" s="1">
        <v>0</v>
      </c>
      <c r="H2686" s="8">
        <v>359080</v>
      </c>
      <c r="I2686" s="8">
        <v>87208</v>
      </c>
      <c r="J2686" s="8">
        <v>1422537</v>
      </c>
      <c r="K2686" s="1" t="s">
        <v>166</v>
      </c>
    </row>
    <row r="2687" spans="1:11">
      <c r="A2687" s="1" t="s">
        <v>232</v>
      </c>
      <c r="B2687" s="1">
        <v>2686</v>
      </c>
      <c r="C2687" s="1">
        <v>202408</v>
      </c>
      <c r="D2687" s="4" t="s">
        <v>265</v>
      </c>
      <c r="E2687" s="1">
        <v>690</v>
      </c>
      <c r="F2687" s="1">
        <v>3</v>
      </c>
      <c r="G2687" s="1">
        <v>0</v>
      </c>
      <c r="H2687" s="8">
        <v>49266</v>
      </c>
      <c r="I2687" s="8">
        <v>14634</v>
      </c>
      <c r="J2687" s="8">
        <v>432872</v>
      </c>
      <c r="K2687" s="1" t="s">
        <v>166</v>
      </c>
    </row>
    <row r="2688" spans="1:11">
      <c r="A2688" s="1" t="s">
        <v>232</v>
      </c>
      <c r="B2688" s="1">
        <v>2687</v>
      </c>
      <c r="C2688" s="1">
        <v>202408</v>
      </c>
      <c r="D2688" s="4" t="s">
        <v>265</v>
      </c>
      <c r="E2688" s="1">
        <v>696</v>
      </c>
      <c r="F2688" s="1">
        <v>3</v>
      </c>
      <c r="G2688" s="1">
        <v>0</v>
      </c>
      <c r="H2688" s="8">
        <v>1171603</v>
      </c>
      <c r="I2688" s="8">
        <v>432010</v>
      </c>
      <c r="J2688" s="8">
        <v>5326537</v>
      </c>
      <c r="K2688" s="1" t="s">
        <v>166</v>
      </c>
    </row>
    <row r="2689" spans="1:11">
      <c r="A2689" s="1" t="s">
        <v>232</v>
      </c>
      <c r="B2689" s="1">
        <v>2688</v>
      </c>
      <c r="C2689" s="1">
        <v>202408</v>
      </c>
      <c r="D2689" s="4" t="s">
        <v>265</v>
      </c>
      <c r="E2689" s="1">
        <v>720</v>
      </c>
      <c r="F2689" s="1">
        <v>3</v>
      </c>
      <c r="G2689" s="1">
        <v>0</v>
      </c>
      <c r="H2689" s="8">
        <v>3835139</v>
      </c>
      <c r="I2689" s="8">
        <v>1621465</v>
      </c>
      <c r="J2689" s="8">
        <v>24004821</v>
      </c>
      <c r="K2689" s="1" t="s">
        <v>166</v>
      </c>
    </row>
    <row r="2690" spans="1:11">
      <c r="A2690" s="1" t="s">
        <v>232</v>
      </c>
      <c r="B2690" s="1">
        <v>2689</v>
      </c>
      <c r="C2690" s="1">
        <v>202408</v>
      </c>
      <c r="D2690" s="4" t="s">
        <v>271</v>
      </c>
      <c r="E2690" s="1">
        <v>52</v>
      </c>
      <c r="F2690" s="1">
        <v>3</v>
      </c>
      <c r="G2690" s="1">
        <v>0</v>
      </c>
      <c r="H2690" s="8">
        <v>102570</v>
      </c>
      <c r="I2690" s="8">
        <v>36272</v>
      </c>
      <c r="J2690" s="8">
        <v>1216044</v>
      </c>
      <c r="K2690" s="1" t="s">
        <v>166</v>
      </c>
    </row>
    <row r="2691" spans="1:11">
      <c r="A2691" s="1" t="s">
        <v>232</v>
      </c>
      <c r="B2691" s="1">
        <v>2690</v>
      </c>
      <c r="C2691" s="1">
        <v>202408</v>
      </c>
      <c r="D2691" s="4" t="s">
        <v>271</v>
      </c>
      <c r="E2691" s="1">
        <v>204</v>
      </c>
      <c r="F2691" s="1">
        <v>3</v>
      </c>
      <c r="G2691" s="1">
        <v>0</v>
      </c>
      <c r="H2691" s="8">
        <v>112258</v>
      </c>
      <c r="I2691" s="8">
        <v>39880</v>
      </c>
      <c r="J2691" s="8">
        <v>973625</v>
      </c>
      <c r="K2691" s="1" t="s">
        <v>166</v>
      </c>
    </row>
    <row r="2692" spans="1:11">
      <c r="A2692" s="1" t="s">
        <v>232</v>
      </c>
      <c r="B2692" s="1">
        <v>2691</v>
      </c>
      <c r="C2692" s="1">
        <v>202408</v>
      </c>
      <c r="D2692" s="4" t="s">
        <v>271</v>
      </c>
      <c r="E2692" s="1">
        <v>662</v>
      </c>
      <c r="F2692" s="1">
        <v>3</v>
      </c>
      <c r="G2692" s="1">
        <v>0</v>
      </c>
      <c r="H2692" s="8">
        <v>4897</v>
      </c>
      <c r="I2692" s="8">
        <v>2596</v>
      </c>
      <c r="J2692" s="8">
        <v>46610</v>
      </c>
      <c r="K2692" s="1" t="s">
        <v>166</v>
      </c>
    </row>
    <row r="2693" spans="1:11">
      <c r="A2693" s="1" t="s">
        <v>232</v>
      </c>
      <c r="B2693" s="1">
        <v>2692</v>
      </c>
      <c r="C2693" s="1">
        <v>202408</v>
      </c>
      <c r="D2693" s="4" t="s">
        <v>271</v>
      </c>
      <c r="E2693" s="1">
        <v>664</v>
      </c>
      <c r="F2693" s="1">
        <v>3</v>
      </c>
      <c r="G2693" s="1">
        <v>0</v>
      </c>
      <c r="H2693" s="8">
        <v>262765</v>
      </c>
      <c r="I2693" s="8">
        <v>87359</v>
      </c>
      <c r="J2693" s="8">
        <v>2628075</v>
      </c>
      <c r="K2693" s="1" t="s">
        <v>166</v>
      </c>
    </row>
    <row r="2694" spans="1:11">
      <c r="A2694" s="1" t="s">
        <v>232</v>
      </c>
      <c r="B2694" s="1">
        <v>2693</v>
      </c>
      <c r="C2694" s="1">
        <v>202408</v>
      </c>
      <c r="D2694" s="4" t="s">
        <v>271</v>
      </c>
      <c r="E2694" s="1">
        <v>666</v>
      </c>
      <c r="F2694" s="1">
        <v>3</v>
      </c>
      <c r="G2694" s="1">
        <v>0</v>
      </c>
      <c r="H2694" s="8">
        <v>53236</v>
      </c>
      <c r="I2694" s="8">
        <v>23683</v>
      </c>
      <c r="J2694" s="8">
        <v>311441</v>
      </c>
      <c r="K2694" s="1" t="s">
        <v>166</v>
      </c>
    </row>
    <row r="2695" spans="1:11">
      <c r="A2695" s="1" t="s">
        <v>232</v>
      </c>
      <c r="B2695" s="1">
        <v>2694</v>
      </c>
      <c r="C2695" s="1">
        <v>202408</v>
      </c>
      <c r="D2695" s="4" t="s">
        <v>271</v>
      </c>
      <c r="E2695" s="1">
        <v>669</v>
      </c>
      <c r="F2695" s="1">
        <v>3</v>
      </c>
      <c r="G2695" s="1">
        <v>0</v>
      </c>
      <c r="H2695" s="8">
        <v>194225</v>
      </c>
      <c r="I2695" s="8">
        <v>52414</v>
      </c>
      <c r="J2695" s="8">
        <v>867694</v>
      </c>
      <c r="K2695" s="1" t="s">
        <v>166</v>
      </c>
    </row>
    <row r="2696" spans="1:11">
      <c r="A2696" s="1" t="s">
        <v>232</v>
      </c>
      <c r="B2696" s="1">
        <v>2695</v>
      </c>
      <c r="C2696" s="1">
        <v>202408</v>
      </c>
      <c r="D2696" s="4" t="s">
        <v>271</v>
      </c>
      <c r="E2696" s="1">
        <v>676</v>
      </c>
      <c r="F2696" s="1">
        <v>3</v>
      </c>
      <c r="G2696" s="1">
        <v>0</v>
      </c>
      <c r="H2696" s="8">
        <v>3906</v>
      </c>
      <c r="I2696" s="8">
        <v>6788</v>
      </c>
      <c r="J2696" s="8">
        <v>470631</v>
      </c>
      <c r="K2696" s="1" t="s">
        <v>166</v>
      </c>
    </row>
    <row r="2697" spans="1:11">
      <c r="A2697" s="1" t="s">
        <v>232</v>
      </c>
      <c r="B2697" s="1">
        <v>2696</v>
      </c>
      <c r="C2697" s="1">
        <v>202408</v>
      </c>
      <c r="D2697" s="4" t="s">
        <v>271</v>
      </c>
      <c r="E2697" s="1">
        <v>690</v>
      </c>
      <c r="F2697" s="1">
        <v>3</v>
      </c>
      <c r="G2697" s="1">
        <v>0</v>
      </c>
      <c r="H2697" s="8">
        <v>27082</v>
      </c>
      <c r="I2697" s="8">
        <v>10300</v>
      </c>
      <c r="J2697" s="8">
        <v>310128</v>
      </c>
      <c r="K2697" s="1" t="s">
        <v>166</v>
      </c>
    </row>
    <row r="2698" spans="1:11">
      <c r="A2698" s="1" t="s">
        <v>232</v>
      </c>
      <c r="B2698" s="1">
        <v>2697</v>
      </c>
      <c r="C2698" s="1">
        <v>202408</v>
      </c>
      <c r="D2698" s="4" t="s">
        <v>271</v>
      </c>
      <c r="E2698" s="1">
        <v>696</v>
      </c>
      <c r="F2698" s="1">
        <v>3</v>
      </c>
      <c r="G2698" s="1">
        <v>0</v>
      </c>
      <c r="H2698" s="8">
        <v>7530</v>
      </c>
      <c r="I2698" s="8">
        <v>3554</v>
      </c>
      <c r="J2698" s="8">
        <v>65704</v>
      </c>
      <c r="K2698" s="1" t="s">
        <v>166</v>
      </c>
    </row>
    <row r="2699" spans="1:11">
      <c r="A2699" s="1" t="s">
        <v>232</v>
      </c>
      <c r="B2699" s="1">
        <v>2698</v>
      </c>
      <c r="C2699" s="1">
        <v>202408</v>
      </c>
      <c r="D2699" s="4" t="s">
        <v>271</v>
      </c>
      <c r="E2699" s="1">
        <v>720</v>
      </c>
      <c r="F2699" s="1">
        <v>3</v>
      </c>
      <c r="G2699" s="1">
        <v>0</v>
      </c>
      <c r="H2699" s="8">
        <v>664856</v>
      </c>
      <c r="I2699" s="8">
        <v>267058</v>
      </c>
      <c r="J2699" s="8">
        <v>8259667</v>
      </c>
      <c r="K2699" s="1" t="s">
        <v>166</v>
      </c>
    </row>
    <row r="2700" spans="1:11">
      <c r="A2700" s="1" t="s">
        <v>232</v>
      </c>
      <c r="B2700" s="1">
        <v>2699</v>
      </c>
      <c r="C2700" s="1">
        <v>202408</v>
      </c>
      <c r="D2700" s="4" t="s">
        <v>278</v>
      </c>
      <c r="E2700" s="1">
        <v>52</v>
      </c>
      <c r="F2700" s="1">
        <v>3</v>
      </c>
      <c r="G2700" s="1">
        <v>0</v>
      </c>
      <c r="H2700" s="8">
        <v>92032</v>
      </c>
      <c r="I2700" s="8">
        <v>32142</v>
      </c>
      <c r="J2700" s="8">
        <v>1198800</v>
      </c>
      <c r="K2700" s="1" t="s">
        <v>166</v>
      </c>
    </row>
    <row r="2701" spans="1:11">
      <c r="A2701" s="1" t="s">
        <v>232</v>
      </c>
      <c r="B2701" s="1">
        <v>2700</v>
      </c>
      <c r="C2701" s="1">
        <v>202408</v>
      </c>
      <c r="D2701" s="4" t="s">
        <v>278</v>
      </c>
      <c r="E2701" s="1">
        <v>204</v>
      </c>
      <c r="F2701" s="1">
        <v>3</v>
      </c>
      <c r="G2701" s="1">
        <v>0</v>
      </c>
      <c r="H2701" s="8">
        <v>10517</v>
      </c>
      <c r="I2701" s="8">
        <v>3255</v>
      </c>
      <c r="J2701" s="8">
        <v>132107</v>
      </c>
      <c r="K2701" s="1" t="s">
        <v>166</v>
      </c>
    </row>
    <row r="2702" spans="1:11">
      <c r="A2702" s="1" t="s">
        <v>232</v>
      </c>
      <c r="B2702" s="1">
        <v>2701</v>
      </c>
      <c r="C2702" s="1">
        <v>202408</v>
      </c>
      <c r="D2702" s="4" t="s">
        <v>278</v>
      </c>
      <c r="E2702" s="1">
        <v>662</v>
      </c>
      <c r="F2702" s="1">
        <v>3</v>
      </c>
      <c r="G2702" s="1">
        <v>0</v>
      </c>
      <c r="H2702" s="8">
        <v>15051</v>
      </c>
      <c r="I2702" s="8">
        <v>7240</v>
      </c>
      <c r="J2702" s="8">
        <v>90071</v>
      </c>
      <c r="K2702" s="1" t="s">
        <v>166</v>
      </c>
    </row>
    <row r="2703" spans="1:11">
      <c r="A2703" s="1" t="s">
        <v>232</v>
      </c>
      <c r="B2703" s="1">
        <v>2702</v>
      </c>
      <c r="C2703" s="1">
        <v>202408</v>
      </c>
      <c r="D2703" s="4" t="s">
        <v>278</v>
      </c>
      <c r="E2703" s="1">
        <v>664</v>
      </c>
      <c r="F2703" s="1">
        <v>3</v>
      </c>
      <c r="G2703" s="1">
        <v>0</v>
      </c>
      <c r="H2703" s="8">
        <v>374220</v>
      </c>
      <c r="I2703" s="8">
        <v>120669</v>
      </c>
      <c r="J2703" s="8">
        <v>2375487</v>
      </c>
      <c r="K2703" s="1" t="s">
        <v>166</v>
      </c>
    </row>
    <row r="2704" spans="1:11">
      <c r="A2704" s="1" t="s">
        <v>232</v>
      </c>
      <c r="B2704" s="1">
        <v>2703</v>
      </c>
      <c r="C2704" s="1">
        <v>202408</v>
      </c>
      <c r="D2704" s="4" t="s">
        <v>278</v>
      </c>
      <c r="E2704" s="1">
        <v>666</v>
      </c>
      <c r="F2704" s="1">
        <v>3</v>
      </c>
      <c r="G2704" s="1">
        <v>0</v>
      </c>
      <c r="H2704" s="8">
        <v>1241773</v>
      </c>
      <c r="I2704" s="8">
        <v>427886</v>
      </c>
      <c r="J2704" s="8">
        <v>6965945</v>
      </c>
      <c r="K2704" s="1" t="s">
        <v>166</v>
      </c>
    </row>
    <row r="2705" spans="1:11">
      <c r="A2705" s="1" t="s">
        <v>232</v>
      </c>
      <c r="B2705" s="1">
        <v>2704</v>
      </c>
      <c r="C2705" s="1">
        <v>202408</v>
      </c>
      <c r="D2705" s="4" t="s">
        <v>278</v>
      </c>
      <c r="E2705" s="1">
        <v>669</v>
      </c>
      <c r="F2705" s="1">
        <v>3</v>
      </c>
      <c r="G2705" s="1">
        <v>0</v>
      </c>
      <c r="H2705" s="8">
        <v>25823</v>
      </c>
      <c r="I2705" s="8">
        <v>9719</v>
      </c>
      <c r="J2705" s="8">
        <v>158954</v>
      </c>
      <c r="K2705" s="1" t="s">
        <v>166</v>
      </c>
    </row>
    <row r="2706" spans="1:11">
      <c r="A2706" s="1" t="s">
        <v>232</v>
      </c>
      <c r="B2706" s="1">
        <v>2705</v>
      </c>
      <c r="C2706" s="1">
        <v>202408</v>
      </c>
      <c r="D2706" s="4" t="s">
        <v>278</v>
      </c>
      <c r="E2706" s="1">
        <v>676</v>
      </c>
      <c r="F2706" s="1">
        <v>3</v>
      </c>
      <c r="G2706" s="1">
        <v>0</v>
      </c>
      <c r="H2706" s="8">
        <v>8717</v>
      </c>
      <c r="I2706" s="8">
        <v>2222</v>
      </c>
      <c r="J2706" s="8">
        <v>30381</v>
      </c>
      <c r="K2706" s="1" t="s">
        <v>166</v>
      </c>
    </row>
    <row r="2707" spans="1:11">
      <c r="A2707" s="1" t="s">
        <v>232</v>
      </c>
      <c r="B2707" s="1">
        <v>2706</v>
      </c>
      <c r="C2707" s="1">
        <v>202408</v>
      </c>
      <c r="D2707" s="4" t="s">
        <v>278</v>
      </c>
      <c r="E2707" s="1">
        <v>690</v>
      </c>
      <c r="F2707" s="1">
        <v>3</v>
      </c>
      <c r="G2707" s="1">
        <v>0</v>
      </c>
      <c r="H2707" s="8">
        <v>111882</v>
      </c>
      <c r="I2707" s="8">
        <v>39652</v>
      </c>
      <c r="J2707" s="8">
        <v>1135750</v>
      </c>
      <c r="K2707" s="1" t="s">
        <v>166</v>
      </c>
    </row>
    <row r="2708" spans="1:11">
      <c r="A2708" s="1" t="s">
        <v>232</v>
      </c>
      <c r="B2708" s="1">
        <v>2707</v>
      </c>
      <c r="C2708" s="1">
        <v>202408</v>
      </c>
      <c r="D2708" s="4" t="s">
        <v>278</v>
      </c>
      <c r="E2708" s="1">
        <v>696</v>
      </c>
      <c r="F2708" s="1">
        <v>3</v>
      </c>
      <c r="G2708" s="1">
        <v>0</v>
      </c>
      <c r="H2708" s="8">
        <v>107428</v>
      </c>
      <c r="I2708" s="8">
        <v>47433</v>
      </c>
      <c r="J2708" s="8">
        <v>980998</v>
      </c>
      <c r="K2708" s="1" t="s">
        <v>166</v>
      </c>
    </row>
    <row r="2709" spans="1:11">
      <c r="A2709" s="1" t="s">
        <v>232</v>
      </c>
      <c r="B2709" s="1">
        <v>2708</v>
      </c>
      <c r="C2709" s="1">
        <v>202408</v>
      </c>
      <c r="D2709" s="4" t="s">
        <v>278</v>
      </c>
      <c r="E2709" s="1">
        <v>720</v>
      </c>
      <c r="F2709" s="1">
        <v>3</v>
      </c>
      <c r="G2709" s="1">
        <v>0</v>
      </c>
      <c r="H2709" s="8">
        <v>122106</v>
      </c>
      <c r="I2709" s="8">
        <v>52404</v>
      </c>
      <c r="J2709" s="8">
        <v>1159976</v>
      </c>
      <c r="K2709" s="1" t="s">
        <v>166</v>
      </c>
    </row>
    <row r="2710" spans="1:11">
      <c r="A2710" s="1" t="s">
        <v>232</v>
      </c>
      <c r="B2710" s="1">
        <v>2709</v>
      </c>
      <c r="C2710" s="1">
        <v>202409</v>
      </c>
      <c r="D2710" s="4" t="s">
        <v>256</v>
      </c>
      <c r="E2710" s="1">
        <v>52</v>
      </c>
      <c r="F2710" s="1">
        <v>3</v>
      </c>
      <c r="G2710" s="1">
        <v>0</v>
      </c>
      <c r="H2710" s="8">
        <v>1776742</v>
      </c>
      <c r="I2710" s="8">
        <v>557450</v>
      </c>
      <c r="J2710" s="8">
        <v>8878067</v>
      </c>
      <c r="K2710" s="1" t="s">
        <v>166</v>
      </c>
    </row>
    <row r="2711" spans="1:11">
      <c r="A2711" s="1" t="s">
        <v>232</v>
      </c>
      <c r="B2711" s="1">
        <v>2710</v>
      </c>
      <c r="C2711" s="1">
        <v>202409</v>
      </c>
      <c r="D2711" s="4" t="s">
        <v>256</v>
      </c>
      <c r="E2711" s="1">
        <v>204</v>
      </c>
      <c r="F2711" s="1">
        <v>3</v>
      </c>
      <c r="G2711" s="1">
        <v>0</v>
      </c>
      <c r="H2711" s="8">
        <v>495065</v>
      </c>
      <c r="I2711" s="8">
        <v>70469</v>
      </c>
      <c r="J2711" s="8">
        <v>699292</v>
      </c>
      <c r="K2711" s="1" t="s">
        <v>166</v>
      </c>
    </row>
    <row r="2712" spans="1:11">
      <c r="A2712" s="1" t="s">
        <v>232</v>
      </c>
      <c r="B2712" s="1">
        <v>2711</v>
      </c>
      <c r="C2712" s="1">
        <v>202409</v>
      </c>
      <c r="D2712" s="4" t="s">
        <v>256</v>
      </c>
      <c r="E2712" s="1">
        <v>662</v>
      </c>
      <c r="F2712" s="1">
        <v>3</v>
      </c>
      <c r="G2712" s="1">
        <v>0</v>
      </c>
      <c r="H2712" s="8">
        <v>1346641</v>
      </c>
      <c r="I2712" s="8">
        <v>351410</v>
      </c>
      <c r="J2712" s="8">
        <v>3375512</v>
      </c>
      <c r="K2712" s="1" t="s">
        <v>166</v>
      </c>
    </row>
    <row r="2713" spans="1:11">
      <c r="A2713" s="1" t="s">
        <v>232</v>
      </c>
      <c r="B2713" s="1">
        <v>2712</v>
      </c>
      <c r="C2713" s="1">
        <v>202409</v>
      </c>
      <c r="D2713" s="4" t="s">
        <v>256</v>
      </c>
      <c r="E2713" s="1">
        <v>664</v>
      </c>
      <c r="F2713" s="1">
        <v>3</v>
      </c>
      <c r="G2713" s="1">
        <v>0</v>
      </c>
      <c r="H2713" s="8">
        <v>2409506</v>
      </c>
      <c r="I2713" s="8">
        <v>440742</v>
      </c>
      <c r="J2713" s="8">
        <v>6033967</v>
      </c>
      <c r="K2713" s="1" t="s">
        <v>166</v>
      </c>
    </row>
    <row r="2714" spans="1:11">
      <c r="A2714" s="1" t="s">
        <v>232</v>
      </c>
      <c r="B2714" s="1">
        <v>2713</v>
      </c>
      <c r="C2714" s="1">
        <v>202409</v>
      </c>
      <c r="D2714" s="4" t="s">
        <v>256</v>
      </c>
      <c r="E2714" s="1">
        <v>666</v>
      </c>
      <c r="F2714" s="1">
        <v>3</v>
      </c>
      <c r="G2714" s="1">
        <v>0</v>
      </c>
      <c r="H2714" s="8">
        <v>13139958</v>
      </c>
      <c r="I2714" s="8">
        <v>2253491</v>
      </c>
      <c r="J2714" s="8">
        <v>22892488</v>
      </c>
      <c r="K2714" s="1" t="s">
        <v>166</v>
      </c>
    </row>
    <row r="2715" spans="1:11">
      <c r="A2715" s="1" t="s">
        <v>232</v>
      </c>
      <c r="B2715" s="1">
        <v>2714</v>
      </c>
      <c r="C2715" s="1">
        <v>202409</v>
      </c>
      <c r="D2715" s="4" t="s">
        <v>256</v>
      </c>
      <c r="E2715" s="1">
        <v>669</v>
      </c>
      <c r="F2715" s="1">
        <v>3</v>
      </c>
      <c r="G2715" s="1">
        <v>0</v>
      </c>
      <c r="H2715" s="8">
        <v>1649034</v>
      </c>
      <c r="I2715" s="8">
        <v>249751</v>
      </c>
      <c r="J2715" s="8">
        <v>1714225</v>
      </c>
      <c r="K2715" s="1" t="s">
        <v>166</v>
      </c>
    </row>
    <row r="2716" spans="1:11">
      <c r="A2716" s="1" t="s">
        <v>232</v>
      </c>
      <c r="B2716" s="1">
        <v>2715</v>
      </c>
      <c r="C2716" s="1">
        <v>202409</v>
      </c>
      <c r="D2716" s="4" t="s">
        <v>256</v>
      </c>
      <c r="E2716" s="1">
        <v>676</v>
      </c>
      <c r="F2716" s="1">
        <v>3</v>
      </c>
      <c r="G2716" s="1">
        <v>0</v>
      </c>
      <c r="H2716" s="8">
        <v>12546</v>
      </c>
      <c r="I2716" s="8">
        <v>3542</v>
      </c>
      <c r="J2716" s="8">
        <v>100056</v>
      </c>
      <c r="K2716" s="1" t="s">
        <v>166</v>
      </c>
    </row>
    <row r="2717" spans="1:11">
      <c r="A2717" s="1" t="s">
        <v>232</v>
      </c>
      <c r="B2717" s="1">
        <v>2716</v>
      </c>
      <c r="C2717" s="1">
        <v>202409</v>
      </c>
      <c r="D2717" s="4" t="s">
        <v>256</v>
      </c>
      <c r="E2717" s="1">
        <v>690</v>
      </c>
      <c r="F2717" s="1">
        <v>3</v>
      </c>
      <c r="G2717" s="1">
        <v>0</v>
      </c>
      <c r="H2717" s="8">
        <v>247991</v>
      </c>
      <c r="I2717" s="8">
        <v>49148</v>
      </c>
      <c r="J2717" s="8">
        <v>997011</v>
      </c>
      <c r="K2717" s="1" t="s">
        <v>166</v>
      </c>
    </row>
    <row r="2718" spans="1:11">
      <c r="A2718" s="1" t="s">
        <v>232</v>
      </c>
      <c r="B2718" s="1">
        <v>2717</v>
      </c>
      <c r="C2718" s="1">
        <v>202409</v>
      </c>
      <c r="D2718" s="4" t="s">
        <v>256</v>
      </c>
      <c r="E2718" s="1">
        <v>696</v>
      </c>
      <c r="F2718" s="1">
        <v>3</v>
      </c>
      <c r="G2718" s="1">
        <v>0</v>
      </c>
      <c r="H2718" s="8">
        <v>99922</v>
      </c>
      <c r="I2718" s="8">
        <v>24021</v>
      </c>
      <c r="J2718" s="8">
        <v>406193</v>
      </c>
      <c r="K2718" s="1" t="s">
        <v>166</v>
      </c>
    </row>
    <row r="2719" spans="1:11">
      <c r="A2719" s="1" t="s">
        <v>232</v>
      </c>
      <c r="B2719" s="1">
        <v>2718</v>
      </c>
      <c r="C2719" s="1">
        <v>202409</v>
      </c>
      <c r="D2719" s="4" t="s">
        <v>256</v>
      </c>
      <c r="E2719" s="1">
        <v>720</v>
      </c>
      <c r="F2719" s="1">
        <v>3</v>
      </c>
      <c r="G2719" s="1">
        <v>0</v>
      </c>
      <c r="H2719" s="8">
        <v>876439</v>
      </c>
      <c r="I2719" s="8">
        <v>180715</v>
      </c>
      <c r="J2719" s="8">
        <v>3438557</v>
      </c>
      <c r="K2719" s="1" t="s">
        <v>166</v>
      </c>
    </row>
    <row r="2720" spans="1:11">
      <c r="A2720" s="1" t="s">
        <v>232</v>
      </c>
      <c r="B2720" s="1">
        <v>2719</v>
      </c>
      <c r="C2720" s="1">
        <v>202409</v>
      </c>
      <c r="D2720" s="4" t="s">
        <v>265</v>
      </c>
      <c r="E2720" s="1">
        <v>52</v>
      </c>
      <c r="F2720" s="1">
        <v>3</v>
      </c>
      <c r="G2720" s="1">
        <v>0</v>
      </c>
      <c r="H2720" s="8">
        <v>678203</v>
      </c>
      <c r="I2720" s="8">
        <v>767564</v>
      </c>
      <c r="J2720" s="8">
        <v>5607486</v>
      </c>
      <c r="K2720" s="1" t="s">
        <v>166</v>
      </c>
    </row>
    <row r="2721" spans="1:11">
      <c r="A2721" s="1" t="s">
        <v>232</v>
      </c>
      <c r="B2721" s="1">
        <v>2720</v>
      </c>
      <c r="C2721" s="1">
        <v>202409</v>
      </c>
      <c r="D2721" s="4" t="s">
        <v>265</v>
      </c>
      <c r="E2721" s="1">
        <v>204</v>
      </c>
      <c r="F2721" s="1">
        <v>3</v>
      </c>
      <c r="G2721" s="1">
        <v>0</v>
      </c>
      <c r="H2721" s="8">
        <v>454</v>
      </c>
      <c r="I2721" s="8">
        <v>85</v>
      </c>
      <c r="J2721" s="8">
        <v>1991</v>
      </c>
      <c r="K2721" s="1" t="s">
        <v>166</v>
      </c>
    </row>
    <row r="2722" spans="1:11">
      <c r="A2722" s="1" t="s">
        <v>232</v>
      </c>
      <c r="B2722" s="1">
        <v>2721</v>
      </c>
      <c r="C2722" s="1">
        <v>202409</v>
      </c>
      <c r="D2722" s="4" t="s">
        <v>265</v>
      </c>
      <c r="E2722" s="1">
        <v>662</v>
      </c>
      <c r="F2722" s="1">
        <v>3</v>
      </c>
      <c r="G2722" s="1">
        <v>0</v>
      </c>
      <c r="H2722" s="8">
        <v>85460</v>
      </c>
      <c r="I2722" s="8">
        <v>48257</v>
      </c>
      <c r="J2722" s="8">
        <v>484335</v>
      </c>
      <c r="K2722" s="1" t="s">
        <v>166</v>
      </c>
    </row>
    <row r="2723" spans="1:11">
      <c r="A2723" s="1" t="s">
        <v>232</v>
      </c>
      <c r="B2723" s="1">
        <v>2722</v>
      </c>
      <c r="C2723" s="1">
        <v>202409</v>
      </c>
      <c r="D2723" s="4" t="s">
        <v>265</v>
      </c>
      <c r="E2723" s="1">
        <v>664</v>
      </c>
      <c r="F2723" s="1">
        <v>3</v>
      </c>
      <c r="G2723" s="1">
        <v>0</v>
      </c>
      <c r="H2723" s="8">
        <v>92674</v>
      </c>
      <c r="I2723" s="8">
        <v>21916</v>
      </c>
      <c r="J2723" s="8">
        <v>302429</v>
      </c>
      <c r="K2723" s="1" t="s">
        <v>166</v>
      </c>
    </row>
    <row r="2724" spans="1:11">
      <c r="A2724" s="1" t="s">
        <v>232</v>
      </c>
      <c r="B2724" s="1">
        <v>2723</v>
      </c>
      <c r="C2724" s="1">
        <v>202409</v>
      </c>
      <c r="D2724" s="4" t="s">
        <v>265</v>
      </c>
      <c r="E2724" s="1">
        <v>666</v>
      </c>
      <c r="F2724" s="1">
        <v>3</v>
      </c>
      <c r="G2724" s="1">
        <v>0</v>
      </c>
      <c r="H2724" s="8">
        <v>2546024</v>
      </c>
      <c r="I2724" s="8">
        <v>957511</v>
      </c>
      <c r="J2724" s="8">
        <v>11790657</v>
      </c>
      <c r="K2724" s="1" t="s">
        <v>166</v>
      </c>
    </row>
    <row r="2725" spans="1:11">
      <c r="A2725" s="1" t="s">
        <v>232</v>
      </c>
      <c r="B2725" s="1">
        <v>2724</v>
      </c>
      <c r="C2725" s="1">
        <v>202409</v>
      </c>
      <c r="D2725" s="4" t="s">
        <v>265</v>
      </c>
      <c r="E2725" s="1">
        <v>669</v>
      </c>
      <c r="F2725" s="1">
        <v>3</v>
      </c>
      <c r="G2725" s="1">
        <v>0</v>
      </c>
      <c r="H2725" s="8">
        <v>40337</v>
      </c>
      <c r="I2725" s="8">
        <v>13769</v>
      </c>
      <c r="J2725" s="8">
        <v>193452</v>
      </c>
      <c r="K2725" s="1" t="s">
        <v>166</v>
      </c>
    </row>
    <row r="2726" spans="1:11">
      <c r="A2726" s="1" t="s">
        <v>232</v>
      </c>
      <c r="B2726" s="1">
        <v>2725</v>
      </c>
      <c r="C2726" s="1">
        <v>202409</v>
      </c>
      <c r="D2726" s="4" t="s">
        <v>265</v>
      </c>
      <c r="E2726" s="1">
        <v>676</v>
      </c>
      <c r="F2726" s="1">
        <v>3</v>
      </c>
      <c r="G2726" s="1">
        <v>0</v>
      </c>
      <c r="H2726" s="8">
        <v>318815</v>
      </c>
      <c r="I2726" s="8">
        <v>97422</v>
      </c>
      <c r="J2726" s="8">
        <v>1413463</v>
      </c>
      <c r="K2726" s="1" t="s">
        <v>166</v>
      </c>
    </row>
    <row r="2727" spans="1:11">
      <c r="A2727" s="1" t="s">
        <v>232</v>
      </c>
      <c r="B2727" s="1">
        <v>2726</v>
      </c>
      <c r="C2727" s="1">
        <v>202409</v>
      </c>
      <c r="D2727" s="4" t="s">
        <v>265</v>
      </c>
      <c r="E2727" s="1">
        <v>690</v>
      </c>
      <c r="F2727" s="1">
        <v>3</v>
      </c>
      <c r="G2727" s="1">
        <v>0</v>
      </c>
      <c r="H2727" s="8">
        <v>96610</v>
      </c>
      <c r="I2727" s="8">
        <v>41946</v>
      </c>
      <c r="J2727" s="8">
        <v>983620</v>
      </c>
      <c r="K2727" s="1" t="s">
        <v>166</v>
      </c>
    </row>
    <row r="2728" spans="1:11">
      <c r="A2728" s="1" t="s">
        <v>232</v>
      </c>
      <c r="B2728" s="1">
        <v>2727</v>
      </c>
      <c r="C2728" s="1">
        <v>202409</v>
      </c>
      <c r="D2728" s="4" t="s">
        <v>265</v>
      </c>
      <c r="E2728" s="1">
        <v>696</v>
      </c>
      <c r="F2728" s="1">
        <v>3</v>
      </c>
      <c r="G2728" s="1">
        <v>0</v>
      </c>
      <c r="H2728" s="8">
        <v>2351478</v>
      </c>
      <c r="I2728" s="8">
        <v>893462</v>
      </c>
      <c r="J2728" s="8">
        <v>9069307</v>
      </c>
      <c r="K2728" s="1" t="s">
        <v>166</v>
      </c>
    </row>
    <row r="2729" spans="1:11">
      <c r="A2729" s="1" t="s">
        <v>232</v>
      </c>
      <c r="B2729" s="1">
        <v>2728</v>
      </c>
      <c r="C2729" s="1">
        <v>202409</v>
      </c>
      <c r="D2729" s="4" t="s">
        <v>265</v>
      </c>
      <c r="E2729" s="1">
        <v>720</v>
      </c>
      <c r="F2729" s="1">
        <v>3</v>
      </c>
      <c r="G2729" s="1">
        <v>0</v>
      </c>
      <c r="H2729" s="8">
        <v>5487801</v>
      </c>
      <c r="I2729" s="8">
        <v>2250311</v>
      </c>
      <c r="J2729" s="8">
        <v>32521839</v>
      </c>
      <c r="K2729" s="1" t="s">
        <v>166</v>
      </c>
    </row>
    <row r="2730" spans="1:11">
      <c r="A2730" s="1" t="s">
        <v>232</v>
      </c>
      <c r="B2730" s="1">
        <v>2729</v>
      </c>
      <c r="C2730" s="1">
        <v>202409</v>
      </c>
      <c r="D2730" s="4" t="s">
        <v>271</v>
      </c>
      <c r="E2730" s="1">
        <v>52</v>
      </c>
      <c r="F2730" s="1">
        <v>3</v>
      </c>
      <c r="G2730" s="1">
        <v>0</v>
      </c>
      <c r="H2730" s="8">
        <v>74022</v>
      </c>
      <c r="I2730" s="8">
        <v>30583</v>
      </c>
      <c r="J2730" s="8">
        <v>1022467</v>
      </c>
      <c r="K2730" s="1" t="s">
        <v>166</v>
      </c>
    </row>
    <row r="2731" spans="1:11">
      <c r="A2731" s="1" t="s">
        <v>232</v>
      </c>
      <c r="B2731" s="1">
        <v>2730</v>
      </c>
      <c r="C2731" s="1">
        <v>202409</v>
      </c>
      <c r="D2731" s="4" t="s">
        <v>271</v>
      </c>
      <c r="E2731" s="1">
        <v>204</v>
      </c>
      <c r="F2731" s="1">
        <v>3</v>
      </c>
      <c r="G2731" s="1">
        <v>0</v>
      </c>
      <c r="H2731" s="8">
        <v>72328</v>
      </c>
      <c r="I2731" s="8">
        <v>26646</v>
      </c>
      <c r="J2731" s="8">
        <v>475239</v>
      </c>
      <c r="K2731" s="1" t="s">
        <v>166</v>
      </c>
    </row>
    <row r="2732" spans="1:11">
      <c r="A2732" s="1" t="s">
        <v>232</v>
      </c>
      <c r="B2732" s="1">
        <v>2731</v>
      </c>
      <c r="C2732" s="1">
        <v>202409</v>
      </c>
      <c r="D2732" s="4" t="s">
        <v>271</v>
      </c>
      <c r="E2732" s="1">
        <v>662</v>
      </c>
      <c r="F2732" s="1">
        <v>3</v>
      </c>
      <c r="G2732" s="1">
        <v>0</v>
      </c>
      <c r="H2732" s="8">
        <v>13841</v>
      </c>
      <c r="I2732" s="8">
        <v>6264</v>
      </c>
      <c r="J2732" s="8">
        <v>168981</v>
      </c>
      <c r="K2732" s="1" t="s">
        <v>166</v>
      </c>
    </row>
    <row r="2733" spans="1:11">
      <c r="A2733" s="1" t="s">
        <v>232</v>
      </c>
      <c r="B2733" s="1">
        <v>2732</v>
      </c>
      <c r="C2733" s="1">
        <v>202409</v>
      </c>
      <c r="D2733" s="4" t="s">
        <v>271</v>
      </c>
      <c r="E2733" s="1">
        <v>664</v>
      </c>
      <c r="F2733" s="1">
        <v>3</v>
      </c>
      <c r="G2733" s="1">
        <v>0</v>
      </c>
      <c r="H2733" s="8">
        <v>220001</v>
      </c>
      <c r="I2733" s="8">
        <v>81445</v>
      </c>
      <c r="J2733" s="8">
        <v>2634840</v>
      </c>
      <c r="K2733" s="1" t="s">
        <v>166</v>
      </c>
    </row>
    <row r="2734" spans="1:11">
      <c r="A2734" s="1" t="s">
        <v>232</v>
      </c>
      <c r="B2734" s="1">
        <v>2733</v>
      </c>
      <c r="C2734" s="1">
        <v>202409</v>
      </c>
      <c r="D2734" s="4" t="s">
        <v>271</v>
      </c>
      <c r="E2734" s="1">
        <v>666</v>
      </c>
      <c r="F2734" s="1">
        <v>3</v>
      </c>
      <c r="G2734" s="1">
        <v>0</v>
      </c>
      <c r="H2734" s="8">
        <v>69401</v>
      </c>
      <c r="I2734" s="8">
        <v>38480</v>
      </c>
      <c r="J2734" s="8">
        <v>422078</v>
      </c>
      <c r="K2734" s="1" t="s">
        <v>166</v>
      </c>
    </row>
    <row r="2735" spans="1:11">
      <c r="A2735" s="1" t="s">
        <v>232</v>
      </c>
      <c r="B2735" s="1">
        <v>2734</v>
      </c>
      <c r="C2735" s="1">
        <v>202409</v>
      </c>
      <c r="D2735" s="4" t="s">
        <v>271</v>
      </c>
      <c r="E2735" s="1">
        <v>669</v>
      </c>
      <c r="F2735" s="1">
        <v>3</v>
      </c>
      <c r="G2735" s="1">
        <v>0</v>
      </c>
      <c r="H2735" s="8">
        <v>164269</v>
      </c>
      <c r="I2735" s="8">
        <v>52448</v>
      </c>
      <c r="J2735" s="8">
        <v>888222</v>
      </c>
      <c r="K2735" s="1" t="s">
        <v>166</v>
      </c>
    </row>
    <row r="2736" spans="1:11">
      <c r="A2736" s="1" t="s">
        <v>232</v>
      </c>
      <c r="B2736" s="1">
        <v>2735</v>
      </c>
      <c r="C2736" s="1">
        <v>202409</v>
      </c>
      <c r="D2736" s="4" t="s">
        <v>271</v>
      </c>
      <c r="E2736" s="1">
        <v>676</v>
      </c>
      <c r="F2736" s="1">
        <v>3</v>
      </c>
      <c r="G2736" s="1">
        <v>0</v>
      </c>
      <c r="H2736" s="8">
        <v>23168</v>
      </c>
      <c r="I2736" s="8">
        <v>10172</v>
      </c>
      <c r="J2736" s="8">
        <v>420551</v>
      </c>
      <c r="K2736" s="1" t="s">
        <v>166</v>
      </c>
    </row>
    <row r="2737" spans="1:11">
      <c r="A2737" s="1" t="s">
        <v>232</v>
      </c>
      <c r="B2737" s="1">
        <v>2736</v>
      </c>
      <c r="C2737" s="1">
        <v>202409</v>
      </c>
      <c r="D2737" s="4" t="s">
        <v>271</v>
      </c>
      <c r="E2737" s="1">
        <v>690</v>
      </c>
      <c r="F2737" s="1">
        <v>3</v>
      </c>
      <c r="G2737" s="1">
        <v>0</v>
      </c>
      <c r="H2737" s="8">
        <v>40985</v>
      </c>
      <c r="I2737" s="8">
        <v>23082</v>
      </c>
      <c r="J2737" s="8">
        <v>676753</v>
      </c>
      <c r="K2737" s="1" t="s">
        <v>166</v>
      </c>
    </row>
    <row r="2738" spans="1:11">
      <c r="A2738" s="1" t="s">
        <v>232</v>
      </c>
      <c r="B2738" s="1">
        <v>2737</v>
      </c>
      <c r="C2738" s="1">
        <v>202409</v>
      </c>
      <c r="D2738" s="4" t="s">
        <v>271</v>
      </c>
      <c r="E2738" s="1">
        <v>696</v>
      </c>
      <c r="F2738" s="1">
        <v>3</v>
      </c>
      <c r="G2738" s="1">
        <v>0</v>
      </c>
      <c r="H2738" s="8">
        <v>17754</v>
      </c>
      <c r="I2738" s="8">
        <v>6932</v>
      </c>
      <c r="J2738" s="8">
        <v>169768</v>
      </c>
      <c r="K2738" s="1" t="s">
        <v>166</v>
      </c>
    </row>
    <row r="2739" spans="1:11">
      <c r="A2739" s="1" t="s">
        <v>232</v>
      </c>
      <c r="B2739" s="1">
        <v>2738</v>
      </c>
      <c r="C2739" s="1">
        <v>202409</v>
      </c>
      <c r="D2739" s="4" t="s">
        <v>271</v>
      </c>
      <c r="E2739" s="1">
        <v>720</v>
      </c>
      <c r="F2739" s="1">
        <v>3</v>
      </c>
      <c r="G2739" s="1">
        <v>0</v>
      </c>
      <c r="H2739" s="8">
        <v>870521</v>
      </c>
      <c r="I2739" s="8">
        <v>381743</v>
      </c>
      <c r="J2739" s="8">
        <v>10419353</v>
      </c>
      <c r="K2739" s="1" t="s">
        <v>166</v>
      </c>
    </row>
    <row r="2740" spans="1:11">
      <c r="A2740" s="1" t="s">
        <v>232</v>
      </c>
      <c r="B2740" s="1">
        <v>2739</v>
      </c>
      <c r="C2740" s="1">
        <v>202409</v>
      </c>
      <c r="D2740" s="4" t="s">
        <v>278</v>
      </c>
      <c r="E2740" s="1">
        <v>52</v>
      </c>
      <c r="F2740" s="1">
        <v>3</v>
      </c>
      <c r="G2740" s="1">
        <v>0</v>
      </c>
      <c r="H2740" s="8">
        <v>61402</v>
      </c>
      <c r="I2740" s="8">
        <v>19652</v>
      </c>
      <c r="J2740" s="8">
        <v>808595</v>
      </c>
      <c r="K2740" s="1" t="s">
        <v>166</v>
      </c>
    </row>
    <row r="2741" spans="1:11">
      <c r="A2741" s="1" t="s">
        <v>232</v>
      </c>
      <c r="B2741" s="1">
        <v>2740</v>
      </c>
      <c r="C2741" s="1">
        <v>202409</v>
      </c>
      <c r="D2741" s="4" t="s">
        <v>278</v>
      </c>
      <c r="E2741" s="1">
        <v>204</v>
      </c>
      <c r="F2741" s="1">
        <v>3</v>
      </c>
      <c r="G2741" s="1">
        <v>0</v>
      </c>
      <c r="H2741" s="8">
        <v>3333</v>
      </c>
      <c r="I2741" s="8">
        <v>1137</v>
      </c>
      <c r="J2741" s="8">
        <v>36951</v>
      </c>
      <c r="K2741" s="1" t="s">
        <v>166</v>
      </c>
    </row>
    <row r="2742" spans="1:11">
      <c r="A2742" s="1" t="s">
        <v>232</v>
      </c>
      <c r="B2742" s="1">
        <v>2741</v>
      </c>
      <c r="C2742" s="1">
        <v>202409</v>
      </c>
      <c r="D2742" s="4" t="s">
        <v>278</v>
      </c>
      <c r="E2742" s="1">
        <v>662</v>
      </c>
      <c r="F2742" s="1">
        <v>3</v>
      </c>
      <c r="G2742" s="1">
        <v>0</v>
      </c>
      <c r="H2742" s="8">
        <v>14780</v>
      </c>
      <c r="I2742" s="8">
        <v>5386</v>
      </c>
      <c r="J2742" s="8">
        <v>65958</v>
      </c>
      <c r="K2742" s="1" t="s">
        <v>166</v>
      </c>
    </row>
    <row r="2743" spans="1:11">
      <c r="A2743" s="1" t="s">
        <v>232</v>
      </c>
      <c r="B2743" s="1">
        <v>2742</v>
      </c>
      <c r="C2743" s="1">
        <v>202409</v>
      </c>
      <c r="D2743" s="4" t="s">
        <v>278</v>
      </c>
      <c r="E2743" s="1">
        <v>664</v>
      </c>
      <c r="F2743" s="1">
        <v>3</v>
      </c>
      <c r="G2743" s="1">
        <v>0</v>
      </c>
      <c r="H2743" s="8">
        <v>382101</v>
      </c>
      <c r="I2743" s="8">
        <v>133979</v>
      </c>
      <c r="J2743" s="8">
        <v>2412607</v>
      </c>
      <c r="K2743" s="1" t="s">
        <v>166</v>
      </c>
    </row>
    <row r="2744" spans="1:11">
      <c r="A2744" s="1" t="s">
        <v>232</v>
      </c>
      <c r="B2744" s="1">
        <v>2743</v>
      </c>
      <c r="C2744" s="1">
        <v>202409</v>
      </c>
      <c r="D2744" s="4" t="s">
        <v>278</v>
      </c>
      <c r="E2744" s="1">
        <v>666</v>
      </c>
      <c r="F2744" s="1">
        <v>3</v>
      </c>
      <c r="G2744" s="1">
        <v>0</v>
      </c>
      <c r="H2744" s="8">
        <v>1075024</v>
      </c>
      <c r="I2744" s="8">
        <v>374560</v>
      </c>
      <c r="J2744" s="8">
        <v>5898133</v>
      </c>
      <c r="K2744" s="1" t="s">
        <v>166</v>
      </c>
    </row>
    <row r="2745" spans="1:11">
      <c r="A2745" s="1" t="s">
        <v>232</v>
      </c>
      <c r="B2745" s="1">
        <v>2744</v>
      </c>
      <c r="C2745" s="1">
        <v>202409</v>
      </c>
      <c r="D2745" s="4" t="s">
        <v>278</v>
      </c>
      <c r="E2745" s="1">
        <v>669</v>
      </c>
      <c r="F2745" s="1">
        <v>3</v>
      </c>
      <c r="G2745" s="1">
        <v>0</v>
      </c>
      <c r="H2745" s="8">
        <v>24475</v>
      </c>
      <c r="I2745" s="8">
        <v>7993</v>
      </c>
      <c r="J2745" s="8">
        <v>209959</v>
      </c>
      <c r="K2745" s="1" t="s">
        <v>166</v>
      </c>
    </row>
    <row r="2746" spans="1:11">
      <c r="A2746" s="1" t="s">
        <v>232</v>
      </c>
      <c r="B2746" s="1">
        <v>2745</v>
      </c>
      <c r="C2746" s="1">
        <v>202409</v>
      </c>
      <c r="D2746" s="4" t="s">
        <v>278</v>
      </c>
      <c r="E2746" s="1">
        <v>676</v>
      </c>
      <c r="F2746" s="1">
        <v>3</v>
      </c>
      <c r="G2746" s="1">
        <v>0</v>
      </c>
      <c r="H2746" s="8">
        <v>6213</v>
      </c>
      <c r="I2746" s="8">
        <v>1078</v>
      </c>
      <c r="J2746" s="8">
        <v>25927</v>
      </c>
      <c r="K2746" s="1" t="s">
        <v>166</v>
      </c>
    </row>
    <row r="2747" spans="1:11">
      <c r="A2747" s="1" t="s">
        <v>232</v>
      </c>
      <c r="B2747" s="1">
        <v>2746</v>
      </c>
      <c r="C2747" s="1">
        <v>202409</v>
      </c>
      <c r="D2747" s="4" t="s">
        <v>278</v>
      </c>
      <c r="E2747" s="1">
        <v>690</v>
      </c>
      <c r="F2747" s="1">
        <v>3</v>
      </c>
      <c r="G2747" s="1">
        <v>0</v>
      </c>
      <c r="H2747" s="8">
        <v>122011</v>
      </c>
      <c r="I2747" s="8">
        <v>40663</v>
      </c>
      <c r="J2747" s="8">
        <v>1242592</v>
      </c>
      <c r="K2747" s="1" t="s">
        <v>166</v>
      </c>
    </row>
    <row r="2748" spans="1:11">
      <c r="A2748" s="1" t="s">
        <v>232</v>
      </c>
      <c r="B2748" s="1">
        <v>2747</v>
      </c>
      <c r="C2748" s="1">
        <v>202409</v>
      </c>
      <c r="D2748" s="4" t="s">
        <v>278</v>
      </c>
      <c r="E2748" s="1">
        <v>696</v>
      </c>
      <c r="F2748" s="1">
        <v>3</v>
      </c>
      <c r="G2748" s="1">
        <v>0</v>
      </c>
      <c r="H2748" s="8">
        <v>73919</v>
      </c>
      <c r="I2748" s="8">
        <v>25743</v>
      </c>
      <c r="J2748" s="8">
        <v>580324</v>
      </c>
      <c r="K2748" s="1" t="s">
        <v>166</v>
      </c>
    </row>
    <row r="2749" spans="1:11">
      <c r="A2749" s="1" t="s">
        <v>232</v>
      </c>
      <c r="B2749" s="1">
        <v>2748</v>
      </c>
      <c r="C2749" s="1">
        <v>202409</v>
      </c>
      <c r="D2749" s="4" t="s">
        <v>278</v>
      </c>
      <c r="E2749" s="1">
        <v>720</v>
      </c>
      <c r="F2749" s="1">
        <v>3</v>
      </c>
      <c r="G2749" s="1">
        <v>0</v>
      </c>
      <c r="H2749" s="8">
        <v>110975</v>
      </c>
      <c r="I2749" s="8">
        <v>44695</v>
      </c>
      <c r="J2749" s="8">
        <v>1007397</v>
      </c>
      <c r="K2749" s="1" t="s">
        <v>166</v>
      </c>
    </row>
    <row r="2750" spans="1:11">
      <c r="A2750" s="1" t="s">
        <v>232</v>
      </c>
      <c r="B2750" s="1">
        <v>2749</v>
      </c>
      <c r="C2750" s="1">
        <v>202410</v>
      </c>
      <c r="D2750" s="4" t="s">
        <v>256</v>
      </c>
      <c r="E2750" s="1">
        <v>52</v>
      </c>
      <c r="F2750" s="1">
        <v>3</v>
      </c>
      <c r="G2750" s="1">
        <v>0</v>
      </c>
      <c r="H2750" s="8">
        <v>2048928</v>
      </c>
      <c r="I2750" s="8">
        <v>692046</v>
      </c>
      <c r="J2750" s="8">
        <v>10285928</v>
      </c>
      <c r="K2750" s="1" t="s">
        <v>166</v>
      </c>
    </row>
    <row r="2751" spans="1:11">
      <c r="A2751" s="1" t="s">
        <v>232</v>
      </c>
      <c r="B2751" s="1">
        <v>2750</v>
      </c>
      <c r="C2751" s="1">
        <v>202410</v>
      </c>
      <c r="D2751" s="4" t="s">
        <v>256</v>
      </c>
      <c r="E2751" s="1">
        <v>204</v>
      </c>
      <c r="F2751" s="1">
        <v>3</v>
      </c>
      <c r="G2751" s="1">
        <v>0</v>
      </c>
      <c r="H2751" s="8">
        <v>505742</v>
      </c>
      <c r="I2751" s="8">
        <v>76233</v>
      </c>
      <c r="J2751" s="8">
        <v>612624</v>
      </c>
      <c r="K2751" s="1" t="s">
        <v>166</v>
      </c>
    </row>
    <row r="2752" spans="1:11">
      <c r="A2752" s="1" t="s">
        <v>232</v>
      </c>
      <c r="B2752" s="1">
        <v>2751</v>
      </c>
      <c r="C2752" s="1">
        <v>202410</v>
      </c>
      <c r="D2752" s="4" t="s">
        <v>256</v>
      </c>
      <c r="E2752" s="1">
        <v>662</v>
      </c>
      <c r="F2752" s="1">
        <v>3</v>
      </c>
      <c r="G2752" s="1">
        <v>0</v>
      </c>
      <c r="H2752" s="8">
        <v>1827909</v>
      </c>
      <c r="I2752" s="8">
        <v>511100</v>
      </c>
      <c r="J2752" s="8">
        <v>4608161</v>
      </c>
      <c r="K2752" s="1" t="s">
        <v>166</v>
      </c>
    </row>
    <row r="2753" spans="1:11">
      <c r="A2753" s="1" t="s">
        <v>232</v>
      </c>
      <c r="B2753" s="1">
        <v>2752</v>
      </c>
      <c r="C2753" s="1">
        <v>202410</v>
      </c>
      <c r="D2753" s="4" t="s">
        <v>256</v>
      </c>
      <c r="E2753" s="1">
        <v>664</v>
      </c>
      <c r="F2753" s="1">
        <v>3</v>
      </c>
      <c r="G2753" s="1">
        <v>0</v>
      </c>
      <c r="H2753" s="8">
        <v>4225745</v>
      </c>
      <c r="I2753" s="8">
        <v>696190</v>
      </c>
      <c r="J2753" s="8">
        <v>8528588</v>
      </c>
      <c r="K2753" s="1" t="s">
        <v>166</v>
      </c>
    </row>
    <row r="2754" spans="1:11">
      <c r="A2754" s="1" t="s">
        <v>232</v>
      </c>
      <c r="B2754" s="1">
        <v>2753</v>
      </c>
      <c r="C2754" s="1">
        <v>202410</v>
      </c>
      <c r="D2754" s="4" t="s">
        <v>256</v>
      </c>
      <c r="E2754" s="1">
        <v>666</v>
      </c>
      <c r="F2754" s="1">
        <v>3</v>
      </c>
      <c r="G2754" s="1">
        <v>0</v>
      </c>
      <c r="H2754" s="8">
        <v>21244047</v>
      </c>
      <c r="I2754" s="8">
        <v>3577303</v>
      </c>
      <c r="J2754" s="8">
        <v>35729915</v>
      </c>
      <c r="K2754" s="1" t="s">
        <v>166</v>
      </c>
    </row>
    <row r="2755" spans="1:11">
      <c r="A2755" s="1" t="s">
        <v>232</v>
      </c>
      <c r="B2755" s="1">
        <v>2754</v>
      </c>
      <c r="C2755" s="1">
        <v>202410</v>
      </c>
      <c r="D2755" s="4" t="s">
        <v>256</v>
      </c>
      <c r="E2755" s="1">
        <v>669</v>
      </c>
      <c r="F2755" s="1">
        <v>3</v>
      </c>
      <c r="G2755" s="1">
        <v>0</v>
      </c>
      <c r="H2755" s="8">
        <v>1817677</v>
      </c>
      <c r="I2755" s="8">
        <v>303033</v>
      </c>
      <c r="J2755" s="8">
        <v>2452349</v>
      </c>
      <c r="K2755" s="1" t="s">
        <v>166</v>
      </c>
    </row>
    <row r="2756" spans="1:11">
      <c r="A2756" s="1" t="s">
        <v>232</v>
      </c>
      <c r="B2756" s="1">
        <v>2755</v>
      </c>
      <c r="C2756" s="1">
        <v>202410</v>
      </c>
      <c r="D2756" s="4" t="s">
        <v>256</v>
      </c>
      <c r="E2756" s="1">
        <v>676</v>
      </c>
      <c r="F2756" s="1">
        <v>3</v>
      </c>
      <c r="G2756" s="1">
        <v>0</v>
      </c>
      <c r="H2756" s="8">
        <v>1248</v>
      </c>
      <c r="I2756" s="8">
        <v>221</v>
      </c>
      <c r="J2756" s="8">
        <v>3548</v>
      </c>
      <c r="K2756" s="1" t="s">
        <v>166</v>
      </c>
    </row>
    <row r="2757" spans="1:11">
      <c r="A2757" s="1" t="s">
        <v>232</v>
      </c>
      <c r="B2757" s="1">
        <v>2756</v>
      </c>
      <c r="C2757" s="1">
        <v>202410</v>
      </c>
      <c r="D2757" s="4" t="s">
        <v>256</v>
      </c>
      <c r="E2757" s="1">
        <v>690</v>
      </c>
      <c r="F2757" s="1">
        <v>3</v>
      </c>
      <c r="G2757" s="1">
        <v>0</v>
      </c>
      <c r="H2757" s="8">
        <v>339441</v>
      </c>
      <c r="I2757" s="8">
        <v>55309</v>
      </c>
      <c r="J2757" s="8">
        <v>1028177</v>
      </c>
      <c r="K2757" s="1" t="s">
        <v>166</v>
      </c>
    </row>
    <row r="2758" spans="1:11">
      <c r="A2758" s="1" t="s">
        <v>232</v>
      </c>
      <c r="B2758" s="1">
        <v>2757</v>
      </c>
      <c r="C2758" s="1">
        <v>202410</v>
      </c>
      <c r="D2758" s="4" t="s">
        <v>256</v>
      </c>
      <c r="E2758" s="1">
        <v>696</v>
      </c>
      <c r="F2758" s="1">
        <v>3</v>
      </c>
      <c r="G2758" s="1">
        <v>0</v>
      </c>
      <c r="H2758" s="8">
        <v>123949</v>
      </c>
      <c r="I2758" s="8">
        <v>52550</v>
      </c>
      <c r="J2758" s="8">
        <v>532315</v>
      </c>
      <c r="K2758" s="1" t="s">
        <v>166</v>
      </c>
    </row>
    <row r="2759" spans="1:11">
      <c r="A2759" s="1" t="s">
        <v>232</v>
      </c>
      <c r="B2759" s="1">
        <v>2758</v>
      </c>
      <c r="C2759" s="1">
        <v>202410</v>
      </c>
      <c r="D2759" s="4" t="s">
        <v>256</v>
      </c>
      <c r="E2759" s="1">
        <v>720</v>
      </c>
      <c r="F2759" s="1">
        <v>3</v>
      </c>
      <c r="G2759" s="1">
        <v>0</v>
      </c>
      <c r="H2759" s="8">
        <v>982070</v>
      </c>
      <c r="I2759" s="8">
        <v>250594</v>
      </c>
      <c r="J2759" s="8">
        <v>3723694</v>
      </c>
      <c r="K2759" s="1" t="s">
        <v>166</v>
      </c>
    </row>
    <row r="2760" spans="1:11">
      <c r="A2760" s="1" t="s">
        <v>232</v>
      </c>
      <c r="B2760" s="1">
        <v>2759</v>
      </c>
      <c r="C2760" s="1">
        <v>202410</v>
      </c>
      <c r="D2760" s="4" t="s">
        <v>265</v>
      </c>
      <c r="E2760" s="1">
        <v>52</v>
      </c>
      <c r="F2760" s="1">
        <v>3</v>
      </c>
      <c r="G2760" s="1">
        <v>0</v>
      </c>
      <c r="H2760" s="8">
        <v>897658</v>
      </c>
      <c r="I2760" s="8">
        <v>419708</v>
      </c>
      <c r="J2760" s="8">
        <v>7717005</v>
      </c>
      <c r="K2760" s="1" t="s">
        <v>166</v>
      </c>
    </row>
    <row r="2761" spans="1:11">
      <c r="A2761" s="1" t="s">
        <v>232</v>
      </c>
      <c r="B2761" s="1">
        <v>2760</v>
      </c>
      <c r="C2761" s="1">
        <v>202410</v>
      </c>
      <c r="D2761" s="4" t="s">
        <v>265</v>
      </c>
      <c r="E2761" s="1">
        <v>204</v>
      </c>
      <c r="F2761" s="1">
        <v>3</v>
      </c>
      <c r="G2761" s="1">
        <v>0</v>
      </c>
      <c r="H2761" s="8">
        <v>5748</v>
      </c>
      <c r="I2761" s="8">
        <v>3135</v>
      </c>
      <c r="J2761" s="8">
        <v>33009</v>
      </c>
      <c r="K2761" s="1" t="s">
        <v>166</v>
      </c>
    </row>
    <row r="2762" spans="1:11">
      <c r="A2762" s="1" t="s">
        <v>232</v>
      </c>
      <c r="B2762" s="1">
        <v>2761</v>
      </c>
      <c r="C2762" s="1">
        <v>202410</v>
      </c>
      <c r="D2762" s="4" t="s">
        <v>265</v>
      </c>
      <c r="E2762" s="1">
        <v>662</v>
      </c>
      <c r="F2762" s="1">
        <v>3</v>
      </c>
      <c r="G2762" s="1">
        <v>0</v>
      </c>
      <c r="H2762" s="8">
        <v>204199</v>
      </c>
      <c r="I2762" s="8">
        <v>108759</v>
      </c>
      <c r="J2762" s="8">
        <v>1137332</v>
      </c>
      <c r="K2762" s="1" t="s">
        <v>166</v>
      </c>
    </row>
    <row r="2763" spans="1:11">
      <c r="A2763" s="1" t="s">
        <v>232</v>
      </c>
      <c r="B2763" s="1">
        <v>2762</v>
      </c>
      <c r="C2763" s="1">
        <v>202410</v>
      </c>
      <c r="D2763" s="4" t="s">
        <v>265</v>
      </c>
      <c r="E2763" s="1">
        <v>664</v>
      </c>
      <c r="F2763" s="1">
        <v>3</v>
      </c>
      <c r="G2763" s="1">
        <v>0</v>
      </c>
      <c r="H2763" s="8">
        <v>155792</v>
      </c>
      <c r="I2763" s="8">
        <v>42606</v>
      </c>
      <c r="J2763" s="8">
        <v>443013</v>
      </c>
      <c r="K2763" s="1" t="s">
        <v>166</v>
      </c>
    </row>
    <row r="2764" spans="1:11">
      <c r="A2764" s="1" t="s">
        <v>232</v>
      </c>
      <c r="B2764" s="1">
        <v>2763</v>
      </c>
      <c r="C2764" s="1">
        <v>202410</v>
      </c>
      <c r="D2764" s="4" t="s">
        <v>265</v>
      </c>
      <c r="E2764" s="1">
        <v>666</v>
      </c>
      <c r="F2764" s="1">
        <v>3</v>
      </c>
      <c r="G2764" s="1">
        <v>0</v>
      </c>
      <c r="H2764" s="8">
        <v>5706116</v>
      </c>
      <c r="I2764" s="8">
        <v>2200370</v>
      </c>
      <c r="J2764" s="8">
        <v>25392764</v>
      </c>
      <c r="K2764" s="1" t="s">
        <v>166</v>
      </c>
    </row>
    <row r="2765" spans="1:11">
      <c r="A2765" s="1" t="s">
        <v>232</v>
      </c>
      <c r="B2765" s="1">
        <v>2764</v>
      </c>
      <c r="C2765" s="1">
        <v>202410</v>
      </c>
      <c r="D2765" s="4" t="s">
        <v>265</v>
      </c>
      <c r="E2765" s="1">
        <v>669</v>
      </c>
      <c r="F2765" s="1">
        <v>3</v>
      </c>
      <c r="G2765" s="1">
        <v>0</v>
      </c>
      <c r="H2765" s="8">
        <v>43403</v>
      </c>
      <c r="I2765" s="8">
        <v>14691</v>
      </c>
      <c r="J2765" s="8">
        <v>224842</v>
      </c>
      <c r="K2765" s="1" t="s">
        <v>166</v>
      </c>
    </row>
    <row r="2766" spans="1:11">
      <c r="A2766" s="1" t="s">
        <v>232</v>
      </c>
      <c r="B2766" s="1">
        <v>2765</v>
      </c>
      <c r="C2766" s="1">
        <v>202410</v>
      </c>
      <c r="D2766" s="4" t="s">
        <v>265</v>
      </c>
      <c r="E2766" s="1">
        <v>676</v>
      </c>
      <c r="F2766" s="1">
        <v>3</v>
      </c>
      <c r="G2766" s="1">
        <v>0</v>
      </c>
      <c r="H2766" s="8">
        <v>437118</v>
      </c>
      <c r="I2766" s="8">
        <v>146361</v>
      </c>
      <c r="J2766" s="8">
        <v>2189902</v>
      </c>
      <c r="K2766" s="1" t="s">
        <v>166</v>
      </c>
    </row>
    <row r="2767" spans="1:11">
      <c r="A2767" s="1" t="s">
        <v>232</v>
      </c>
      <c r="B2767" s="1">
        <v>2766</v>
      </c>
      <c r="C2767" s="1">
        <v>202410</v>
      </c>
      <c r="D2767" s="4" t="s">
        <v>265</v>
      </c>
      <c r="E2767" s="1">
        <v>690</v>
      </c>
      <c r="F2767" s="1">
        <v>3</v>
      </c>
      <c r="G2767" s="1">
        <v>0</v>
      </c>
      <c r="H2767" s="8">
        <v>118082</v>
      </c>
      <c r="I2767" s="8">
        <v>50827</v>
      </c>
      <c r="J2767" s="8">
        <v>1120630</v>
      </c>
      <c r="K2767" s="1" t="s">
        <v>166</v>
      </c>
    </row>
    <row r="2768" spans="1:11">
      <c r="A2768" s="1" t="s">
        <v>232</v>
      </c>
      <c r="B2768" s="1">
        <v>2767</v>
      </c>
      <c r="C2768" s="1">
        <v>202410</v>
      </c>
      <c r="D2768" s="4" t="s">
        <v>265</v>
      </c>
      <c r="E2768" s="1">
        <v>696</v>
      </c>
      <c r="F2768" s="1">
        <v>3</v>
      </c>
      <c r="G2768" s="1">
        <v>0</v>
      </c>
      <c r="H2768" s="8">
        <v>2186401</v>
      </c>
      <c r="I2768" s="8">
        <v>922239</v>
      </c>
      <c r="J2768" s="8">
        <v>10580114</v>
      </c>
      <c r="K2768" s="1" t="s">
        <v>166</v>
      </c>
    </row>
    <row r="2769" spans="1:11">
      <c r="A2769" s="1" t="s">
        <v>232</v>
      </c>
      <c r="B2769" s="1">
        <v>2768</v>
      </c>
      <c r="C2769" s="1">
        <v>202410</v>
      </c>
      <c r="D2769" s="4" t="s">
        <v>265</v>
      </c>
      <c r="E2769" s="1">
        <v>720</v>
      </c>
      <c r="F2769" s="1">
        <v>3</v>
      </c>
      <c r="G2769" s="1">
        <v>0</v>
      </c>
      <c r="H2769" s="8">
        <v>7398480</v>
      </c>
      <c r="I2769" s="8">
        <v>3214787</v>
      </c>
      <c r="J2769" s="8">
        <v>42896420</v>
      </c>
      <c r="K2769" s="1" t="s">
        <v>166</v>
      </c>
    </row>
    <row r="2770" spans="1:11">
      <c r="A2770" s="1" t="s">
        <v>232</v>
      </c>
      <c r="B2770" s="1">
        <v>2769</v>
      </c>
      <c r="C2770" s="1">
        <v>202410</v>
      </c>
      <c r="D2770" s="4" t="s">
        <v>271</v>
      </c>
      <c r="E2770" s="1">
        <v>52</v>
      </c>
      <c r="F2770" s="1">
        <v>3</v>
      </c>
      <c r="G2770" s="1">
        <v>0</v>
      </c>
      <c r="H2770" s="8">
        <v>121036</v>
      </c>
      <c r="I2770" s="8">
        <v>45086</v>
      </c>
      <c r="J2770" s="8">
        <v>1634198</v>
      </c>
      <c r="K2770" s="1" t="s">
        <v>166</v>
      </c>
    </row>
    <row r="2771" spans="1:11">
      <c r="A2771" s="1" t="s">
        <v>232</v>
      </c>
      <c r="B2771" s="1">
        <v>2770</v>
      </c>
      <c r="C2771" s="1">
        <v>202410</v>
      </c>
      <c r="D2771" s="4" t="s">
        <v>271</v>
      </c>
      <c r="E2771" s="1">
        <v>204</v>
      </c>
      <c r="F2771" s="1">
        <v>3</v>
      </c>
      <c r="G2771" s="1">
        <v>0</v>
      </c>
      <c r="H2771" s="8">
        <v>80818</v>
      </c>
      <c r="I2771" s="8">
        <v>29662</v>
      </c>
      <c r="J2771" s="8">
        <v>555139</v>
      </c>
      <c r="K2771" s="1" t="s">
        <v>166</v>
      </c>
    </row>
    <row r="2772" spans="1:11">
      <c r="A2772" s="1" t="s">
        <v>232</v>
      </c>
      <c r="B2772" s="1">
        <v>2771</v>
      </c>
      <c r="C2772" s="1">
        <v>202410</v>
      </c>
      <c r="D2772" s="4" t="s">
        <v>271</v>
      </c>
      <c r="E2772" s="1">
        <v>662</v>
      </c>
      <c r="F2772" s="1">
        <v>3</v>
      </c>
      <c r="G2772" s="1">
        <v>0</v>
      </c>
      <c r="H2772" s="8">
        <v>12022</v>
      </c>
      <c r="I2772" s="8">
        <v>4836</v>
      </c>
      <c r="J2772" s="8">
        <v>69400</v>
      </c>
      <c r="K2772" s="1" t="s">
        <v>166</v>
      </c>
    </row>
    <row r="2773" spans="1:11">
      <c r="A2773" s="1" t="s">
        <v>232</v>
      </c>
      <c r="B2773" s="1">
        <v>2772</v>
      </c>
      <c r="C2773" s="1">
        <v>202410</v>
      </c>
      <c r="D2773" s="4" t="s">
        <v>271</v>
      </c>
      <c r="E2773" s="1">
        <v>664</v>
      </c>
      <c r="F2773" s="1">
        <v>3</v>
      </c>
      <c r="G2773" s="1">
        <v>0</v>
      </c>
      <c r="H2773" s="8">
        <v>377238</v>
      </c>
      <c r="I2773" s="8">
        <v>148086</v>
      </c>
      <c r="J2773" s="8">
        <v>3967436</v>
      </c>
      <c r="K2773" s="1" t="s">
        <v>166</v>
      </c>
    </row>
    <row r="2774" spans="1:11">
      <c r="A2774" s="1" t="s">
        <v>232</v>
      </c>
      <c r="B2774" s="1">
        <v>2773</v>
      </c>
      <c r="C2774" s="1">
        <v>202410</v>
      </c>
      <c r="D2774" s="4" t="s">
        <v>271</v>
      </c>
      <c r="E2774" s="1">
        <v>666</v>
      </c>
      <c r="F2774" s="1">
        <v>3</v>
      </c>
      <c r="G2774" s="1">
        <v>0</v>
      </c>
      <c r="H2774" s="8">
        <v>132053</v>
      </c>
      <c r="I2774" s="8">
        <v>55810</v>
      </c>
      <c r="J2774" s="8">
        <v>820034</v>
      </c>
      <c r="K2774" s="1" t="s">
        <v>166</v>
      </c>
    </row>
    <row r="2775" spans="1:11">
      <c r="A2775" s="1" t="s">
        <v>232</v>
      </c>
      <c r="B2775" s="1">
        <v>2774</v>
      </c>
      <c r="C2775" s="1">
        <v>202410</v>
      </c>
      <c r="D2775" s="4" t="s">
        <v>271</v>
      </c>
      <c r="E2775" s="1">
        <v>669</v>
      </c>
      <c r="F2775" s="1">
        <v>3</v>
      </c>
      <c r="G2775" s="1">
        <v>0</v>
      </c>
      <c r="H2775" s="8">
        <v>229735</v>
      </c>
      <c r="I2775" s="8">
        <v>98523</v>
      </c>
      <c r="J2775" s="8">
        <v>1792115</v>
      </c>
      <c r="K2775" s="1" t="s">
        <v>166</v>
      </c>
    </row>
    <row r="2776" spans="1:11">
      <c r="A2776" s="1" t="s">
        <v>232</v>
      </c>
      <c r="B2776" s="1">
        <v>2775</v>
      </c>
      <c r="C2776" s="1">
        <v>202410</v>
      </c>
      <c r="D2776" s="4" t="s">
        <v>271</v>
      </c>
      <c r="E2776" s="1">
        <v>676</v>
      </c>
      <c r="F2776" s="1">
        <v>3</v>
      </c>
      <c r="G2776" s="1">
        <v>0</v>
      </c>
      <c r="H2776" s="8">
        <v>8207</v>
      </c>
      <c r="I2776" s="8">
        <v>6218</v>
      </c>
      <c r="J2776" s="8">
        <v>353002</v>
      </c>
      <c r="K2776" s="1" t="s">
        <v>166</v>
      </c>
    </row>
    <row r="2777" spans="1:11">
      <c r="A2777" s="1" t="s">
        <v>232</v>
      </c>
      <c r="B2777" s="1">
        <v>2776</v>
      </c>
      <c r="C2777" s="1">
        <v>202410</v>
      </c>
      <c r="D2777" s="4" t="s">
        <v>271</v>
      </c>
      <c r="E2777" s="1">
        <v>690</v>
      </c>
      <c r="F2777" s="1">
        <v>3</v>
      </c>
      <c r="G2777" s="1">
        <v>0</v>
      </c>
      <c r="H2777" s="8">
        <v>39621</v>
      </c>
      <c r="I2777" s="8">
        <v>9508</v>
      </c>
      <c r="J2777" s="8">
        <v>370323</v>
      </c>
      <c r="K2777" s="1" t="s">
        <v>166</v>
      </c>
    </row>
    <row r="2778" spans="1:11">
      <c r="A2778" s="1" t="s">
        <v>232</v>
      </c>
      <c r="B2778" s="1">
        <v>2777</v>
      </c>
      <c r="C2778" s="1">
        <v>202410</v>
      </c>
      <c r="D2778" s="4" t="s">
        <v>271</v>
      </c>
      <c r="E2778" s="1">
        <v>696</v>
      </c>
      <c r="F2778" s="1">
        <v>3</v>
      </c>
      <c r="G2778" s="1">
        <v>0</v>
      </c>
      <c r="H2778" s="8">
        <v>35344</v>
      </c>
      <c r="I2778" s="8">
        <v>20941</v>
      </c>
      <c r="J2778" s="8">
        <v>364833</v>
      </c>
      <c r="K2778" s="1" t="s">
        <v>166</v>
      </c>
    </row>
    <row r="2779" spans="1:11">
      <c r="A2779" s="1" t="s">
        <v>232</v>
      </c>
      <c r="B2779" s="1">
        <v>2778</v>
      </c>
      <c r="C2779" s="1">
        <v>202410</v>
      </c>
      <c r="D2779" s="4" t="s">
        <v>271</v>
      </c>
      <c r="E2779" s="1">
        <v>720</v>
      </c>
      <c r="F2779" s="1">
        <v>3</v>
      </c>
      <c r="G2779" s="1">
        <v>0</v>
      </c>
      <c r="H2779" s="8">
        <v>831499</v>
      </c>
      <c r="I2779" s="8">
        <v>366366</v>
      </c>
      <c r="J2779" s="8">
        <v>10203557</v>
      </c>
      <c r="K2779" s="1" t="s">
        <v>166</v>
      </c>
    </row>
    <row r="2780" spans="1:11">
      <c r="A2780" s="1" t="s">
        <v>232</v>
      </c>
      <c r="B2780" s="1">
        <v>2779</v>
      </c>
      <c r="C2780" s="1">
        <v>202410</v>
      </c>
      <c r="D2780" s="4" t="s">
        <v>278</v>
      </c>
      <c r="E2780" s="1">
        <v>52</v>
      </c>
      <c r="F2780" s="1">
        <v>3</v>
      </c>
      <c r="G2780" s="1">
        <v>0</v>
      </c>
      <c r="H2780" s="8">
        <v>86031</v>
      </c>
      <c r="I2780" s="8">
        <v>28316</v>
      </c>
      <c r="J2780" s="8">
        <v>1149001</v>
      </c>
      <c r="K2780" s="1" t="s">
        <v>166</v>
      </c>
    </row>
    <row r="2781" spans="1:11">
      <c r="A2781" s="1" t="s">
        <v>232</v>
      </c>
      <c r="B2781" s="1">
        <v>2780</v>
      </c>
      <c r="C2781" s="1">
        <v>202410</v>
      </c>
      <c r="D2781" s="4" t="s">
        <v>278</v>
      </c>
      <c r="E2781" s="1">
        <v>204</v>
      </c>
      <c r="F2781" s="1">
        <v>3</v>
      </c>
      <c r="G2781" s="1">
        <v>0</v>
      </c>
      <c r="H2781" s="8">
        <v>15727</v>
      </c>
      <c r="I2781" s="8">
        <v>5530</v>
      </c>
      <c r="J2781" s="8">
        <v>181147</v>
      </c>
      <c r="K2781" s="1" t="s">
        <v>166</v>
      </c>
    </row>
    <row r="2782" spans="1:11">
      <c r="A2782" s="1" t="s">
        <v>232</v>
      </c>
      <c r="B2782" s="1">
        <v>2781</v>
      </c>
      <c r="C2782" s="1">
        <v>202410</v>
      </c>
      <c r="D2782" s="4" t="s">
        <v>278</v>
      </c>
      <c r="E2782" s="1">
        <v>662</v>
      </c>
      <c r="F2782" s="1">
        <v>3</v>
      </c>
      <c r="G2782" s="1">
        <v>0</v>
      </c>
      <c r="H2782" s="8">
        <v>41907</v>
      </c>
      <c r="I2782" s="8">
        <v>17918</v>
      </c>
      <c r="J2782" s="8">
        <v>196316</v>
      </c>
      <c r="K2782" s="1" t="s">
        <v>166</v>
      </c>
    </row>
    <row r="2783" spans="1:11">
      <c r="A2783" s="1" t="s">
        <v>232</v>
      </c>
      <c r="B2783" s="1">
        <v>2782</v>
      </c>
      <c r="C2783" s="1">
        <v>202410</v>
      </c>
      <c r="D2783" s="4" t="s">
        <v>278</v>
      </c>
      <c r="E2783" s="1">
        <v>664</v>
      </c>
      <c r="F2783" s="1">
        <v>3</v>
      </c>
      <c r="G2783" s="1">
        <v>0</v>
      </c>
      <c r="H2783" s="8">
        <v>374616</v>
      </c>
      <c r="I2783" s="8">
        <v>129632</v>
      </c>
      <c r="J2783" s="8">
        <v>2514148</v>
      </c>
      <c r="K2783" s="1" t="s">
        <v>166</v>
      </c>
    </row>
    <row r="2784" spans="1:11">
      <c r="A2784" s="1" t="s">
        <v>232</v>
      </c>
      <c r="B2784" s="1">
        <v>2783</v>
      </c>
      <c r="C2784" s="1">
        <v>202410</v>
      </c>
      <c r="D2784" s="4" t="s">
        <v>278</v>
      </c>
      <c r="E2784" s="1">
        <v>666</v>
      </c>
      <c r="F2784" s="1">
        <v>3</v>
      </c>
      <c r="G2784" s="1">
        <v>0</v>
      </c>
      <c r="H2784" s="8">
        <v>2063336</v>
      </c>
      <c r="I2784" s="8">
        <v>729201</v>
      </c>
      <c r="J2784" s="8">
        <v>11233320</v>
      </c>
      <c r="K2784" s="1" t="s">
        <v>166</v>
      </c>
    </row>
    <row r="2785" spans="1:11">
      <c r="A2785" s="1" t="s">
        <v>232</v>
      </c>
      <c r="B2785" s="1">
        <v>2784</v>
      </c>
      <c r="C2785" s="1">
        <v>202410</v>
      </c>
      <c r="D2785" s="4" t="s">
        <v>278</v>
      </c>
      <c r="E2785" s="1">
        <v>669</v>
      </c>
      <c r="F2785" s="1">
        <v>3</v>
      </c>
      <c r="G2785" s="1">
        <v>0</v>
      </c>
      <c r="H2785" s="8">
        <v>43473</v>
      </c>
      <c r="I2785" s="8">
        <v>14569</v>
      </c>
      <c r="J2785" s="8">
        <v>309796</v>
      </c>
      <c r="K2785" s="1" t="s">
        <v>166</v>
      </c>
    </row>
    <row r="2786" spans="1:11">
      <c r="A2786" s="1" t="s">
        <v>232</v>
      </c>
      <c r="B2786" s="1">
        <v>2785</v>
      </c>
      <c r="C2786" s="1">
        <v>202410</v>
      </c>
      <c r="D2786" s="4" t="s">
        <v>278</v>
      </c>
      <c r="E2786" s="1">
        <v>676</v>
      </c>
      <c r="F2786" s="1">
        <v>3</v>
      </c>
      <c r="G2786" s="1">
        <v>0</v>
      </c>
      <c r="H2786" s="8">
        <v>9680</v>
      </c>
      <c r="I2786" s="8">
        <v>2046</v>
      </c>
      <c r="J2786" s="8">
        <v>48409</v>
      </c>
      <c r="K2786" s="1" t="s">
        <v>166</v>
      </c>
    </row>
    <row r="2787" spans="1:11">
      <c r="A2787" s="1" t="s">
        <v>232</v>
      </c>
      <c r="B2787" s="1">
        <v>2786</v>
      </c>
      <c r="C2787" s="1">
        <v>202410</v>
      </c>
      <c r="D2787" s="4" t="s">
        <v>278</v>
      </c>
      <c r="E2787" s="1">
        <v>690</v>
      </c>
      <c r="F2787" s="1">
        <v>3</v>
      </c>
      <c r="G2787" s="1">
        <v>0</v>
      </c>
      <c r="H2787" s="8">
        <v>93249</v>
      </c>
      <c r="I2787" s="8">
        <v>31921</v>
      </c>
      <c r="J2787" s="8">
        <v>973596</v>
      </c>
      <c r="K2787" s="1" t="s">
        <v>166</v>
      </c>
    </row>
    <row r="2788" spans="1:11">
      <c r="A2788" s="1" t="s">
        <v>232</v>
      </c>
      <c r="B2788" s="1">
        <v>2787</v>
      </c>
      <c r="C2788" s="1">
        <v>202410</v>
      </c>
      <c r="D2788" s="4" t="s">
        <v>278</v>
      </c>
      <c r="E2788" s="1">
        <v>696</v>
      </c>
      <c r="F2788" s="1">
        <v>3</v>
      </c>
      <c r="G2788" s="1">
        <v>0</v>
      </c>
      <c r="H2788" s="8">
        <v>79706</v>
      </c>
      <c r="I2788" s="8">
        <v>40176</v>
      </c>
      <c r="J2788" s="8">
        <v>811634</v>
      </c>
      <c r="K2788" s="1" t="s">
        <v>166</v>
      </c>
    </row>
    <row r="2789" spans="1:11">
      <c r="A2789" s="1" t="s">
        <v>232</v>
      </c>
      <c r="B2789" s="1">
        <v>2788</v>
      </c>
      <c r="C2789" s="1">
        <v>202410</v>
      </c>
      <c r="D2789" s="4" t="s">
        <v>278</v>
      </c>
      <c r="E2789" s="1">
        <v>720</v>
      </c>
      <c r="F2789" s="1">
        <v>3</v>
      </c>
      <c r="G2789" s="1">
        <v>0</v>
      </c>
      <c r="H2789" s="8">
        <v>123873</v>
      </c>
      <c r="I2789" s="8">
        <v>50429</v>
      </c>
      <c r="J2789" s="8">
        <v>1064103</v>
      </c>
      <c r="K2789" s="1" t="s">
        <v>166</v>
      </c>
    </row>
    <row r="2790" spans="1:11">
      <c r="A2790" s="1" t="s">
        <v>232</v>
      </c>
      <c r="B2790" s="1">
        <v>2789</v>
      </c>
      <c r="C2790" s="1">
        <v>202411</v>
      </c>
      <c r="D2790" s="4" t="s">
        <v>256</v>
      </c>
      <c r="E2790" s="1">
        <v>52</v>
      </c>
      <c r="F2790" s="1">
        <v>3</v>
      </c>
      <c r="G2790" s="1">
        <v>0</v>
      </c>
      <c r="H2790" s="8">
        <v>1645347</v>
      </c>
      <c r="I2790" s="8">
        <v>432533</v>
      </c>
      <c r="J2790" s="8">
        <v>8099456</v>
      </c>
      <c r="K2790" s="1" t="s">
        <v>166</v>
      </c>
    </row>
    <row r="2791" spans="1:11">
      <c r="A2791" s="1" t="s">
        <v>232</v>
      </c>
      <c r="B2791" s="1">
        <v>2790</v>
      </c>
      <c r="C2791" s="1">
        <v>202411</v>
      </c>
      <c r="D2791" s="4" t="s">
        <v>256</v>
      </c>
      <c r="E2791" s="1">
        <v>204</v>
      </c>
      <c r="F2791" s="1">
        <v>3</v>
      </c>
      <c r="G2791" s="1">
        <v>0</v>
      </c>
      <c r="H2791" s="8">
        <v>246391</v>
      </c>
      <c r="I2791" s="8">
        <v>34624</v>
      </c>
      <c r="J2791" s="8">
        <v>331011</v>
      </c>
      <c r="K2791" s="1" t="s">
        <v>166</v>
      </c>
    </row>
    <row r="2792" spans="1:11">
      <c r="A2792" s="1" t="s">
        <v>232</v>
      </c>
      <c r="B2792" s="1">
        <v>2791</v>
      </c>
      <c r="C2792" s="1">
        <v>202411</v>
      </c>
      <c r="D2792" s="4" t="s">
        <v>256</v>
      </c>
      <c r="E2792" s="1">
        <v>662</v>
      </c>
      <c r="F2792" s="1">
        <v>3</v>
      </c>
      <c r="G2792" s="1">
        <v>0</v>
      </c>
      <c r="H2792" s="8">
        <v>1223941</v>
      </c>
      <c r="I2792" s="8">
        <v>362559</v>
      </c>
      <c r="J2792" s="8">
        <v>3576591</v>
      </c>
      <c r="K2792" s="1" t="s">
        <v>166</v>
      </c>
    </row>
    <row r="2793" spans="1:11">
      <c r="A2793" s="1" t="s">
        <v>232</v>
      </c>
      <c r="B2793" s="1">
        <v>2792</v>
      </c>
      <c r="C2793" s="1">
        <v>202411</v>
      </c>
      <c r="D2793" s="4" t="s">
        <v>256</v>
      </c>
      <c r="E2793" s="1">
        <v>664</v>
      </c>
      <c r="F2793" s="1">
        <v>3</v>
      </c>
      <c r="G2793" s="1">
        <v>0</v>
      </c>
      <c r="H2793" s="8">
        <v>2284539</v>
      </c>
      <c r="I2793" s="8">
        <v>429476</v>
      </c>
      <c r="J2793" s="8">
        <v>5510124</v>
      </c>
      <c r="K2793" s="1" t="s">
        <v>166</v>
      </c>
    </row>
    <row r="2794" spans="1:11">
      <c r="A2794" s="1" t="s">
        <v>232</v>
      </c>
      <c r="B2794" s="1">
        <v>2793</v>
      </c>
      <c r="C2794" s="1">
        <v>202411</v>
      </c>
      <c r="D2794" s="4" t="s">
        <v>256</v>
      </c>
      <c r="E2794" s="1">
        <v>666</v>
      </c>
      <c r="F2794" s="1">
        <v>3</v>
      </c>
      <c r="G2794" s="1">
        <v>0</v>
      </c>
      <c r="H2794" s="8">
        <v>18363617</v>
      </c>
      <c r="I2794" s="8">
        <v>3203567</v>
      </c>
      <c r="J2794" s="8">
        <v>31995113</v>
      </c>
      <c r="K2794" s="1" t="s">
        <v>166</v>
      </c>
    </row>
    <row r="2795" spans="1:11">
      <c r="A2795" s="1" t="s">
        <v>232</v>
      </c>
      <c r="B2795" s="1">
        <v>2794</v>
      </c>
      <c r="C2795" s="1">
        <v>202411</v>
      </c>
      <c r="D2795" s="4" t="s">
        <v>256</v>
      </c>
      <c r="E2795" s="1">
        <v>669</v>
      </c>
      <c r="F2795" s="1">
        <v>3</v>
      </c>
      <c r="G2795" s="1">
        <v>0</v>
      </c>
      <c r="H2795" s="8">
        <v>1209985</v>
      </c>
      <c r="I2795" s="8">
        <v>271848</v>
      </c>
      <c r="J2795" s="8">
        <v>2148641</v>
      </c>
      <c r="K2795" s="1" t="s">
        <v>166</v>
      </c>
    </row>
    <row r="2796" spans="1:11">
      <c r="A2796" s="1" t="s">
        <v>232</v>
      </c>
      <c r="B2796" s="1">
        <v>2795</v>
      </c>
      <c r="C2796" s="1">
        <v>202411</v>
      </c>
      <c r="D2796" s="4" t="s">
        <v>256</v>
      </c>
      <c r="E2796" s="1">
        <v>676</v>
      </c>
      <c r="F2796" s="1">
        <v>3</v>
      </c>
      <c r="G2796" s="1">
        <v>0</v>
      </c>
      <c r="H2796" s="8">
        <v>13621</v>
      </c>
      <c r="I2796" s="8">
        <v>3288</v>
      </c>
      <c r="J2796" s="8">
        <v>42715</v>
      </c>
      <c r="K2796" s="1" t="s">
        <v>166</v>
      </c>
    </row>
    <row r="2797" spans="1:11">
      <c r="A2797" s="1" t="s">
        <v>232</v>
      </c>
      <c r="B2797" s="1">
        <v>2796</v>
      </c>
      <c r="C2797" s="1">
        <v>202411</v>
      </c>
      <c r="D2797" s="4" t="s">
        <v>256</v>
      </c>
      <c r="E2797" s="1">
        <v>690</v>
      </c>
      <c r="F2797" s="1">
        <v>3</v>
      </c>
      <c r="G2797" s="1">
        <v>0</v>
      </c>
      <c r="H2797" s="8">
        <v>282896</v>
      </c>
      <c r="I2797" s="8">
        <v>63837</v>
      </c>
      <c r="J2797" s="8">
        <v>1724943</v>
      </c>
      <c r="K2797" s="1" t="s">
        <v>166</v>
      </c>
    </row>
    <row r="2798" spans="1:11">
      <c r="A2798" s="1" t="s">
        <v>232</v>
      </c>
      <c r="B2798" s="1">
        <v>2797</v>
      </c>
      <c r="C2798" s="1">
        <v>202411</v>
      </c>
      <c r="D2798" s="4" t="s">
        <v>256</v>
      </c>
      <c r="E2798" s="1">
        <v>696</v>
      </c>
      <c r="F2798" s="1">
        <v>3</v>
      </c>
      <c r="G2798" s="1">
        <v>0</v>
      </c>
      <c r="H2798" s="8">
        <v>207993</v>
      </c>
      <c r="I2798" s="8">
        <v>58068</v>
      </c>
      <c r="J2798" s="8">
        <v>812107</v>
      </c>
      <c r="K2798" s="1" t="s">
        <v>166</v>
      </c>
    </row>
    <row r="2799" spans="1:11">
      <c r="A2799" s="1" t="s">
        <v>232</v>
      </c>
      <c r="B2799" s="1">
        <v>2798</v>
      </c>
      <c r="C2799" s="1">
        <v>202411</v>
      </c>
      <c r="D2799" s="4" t="s">
        <v>256</v>
      </c>
      <c r="E2799" s="1">
        <v>720</v>
      </c>
      <c r="F2799" s="1">
        <v>3</v>
      </c>
      <c r="G2799" s="1">
        <v>0</v>
      </c>
      <c r="H2799" s="8">
        <v>1321403</v>
      </c>
      <c r="I2799" s="8">
        <v>297627</v>
      </c>
      <c r="J2799" s="8">
        <v>4710972</v>
      </c>
      <c r="K2799" s="1" t="s">
        <v>166</v>
      </c>
    </row>
    <row r="2800" spans="1:11">
      <c r="A2800" s="1" t="s">
        <v>232</v>
      </c>
      <c r="B2800" s="1">
        <v>2799</v>
      </c>
      <c r="C2800" s="1">
        <v>202411</v>
      </c>
      <c r="D2800" s="4" t="s">
        <v>265</v>
      </c>
      <c r="E2800" s="1">
        <v>52</v>
      </c>
      <c r="F2800" s="1">
        <v>3</v>
      </c>
      <c r="G2800" s="1">
        <v>0</v>
      </c>
      <c r="H2800" s="8">
        <v>814534</v>
      </c>
      <c r="I2800" s="8">
        <v>355015</v>
      </c>
      <c r="J2800" s="8">
        <v>6916888</v>
      </c>
      <c r="K2800" s="1" t="s">
        <v>166</v>
      </c>
    </row>
    <row r="2801" spans="1:11">
      <c r="A2801" s="1" t="s">
        <v>232</v>
      </c>
      <c r="B2801" s="1">
        <v>2800</v>
      </c>
      <c r="C2801" s="1">
        <v>202411</v>
      </c>
      <c r="D2801" s="4" t="s">
        <v>265</v>
      </c>
      <c r="E2801" s="1">
        <v>204</v>
      </c>
      <c r="F2801" s="1">
        <v>3</v>
      </c>
      <c r="G2801" s="1">
        <v>0</v>
      </c>
      <c r="H2801" s="8">
        <v>8092</v>
      </c>
      <c r="I2801" s="8">
        <v>3522</v>
      </c>
      <c r="J2801" s="8">
        <v>39572</v>
      </c>
      <c r="K2801" s="1" t="s">
        <v>166</v>
      </c>
    </row>
    <row r="2802" spans="1:11">
      <c r="A2802" s="1" t="s">
        <v>232</v>
      </c>
      <c r="B2802" s="1">
        <v>2801</v>
      </c>
      <c r="C2802" s="1">
        <v>202411</v>
      </c>
      <c r="D2802" s="4" t="s">
        <v>265</v>
      </c>
      <c r="E2802" s="1">
        <v>662</v>
      </c>
      <c r="F2802" s="1">
        <v>3</v>
      </c>
      <c r="G2802" s="1">
        <v>0</v>
      </c>
      <c r="H2802" s="8">
        <v>156348</v>
      </c>
      <c r="I2802" s="8">
        <v>84468</v>
      </c>
      <c r="J2802" s="8">
        <v>924274</v>
      </c>
      <c r="K2802" s="1" t="s">
        <v>166</v>
      </c>
    </row>
    <row r="2803" spans="1:11">
      <c r="A2803" s="1" t="s">
        <v>232</v>
      </c>
      <c r="B2803" s="1">
        <v>2802</v>
      </c>
      <c r="C2803" s="1">
        <v>202411</v>
      </c>
      <c r="D2803" s="4" t="s">
        <v>265</v>
      </c>
      <c r="E2803" s="1">
        <v>664</v>
      </c>
      <c r="F2803" s="1">
        <v>3</v>
      </c>
      <c r="G2803" s="1">
        <v>0</v>
      </c>
      <c r="H2803" s="8">
        <v>82934</v>
      </c>
      <c r="I2803" s="8">
        <v>26215</v>
      </c>
      <c r="J2803" s="8">
        <v>300438</v>
      </c>
      <c r="K2803" s="1" t="s">
        <v>166</v>
      </c>
    </row>
    <row r="2804" spans="1:11">
      <c r="A2804" s="1" t="s">
        <v>232</v>
      </c>
      <c r="B2804" s="1">
        <v>2803</v>
      </c>
      <c r="C2804" s="1">
        <v>202411</v>
      </c>
      <c r="D2804" s="4" t="s">
        <v>265</v>
      </c>
      <c r="E2804" s="1">
        <v>666</v>
      </c>
      <c r="F2804" s="1">
        <v>3</v>
      </c>
      <c r="G2804" s="1">
        <v>0</v>
      </c>
      <c r="H2804" s="8">
        <v>4478241</v>
      </c>
      <c r="I2804" s="8">
        <v>1675439</v>
      </c>
      <c r="J2804" s="8">
        <v>21267149</v>
      </c>
      <c r="K2804" s="1" t="s">
        <v>166</v>
      </c>
    </row>
    <row r="2805" spans="1:11">
      <c r="A2805" s="1" t="s">
        <v>232</v>
      </c>
      <c r="B2805" s="1">
        <v>2804</v>
      </c>
      <c r="C2805" s="1">
        <v>202411</v>
      </c>
      <c r="D2805" s="4" t="s">
        <v>265</v>
      </c>
      <c r="E2805" s="1">
        <v>669</v>
      </c>
      <c r="F2805" s="1">
        <v>3</v>
      </c>
      <c r="G2805" s="1">
        <v>0</v>
      </c>
      <c r="H2805" s="8">
        <v>27847</v>
      </c>
      <c r="I2805" s="8">
        <v>9014</v>
      </c>
      <c r="J2805" s="8">
        <v>145073</v>
      </c>
      <c r="K2805" s="1" t="s">
        <v>166</v>
      </c>
    </row>
    <row r="2806" spans="1:11">
      <c r="A2806" s="1" t="s">
        <v>232</v>
      </c>
      <c r="B2806" s="1">
        <v>2805</v>
      </c>
      <c r="C2806" s="1">
        <v>202411</v>
      </c>
      <c r="D2806" s="4" t="s">
        <v>265</v>
      </c>
      <c r="E2806" s="1">
        <v>676</v>
      </c>
      <c r="F2806" s="1">
        <v>3</v>
      </c>
      <c r="G2806" s="1">
        <v>0</v>
      </c>
      <c r="H2806" s="8">
        <v>292662</v>
      </c>
      <c r="I2806" s="8">
        <v>87189</v>
      </c>
      <c r="J2806" s="8">
        <v>1423711</v>
      </c>
      <c r="K2806" s="1" t="s">
        <v>166</v>
      </c>
    </row>
    <row r="2807" spans="1:11">
      <c r="A2807" s="1" t="s">
        <v>232</v>
      </c>
      <c r="B2807" s="1">
        <v>2806</v>
      </c>
      <c r="C2807" s="1">
        <v>202411</v>
      </c>
      <c r="D2807" s="4" t="s">
        <v>265</v>
      </c>
      <c r="E2807" s="1">
        <v>690</v>
      </c>
      <c r="F2807" s="1">
        <v>3</v>
      </c>
      <c r="G2807" s="1">
        <v>0</v>
      </c>
      <c r="H2807" s="8">
        <v>117206</v>
      </c>
      <c r="I2807" s="8">
        <v>41810</v>
      </c>
      <c r="J2807" s="8">
        <v>935167</v>
      </c>
      <c r="K2807" s="1" t="s">
        <v>166</v>
      </c>
    </row>
    <row r="2808" spans="1:11">
      <c r="A2808" s="1" t="s">
        <v>232</v>
      </c>
      <c r="B2808" s="1">
        <v>2807</v>
      </c>
      <c r="C2808" s="1">
        <v>202411</v>
      </c>
      <c r="D2808" s="4" t="s">
        <v>265</v>
      </c>
      <c r="E2808" s="1">
        <v>696</v>
      </c>
      <c r="F2808" s="1">
        <v>3</v>
      </c>
      <c r="G2808" s="1">
        <v>0</v>
      </c>
      <c r="H2808" s="8">
        <v>3343226</v>
      </c>
      <c r="I2808" s="8">
        <v>1245773</v>
      </c>
      <c r="J2808" s="8">
        <v>13655307</v>
      </c>
      <c r="K2808" s="1" t="s">
        <v>166</v>
      </c>
    </row>
    <row r="2809" spans="1:11">
      <c r="A2809" s="1" t="s">
        <v>232</v>
      </c>
      <c r="B2809" s="1">
        <v>2808</v>
      </c>
      <c r="C2809" s="1">
        <v>202411</v>
      </c>
      <c r="D2809" s="4" t="s">
        <v>265</v>
      </c>
      <c r="E2809" s="1">
        <v>720</v>
      </c>
      <c r="F2809" s="1">
        <v>3</v>
      </c>
      <c r="G2809" s="1">
        <v>0</v>
      </c>
      <c r="H2809" s="8">
        <v>7106048</v>
      </c>
      <c r="I2809" s="8">
        <v>3010893</v>
      </c>
      <c r="J2809" s="8">
        <v>39448047</v>
      </c>
      <c r="K2809" s="1" t="s">
        <v>166</v>
      </c>
    </row>
    <row r="2810" spans="1:11">
      <c r="A2810" s="1" t="s">
        <v>232</v>
      </c>
      <c r="B2810" s="1">
        <v>2809</v>
      </c>
      <c r="C2810" s="1">
        <v>202411</v>
      </c>
      <c r="D2810" s="4" t="s">
        <v>271</v>
      </c>
      <c r="E2810" s="1">
        <v>52</v>
      </c>
      <c r="F2810" s="1">
        <v>3</v>
      </c>
      <c r="G2810" s="1">
        <v>0</v>
      </c>
      <c r="H2810" s="8">
        <v>76269</v>
      </c>
      <c r="I2810" s="8">
        <v>34225</v>
      </c>
      <c r="J2810" s="8">
        <v>1345181</v>
      </c>
      <c r="K2810" s="1" t="s">
        <v>166</v>
      </c>
    </row>
    <row r="2811" spans="1:11">
      <c r="A2811" s="1" t="s">
        <v>232</v>
      </c>
      <c r="B2811" s="1">
        <v>2810</v>
      </c>
      <c r="C2811" s="1">
        <v>202411</v>
      </c>
      <c r="D2811" s="4" t="s">
        <v>271</v>
      </c>
      <c r="E2811" s="1">
        <v>204</v>
      </c>
      <c r="F2811" s="1">
        <v>3</v>
      </c>
      <c r="G2811" s="1">
        <v>0</v>
      </c>
      <c r="H2811" s="8">
        <v>109553</v>
      </c>
      <c r="I2811" s="8">
        <v>38144</v>
      </c>
      <c r="J2811" s="8">
        <v>652343</v>
      </c>
      <c r="K2811" s="1" t="s">
        <v>166</v>
      </c>
    </row>
    <row r="2812" spans="1:11">
      <c r="A2812" s="1" t="s">
        <v>232</v>
      </c>
      <c r="B2812" s="1">
        <v>2811</v>
      </c>
      <c r="C2812" s="1">
        <v>202411</v>
      </c>
      <c r="D2812" s="4" t="s">
        <v>271</v>
      </c>
      <c r="E2812" s="1">
        <v>662</v>
      </c>
      <c r="F2812" s="1">
        <v>3</v>
      </c>
      <c r="G2812" s="1">
        <v>0</v>
      </c>
      <c r="H2812" s="8">
        <v>25244</v>
      </c>
      <c r="I2812" s="8">
        <v>13049</v>
      </c>
      <c r="J2812" s="8">
        <v>171228</v>
      </c>
      <c r="K2812" s="1" t="s">
        <v>166</v>
      </c>
    </row>
    <row r="2813" spans="1:11">
      <c r="A2813" s="1" t="s">
        <v>232</v>
      </c>
      <c r="B2813" s="1">
        <v>2812</v>
      </c>
      <c r="C2813" s="1">
        <v>202411</v>
      </c>
      <c r="D2813" s="4" t="s">
        <v>271</v>
      </c>
      <c r="E2813" s="1">
        <v>664</v>
      </c>
      <c r="F2813" s="1">
        <v>3</v>
      </c>
      <c r="G2813" s="1">
        <v>0</v>
      </c>
      <c r="H2813" s="8">
        <v>142571</v>
      </c>
      <c r="I2813" s="8">
        <v>52642</v>
      </c>
      <c r="J2813" s="8">
        <v>2054963</v>
      </c>
      <c r="K2813" s="1" t="s">
        <v>166</v>
      </c>
    </row>
    <row r="2814" spans="1:11">
      <c r="A2814" s="1" t="s">
        <v>232</v>
      </c>
      <c r="B2814" s="1">
        <v>2813</v>
      </c>
      <c r="C2814" s="1">
        <v>202411</v>
      </c>
      <c r="D2814" s="4" t="s">
        <v>271</v>
      </c>
      <c r="E2814" s="1">
        <v>666</v>
      </c>
      <c r="F2814" s="1">
        <v>3</v>
      </c>
      <c r="G2814" s="1">
        <v>0</v>
      </c>
      <c r="H2814" s="8">
        <v>82526</v>
      </c>
      <c r="I2814" s="8">
        <v>33149</v>
      </c>
      <c r="J2814" s="8">
        <v>482921</v>
      </c>
      <c r="K2814" s="1" t="s">
        <v>166</v>
      </c>
    </row>
    <row r="2815" spans="1:11">
      <c r="A2815" s="1" t="s">
        <v>232</v>
      </c>
      <c r="B2815" s="1">
        <v>2814</v>
      </c>
      <c r="C2815" s="1">
        <v>202411</v>
      </c>
      <c r="D2815" s="4" t="s">
        <v>271</v>
      </c>
      <c r="E2815" s="1">
        <v>669</v>
      </c>
      <c r="F2815" s="1">
        <v>3</v>
      </c>
      <c r="G2815" s="1">
        <v>0</v>
      </c>
      <c r="H2815" s="8">
        <v>97401</v>
      </c>
      <c r="I2815" s="8">
        <v>36156</v>
      </c>
      <c r="J2815" s="8">
        <v>756771</v>
      </c>
      <c r="K2815" s="1" t="s">
        <v>166</v>
      </c>
    </row>
    <row r="2816" spans="1:11">
      <c r="A2816" s="1" t="s">
        <v>232</v>
      </c>
      <c r="B2816" s="1">
        <v>2815</v>
      </c>
      <c r="C2816" s="1">
        <v>202411</v>
      </c>
      <c r="D2816" s="4" t="s">
        <v>271</v>
      </c>
      <c r="E2816" s="1">
        <v>676</v>
      </c>
      <c r="F2816" s="1">
        <v>3</v>
      </c>
      <c r="G2816" s="1">
        <v>0</v>
      </c>
      <c r="H2816" s="8">
        <v>11801</v>
      </c>
      <c r="I2816" s="8">
        <v>8977</v>
      </c>
      <c r="J2816" s="8">
        <v>474024</v>
      </c>
      <c r="K2816" s="1" t="s">
        <v>166</v>
      </c>
    </row>
    <row r="2817" spans="1:11">
      <c r="A2817" s="1" t="s">
        <v>232</v>
      </c>
      <c r="B2817" s="1">
        <v>2816</v>
      </c>
      <c r="C2817" s="1">
        <v>202411</v>
      </c>
      <c r="D2817" s="4" t="s">
        <v>271</v>
      </c>
      <c r="E2817" s="1">
        <v>690</v>
      </c>
      <c r="F2817" s="1">
        <v>3</v>
      </c>
      <c r="G2817" s="1">
        <v>0</v>
      </c>
      <c r="H2817" s="8">
        <v>68935</v>
      </c>
      <c r="I2817" s="8">
        <v>27238</v>
      </c>
      <c r="J2817" s="8">
        <v>671599</v>
      </c>
      <c r="K2817" s="1" t="s">
        <v>166</v>
      </c>
    </row>
    <row r="2818" spans="1:11">
      <c r="A2818" s="1" t="s">
        <v>232</v>
      </c>
      <c r="B2818" s="1">
        <v>2817</v>
      </c>
      <c r="C2818" s="1">
        <v>202411</v>
      </c>
      <c r="D2818" s="4" t="s">
        <v>271</v>
      </c>
      <c r="E2818" s="1">
        <v>696</v>
      </c>
      <c r="F2818" s="1">
        <v>3</v>
      </c>
      <c r="G2818" s="1">
        <v>0</v>
      </c>
      <c r="H2818" s="8">
        <v>41637</v>
      </c>
      <c r="I2818" s="8">
        <v>19678</v>
      </c>
      <c r="J2818" s="8">
        <v>435709</v>
      </c>
      <c r="K2818" s="1" t="s">
        <v>166</v>
      </c>
    </row>
    <row r="2819" spans="1:11">
      <c r="A2819" s="1" t="s">
        <v>232</v>
      </c>
      <c r="B2819" s="1">
        <v>2818</v>
      </c>
      <c r="C2819" s="1">
        <v>202411</v>
      </c>
      <c r="D2819" s="4" t="s">
        <v>271</v>
      </c>
      <c r="E2819" s="1">
        <v>720</v>
      </c>
      <c r="F2819" s="1">
        <v>3</v>
      </c>
      <c r="G2819" s="1">
        <v>0</v>
      </c>
      <c r="H2819" s="8">
        <v>626744</v>
      </c>
      <c r="I2819" s="8">
        <v>263864</v>
      </c>
      <c r="J2819" s="8">
        <v>8215057</v>
      </c>
      <c r="K2819" s="1" t="s">
        <v>166</v>
      </c>
    </row>
    <row r="2820" spans="1:11">
      <c r="A2820" s="1" t="s">
        <v>232</v>
      </c>
      <c r="B2820" s="1">
        <v>2819</v>
      </c>
      <c r="C2820" s="1">
        <v>202411</v>
      </c>
      <c r="D2820" s="4" t="s">
        <v>278</v>
      </c>
      <c r="E2820" s="1">
        <v>52</v>
      </c>
      <c r="F2820" s="1">
        <v>3</v>
      </c>
      <c r="G2820" s="1">
        <v>0</v>
      </c>
      <c r="H2820" s="8">
        <v>76419</v>
      </c>
      <c r="I2820" s="8">
        <v>31226</v>
      </c>
      <c r="J2820" s="8">
        <v>1129481</v>
      </c>
      <c r="K2820" s="1" t="s">
        <v>166</v>
      </c>
    </row>
    <row r="2821" spans="1:11">
      <c r="A2821" s="1" t="s">
        <v>232</v>
      </c>
      <c r="B2821" s="1">
        <v>2820</v>
      </c>
      <c r="C2821" s="1">
        <v>202411</v>
      </c>
      <c r="D2821" s="4" t="s">
        <v>278</v>
      </c>
      <c r="E2821" s="1">
        <v>204</v>
      </c>
      <c r="F2821" s="1">
        <v>3</v>
      </c>
      <c r="G2821" s="1">
        <v>0</v>
      </c>
      <c r="H2821" s="8">
        <v>9420</v>
      </c>
      <c r="I2821" s="8">
        <v>3263</v>
      </c>
      <c r="J2821" s="8">
        <v>102640</v>
      </c>
      <c r="K2821" s="1" t="s">
        <v>166</v>
      </c>
    </row>
    <row r="2822" spans="1:11">
      <c r="A2822" s="1" t="s">
        <v>232</v>
      </c>
      <c r="B2822" s="1">
        <v>2821</v>
      </c>
      <c r="C2822" s="1">
        <v>202411</v>
      </c>
      <c r="D2822" s="4" t="s">
        <v>278</v>
      </c>
      <c r="E2822" s="1">
        <v>662</v>
      </c>
      <c r="F2822" s="1">
        <v>3</v>
      </c>
      <c r="G2822" s="1">
        <v>0</v>
      </c>
      <c r="H2822" s="8">
        <v>30018</v>
      </c>
      <c r="I2822" s="8">
        <v>8804</v>
      </c>
      <c r="J2822" s="8">
        <v>93915</v>
      </c>
      <c r="K2822" s="1" t="s">
        <v>166</v>
      </c>
    </row>
    <row r="2823" spans="1:11">
      <c r="A2823" s="1" t="s">
        <v>232</v>
      </c>
      <c r="B2823" s="1">
        <v>2822</v>
      </c>
      <c r="C2823" s="1">
        <v>202411</v>
      </c>
      <c r="D2823" s="4" t="s">
        <v>278</v>
      </c>
      <c r="E2823" s="1">
        <v>664</v>
      </c>
      <c r="F2823" s="1">
        <v>3</v>
      </c>
      <c r="G2823" s="1">
        <v>0</v>
      </c>
      <c r="H2823" s="8">
        <v>198158</v>
      </c>
      <c r="I2823" s="8">
        <v>69046</v>
      </c>
      <c r="J2823" s="8">
        <v>1468329</v>
      </c>
      <c r="K2823" s="1" t="s">
        <v>166</v>
      </c>
    </row>
    <row r="2824" spans="1:11">
      <c r="A2824" s="1" t="s">
        <v>232</v>
      </c>
      <c r="B2824" s="1">
        <v>2823</v>
      </c>
      <c r="C2824" s="1">
        <v>202411</v>
      </c>
      <c r="D2824" s="4" t="s">
        <v>278</v>
      </c>
      <c r="E2824" s="1">
        <v>666</v>
      </c>
      <c r="F2824" s="1">
        <v>3</v>
      </c>
      <c r="G2824" s="1">
        <v>0</v>
      </c>
      <c r="H2824" s="8">
        <v>1275214</v>
      </c>
      <c r="I2824" s="8">
        <v>466303</v>
      </c>
      <c r="J2824" s="8">
        <v>7470724</v>
      </c>
      <c r="K2824" s="1" t="s">
        <v>166</v>
      </c>
    </row>
    <row r="2825" spans="1:11">
      <c r="A2825" s="1" t="s">
        <v>232</v>
      </c>
      <c r="B2825" s="1">
        <v>2824</v>
      </c>
      <c r="C2825" s="1">
        <v>202411</v>
      </c>
      <c r="D2825" s="4" t="s">
        <v>278</v>
      </c>
      <c r="E2825" s="1">
        <v>669</v>
      </c>
      <c r="F2825" s="1">
        <v>3</v>
      </c>
      <c r="G2825" s="1">
        <v>0</v>
      </c>
      <c r="H2825" s="8">
        <v>37856</v>
      </c>
      <c r="I2825" s="8">
        <v>11239</v>
      </c>
      <c r="J2825" s="8">
        <v>206487</v>
      </c>
      <c r="K2825" s="1" t="s">
        <v>166</v>
      </c>
    </row>
    <row r="2826" spans="1:11">
      <c r="A2826" s="1" t="s">
        <v>232</v>
      </c>
      <c r="B2826" s="1">
        <v>2825</v>
      </c>
      <c r="C2826" s="1">
        <v>202411</v>
      </c>
      <c r="D2826" s="4" t="s">
        <v>278</v>
      </c>
      <c r="E2826" s="1">
        <v>676</v>
      </c>
      <c r="F2826" s="1">
        <v>3</v>
      </c>
      <c r="G2826" s="1">
        <v>0</v>
      </c>
      <c r="H2826" s="8">
        <v>6318</v>
      </c>
      <c r="I2826" s="8">
        <v>1883</v>
      </c>
      <c r="J2826" s="8">
        <v>24433</v>
      </c>
      <c r="K2826" s="1" t="s">
        <v>166</v>
      </c>
    </row>
    <row r="2827" spans="1:11">
      <c r="A2827" s="1" t="s">
        <v>232</v>
      </c>
      <c r="B2827" s="1">
        <v>2826</v>
      </c>
      <c r="C2827" s="1">
        <v>202411</v>
      </c>
      <c r="D2827" s="4" t="s">
        <v>278</v>
      </c>
      <c r="E2827" s="1">
        <v>690</v>
      </c>
      <c r="F2827" s="1">
        <v>3</v>
      </c>
      <c r="G2827" s="1">
        <v>0</v>
      </c>
      <c r="H2827" s="8">
        <v>33500</v>
      </c>
      <c r="I2827" s="8">
        <v>16751</v>
      </c>
      <c r="J2827" s="8">
        <v>470357</v>
      </c>
      <c r="K2827" s="1" t="s">
        <v>166</v>
      </c>
    </row>
    <row r="2828" spans="1:11">
      <c r="A2828" s="1" t="s">
        <v>232</v>
      </c>
      <c r="B2828" s="1">
        <v>2827</v>
      </c>
      <c r="C2828" s="1">
        <v>202411</v>
      </c>
      <c r="D2828" s="4" t="s">
        <v>278</v>
      </c>
      <c r="E2828" s="1">
        <v>696</v>
      </c>
      <c r="F2828" s="1">
        <v>3</v>
      </c>
      <c r="G2828" s="1">
        <v>0</v>
      </c>
      <c r="H2828" s="8">
        <v>63175</v>
      </c>
      <c r="I2828" s="8">
        <v>22111</v>
      </c>
      <c r="J2828" s="8">
        <v>522474</v>
      </c>
      <c r="K2828" s="1" t="s">
        <v>166</v>
      </c>
    </row>
    <row r="2829" spans="1:11">
      <c r="A2829" s="1" t="s">
        <v>232</v>
      </c>
      <c r="B2829" s="1">
        <v>2828</v>
      </c>
      <c r="C2829" s="1">
        <v>202411</v>
      </c>
      <c r="D2829" s="4" t="s">
        <v>278</v>
      </c>
      <c r="E2829" s="1">
        <v>720</v>
      </c>
      <c r="F2829" s="1">
        <v>3</v>
      </c>
      <c r="G2829" s="1">
        <v>0</v>
      </c>
      <c r="H2829" s="8">
        <v>100264</v>
      </c>
      <c r="I2829" s="8">
        <v>51425</v>
      </c>
      <c r="J2829" s="8">
        <v>836508</v>
      </c>
      <c r="K2829" s="1" t="s">
        <v>166</v>
      </c>
    </row>
    <row r="2830" spans="1:11">
      <c r="A2830" s="1" t="s">
        <v>232</v>
      </c>
      <c r="B2830" s="1">
        <v>2829</v>
      </c>
      <c r="C2830" s="1">
        <v>202412</v>
      </c>
      <c r="D2830" s="4" t="s">
        <v>256</v>
      </c>
      <c r="E2830" s="1">
        <v>52</v>
      </c>
      <c r="F2830" s="1">
        <v>3</v>
      </c>
      <c r="G2830" s="1">
        <v>0</v>
      </c>
      <c r="H2830" s="8">
        <v>1133889</v>
      </c>
      <c r="I2830" s="8">
        <v>302264</v>
      </c>
      <c r="J2830" s="8">
        <v>5852083</v>
      </c>
      <c r="K2830" s="1" t="s">
        <v>166</v>
      </c>
    </row>
    <row r="2831" spans="1:11">
      <c r="A2831" s="1" t="s">
        <v>232</v>
      </c>
      <c r="B2831" s="1">
        <v>2830</v>
      </c>
      <c r="C2831" s="1">
        <v>202412</v>
      </c>
      <c r="D2831" s="4" t="s">
        <v>256</v>
      </c>
      <c r="E2831" s="1">
        <v>204</v>
      </c>
      <c r="F2831" s="1">
        <v>3</v>
      </c>
      <c r="G2831" s="1">
        <v>0</v>
      </c>
      <c r="H2831" s="8">
        <v>142952</v>
      </c>
      <c r="I2831" s="8">
        <v>21439</v>
      </c>
      <c r="J2831" s="8">
        <v>278932</v>
      </c>
      <c r="K2831" s="1" t="s">
        <v>166</v>
      </c>
    </row>
    <row r="2832" spans="1:11">
      <c r="A2832" s="1" t="s">
        <v>232</v>
      </c>
      <c r="B2832" s="1">
        <v>2831</v>
      </c>
      <c r="C2832" s="1">
        <v>202412</v>
      </c>
      <c r="D2832" s="4" t="s">
        <v>256</v>
      </c>
      <c r="E2832" s="1">
        <v>662</v>
      </c>
      <c r="F2832" s="1">
        <v>3</v>
      </c>
      <c r="G2832" s="1">
        <v>0</v>
      </c>
      <c r="H2832" s="8">
        <v>1039686</v>
      </c>
      <c r="I2832" s="8">
        <v>298568</v>
      </c>
      <c r="J2832" s="8">
        <v>3211286</v>
      </c>
      <c r="K2832" s="1" t="s">
        <v>166</v>
      </c>
    </row>
    <row r="2833" spans="1:11">
      <c r="A2833" s="1" t="s">
        <v>232</v>
      </c>
      <c r="B2833" s="1">
        <v>2832</v>
      </c>
      <c r="C2833" s="1">
        <v>202412</v>
      </c>
      <c r="D2833" s="4" t="s">
        <v>256</v>
      </c>
      <c r="E2833" s="1">
        <v>664</v>
      </c>
      <c r="F2833" s="1">
        <v>3</v>
      </c>
      <c r="G2833" s="1">
        <v>0</v>
      </c>
      <c r="H2833" s="8">
        <v>3057019</v>
      </c>
      <c r="I2833" s="8">
        <v>497208</v>
      </c>
      <c r="J2833" s="8">
        <v>6586843</v>
      </c>
      <c r="K2833" s="1" t="s">
        <v>166</v>
      </c>
    </row>
    <row r="2834" spans="1:11">
      <c r="A2834" s="1" t="s">
        <v>232</v>
      </c>
      <c r="B2834" s="1">
        <v>2833</v>
      </c>
      <c r="C2834" s="1">
        <v>202412</v>
      </c>
      <c r="D2834" s="4" t="s">
        <v>256</v>
      </c>
      <c r="E2834" s="1">
        <v>666</v>
      </c>
      <c r="F2834" s="1">
        <v>3</v>
      </c>
      <c r="G2834" s="1">
        <v>0</v>
      </c>
      <c r="H2834" s="8">
        <v>13651163</v>
      </c>
      <c r="I2834" s="8">
        <v>2344567</v>
      </c>
      <c r="J2834" s="8">
        <v>24904652</v>
      </c>
      <c r="K2834" s="1" t="s">
        <v>166</v>
      </c>
    </row>
    <row r="2835" spans="1:11">
      <c r="A2835" s="1" t="s">
        <v>232</v>
      </c>
      <c r="B2835" s="1">
        <v>2834</v>
      </c>
      <c r="C2835" s="1">
        <v>202412</v>
      </c>
      <c r="D2835" s="4" t="s">
        <v>256</v>
      </c>
      <c r="E2835" s="1">
        <v>669</v>
      </c>
      <c r="F2835" s="1">
        <v>3</v>
      </c>
      <c r="G2835" s="1">
        <v>0</v>
      </c>
      <c r="H2835" s="8">
        <v>2279149</v>
      </c>
      <c r="I2835" s="8">
        <v>246415</v>
      </c>
      <c r="J2835" s="8">
        <v>1970544</v>
      </c>
      <c r="K2835" s="1" t="s">
        <v>166</v>
      </c>
    </row>
    <row r="2836" spans="1:11">
      <c r="A2836" s="1" t="s">
        <v>232</v>
      </c>
      <c r="B2836" s="1">
        <v>2835</v>
      </c>
      <c r="C2836" s="1">
        <v>202412</v>
      </c>
      <c r="D2836" s="4" t="s">
        <v>256</v>
      </c>
      <c r="E2836" s="1">
        <v>676</v>
      </c>
      <c r="F2836" s="1">
        <v>3</v>
      </c>
      <c r="G2836" s="1">
        <v>0</v>
      </c>
      <c r="H2836" s="8">
        <v>2242</v>
      </c>
      <c r="I2836" s="8">
        <v>716</v>
      </c>
      <c r="J2836" s="8">
        <v>7652</v>
      </c>
      <c r="K2836" s="1" t="s">
        <v>166</v>
      </c>
    </row>
    <row r="2837" spans="1:11">
      <c r="A2837" s="1" t="s">
        <v>232</v>
      </c>
      <c r="B2837" s="1">
        <v>2836</v>
      </c>
      <c r="C2837" s="1">
        <v>202412</v>
      </c>
      <c r="D2837" s="4" t="s">
        <v>256</v>
      </c>
      <c r="E2837" s="1">
        <v>690</v>
      </c>
      <c r="F2837" s="1">
        <v>3</v>
      </c>
      <c r="G2837" s="1">
        <v>0</v>
      </c>
      <c r="H2837" s="8">
        <v>386531</v>
      </c>
      <c r="I2837" s="8">
        <v>78258</v>
      </c>
      <c r="J2837" s="8">
        <v>1927852</v>
      </c>
      <c r="K2837" s="1" t="s">
        <v>166</v>
      </c>
    </row>
    <row r="2838" spans="1:11">
      <c r="A2838" s="1" t="s">
        <v>232</v>
      </c>
      <c r="B2838" s="1">
        <v>2837</v>
      </c>
      <c r="C2838" s="1">
        <v>202412</v>
      </c>
      <c r="D2838" s="4" t="s">
        <v>256</v>
      </c>
      <c r="E2838" s="1">
        <v>696</v>
      </c>
      <c r="F2838" s="1">
        <v>3</v>
      </c>
      <c r="G2838" s="1">
        <v>0</v>
      </c>
      <c r="H2838" s="8">
        <v>201898</v>
      </c>
      <c r="I2838" s="8">
        <v>64511</v>
      </c>
      <c r="J2838" s="8">
        <v>923354</v>
      </c>
      <c r="K2838" s="1" t="s">
        <v>166</v>
      </c>
    </row>
    <row r="2839" spans="1:11">
      <c r="A2839" s="1" t="s">
        <v>232</v>
      </c>
      <c r="B2839" s="1">
        <v>2838</v>
      </c>
      <c r="C2839" s="1">
        <v>202412</v>
      </c>
      <c r="D2839" s="4" t="s">
        <v>256</v>
      </c>
      <c r="E2839" s="1">
        <v>720</v>
      </c>
      <c r="F2839" s="1">
        <v>3</v>
      </c>
      <c r="G2839" s="1">
        <v>0</v>
      </c>
      <c r="H2839" s="8">
        <v>1051281</v>
      </c>
      <c r="I2839" s="8">
        <v>230918</v>
      </c>
      <c r="J2839" s="8">
        <v>3688072</v>
      </c>
      <c r="K2839" s="1" t="s">
        <v>166</v>
      </c>
    </row>
    <row r="2840" spans="1:11">
      <c r="A2840" s="1" t="s">
        <v>232</v>
      </c>
      <c r="B2840" s="1">
        <v>2839</v>
      </c>
      <c r="C2840" s="1">
        <v>202412</v>
      </c>
      <c r="D2840" s="4" t="s">
        <v>265</v>
      </c>
      <c r="E2840" s="1">
        <v>52</v>
      </c>
      <c r="F2840" s="1">
        <v>3</v>
      </c>
      <c r="G2840" s="1">
        <v>0</v>
      </c>
      <c r="H2840" s="8">
        <v>523329</v>
      </c>
      <c r="I2840" s="8">
        <v>432720</v>
      </c>
      <c r="J2840" s="8">
        <v>4632971</v>
      </c>
      <c r="K2840" s="1" t="s">
        <v>166</v>
      </c>
    </row>
    <row r="2841" spans="1:11">
      <c r="A2841" s="1" t="s">
        <v>232</v>
      </c>
      <c r="B2841" s="1">
        <v>2840</v>
      </c>
      <c r="C2841" s="1">
        <v>202412</v>
      </c>
      <c r="D2841" s="4" t="s">
        <v>265</v>
      </c>
      <c r="E2841" s="1">
        <v>204</v>
      </c>
      <c r="F2841" s="1">
        <v>3</v>
      </c>
      <c r="G2841" s="1">
        <v>0</v>
      </c>
      <c r="H2841" s="8">
        <v>7337</v>
      </c>
      <c r="I2841" s="8">
        <v>3274</v>
      </c>
      <c r="J2841" s="8">
        <v>37445</v>
      </c>
      <c r="K2841" s="1" t="s">
        <v>166</v>
      </c>
    </row>
    <row r="2842" spans="1:11">
      <c r="A2842" s="1" t="s">
        <v>232</v>
      </c>
      <c r="B2842" s="1">
        <v>2841</v>
      </c>
      <c r="C2842" s="1">
        <v>202412</v>
      </c>
      <c r="D2842" s="4" t="s">
        <v>265</v>
      </c>
      <c r="E2842" s="1">
        <v>662</v>
      </c>
      <c r="F2842" s="1">
        <v>3</v>
      </c>
      <c r="G2842" s="1">
        <v>0</v>
      </c>
      <c r="H2842" s="8">
        <v>95937</v>
      </c>
      <c r="I2842" s="8">
        <v>53248</v>
      </c>
      <c r="J2842" s="8">
        <v>653991</v>
      </c>
      <c r="K2842" s="1" t="s">
        <v>166</v>
      </c>
    </row>
    <row r="2843" spans="1:11">
      <c r="A2843" s="1" t="s">
        <v>232</v>
      </c>
      <c r="B2843" s="1">
        <v>2842</v>
      </c>
      <c r="C2843" s="1">
        <v>202412</v>
      </c>
      <c r="D2843" s="4" t="s">
        <v>265</v>
      </c>
      <c r="E2843" s="1">
        <v>664</v>
      </c>
      <c r="F2843" s="1">
        <v>3</v>
      </c>
      <c r="G2843" s="1">
        <v>0</v>
      </c>
      <c r="H2843" s="8">
        <v>92039</v>
      </c>
      <c r="I2843" s="8">
        <v>25361</v>
      </c>
      <c r="J2843" s="8">
        <v>238469</v>
      </c>
      <c r="K2843" s="1" t="s">
        <v>166</v>
      </c>
    </row>
    <row r="2844" spans="1:11">
      <c r="A2844" s="1" t="s">
        <v>232</v>
      </c>
      <c r="B2844" s="1">
        <v>2843</v>
      </c>
      <c r="C2844" s="1">
        <v>202412</v>
      </c>
      <c r="D2844" s="4" t="s">
        <v>265</v>
      </c>
      <c r="E2844" s="1">
        <v>666</v>
      </c>
      <c r="F2844" s="1">
        <v>3</v>
      </c>
      <c r="G2844" s="1">
        <v>0</v>
      </c>
      <c r="H2844" s="8">
        <v>2903898</v>
      </c>
      <c r="I2844" s="8">
        <v>1079232</v>
      </c>
      <c r="J2844" s="8">
        <v>13999219</v>
      </c>
      <c r="K2844" s="1" t="s">
        <v>166</v>
      </c>
    </row>
    <row r="2845" spans="1:11">
      <c r="A2845" s="1" t="s">
        <v>232</v>
      </c>
      <c r="B2845" s="1">
        <v>2844</v>
      </c>
      <c r="C2845" s="1">
        <v>202412</v>
      </c>
      <c r="D2845" s="4" t="s">
        <v>265</v>
      </c>
      <c r="E2845" s="1">
        <v>669</v>
      </c>
      <c r="F2845" s="1">
        <v>3</v>
      </c>
      <c r="G2845" s="1">
        <v>0</v>
      </c>
      <c r="H2845" s="8">
        <v>21493</v>
      </c>
      <c r="I2845" s="8">
        <v>6144</v>
      </c>
      <c r="J2845" s="8">
        <v>101047</v>
      </c>
      <c r="K2845" s="1" t="s">
        <v>166</v>
      </c>
    </row>
    <row r="2846" spans="1:11">
      <c r="A2846" s="1" t="s">
        <v>232</v>
      </c>
      <c r="B2846" s="1">
        <v>2845</v>
      </c>
      <c r="C2846" s="1">
        <v>202412</v>
      </c>
      <c r="D2846" s="4" t="s">
        <v>265</v>
      </c>
      <c r="E2846" s="1">
        <v>676</v>
      </c>
      <c r="F2846" s="1">
        <v>3</v>
      </c>
      <c r="G2846" s="1">
        <v>0</v>
      </c>
      <c r="H2846" s="8">
        <v>175720</v>
      </c>
      <c r="I2846" s="8">
        <v>47029</v>
      </c>
      <c r="J2846" s="8">
        <v>808537</v>
      </c>
      <c r="K2846" s="1" t="s">
        <v>166</v>
      </c>
    </row>
    <row r="2847" spans="1:11">
      <c r="A2847" s="1" t="s">
        <v>232</v>
      </c>
      <c r="B2847" s="1">
        <v>2846</v>
      </c>
      <c r="C2847" s="1">
        <v>202412</v>
      </c>
      <c r="D2847" s="4" t="s">
        <v>265</v>
      </c>
      <c r="E2847" s="1">
        <v>690</v>
      </c>
      <c r="F2847" s="1">
        <v>3</v>
      </c>
      <c r="G2847" s="1">
        <v>0</v>
      </c>
      <c r="H2847" s="8">
        <v>58056</v>
      </c>
      <c r="I2847" s="8">
        <v>19619</v>
      </c>
      <c r="J2847" s="8">
        <v>564571</v>
      </c>
      <c r="K2847" s="1" t="s">
        <v>166</v>
      </c>
    </row>
    <row r="2848" spans="1:11">
      <c r="A2848" s="1" t="s">
        <v>232</v>
      </c>
      <c r="B2848" s="1">
        <v>2847</v>
      </c>
      <c r="C2848" s="1">
        <v>202412</v>
      </c>
      <c r="D2848" s="4" t="s">
        <v>265</v>
      </c>
      <c r="E2848" s="1">
        <v>696</v>
      </c>
      <c r="F2848" s="1">
        <v>3</v>
      </c>
      <c r="G2848" s="1">
        <v>0</v>
      </c>
      <c r="H2848" s="8">
        <v>1295438</v>
      </c>
      <c r="I2848" s="8">
        <v>527274</v>
      </c>
      <c r="J2848" s="8">
        <v>6349924</v>
      </c>
      <c r="K2848" s="1" t="s">
        <v>166</v>
      </c>
    </row>
    <row r="2849" spans="1:11">
      <c r="A2849" s="1" t="s">
        <v>232</v>
      </c>
      <c r="B2849" s="1">
        <v>2848</v>
      </c>
      <c r="C2849" s="1">
        <v>202412</v>
      </c>
      <c r="D2849" s="4" t="s">
        <v>265</v>
      </c>
      <c r="E2849" s="1">
        <v>720</v>
      </c>
      <c r="F2849" s="1">
        <v>3</v>
      </c>
      <c r="G2849" s="1">
        <v>0</v>
      </c>
      <c r="H2849" s="8">
        <v>2763135</v>
      </c>
      <c r="I2849" s="8">
        <v>1203409</v>
      </c>
      <c r="J2849" s="8">
        <v>17632220</v>
      </c>
      <c r="K2849" s="1" t="s">
        <v>166</v>
      </c>
    </row>
    <row r="2850" spans="1:11">
      <c r="A2850" s="1" t="s">
        <v>232</v>
      </c>
      <c r="B2850" s="1">
        <v>2849</v>
      </c>
      <c r="C2850" s="1">
        <v>202412</v>
      </c>
      <c r="D2850" s="4" t="s">
        <v>271</v>
      </c>
      <c r="E2850" s="1">
        <v>52</v>
      </c>
      <c r="F2850" s="1">
        <v>3</v>
      </c>
      <c r="G2850" s="1">
        <v>0</v>
      </c>
      <c r="H2850" s="8">
        <v>46996</v>
      </c>
      <c r="I2850" s="8">
        <v>26959</v>
      </c>
      <c r="J2850" s="8">
        <v>971098</v>
      </c>
      <c r="K2850" s="1" t="s">
        <v>166</v>
      </c>
    </row>
    <row r="2851" spans="1:11">
      <c r="A2851" s="1" t="s">
        <v>232</v>
      </c>
      <c r="B2851" s="1">
        <v>2850</v>
      </c>
      <c r="C2851" s="1">
        <v>202412</v>
      </c>
      <c r="D2851" s="4" t="s">
        <v>271</v>
      </c>
      <c r="E2851" s="1">
        <v>204</v>
      </c>
      <c r="F2851" s="1">
        <v>3</v>
      </c>
      <c r="G2851" s="1">
        <v>0</v>
      </c>
      <c r="H2851" s="8">
        <v>113304</v>
      </c>
      <c r="I2851" s="8">
        <v>43278</v>
      </c>
      <c r="J2851" s="8">
        <v>814882</v>
      </c>
      <c r="K2851" s="1" t="s">
        <v>166</v>
      </c>
    </row>
    <row r="2852" spans="1:11">
      <c r="A2852" s="1" t="s">
        <v>232</v>
      </c>
      <c r="B2852" s="1">
        <v>2851</v>
      </c>
      <c r="C2852" s="1">
        <v>202412</v>
      </c>
      <c r="D2852" s="4" t="s">
        <v>271</v>
      </c>
      <c r="E2852" s="1">
        <v>662</v>
      </c>
      <c r="F2852" s="1">
        <v>3</v>
      </c>
      <c r="G2852" s="1">
        <v>0</v>
      </c>
      <c r="H2852" s="8">
        <v>6358</v>
      </c>
      <c r="I2852" s="8">
        <v>2921</v>
      </c>
      <c r="J2852" s="8">
        <v>40919</v>
      </c>
      <c r="K2852" s="1" t="s">
        <v>166</v>
      </c>
    </row>
    <row r="2853" spans="1:11">
      <c r="A2853" s="1" t="s">
        <v>232</v>
      </c>
      <c r="B2853" s="1">
        <v>2852</v>
      </c>
      <c r="C2853" s="1">
        <v>202412</v>
      </c>
      <c r="D2853" s="4" t="s">
        <v>271</v>
      </c>
      <c r="E2853" s="1">
        <v>664</v>
      </c>
      <c r="F2853" s="1">
        <v>3</v>
      </c>
      <c r="G2853" s="1">
        <v>0</v>
      </c>
      <c r="H2853" s="8">
        <v>149214</v>
      </c>
      <c r="I2853" s="8">
        <v>47856</v>
      </c>
      <c r="J2853" s="8">
        <v>1516244</v>
      </c>
      <c r="K2853" s="1" t="s">
        <v>166</v>
      </c>
    </row>
    <row r="2854" spans="1:11">
      <c r="A2854" s="1" t="s">
        <v>232</v>
      </c>
      <c r="B2854" s="1">
        <v>2853</v>
      </c>
      <c r="C2854" s="1">
        <v>202412</v>
      </c>
      <c r="D2854" s="4" t="s">
        <v>271</v>
      </c>
      <c r="E2854" s="1">
        <v>666</v>
      </c>
      <c r="F2854" s="1">
        <v>3</v>
      </c>
      <c r="G2854" s="1">
        <v>0</v>
      </c>
      <c r="H2854" s="8">
        <v>65193</v>
      </c>
      <c r="I2854" s="8">
        <v>23863</v>
      </c>
      <c r="J2854" s="8">
        <v>357352</v>
      </c>
      <c r="K2854" s="1" t="s">
        <v>166</v>
      </c>
    </row>
    <row r="2855" spans="1:11">
      <c r="A2855" s="1" t="s">
        <v>232</v>
      </c>
      <c r="B2855" s="1">
        <v>2854</v>
      </c>
      <c r="C2855" s="1">
        <v>202412</v>
      </c>
      <c r="D2855" s="4" t="s">
        <v>271</v>
      </c>
      <c r="E2855" s="1">
        <v>669</v>
      </c>
      <c r="F2855" s="1">
        <v>3</v>
      </c>
      <c r="G2855" s="1">
        <v>0</v>
      </c>
      <c r="H2855" s="8">
        <v>85028</v>
      </c>
      <c r="I2855" s="8">
        <v>24904</v>
      </c>
      <c r="J2855" s="8">
        <v>508267</v>
      </c>
      <c r="K2855" s="1" t="s">
        <v>166</v>
      </c>
    </row>
    <row r="2856" spans="1:11">
      <c r="A2856" s="1" t="s">
        <v>232</v>
      </c>
      <c r="B2856" s="1">
        <v>2855</v>
      </c>
      <c r="C2856" s="1">
        <v>202412</v>
      </c>
      <c r="D2856" s="4" t="s">
        <v>271</v>
      </c>
      <c r="E2856" s="1">
        <v>676</v>
      </c>
      <c r="F2856" s="1">
        <v>3</v>
      </c>
      <c r="G2856" s="1">
        <v>0</v>
      </c>
      <c r="H2856" s="8">
        <v>3736</v>
      </c>
      <c r="I2856" s="8">
        <v>7487</v>
      </c>
      <c r="J2856" s="8">
        <v>611411</v>
      </c>
      <c r="K2856" s="1" t="s">
        <v>166</v>
      </c>
    </row>
    <row r="2857" spans="1:11">
      <c r="A2857" s="1" t="s">
        <v>232</v>
      </c>
      <c r="B2857" s="1">
        <v>2856</v>
      </c>
      <c r="C2857" s="1">
        <v>202412</v>
      </c>
      <c r="D2857" s="4" t="s">
        <v>271</v>
      </c>
      <c r="E2857" s="1">
        <v>690</v>
      </c>
      <c r="F2857" s="1">
        <v>3</v>
      </c>
      <c r="G2857" s="1">
        <v>0</v>
      </c>
      <c r="H2857" s="8">
        <v>13833</v>
      </c>
      <c r="I2857" s="8">
        <v>9405</v>
      </c>
      <c r="J2857" s="8">
        <v>327420</v>
      </c>
      <c r="K2857" s="1" t="s">
        <v>166</v>
      </c>
    </row>
    <row r="2858" spans="1:11">
      <c r="A2858" s="1" t="s">
        <v>232</v>
      </c>
      <c r="B2858" s="1">
        <v>2857</v>
      </c>
      <c r="C2858" s="1">
        <v>202412</v>
      </c>
      <c r="D2858" s="4" t="s">
        <v>271</v>
      </c>
      <c r="E2858" s="1">
        <v>696</v>
      </c>
      <c r="F2858" s="1">
        <v>3</v>
      </c>
      <c r="G2858" s="1">
        <v>0</v>
      </c>
      <c r="H2858" s="8">
        <v>32703</v>
      </c>
      <c r="I2858" s="8">
        <v>12021</v>
      </c>
      <c r="J2858" s="8">
        <v>200617</v>
      </c>
      <c r="K2858" s="1" t="s">
        <v>166</v>
      </c>
    </row>
    <row r="2859" spans="1:11">
      <c r="A2859" s="1" t="s">
        <v>232</v>
      </c>
      <c r="B2859" s="1">
        <v>2858</v>
      </c>
      <c r="C2859" s="1">
        <v>202412</v>
      </c>
      <c r="D2859" s="4" t="s">
        <v>271</v>
      </c>
      <c r="E2859" s="1">
        <v>720</v>
      </c>
      <c r="F2859" s="1">
        <v>3</v>
      </c>
      <c r="G2859" s="1">
        <v>0</v>
      </c>
      <c r="H2859" s="8">
        <v>455032</v>
      </c>
      <c r="I2859" s="8">
        <v>199642</v>
      </c>
      <c r="J2859" s="8">
        <v>6800544</v>
      </c>
      <c r="K2859" s="1" t="s">
        <v>166</v>
      </c>
    </row>
    <row r="2860" spans="1:11">
      <c r="A2860" s="1" t="s">
        <v>232</v>
      </c>
      <c r="B2860" s="1">
        <v>2859</v>
      </c>
      <c r="C2860" s="1">
        <v>202412</v>
      </c>
      <c r="D2860" s="4" t="s">
        <v>278</v>
      </c>
      <c r="E2860" s="1">
        <v>52</v>
      </c>
      <c r="F2860" s="1">
        <v>3</v>
      </c>
      <c r="G2860" s="1">
        <v>0</v>
      </c>
      <c r="H2860" s="8">
        <v>46482</v>
      </c>
      <c r="I2860" s="8">
        <v>17131</v>
      </c>
      <c r="J2860" s="8">
        <v>828719</v>
      </c>
      <c r="K2860" s="1" t="s">
        <v>166</v>
      </c>
    </row>
    <row r="2861" spans="1:11">
      <c r="A2861" s="1" t="s">
        <v>232</v>
      </c>
      <c r="B2861" s="1">
        <v>2860</v>
      </c>
      <c r="C2861" s="1">
        <v>202412</v>
      </c>
      <c r="D2861" s="4" t="s">
        <v>278</v>
      </c>
      <c r="E2861" s="1">
        <v>204</v>
      </c>
      <c r="F2861" s="1">
        <v>3</v>
      </c>
      <c r="G2861" s="1">
        <v>0</v>
      </c>
      <c r="H2861" s="8">
        <v>5089</v>
      </c>
      <c r="I2861" s="8">
        <v>1605</v>
      </c>
      <c r="J2861" s="8">
        <v>92783</v>
      </c>
      <c r="K2861" s="1" t="s">
        <v>166</v>
      </c>
    </row>
    <row r="2862" spans="1:11">
      <c r="A2862" s="1" t="s">
        <v>232</v>
      </c>
      <c r="B2862" s="1">
        <v>2861</v>
      </c>
      <c r="C2862" s="1">
        <v>202412</v>
      </c>
      <c r="D2862" s="4" t="s">
        <v>278</v>
      </c>
      <c r="E2862" s="1">
        <v>662</v>
      </c>
      <c r="F2862" s="1">
        <v>3</v>
      </c>
      <c r="G2862" s="1">
        <v>0</v>
      </c>
      <c r="H2862" s="8">
        <v>3373</v>
      </c>
      <c r="I2862" s="8">
        <v>1331</v>
      </c>
      <c r="J2862" s="8">
        <v>26030</v>
      </c>
      <c r="K2862" s="1" t="s">
        <v>166</v>
      </c>
    </row>
    <row r="2863" spans="1:11">
      <c r="A2863" s="1" t="s">
        <v>232</v>
      </c>
      <c r="B2863" s="1">
        <v>2862</v>
      </c>
      <c r="C2863" s="1">
        <v>202412</v>
      </c>
      <c r="D2863" s="4" t="s">
        <v>278</v>
      </c>
      <c r="E2863" s="1">
        <v>664</v>
      </c>
      <c r="F2863" s="1">
        <v>3</v>
      </c>
      <c r="G2863" s="1">
        <v>0</v>
      </c>
      <c r="H2863" s="8">
        <v>246229</v>
      </c>
      <c r="I2863" s="8">
        <v>78614</v>
      </c>
      <c r="J2863" s="8">
        <v>1600716</v>
      </c>
      <c r="K2863" s="1" t="s">
        <v>166</v>
      </c>
    </row>
    <row r="2864" spans="1:11">
      <c r="A2864" s="1" t="s">
        <v>232</v>
      </c>
      <c r="B2864" s="1">
        <v>2863</v>
      </c>
      <c r="C2864" s="1">
        <v>202412</v>
      </c>
      <c r="D2864" s="4" t="s">
        <v>278</v>
      </c>
      <c r="E2864" s="1">
        <v>666</v>
      </c>
      <c r="F2864" s="1">
        <v>3</v>
      </c>
      <c r="G2864" s="1">
        <v>0</v>
      </c>
      <c r="H2864" s="8">
        <v>945181</v>
      </c>
      <c r="I2864" s="8">
        <v>347895</v>
      </c>
      <c r="J2864" s="8">
        <v>5901415</v>
      </c>
      <c r="K2864" s="1" t="s">
        <v>166</v>
      </c>
    </row>
    <row r="2865" spans="1:11">
      <c r="A2865" s="1" t="s">
        <v>232</v>
      </c>
      <c r="B2865" s="1">
        <v>2864</v>
      </c>
      <c r="C2865" s="1">
        <v>202412</v>
      </c>
      <c r="D2865" s="4" t="s">
        <v>278</v>
      </c>
      <c r="E2865" s="1">
        <v>669</v>
      </c>
      <c r="F2865" s="1">
        <v>3</v>
      </c>
      <c r="G2865" s="1">
        <v>0</v>
      </c>
      <c r="H2865" s="8">
        <v>45855</v>
      </c>
      <c r="I2865" s="8">
        <v>10363</v>
      </c>
      <c r="J2865" s="8">
        <v>253146</v>
      </c>
      <c r="K2865" s="1" t="s">
        <v>166</v>
      </c>
    </row>
    <row r="2866" spans="1:11">
      <c r="A2866" s="1" t="s">
        <v>232</v>
      </c>
      <c r="B2866" s="1">
        <v>2865</v>
      </c>
      <c r="C2866" s="1">
        <v>202412</v>
      </c>
      <c r="D2866" s="4" t="s">
        <v>278</v>
      </c>
      <c r="E2866" s="1">
        <v>676</v>
      </c>
      <c r="F2866" s="1">
        <v>3</v>
      </c>
      <c r="G2866" s="1">
        <v>0</v>
      </c>
      <c r="H2866" s="8">
        <v>3666</v>
      </c>
      <c r="I2866" s="8">
        <v>787</v>
      </c>
      <c r="J2866" s="8">
        <v>15114</v>
      </c>
      <c r="K2866" s="1" t="s">
        <v>166</v>
      </c>
    </row>
    <row r="2867" spans="1:11">
      <c r="A2867" s="1" t="s">
        <v>232</v>
      </c>
      <c r="B2867" s="1">
        <v>2866</v>
      </c>
      <c r="C2867" s="1">
        <v>202412</v>
      </c>
      <c r="D2867" s="4" t="s">
        <v>278</v>
      </c>
      <c r="E2867" s="1">
        <v>690</v>
      </c>
      <c r="F2867" s="1">
        <v>3</v>
      </c>
      <c r="G2867" s="1">
        <v>0</v>
      </c>
      <c r="H2867" s="8">
        <v>11772</v>
      </c>
      <c r="I2867" s="8">
        <v>5554</v>
      </c>
      <c r="J2867" s="8">
        <v>190858</v>
      </c>
      <c r="K2867" s="1" t="s">
        <v>166</v>
      </c>
    </row>
    <row r="2868" spans="1:11">
      <c r="A2868" s="1" t="s">
        <v>232</v>
      </c>
      <c r="B2868" s="1">
        <v>2867</v>
      </c>
      <c r="C2868" s="1">
        <v>202412</v>
      </c>
      <c r="D2868" s="4" t="s">
        <v>278</v>
      </c>
      <c r="E2868" s="1">
        <v>696</v>
      </c>
      <c r="F2868" s="1">
        <v>3</v>
      </c>
      <c r="G2868" s="1">
        <v>0</v>
      </c>
      <c r="H2868" s="8">
        <v>78566</v>
      </c>
      <c r="I2868" s="8">
        <v>30358</v>
      </c>
      <c r="J2868" s="8">
        <v>698664</v>
      </c>
      <c r="K2868" s="1" t="s">
        <v>166</v>
      </c>
    </row>
    <row r="2869" spans="1:11">
      <c r="A2869" s="1" t="s">
        <v>232</v>
      </c>
      <c r="B2869" s="1">
        <v>2868</v>
      </c>
      <c r="C2869" s="1">
        <v>202412</v>
      </c>
      <c r="D2869" s="4" t="s">
        <v>278</v>
      </c>
      <c r="E2869" s="1">
        <v>720</v>
      </c>
      <c r="F2869" s="1">
        <v>3</v>
      </c>
      <c r="G2869" s="1">
        <v>0</v>
      </c>
      <c r="H2869" s="8">
        <v>62559</v>
      </c>
      <c r="I2869" s="8">
        <v>30040</v>
      </c>
      <c r="J2869" s="8">
        <v>414002</v>
      </c>
      <c r="K2869" s="1" t="s">
        <v>166</v>
      </c>
    </row>
    <row r="2870" spans="1:11">
      <c r="A2870" s="1" t="s">
        <v>232</v>
      </c>
      <c r="B2870" s="1">
        <v>2869</v>
      </c>
      <c r="C2870" s="1">
        <v>202501</v>
      </c>
      <c r="D2870" s="4" t="s">
        <v>256</v>
      </c>
      <c r="E2870" s="1">
        <v>52</v>
      </c>
      <c r="F2870" s="1">
        <v>3</v>
      </c>
      <c r="G2870" s="1">
        <v>0</v>
      </c>
      <c r="H2870" s="8">
        <v>1821559</v>
      </c>
      <c r="I2870" s="8">
        <v>427107</v>
      </c>
      <c r="J2870" s="8">
        <v>9498438</v>
      </c>
      <c r="K2870" s="1" t="s">
        <v>166</v>
      </c>
    </row>
    <row r="2871" spans="1:11">
      <c r="A2871" s="1" t="s">
        <v>232</v>
      </c>
      <c r="B2871" s="1">
        <v>2870</v>
      </c>
      <c r="C2871" s="1">
        <v>202501</v>
      </c>
      <c r="D2871" s="4" t="s">
        <v>256</v>
      </c>
      <c r="E2871" s="1">
        <v>204</v>
      </c>
      <c r="F2871" s="1">
        <v>3</v>
      </c>
      <c r="G2871" s="1">
        <v>0</v>
      </c>
      <c r="H2871" s="8">
        <v>369690</v>
      </c>
      <c r="I2871" s="8">
        <v>58622</v>
      </c>
      <c r="J2871" s="8">
        <v>595595</v>
      </c>
      <c r="K2871" s="1" t="s">
        <v>166</v>
      </c>
    </row>
    <row r="2872" spans="1:11">
      <c r="A2872" s="1" t="s">
        <v>232</v>
      </c>
      <c r="B2872" s="1">
        <v>2871</v>
      </c>
      <c r="C2872" s="1">
        <v>202501</v>
      </c>
      <c r="D2872" s="4" t="s">
        <v>256</v>
      </c>
      <c r="E2872" s="1">
        <v>662</v>
      </c>
      <c r="F2872" s="1">
        <v>3</v>
      </c>
      <c r="G2872" s="1">
        <v>0</v>
      </c>
      <c r="H2872" s="8">
        <v>1407118</v>
      </c>
      <c r="I2872" s="8">
        <v>375044</v>
      </c>
      <c r="J2872" s="8">
        <v>4215403</v>
      </c>
      <c r="K2872" s="1" t="s">
        <v>166</v>
      </c>
    </row>
    <row r="2873" spans="1:11">
      <c r="A2873" s="1" t="s">
        <v>232</v>
      </c>
      <c r="B2873" s="1">
        <v>2872</v>
      </c>
      <c r="C2873" s="1">
        <v>202501</v>
      </c>
      <c r="D2873" s="4" t="s">
        <v>256</v>
      </c>
      <c r="E2873" s="1">
        <v>664</v>
      </c>
      <c r="F2873" s="1">
        <v>3</v>
      </c>
      <c r="G2873" s="1">
        <v>0</v>
      </c>
      <c r="H2873" s="8">
        <v>2856367</v>
      </c>
      <c r="I2873" s="8">
        <v>447550</v>
      </c>
      <c r="J2873" s="8">
        <v>6612624</v>
      </c>
      <c r="K2873" s="1" t="s">
        <v>166</v>
      </c>
    </row>
    <row r="2874" spans="1:11">
      <c r="A2874" s="1" t="s">
        <v>232</v>
      </c>
      <c r="B2874" s="1">
        <v>2873</v>
      </c>
      <c r="C2874" s="1">
        <v>202501</v>
      </c>
      <c r="D2874" s="4" t="s">
        <v>256</v>
      </c>
      <c r="E2874" s="1">
        <v>666</v>
      </c>
      <c r="F2874" s="1">
        <v>3</v>
      </c>
      <c r="G2874" s="1">
        <v>0</v>
      </c>
      <c r="H2874" s="8">
        <v>22015299</v>
      </c>
      <c r="I2874" s="8">
        <v>3598131</v>
      </c>
      <c r="J2874" s="8">
        <v>37635639</v>
      </c>
      <c r="K2874" s="1" t="s">
        <v>166</v>
      </c>
    </row>
    <row r="2875" spans="1:11">
      <c r="A2875" s="1" t="s">
        <v>232</v>
      </c>
      <c r="B2875" s="1">
        <v>2874</v>
      </c>
      <c r="C2875" s="1">
        <v>202501</v>
      </c>
      <c r="D2875" s="4" t="s">
        <v>256</v>
      </c>
      <c r="E2875" s="1">
        <v>669</v>
      </c>
      <c r="F2875" s="1">
        <v>3</v>
      </c>
      <c r="G2875" s="1">
        <v>0</v>
      </c>
      <c r="H2875" s="8">
        <v>891288</v>
      </c>
      <c r="I2875" s="8">
        <v>190782</v>
      </c>
      <c r="J2875" s="8">
        <v>1867891</v>
      </c>
      <c r="K2875" s="1" t="s">
        <v>166</v>
      </c>
    </row>
    <row r="2876" spans="1:11">
      <c r="A2876" s="1" t="s">
        <v>232</v>
      </c>
      <c r="B2876" s="1">
        <v>2875</v>
      </c>
      <c r="C2876" s="1">
        <v>202501</v>
      </c>
      <c r="D2876" s="4" t="s">
        <v>256</v>
      </c>
      <c r="E2876" s="1">
        <v>676</v>
      </c>
      <c r="F2876" s="1">
        <v>3</v>
      </c>
      <c r="G2876" s="1">
        <v>0</v>
      </c>
      <c r="H2876" s="8">
        <v>21419</v>
      </c>
      <c r="I2876" s="8">
        <v>3108</v>
      </c>
      <c r="J2876" s="8">
        <v>47447</v>
      </c>
      <c r="K2876" s="1" t="s">
        <v>166</v>
      </c>
    </row>
    <row r="2877" spans="1:11">
      <c r="A2877" s="1" t="s">
        <v>232</v>
      </c>
      <c r="B2877" s="1">
        <v>2876</v>
      </c>
      <c r="C2877" s="1">
        <v>202501</v>
      </c>
      <c r="D2877" s="4" t="s">
        <v>256</v>
      </c>
      <c r="E2877" s="1">
        <v>690</v>
      </c>
      <c r="F2877" s="1">
        <v>3</v>
      </c>
      <c r="G2877" s="1">
        <v>0</v>
      </c>
      <c r="H2877" s="8">
        <v>401378</v>
      </c>
      <c r="I2877" s="8">
        <v>80140</v>
      </c>
      <c r="J2877" s="8">
        <v>1759203</v>
      </c>
      <c r="K2877" s="1" t="s">
        <v>166</v>
      </c>
    </row>
    <row r="2878" spans="1:11">
      <c r="A2878" s="1" t="s">
        <v>232</v>
      </c>
      <c r="B2878" s="1">
        <v>2877</v>
      </c>
      <c r="C2878" s="1">
        <v>202501</v>
      </c>
      <c r="D2878" s="4" t="s">
        <v>256</v>
      </c>
      <c r="E2878" s="1">
        <v>696</v>
      </c>
      <c r="F2878" s="1">
        <v>3</v>
      </c>
      <c r="G2878" s="1">
        <v>0</v>
      </c>
      <c r="H2878" s="8">
        <v>217314</v>
      </c>
      <c r="I2878" s="8">
        <v>48927</v>
      </c>
      <c r="J2878" s="8">
        <v>815302</v>
      </c>
      <c r="K2878" s="1" t="s">
        <v>166</v>
      </c>
    </row>
    <row r="2879" spans="1:11">
      <c r="A2879" s="1" t="s">
        <v>232</v>
      </c>
      <c r="B2879" s="1">
        <v>2878</v>
      </c>
      <c r="C2879" s="1">
        <v>202501</v>
      </c>
      <c r="D2879" s="4" t="s">
        <v>256</v>
      </c>
      <c r="E2879" s="1">
        <v>720</v>
      </c>
      <c r="F2879" s="1">
        <v>3</v>
      </c>
      <c r="G2879" s="1">
        <v>0</v>
      </c>
      <c r="H2879" s="8">
        <v>1155374</v>
      </c>
      <c r="I2879" s="8">
        <v>287181</v>
      </c>
      <c r="J2879" s="8">
        <v>4906522</v>
      </c>
      <c r="K2879" s="1" t="s">
        <v>166</v>
      </c>
    </row>
    <row r="2880" spans="1:11">
      <c r="A2880" s="1" t="s">
        <v>232</v>
      </c>
      <c r="B2880" s="1">
        <v>2879</v>
      </c>
      <c r="C2880" s="1">
        <v>202501</v>
      </c>
      <c r="D2880" s="4" t="s">
        <v>265</v>
      </c>
      <c r="E2880" s="1">
        <v>52</v>
      </c>
      <c r="F2880" s="1">
        <v>3</v>
      </c>
      <c r="G2880" s="1">
        <v>0</v>
      </c>
      <c r="H2880" s="8">
        <v>893142</v>
      </c>
      <c r="I2880" s="8">
        <v>438028</v>
      </c>
      <c r="J2880" s="8">
        <v>6744495</v>
      </c>
      <c r="K2880" s="1" t="s">
        <v>166</v>
      </c>
    </row>
    <row r="2881" spans="1:11">
      <c r="A2881" s="1" t="s">
        <v>232</v>
      </c>
      <c r="B2881" s="1">
        <v>2880</v>
      </c>
      <c r="C2881" s="1">
        <v>202501</v>
      </c>
      <c r="D2881" s="4" t="s">
        <v>265</v>
      </c>
      <c r="E2881" s="1">
        <v>204</v>
      </c>
      <c r="F2881" s="1">
        <v>3</v>
      </c>
      <c r="G2881" s="1">
        <v>0</v>
      </c>
      <c r="H2881" s="8">
        <v>3821</v>
      </c>
      <c r="I2881" s="8">
        <v>1925</v>
      </c>
      <c r="J2881" s="8">
        <v>23195</v>
      </c>
      <c r="K2881" s="1" t="s">
        <v>166</v>
      </c>
    </row>
    <row r="2882" spans="1:11">
      <c r="A2882" s="1" t="s">
        <v>232</v>
      </c>
      <c r="B2882" s="1">
        <v>2881</v>
      </c>
      <c r="C2882" s="1">
        <v>202501</v>
      </c>
      <c r="D2882" s="4" t="s">
        <v>265</v>
      </c>
      <c r="E2882" s="1">
        <v>662</v>
      </c>
      <c r="F2882" s="1">
        <v>3</v>
      </c>
      <c r="G2882" s="1">
        <v>0</v>
      </c>
      <c r="H2882" s="8">
        <v>79077</v>
      </c>
      <c r="I2882" s="8">
        <v>37474</v>
      </c>
      <c r="J2882" s="8">
        <v>497226</v>
      </c>
      <c r="K2882" s="1" t="s">
        <v>166</v>
      </c>
    </row>
    <row r="2883" spans="1:11">
      <c r="A2883" s="1" t="s">
        <v>232</v>
      </c>
      <c r="B2883" s="1">
        <v>2882</v>
      </c>
      <c r="C2883" s="1">
        <v>202501</v>
      </c>
      <c r="D2883" s="4" t="s">
        <v>265</v>
      </c>
      <c r="E2883" s="1">
        <v>664</v>
      </c>
      <c r="F2883" s="1">
        <v>3</v>
      </c>
      <c r="G2883" s="1">
        <v>0</v>
      </c>
      <c r="H2883" s="8">
        <v>17923</v>
      </c>
      <c r="I2883" s="8">
        <v>7078</v>
      </c>
      <c r="J2883" s="8">
        <v>87159</v>
      </c>
      <c r="K2883" s="1" t="s">
        <v>166</v>
      </c>
    </row>
    <row r="2884" spans="1:11">
      <c r="A2884" s="1" t="s">
        <v>232</v>
      </c>
      <c r="B2884" s="1">
        <v>2883</v>
      </c>
      <c r="C2884" s="1">
        <v>202501</v>
      </c>
      <c r="D2884" s="4" t="s">
        <v>265</v>
      </c>
      <c r="E2884" s="1">
        <v>666</v>
      </c>
      <c r="F2884" s="1">
        <v>3</v>
      </c>
      <c r="G2884" s="1">
        <v>0</v>
      </c>
      <c r="H2884" s="8">
        <v>3126630</v>
      </c>
      <c r="I2884" s="8">
        <v>1028966</v>
      </c>
      <c r="J2884" s="8">
        <v>13038706</v>
      </c>
      <c r="K2884" s="1" t="s">
        <v>166</v>
      </c>
    </row>
    <row r="2885" spans="1:11">
      <c r="A2885" s="1" t="s">
        <v>232</v>
      </c>
      <c r="B2885" s="1">
        <v>2884</v>
      </c>
      <c r="C2885" s="1">
        <v>202501</v>
      </c>
      <c r="D2885" s="4" t="s">
        <v>265</v>
      </c>
      <c r="E2885" s="1">
        <v>669</v>
      </c>
      <c r="F2885" s="1">
        <v>3</v>
      </c>
      <c r="G2885" s="1">
        <v>0</v>
      </c>
      <c r="H2885" s="8">
        <v>41222</v>
      </c>
      <c r="I2885" s="8">
        <v>14460</v>
      </c>
      <c r="J2885" s="8">
        <v>236140</v>
      </c>
      <c r="K2885" s="1" t="s">
        <v>166</v>
      </c>
    </row>
    <row r="2886" spans="1:11">
      <c r="A2886" s="1" t="s">
        <v>232</v>
      </c>
      <c r="B2886" s="1">
        <v>2885</v>
      </c>
      <c r="C2886" s="1">
        <v>202501</v>
      </c>
      <c r="D2886" s="4" t="s">
        <v>265</v>
      </c>
      <c r="E2886" s="1">
        <v>676</v>
      </c>
      <c r="F2886" s="1">
        <v>3</v>
      </c>
      <c r="G2886" s="1">
        <v>0</v>
      </c>
      <c r="H2886" s="8">
        <v>141168</v>
      </c>
      <c r="I2886" s="8">
        <v>35512</v>
      </c>
      <c r="J2886" s="8">
        <v>579394</v>
      </c>
      <c r="K2886" s="1" t="s">
        <v>166</v>
      </c>
    </row>
    <row r="2887" spans="1:11">
      <c r="A2887" s="1" t="s">
        <v>232</v>
      </c>
      <c r="B2887" s="1">
        <v>2886</v>
      </c>
      <c r="C2887" s="1">
        <v>202501</v>
      </c>
      <c r="D2887" s="4" t="s">
        <v>265</v>
      </c>
      <c r="E2887" s="1">
        <v>690</v>
      </c>
      <c r="F2887" s="1">
        <v>3</v>
      </c>
      <c r="G2887" s="1">
        <v>0</v>
      </c>
      <c r="H2887" s="8">
        <v>113451</v>
      </c>
      <c r="I2887" s="8">
        <v>36573</v>
      </c>
      <c r="J2887" s="8">
        <v>1020005</v>
      </c>
      <c r="K2887" s="1" t="s">
        <v>166</v>
      </c>
    </row>
    <row r="2888" spans="1:11">
      <c r="A2888" s="1" t="s">
        <v>232</v>
      </c>
      <c r="B2888" s="1">
        <v>2887</v>
      </c>
      <c r="C2888" s="1">
        <v>202501</v>
      </c>
      <c r="D2888" s="4" t="s">
        <v>265</v>
      </c>
      <c r="E2888" s="1">
        <v>696</v>
      </c>
      <c r="F2888" s="1">
        <v>3</v>
      </c>
      <c r="G2888" s="1">
        <v>0</v>
      </c>
      <c r="H2888" s="8">
        <v>1244579</v>
      </c>
      <c r="I2888" s="8">
        <v>500438</v>
      </c>
      <c r="J2888" s="8">
        <v>6159923</v>
      </c>
      <c r="K2888" s="1" t="s">
        <v>166</v>
      </c>
    </row>
    <row r="2889" spans="1:11">
      <c r="A2889" s="1" t="s">
        <v>232</v>
      </c>
      <c r="B2889" s="1">
        <v>2888</v>
      </c>
      <c r="C2889" s="1">
        <v>202501</v>
      </c>
      <c r="D2889" s="4" t="s">
        <v>265</v>
      </c>
      <c r="E2889" s="1">
        <v>720</v>
      </c>
      <c r="F2889" s="1">
        <v>3</v>
      </c>
      <c r="G2889" s="1">
        <v>0</v>
      </c>
      <c r="H2889" s="8">
        <v>2409045</v>
      </c>
      <c r="I2889" s="8">
        <v>942937</v>
      </c>
      <c r="J2889" s="8">
        <v>15651913</v>
      </c>
      <c r="K2889" s="1" t="s">
        <v>166</v>
      </c>
    </row>
    <row r="2890" spans="1:11">
      <c r="A2890" s="1" t="s">
        <v>232</v>
      </c>
      <c r="B2890" s="1">
        <v>2889</v>
      </c>
      <c r="C2890" s="1">
        <v>202501</v>
      </c>
      <c r="D2890" s="4" t="s">
        <v>271</v>
      </c>
      <c r="E2890" s="1">
        <v>52</v>
      </c>
      <c r="F2890" s="1">
        <v>3</v>
      </c>
      <c r="G2890" s="1">
        <v>0</v>
      </c>
      <c r="H2890" s="8">
        <v>59153</v>
      </c>
      <c r="I2890" s="8">
        <v>25248</v>
      </c>
      <c r="J2890" s="8">
        <v>924890</v>
      </c>
      <c r="K2890" s="1" t="s">
        <v>166</v>
      </c>
    </row>
    <row r="2891" spans="1:11">
      <c r="A2891" s="1" t="s">
        <v>232</v>
      </c>
      <c r="B2891" s="1">
        <v>2890</v>
      </c>
      <c r="C2891" s="1">
        <v>202501</v>
      </c>
      <c r="D2891" s="4" t="s">
        <v>271</v>
      </c>
      <c r="E2891" s="1">
        <v>204</v>
      </c>
      <c r="F2891" s="1">
        <v>3</v>
      </c>
      <c r="G2891" s="1">
        <v>0</v>
      </c>
      <c r="H2891" s="8">
        <v>142332</v>
      </c>
      <c r="I2891" s="8">
        <v>48052</v>
      </c>
      <c r="J2891" s="8">
        <v>1070168</v>
      </c>
      <c r="K2891" s="1" t="s">
        <v>166</v>
      </c>
    </row>
    <row r="2892" spans="1:11">
      <c r="A2892" s="1" t="s">
        <v>232</v>
      </c>
      <c r="B2892" s="1">
        <v>2891</v>
      </c>
      <c r="C2892" s="1">
        <v>202501</v>
      </c>
      <c r="D2892" s="4" t="s">
        <v>271</v>
      </c>
      <c r="E2892" s="1">
        <v>662</v>
      </c>
      <c r="F2892" s="1">
        <v>3</v>
      </c>
      <c r="G2892" s="1">
        <v>0</v>
      </c>
      <c r="H2892" s="8">
        <v>22202</v>
      </c>
      <c r="I2892" s="8">
        <v>8259</v>
      </c>
      <c r="J2892" s="8">
        <v>207731</v>
      </c>
      <c r="K2892" s="1" t="s">
        <v>166</v>
      </c>
    </row>
    <row r="2893" spans="1:11">
      <c r="A2893" s="1" t="s">
        <v>232</v>
      </c>
      <c r="B2893" s="1">
        <v>2892</v>
      </c>
      <c r="C2893" s="1">
        <v>202501</v>
      </c>
      <c r="D2893" s="4" t="s">
        <v>271</v>
      </c>
      <c r="E2893" s="1">
        <v>664</v>
      </c>
      <c r="F2893" s="1">
        <v>3</v>
      </c>
      <c r="G2893" s="1">
        <v>0</v>
      </c>
      <c r="H2893" s="8">
        <v>270595</v>
      </c>
      <c r="I2893" s="8">
        <v>81159</v>
      </c>
      <c r="J2893" s="8">
        <v>2513659</v>
      </c>
      <c r="K2893" s="1" t="s">
        <v>166</v>
      </c>
    </row>
    <row r="2894" spans="1:11">
      <c r="A2894" s="1" t="s">
        <v>232</v>
      </c>
      <c r="B2894" s="1">
        <v>2893</v>
      </c>
      <c r="C2894" s="1">
        <v>202501</v>
      </c>
      <c r="D2894" s="4" t="s">
        <v>271</v>
      </c>
      <c r="E2894" s="1">
        <v>666</v>
      </c>
      <c r="F2894" s="1">
        <v>3</v>
      </c>
      <c r="G2894" s="1">
        <v>0</v>
      </c>
      <c r="H2894" s="8">
        <v>92046</v>
      </c>
      <c r="I2894" s="8">
        <v>32441</v>
      </c>
      <c r="J2894" s="8">
        <v>589186</v>
      </c>
      <c r="K2894" s="1" t="s">
        <v>166</v>
      </c>
    </row>
    <row r="2895" spans="1:11">
      <c r="A2895" s="1" t="s">
        <v>232</v>
      </c>
      <c r="B2895" s="1">
        <v>2894</v>
      </c>
      <c r="C2895" s="1">
        <v>202501</v>
      </c>
      <c r="D2895" s="4" t="s">
        <v>271</v>
      </c>
      <c r="E2895" s="1">
        <v>669</v>
      </c>
      <c r="F2895" s="1">
        <v>3</v>
      </c>
      <c r="G2895" s="1">
        <v>0</v>
      </c>
      <c r="H2895" s="8">
        <v>161681</v>
      </c>
      <c r="I2895" s="8">
        <v>37582</v>
      </c>
      <c r="J2895" s="8">
        <v>829838</v>
      </c>
      <c r="K2895" s="1" t="s">
        <v>166</v>
      </c>
    </row>
    <row r="2896" spans="1:11">
      <c r="A2896" s="1" t="s">
        <v>232</v>
      </c>
      <c r="B2896" s="1">
        <v>2895</v>
      </c>
      <c r="C2896" s="1">
        <v>202501</v>
      </c>
      <c r="D2896" s="4" t="s">
        <v>271</v>
      </c>
      <c r="E2896" s="1">
        <v>676</v>
      </c>
      <c r="F2896" s="1">
        <v>3</v>
      </c>
      <c r="G2896" s="1">
        <v>0</v>
      </c>
      <c r="H2896" s="8">
        <v>3931</v>
      </c>
      <c r="I2896" s="8">
        <v>7439</v>
      </c>
      <c r="J2896" s="8">
        <v>537876</v>
      </c>
      <c r="K2896" s="1" t="s">
        <v>166</v>
      </c>
    </row>
    <row r="2897" spans="1:11">
      <c r="A2897" s="1" t="s">
        <v>232</v>
      </c>
      <c r="B2897" s="1">
        <v>2896</v>
      </c>
      <c r="C2897" s="1">
        <v>202501</v>
      </c>
      <c r="D2897" s="4" t="s">
        <v>271</v>
      </c>
      <c r="E2897" s="1">
        <v>690</v>
      </c>
      <c r="F2897" s="1">
        <v>3</v>
      </c>
      <c r="G2897" s="1">
        <v>0</v>
      </c>
      <c r="H2897" s="8">
        <v>57848</v>
      </c>
      <c r="I2897" s="8">
        <v>30995</v>
      </c>
      <c r="J2897" s="8">
        <v>872493</v>
      </c>
      <c r="K2897" s="1" t="s">
        <v>166</v>
      </c>
    </row>
    <row r="2898" spans="1:11">
      <c r="A2898" s="1" t="s">
        <v>232</v>
      </c>
      <c r="B2898" s="1">
        <v>2897</v>
      </c>
      <c r="C2898" s="1">
        <v>202501</v>
      </c>
      <c r="D2898" s="4" t="s">
        <v>271</v>
      </c>
      <c r="E2898" s="1">
        <v>696</v>
      </c>
      <c r="F2898" s="1">
        <v>3</v>
      </c>
      <c r="G2898" s="1">
        <v>0</v>
      </c>
      <c r="H2898" s="8">
        <v>12055</v>
      </c>
      <c r="I2898" s="8">
        <v>4569</v>
      </c>
      <c r="J2898" s="8">
        <v>93792</v>
      </c>
      <c r="K2898" s="1" t="s">
        <v>166</v>
      </c>
    </row>
    <row r="2899" spans="1:11">
      <c r="A2899" s="1" t="s">
        <v>232</v>
      </c>
      <c r="B2899" s="1">
        <v>2898</v>
      </c>
      <c r="C2899" s="1">
        <v>202501</v>
      </c>
      <c r="D2899" s="4" t="s">
        <v>271</v>
      </c>
      <c r="E2899" s="1">
        <v>720</v>
      </c>
      <c r="F2899" s="1">
        <v>3</v>
      </c>
      <c r="G2899" s="1">
        <v>0</v>
      </c>
      <c r="H2899" s="8">
        <v>648785</v>
      </c>
      <c r="I2899" s="8">
        <v>262408</v>
      </c>
      <c r="J2899" s="8">
        <v>8463720</v>
      </c>
      <c r="K2899" s="1" t="s">
        <v>166</v>
      </c>
    </row>
    <row r="2900" spans="1:11">
      <c r="A2900" s="1" t="s">
        <v>232</v>
      </c>
      <c r="B2900" s="1">
        <v>2899</v>
      </c>
      <c r="C2900" s="1">
        <v>202501</v>
      </c>
      <c r="D2900" s="4" t="s">
        <v>278</v>
      </c>
      <c r="E2900" s="1">
        <v>52</v>
      </c>
      <c r="F2900" s="1">
        <v>3</v>
      </c>
      <c r="G2900" s="1">
        <v>0</v>
      </c>
      <c r="H2900" s="8">
        <v>114793</v>
      </c>
      <c r="I2900" s="8">
        <v>36603</v>
      </c>
      <c r="J2900" s="8">
        <v>1411460</v>
      </c>
      <c r="K2900" s="1" t="s">
        <v>166</v>
      </c>
    </row>
    <row r="2901" spans="1:11">
      <c r="A2901" s="1" t="s">
        <v>232</v>
      </c>
      <c r="B2901" s="1">
        <v>2900</v>
      </c>
      <c r="C2901" s="1">
        <v>202501</v>
      </c>
      <c r="D2901" s="4" t="s">
        <v>278</v>
      </c>
      <c r="E2901" s="1">
        <v>204</v>
      </c>
      <c r="F2901" s="1">
        <v>3</v>
      </c>
      <c r="G2901" s="1">
        <v>0</v>
      </c>
      <c r="H2901" s="8">
        <v>5902</v>
      </c>
      <c r="I2901" s="8">
        <v>1784</v>
      </c>
      <c r="J2901" s="8">
        <v>88209</v>
      </c>
      <c r="K2901" s="1" t="s">
        <v>166</v>
      </c>
    </row>
    <row r="2902" spans="1:11">
      <c r="A2902" s="1" t="s">
        <v>232</v>
      </c>
      <c r="B2902" s="1">
        <v>2901</v>
      </c>
      <c r="C2902" s="1">
        <v>202501</v>
      </c>
      <c r="D2902" s="4" t="s">
        <v>278</v>
      </c>
      <c r="E2902" s="1">
        <v>662</v>
      </c>
      <c r="F2902" s="1">
        <v>3</v>
      </c>
      <c r="G2902" s="1">
        <v>0</v>
      </c>
      <c r="H2902" s="8">
        <v>13953</v>
      </c>
      <c r="I2902" s="8">
        <v>6704</v>
      </c>
      <c r="J2902" s="8">
        <v>99448</v>
      </c>
      <c r="K2902" s="1" t="s">
        <v>166</v>
      </c>
    </row>
    <row r="2903" spans="1:11">
      <c r="A2903" s="1" t="s">
        <v>232</v>
      </c>
      <c r="B2903" s="1">
        <v>2902</v>
      </c>
      <c r="C2903" s="1">
        <v>202501</v>
      </c>
      <c r="D2903" s="4" t="s">
        <v>278</v>
      </c>
      <c r="E2903" s="1">
        <v>664</v>
      </c>
      <c r="F2903" s="1">
        <v>3</v>
      </c>
      <c r="G2903" s="1">
        <v>0</v>
      </c>
      <c r="H2903" s="8">
        <v>408143</v>
      </c>
      <c r="I2903" s="8">
        <v>95095</v>
      </c>
      <c r="J2903" s="8">
        <v>2105009</v>
      </c>
      <c r="K2903" s="1" t="s">
        <v>166</v>
      </c>
    </row>
    <row r="2904" spans="1:11">
      <c r="A2904" s="1" t="s">
        <v>232</v>
      </c>
      <c r="B2904" s="1">
        <v>2903</v>
      </c>
      <c r="C2904" s="1">
        <v>202501</v>
      </c>
      <c r="D2904" s="4" t="s">
        <v>278</v>
      </c>
      <c r="E2904" s="1">
        <v>666</v>
      </c>
      <c r="F2904" s="1">
        <v>3</v>
      </c>
      <c r="G2904" s="1">
        <v>0</v>
      </c>
      <c r="H2904" s="8">
        <v>1145459</v>
      </c>
      <c r="I2904" s="8">
        <v>356170</v>
      </c>
      <c r="J2904" s="8">
        <v>6513240</v>
      </c>
      <c r="K2904" s="1" t="s">
        <v>166</v>
      </c>
    </row>
    <row r="2905" spans="1:11">
      <c r="A2905" s="1" t="s">
        <v>232</v>
      </c>
      <c r="B2905" s="1">
        <v>2904</v>
      </c>
      <c r="C2905" s="1">
        <v>202501</v>
      </c>
      <c r="D2905" s="4" t="s">
        <v>278</v>
      </c>
      <c r="E2905" s="1">
        <v>669</v>
      </c>
      <c r="F2905" s="1">
        <v>3</v>
      </c>
      <c r="G2905" s="1">
        <v>0</v>
      </c>
      <c r="H2905" s="8">
        <v>35284</v>
      </c>
      <c r="I2905" s="8">
        <v>10914</v>
      </c>
      <c r="J2905" s="8">
        <v>249407</v>
      </c>
      <c r="K2905" s="1" t="s">
        <v>166</v>
      </c>
    </row>
    <row r="2906" spans="1:11">
      <c r="A2906" s="1" t="s">
        <v>232</v>
      </c>
      <c r="B2906" s="1">
        <v>2905</v>
      </c>
      <c r="C2906" s="1">
        <v>202501</v>
      </c>
      <c r="D2906" s="4" t="s">
        <v>278</v>
      </c>
      <c r="E2906" s="1">
        <v>676</v>
      </c>
      <c r="F2906" s="1">
        <v>3</v>
      </c>
      <c r="G2906" s="1">
        <v>0</v>
      </c>
      <c r="H2906" s="8">
        <v>16754</v>
      </c>
      <c r="I2906" s="8">
        <v>3468</v>
      </c>
      <c r="J2906" s="8">
        <v>78782</v>
      </c>
      <c r="K2906" s="1" t="s">
        <v>166</v>
      </c>
    </row>
    <row r="2907" spans="1:11">
      <c r="A2907" s="1" t="s">
        <v>232</v>
      </c>
      <c r="B2907" s="1">
        <v>2906</v>
      </c>
      <c r="C2907" s="1">
        <v>202501</v>
      </c>
      <c r="D2907" s="4" t="s">
        <v>278</v>
      </c>
      <c r="E2907" s="1">
        <v>690</v>
      </c>
      <c r="F2907" s="1">
        <v>3</v>
      </c>
      <c r="G2907" s="1">
        <v>0</v>
      </c>
      <c r="H2907" s="8">
        <v>99309</v>
      </c>
      <c r="I2907" s="8">
        <v>35235</v>
      </c>
      <c r="J2907" s="8">
        <v>985149</v>
      </c>
      <c r="K2907" s="1" t="s">
        <v>166</v>
      </c>
    </row>
    <row r="2908" spans="1:11">
      <c r="A2908" s="1" t="s">
        <v>232</v>
      </c>
      <c r="B2908" s="1">
        <v>2907</v>
      </c>
      <c r="C2908" s="1">
        <v>202501</v>
      </c>
      <c r="D2908" s="4" t="s">
        <v>278</v>
      </c>
      <c r="E2908" s="1">
        <v>696</v>
      </c>
      <c r="F2908" s="1">
        <v>3</v>
      </c>
      <c r="G2908" s="1">
        <v>0</v>
      </c>
      <c r="H2908" s="8">
        <v>42852</v>
      </c>
      <c r="I2908" s="8">
        <v>13888</v>
      </c>
      <c r="J2908" s="8">
        <v>405341</v>
      </c>
      <c r="K2908" s="1" t="s">
        <v>166</v>
      </c>
    </row>
    <row r="2909" spans="1:11">
      <c r="A2909" s="1" t="s">
        <v>232</v>
      </c>
      <c r="B2909" s="1">
        <v>2908</v>
      </c>
      <c r="C2909" s="1">
        <v>202501</v>
      </c>
      <c r="D2909" s="4" t="s">
        <v>278</v>
      </c>
      <c r="E2909" s="1">
        <v>720</v>
      </c>
      <c r="F2909" s="1">
        <v>3</v>
      </c>
      <c r="G2909" s="1">
        <v>0</v>
      </c>
      <c r="H2909" s="8">
        <v>146229</v>
      </c>
      <c r="I2909" s="8">
        <v>64293</v>
      </c>
      <c r="J2909" s="8">
        <v>1159999</v>
      </c>
      <c r="K2909" s="1" t="s">
        <v>166</v>
      </c>
    </row>
    <row r="2910" spans="1:11">
      <c r="A2910" s="1" t="s">
        <v>232</v>
      </c>
      <c r="B2910" s="1">
        <v>2909</v>
      </c>
      <c r="C2910" s="1">
        <v>202502</v>
      </c>
      <c r="D2910" s="4" t="s">
        <v>256</v>
      </c>
      <c r="E2910" s="1">
        <v>52</v>
      </c>
      <c r="F2910" s="1">
        <v>3</v>
      </c>
      <c r="G2910" s="1">
        <v>0</v>
      </c>
      <c r="H2910" s="8">
        <v>1665613</v>
      </c>
      <c r="I2910" s="8">
        <v>358435</v>
      </c>
      <c r="J2910" s="8">
        <v>8168522</v>
      </c>
      <c r="K2910" s="1" t="s">
        <v>166</v>
      </c>
    </row>
    <row r="2911" spans="1:11">
      <c r="A2911" s="1" t="s">
        <v>232</v>
      </c>
      <c r="B2911" s="1">
        <v>2910</v>
      </c>
      <c r="C2911" s="1">
        <v>202502</v>
      </c>
      <c r="D2911" s="4" t="s">
        <v>256</v>
      </c>
      <c r="E2911" s="1">
        <v>204</v>
      </c>
      <c r="F2911" s="1">
        <v>3</v>
      </c>
      <c r="G2911" s="1">
        <v>0</v>
      </c>
      <c r="H2911" s="8">
        <v>641879</v>
      </c>
      <c r="I2911" s="8">
        <v>130928</v>
      </c>
      <c r="J2911" s="8">
        <v>1166399</v>
      </c>
      <c r="K2911" s="1" t="s">
        <v>166</v>
      </c>
    </row>
    <row r="2912" spans="1:11">
      <c r="A2912" s="1" t="s">
        <v>232</v>
      </c>
      <c r="B2912" s="1">
        <v>2911</v>
      </c>
      <c r="C2912" s="1">
        <v>202502</v>
      </c>
      <c r="D2912" s="4" t="s">
        <v>256</v>
      </c>
      <c r="E2912" s="1">
        <v>662</v>
      </c>
      <c r="F2912" s="1">
        <v>3</v>
      </c>
      <c r="G2912" s="1">
        <v>0</v>
      </c>
      <c r="H2912" s="8">
        <v>1419553</v>
      </c>
      <c r="I2912" s="8">
        <v>368691</v>
      </c>
      <c r="J2912" s="8">
        <v>4282086</v>
      </c>
      <c r="K2912" s="1" t="s">
        <v>166</v>
      </c>
    </row>
    <row r="2913" spans="1:11">
      <c r="A2913" s="1" t="s">
        <v>232</v>
      </c>
      <c r="B2913" s="1">
        <v>2912</v>
      </c>
      <c r="C2913" s="1">
        <v>202502</v>
      </c>
      <c r="D2913" s="4" t="s">
        <v>256</v>
      </c>
      <c r="E2913" s="1">
        <v>664</v>
      </c>
      <c r="F2913" s="1">
        <v>3</v>
      </c>
      <c r="G2913" s="1">
        <v>0</v>
      </c>
      <c r="H2913" s="8">
        <v>4101943</v>
      </c>
      <c r="I2913" s="8">
        <v>513134</v>
      </c>
      <c r="J2913" s="8">
        <v>7699201</v>
      </c>
      <c r="K2913" s="1" t="s">
        <v>166</v>
      </c>
    </row>
    <row r="2914" spans="1:11">
      <c r="A2914" s="1" t="s">
        <v>232</v>
      </c>
      <c r="B2914" s="1">
        <v>2913</v>
      </c>
      <c r="C2914" s="1">
        <v>202502</v>
      </c>
      <c r="D2914" s="4" t="s">
        <v>256</v>
      </c>
      <c r="E2914" s="1">
        <v>666</v>
      </c>
      <c r="F2914" s="1">
        <v>3</v>
      </c>
      <c r="G2914" s="1">
        <v>0</v>
      </c>
      <c r="H2914" s="8">
        <v>19222787</v>
      </c>
      <c r="I2914" s="8">
        <v>3246390</v>
      </c>
      <c r="J2914" s="8">
        <v>34909984</v>
      </c>
      <c r="K2914" s="1" t="s">
        <v>166</v>
      </c>
    </row>
    <row r="2915" spans="1:11">
      <c r="A2915" s="1" t="s">
        <v>232</v>
      </c>
      <c r="B2915" s="1">
        <v>2914</v>
      </c>
      <c r="C2915" s="1">
        <v>202502</v>
      </c>
      <c r="D2915" s="4" t="s">
        <v>256</v>
      </c>
      <c r="E2915" s="1">
        <v>669</v>
      </c>
      <c r="F2915" s="1">
        <v>3</v>
      </c>
      <c r="G2915" s="1">
        <v>0</v>
      </c>
      <c r="H2915" s="8">
        <v>1189612</v>
      </c>
      <c r="I2915" s="8">
        <v>207897</v>
      </c>
      <c r="J2915" s="8">
        <v>2435125</v>
      </c>
      <c r="K2915" s="1" t="s">
        <v>166</v>
      </c>
    </row>
    <row r="2916" spans="1:11">
      <c r="A2916" s="1" t="s">
        <v>232</v>
      </c>
      <c r="B2916" s="1">
        <v>2915</v>
      </c>
      <c r="C2916" s="1">
        <v>202502</v>
      </c>
      <c r="D2916" s="4" t="s">
        <v>256</v>
      </c>
      <c r="E2916" s="1">
        <v>676</v>
      </c>
      <c r="F2916" s="1">
        <v>3</v>
      </c>
      <c r="G2916" s="1">
        <v>0</v>
      </c>
      <c r="H2916" s="8">
        <v>20908</v>
      </c>
      <c r="I2916" s="8">
        <v>2547</v>
      </c>
      <c r="J2916" s="8">
        <v>40891</v>
      </c>
      <c r="K2916" s="1" t="s">
        <v>166</v>
      </c>
    </row>
    <row r="2917" spans="1:11">
      <c r="A2917" s="1" t="s">
        <v>232</v>
      </c>
      <c r="B2917" s="1">
        <v>2916</v>
      </c>
      <c r="C2917" s="1">
        <v>202502</v>
      </c>
      <c r="D2917" s="4" t="s">
        <v>256</v>
      </c>
      <c r="E2917" s="1">
        <v>690</v>
      </c>
      <c r="F2917" s="1">
        <v>3</v>
      </c>
      <c r="G2917" s="1">
        <v>0</v>
      </c>
      <c r="H2917" s="8">
        <v>344908</v>
      </c>
      <c r="I2917" s="8">
        <v>56859</v>
      </c>
      <c r="J2917" s="8">
        <v>1368679</v>
      </c>
      <c r="K2917" s="1" t="s">
        <v>166</v>
      </c>
    </row>
    <row r="2918" spans="1:11">
      <c r="A2918" s="1" t="s">
        <v>232</v>
      </c>
      <c r="B2918" s="1">
        <v>2917</v>
      </c>
      <c r="C2918" s="1">
        <v>202502</v>
      </c>
      <c r="D2918" s="4" t="s">
        <v>256</v>
      </c>
      <c r="E2918" s="1">
        <v>696</v>
      </c>
      <c r="F2918" s="1">
        <v>3</v>
      </c>
      <c r="G2918" s="1">
        <v>0</v>
      </c>
      <c r="H2918" s="8">
        <v>246007</v>
      </c>
      <c r="I2918" s="8">
        <v>47380</v>
      </c>
      <c r="J2918" s="8">
        <v>795698</v>
      </c>
      <c r="K2918" s="1" t="s">
        <v>166</v>
      </c>
    </row>
    <row r="2919" spans="1:11">
      <c r="A2919" s="1" t="s">
        <v>232</v>
      </c>
      <c r="B2919" s="1">
        <v>2918</v>
      </c>
      <c r="C2919" s="1">
        <v>202502</v>
      </c>
      <c r="D2919" s="4" t="s">
        <v>256</v>
      </c>
      <c r="E2919" s="1">
        <v>720</v>
      </c>
      <c r="F2919" s="1">
        <v>3</v>
      </c>
      <c r="G2919" s="1">
        <v>0</v>
      </c>
      <c r="H2919" s="8">
        <v>1102497</v>
      </c>
      <c r="I2919" s="8">
        <v>242269</v>
      </c>
      <c r="J2919" s="8">
        <v>5035781</v>
      </c>
      <c r="K2919" s="1" t="s">
        <v>166</v>
      </c>
    </row>
    <row r="2920" spans="1:11">
      <c r="A2920" s="1" t="s">
        <v>232</v>
      </c>
      <c r="B2920" s="1">
        <v>2919</v>
      </c>
      <c r="C2920" s="1">
        <v>202502</v>
      </c>
      <c r="D2920" s="4" t="s">
        <v>265</v>
      </c>
      <c r="E2920" s="1">
        <v>52</v>
      </c>
      <c r="F2920" s="1">
        <v>3</v>
      </c>
      <c r="G2920" s="1">
        <v>0</v>
      </c>
      <c r="H2920" s="8">
        <v>468936</v>
      </c>
      <c r="I2920" s="8">
        <v>195878</v>
      </c>
      <c r="J2920" s="8">
        <v>3809624</v>
      </c>
      <c r="K2920" s="1" t="s">
        <v>166</v>
      </c>
    </row>
    <row r="2921" spans="1:11">
      <c r="A2921" s="1" t="s">
        <v>232</v>
      </c>
      <c r="B2921" s="1">
        <v>2920</v>
      </c>
      <c r="C2921" s="1">
        <v>202502</v>
      </c>
      <c r="D2921" s="4" t="s">
        <v>265</v>
      </c>
      <c r="E2921" s="1">
        <v>204</v>
      </c>
      <c r="F2921" s="1">
        <v>3</v>
      </c>
      <c r="G2921" s="1">
        <v>0</v>
      </c>
      <c r="H2921" s="8">
        <v>2332</v>
      </c>
      <c r="I2921" s="8">
        <v>1033</v>
      </c>
      <c r="J2921" s="8">
        <v>12068</v>
      </c>
      <c r="K2921" s="1" t="s">
        <v>166</v>
      </c>
    </row>
    <row r="2922" spans="1:11">
      <c r="A2922" s="1" t="s">
        <v>232</v>
      </c>
      <c r="B2922" s="1">
        <v>2921</v>
      </c>
      <c r="C2922" s="1">
        <v>202502</v>
      </c>
      <c r="D2922" s="4" t="s">
        <v>265</v>
      </c>
      <c r="E2922" s="1">
        <v>662</v>
      </c>
      <c r="F2922" s="1">
        <v>3</v>
      </c>
      <c r="G2922" s="1">
        <v>0</v>
      </c>
      <c r="H2922" s="8">
        <v>69223</v>
      </c>
      <c r="I2922" s="8">
        <v>37557</v>
      </c>
      <c r="J2922" s="8">
        <v>451588</v>
      </c>
      <c r="K2922" s="1" t="s">
        <v>166</v>
      </c>
    </row>
    <row r="2923" spans="1:11">
      <c r="A2923" s="1" t="s">
        <v>232</v>
      </c>
      <c r="B2923" s="1">
        <v>2922</v>
      </c>
      <c r="C2923" s="1">
        <v>202502</v>
      </c>
      <c r="D2923" s="4" t="s">
        <v>265</v>
      </c>
      <c r="E2923" s="1">
        <v>664</v>
      </c>
      <c r="F2923" s="1">
        <v>3</v>
      </c>
      <c r="G2923" s="1">
        <v>0</v>
      </c>
      <c r="H2923" s="8">
        <v>58642</v>
      </c>
      <c r="I2923" s="8">
        <v>14866</v>
      </c>
      <c r="J2923" s="8">
        <v>201338</v>
      </c>
      <c r="K2923" s="1" t="s">
        <v>166</v>
      </c>
    </row>
    <row r="2924" spans="1:11">
      <c r="A2924" s="1" t="s">
        <v>232</v>
      </c>
      <c r="B2924" s="1">
        <v>2923</v>
      </c>
      <c r="C2924" s="1">
        <v>202502</v>
      </c>
      <c r="D2924" s="4" t="s">
        <v>265</v>
      </c>
      <c r="E2924" s="1">
        <v>666</v>
      </c>
      <c r="F2924" s="1">
        <v>3</v>
      </c>
      <c r="G2924" s="1">
        <v>0</v>
      </c>
      <c r="H2924" s="8">
        <v>1302267</v>
      </c>
      <c r="I2924" s="8">
        <v>466974</v>
      </c>
      <c r="J2924" s="8">
        <v>6341666</v>
      </c>
      <c r="K2924" s="1" t="s">
        <v>166</v>
      </c>
    </row>
    <row r="2925" spans="1:11">
      <c r="A2925" s="1" t="s">
        <v>232</v>
      </c>
      <c r="B2925" s="1">
        <v>2924</v>
      </c>
      <c r="C2925" s="1">
        <v>202502</v>
      </c>
      <c r="D2925" s="4" t="s">
        <v>265</v>
      </c>
      <c r="E2925" s="1">
        <v>669</v>
      </c>
      <c r="F2925" s="1">
        <v>3</v>
      </c>
      <c r="G2925" s="1">
        <v>0</v>
      </c>
      <c r="H2925" s="8">
        <v>9749</v>
      </c>
      <c r="I2925" s="8">
        <v>3406</v>
      </c>
      <c r="J2925" s="8">
        <v>72233</v>
      </c>
      <c r="K2925" s="1" t="s">
        <v>166</v>
      </c>
    </row>
    <row r="2926" spans="1:11">
      <c r="A2926" s="1" t="s">
        <v>232</v>
      </c>
      <c r="B2926" s="1">
        <v>2925</v>
      </c>
      <c r="C2926" s="1">
        <v>202502</v>
      </c>
      <c r="D2926" s="4" t="s">
        <v>265</v>
      </c>
      <c r="E2926" s="1">
        <v>676</v>
      </c>
      <c r="F2926" s="1">
        <v>3</v>
      </c>
      <c r="G2926" s="1">
        <v>0</v>
      </c>
      <c r="H2926" s="8">
        <v>65426</v>
      </c>
      <c r="I2926" s="8">
        <v>16842</v>
      </c>
      <c r="J2926" s="8">
        <v>261800</v>
      </c>
      <c r="K2926" s="1" t="s">
        <v>166</v>
      </c>
    </row>
    <row r="2927" spans="1:11">
      <c r="A2927" s="1" t="s">
        <v>232</v>
      </c>
      <c r="B2927" s="1">
        <v>2926</v>
      </c>
      <c r="C2927" s="1">
        <v>202502</v>
      </c>
      <c r="D2927" s="4" t="s">
        <v>265</v>
      </c>
      <c r="E2927" s="1">
        <v>690</v>
      </c>
      <c r="F2927" s="1">
        <v>3</v>
      </c>
      <c r="G2927" s="1">
        <v>0</v>
      </c>
      <c r="H2927" s="8">
        <v>34293</v>
      </c>
      <c r="I2927" s="8">
        <v>12904</v>
      </c>
      <c r="J2927" s="8">
        <v>418158</v>
      </c>
      <c r="K2927" s="1" t="s">
        <v>166</v>
      </c>
    </row>
    <row r="2928" spans="1:11">
      <c r="A2928" s="1" t="s">
        <v>232</v>
      </c>
      <c r="B2928" s="1">
        <v>2927</v>
      </c>
      <c r="C2928" s="1">
        <v>202502</v>
      </c>
      <c r="D2928" s="4" t="s">
        <v>265</v>
      </c>
      <c r="E2928" s="1">
        <v>696</v>
      </c>
      <c r="F2928" s="1">
        <v>3</v>
      </c>
      <c r="G2928" s="1">
        <v>0</v>
      </c>
      <c r="H2928" s="8">
        <v>1040450</v>
      </c>
      <c r="I2928" s="8">
        <v>412110</v>
      </c>
      <c r="J2928" s="8">
        <v>4493884</v>
      </c>
      <c r="K2928" s="1" t="s">
        <v>166</v>
      </c>
    </row>
    <row r="2929" spans="1:11">
      <c r="A2929" s="1" t="s">
        <v>232</v>
      </c>
      <c r="B2929" s="1">
        <v>2928</v>
      </c>
      <c r="C2929" s="1">
        <v>202502</v>
      </c>
      <c r="D2929" s="4" t="s">
        <v>265</v>
      </c>
      <c r="E2929" s="1">
        <v>720</v>
      </c>
      <c r="F2929" s="1">
        <v>3</v>
      </c>
      <c r="G2929" s="1">
        <v>0</v>
      </c>
      <c r="H2929" s="8">
        <v>1474642</v>
      </c>
      <c r="I2929" s="8">
        <v>551375</v>
      </c>
      <c r="J2929" s="8">
        <v>9706182</v>
      </c>
      <c r="K2929" s="1" t="s">
        <v>166</v>
      </c>
    </row>
    <row r="2930" spans="1:11">
      <c r="A2930" s="1" t="s">
        <v>232</v>
      </c>
      <c r="B2930" s="1">
        <v>2929</v>
      </c>
      <c r="C2930" s="1">
        <v>202502</v>
      </c>
      <c r="D2930" s="4" t="s">
        <v>271</v>
      </c>
      <c r="E2930" s="1">
        <v>52</v>
      </c>
      <c r="F2930" s="1">
        <v>3</v>
      </c>
      <c r="G2930" s="1">
        <v>0</v>
      </c>
      <c r="H2930" s="8">
        <v>54326</v>
      </c>
      <c r="I2930" s="8">
        <v>24744</v>
      </c>
      <c r="J2930" s="8">
        <v>857879</v>
      </c>
      <c r="K2930" s="1" t="s">
        <v>166</v>
      </c>
    </row>
    <row r="2931" spans="1:11">
      <c r="A2931" s="1" t="s">
        <v>232</v>
      </c>
      <c r="B2931" s="1">
        <v>2930</v>
      </c>
      <c r="C2931" s="1">
        <v>202502</v>
      </c>
      <c r="D2931" s="4" t="s">
        <v>271</v>
      </c>
      <c r="E2931" s="1">
        <v>204</v>
      </c>
      <c r="F2931" s="1">
        <v>3</v>
      </c>
      <c r="G2931" s="1">
        <v>0</v>
      </c>
      <c r="H2931" s="8">
        <v>104397</v>
      </c>
      <c r="I2931" s="8">
        <v>34489</v>
      </c>
      <c r="J2931" s="8">
        <v>754757</v>
      </c>
      <c r="K2931" s="1" t="s">
        <v>166</v>
      </c>
    </row>
    <row r="2932" spans="1:11">
      <c r="A2932" s="1" t="s">
        <v>232</v>
      </c>
      <c r="B2932" s="1">
        <v>2931</v>
      </c>
      <c r="C2932" s="1">
        <v>202502</v>
      </c>
      <c r="D2932" s="4" t="s">
        <v>271</v>
      </c>
      <c r="E2932" s="1">
        <v>662</v>
      </c>
      <c r="F2932" s="1">
        <v>3</v>
      </c>
      <c r="G2932" s="1">
        <v>0</v>
      </c>
      <c r="H2932" s="8">
        <v>7796</v>
      </c>
      <c r="I2932" s="8">
        <v>2885</v>
      </c>
      <c r="J2932" s="8">
        <v>111161</v>
      </c>
      <c r="K2932" s="1" t="s">
        <v>166</v>
      </c>
    </row>
    <row r="2933" spans="1:11">
      <c r="A2933" s="1" t="s">
        <v>232</v>
      </c>
      <c r="B2933" s="1">
        <v>2932</v>
      </c>
      <c r="C2933" s="1">
        <v>202502</v>
      </c>
      <c r="D2933" s="4" t="s">
        <v>271</v>
      </c>
      <c r="E2933" s="1">
        <v>664</v>
      </c>
      <c r="F2933" s="1">
        <v>3</v>
      </c>
      <c r="G2933" s="1">
        <v>0</v>
      </c>
      <c r="H2933" s="8">
        <v>332037</v>
      </c>
      <c r="I2933" s="8">
        <v>99883</v>
      </c>
      <c r="J2933" s="8">
        <v>3352893</v>
      </c>
      <c r="K2933" s="1" t="s">
        <v>166</v>
      </c>
    </row>
    <row r="2934" spans="1:11">
      <c r="A2934" s="1" t="s">
        <v>232</v>
      </c>
      <c r="B2934" s="1">
        <v>2933</v>
      </c>
      <c r="C2934" s="1">
        <v>202502</v>
      </c>
      <c r="D2934" s="4" t="s">
        <v>271</v>
      </c>
      <c r="E2934" s="1">
        <v>666</v>
      </c>
      <c r="F2934" s="1">
        <v>3</v>
      </c>
      <c r="G2934" s="1">
        <v>0</v>
      </c>
      <c r="H2934" s="8">
        <v>127561</v>
      </c>
      <c r="I2934" s="8">
        <v>49961</v>
      </c>
      <c r="J2934" s="8">
        <v>799940</v>
      </c>
      <c r="K2934" s="1" t="s">
        <v>166</v>
      </c>
    </row>
    <row r="2935" spans="1:11">
      <c r="A2935" s="1" t="s">
        <v>232</v>
      </c>
      <c r="B2935" s="1">
        <v>2934</v>
      </c>
      <c r="C2935" s="1">
        <v>202502</v>
      </c>
      <c r="D2935" s="4" t="s">
        <v>271</v>
      </c>
      <c r="E2935" s="1">
        <v>669</v>
      </c>
      <c r="F2935" s="1">
        <v>3</v>
      </c>
      <c r="G2935" s="1">
        <v>0</v>
      </c>
      <c r="H2935" s="8">
        <v>117774</v>
      </c>
      <c r="I2935" s="8">
        <v>49296</v>
      </c>
      <c r="J2935" s="8">
        <v>721739</v>
      </c>
      <c r="K2935" s="1" t="s">
        <v>166</v>
      </c>
    </row>
    <row r="2936" spans="1:11">
      <c r="A2936" s="1" t="s">
        <v>232</v>
      </c>
      <c r="B2936" s="1">
        <v>2935</v>
      </c>
      <c r="C2936" s="1">
        <v>202502</v>
      </c>
      <c r="D2936" s="4" t="s">
        <v>271</v>
      </c>
      <c r="E2936" s="1">
        <v>676</v>
      </c>
      <c r="F2936" s="1">
        <v>3</v>
      </c>
      <c r="G2936" s="1">
        <v>0</v>
      </c>
      <c r="H2936" s="8">
        <v>9542</v>
      </c>
      <c r="I2936" s="8">
        <v>5515</v>
      </c>
      <c r="J2936" s="8">
        <v>229004</v>
      </c>
      <c r="K2936" s="1" t="s">
        <v>166</v>
      </c>
    </row>
    <row r="2937" spans="1:11">
      <c r="A2937" s="1" t="s">
        <v>232</v>
      </c>
      <c r="B2937" s="1">
        <v>2936</v>
      </c>
      <c r="C2937" s="1">
        <v>202502</v>
      </c>
      <c r="D2937" s="4" t="s">
        <v>271</v>
      </c>
      <c r="E2937" s="1">
        <v>690</v>
      </c>
      <c r="F2937" s="1">
        <v>3</v>
      </c>
      <c r="G2937" s="1">
        <v>0</v>
      </c>
      <c r="H2937" s="8">
        <v>44628</v>
      </c>
      <c r="I2937" s="8">
        <v>15738</v>
      </c>
      <c r="J2937" s="8">
        <v>420206</v>
      </c>
      <c r="K2937" s="1" t="s">
        <v>166</v>
      </c>
    </row>
    <row r="2938" spans="1:11">
      <c r="A2938" s="1" t="s">
        <v>232</v>
      </c>
      <c r="B2938" s="1">
        <v>2937</v>
      </c>
      <c r="C2938" s="1">
        <v>202502</v>
      </c>
      <c r="D2938" s="4" t="s">
        <v>271</v>
      </c>
      <c r="E2938" s="1">
        <v>696</v>
      </c>
      <c r="F2938" s="1">
        <v>3</v>
      </c>
      <c r="G2938" s="1">
        <v>0</v>
      </c>
      <c r="H2938" s="8">
        <v>22173</v>
      </c>
      <c r="I2938" s="8">
        <v>8697</v>
      </c>
      <c r="J2938" s="8">
        <v>173367</v>
      </c>
      <c r="K2938" s="1" t="s">
        <v>166</v>
      </c>
    </row>
    <row r="2939" spans="1:11">
      <c r="A2939" s="1" t="s">
        <v>232</v>
      </c>
      <c r="B2939" s="1">
        <v>2938</v>
      </c>
      <c r="C2939" s="1">
        <v>202502</v>
      </c>
      <c r="D2939" s="4" t="s">
        <v>271</v>
      </c>
      <c r="E2939" s="1">
        <v>720</v>
      </c>
      <c r="F2939" s="1">
        <v>3</v>
      </c>
      <c r="G2939" s="1">
        <v>0</v>
      </c>
      <c r="H2939" s="8">
        <v>637473</v>
      </c>
      <c r="I2939" s="8">
        <v>238621</v>
      </c>
      <c r="J2939" s="8">
        <v>6795662</v>
      </c>
      <c r="K2939" s="1" t="s">
        <v>166</v>
      </c>
    </row>
    <row r="2940" spans="1:11">
      <c r="A2940" s="1" t="s">
        <v>232</v>
      </c>
      <c r="B2940" s="1">
        <v>2939</v>
      </c>
      <c r="C2940" s="1">
        <v>202502</v>
      </c>
      <c r="D2940" s="4" t="s">
        <v>278</v>
      </c>
      <c r="E2940" s="1">
        <v>52</v>
      </c>
      <c r="F2940" s="1">
        <v>3</v>
      </c>
      <c r="G2940" s="1">
        <v>0</v>
      </c>
      <c r="H2940" s="8">
        <v>102035</v>
      </c>
      <c r="I2940" s="8">
        <v>32932</v>
      </c>
      <c r="J2940" s="8">
        <v>1265277</v>
      </c>
      <c r="K2940" s="1" t="s">
        <v>166</v>
      </c>
    </row>
    <row r="2941" spans="1:11">
      <c r="A2941" s="1" t="s">
        <v>232</v>
      </c>
      <c r="B2941" s="1">
        <v>2940</v>
      </c>
      <c r="C2941" s="1">
        <v>202502</v>
      </c>
      <c r="D2941" s="4" t="s">
        <v>278</v>
      </c>
      <c r="E2941" s="1">
        <v>204</v>
      </c>
      <c r="F2941" s="1">
        <v>3</v>
      </c>
      <c r="G2941" s="1">
        <v>0</v>
      </c>
      <c r="H2941" s="8">
        <v>2776</v>
      </c>
      <c r="I2941" s="8">
        <v>749</v>
      </c>
      <c r="J2941" s="8">
        <v>51318</v>
      </c>
      <c r="K2941" s="1" t="s">
        <v>166</v>
      </c>
    </row>
    <row r="2942" spans="1:11">
      <c r="A2942" s="1" t="s">
        <v>232</v>
      </c>
      <c r="B2942" s="1">
        <v>2941</v>
      </c>
      <c r="C2942" s="1">
        <v>202502</v>
      </c>
      <c r="D2942" s="4" t="s">
        <v>278</v>
      </c>
      <c r="E2942" s="1">
        <v>662</v>
      </c>
      <c r="F2942" s="1">
        <v>3</v>
      </c>
      <c r="G2942" s="1">
        <v>0</v>
      </c>
      <c r="H2942" s="8">
        <v>9068</v>
      </c>
      <c r="I2942" s="8">
        <v>3075</v>
      </c>
      <c r="J2942" s="8">
        <v>54385</v>
      </c>
      <c r="K2942" s="1" t="s">
        <v>166</v>
      </c>
    </row>
    <row r="2943" spans="1:11">
      <c r="A2943" s="1" t="s">
        <v>232</v>
      </c>
      <c r="B2943" s="1">
        <v>2942</v>
      </c>
      <c r="C2943" s="1">
        <v>202502</v>
      </c>
      <c r="D2943" s="4" t="s">
        <v>278</v>
      </c>
      <c r="E2943" s="1">
        <v>664</v>
      </c>
      <c r="F2943" s="1">
        <v>3</v>
      </c>
      <c r="G2943" s="1">
        <v>0</v>
      </c>
      <c r="H2943" s="8">
        <v>341027</v>
      </c>
      <c r="I2943" s="8">
        <v>102475</v>
      </c>
      <c r="J2943" s="8">
        <v>2315214</v>
      </c>
      <c r="K2943" s="1" t="s">
        <v>166</v>
      </c>
    </row>
    <row r="2944" spans="1:11">
      <c r="A2944" s="1" t="s">
        <v>232</v>
      </c>
      <c r="B2944" s="1">
        <v>2943</v>
      </c>
      <c r="C2944" s="1">
        <v>202502</v>
      </c>
      <c r="D2944" s="4" t="s">
        <v>278</v>
      </c>
      <c r="E2944" s="1">
        <v>666</v>
      </c>
      <c r="F2944" s="1">
        <v>3</v>
      </c>
      <c r="G2944" s="1">
        <v>0</v>
      </c>
      <c r="H2944" s="8">
        <v>1131163</v>
      </c>
      <c r="I2944" s="8">
        <v>325067</v>
      </c>
      <c r="J2944" s="8">
        <v>6404661</v>
      </c>
      <c r="K2944" s="1" t="s">
        <v>166</v>
      </c>
    </row>
    <row r="2945" spans="1:11">
      <c r="A2945" s="1" t="s">
        <v>232</v>
      </c>
      <c r="B2945" s="1">
        <v>2944</v>
      </c>
      <c r="C2945" s="1">
        <v>202502</v>
      </c>
      <c r="D2945" s="4" t="s">
        <v>278</v>
      </c>
      <c r="E2945" s="1">
        <v>669</v>
      </c>
      <c r="F2945" s="1">
        <v>3</v>
      </c>
      <c r="G2945" s="1">
        <v>0</v>
      </c>
      <c r="H2945" s="8">
        <v>34542</v>
      </c>
      <c r="I2945" s="8">
        <v>11833</v>
      </c>
      <c r="J2945" s="8">
        <v>239825</v>
      </c>
      <c r="K2945" s="1" t="s">
        <v>166</v>
      </c>
    </row>
    <row r="2946" spans="1:11">
      <c r="A2946" s="1" t="s">
        <v>232</v>
      </c>
      <c r="B2946" s="1">
        <v>2945</v>
      </c>
      <c r="C2946" s="1">
        <v>202502</v>
      </c>
      <c r="D2946" s="4" t="s">
        <v>278</v>
      </c>
      <c r="E2946" s="1">
        <v>676</v>
      </c>
      <c r="F2946" s="1">
        <v>3</v>
      </c>
      <c r="G2946" s="1">
        <v>0</v>
      </c>
      <c r="H2946" s="8">
        <v>18272</v>
      </c>
      <c r="I2946" s="8">
        <v>3594</v>
      </c>
      <c r="J2946" s="8">
        <v>92077</v>
      </c>
      <c r="K2946" s="1" t="s">
        <v>166</v>
      </c>
    </row>
    <row r="2947" spans="1:11">
      <c r="A2947" s="1" t="s">
        <v>232</v>
      </c>
      <c r="B2947" s="1">
        <v>2946</v>
      </c>
      <c r="C2947" s="1">
        <v>202502</v>
      </c>
      <c r="D2947" s="4" t="s">
        <v>278</v>
      </c>
      <c r="E2947" s="1">
        <v>690</v>
      </c>
      <c r="F2947" s="1">
        <v>3</v>
      </c>
      <c r="G2947" s="1">
        <v>0</v>
      </c>
      <c r="H2947" s="8">
        <v>80230</v>
      </c>
      <c r="I2947" s="8">
        <v>27302</v>
      </c>
      <c r="J2947" s="8">
        <v>1052577</v>
      </c>
      <c r="K2947" s="1" t="s">
        <v>166</v>
      </c>
    </row>
    <row r="2948" spans="1:11">
      <c r="A2948" s="1" t="s">
        <v>232</v>
      </c>
      <c r="B2948" s="1">
        <v>2947</v>
      </c>
      <c r="C2948" s="1">
        <v>202502</v>
      </c>
      <c r="D2948" s="4" t="s">
        <v>278</v>
      </c>
      <c r="E2948" s="1">
        <v>696</v>
      </c>
      <c r="F2948" s="1">
        <v>3</v>
      </c>
      <c r="G2948" s="1">
        <v>0</v>
      </c>
      <c r="H2948" s="8">
        <v>96398</v>
      </c>
      <c r="I2948" s="8">
        <v>44862</v>
      </c>
      <c r="J2948" s="8">
        <v>836550</v>
      </c>
      <c r="K2948" s="1" t="s">
        <v>166</v>
      </c>
    </row>
    <row r="2949" spans="1:11">
      <c r="A2949" s="1" t="s">
        <v>232</v>
      </c>
      <c r="B2949" s="1">
        <v>2948</v>
      </c>
      <c r="C2949" s="1">
        <v>202502</v>
      </c>
      <c r="D2949" s="4" t="s">
        <v>278</v>
      </c>
      <c r="E2949" s="1">
        <v>720</v>
      </c>
      <c r="F2949" s="1">
        <v>3</v>
      </c>
      <c r="G2949" s="1">
        <v>0</v>
      </c>
      <c r="H2949" s="8">
        <v>224752</v>
      </c>
      <c r="I2949" s="8">
        <v>71392</v>
      </c>
      <c r="J2949" s="8">
        <v>1629350</v>
      </c>
      <c r="K2949" s="1" t="s">
        <v>166</v>
      </c>
    </row>
    <row r="2950" spans="1:11">
      <c r="A2950" s="1" t="s">
        <v>232</v>
      </c>
      <c r="B2950" s="1">
        <v>2949</v>
      </c>
      <c r="C2950" s="1">
        <v>202503</v>
      </c>
      <c r="D2950" s="4" t="s">
        <v>256</v>
      </c>
      <c r="E2950" s="1">
        <v>52</v>
      </c>
      <c r="F2950" s="1">
        <v>3</v>
      </c>
      <c r="G2950" s="1">
        <v>0</v>
      </c>
      <c r="H2950" s="8">
        <v>1839291</v>
      </c>
      <c r="I2950" s="8">
        <v>425225</v>
      </c>
      <c r="J2950" s="8">
        <v>9693391</v>
      </c>
      <c r="K2950" s="1" t="s">
        <v>166</v>
      </c>
    </row>
    <row r="2951" spans="1:11">
      <c r="A2951" s="1" t="s">
        <v>232</v>
      </c>
      <c r="B2951" s="1">
        <v>2950</v>
      </c>
      <c r="C2951" s="1">
        <v>202503</v>
      </c>
      <c r="D2951" s="4" t="s">
        <v>256</v>
      </c>
      <c r="E2951" s="1">
        <v>204</v>
      </c>
      <c r="F2951" s="1">
        <v>3</v>
      </c>
      <c r="G2951" s="1">
        <v>0</v>
      </c>
      <c r="H2951" s="8">
        <v>1029855</v>
      </c>
      <c r="I2951" s="8">
        <v>158709</v>
      </c>
      <c r="J2951" s="8">
        <v>1475455</v>
      </c>
      <c r="K2951" s="1" t="s">
        <v>166</v>
      </c>
    </row>
    <row r="2952" spans="1:11">
      <c r="A2952" s="1" t="s">
        <v>232</v>
      </c>
      <c r="B2952" s="1">
        <v>2951</v>
      </c>
      <c r="C2952" s="1">
        <v>202503</v>
      </c>
      <c r="D2952" s="4" t="s">
        <v>256</v>
      </c>
      <c r="E2952" s="1">
        <v>662</v>
      </c>
      <c r="F2952" s="1">
        <v>3</v>
      </c>
      <c r="G2952" s="1">
        <v>0</v>
      </c>
      <c r="H2952" s="8">
        <v>1932070</v>
      </c>
      <c r="I2952" s="8">
        <v>490700</v>
      </c>
      <c r="J2952" s="8">
        <v>6243490</v>
      </c>
      <c r="K2952" s="1" t="s">
        <v>166</v>
      </c>
    </row>
    <row r="2953" spans="1:11">
      <c r="A2953" s="1" t="s">
        <v>232</v>
      </c>
      <c r="B2953" s="1">
        <v>2952</v>
      </c>
      <c r="C2953" s="1">
        <v>202503</v>
      </c>
      <c r="D2953" s="4" t="s">
        <v>256</v>
      </c>
      <c r="E2953" s="1">
        <v>664</v>
      </c>
      <c r="F2953" s="1">
        <v>3</v>
      </c>
      <c r="G2953" s="1">
        <v>0</v>
      </c>
      <c r="H2953" s="8">
        <v>5272822</v>
      </c>
      <c r="I2953" s="8">
        <v>799821</v>
      </c>
      <c r="J2953" s="8">
        <v>10865112</v>
      </c>
      <c r="K2953" s="1" t="s">
        <v>166</v>
      </c>
    </row>
    <row r="2954" spans="1:11">
      <c r="A2954" s="1" t="s">
        <v>232</v>
      </c>
      <c r="B2954" s="1">
        <v>2953</v>
      </c>
      <c r="C2954" s="1">
        <v>202503</v>
      </c>
      <c r="D2954" s="4" t="s">
        <v>256</v>
      </c>
      <c r="E2954" s="1">
        <v>666</v>
      </c>
      <c r="F2954" s="1">
        <v>3</v>
      </c>
      <c r="G2954" s="1">
        <v>0</v>
      </c>
      <c r="H2954" s="8">
        <v>29127059</v>
      </c>
      <c r="I2954" s="8">
        <v>4591029</v>
      </c>
      <c r="J2954" s="8">
        <v>49334359</v>
      </c>
      <c r="K2954" s="1" t="s">
        <v>166</v>
      </c>
    </row>
    <row r="2955" spans="1:11">
      <c r="A2955" s="1" t="s">
        <v>232</v>
      </c>
      <c r="B2955" s="1">
        <v>2954</v>
      </c>
      <c r="C2955" s="1">
        <v>202503</v>
      </c>
      <c r="D2955" s="4" t="s">
        <v>256</v>
      </c>
      <c r="E2955" s="1">
        <v>669</v>
      </c>
      <c r="F2955" s="1">
        <v>3</v>
      </c>
      <c r="G2955" s="1">
        <v>0</v>
      </c>
      <c r="H2955" s="8">
        <v>1233983</v>
      </c>
      <c r="I2955" s="8">
        <v>192677</v>
      </c>
      <c r="J2955" s="8">
        <v>2254033</v>
      </c>
      <c r="K2955" s="1" t="s">
        <v>166</v>
      </c>
    </row>
    <row r="2956" spans="1:11">
      <c r="A2956" s="1" t="s">
        <v>232</v>
      </c>
      <c r="B2956" s="1">
        <v>2955</v>
      </c>
      <c r="C2956" s="1">
        <v>202503</v>
      </c>
      <c r="D2956" s="4" t="s">
        <v>256</v>
      </c>
      <c r="E2956" s="1">
        <v>676</v>
      </c>
      <c r="F2956" s="1">
        <v>3</v>
      </c>
      <c r="G2956" s="1">
        <v>0</v>
      </c>
      <c r="H2956" s="8">
        <v>13115</v>
      </c>
      <c r="I2956" s="8">
        <v>1133</v>
      </c>
      <c r="J2956" s="8">
        <v>26730</v>
      </c>
      <c r="K2956" s="1" t="s">
        <v>166</v>
      </c>
    </row>
    <row r="2957" spans="1:11">
      <c r="A2957" s="1" t="s">
        <v>232</v>
      </c>
      <c r="B2957" s="1">
        <v>2956</v>
      </c>
      <c r="C2957" s="1">
        <v>202503</v>
      </c>
      <c r="D2957" s="4" t="s">
        <v>256</v>
      </c>
      <c r="E2957" s="1">
        <v>690</v>
      </c>
      <c r="F2957" s="1">
        <v>3</v>
      </c>
      <c r="G2957" s="1">
        <v>0</v>
      </c>
      <c r="H2957" s="8">
        <v>621317</v>
      </c>
      <c r="I2957" s="8">
        <v>101764</v>
      </c>
      <c r="J2957" s="8">
        <v>2172591</v>
      </c>
      <c r="K2957" s="1" t="s">
        <v>166</v>
      </c>
    </row>
    <row r="2958" spans="1:11">
      <c r="A2958" s="1" t="s">
        <v>232</v>
      </c>
      <c r="B2958" s="1">
        <v>2957</v>
      </c>
      <c r="C2958" s="1">
        <v>202503</v>
      </c>
      <c r="D2958" s="4" t="s">
        <v>256</v>
      </c>
      <c r="E2958" s="1">
        <v>696</v>
      </c>
      <c r="F2958" s="1">
        <v>3</v>
      </c>
      <c r="G2958" s="1">
        <v>0</v>
      </c>
      <c r="H2958" s="8">
        <v>278396</v>
      </c>
      <c r="I2958" s="8">
        <v>48441</v>
      </c>
      <c r="J2958" s="8">
        <v>1023714</v>
      </c>
      <c r="K2958" s="1" t="s">
        <v>166</v>
      </c>
    </row>
    <row r="2959" spans="1:11">
      <c r="A2959" s="1" t="s">
        <v>232</v>
      </c>
      <c r="B2959" s="1">
        <v>2958</v>
      </c>
      <c r="C2959" s="1">
        <v>202503</v>
      </c>
      <c r="D2959" s="4" t="s">
        <v>256</v>
      </c>
      <c r="E2959" s="1">
        <v>720</v>
      </c>
      <c r="F2959" s="1">
        <v>3</v>
      </c>
      <c r="G2959" s="1">
        <v>0</v>
      </c>
      <c r="H2959" s="8">
        <v>1364590</v>
      </c>
      <c r="I2959" s="8">
        <v>291992</v>
      </c>
      <c r="J2959" s="8">
        <v>5519660</v>
      </c>
      <c r="K2959" s="1" t="s">
        <v>166</v>
      </c>
    </row>
    <row r="2960" spans="1:11">
      <c r="A2960" s="1" t="s">
        <v>232</v>
      </c>
      <c r="B2960" s="1">
        <v>2959</v>
      </c>
      <c r="C2960" s="1">
        <v>202503</v>
      </c>
      <c r="D2960" s="4" t="s">
        <v>265</v>
      </c>
      <c r="E2960" s="1">
        <v>52</v>
      </c>
      <c r="F2960" s="1">
        <v>3</v>
      </c>
      <c r="G2960" s="1">
        <v>0</v>
      </c>
      <c r="H2960" s="8">
        <v>256674</v>
      </c>
      <c r="I2960" s="8">
        <v>93167</v>
      </c>
      <c r="J2960" s="8">
        <v>2265412</v>
      </c>
      <c r="K2960" s="1" t="s">
        <v>166</v>
      </c>
    </row>
    <row r="2961" spans="1:11">
      <c r="A2961" s="1" t="s">
        <v>232</v>
      </c>
      <c r="B2961" s="1">
        <v>2960</v>
      </c>
      <c r="C2961" s="1">
        <v>202503</v>
      </c>
      <c r="D2961" s="4" t="s">
        <v>265</v>
      </c>
      <c r="E2961" s="1">
        <v>204</v>
      </c>
      <c r="F2961" s="1">
        <v>3</v>
      </c>
      <c r="G2961" s="1">
        <v>0</v>
      </c>
      <c r="H2961" s="8">
        <v>7314</v>
      </c>
      <c r="I2961" s="8">
        <v>3476</v>
      </c>
      <c r="J2961" s="8">
        <v>34687</v>
      </c>
      <c r="K2961" s="1" t="s">
        <v>166</v>
      </c>
    </row>
    <row r="2962" spans="1:11">
      <c r="A2962" s="1" t="s">
        <v>232</v>
      </c>
      <c r="B2962" s="1">
        <v>2961</v>
      </c>
      <c r="C2962" s="1">
        <v>202503</v>
      </c>
      <c r="D2962" s="4" t="s">
        <v>265</v>
      </c>
      <c r="E2962" s="1">
        <v>662</v>
      </c>
      <c r="F2962" s="1">
        <v>3</v>
      </c>
      <c r="G2962" s="1">
        <v>0</v>
      </c>
      <c r="H2962" s="8">
        <v>107809</v>
      </c>
      <c r="I2962" s="8">
        <v>46045</v>
      </c>
      <c r="J2962" s="8">
        <v>638965</v>
      </c>
      <c r="K2962" s="1" t="s">
        <v>166</v>
      </c>
    </row>
    <row r="2963" spans="1:11">
      <c r="A2963" s="1" t="s">
        <v>232</v>
      </c>
      <c r="B2963" s="1">
        <v>2962</v>
      </c>
      <c r="C2963" s="1">
        <v>202503</v>
      </c>
      <c r="D2963" s="4" t="s">
        <v>265</v>
      </c>
      <c r="E2963" s="1">
        <v>664</v>
      </c>
      <c r="F2963" s="1">
        <v>3</v>
      </c>
      <c r="G2963" s="1">
        <v>0</v>
      </c>
      <c r="H2963" s="8">
        <v>36487</v>
      </c>
      <c r="I2963" s="8">
        <v>11533</v>
      </c>
      <c r="J2963" s="8">
        <v>168659</v>
      </c>
      <c r="K2963" s="1" t="s">
        <v>166</v>
      </c>
    </row>
    <row r="2964" spans="1:11">
      <c r="A2964" s="1" t="s">
        <v>232</v>
      </c>
      <c r="B2964" s="1">
        <v>2963</v>
      </c>
      <c r="C2964" s="1">
        <v>202503</v>
      </c>
      <c r="D2964" s="4" t="s">
        <v>265</v>
      </c>
      <c r="E2964" s="1">
        <v>666</v>
      </c>
      <c r="F2964" s="1">
        <v>3</v>
      </c>
      <c r="G2964" s="1">
        <v>0</v>
      </c>
      <c r="H2964" s="8">
        <v>1641460</v>
      </c>
      <c r="I2964" s="8">
        <v>460113</v>
      </c>
      <c r="J2964" s="8">
        <v>5403751</v>
      </c>
      <c r="K2964" s="1" t="s">
        <v>166</v>
      </c>
    </row>
    <row r="2965" spans="1:11">
      <c r="A2965" s="1" t="s">
        <v>232</v>
      </c>
      <c r="B2965" s="1">
        <v>2964</v>
      </c>
      <c r="C2965" s="1">
        <v>202503</v>
      </c>
      <c r="D2965" s="4" t="s">
        <v>265</v>
      </c>
      <c r="E2965" s="1">
        <v>669</v>
      </c>
      <c r="F2965" s="1">
        <v>3</v>
      </c>
      <c r="G2965" s="1">
        <v>0</v>
      </c>
      <c r="H2965" s="8">
        <v>19217</v>
      </c>
      <c r="I2965" s="8">
        <v>6043</v>
      </c>
      <c r="J2965" s="8">
        <v>148580</v>
      </c>
      <c r="K2965" s="1" t="s">
        <v>166</v>
      </c>
    </row>
    <row r="2966" spans="1:11">
      <c r="A2966" s="1" t="s">
        <v>232</v>
      </c>
      <c r="B2966" s="1">
        <v>2965</v>
      </c>
      <c r="C2966" s="1">
        <v>202503</v>
      </c>
      <c r="D2966" s="4" t="s">
        <v>265</v>
      </c>
      <c r="E2966" s="1">
        <v>676</v>
      </c>
      <c r="F2966" s="1">
        <v>3</v>
      </c>
      <c r="G2966" s="1">
        <v>0</v>
      </c>
      <c r="H2966" s="8">
        <v>39458</v>
      </c>
      <c r="I2966" s="8">
        <v>7412</v>
      </c>
      <c r="J2966" s="8">
        <v>149026</v>
      </c>
      <c r="K2966" s="1" t="s">
        <v>166</v>
      </c>
    </row>
    <row r="2967" spans="1:11">
      <c r="A2967" s="1" t="s">
        <v>232</v>
      </c>
      <c r="B2967" s="1">
        <v>2966</v>
      </c>
      <c r="C2967" s="1">
        <v>202503</v>
      </c>
      <c r="D2967" s="4" t="s">
        <v>265</v>
      </c>
      <c r="E2967" s="1">
        <v>690</v>
      </c>
      <c r="F2967" s="1">
        <v>3</v>
      </c>
      <c r="G2967" s="1">
        <v>0</v>
      </c>
      <c r="H2967" s="8">
        <v>66383</v>
      </c>
      <c r="I2967" s="8">
        <v>23093</v>
      </c>
      <c r="J2967" s="8">
        <v>578346</v>
      </c>
      <c r="K2967" s="1" t="s">
        <v>166</v>
      </c>
    </row>
    <row r="2968" spans="1:11">
      <c r="A2968" s="1" t="s">
        <v>232</v>
      </c>
      <c r="B2968" s="1">
        <v>2967</v>
      </c>
      <c r="C2968" s="1">
        <v>202503</v>
      </c>
      <c r="D2968" s="4" t="s">
        <v>265</v>
      </c>
      <c r="E2968" s="1">
        <v>696</v>
      </c>
      <c r="F2968" s="1">
        <v>3</v>
      </c>
      <c r="G2968" s="1">
        <v>0</v>
      </c>
      <c r="H2968" s="8">
        <v>938906</v>
      </c>
      <c r="I2968" s="8">
        <v>358447</v>
      </c>
      <c r="J2968" s="8">
        <v>3776401</v>
      </c>
      <c r="K2968" s="1" t="s">
        <v>166</v>
      </c>
    </row>
    <row r="2969" spans="1:11">
      <c r="A2969" s="1" t="s">
        <v>232</v>
      </c>
      <c r="B2969" s="1">
        <v>2968</v>
      </c>
      <c r="C2969" s="1">
        <v>202503</v>
      </c>
      <c r="D2969" s="4" t="s">
        <v>265</v>
      </c>
      <c r="E2969" s="1">
        <v>720</v>
      </c>
      <c r="F2969" s="1">
        <v>3</v>
      </c>
      <c r="G2969" s="1">
        <v>0</v>
      </c>
      <c r="H2969" s="8">
        <v>1007368</v>
      </c>
      <c r="I2969" s="8">
        <v>364189</v>
      </c>
      <c r="J2969" s="8">
        <v>6755114</v>
      </c>
      <c r="K2969" s="1" t="s">
        <v>166</v>
      </c>
    </row>
    <row r="2970" spans="1:11">
      <c r="A2970" s="1" t="s">
        <v>232</v>
      </c>
      <c r="B2970" s="1">
        <v>2969</v>
      </c>
      <c r="C2970" s="1">
        <v>202503</v>
      </c>
      <c r="D2970" s="4" t="s">
        <v>271</v>
      </c>
      <c r="E2970" s="1">
        <v>52</v>
      </c>
      <c r="F2970" s="1">
        <v>3</v>
      </c>
      <c r="G2970" s="1">
        <v>0</v>
      </c>
      <c r="H2970" s="8">
        <v>76697</v>
      </c>
      <c r="I2970" s="8">
        <v>29768</v>
      </c>
      <c r="J2970" s="8">
        <v>1426874</v>
      </c>
      <c r="K2970" s="1" t="s">
        <v>166</v>
      </c>
    </row>
    <row r="2971" spans="1:11">
      <c r="A2971" s="1" t="s">
        <v>232</v>
      </c>
      <c r="B2971" s="1">
        <v>2970</v>
      </c>
      <c r="C2971" s="1">
        <v>202503</v>
      </c>
      <c r="D2971" s="4" t="s">
        <v>271</v>
      </c>
      <c r="E2971" s="1">
        <v>204</v>
      </c>
      <c r="F2971" s="1">
        <v>3</v>
      </c>
      <c r="G2971" s="1">
        <v>0</v>
      </c>
      <c r="H2971" s="8">
        <v>127041</v>
      </c>
      <c r="I2971" s="8">
        <v>38454</v>
      </c>
      <c r="J2971" s="8">
        <v>866061</v>
      </c>
      <c r="K2971" s="1" t="s">
        <v>166</v>
      </c>
    </row>
    <row r="2972" spans="1:11">
      <c r="A2972" s="1" t="s">
        <v>232</v>
      </c>
      <c r="B2972" s="1">
        <v>2971</v>
      </c>
      <c r="C2972" s="1">
        <v>202503</v>
      </c>
      <c r="D2972" s="4" t="s">
        <v>271</v>
      </c>
      <c r="E2972" s="1">
        <v>662</v>
      </c>
      <c r="F2972" s="1">
        <v>3</v>
      </c>
      <c r="G2972" s="1">
        <v>0</v>
      </c>
      <c r="H2972" s="8">
        <v>24801</v>
      </c>
      <c r="I2972" s="8">
        <v>12914</v>
      </c>
      <c r="J2972" s="8">
        <v>231366</v>
      </c>
      <c r="K2972" s="1" t="s">
        <v>166</v>
      </c>
    </row>
    <row r="2973" spans="1:11">
      <c r="A2973" s="1" t="s">
        <v>232</v>
      </c>
      <c r="B2973" s="1">
        <v>2972</v>
      </c>
      <c r="C2973" s="1">
        <v>202503</v>
      </c>
      <c r="D2973" s="4" t="s">
        <v>271</v>
      </c>
      <c r="E2973" s="1">
        <v>664</v>
      </c>
      <c r="F2973" s="1">
        <v>3</v>
      </c>
      <c r="G2973" s="1">
        <v>0</v>
      </c>
      <c r="H2973" s="8">
        <v>468302</v>
      </c>
      <c r="I2973" s="8">
        <v>135592</v>
      </c>
      <c r="J2973" s="8">
        <v>3694960</v>
      </c>
      <c r="K2973" s="1" t="s">
        <v>166</v>
      </c>
    </row>
    <row r="2974" spans="1:11">
      <c r="A2974" s="1" t="s">
        <v>232</v>
      </c>
      <c r="B2974" s="1">
        <v>2973</v>
      </c>
      <c r="C2974" s="1">
        <v>202503</v>
      </c>
      <c r="D2974" s="4" t="s">
        <v>271</v>
      </c>
      <c r="E2974" s="1">
        <v>666</v>
      </c>
      <c r="F2974" s="1">
        <v>3</v>
      </c>
      <c r="G2974" s="1">
        <v>0</v>
      </c>
      <c r="H2974" s="8">
        <v>282617</v>
      </c>
      <c r="I2974" s="8">
        <v>87064</v>
      </c>
      <c r="J2974" s="8">
        <v>1545036</v>
      </c>
      <c r="K2974" s="1" t="s">
        <v>166</v>
      </c>
    </row>
    <row r="2975" spans="1:11">
      <c r="A2975" s="1" t="s">
        <v>232</v>
      </c>
      <c r="B2975" s="1">
        <v>2974</v>
      </c>
      <c r="C2975" s="1">
        <v>202503</v>
      </c>
      <c r="D2975" s="4" t="s">
        <v>271</v>
      </c>
      <c r="E2975" s="1">
        <v>669</v>
      </c>
      <c r="F2975" s="1">
        <v>3</v>
      </c>
      <c r="G2975" s="1">
        <v>0</v>
      </c>
      <c r="H2975" s="8">
        <v>127007</v>
      </c>
      <c r="I2975" s="8">
        <v>46243</v>
      </c>
      <c r="J2975" s="8">
        <v>1073789</v>
      </c>
      <c r="K2975" s="1" t="s">
        <v>166</v>
      </c>
    </row>
    <row r="2976" spans="1:11">
      <c r="A2976" s="1" t="s">
        <v>232</v>
      </c>
      <c r="B2976" s="1">
        <v>2975</v>
      </c>
      <c r="C2976" s="1">
        <v>202503</v>
      </c>
      <c r="D2976" s="4" t="s">
        <v>271</v>
      </c>
      <c r="E2976" s="1">
        <v>676</v>
      </c>
      <c r="F2976" s="1">
        <v>3</v>
      </c>
      <c r="G2976" s="1">
        <v>0</v>
      </c>
      <c r="H2976" s="8">
        <v>13617</v>
      </c>
      <c r="I2976" s="8">
        <v>5939</v>
      </c>
      <c r="J2976" s="8">
        <v>313685</v>
      </c>
      <c r="K2976" s="1" t="s">
        <v>166</v>
      </c>
    </row>
    <row r="2977" spans="1:11">
      <c r="A2977" s="1" t="s">
        <v>232</v>
      </c>
      <c r="B2977" s="1">
        <v>2976</v>
      </c>
      <c r="C2977" s="1">
        <v>202503</v>
      </c>
      <c r="D2977" s="4" t="s">
        <v>271</v>
      </c>
      <c r="E2977" s="1">
        <v>690</v>
      </c>
      <c r="F2977" s="1">
        <v>3</v>
      </c>
      <c r="G2977" s="1">
        <v>0</v>
      </c>
      <c r="H2977" s="8">
        <v>56105</v>
      </c>
      <c r="I2977" s="8">
        <v>18082</v>
      </c>
      <c r="J2977" s="8">
        <v>512965</v>
      </c>
      <c r="K2977" s="1" t="s">
        <v>166</v>
      </c>
    </row>
    <row r="2978" spans="1:11">
      <c r="A2978" s="1" t="s">
        <v>232</v>
      </c>
      <c r="B2978" s="1">
        <v>2977</v>
      </c>
      <c r="C2978" s="1">
        <v>202503</v>
      </c>
      <c r="D2978" s="4" t="s">
        <v>271</v>
      </c>
      <c r="E2978" s="1">
        <v>696</v>
      </c>
      <c r="F2978" s="1">
        <v>3</v>
      </c>
      <c r="G2978" s="1">
        <v>0</v>
      </c>
      <c r="H2978" s="8">
        <v>39961</v>
      </c>
      <c r="I2978" s="8">
        <v>16043</v>
      </c>
      <c r="J2978" s="8">
        <v>265650</v>
      </c>
      <c r="K2978" s="1" t="s">
        <v>166</v>
      </c>
    </row>
    <row r="2979" spans="1:11">
      <c r="A2979" s="1" t="s">
        <v>232</v>
      </c>
      <c r="B2979" s="1">
        <v>2978</v>
      </c>
      <c r="C2979" s="1">
        <v>202503</v>
      </c>
      <c r="D2979" s="4" t="s">
        <v>271</v>
      </c>
      <c r="E2979" s="1">
        <v>720</v>
      </c>
      <c r="F2979" s="1">
        <v>3</v>
      </c>
      <c r="G2979" s="1">
        <v>0</v>
      </c>
      <c r="H2979" s="8">
        <v>751868</v>
      </c>
      <c r="I2979" s="8">
        <v>294313</v>
      </c>
      <c r="J2979" s="8">
        <v>8765717</v>
      </c>
      <c r="K2979" s="1" t="s">
        <v>166</v>
      </c>
    </row>
    <row r="2980" spans="1:11">
      <c r="A2980" s="1" t="s">
        <v>232</v>
      </c>
      <c r="B2980" s="1">
        <v>2979</v>
      </c>
      <c r="C2980" s="1">
        <v>202503</v>
      </c>
      <c r="D2980" s="4" t="s">
        <v>278</v>
      </c>
      <c r="E2980" s="1">
        <v>52</v>
      </c>
      <c r="F2980" s="1">
        <v>3</v>
      </c>
      <c r="G2980" s="1">
        <v>0</v>
      </c>
      <c r="H2980" s="8">
        <v>92182</v>
      </c>
      <c r="I2980" s="8">
        <v>27004</v>
      </c>
      <c r="J2980" s="8">
        <v>1023096</v>
      </c>
      <c r="K2980" s="1" t="s">
        <v>166</v>
      </c>
    </row>
    <row r="2981" spans="1:11">
      <c r="A2981" s="1" t="s">
        <v>232</v>
      </c>
      <c r="B2981" s="1">
        <v>2980</v>
      </c>
      <c r="C2981" s="1">
        <v>202503</v>
      </c>
      <c r="D2981" s="4" t="s">
        <v>278</v>
      </c>
      <c r="E2981" s="1">
        <v>204</v>
      </c>
      <c r="F2981" s="1">
        <v>3</v>
      </c>
      <c r="G2981" s="1">
        <v>0</v>
      </c>
      <c r="H2981" s="8">
        <v>4732</v>
      </c>
      <c r="I2981" s="8">
        <v>1345</v>
      </c>
      <c r="J2981" s="8">
        <v>52362</v>
      </c>
      <c r="K2981" s="1" t="s">
        <v>166</v>
      </c>
    </row>
    <row r="2982" spans="1:11">
      <c r="A2982" s="1" t="s">
        <v>232</v>
      </c>
      <c r="B2982" s="1">
        <v>2981</v>
      </c>
      <c r="C2982" s="1">
        <v>202503</v>
      </c>
      <c r="D2982" s="4" t="s">
        <v>278</v>
      </c>
      <c r="E2982" s="1">
        <v>662</v>
      </c>
      <c r="F2982" s="1">
        <v>3</v>
      </c>
      <c r="G2982" s="1">
        <v>0</v>
      </c>
      <c r="H2982" s="8">
        <v>33783</v>
      </c>
      <c r="I2982" s="8">
        <v>8596</v>
      </c>
      <c r="J2982" s="8">
        <v>87595</v>
      </c>
      <c r="K2982" s="1" t="s">
        <v>166</v>
      </c>
    </row>
    <row r="2983" spans="1:11">
      <c r="A2983" s="1" t="s">
        <v>232</v>
      </c>
      <c r="B2983" s="1">
        <v>2982</v>
      </c>
      <c r="C2983" s="1">
        <v>202503</v>
      </c>
      <c r="D2983" s="4" t="s">
        <v>278</v>
      </c>
      <c r="E2983" s="1">
        <v>664</v>
      </c>
      <c r="F2983" s="1">
        <v>3</v>
      </c>
      <c r="G2983" s="1">
        <v>0</v>
      </c>
      <c r="H2983" s="8">
        <v>659645</v>
      </c>
      <c r="I2983" s="8">
        <v>159071</v>
      </c>
      <c r="J2983" s="8">
        <v>3668332</v>
      </c>
      <c r="K2983" s="1" t="s">
        <v>166</v>
      </c>
    </row>
    <row r="2984" spans="1:11">
      <c r="A2984" s="1" t="s">
        <v>232</v>
      </c>
      <c r="B2984" s="1">
        <v>2983</v>
      </c>
      <c r="C2984" s="1">
        <v>202503</v>
      </c>
      <c r="D2984" s="4" t="s">
        <v>278</v>
      </c>
      <c r="E2984" s="1">
        <v>666</v>
      </c>
      <c r="F2984" s="1">
        <v>3</v>
      </c>
      <c r="G2984" s="1">
        <v>0</v>
      </c>
      <c r="H2984" s="8">
        <v>1500333</v>
      </c>
      <c r="I2984" s="8">
        <v>395350</v>
      </c>
      <c r="J2984" s="8">
        <v>7869065</v>
      </c>
      <c r="K2984" s="1" t="s">
        <v>166</v>
      </c>
    </row>
    <row r="2985" spans="1:11">
      <c r="A2985" s="1" t="s">
        <v>232</v>
      </c>
      <c r="B2985" s="1">
        <v>2984</v>
      </c>
      <c r="C2985" s="1">
        <v>202503</v>
      </c>
      <c r="D2985" s="4" t="s">
        <v>278</v>
      </c>
      <c r="E2985" s="1">
        <v>669</v>
      </c>
      <c r="F2985" s="1">
        <v>3</v>
      </c>
      <c r="G2985" s="1">
        <v>0</v>
      </c>
      <c r="H2985" s="8">
        <v>56383</v>
      </c>
      <c r="I2985" s="8">
        <v>15693</v>
      </c>
      <c r="J2985" s="8">
        <v>288980</v>
      </c>
      <c r="K2985" s="1" t="s">
        <v>166</v>
      </c>
    </row>
    <row r="2986" spans="1:11">
      <c r="A2986" s="1" t="s">
        <v>232</v>
      </c>
      <c r="B2986" s="1">
        <v>2985</v>
      </c>
      <c r="C2986" s="1">
        <v>202503</v>
      </c>
      <c r="D2986" s="4" t="s">
        <v>278</v>
      </c>
      <c r="E2986" s="1">
        <v>676</v>
      </c>
      <c r="F2986" s="1">
        <v>3</v>
      </c>
      <c r="G2986" s="1">
        <v>0</v>
      </c>
      <c r="H2986" s="8">
        <v>16706</v>
      </c>
      <c r="I2986" s="8">
        <v>3453</v>
      </c>
      <c r="J2986" s="8">
        <v>70804</v>
      </c>
      <c r="K2986" s="1" t="s">
        <v>166</v>
      </c>
    </row>
    <row r="2987" spans="1:11">
      <c r="A2987" s="1" t="s">
        <v>232</v>
      </c>
      <c r="B2987" s="1">
        <v>2986</v>
      </c>
      <c r="C2987" s="1">
        <v>202503</v>
      </c>
      <c r="D2987" s="4" t="s">
        <v>278</v>
      </c>
      <c r="E2987" s="1">
        <v>690</v>
      </c>
      <c r="F2987" s="1">
        <v>3</v>
      </c>
      <c r="G2987" s="1">
        <v>0</v>
      </c>
      <c r="H2987" s="8">
        <v>71029</v>
      </c>
      <c r="I2987" s="8">
        <v>23596</v>
      </c>
      <c r="J2987" s="8">
        <v>701701</v>
      </c>
      <c r="K2987" s="1" t="s">
        <v>166</v>
      </c>
    </row>
    <row r="2988" spans="1:11">
      <c r="A2988" s="1" t="s">
        <v>232</v>
      </c>
      <c r="B2988" s="1">
        <v>2987</v>
      </c>
      <c r="C2988" s="1">
        <v>202503</v>
      </c>
      <c r="D2988" s="4" t="s">
        <v>278</v>
      </c>
      <c r="E2988" s="1">
        <v>696</v>
      </c>
      <c r="F2988" s="1">
        <v>3</v>
      </c>
      <c r="G2988" s="1">
        <v>0</v>
      </c>
      <c r="H2988" s="8">
        <v>76150</v>
      </c>
      <c r="I2988" s="8">
        <v>34188</v>
      </c>
      <c r="J2988" s="8">
        <v>690028</v>
      </c>
      <c r="K2988" s="1" t="s">
        <v>166</v>
      </c>
    </row>
    <row r="2989" spans="1:11">
      <c r="A2989" s="1" t="s">
        <v>232</v>
      </c>
      <c r="B2989" s="1">
        <v>2988</v>
      </c>
      <c r="C2989" s="1">
        <v>202503</v>
      </c>
      <c r="D2989" s="4" t="s">
        <v>278</v>
      </c>
      <c r="E2989" s="1">
        <v>720</v>
      </c>
      <c r="F2989" s="1">
        <v>3</v>
      </c>
      <c r="G2989" s="1">
        <v>0</v>
      </c>
      <c r="H2989" s="8">
        <v>128626</v>
      </c>
      <c r="I2989" s="8">
        <v>44505</v>
      </c>
      <c r="J2989" s="8">
        <v>1147077</v>
      </c>
      <c r="K2989" s="1" t="s">
        <v>166</v>
      </c>
    </row>
    <row r="2990" spans="1:11">
      <c r="A2990" s="1" t="s">
        <v>232</v>
      </c>
      <c r="B2990" s="1">
        <v>2989</v>
      </c>
      <c r="C2990" s="1">
        <v>202504</v>
      </c>
      <c r="D2990" s="4" t="s">
        <v>256</v>
      </c>
      <c r="E2990" s="1">
        <v>52</v>
      </c>
      <c r="F2990" s="1">
        <v>3</v>
      </c>
      <c r="G2990" s="1">
        <v>0</v>
      </c>
      <c r="H2990" s="8">
        <v>1823630</v>
      </c>
      <c r="I2990" s="8">
        <v>427719</v>
      </c>
      <c r="J2990" s="8">
        <v>9453970</v>
      </c>
      <c r="K2990" s="1" t="s">
        <v>166</v>
      </c>
    </row>
    <row r="2991" spans="1:11">
      <c r="A2991" s="1" t="s">
        <v>232</v>
      </c>
      <c r="B2991" s="1">
        <v>2990</v>
      </c>
      <c r="C2991" s="1">
        <v>202504</v>
      </c>
      <c r="D2991" s="4" t="s">
        <v>256</v>
      </c>
      <c r="E2991" s="1">
        <v>204</v>
      </c>
      <c r="F2991" s="1">
        <v>3</v>
      </c>
      <c r="G2991" s="1">
        <v>0</v>
      </c>
      <c r="H2991" s="8">
        <v>1042607</v>
      </c>
      <c r="I2991" s="8">
        <v>175983</v>
      </c>
      <c r="J2991" s="8">
        <v>1520653</v>
      </c>
      <c r="K2991" s="1" t="s">
        <v>166</v>
      </c>
    </row>
    <row r="2992" spans="1:11">
      <c r="A2992" s="1" t="s">
        <v>232</v>
      </c>
      <c r="B2992" s="1">
        <v>2991</v>
      </c>
      <c r="C2992" s="1">
        <v>202504</v>
      </c>
      <c r="D2992" s="4" t="s">
        <v>256</v>
      </c>
      <c r="E2992" s="1">
        <v>662</v>
      </c>
      <c r="F2992" s="1">
        <v>3</v>
      </c>
      <c r="G2992" s="1">
        <v>0</v>
      </c>
      <c r="H2992" s="8">
        <v>1712686</v>
      </c>
      <c r="I2992" s="8">
        <v>1690165</v>
      </c>
      <c r="J2992" s="8">
        <v>4962494</v>
      </c>
      <c r="K2992" s="1" t="s">
        <v>166</v>
      </c>
    </row>
    <row r="2993" spans="1:11">
      <c r="A2993" s="1" t="s">
        <v>232</v>
      </c>
      <c r="B2993" s="1">
        <v>2992</v>
      </c>
      <c r="C2993" s="1">
        <v>202504</v>
      </c>
      <c r="D2993" s="4" t="s">
        <v>256</v>
      </c>
      <c r="E2993" s="1">
        <v>664</v>
      </c>
      <c r="F2993" s="1">
        <v>3</v>
      </c>
      <c r="G2993" s="1">
        <v>0</v>
      </c>
      <c r="H2993" s="8">
        <v>4819942</v>
      </c>
      <c r="I2993" s="8">
        <v>757226</v>
      </c>
      <c r="J2993" s="8">
        <v>10814486</v>
      </c>
      <c r="K2993" s="1" t="s">
        <v>166</v>
      </c>
    </row>
    <row r="2994" spans="1:11">
      <c r="A2994" s="1" t="s">
        <v>232</v>
      </c>
      <c r="B2994" s="1">
        <v>2993</v>
      </c>
      <c r="C2994" s="1">
        <v>202504</v>
      </c>
      <c r="D2994" s="4" t="s">
        <v>256</v>
      </c>
      <c r="E2994" s="1">
        <v>666</v>
      </c>
      <c r="F2994" s="1">
        <v>3</v>
      </c>
      <c r="G2994" s="1">
        <v>0</v>
      </c>
      <c r="H2994" s="8">
        <v>28103365</v>
      </c>
      <c r="I2994" s="8">
        <v>4627983</v>
      </c>
      <c r="J2994" s="8">
        <v>48906353</v>
      </c>
      <c r="K2994" s="1" t="s">
        <v>166</v>
      </c>
    </row>
    <row r="2995" spans="1:11">
      <c r="A2995" s="1" t="s">
        <v>232</v>
      </c>
      <c r="B2995" s="1">
        <v>2994</v>
      </c>
      <c r="C2995" s="1">
        <v>202504</v>
      </c>
      <c r="D2995" s="4" t="s">
        <v>256</v>
      </c>
      <c r="E2995" s="1">
        <v>669</v>
      </c>
      <c r="F2995" s="1">
        <v>3</v>
      </c>
      <c r="G2995" s="1">
        <v>0</v>
      </c>
      <c r="H2995" s="8">
        <v>1175331</v>
      </c>
      <c r="I2995" s="8">
        <v>232233</v>
      </c>
      <c r="J2995" s="8">
        <v>2522811</v>
      </c>
      <c r="K2995" s="1" t="s">
        <v>166</v>
      </c>
    </row>
    <row r="2996" spans="1:11">
      <c r="A2996" s="1" t="s">
        <v>232</v>
      </c>
      <c r="B2996" s="1">
        <v>2995</v>
      </c>
      <c r="C2996" s="1">
        <v>202504</v>
      </c>
      <c r="D2996" s="4" t="s">
        <v>256</v>
      </c>
      <c r="E2996" s="1">
        <v>676</v>
      </c>
      <c r="F2996" s="1">
        <v>3</v>
      </c>
      <c r="G2996" s="1">
        <v>0</v>
      </c>
      <c r="H2996" s="8">
        <v>7757</v>
      </c>
      <c r="I2996" s="8">
        <v>772</v>
      </c>
      <c r="J2996" s="8">
        <v>14689</v>
      </c>
      <c r="K2996" s="1" t="s">
        <v>166</v>
      </c>
    </row>
    <row r="2997" spans="1:11">
      <c r="A2997" s="1" t="s">
        <v>232</v>
      </c>
      <c r="B2997" s="1">
        <v>2996</v>
      </c>
      <c r="C2997" s="1">
        <v>202504</v>
      </c>
      <c r="D2997" s="4" t="s">
        <v>256</v>
      </c>
      <c r="E2997" s="1">
        <v>690</v>
      </c>
      <c r="F2997" s="1">
        <v>3</v>
      </c>
      <c r="G2997" s="1">
        <v>0</v>
      </c>
      <c r="H2997" s="8">
        <v>700179</v>
      </c>
      <c r="I2997" s="8">
        <v>127438</v>
      </c>
      <c r="J2997" s="8">
        <v>2894351</v>
      </c>
      <c r="K2997" s="1" t="s">
        <v>166</v>
      </c>
    </row>
    <row r="2998" spans="1:11">
      <c r="A2998" s="1" t="s">
        <v>232</v>
      </c>
      <c r="B2998" s="1">
        <v>2997</v>
      </c>
      <c r="C2998" s="1">
        <v>202504</v>
      </c>
      <c r="D2998" s="4" t="s">
        <v>256</v>
      </c>
      <c r="E2998" s="1">
        <v>696</v>
      </c>
      <c r="F2998" s="1">
        <v>3</v>
      </c>
      <c r="G2998" s="1">
        <v>0</v>
      </c>
      <c r="H2998" s="8">
        <v>426685</v>
      </c>
      <c r="I2998" s="8">
        <v>81154</v>
      </c>
      <c r="J2998" s="8">
        <v>1729553</v>
      </c>
      <c r="K2998" s="1" t="s">
        <v>166</v>
      </c>
    </row>
    <row r="2999" spans="1:11">
      <c r="A2999" s="1" t="s">
        <v>232</v>
      </c>
      <c r="B2999" s="1">
        <v>2998</v>
      </c>
      <c r="C2999" s="1">
        <v>202504</v>
      </c>
      <c r="D2999" s="4" t="s">
        <v>256</v>
      </c>
      <c r="E2999" s="1">
        <v>720</v>
      </c>
      <c r="F2999" s="1">
        <v>3</v>
      </c>
      <c r="G2999" s="1">
        <v>0</v>
      </c>
      <c r="H2999" s="8">
        <v>824582</v>
      </c>
      <c r="I2999" s="8">
        <v>168903</v>
      </c>
      <c r="J2999" s="8">
        <v>3730338</v>
      </c>
      <c r="K2999" s="1" t="s">
        <v>166</v>
      </c>
    </row>
    <row r="3000" spans="1:11">
      <c r="A3000" s="1" t="s">
        <v>232</v>
      </c>
      <c r="B3000" s="1">
        <v>2999</v>
      </c>
      <c r="C3000" s="1">
        <v>202504</v>
      </c>
      <c r="D3000" s="4" t="s">
        <v>265</v>
      </c>
      <c r="E3000" s="1">
        <v>52</v>
      </c>
      <c r="F3000" s="1">
        <v>3</v>
      </c>
      <c r="G3000" s="1">
        <v>0</v>
      </c>
      <c r="H3000" s="8">
        <v>142377</v>
      </c>
      <c r="I3000" s="8">
        <v>51383</v>
      </c>
      <c r="J3000" s="8">
        <v>1168634</v>
      </c>
      <c r="K3000" s="1" t="s">
        <v>166</v>
      </c>
    </row>
    <row r="3001" spans="1:11">
      <c r="A3001" s="1" t="s">
        <v>232</v>
      </c>
      <c r="B3001" s="1">
        <v>3000</v>
      </c>
      <c r="C3001" s="1">
        <v>202504</v>
      </c>
      <c r="D3001" s="4" t="s">
        <v>265</v>
      </c>
      <c r="E3001" s="1">
        <v>204</v>
      </c>
      <c r="F3001" s="1">
        <v>3</v>
      </c>
      <c r="G3001" s="1">
        <v>0</v>
      </c>
      <c r="H3001" s="8">
        <v>4094</v>
      </c>
      <c r="I3001" s="8">
        <v>1380</v>
      </c>
      <c r="J3001" s="8">
        <v>17091</v>
      </c>
      <c r="K3001" s="1" t="s">
        <v>166</v>
      </c>
    </row>
    <row r="3002" spans="1:11">
      <c r="A3002" s="1" t="s">
        <v>232</v>
      </c>
      <c r="B3002" s="1">
        <v>3001</v>
      </c>
      <c r="C3002" s="1">
        <v>202504</v>
      </c>
      <c r="D3002" s="4" t="s">
        <v>265</v>
      </c>
      <c r="E3002" s="1">
        <v>662</v>
      </c>
      <c r="F3002" s="1">
        <v>3</v>
      </c>
      <c r="G3002" s="1">
        <v>0</v>
      </c>
      <c r="H3002" s="8">
        <v>97234</v>
      </c>
      <c r="I3002" s="8">
        <v>41373</v>
      </c>
      <c r="J3002" s="8">
        <v>574970</v>
      </c>
      <c r="K3002" s="1" t="s">
        <v>166</v>
      </c>
    </row>
    <row r="3003" spans="1:11">
      <c r="A3003" s="1" t="s">
        <v>232</v>
      </c>
      <c r="B3003" s="1">
        <v>3002</v>
      </c>
      <c r="C3003" s="1">
        <v>202504</v>
      </c>
      <c r="D3003" s="4" t="s">
        <v>265</v>
      </c>
      <c r="E3003" s="1">
        <v>664</v>
      </c>
      <c r="F3003" s="1">
        <v>3</v>
      </c>
      <c r="G3003" s="1">
        <v>0</v>
      </c>
      <c r="H3003" s="8">
        <v>24759</v>
      </c>
      <c r="I3003" s="8">
        <v>6510</v>
      </c>
      <c r="J3003" s="8">
        <v>88853</v>
      </c>
      <c r="K3003" s="1" t="s">
        <v>166</v>
      </c>
    </row>
    <row r="3004" spans="1:11">
      <c r="A3004" s="1" t="s">
        <v>232</v>
      </c>
      <c r="B3004" s="1">
        <v>3003</v>
      </c>
      <c r="C3004" s="1">
        <v>202504</v>
      </c>
      <c r="D3004" s="4" t="s">
        <v>265</v>
      </c>
      <c r="E3004" s="1">
        <v>666</v>
      </c>
      <c r="F3004" s="1">
        <v>3</v>
      </c>
      <c r="G3004" s="1">
        <v>0</v>
      </c>
      <c r="H3004" s="8">
        <v>1047724</v>
      </c>
      <c r="I3004" s="8">
        <v>293389</v>
      </c>
      <c r="J3004" s="8">
        <v>3720743</v>
      </c>
      <c r="K3004" s="1" t="s">
        <v>166</v>
      </c>
    </row>
    <row r="3005" spans="1:11">
      <c r="A3005" s="1" t="s">
        <v>232</v>
      </c>
      <c r="B3005" s="1">
        <v>3004</v>
      </c>
      <c r="C3005" s="1">
        <v>202504</v>
      </c>
      <c r="D3005" s="4" t="s">
        <v>265</v>
      </c>
      <c r="E3005" s="1">
        <v>669</v>
      </c>
      <c r="F3005" s="1">
        <v>3</v>
      </c>
      <c r="G3005" s="1">
        <v>0</v>
      </c>
      <c r="H3005" s="8">
        <v>16747</v>
      </c>
      <c r="I3005" s="8">
        <v>5891</v>
      </c>
      <c r="J3005" s="8">
        <v>111619</v>
      </c>
      <c r="K3005" s="1" t="s">
        <v>166</v>
      </c>
    </row>
    <row r="3006" spans="1:11">
      <c r="A3006" s="1" t="s">
        <v>232</v>
      </c>
      <c r="B3006" s="1">
        <v>3005</v>
      </c>
      <c r="C3006" s="1">
        <v>202504</v>
      </c>
      <c r="D3006" s="4" t="s">
        <v>265</v>
      </c>
      <c r="E3006" s="1">
        <v>676</v>
      </c>
      <c r="F3006" s="1">
        <v>3</v>
      </c>
      <c r="G3006" s="1">
        <v>0</v>
      </c>
      <c r="H3006" s="8">
        <v>16704</v>
      </c>
      <c r="I3006" s="8">
        <v>2869</v>
      </c>
      <c r="J3006" s="8">
        <v>56824</v>
      </c>
      <c r="K3006" s="1" t="s">
        <v>166</v>
      </c>
    </row>
    <row r="3007" spans="1:11">
      <c r="A3007" s="1" t="s">
        <v>232</v>
      </c>
      <c r="B3007" s="1">
        <v>3006</v>
      </c>
      <c r="C3007" s="1">
        <v>202504</v>
      </c>
      <c r="D3007" s="4" t="s">
        <v>265</v>
      </c>
      <c r="E3007" s="1">
        <v>690</v>
      </c>
      <c r="F3007" s="1">
        <v>3</v>
      </c>
      <c r="G3007" s="1">
        <v>0</v>
      </c>
      <c r="H3007" s="8">
        <v>36430</v>
      </c>
      <c r="I3007" s="8">
        <v>9954</v>
      </c>
      <c r="J3007" s="8">
        <v>309626</v>
      </c>
      <c r="K3007" s="1" t="s">
        <v>166</v>
      </c>
    </row>
    <row r="3008" spans="1:11">
      <c r="A3008" s="1" t="s">
        <v>232</v>
      </c>
      <c r="B3008" s="1">
        <v>3007</v>
      </c>
      <c r="C3008" s="1">
        <v>202504</v>
      </c>
      <c r="D3008" s="4" t="s">
        <v>265</v>
      </c>
      <c r="E3008" s="1">
        <v>696</v>
      </c>
      <c r="F3008" s="1">
        <v>3</v>
      </c>
      <c r="G3008" s="1">
        <v>0</v>
      </c>
      <c r="H3008" s="8">
        <v>726660</v>
      </c>
      <c r="I3008" s="8">
        <v>269036</v>
      </c>
      <c r="J3008" s="8">
        <v>3330771</v>
      </c>
      <c r="K3008" s="1" t="s">
        <v>166</v>
      </c>
    </row>
    <row r="3009" spans="1:11">
      <c r="A3009" s="1" t="s">
        <v>232</v>
      </c>
      <c r="B3009" s="1">
        <v>3008</v>
      </c>
      <c r="C3009" s="1">
        <v>202504</v>
      </c>
      <c r="D3009" s="4" t="s">
        <v>265</v>
      </c>
      <c r="E3009" s="1">
        <v>720</v>
      </c>
      <c r="F3009" s="1">
        <v>3</v>
      </c>
      <c r="G3009" s="1">
        <v>0</v>
      </c>
      <c r="H3009" s="8">
        <v>706843</v>
      </c>
      <c r="I3009" s="8">
        <v>223372</v>
      </c>
      <c r="J3009" s="8">
        <v>4443136</v>
      </c>
      <c r="K3009" s="1" t="s">
        <v>166</v>
      </c>
    </row>
    <row r="3010" spans="1:11">
      <c r="A3010" s="1" t="s">
        <v>232</v>
      </c>
      <c r="B3010" s="1">
        <v>3009</v>
      </c>
      <c r="C3010" s="1">
        <v>202504</v>
      </c>
      <c r="D3010" s="4" t="s">
        <v>271</v>
      </c>
      <c r="E3010" s="1">
        <v>52</v>
      </c>
      <c r="F3010" s="1">
        <v>3</v>
      </c>
      <c r="G3010" s="1">
        <v>0</v>
      </c>
      <c r="H3010" s="8">
        <v>64118</v>
      </c>
      <c r="I3010" s="8">
        <v>25960</v>
      </c>
      <c r="J3010" s="8">
        <v>794719</v>
      </c>
      <c r="K3010" s="1" t="s">
        <v>166</v>
      </c>
    </row>
    <row r="3011" spans="1:11">
      <c r="A3011" s="1" t="s">
        <v>232</v>
      </c>
      <c r="B3011" s="1">
        <v>3010</v>
      </c>
      <c r="C3011" s="1">
        <v>202504</v>
      </c>
      <c r="D3011" s="4" t="s">
        <v>271</v>
      </c>
      <c r="E3011" s="1">
        <v>204</v>
      </c>
      <c r="F3011" s="1">
        <v>3</v>
      </c>
      <c r="G3011" s="1">
        <v>0</v>
      </c>
      <c r="H3011" s="8">
        <v>145824</v>
      </c>
      <c r="I3011" s="8">
        <v>44420</v>
      </c>
      <c r="J3011" s="8">
        <v>902705</v>
      </c>
      <c r="K3011" s="1" t="s">
        <v>166</v>
      </c>
    </row>
    <row r="3012" spans="1:11">
      <c r="A3012" s="1" t="s">
        <v>232</v>
      </c>
      <c r="B3012" s="1">
        <v>3011</v>
      </c>
      <c r="C3012" s="1">
        <v>202504</v>
      </c>
      <c r="D3012" s="4" t="s">
        <v>271</v>
      </c>
      <c r="E3012" s="1">
        <v>662</v>
      </c>
      <c r="F3012" s="1">
        <v>3</v>
      </c>
      <c r="G3012" s="1">
        <v>0</v>
      </c>
      <c r="H3012" s="8">
        <v>10859</v>
      </c>
      <c r="I3012" s="8">
        <v>4353</v>
      </c>
      <c r="J3012" s="8">
        <v>106331</v>
      </c>
      <c r="K3012" s="1" t="s">
        <v>166</v>
      </c>
    </row>
    <row r="3013" spans="1:11">
      <c r="A3013" s="1" t="s">
        <v>232</v>
      </c>
      <c r="B3013" s="1">
        <v>3012</v>
      </c>
      <c r="C3013" s="1">
        <v>202504</v>
      </c>
      <c r="D3013" s="4" t="s">
        <v>271</v>
      </c>
      <c r="E3013" s="1">
        <v>664</v>
      </c>
      <c r="F3013" s="1">
        <v>3</v>
      </c>
      <c r="G3013" s="1">
        <v>0</v>
      </c>
      <c r="H3013" s="8">
        <v>514942</v>
      </c>
      <c r="I3013" s="8">
        <v>171258</v>
      </c>
      <c r="J3013" s="8">
        <v>4044322</v>
      </c>
      <c r="K3013" s="1" t="s">
        <v>166</v>
      </c>
    </row>
    <row r="3014" spans="1:11">
      <c r="A3014" s="1" t="s">
        <v>232</v>
      </c>
      <c r="B3014" s="1">
        <v>3013</v>
      </c>
      <c r="C3014" s="1">
        <v>202504</v>
      </c>
      <c r="D3014" s="4" t="s">
        <v>271</v>
      </c>
      <c r="E3014" s="1">
        <v>666</v>
      </c>
      <c r="F3014" s="1">
        <v>3</v>
      </c>
      <c r="G3014" s="1">
        <v>0</v>
      </c>
      <c r="H3014" s="8">
        <v>321843</v>
      </c>
      <c r="I3014" s="8">
        <v>98377</v>
      </c>
      <c r="J3014" s="8">
        <v>1631300</v>
      </c>
      <c r="K3014" s="1" t="s">
        <v>166</v>
      </c>
    </row>
    <row r="3015" spans="1:11">
      <c r="A3015" s="1" t="s">
        <v>232</v>
      </c>
      <c r="B3015" s="1">
        <v>3014</v>
      </c>
      <c r="C3015" s="1">
        <v>202504</v>
      </c>
      <c r="D3015" s="4" t="s">
        <v>271</v>
      </c>
      <c r="E3015" s="1">
        <v>669</v>
      </c>
      <c r="F3015" s="1">
        <v>3</v>
      </c>
      <c r="G3015" s="1">
        <v>0</v>
      </c>
      <c r="H3015" s="8">
        <v>197762</v>
      </c>
      <c r="I3015" s="8">
        <v>80451</v>
      </c>
      <c r="J3015" s="8">
        <v>1304355</v>
      </c>
      <c r="K3015" s="1" t="s">
        <v>166</v>
      </c>
    </row>
    <row r="3016" spans="1:11">
      <c r="A3016" s="1" t="s">
        <v>232</v>
      </c>
      <c r="B3016" s="1">
        <v>3015</v>
      </c>
      <c r="C3016" s="1">
        <v>202504</v>
      </c>
      <c r="D3016" s="4" t="s">
        <v>271</v>
      </c>
      <c r="E3016" s="1">
        <v>676</v>
      </c>
      <c r="F3016" s="1">
        <v>3</v>
      </c>
      <c r="G3016" s="1">
        <v>0</v>
      </c>
      <c r="H3016" s="8">
        <v>14621</v>
      </c>
      <c r="I3016" s="8">
        <v>6436</v>
      </c>
      <c r="J3016" s="8">
        <v>249887</v>
      </c>
      <c r="K3016" s="1" t="s">
        <v>166</v>
      </c>
    </row>
    <row r="3017" spans="1:11">
      <c r="A3017" s="1" t="s">
        <v>232</v>
      </c>
      <c r="B3017" s="1">
        <v>3016</v>
      </c>
      <c r="C3017" s="1">
        <v>202504</v>
      </c>
      <c r="D3017" s="4" t="s">
        <v>271</v>
      </c>
      <c r="E3017" s="1">
        <v>690</v>
      </c>
      <c r="F3017" s="1">
        <v>3</v>
      </c>
      <c r="G3017" s="1">
        <v>0</v>
      </c>
      <c r="H3017" s="8">
        <v>96241</v>
      </c>
      <c r="I3017" s="8">
        <v>34290</v>
      </c>
      <c r="J3017" s="8">
        <v>916128</v>
      </c>
      <c r="K3017" s="1" t="s">
        <v>166</v>
      </c>
    </row>
    <row r="3018" spans="1:11">
      <c r="A3018" s="1" t="s">
        <v>232</v>
      </c>
      <c r="B3018" s="1">
        <v>3017</v>
      </c>
      <c r="C3018" s="1">
        <v>202504</v>
      </c>
      <c r="D3018" s="4" t="s">
        <v>271</v>
      </c>
      <c r="E3018" s="1">
        <v>696</v>
      </c>
      <c r="F3018" s="1">
        <v>3</v>
      </c>
      <c r="G3018" s="1">
        <v>0</v>
      </c>
      <c r="H3018" s="8">
        <v>35615</v>
      </c>
      <c r="I3018" s="8">
        <v>15033</v>
      </c>
      <c r="J3018" s="8">
        <v>247950</v>
      </c>
      <c r="K3018" s="1" t="s">
        <v>166</v>
      </c>
    </row>
    <row r="3019" spans="1:11">
      <c r="A3019" s="1" t="s">
        <v>232</v>
      </c>
      <c r="B3019" s="1">
        <v>3018</v>
      </c>
      <c r="C3019" s="1">
        <v>202504</v>
      </c>
      <c r="D3019" s="4" t="s">
        <v>271</v>
      </c>
      <c r="E3019" s="1">
        <v>720</v>
      </c>
      <c r="F3019" s="1">
        <v>3</v>
      </c>
      <c r="G3019" s="1">
        <v>0</v>
      </c>
      <c r="H3019" s="8">
        <v>678341</v>
      </c>
      <c r="I3019" s="8">
        <v>284274</v>
      </c>
      <c r="J3019" s="8">
        <v>8109859</v>
      </c>
      <c r="K3019" s="1" t="s">
        <v>166</v>
      </c>
    </row>
    <row r="3020" spans="1:11">
      <c r="A3020" s="1" t="s">
        <v>232</v>
      </c>
      <c r="B3020" s="1">
        <v>3019</v>
      </c>
      <c r="C3020" s="1">
        <v>202504</v>
      </c>
      <c r="D3020" s="4" t="s">
        <v>278</v>
      </c>
      <c r="E3020" s="1">
        <v>52</v>
      </c>
      <c r="F3020" s="1">
        <v>3</v>
      </c>
      <c r="G3020" s="1">
        <v>0</v>
      </c>
      <c r="H3020" s="8">
        <v>94595</v>
      </c>
      <c r="I3020" s="8">
        <v>31359</v>
      </c>
      <c r="J3020" s="8">
        <v>1154885</v>
      </c>
      <c r="K3020" s="1" t="s">
        <v>166</v>
      </c>
    </row>
    <row r="3021" spans="1:11">
      <c r="A3021" s="1" t="s">
        <v>232</v>
      </c>
      <c r="B3021" s="1">
        <v>3020</v>
      </c>
      <c r="C3021" s="1">
        <v>202504</v>
      </c>
      <c r="D3021" s="4" t="s">
        <v>278</v>
      </c>
      <c r="E3021" s="1">
        <v>204</v>
      </c>
      <c r="F3021" s="1">
        <v>3</v>
      </c>
      <c r="G3021" s="1">
        <v>0</v>
      </c>
      <c r="H3021" s="8">
        <v>8347</v>
      </c>
      <c r="I3021" s="8">
        <v>2401</v>
      </c>
      <c r="J3021" s="8">
        <v>107356</v>
      </c>
      <c r="K3021" s="1" t="s">
        <v>166</v>
      </c>
    </row>
    <row r="3022" spans="1:11">
      <c r="A3022" s="1" t="s">
        <v>232</v>
      </c>
      <c r="B3022" s="1">
        <v>3021</v>
      </c>
      <c r="C3022" s="1">
        <v>202504</v>
      </c>
      <c r="D3022" s="4" t="s">
        <v>278</v>
      </c>
      <c r="E3022" s="1">
        <v>662</v>
      </c>
      <c r="F3022" s="1">
        <v>3</v>
      </c>
      <c r="G3022" s="1">
        <v>0</v>
      </c>
      <c r="H3022" s="8">
        <v>19282</v>
      </c>
      <c r="I3022" s="8">
        <v>5890</v>
      </c>
      <c r="J3022" s="8">
        <v>77129</v>
      </c>
      <c r="K3022" s="1" t="s">
        <v>166</v>
      </c>
    </row>
    <row r="3023" spans="1:11">
      <c r="A3023" s="1" t="s">
        <v>232</v>
      </c>
      <c r="B3023" s="1">
        <v>3022</v>
      </c>
      <c r="C3023" s="1">
        <v>202504</v>
      </c>
      <c r="D3023" s="4" t="s">
        <v>278</v>
      </c>
      <c r="E3023" s="1">
        <v>664</v>
      </c>
      <c r="F3023" s="1">
        <v>3</v>
      </c>
      <c r="G3023" s="1">
        <v>0</v>
      </c>
      <c r="H3023" s="8">
        <v>520026</v>
      </c>
      <c r="I3023" s="8">
        <v>136947</v>
      </c>
      <c r="J3023" s="8">
        <v>3226681</v>
      </c>
      <c r="K3023" s="1" t="s">
        <v>166</v>
      </c>
    </row>
    <row r="3024" spans="1:11">
      <c r="A3024" s="1" t="s">
        <v>232</v>
      </c>
      <c r="B3024" s="1">
        <v>3023</v>
      </c>
      <c r="C3024" s="1">
        <v>202504</v>
      </c>
      <c r="D3024" s="4" t="s">
        <v>278</v>
      </c>
      <c r="E3024" s="1">
        <v>666</v>
      </c>
      <c r="F3024" s="1">
        <v>3</v>
      </c>
      <c r="G3024" s="1">
        <v>0</v>
      </c>
      <c r="H3024" s="8">
        <v>1289348</v>
      </c>
      <c r="I3024" s="8">
        <v>346203</v>
      </c>
      <c r="J3024" s="8">
        <v>6838182</v>
      </c>
      <c r="K3024" s="1" t="s">
        <v>166</v>
      </c>
    </row>
    <row r="3025" spans="1:11">
      <c r="A3025" s="1" t="s">
        <v>232</v>
      </c>
      <c r="B3025" s="1">
        <v>3024</v>
      </c>
      <c r="C3025" s="1">
        <v>202504</v>
      </c>
      <c r="D3025" s="4" t="s">
        <v>278</v>
      </c>
      <c r="E3025" s="1">
        <v>669</v>
      </c>
      <c r="F3025" s="1">
        <v>3</v>
      </c>
      <c r="G3025" s="1">
        <v>0</v>
      </c>
      <c r="H3025" s="8">
        <v>40518</v>
      </c>
      <c r="I3025" s="8">
        <v>12508</v>
      </c>
      <c r="J3025" s="8">
        <v>276951</v>
      </c>
      <c r="K3025" s="1" t="s">
        <v>166</v>
      </c>
    </row>
    <row r="3026" spans="1:11">
      <c r="A3026" s="1" t="s">
        <v>232</v>
      </c>
      <c r="B3026" s="1">
        <v>3025</v>
      </c>
      <c r="C3026" s="1">
        <v>202504</v>
      </c>
      <c r="D3026" s="4" t="s">
        <v>278</v>
      </c>
      <c r="E3026" s="1">
        <v>676</v>
      </c>
      <c r="F3026" s="1">
        <v>3</v>
      </c>
      <c r="G3026" s="1">
        <v>0</v>
      </c>
      <c r="H3026" s="8">
        <v>19853</v>
      </c>
      <c r="I3026" s="8">
        <v>5099</v>
      </c>
      <c r="J3026" s="8">
        <v>105561</v>
      </c>
      <c r="K3026" s="1" t="s">
        <v>166</v>
      </c>
    </row>
    <row r="3027" spans="1:11">
      <c r="A3027" s="1" t="s">
        <v>232</v>
      </c>
      <c r="B3027" s="1">
        <v>3026</v>
      </c>
      <c r="C3027" s="1">
        <v>202504</v>
      </c>
      <c r="D3027" s="4" t="s">
        <v>278</v>
      </c>
      <c r="E3027" s="1">
        <v>690</v>
      </c>
      <c r="F3027" s="1">
        <v>3</v>
      </c>
      <c r="G3027" s="1">
        <v>0</v>
      </c>
      <c r="H3027" s="8">
        <v>27602</v>
      </c>
      <c r="I3027" s="8">
        <v>10355</v>
      </c>
      <c r="J3027" s="8">
        <v>399520</v>
      </c>
      <c r="K3027" s="1" t="s">
        <v>166</v>
      </c>
    </row>
    <row r="3028" spans="1:11">
      <c r="A3028" s="1" t="s">
        <v>232</v>
      </c>
      <c r="B3028" s="1">
        <v>3027</v>
      </c>
      <c r="C3028" s="1">
        <v>202504</v>
      </c>
      <c r="D3028" s="4" t="s">
        <v>278</v>
      </c>
      <c r="E3028" s="1">
        <v>696</v>
      </c>
      <c r="F3028" s="1">
        <v>3</v>
      </c>
      <c r="G3028" s="1">
        <v>0</v>
      </c>
      <c r="H3028" s="8">
        <v>76393</v>
      </c>
      <c r="I3028" s="8">
        <v>26747</v>
      </c>
      <c r="J3028" s="8">
        <v>698304</v>
      </c>
      <c r="K3028" s="1" t="s">
        <v>166</v>
      </c>
    </row>
    <row r="3029" spans="1:11">
      <c r="A3029" s="1" t="s">
        <v>232</v>
      </c>
      <c r="B3029" s="1">
        <v>3028</v>
      </c>
      <c r="C3029" s="1">
        <v>202504</v>
      </c>
      <c r="D3029" s="4" t="s">
        <v>278</v>
      </c>
      <c r="E3029" s="1">
        <v>720</v>
      </c>
      <c r="F3029" s="1">
        <v>3</v>
      </c>
      <c r="G3029" s="1">
        <v>0</v>
      </c>
      <c r="H3029" s="8">
        <v>119133</v>
      </c>
      <c r="I3029" s="8">
        <v>35986</v>
      </c>
      <c r="J3029" s="8">
        <v>1104635</v>
      </c>
      <c r="K3029" s="1" t="s">
        <v>166</v>
      </c>
    </row>
    <row r="3030" spans="1:11">
      <c r="A3030" s="1" t="s">
        <v>232</v>
      </c>
      <c r="B3030" s="1">
        <v>3029</v>
      </c>
      <c r="C3030" s="1">
        <v>202505</v>
      </c>
      <c r="D3030" s="4" t="s">
        <v>256</v>
      </c>
      <c r="E3030" s="1">
        <v>52</v>
      </c>
      <c r="F3030" s="1">
        <v>3</v>
      </c>
      <c r="G3030" s="1">
        <v>0</v>
      </c>
      <c r="H3030" s="8">
        <v>2438310</v>
      </c>
      <c r="I3030" s="8">
        <v>498668</v>
      </c>
      <c r="J3030" s="8">
        <v>12270553</v>
      </c>
      <c r="K3030" s="1" t="s">
        <v>166</v>
      </c>
    </row>
    <row r="3031" spans="1:11">
      <c r="A3031" s="1" t="s">
        <v>232</v>
      </c>
      <c r="B3031" s="1">
        <v>3030</v>
      </c>
      <c r="C3031" s="1">
        <v>202505</v>
      </c>
      <c r="D3031" s="4" t="s">
        <v>256</v>
      </c>
      <c r="E3031" s="1">
        <v>204</v>
      </c>
      <c r="F3031" s="1">
        <v>3</v>
      </c>
      <c r="G3031" s="1">
        <v>0</v>
      </c>
      <c r="H3031" s="8">
        <v>1361239</v>
      </c>
      <c r="I3031" s="8">
        <v>207656</v>
      </c>
      <c r="J3031" s="8">
        <v>1745982</v>
      </c>
      <c r="K3031" s="1" t="s">
        <v>166</v>
      </c>
    </row>
    <row r="3032" spans="1:11">
      <c r="A3032" s="1" t="s">
        <v>232</v>
      </c>
      <c r="B3032" s="1">
        <v>3031</v>
      </c>
      <c r="C3032" s="1">
        <v>202505</v>
      </c>
      <c r="D3032" s="4" t="s">
        <v>256</v>
      </c>
      <c r="E3032" s="1">
        <v>662</v>
      </c>
      <c r="F3032" s="1">
        <v>3</v>
      </c>
      <c r="G3032" s="1">
        <v>0</v>
      </c>
      <c r="H3032" s="8">
        <v>2518897</v>
      </c>
      <c r="I3032" s="8">
        <v>3037931</v>
      </c>
      <c r="J3032" s="8">
        <v>6794255</v>
      </c>
      <c r="K3032" s="1" t="s">
        <v>166</v>
      </c>
    </row>
    <row r="3033" spans="1:11">
      <c r="A3033" s="1" t="s">
        <v>232</v>
      </c>
      <c r="B3033" s="1">
        <v>3032</v>
      </c>
      <c r="C3033" s="1">
        <v>202505</v>
      </c>
      <c r="D3033" s="4" t="s">
        <v>256</v>
      </c>
      <c r="E3033" s="1">
        <v>664</v>
      </c>
      <c r="F3033" s="1">
        <v>3</v>
      </c>
      <c r="G3033" s="1">
        <v>0</v>
      </c>
      <c r="H3033" s="8">
        <v>5404557</v>
      </c>
      <c r="I3033" s="8">
        <v>936075</v>
      </c>
      <c r="J3033" s="8">
        <v>11614345</v>
      </c>
      <c r="K3033" s="1" t="s">
        <v>166</v>
      </c>
    </row>
    <row r="3034" spans="1:11">
      <c r="A3034" s="1" t="s">
        <v>232</v>
      </c>
      <c r="B3034" s="1">
        <v>3033</v>
      </c>
      <c r="C3034" s="1">
        <v>202505</v>
      </c>
      <c r="D3034" s="4" t="s">
        <v>256</v>
      </c>
      <c r="E3034" s="1">
        <v>666</v>
      </c>
      <c r="F3034" s="1">
        <v>3</v>
      </c>
      <c r="G3034" s="1">
        <v>0</v>
      </c>
      <c r="H3034" s="8">
        <v>29084359</v>
      </c>
      <c r="I3034" s="8">
        <v>4653368</v>
      </c>
      <c r="J3034" s="8">
        <v>49402908</v>
      </c>
      <c r="K3034" s="1" t="s">
        <v>166</v>
      </c>
    </row>
    <row r="3035" spans="1:11">
      <c r="A3035" s="1" t="s">
        <v>232</v>
      </c>
      <c r="B3035" s="1">
        <v>3034</v>
      </c>
      <c r="C3035" s="1">
        <v>202505</v>
      </c>
      <c r="D3035" s="4" t="s">
        <v>256</v>
      </c>
      <c r="E3035" s="1">
        <v>669</v>
      </c>
      <c r="F3035" s="1">
        <v>3</v>
      </c>
      <c r="G3035" s="1">
        <v>0</v>
      </c>
      <c r="H3035" s="8">
        <v>1031266</v>
      </c>
      <c r="I3035" s="8">
        <v>194677</v>
      </c>
      <c r="J3035" s="8">
        <v>2254296</v>
      </c>
      <c r="K3035" s="1" t="s">
        <v>166</v>
      </c>
    </row>
    <row r="3036" spans="1:11">
      <c r="A3036" s="1" t="s">
        <v>232</v>
      </c>
      <c r="B3036" s="1">
        <v>3035</v>
      </c>
      <c r="C3036" s="1">
        <v>202505</v>
      </c>
      <c r="D3036" s="4" t="s">
        <v>256</v>
      </c>
      <c r="E3036" s="1">
        <v>676</v>
      </c>
      <c r="F3036" s="1">
        <v>3</v>
      </c>
      <c r="G3036" s="1">
        <v>0</v>
      </c>
      <c r="H3036" s="8">
        <v>7570</v>
      </c>
      <c r="I3036" s="8">
        <v>689</v>
      </c>
      <c r="J3036" s="8">
        <v>17668</v>
      </c>
      <c r="K3036" s="1" t="s">
        <v>166</v>
      </c>
    </row>
    <row r="3037" spans="1:11">
      <c r="A3037" s="1" t="s">
        <v>232</v>
      </c>
      <c r="B3037" s="1">
        <v>3036</v>
      </c>
      <c r="C3037" s="1">
        <v>202505</v>
      </c>
      <c r="D3037" s="4" t="s">
        <v>256</v>
      </c>
      <c r="E3037" s="1">
        <v>690</v>
      </c>
      <c r="F3037" s="1">
        <v>3</v>
      </c>
      <c r="G3037" s="1">
        <v>0</v>
      </c>
      <c r="H3037" s="8">
        <v>765617</v>
      </c>
      <c r="I3037" s="8">
        <v>134827</v>
      </c>
      <c r="J3037" s="8">
        <v>2693973</v>
      </c>
      <c r="K3037" s="1" t="s">
        <v>166</v>
      </c>
    </row>
    <row r="3038" spans="1:11">
      <c r="A3038" s="1" t="s">
        <v>232</v>
      </c>
      <c r="B3038" s="1">
        <v>3037</v>
      </c>
      <c r="C3038" s="1">
        <v>202505</v>
      </c>
      <c r="D3038" s="4" t="s">
        <v>256</v>
      </c>
      <c r="E3038" s="1">
        <v>696</v>
      </c>
      <c r="F3038" s="1">
        <v>3</v>
      </c>
      <c r="G3038" s="1">
        <v>0</v>
      </c>
      <c r="H3038" s="8">
        <v>223247</v>
      </c>
      <c r="I3038" s="8">
        <v>43357</v>
      </c>
      <c r="J3038" s="8">
        <v>761662</v>
      </c>
      <c r="K3038" s="1" t="s">
        <v>166</v>
      </c>
    </row>
    <row r="3039" spans="1:11">
      <c r="A3039" s="1" t="s">
        <v>232</v>
      </c>
      <c r="B3039" s="1">
        <v>3038</v>
      </c>
      <c r="C3039" s="1">
        <v>202505</v>
      </c>
      <c r="D3039" s="4" t="s">
        <v>256</v>
      </c>
      <c r="E3039" s="1">
        <v>720</v>
      </c>
      <c r="F3039" s="1">
        <v>3</v>
      </c>
      <c r="G3039" s="1">
        <v>0</v>
      </c>
      <c r="H3039" s="8">
        <v>1061282</v>
      </c>
      <c r="I3039" s="8">
        <v>217550</v>
      </c>
      <c r="J3039" s="8">
        <v>4249391</v>
      </c>
      <c r="K3039" s="1" t="s">
        <v>166</v>
      </c>
    </row>
    <row r="3040" spans="1:11">
      <c r="A3040" s="1" t="s">
        <v>232</v>
      </c>
      <c r="B3040" s="1">
        <v>3039</v>
      </c>
      <c r="C3040" s="1">
        <v>202505</v>
      </c>
      <c r="D3040" s="4" t="s">
        <v>265</v>
      </c>
      <c r="E3040" s="1">
        <v>52</v>
      </c>
      <c r="F3040" s="1">
        <v>3</v>
      </c>
      <c r="G3040" s="1">
        <v>0</v>
      </c>
      <c r="H3040" s="8">
        <v>369340</v>
      </c>
      <c r="I3040" s="8">
        <v>117056</v>
      </c>
      <c r="J3040" s="8">
        <v>2715855</v>
      </c>
      <c r="K3040" s="1" t="s">
        <v>166</v>
      </c>
    </row>
    <row r="3041" spans="1:11">
      <c r="A3041" s="1" t="s">
        <v>232</v>
      </c>
      <c r="B3041" s="1">
        <v>3040</v>
      </c>
      <c r="C3041" s="1">
        <v>202505</v>
      </c>
      <c r="D3041" s="4" t="s">
        <v>265</v>
      </c>
      <c r="E3041" s="1">
        <v>204</v>
      </c>
      <c r="F3041" s="1">
        <v>3</v>
      </c>
      <c r="G3041" s="1">
        <v>0</v>
      </c>
      <c r="H3041" s="8">
        <v>3923</v>
      </c>
      <c r="I3041" s="8">
        <v>1239</v>
      </c>
      <c r="J3041" s="8">
        <v>18217</v>
      </c>
      <c r="K3041" s="1" t="s">
        <v>166</v>
      </c>
    </row>
    <row r="3042" spans="1:11">
      <c r="A3042" s="1" t="s">
        <v>232</v>
      </c>
      <c r="B3042" s="1">
        <v>3041</v>
      </c>
      <c r="C3042" s="1">
        <v>202505</v>
      </c>
      <c r="D3042" s="4" t="s">
        <v>265</v>
      </c>
      <c r="E3042" s="1">
        <v>662</v>
      </c>
      <c r="F3042" s="1">
        <v>3</v>
      </c>
      <c r="G3042" s="1">
        <v>0</v>
      </c>
      <c r="H3042" s="8">
        <v>83455</v>
      </c>
      <c r="I3042" s="8">
        <v>27817</v>
      </c>
      <c r="J3042" s="8">
        <v>468630</v>
      </c>
      <c r="K3042" s="1" t="s">
        <v>166</v>
      </c>
    </row>
    <row r="3043" spans="1:11">
      <c r="A3043" s="1" t="s">
        <v>232</v>
      </c>
      <c r="B3043" s="1">
        <v>3042</v>
      </c>
      <c r="C3043" s="1">
        <v>202505</v>
      </c>
      <c r="D3043" s="4" t="s">
        <v>265</v>
      </c>
      <c r="E3043" s="1">
        <v>664</v>
      </c>
      <c r="F3043" s="1">
        <v>3</v>
      </c>
      <c r="G3043" s="1">
        <v>0</v>
      </c>
      <c r="H3043" s="8">
        <v>70201</v>
      </c>
      <c r="I3043" s="8">
        <v>16041</v>
      </c>
      <c r="J3043" s="8">
        <v>237269</v>
      </c>
      <c r="K3043" s="1" t="s">
        <v>166</v>
      </c>
    </row>
    <row r="3044" spans="1:11">
      <c r="A3044" s="1" t="s">
        <v>232</v>
      </c>
      <c r="B3044" s="1">
        <v>3043</v>
      </c>
      <c r="C3044" s="1">
        <v>202505</v>
      </c>
      <c r="D3044" s="4" t="s">
        <v>265</v>
      </c>
      <c r="E3044" s="1">
        <v>666</v>
      </c>
      <c r="F3044" s="1">
        <v>3</v>
      </c>
      <c r="G3044" s="1">
        <v>0</v>
      </c>
      <c r="H3044" s="8">
        <v>1527236</v>
      </c>
      <c r="I3044" s="8">
        <v>435917</v>
      </c>
      <c r="J3044" s="8">
        <v>5456472</v>
      </c>
      <c r="K3044" s="1" t="s">
        <v>166</v>
      </c>
    </row>
    <row r="3045" spans="1:11">
      <c r="A3045" s="1" t="s">
        <v>232</v>
      </c>
      <c r="B3045" s="1">
        <v>3044</v>
      </c>
      <c r="C3045" s="1">
        <v>202505</v>
      </c>
      <c r="D3045" s="4" t="s">
        <v>265</v>
      </c>
      <c r="E3045" s="1">
        <v>669</v>
      </c>
      <c r="F3045" s="1">
        <v>3</v>
      </c>
      <c r="G3045" s="1">
        <v>0</v>
      </c>
      <c r="H3045" s="8">
        <v>11768</v>
      </c>
      <c r="I3045" s="8">
        <v>3651</v>
      </c>
      <c r="J3045" s="8">
        <v>61104</v>
      </c>
      <c r="K3045" s="1" t="s">
        <v>166</v>
      </c>
    </row>
    <row r="3046" spans="1:11">
      <c r="A3046" s="1" t="s">
        <v>232</v>
      </c>
      <c r="B3046" s="1">
        <v>3045</v>
      </c>
      <c r="C3046" s="1">
        <v>202505</v>
      </c>
      <c r="D3046" s="4" t="s">
        <v>265</v>
      </c>
      <c r="E3046" s="1">
        <v>676</v>
      </c>
      <c r="F3046" s="1">
        <v>3</v>
      </c>
      <c r="G3046" s="1">
        <v>0</v>
      </c>
      <c r="H3046" s="8">
        <v>45250</v>
      </c>
      <c r="I3046" s="8">
        <v>8132</v>
      </c>
      <c r="J3046" s="8">
        <v>161453</v>
      </c>
      <c r="K3046" s="1" t="s">
        <v>166</v>
      </c>
    </row>
    <row r="3047" spans="1:11">
      <c r="A3047" s="1" t="s">
        <v>232</v>
      </c>
      <c r="B3047" s="1">
        <v>3046</v>
      </c>
      <c r="C3047" s="1">
        <v>202505</v>
      </c>
      <c r="D3047" s="4" t="s">
        <v>265</v>
      </c>
      <c r="E3047" s="1">
        <v>690</v>
      </c>
      <c r="F3047" s="1">
        <v>3</v>
      </c>
      <c r="G3047" s="1">
        <v>0</v>
      </c>
      <c r="H3047" s="8">
        <v>67634</v>
      </c>
      <c r="I3047" s="8">
        <v>18045</v>
      </c>
      <c r="J3047" s="8">
        <v>680217</v>
      </c>
      <c r="K3047" s="1" t="s">
        <v>166</v>
      </c>
    </row>
    <row r="3048" spans="1:11">
      <c r="A3048" s="1" t="s">
        <v>232</v>
      </c>
      <c r="B3048" s="1">
        <v>3047</v>
      </c>
      <c r="C3048" s="1">
        <v>202505</v>
      </c>
      <c r="D3048" s="4" t="s">
        <v>265</v>
      </c>
      <c r="E3048" s="1">
        <v>696</v>
      </c>
      <c r="F3048" s="1">
        <v>3</v>
      </c>
      <c r="G3048" s="1">
        <v>0</v>
      </c>
      <c r="H3048" s="8">
        <v>433494</v>
      </c>
      <c r="I3048" s="8">
        <v>157646</v>
      </c>
      <c r="J3048" s="8">
        <v>1891545</v>
      </c>
      <c r="K3048" s="1" t="s">
        <v>166</v>
      </c>
    </row>
    <row r="3049" spans="1:11">
      <c r="A3049" s="1" t="s">
        <v>232</v>
      </c>
      <c r="B3049" s="1">
        <v>3048</v>
      </c>
      <c r="C3049" s="1">
        <v>202505</v>
      </c>
      <c r="D3049" s="4" t="s">
        <v>265</v>
      </c>
      <c r="E3049" s="1">
        <v>720</v>
      </c>
      <c r="F3049" s="1">
        <v>3</v>
      </c>
      <c r="G3049" s="1">
        <v>0</v>
      </c>
      <c r="H3049" s="8">
        <v>651039</v>
      </c>
      <c r="I3049" s="8">
        <v>207042</v>
      </c>
      <c r="J3049" s="8">
        <v>3700448</v>
      </c>
      <c r="K3049" s="1" t="s">
        <v>166</v>
      </c>
    </row>
    <row r="3050" spans="1:11">
      <c r="A3050" s="1" t="s">
        <v>232</v>
      </c>
      <c r="B3050" s="1">
        <v>3049</v>
      </c>
      <c r="C3050" s="1">
        <v>202505</v>
      </c>
      <c r="D3050" s="4" t="s">
        <v>271</v>
      </c>
      <c r="E3050" s="1">
        <v>52</v>
      </c>
      <c r="F3050" s="1">
        <v>3</v>
      </c>
      <c r="G3050" s="1">
        <v>0</v>
      </c>
      <c r="H3050" s="8">
        <v>69251</v>
      </c>
      <c r="I3050" s="8">
        <v>27030</v>
      </c>
      <c r="J3050" s="8">
        <v>1049930</v>
      </c>
      <c r="K3050" s="1" t="s">
        <v>166</v>
      </c>
    </row>
    <row r="3051" spans="1:11">
      <c r="A3051" s="1" t="s">
        <v>232</v>
      </c>
      <c r="B3051" s="1">
        <v>3050</v>
      </c>
      <c r="C3051" s="1">
        <v>202505</v>
      </c>
      <c r="D3051" s="4" t="s">
        <v>271</v>
      </c>
      <c r="E3051" s="1">
        <v>204</v>
      </c>
      <c r="F3051" s="1">
        <v>3</v>
      </c>
      <c r="G3051" s="1">
        <v>0</v>
      </c>
      <c r="H3051" s="8">
        <v>250935</v>
      </c>
      <c r="I3051" s="8">
        <v>75969</v>
      </c>
      <c r="J3051" s="8">
        <v>1589641</v>
      </c>
      <c r="K3051" s="1" t="s">
        <v>166</v>
      </c>
    </row>
    <row r="3052" spans="1:11">
      <c r="A3052" s="1" t="s">
        <v>232</v>
      </c>
      <c r="B3052" s="1">
        <v>3051</v>
      </c>
      <c r="C3052" s="1">
        <v>202505</v>
      </c>
      <c r="D3052" s="4" t="s">
        <v>271</v>
      </c>
      <c r="E3052" s="1">
        <v>662</v>
      </c>
      <c r="F3052" s="1">
        <v>3</v>
      </c>
      <c r="G3052" s="1">
        <v>0</v>
      </c>
      <c r="H3052" s="8">
        <v>37105</v>
      </c>
      <c r="I3052" s="8">
        <v>13349</v>
      </c>
      <c r="J3052" s="8">
        <v>217737</v>
      </c>
      <c r="K3052" s="1" t="s">
        <v>166</v>
      </c>
    </row>
    <row r="3053" spans="1:11">
      <c r="A3053" s="1" t="s">
        <v>232</v>
      </c>
      <c r="B3053" s="1">
        <v>3052</v>
      </c>
      <c r="C3053" s="1">
        <v>202505</v>
      </c>
      <c r="D3053" s="4" t="s">
        <v>271</v>
      </c>
      <c r="E3053" s="1">
        <v>664</v>
      </c>
      <c r="F3053" s="1">
        <v>3</v>
      </c>
      <c r="G3053" s="1">
        <v>0</v>
      </c>
      <c r="H3053" s="8">
        <v>553779</v>
      </c>
      <c r="I3053" s="8">
        <v>177854</v>
      </c>
      <c r="J3053" s="8">
        <v>4799200</v>
      </c>
      <c r="K3053" s="1" t="s">
        <v>166</v>
      </c>
    </row>
    <row r="3054" spans="1:11">
      <c r="A3054" s="1" t="s">
        <v>232</v>
      </c>
      <c r="B3054" s="1">
        <v>3053</v>
      </c>
      <c r="C3054" s="1">
        <v>202505</v>
      </c>
      <c r="D3054" s="4" t="s">
        <v>271</v>
      </c>
      <c r="E3054" s="1">
        <v>666</v>
      </c>
      <c r="F3054" s="1">
        <v>3</v>
      </c>
      <c r="G3054" s="1">
        <v>0</v>
      </c>
      <c r="H3054" s="8">
        <v>335724</v>
      </c>
      <c r="I3054" s="8">
        <v>92021</v>
      </c>
      <c r="J3054" s="8">
        <v>1563541</v>
      </c>
      <c r="K3054" s="1" t="s">
        <v>166</v>
      </c>
    </row>
    <row r="3055" spans="1:11">
      <c r="A3055" s="1" t="s">
        <v>232</v>
      </c>
      <c r="B3055" s="1">
        <v>3054</v>
      </c>
      <c r="C3055" s="1">
        <v>202505</v>
      </c>
      <c r="D3055" s="4" t="s">
        <v>271</v>
      </c>
      <c r="E3055" s="1">
        <v>669</v>
      </c>
      <c r="F3055" s="1">
        <v>3</v>
      </c>
      <c r="G3055" s="1">
        <v>0</v>
      </c>
      <c r="H3055" s="8">
        <v>471480</v>
      </c>
      <c r="I3055" s="8">
        <v>145045</v>
      </c>
      <c r="J3055" s="8">
        <v>2301792</v>
      </c>
      <c r="K3055" s="1" t="s">
        <v>166</v>
      </c>
    </row>
    <row r="3056" spans="1:11">
      <c r="A3056" s="1" t="s">
        <v>232</v>
      </c>
      <c r="B3056" s="1">
        <v>3055</v>
      </c>
      <c r="C3056" s="1">
        <v>202505</v>
      </c>
      <c r="D3056" s="4" t="s">
        <v>271</v>
      </c>
      <c r="E3056" s="1">
        <v>676</v>
      </c>
      <c r="F3056" s="1">
        <v>3</v>
      </c>
      <c r="G3056" s="1">
        <v>0</v>
      </c>
      <c r="H3056" s="8">
        <v>22083</v>
      </c>
      <c r="I3056" s="8">
        <v>11427</v>
      </c>
      <c r="J3056" s="8">
        <v>404121</v>
      </c>
      <c r="K3056" s="1" t="s">
        <v>166</v>
      </c>
    </row>
    <row r="3057" spans="1:11">
      <c r="A3057" s="1" t="s">
        <v>232</v>
      </c>
      <c r="B3057" s="1">
        <v>3056</v>
      </c>
      <c r="C3057" s="1">
        <v>202505</v>
      </c>
      <c r="D3057" s="4" t="s">
        <v>271</v>
      </c>
      <c r="E3057" s="1">
        <v>690</v>
      </c>
      <c r="F3057" s="1">
        <v>3</v>
      </c>
      <c r="G3057" s="1">
        <v>0</v>
      </c>
      <c r="H3057" s="8">
        <v>87405</v>
      </c>
      <c r="I3057" s="8">
        <v>36883</v>
      </c>
      <c r="J3057" s="8">
        <v>839203</v>
      </c>
      <c r="K3057" s="1" t="s">
        <v>166</v>
      </c>
    </row>
    <row r="3058" spans="1:11">
      <c r="A3058" s="1" t="s">
        <v>232</v>
      </c>
      <c r="B3058" s="1">
        <v>3057</v>
      </c>
      <c r="C3058" s="1">
        <v>202505</v>
      </c>
      <c r="D3058" s="4" t="s">
        <v>271</v>
      </c>
      <c r="E3058" s="1">
        <v>696</v>
      </c>
      <c r="F3058" s="1">
        <v>3</v>
      </c>
      <c r="G3058" s="1">
        <v>0</v>
      </c>
      <c r="H3058" s="8">
        <v>98563</v>
      </c>
      <c r="I3058" s="8">
        <v>56550</v>
      </c>
      <c r="J3058" s="8">
        <v>837194</v>
      </c>
      <c r="K3058" s="1" t="s">
        <v>166</v>
      </c>
    </row>
    <row r="3059" spans="1:11">
      <c r="A3059" s="1" t="s">
        <v>232</v>
      </c>
      <c r="B3059" s="1">
        <v>3058</v>
      </c>
      <c r="C3059" s="1">
        <v>202505</v>
      </c>
      <c r="D3059" s="4" t="s">
        <v>271</v>
      </c>
      <c r="E3059" s="1">
        <v>720</v>
      </c>
      <c r="F3059" s="1">
        <v>3</v>
      </c>
      <c r="G3059" s="1">
        <v>0</v>
      </c>
      <c r="H3059" s="8">
        <v>793091</v>
      </c>
      <c r="I3059" s="8">
        <v>350636</v>
      </c>
      <c r="J3059" s="8">
        <v>9366163</v>
      </c>
      <c r="K3059" s="1" t="s">
        <v>166</v>
      </c>
    </row>
    <row r="3060" spans="1:11">
      <c r="A3060" s="1" t="s">
        <v>232</v>
      </c>
      <c r="B3060" s="1">
        <v>3059</v>
      </c>
      <c r="C3060" s="1">
        <v>202505</v>
      </c>
      <c r="D3060" s="4" t="s">
        <v>278</v>
      </c>
      <c r="E3060" s="1">
        <v>52</v>
      </c>
      <c r="F3060" s="1">
        <v>3</v>
      </c>
      <c r="G3060" s="1">
        <v>0</v>
      </c>
      <c r="H3060" s="8">
        <v>85770</v>
      </c>
      <c r="I3060" s="8">
        <v>27326</v>
      </c>
      <c r="J3060" s="8">
        <v>973631</v>
      </c>
      <c r="K3060" s="1" t="s">
        <v>166</v>
      </c>
    </row>
    <row r="3061" spans="1:11">
      <c r="A3061" s="1" t="s">
        <v>232</v>
      </c>
      <c r="B3061" s="1">
        <v>3060</v>
      </c>
      <c r="C3061" s="1">
        <v>202505</v>
      </c>
      <c r="D3061" s="4" t="s">
        <v>278</v>
      </c>
      <c r="E3061" s="1">
        <v>204</v>
      </c>
      <c r="F3061" s="1">
        <v>3</v>
      </c>
      <c r="G3061" s="1">
        <v>0</v>
      </c>
      <c r="H3061" s="8">
        <v>21134</v>
      </c>
      <c r="I3061" s="8">
        <v>6165</v>
      </c>
      <c r="J3061" s="8">
        <v>232820</v>
      </c>
      <c r="K3061" s="1" t="s">
        <v>166</v>
      </c>
    </row>
    <row r="3062" spans="1:11">
      <c r="A3062" s="1" t="s">
        <v>232</v>
      </c>
      <c r="B3062" s="1">
        <v>3061</v>
      </c>
      <c r="C3062" s="1">
        <v>202505</v>
      </c>
      <c r="D3062" s="4" t="s">
        <v>278</v>
      </c>
      <c r="E3062" s="1">
        <v>662</v>
      </c>
      <c r="F3062" s="1">
        <v>3</v>
      </c>
      <c r="G3062" s="1">
        <v>0</v>
      </c>
      <c r="H3062" s="8">
        <v>31216</v>
      </c>
      <c r="I3062" s="8">
        <v>8704</v>
      </c>
      <c r="J3062" s="8">
        <v>99370</v>
      </c>
      <c r="K3062" s="1" t="s">
        <v>166</v>
      </c>
    </row>
    <row r="3063" spans="1:11">
      <c r="A3063" s="1" t="s">
        <v>232</v>
      </c>
      <c r="B3063" s="1">
        <v>3062</v>
      </c>
      <c r="C3063" s="1">
        <v>202505</v>
      </c>
      <c r="D3063" s="4" t="s">
        <v>278</v>
      </c>
      <c r="E3063" s="1">
        <v>664</v>
      </c>
      <c r="F3063" s="1">
        <v>3</v>
      </c>
      <c r="G3063" s="1">
        <v>0</v>
      </c>
      <c r="H3063" s="8">
        <v>512498</v>
      </c>
      <c r="I3063" s="8">
        <v>139445</v>
      </c>
      <c r="J3063" s="8">
        <v>3166495</v>
      </c>
      <c r="K3063" s="1" t="s">
        <v>166</v>
      </c>
    </row>
    <row r="3064" spans="1:11">
      <c r="A3064" s="1" t="s">
        <v>232</v>
      </c>
      <c r="B3064" s="1">
        <v>3063</v>
      </c>
      <c r="C3064" s="1">
        <v>202505</v>
      </c>
      <c r="D3064" s="4" t="s">
        <v>278</v>
      </c>
      <c r="E3064" s="1">
        <v>666</v>
      </c>
      <c r="F3064" s="1">
        <v>3</v>
      </c>
      <c r="G3064" s="1">
        <v>0</v>
      </c>
      <c r="H3064" s="8">
        <v>1430826</v>
      </c>
      <c r="I3064" s="8">
        <v>384470</v>
      </c>
      <c r="J3064" s="8">
        <v>7415393</v>
      </c>
      <c r="K3064" s="1" t="s">
        <v>166</v>
      </c>
    </row>
    <row r="3065" spans="1:11">
      <c r="A3065" s="1" t="s">
        <v>232</v>
      </c>
      <c r="B3065" s="1">
        <v>3064</v>
      </c>
      <c r="C3065" s="1">
        <v>202505</v>
      </c>
      <c r="D3065" s="4" t="s">
        <v>278</v>
      </c>
      <c r="E3065" s="1">
        <v>669</v>
      </c>
      <c r="F3065" s="1">
        <v>3</v>
      </c>
      <c r="G3065" s="1">
        <v>0</v>
      </c>
      <c r="H3065" s="8">
        <v>63015</v>
      </c>
      <c r="I3065" s="8">
        <v>20769</v>
      </c>
      <c r="J3065" s="8">
        <v>356011</v>
      </c>
      <c r="K3065" s="1" t="s">
        <v>166</v>
      </c>
    </row>
    <row r="3066" spans="1:11">
      <c r="A3066" s="1" t="s">
        <v>232</v>
      </c>
      <c r="B3066" s="1">
        <v>3065</v>
      </c>
      <c r="C3066" s="1">
        <v>202505</v>
      </c>
      <c r="D3066" s="4" t="s">
        <v>278</v>
      </c>
      <c r="E3066" s="1">
        <v>676</v>
      </c>
      <c r="F3066" s="1">
        <v>3</v>
      </c>
      <c r="G3066" s="1">
        <v>0</v>
      </c>
      <c r="H3066" s="8">
        <v>37583</v>
      </c>
      <c r="I3066" s="8">
        <v>8635</v>
      </c>
      <c r="J3066" s="8">
        <v>128054</v>
      </c>
      <c r="K3066" s="1" t="s">
        <v>166</v>
      </c>
    </row>
    <row r="3067" spans="1:11">
      <c r="A3067" s="1" t="s">
        <v>232</v>
      </c>
      <c r="B3067" s="1">
        <v>3066</v>
      </c>
      <c r="C3067" s="1">
        <v>202505</v>
      </c>
      <c r="D3067" s="4" t="s">
        <v>278</v>
      </c>
      <c r="E3067" s="1">
        <v>690</v>
      </c>
      <c r="F3067" s="1">
        <v>3</v>
      </c>
      <c r="G3067" s="1">
        <v>0</v>
      </c>
      <c r="H3067" s="8">
        <v>92234</v>
      </c>
      <c r="I3067" s="8">
        <v>33324</v>
      </c>
      <c r="J3067" s="8">
        <v>949400</v>
      </c>
      <c r="K3067" s="1" t="s">
        <v>166</v>
      </c>
    </row>
    <row r="3068" spans="1:11">
      <c r="A3068" s="1" t="s">
        <v>232</v>
      </c>
      <c r="B3068" s="1">
        <v>3067</v>
      </c>
      <c r="C3068" s="1">
        <v>202505</v>
      </c>
      <c r="D3068" s="4" t="s">
        <v>278</v>
      </c>
      <c r="E3068" s="1">
        <v>696</v>
      </c>
      <c r="F3068" s="1">
        <v>3</v>
      </c>
      <c r="G3068" s="1">
        <v>0</v>
      </c>
      <c r="H3068" s="8">
        <v>142490</v>
      </c>
      <c r="I3068" s="8">
        <v>48527</v>
      </c>
      <c r="J3068" s="8">
        <v>1264440</v>
      </c>
      <c r="K3068" s="1" t="s">
        <v>166</v>
      </c>
    </row>
    <row r="3069" spans="1:11">
      <c r="A3069" s="1" t="s">
        <v>232</v>
      </c>
      <c r="B3069" s="1">
        <v>3068</v>
      </c>
      <c r="C3069" s="1">
        <v>202505</v>
      </c>
      <c r="D3069" s="4" t="s">
        <v>278</v>
      </c>
      <c r="E3069" s="1">
        <v>720</v>
      </c>
      <c r="F3069" s="1">
        <v>3</v>
      </c>
      <c r="G3069" s="1">
        <v>0</v>
      </c>
      <c r="H3069" s="8">
        <v>118774</v>
      </c>
      <c r="I3069" s="8">
        <v>51583</v>
      </c>
      <c r="J3069" s="8">
        <v>958580</v>
      </c>
      <c r="K3069" s="1" t="s">
        <v>166</v>
      </c>
    </row>
    <row r="3070" spans="1:11">
      <c r="A3070" s="1" t="s">
        <v>232</v>
      </c>
      <c r="B3070" s="1">
        <v>3069</v>
      </c>
      <c r="C3070" s="1">
        <v>202506</v>
      </c>
      <c r="D3070" s="4" t="s">
        <v>256</v>
      </c>
      <c r="E3070" s="1">
        <v>52</v>
      </c>
      <c r="F3070" s="1">
        <v>3</v>
      </c>
      <c r="G3070" s="1">
        <v>0</v>
      </c>
      <c r="H3070" s="8">
        <v>2210552</v>
      </c>
      <c r="I3070" s="8">
        <v>467817</v>
      </c>
      <c r="J3070" s="8">
        <v>11238763</v>
      </c>
      <c r="K3070" s="1" t="s">
        <v>166</v>
      </c>
    </row>
    <row r="3071" spans="1:11">
      <c r="A3071" s="1" t="s">
        <v>232</v>
      </c>
      <c r="B3071" s="1">
        <v>3070</v>
      </c>
      <c r="C3071" s="1">
        <v>202506</v>
      </c>
      <c r="D3071" s="4" t="s">
        <v>256</v>
      </c>
      <c r="E3071" s="1">
        <v>204</v>
      </c>
      <c r="F3071" s="1">
        <v>3</v>
      </c>
      <c r="G3071" s="1">
        <v>0</v>
      </c>
      <c r="H3071" s="8">
        <v>340045</v>
      </c>
      <c r="I3071" s="8">
        <v>48151</v>
      </c>
      <c r="J3071" s="8">
        <v>601598</v>
      </c>
      <c r="K3071" s="1" t="s">
        <v>166</v>
      </c>
    </row>
    <row r="3072" spans="1:11">
      <c r="A3072" s="1" t="s">
        <v>232</v>
      </c>
      <c r="B3072" s="1">
        <v>3071</v>
      </c>
      <c r="C3072" s="1">
        <v>202506</v>
      </c>
      <c r="D3072" s="4" t="s">
        <v>256</v>
      </c>
      <c r="E3072" s="1">
        <v>662</v>
      </c>
      <c r="F3072" s="1">
        <v>3</v>
      </c>
      <c r="G3072" s="1">
        <v>0</v>
      </c>
      <c r="H3072" s="8">
        <v>1211482</v>
      </c>
      <c r="I3072" s="8">
        <v>1912801</v>
      </c>
      <c r="J3072" s="8">
        <v>3623560</v>
      </c>
      <c r="K3072" s="1" t="s">
        <v>166</v>
      </c>
    </row>
    <row r="3073" spans="1:11">
      <c r="A3073" s="1" t="s">
        <v>232</v>
      </c>
      <c r="B3073" s="1">
        <v>3072</v>
      </c>
      <c r="C3073" s="1">
        <v>202506</v>
      </c>
      <c r="D3073" s="4" t="s">
        <v>256</v>
      </c>
      <c r="E3073" s="1">
        <v>664</v>
      </c>
      <c r="F3073" s="1">
        <v>3</v>
      </c>
      <c r="G3073" s="1">
        <v>0</v>
      </c>
      <c r="H3073" s="8">
        <v>4777961</v>
      </c>
      <c r="I3073" s="8">
        <v>801827</v>
      </c>
      <c r="J3073" s="8">
        <v>9996136</v>
      </c>
      <c r="K3073" s="1" t="s">
        <v>166</v>
      </c>
    </row>
    <row r="3074" spans="1:11">
      <c r="A3074" s="1" t="s">
        <v>232</v>
      </c>
      <c r="B3074" s="1">
        <v>3073</v>
      </c>
      <c r="C3074" s="1">
        <v>202506</v>
      </c>
      <c r="D3074" s="4" t="s">
        <v>256</v>
      </c>
      <c r="E3074" s="1">
        <v>666</v>
      </c>
      <c r="F3074" s="1">
        <v>3</v>
      </c>
      <c r="G3074" s="1">
        <v>0</v>
      </c>
      <c r="H3074" s="8">
        <v>23507075</v>
      </c>
      <c r="I3074" s="8">
        <v>3942873</v>
      </c>
      <c r="J3074" s="8">
        <v>38374659</v>
      </c>
      <c r="K3074" s="1" t="s">
        <v>166</v>
      </c>
    </row>
    <row r="3075" spans="1:11">
      <c r="A3075" s="1" t="s">
        <v>232</v>
      </c>
      <c r="B3075" s="1">
        <v>3074</v>
      </c>
      <c r="C3075" s="1">
        <v>202506</v>
      </c>
      <c r="D3075" s="4" t="s">
        <v>256</v>
      </c>
      <c r="E3075" s="1">
        <v>669</v>
      </c>
      <c r="F3075" s="1">
        <v>3</v>
      </c>
      <c r="G3075" s="1">
        <v>0</v>
      </c>
      <c r="H3075" s="8">
        <v>969299</v>
      </c>
      <c r="I3075" s="8">
        <v>177578</v>
      </c>
      <c r="J3075" s="8">
        <v>1725990</v>
      </c>
      <c r="K3075" s="1" t="s">
        <v>166</v>
      </c>
    </row>
    <row r="3076" spans="1:11">
      <c r="A3076" s="1" t="s">
        <v>232</v>
      </c>
      <c r="B3076" s="1">
        <v>3075</v>
      </c>
      <c r="C3076" s="1">
        <v>202506</v>
      </c>
      <c r="D3076" s="4" t="s">
        <v>256</v>
      </c>
      <c r="E3076" s="1">
        <v>676</v>
      </c>
      <c r="F3076" s="1">
        <v>3</v>
      </c>
      <c r="G3076" s="1">
        <v>0</v>
      </c>
      <c r="H3076" s="8">
        <v>47793</v>
      </c>
      <c r="I3076" s="8">
        <v>6308</v>
      </c>
      <c r="J3076" s="8">
        <v>73983</v>
      </c>
      <c r="K3076" s="1" t="s">
        <v>166</v>
      </c>
    </row>
    <row r="3077" spans="1:11">
      <c r="A3077" s="1" t="s">
        <v>232</v>
      </c>
      <c r="B3077" s="1">
        <v>3076</v>
      </c>
      <c r="C3077" s="1">
        <v>202506</v>
      </c>
      <c r="D3077" s="4" t="s">
        <v>256</v>
      </c>
      <c r="E3077" s="1">
        <v>690</v>
      </c>
      <c r="F3077" s="1">
        <v>3</v>
      </c>
      <c r="G3077" s="1">
        <v>0</v>
      </c>
      <c r="H3077" s="8">
        <v>815659</v>
      </c>
      <c r="I3077" s="8">
        <v>146776</v>
      </c>
      <c r="J3077" s="8">
        <v>2934932</v>
      </c>
      <c r="K3077" s="1" t="s">
        <v>166</v>
      </c>
    </row>
    <row r="3078" spans="1:11">
      <c r="A3078" s="1" t="s">
        <v>232</v>
      </c>
      <c r="B3078" s="1">
        <v>3077</v>
      </c>
      <c r="C3078" s="1">
        <v>202506</v>
      </c>
      <c r="D3078" s="4" t="s">
        <v>256</v>
      </c>
      <c r="E3078" s="1">
        <v>696</v>
      </c>
      <c r="F3078" s="1">
        <v>3</v>
      </c>
      <c r="G3078" s="1">
        <v>0</v>
      </c>
      <c r="H3078" s="8">
        <v>113190</v>
      </c>
      <c r="I3078" s="8">
        <v>18488</v>
      </c>
      <c r="J3078" s="8">
        <v>432995</v>
      </c>
      <c r="K3078" s="1" t="s">
        <v>166</v>
      </c>
    </row>
    <row r="3079" spans="1:11">
      <c r="A3079" s="1" t="s">
        <v>232</v>
      </c>
      <c r="B3079" s="1">
        <v>3078</v>
      </c>
      <c r="C3079" s="1">
        <v>202506</v>
      </c>
      <c r="D3079" s="4" t="s">
        <v>256</v>
      </c>
      <c r="E3079" s="1">
        <v>720</v>
      </c>
      <c r="F3079" s="1">
        <v>3</v>
      </c>
      <c r="G3079" s="1">
        <v>0</v>
      </c>
      <c r="H3079" s="8">
        <v>851707</v>
      </c>
      <c r="I3079" s="8">
        <v>181905</v>
      </c>
      <c r="J3079" s="8">
        <v>3329222</v>
      </c>
      <c r="K3079" s="1" t="s">
        <v>166</v>
      </c>
    </row>
    <row r="3080" spans="1:11">
      <c r="A3080" s="1" t="s">
        <v>232</v>
      </c>
      <c r="B3080" s="1">
        <v>3079</v>
      </c>
      <c r="C3080" s="1">
        <v>202506</v>
      </c>
      <c r="D3080" s="4" t="s">
        <v>265</v>
      </c>
      <c r="E3080" s="1">
        <v>52</v>
      </c>
      <c r="F3080" s="1">
        <v>3</v>
      </c>
      <c r="G3080" s="1">
        <v>0</v>
      </c>
      <c r="H3080" s="8">
        <v>409740</v>
      </c>
      <c r="I3080" s="8">
        <v>192015</v>
      </c>
      <c r="J3080" s="8">
        <v>3177465</v>
      </c>
      <c r="K3080" s="1" t="s">
        <v>166</v>
      </c>
    </row>
    <row r="3081" spans="1:11">
      <c r="A3081" s="1" t="s">
        <v>232</v>
      </c>
      <c r="B3081" s="1">
        <v>3080</v>
      </c>
      <c r="C3081" s="1">
        <v>202506</v>
      </c>
      <c r="D3081" s="4" t="s">
        <v>265</v>
      </c>
      <c r="E3081" s="1">
        <v>204</v>
      </c>
      <c r="F3081" s="1">
        <v>3</v>
      </c>
      <c r="G3081" s="1">
        <v>0</v>
      </c>
      <c r="H3081" s="8">
        <v>11872</v>
      </c>
      <c r="I3081" s="8">
        <v>3800</v>
      </c>
      <c r="J3081" s="8">
        <v>71895</v>
      </c>
      <c r="K3081" s="1" t="s">
        <v>166</v>
      </c>
    </row>
    <row r="3082" spans="1:11">
      <c r="A3082" s="1" t="s">
        <v>232</v>
      </c>
      <c r="B3082" s="1">
        <v>3081</v>
      </c>
      <c r="C3082" s="1">
        <v>202506</v>
      </c>
      <c r="D3082" s="4" t="s">
        <v>265</v>
      </c>
      <c r="E3082" s="1">
        <v>662</v>
      </c>
      <c r="F3082" s="1">
        <v>3</v>
      </c>
      <c r="G3082" s="1">
        <v>0</v>
      </c>
      <c r="H3082" s="8">
        <v>38973</v>
      </c>
      <c r="I3082" s="8">
        <v>18731</v>
      </c>
      <c r="J3082" s="8">
        <v>232253</v>
      </c>
      <c r="K3082" s="1" t="s">
        <v>166</v>
      </c>
    </row>
    <row r="3083" spans="1:11">
      <c r="A3083" s="1" t="s">
        <v>232</v>
      </c>
      <c r="B3083" s="1">
        <v>3082</v>
      </c>
      <c r="C3083" s="1">
        <v>202506</v>
      </c>
      <c r="D3083" s="4" t="s">
        <v>265</v>
      </c>
      <c r="E3083" s="1">
        <v>664</v>
      </c>
      <c r="F3083" s="1">
        <v>3</v>
      </c>
      <c r="G3083" s="1">
        <v>0</v>
      </c>
      <c r="H3083" s="8">
        <v>34618</v>
      </c>
      <c r="I3083" s="8">
        <v>8873</v>
      </c>
      <c r="J3083" s="8">
        <v>149523</v>
      </c>
      <c r="K3083" s="1" t="s">
        <v>166</v>
      </c>
    </row>
    <row r="3084" spans="1:11">
      <c r="A3084" s="1" t="s">
        <v>232</v>
      </c>
      <c r="B3084" s="1">
        <v>3083</v>
      </c>
      <c r="C3084" s="1">
        <v>202506</v>
      </c>
      <c r="D3084" s="4" t="s">
        <v>265</v>
      </c>
      <c r="E3084" s="1">
        <v>666</v>
      </c>
      <c r="F3084" s="1">
        <v>3</v>
      </c>
      <c r="G3084" s="1">
        <v>0</v>
      </c>
      <c r="H3084" s="8">
        <v>2406831</v>
      </c>
      <c r="I3084" s="8">
        <v>739072</v>
      </c>
      <c r="J3084" s="8">
        <v>9270715</v>
      </c>
      <c r="K3084" s="1" t="s">
        <v>166</v>
      </c>
    </row>
    <row r="3085" spans="1:11">
      <c r="A3085" s="1" t="s">
        <v>232</v>
      </c>
      <c r="B3085" s="1">
        <v>3084</v>
      </c>
      <c r="C3085" s="1">
        <v>202506</v>
      </c>
      <c r="D3085" s="4" t="s">
        <v>265</v>
      </c>
      <c r="E3085" s="1">
        <v>669</v>
      </c>
      <c r="F3085" s="1">
        <v>3</v>
      </c>
      <c r="G3085" s="1">
        <v>0</v>
      </c>
      <c r="H3085" s="8">
        <v>13579</v>
      </c>
      <c r="I3085" s="8">
        <v>4501</v>
      </c>
      <c r="J3085" s="8">
        <v>77517</v>
      </c>
      <c r="K3085" s="1" t="s">
        <v>166</v>
      </c>
    </row>
    <row r="3086" spans="1:11">
      <c r="A3086" s="1" t="s">
        <v>232</v>
      </c>
      <c r="B3086" s="1">
        <v>3085</v>
      </c>
      <c r="C3086" s="1">
        <v>202506</v>
      </c>
      <c r="D3086" s="4" t="s">
        <v>265</v>
      </c>
      <c r="E3086" s="1">
        <v>676</v>
      </c>
      <c r="F3086" s="1">
        <v>3</v>
      </c>
      <c r="G3086" s="1">
        <v>0</v>
      </c>
      <c r="H3086" s="8">
        <v>16977</v>
      </c>
      <c r="I3086" s="8">
        <v>4305</v>
      </c>
      <c r="J3086" s="8">
        <v>69478</v>
      </c>
      <c r="K3086" s="1" t="s">
        <v>166</v>
      </c>
    </row>
    <row r="3087" spans="1:11">
      <c r="A3087" s="1" t="s">
        <v>232</v>
      </c>
      <c r="B3087" s="1">
        <v>3086</v>
      </c>
      <c r="C3087" s="1">
        <v>202506</v>
      </c>
      <c r="D3087" s="4" t="s">
        <v>265</v>
      </c>
      <c r="E3087" s="1">
        <v>690</v>
      </c>
      <c r="F3087" s="1">
        <v>3</v>
      </c>
      <c r="G3087" s="1">
        <v>0</v>
      </c>
      <c r="H3087" s="8">
        <v>193395</v>
      </c>
      <c r="I3087" s="8">
        <v>50918</v>
      </c>
      <c r="J3087" s="8">
        <v>1263945</v>
      </c>
      <c r="K3087" s="1" t="s">
        <v>166</v>
      </c>
    </row>
    <row r="3088" spans="1:11">
      <c r="A3088" s="1" t="s">
        <v>232</v>
      </c>
      <c r="B3088" s="1">
        <v>3087</v>
      </c>
      <c r="C3088" s="1">
        <v>202506</v>
      </c>
      <c r="D3088" s="4" t="s">
        <v>265</v>
      </c>
      <c r="E3088" s="1">
        <v>696</v>
      </c>
      <c r="F3088" s="1">
        <v>3</v>
      </c>
      <c r="G3088" s="1">
        <v>0</v>
      </c>
      <c r="H3088" s="8">
        <v>1565781</v>
      </c>
      <c r="I3088" s="8">
        <v>590275</v>
      </c>
      <c r="J3088" s="8">
        <v>6495396</v>
      </c>
      <c r="K3088" s="1" t="s">
        <v>166</v>
      </c>
    </row>
    <row r="3089" spans="1:11">
      <c r="A3089" s="1" t="s">
        <v>232</v>
      </c>
      <c r="B3089" s="1">
        <v>3088</v>
      </c>
      <c r="C3089" s="1">
        <v>202506</v>
      </c>
      <c r="D3089" s="4" t="s">
        <v>265</v>
      </c>
      <c r="E3089" s="1">
        <v>720</v>
      </c>
      <c r="F3089" s="1">
        <v>3</v>
      </c>
      <c r="G3089" s="1">
        <v>0</v>
      </c>
      <c r="H3089" s="8">
        <v>1680719</v>
      </c>
      <c r="I3089" s="8">
        <v>540943</v>
      </c>
      <c r="J3089" s="8">
        <v>8044558</v>
      </c>
      <c r="K3089" s="1" t="s">
        <v>166</v>
      </c>
    </row>
    <row r="3090" spans="1:11">
      <c r="A3090" s="1" t="s">
        <v>232</v>
      </c>
      <c r="B3090" s="1">
        <v>3089</v>
      </c>
      <c r="C3090" s="1">
        <v>202506</v>
      </c>
      <c r="D3090" s="4" t="s">
        <v>271</v>
      </c>
      <c r="E3090" s="1">
        <v>52</v>
      </c>
      <c r="F3090" s="1">
        <v>3</v>
      </c>
      <c r="G3090" s="1">
        <v>0</v>
      </c>
      <c r="H3090" s="8">
        <v>56692</v>
      </c>
      <c r="I3090" s="8">
        <v>25903</v>
      </c>
      <c r="J3090" s="8">
        <v>814700</v>
      </c>
      <c r="K3090" s="1" t="s">
        <v>166</v>
      </c>
    </row>
    <row r="3091" spans="1:11">
      <c r="A3091" s="1" t="s">
        <v>232</v>
      </c>
      <c r="B3091" s="1">
        <v>3090</v>
      </c>
      <c r="C3091" s="1">
        <v>202506</v>
      </c>
      <c r="D3091" s="4" t="s">
        <v>271</v>
      </c>
      <c r="E3091" s="1">
        <v>204</v>
      </c>
      <c r="F3091" s="1">
        <v>3</v>
      </c>
      <c r="G3091" s="1">
        <v>0</v>
      </c>
      <c r="H3091" s="8">
        <v>219247</v>
      </c>
      <c r="I3091" s="8">
        <v>72265</v>
      </c>
      <c r="J3091" s="8">
        <v>1413316</v>
      </c>
      <c r="K3091" s="1" t="s">
        <v>166</v>
      </c>
    </row>
    <row r="3092" spans="1:11">
      <c r="A3092" s="1" t="s">
        <v>232</v>
      </c>
      <c r="B3092" s="1">
        <v>3091</v>
      </c>
      <c r="C3092" s="1">
        <v>202506</v>
      </c>
      <c r="D3092" s="4" t="s">
        <v>271</v>
      </c>
      <c r="E3092" s="1">
        <v>662</v>
      </c>
      <c r="F3092" s="1">
        <v>3</v>
      </c>
      <c r="G3092" s="1">
        <v>0</v>
      </c>
      <c r="H3092" s="8">
        <v>18176</v>
      </c>
      <c r="I3092" s="8">
        <v>6747</v>
      </c>
      <c r="J3092" s="8">
        <v>118889</v>
      </c>
      <c r="K3092" s="1" t="s">
        <v>166</v>
      </c>
    </row>
    <row r="3093" spans="1:11">
      <c r="A3093" s="1" t="s">
        <v>232</v>
      </c>
      <c r="B3093" s="1">
        <v>3092</v>
      </c>
      <c r="C3093" s="1">
        <v>202506</v>
      </c>
      <c r="D3093" s="4" t="s">
        <v>271</v>
      </c>
      <c r="E3093" s="1">
        <v>664</v>
      </c>
      <c r="F3093" s="1">
        <v>3</v>
      </c>
      <c r="G3093" s="1">
        <v>0</v>
      </c>
      <c r="H3093" s="8">
        <v>267773</v>
      </c>
      <c r="I3093" s="8">
        <v>80628</v>
      </c>
      <c r="J3093" s="8">
        <v>2489582</v>
      </c>
      <c r="K3093" s="1" t="s">
        <v>166</v>
      </c>
    </row>
    <row r="3094" spans="1:11">
      <c r="A3094" s="1" t="s">
        <v>232</v>
      </c>
      <c r="B3094" s="1">
        <v>3093</v>
      </c>
      <c r="C3094" s="1">
        <v>202506</v>
      </c>
      <c r="D3094" s="4" t="s">
        <v>271</v>
      </c>
      <c r="E3094" s="1">
        <v>666</v>
      </c>
      <c r="F3094" s="1">
        <v>3</v>
      </c>
      <c r="G3094" s="1">
        <v>0</v>
      </c>
      <c r="H3094" s="8">
        <v>116632</v>
      </c>
      <c r="I3094" s="8">
        <v>35719</v>
      </c>
      <c r="J3094" s="8">
        <v>509431</v>
      </c>
      <c r="K3094" s="1" t="s">
        <v>166</v>
      </c>
    </row>
    <row r="3095" spans="1:11">
      <c r="A3095" s="1" t="s">
        <v>232</v>
      </c>
      <c r="B3095" s="1">
        <v>3094</v>
      </c>
      <c r="C3095" s="1">
        <v>202506</v>
      </c>
      <c r="D3095" s="4" t="s">
        <v>271</v>
      </c>
      <c r="E3095" s="1">
        <v>669</v>
      </c>
      <c r="F3095" s="1">
        <v>3</v>
      </c>
      <c r="G3095" s="1">
        <v>0</v>
      </c>
      <c r="H3095" s="8">
        <v>193715</v>
      </c>
      <c r="I3095" s="8">
        <v>61054</v>
      </c>
      <c r="J3095" s="8">
        <v>1034433</v>
      </c>
      <c r="K3095" s="1" t="s">
        <v>166</v>
      </c>
    </row>
    <row r="3096" spans="1:11">
      <c r="A3096" s="1" t="s">
        <v>232</v>
      </c>
      <c r="B3096" s="1">
        <v>3095</v>
      </c>
      <c r="C3096" s="1">
        <v>202506</v>
      </c>
      <c r="D3096" s="4" t="s">
        <v>271</v>
      </c>
      <c r="E3096" s="1">
        <v>676</v>
      </c>
      <c r="F3096" s="1">
        <v>3</v>
      </c>
      <c r="G3096" s="1">
        <v>0</v>
      </c>
      <c r="H3096" s="8">
        <v>22107</v>
      </c>
      <c r="I3096" s="8">
        <v>11274</v>
      </c>
      <c r="J3096" s="8">
        <v>423834</v>
      </c>
      <c r="K3096" s="1" t="s">
        <v>166</v>
      </c>
    </row>
    <row r="3097" spans="1:11">
      <c r="A3097" s="1" t="s">
        <v>232</v>
      </c>
      <c r="B3097" s="1">
        <v>3096</v>
      </c>
      <c r="C3097" s="1">
        <v>202506</v>
      </c>
      <c r="D3097" s="4" t="s">
        <v>271</v>
      </c>
      <c r="E3097" s="1">
        <v>690</v>
      </c>
      <c r="F3097" s="1">
        <v>3</v>
      </c>
      <c r="G3097" s="1">
        <v>0</v>
      </c>
      <c r="H3097" s="8">
        <v>76527</v>
      </c>
      <c r="I3097" s="8">
        <v>34612</v>
      </c>
      <c r="J3097" s="8">
        <v>594147</v>
      </c>
      <c r="K3097" s="1" t="s">
        <v>166</v>
      </c>
    </row>
    <row r="3098" spans="1:11">
      <c r="A3098" s="1" t="s">
        <v>232</v>
      </c>
      <c r="B3098" s="1">
        <v>3097</v>
      </c>
      <c r="C3098" s="1">
        <v>202506</v>
      </c>
      <c r="D3098" s="4" t="s">
        <v>271</v>
      </c>
      <c r="E3098" s="1">
        <v>696</v>
      </c>
      <c r="F3098" s="1">
        <v>3</v>
      </c>
      <c r="G3098" s="1">
        <v>0</v>
      </c>
      <c r="H3098" s="8">
        <v>36678</v>
      </c>
      <c r="I3098" s="8">
        <v>13893</v>
      </c>
      <c r="J3098" s="8">
        <v>349539</v>
      </c>
      <c r="K3098" s="1" t="s">
        <v>166</v>
      </c>
    </row>
    <row r="3099" spans="1:11">
      <c r="A3099" s="1" t="s">
        <v>232</v>
      </c>
      <c r="B3099" s="1">
        <v>3098</v>
      </c>
      <c r="C3099" s="1">
        <v>202506</v>
      </c>
      <c r="D3099" s="4" t="s">
        <v>271</v>
      </c>
      <c r="E3099" s="1">
        <v>720</v>
      </c>
      <c r="F3099" s="1">
        <v>3</v>
      </c>
      <c r="G3099" s="1">
        <v>0</v>
      </c>
      <c r="H3099" s="8">
        <v>718485</v>
      </c>
      <c r="I3099" s="8">
        <v>320801</v>
      </c>
      <c r="J3099" s="8">
        <v>8022775</v>
      </c>
      <c r="K3099" s="1" t="s">
        <v>166</v>
      </c>
    </row>
    <row r="3100" spans="1:11">
      <c r="A3100" s="1" t="s">
        <v>232</v>
      </c>
      <c r="B3100" s="1">
        <v>3099</v>
      </c>
      <c r="C3100" s="1">
        <v>202506</v>
      </c>
      <c r="D3100" s="4" t="s">
        <v>278</v>
      </c>
      <c r="E3100" s="1">
        <v>52</v>
      </c>
      <c r="F3100" s="1">
        <v>3</v>
      </c>
      <c r="G3100" s="1">
        <v>0</v>
      </c>
      <c r="H3100" s="8">
        <v>68399</v>
      </c>
      <c r="I3100" s="8">
        <v>20868</v>
      </c>
      <c r="J3100" s="8">
        <v>803813</v>
      </c>
      <c r="K3100" s="1" t="s">
        <v>166</v>
      </c>
    </row>
    <row r="3101" spans="1:11">
      <c r="A3101" s="1" t="s">
        <v>232</v>
      </c>
      <c r="B3101" s="1">
        <v>3100</v>
      </c>
      <c r="C3101" s="1">
        <v>202506</v>
      </c>
      <c r="D3101" s="4" t="s">
        <v>278</v>
      </c>
      <c r="E3101" s="1">
        <v>204</v>
      </c>
      <c r="F3101" s="1">
        <v>3</v>
      </c>
      <c r="G3101" s="1">
        <v>0</v>
      </c>
      <c r="H3101" s="8">
        <v>13637</v>
      </c>
      <c r="I3101" s="8">
        <v>3215</v>
      </c>
      <c r="J3101" s="8">
        <v>166121</v>
      </c>
      <c r="K3101" s="1" t="s">
        <v>166</v>
      </c>
    </row>
    <row r="3102" spans="1:11">
      <c r="A3102" s="1" t="s">
        <v>232</v>
      </c>
      <c r="B3102" s="1">
        <v>3101</v>
      </c>
      <c r="C3102" s="1">
        <v>202506</v>
      </c>
      <c r="D3102" s="4" t="s">
        <v>278</v>
      </c>
      <c r="E3102" s="1">
        <v>662</v>
      </c>
      <c r="F3102" s="1">
        <v>3</v>
      </c>
      <c r="G3102" s="1">
        <v>0</v>
      </c>
      <c r="H3102" s="8">
        <v>6506</v>
      </c>
      <c r="I3102" s="8">
        <v>3691</v>
      </c>
      <c r="J3102" s="8">
        <v>39738</v>
      </c>
      <c r="K3102" s="1" t="s">
        <v>166</v>
      </c>
    </row>
    <row r="3103" spans="1:11">
      <c r="A3103" s="1" t="s">
        <v>232</v>
      </c>
      <c r="B3103" s="1">
        <v>3102</v>
      </c>
      <c r="C3103" s="1">
        <v>202506</v>
      </c>
      <c r="D3103" s="4" t="s">
        <v>278</v>
      </c>
      <c r="E3103" s="1">
        <v>664</v>
      </c>
      <c r="F3103" s="1">
        <v>3</v>
      </c>
      <c r="G3103" s="1">
        <v>0</v>
      </c>
      <c r="H3103" s="8">
        <v>390009</v>
      </c>
      <c r="I3103" s="8">
        <v>108579</v>
      </c>
      <c r="J3103" s="8">
        <v>2474899</v>
      </c>
      <c r="K3103" s="1" t="s">
        <v>166</v>
      </c>
    </row>
    <row r="3104" spans="1:11">
      <c r="A3104" s="1" t="s">
        <v>232</v>
      </c>
      <c r="B3104" s="1">
        <v>3103</v>
      </c>
      <c r="C3104" s="1">
        <v>202506</v>
      </c>
      <c r="D3104" s="4" t="s">
        <v>278</v>
      </c>
      <c r="E3104" s="1">
        <v>666</v>
      </c>
      <c r="F3104" s="1">
        <v>3</v>
      </c>
      <c r="G3104" s="1">
        <v>0</v>
      </c>
      <c r="H3104" s="8">
        <v>1409128</v>
      </c>
      <c r="I3104" s="8">
        <v>363194</v>
      </c>
      <c r="J3104" s="8">
        <v>6112493</v>
      </c>
      <c r="K3104" s="1" t="s">
        <v>166</v>
      </c>
    </row>
    <row r="3105" spans="1:11">
      <c r="A3105" s="1" t="s">
        <v>232</v>
      </c>
      <c r="B3105" s="1">
        <v>3104</v>
      </c>
      <c r="C3105" s="1">
        <v>202506</v>
      </c>
      <c r="D3105" s="4" t="s">
        <v>278</v>
      </c>
      <c r="E3105" s="1">
        <v>669</v>
      </c>
      <c r="F3105" s="1">
        <v>3</v>
      </c>
      <c r="G3105" s="1">
        <v>0</v>
      </c>
      <c r="H3105" s="8">
        <v>67318</v>
      </c>
      <c r="I3105" s="8">
        <v>16168</v>
      </c>
      <c r="J3105" s="8">
        <v>489732</v>
      </c>
      <c r="K3105" s="1" t="s">
        <v>166</v>
      </c>
    </row>
    <row r="3106" spans="1:11">
      <c r="A3106" s="1" t="s">
        <v>232</v>
      </c>
      <c r="B3106" s="1">
        <v>3105</v>
      </c>
      <c r="C3106" s="1">
        <v>202506</v>
      </c>
      <c r="D3106" s="4" t="s">
        <v>278</v>
      </c>
      <c r="E3106" s="1">
        <v>676</v>
      </c>
      <c r="F3106" s="1">
        <v>3</v>
      </c>
      <c r="G3106" s="1">
        <v>0</v>
      </c>
      <c r="H3106" s="8">
        <v>23067</v>
      </c>
      <c r="I3106" s="8">
        <v>6943</v>
      </c>
      <c r="J3106" s="8">
        <v>74593</v>
      </c>
      <c r="K3106" s="1" t="s">
        <v>166</v>
      </c>
    </row>
    <row r="3107" spans="1:11">
      <c r="A3107" s="1" t="s">
        <v>232</v>
      </c>
      <c r="B3107" s="1">
        <v>3106</v>
      </c>
      <c r="C3107" s="1">
        <v>202506</v>
      </c>
      <c r="D3107" s="4" t="s">
        <v>278</v>
      </c>
      <c r="E3107" s="1">
        <v>690</v>
      </c>
      <c r="F3107" s="1">
        <v>3</v>
      </c>
      <c r="G3107" s="1">
        <v>0</v>
      </c>
      <c r="H3107" s="8">
        <v>49927</v>
      </c>
      <c r="I3107" s="8">
        <v>24265</v>
      </c>
      <c r="J3107" s="8">
        <v>666333</v>
      </c>
      <c r="K3107" s="1" t="s">
        <v>166</v>
      </c>
    </row>
    <row r="3108" spans="1:11">
      <c r="A3108" s="1" t="s">
        <v>232</v>
      </c>
      <c r="B3108" s="1">
        <v>3107</v>
      </c>
      <c r="C3108" s="1">
        <v>202506</v>
      </c>
      <c r="D3108" s="4" t="s">
        <v>278</v>
      </c>
      <c r="E3108" s="1">
        <v>696</v>
      </c>
      <c r="F3108" s="1">
        <v>3</v>
      </c>
      <c r="G3108" s="1">
        <v>0</v>
      </c>
      <c r="H3108" s="8">
        <v>289544</v>
      </c>
      <c r="I3108" s="8">
        <v>104758</v>
      </c>
      <c r="J3108" s="8">
        <v>2792569</v>
      </c>
      <c r="K3108" s="1" t="s">
        <v>166</v>
      </c>
    </row>
    <row r="3109" spans="1:11">
      <c r="A3109" s="1" t="s">
        <v>232</v>
      </c>
      <c r="B3109" s="1">
        <v>3108</v>
      </c>
      <c r="C3109" s="1">
        <v>202506</v>
      </c>
      <c r="D3109" s="4" t="s">
        <v>278</v>
      </c>
      <c r="E3109" s="1">
        <v>720</v>
      </c>
      <c r="F3109" s="1">
        <v>3</v>
      </c>
      <c r="G3109" s="1">
        <v>0</v>
      </c>
      <c r="H3109" s="8">
        <v>106471</v>
      </c>
      <c r="I3109" s="8">
        <v>42333</v>
      </c>
      <c r="J3109" s="8">
        <v>742074</v>
      </c>
      <c r="K3109" s="1" t="s">
        <v>166</v>
      </c>
    </row>
    <row r="3110" spans="1:11">
      <c r="A3110" s="1" t="s">
        <v>232</v>
      </c>
      <c r="B3110" s="1">
        <v>3109</v>
      </c>
      <c r="C3110" s="1">
        <v>202507</v>
      </c>
      <c r="D3110" s="4" t="s">
        <v>256</v>
      </c>
      <c r="E3110" s="1">
        <v>52</v>
      </c>
      <c r="F3110" s="1">
        <v>3</v>
      </c>
      <c r="G3110" s="1">
        <v>0</v>
      </c>
      <c r="H3110" s="8">
        <v>2254545</v>
      </c>
      <c r="I3110" s="8">
        <v>455991</v>
      </c>
      <c r="J3110" s="8">
        <v>10796049</v>
      </c>
      <c r="K3110" s="1" t="s">
        <v>166</v>
      </c>
    </row>
    <row r="3111" spans="1:11">
      <c r="A3111" s="1" t="s">
        <v>232</v>
      </c>
      <c r="B3111" s="1">
        <v>3110</v>
      </c>
      <c r="C3111" s="1">
        <v>202507</v>
      </c>
      <c r="D3111" s="4" t="s">
        <v>256</v>
      </c>
      <c r="E3111" s="1">
        <v>204</v>
      </c>
      <c r="F3111" s="1">
        <v>3</v>
      </c>
      <c r="G3111" s="1">
        <v>0</v>
      </c>
      <c r="H3111" s="8">
        <v>92248</v>
      </c>
      <c r="I3111" s="8">
        <v>31591</v>
      </c>
      <c r="J3111" s="8">
        <v>621854</v>
      </c>
      <c r="K3111" s="1" t="s">
        <v>166</v>
      </c>
    </row>
    <row r="3112" spans="1:11">
      <c r="A3112" s="1" t="s">
        <v>232</v>
      </c>
      <c r="B3112" s="1">
        <v>3111</v>
      </c>
      <c r="C3112" s="1">
        <v>202507</v>
      </c>
      <c r="D3112" s="4" t="s">
        <v>256</v>
      </c>
      <c r="E3112" s="1">
        <v>662</v>
      </c>
      <c r="F3112" s="1">
        <v>3</v>
      </c>
      <c r="G3112" s="1">
        <v>0</v>
      </c>
      <c r="H3112" s="8">
        <v>1533919</v>
      </c>
      <c r="I3112" s="8">
        <v>1371785</v>
      </c>
      <c r="J3112" s="8">
        <v>3981108</v>
      </c>
      <c r="K3112" s="1" t="s">
        <v>166</v>
      </c>
    </row>
    <row r="3113" spans="1:11">
      <c r="A3113" s="1" t="s">
        <v>232</v>
      </c>
      <c r="B3113" s="1">
        <v>3112</v>
      </c>
      <c r="C3113" s="1">
        <v>202507</v>
      </c>
      <c r="D3113" s="4" t="s">
        <v>256</v>
      </c>
      <c r="E3113" s="1">
        <v>664</v>
      </c>
      <c r="F3113" s="1">
        <v>3</v>
      </c>
      <c r="G3113" s="1">
        <v>0</v>
      </c>
      <c r="H3113" s="8">
        <v>4910703</v>
      </c>
      <c r="I3113" s="8">
        <v>797886</v>
      </c>
      <c r="J3113" s="8">
        <v>9892531</v>
      </c>
      <c r="K3113" s="1" t="s">
        <v>166</v>
      </c>
    </row>
    <row r="3114" spans="1:11">
      <c r="A3114" s="1" t="s">
        <v>232</v>
      </c>
      <c r="B3114" s="1">
        <v>3113</v>
      </c>
      <c r="C3114" s="1">
        <v>202507</v>
      </c>
      <c r="D3114" s="4" t="s">
        <v>256</v>
      </c>
      <c r="E3114" s="1">
        <v>666</v>
      </c>
      <c r="F3114" s="1">
        <v>3</v>
      </c>
      <c r="G3114" s="1">
        <v>0</v>
      </c>
      <c r="H3114" s="8">
        <v>24248753</v>
      </c>
      <c r="I3114" s="8">
        <v>3842620</v>
      </c>
      <c r="J3114" s="8">
        <v>39076567</v>
      </c>
      <c r="K3114" s="1" t="s">
        <v>166</v>
      </c>
    </row>
    <row r="3115" spans="1:11">
      <c r="A3115" s="1" t="s">
        <v>232</v>
      </c>
      <c r="B3115" s="1">
        <v>3114</v>
      </c>
      <c r="C3115" s="1">
        <v>202507</v>
      </c>
      <c r="D3115" s="4" t="s">
        <v>256</v>
      </c>
      <c r="E3115" s="1">
        <v>669</v>
      </c>
      <c r="F3115" s="1">
        <v>3</v>
      </c>
      <c r="G3115" s="1">
        <v>0</v>
      </c>
      <c r="H3115" s="8">
        <v>1590631</v>
      </c>
      <c r="I3115" s="8">
        <v>203890</v>
      </c>
      <c r="J3115" s="8">
        <v>2150880</v>
      </c>
      <c r="K3115" s="1" t="s">
        <v>166</v>
      </c>
    </row>
    <row r="3116" spans="1:11">
      <c r="A3116" s="1" t="s">
        <v>232</v>
      </c>
      <c r="B3116" s="1">
        <v>3115</v>
      </c>
      <c r="C3116" s="1">
        <v>202507</v>
      </c>
      <c r="D3116" s="4" t="s">
        <v>256</v>
      </c>
      <c r="E3116" s="1">
        <v>676</v>
      </c>
      <c r="F3116" s="1">
        <v>3</v>
      </c>
      <c r="G3116" s="1">
        <v>0</v>
      </c>
      <c r="H3116" s="8">
        <v>6991</v>
      </c>
      <c r="I3116" s="8">
        <v>843</v>
      </c>
      <c r="J3116" s="8">
        <v>17154</v>
      </c>
      <c r="K3116" s="1" t="s">
        <v>166</v>
      </c>
    </row>
    <row r="3117" spans="1:11">
      <c r="A3117" s="1" t="s">
        <v>232</v>
      </c>
      <c r="B3117" s="1">
        <v>3116</v>
      </c>
      <c r="C3117" s="1">
        <v>202507</v>
      </c>
      <c r="D3117" s="4" t="s">
        <v>256</v>
      </c>
      <c r="E3117" s="1">
        <v>690</v>
      </c>
      <c r="F3117" s="1">
        <v>3</v>
      </c>
      <c r="G3117" s="1">
        <v>0</v>
      </c>
      <c r="H3117" s="8">
        <v>647947</v>
      </c>
      <c r="I3117" s="8">
        <v>119114</v>
      </c>
      <c r="J3117" s="8">
        <v>2392573</v>
      </c>
      <c r="K3117" s="1" t="s">
        <v>166</v>
      </c>
    </row>
    <row r="3118" spans="1:11">
      <c r="A3118" s="1" t="s">
        <v>232</v>
      </c>
      <c r="B3118" s="1">
        <v>3117</v>
      </c>
      <c r="C3118" s="1">
        <v>202507</v>
      </c>
      <c r="D3118" s="4" t="s">
        <v>256</v>
      </c>
      <c r="E3118" s="1">
        <v>696</v>
      </c>
      <c r="F3118" s="1">
        <v>3</v>
      </c>
      <c r="G3118" s="1">
        <v>0</v>
      </c>
      <c r="H3118" s="8">
        <v>159221</v>
      </c>
      <c r="I3118" s="8">
        <v>27574</v>
      </c>
      <c r="J3118" s="8">
        <v>521047</v>
      </c>
      <c r="K3118" s="1" t="s">
        <v>166</v>
      </c>
    </row>
    <row r="3119" spans="1:11">
      <c r="A3119" s="1" t="s">
        <v>232</v>
      </c>
      <c r="B3119" s="1">
        <v>3118</v>
      </c>
      <c r="C3119" s="1">
        <v>202507</v>
      </c>
      <c r="D3119" s="4" t="s">
        <v>256</v>
      </c>
      <c r="E3119" s="1">
        <v>720</v>
      </c>
      <c r="F3119" s="1">
        <v>3</v>
      </c>
      <c r="G3119" s="1">
        <v>0</v>
      </c>
      <c r="H3119" s="8">
        <v>808394</v>
      </c>
      <c r="I3119" s="8">
        <v>185715</v>
      </c>
      <c r="J3119" s="8">
        <v>3560001</v>
      </c>
      <c r="K3119" s="1" t="s">
        <v>166</v>
      </c>
    </row>
    <row r="3120" spans="1:11">
      <c r="A3120" s="1" t="s">
        <v>232</v>
      </c>
      <c r="B3120" s="1">
        <v>3119</v>
      </c>
      <c r="C3120" s="1">
        <v>202507</v>
      </c>
      <c r="D3120" s="4" t="s">
        <v>265</v>
      </c>
      <c r="E3120" s="1">
        <v>52</v>
      </c>
      <c r="F3120" s="1">
        <v>3</v>
      </c>
      <c r="G3120" s="1">
        <v>0</v>
      </c>
      <c r="H3120" s="8">
        <v>451402</v>
      </c>
      <c r="I3120" s="8">
        <v>2758582</v>
      </c>
      <c r="J3120" s="8">
        <v>3433516</v>
      </c>
      <c r="K3120" s="1" t="s">
        <v>166</v>
      </c>
    </row>
    <row r="3121" spans="1:11">
      <c r="A3121" s="1" t="s">
        <v>232</v>
      </c>
      <c r="B3121" s="1">
        <v>3120</v>
      </c>
      <c r="C3121" s="1">
        <v>202507</v>
      </c>
      <c r="D3121" s="4" t="s">
        <v>265</v>
      </c>
      <c r="E3121" s="1">
        <v>204</v>
      </c>
      <c r="F3121" s="1">
        <v>3</v>
      </c>
      <c r="G3121" s="1">
        <v>0</v>
      </c>
      <c r="H3121" s="8">
        <v>4485</v>
      </c>
      <c r="I3121" s="8">
        <v>897</v>
      </c>
      <c r="J3121" s="8">
        <v>25985</v>
      </c>
      <c r="K3121" s="1" t="s">
        <v>166</v>
      </c>
    </row>
    <row r="3122" spans="1:11">
      <c r="A3122" s="1" t="s">
        <v>232</v>
      </c>
      <c r="B3122" s="1">
        <v>3121</v>
      </c>
      <c r="C3122" s="1">
        <v>202507</v>
      </c>
      <c r="D3122" s="4" t="s">
        <v>265</v>
      </c>
      <c r="E3122" s="1">
        <v>662</v>
      </c>
      <c r="F3122" s="1">
        <v>3</v>
      </c>
      <c r="G3122" s="1">
        <v>0</v>
      </c>
      <c r="H3122" s="8">
        <v>67816</v>
      </c>
      <c r="I3122" s="8">
        <v>22916</v>
      </c>
      <c r="J3122" s="8">
        <v>400007</v>
      </c>
      <c r="K3122" s="1" t="s">
        <v>166</v>
      </c>
    </row>
    <row r="3123" spans="1:11">
      <c r="A3123" s="1" t="s">
        <v>232</v>
      </c>
      <c r="B3123" s="1">
        <v>3122</v>
      </c>
      <c r="C3123" s="1">
        <v>202507</v>
      </c>
      <c r="D3123" s="4" t="s">
        <v>265</v>
      </c>
      <c r="E3123" s="1">
        <v>664</v>
      </c>
      <c r="F3123" s="1">
        <v>3</v>
      </c>
      <c r="G3123" s="1">
        <v>0</v>
      </c>
      <c r="H3123" s="8">
        <v>43742</v>
      </c>
      <c r="I3123" s="8">
        <v>12424</v>
      </c>
      <c r="J3123" s="8">
        <v>201411</v>
      </c>
      <c r="K3123" s="1" t="s">
        <v>166</v>
      </c>
    </row>
    <row r="3124" spans="1:11">
      <c r="A3124" s="1" t="s">
        <v>232</v>
      </c>
      <c r="B3124" s="1">
        <v>3123</v>
      </c>
      <c r="C3124" s="1">
        <v>202507</v>
      </c>
      <c r="D3124" s="4" t="s">
        <v>265</v>
      </c>
      <c r="E3124" s="1">
        <v>666</v>
      </c>
      <c r="F3124" s="1">
        <v>3</v>
      </c>
      <c r="G3124" s="1">
        <v>0</v>
      </c>
      <c r="H3124" s="8">
        <v>3852577</v>
      </c>
      <c r="I3124" s="8">
        <v>1278474</v>
      </c>
      <c r="J3124" s="8">
        <v>18364149</v>
      </c>
      <c r="K3124" s="1" t="s">
        <v>166</v>
      </c>
    </row>
    <row r="3125" spans="1:11">
      <c r="A3125" s="1" t="s">
        <v>232</v>
      </c>
      <c r="B3125" s="1">
        <v>3124</v>
      </c>
      <c r="C3125" s="1">
        <v>202507</v>
      </c>
      <c r="D3125" s="4" t="s">
        <v>265</v>
      </c>
      <c r="E3125" s="1">
        <v>669</v>
      </c>
      <c r="F3125" s="1">
        <v>3</v>
      </c>
      <c r="G3125" s="1">
        <v>0</v>
      </c>
      <c r="H3125" s="8">
        <v>58213</v>
      </c>
      <c r="I3125" s="8">
        <v>23898</v>
      </c>
      <c r="J3125" s="8">
        <v>395210</v>
      </c>
      <c r="K3125" s="1" t="s">
        <v>166</v>
      </c>
    </row>
    <row r="3126" spans="1:11">
      <c r="A3126" s="1" t="s">
        <v>232</v>
      </c>
      <c r="B3126" s="1">
        <v>3125</v>
      </c>
      <c r="C3126" s="1">
        <v>202507</v>
      </c>
      <c r="D3126" s="4" t="s">
        <v>265</v>
      </c>
      <c r="E3126" s="1">
        <v>676</v>
      </c>
      <c r="F3126" s="1">
        <v>3</v>
      </c>
      <c r="G3126" s="1">
        <v>0</v>
      </c>
      <c r="H3126" s="8">
        <v>254066</v>
      </c>
      <c r="I3126" s="8">
        <v>57570</v>
      </c>
      <c r="J3126" s="8">
        <v>894673</v>
      </c>
      <c r="K3126" s="1" t="s">
        <v>166</v>
      </c>
    </row>
    <row r="3127" spans="1:11">
      <c r="A3127" s="1" t="s">
        <v>232</v>
      </c>
      <c r="B3127" s="1">
        <v>3126</v>
      </c>
      <c r="C3127" s="1">
        <v>202507</v>
      </c>
      <c r="D3127" s="4" t="s">
        <v>265</v>
      </c>
      <c r="E3127" s="1">
        <v>690</v>
      </c>
      <c r="F3127" s="1">
        <v>3</v>
      </c>
      <c r="G3127" s="1">
        <v>0</v>
      </c>
      <c r="H3127" s="8">
        <v>112553</v>
      </c>
      <c r="I3127" s="8">
        <v>38354</v>
      </c>
      <c r="J3127" s="8">
        <v>811836</v>
      </c>
      <c r="K3127" s="1" t="s">
        <v>166</v>
      </c>
    </row>
    <row r="3128" spans="1:11">
      <c r="A3128" s="1" t="s">
        <v>232</v>
      </c>
      <c r="B3128" s="1">
        <v>3127</v>
      </c>
      <c r="C3128" s="1">
        <v>202507</v>
      </c>
      <c r="D3128" s="4" t="s">
        <v>265</v>
      </c>
      <c r="E3128" s="1">
        <v>696</v>
      </c>
      <c r="F3128" s="1">
        <v>3</v>
      </c>
      <c r="G3128" s="1">
        <v>0</v>
      </c>
      <c r="H3128" s="8">
        <v>1768383</v>
      </c>
      <c r="I3128" s="8">
        <v>690995</v>
      </c>
      <c r="J3128" s="8">
        <v>6953899</v>
      </c>
      <c r="K3128" s="1" t="s">
        <v>166</v>
      </c>
    </row>
    <row r="3129" spans="1:11">
      <c r="A3129" s="1" t="s">
        <v>232</v>
      </c>
      <c r="B3129" s="1">
        <v>3128</v>
      </c>
      <c r="C3129" s="1">
        <v>202507</v>
      </c>
      <c r="D3129" s="4" t="s">
        <v>265</v>
      </c>
      <c r="E3129" s="1">
        <v>720</v>
      </c>
      <c r="F3129" s="1">
        <v>3</v>
      </c>
      <c r="G3129" s="1">
        <v>0</v>
      </c>
      <c r="H3129" s="8">
        <v>4863104</v>
      </c>
      <c r="I3129" s="8">
        <v>1682750</v>
      </c>
      <c r="J3129" s="8">
        <v>23065185</v>
      </c>
      <c r="K3129" s="1" t="s">
        <v>166</v>
      </c>
    </row>
    <row r="3130" spans="1:11">
      <c r="A3130" s="1" t="s">
        <v>232</v>
      </c>
      <c r="B3130" s="1">
        <v>3129</v>
      </c>
      <c r="C3130" s="1">
        <v>202507</v>
      </c>
      <c r="D3130" s="4" t="s">
        <v>271</v>
      </c>
      <c r="E3130" s="1">
        <v>52</v>
      </c>
      <c r="F3130" s="1">
        <v>3</v>
      </c>
      <c r="G3130" s="1">
        <v>0</v>
      </c>
      <c r="H3130" s="8">
        <v>71278</v>
      </c>
      <c r="I3130" s="8">
        <v>26995</v>
      </c>
      <c r="J3130" s="8">
        <v>927488</v>
      </c>
      <c r="K3130" s="1" t="s">
        <v>166</v>
      </c>
    </row>
    <row r="3131" spans="1:11">
      <c r="A3131" s="1" t="s">
        <v>232</v>
      </c>
      <c r="B3131" s="1">
        <v>3130</v>
      </c>
      <c r="C3131" s="1">
        <v>202507</v>
      </c>
      <c r="D3131" s="4" t="s">
        <v>271</v>
      </c>
      <c r="E3131" s="1">
        <v>204</v>
      </c>
      <c r="F3131" s="1">
        <v>3</v>
      </c>
      <c r="G3131" s="1">
        <v>0</v>
      </c>
      <c r="H3131" s="8">
        <v>181821</v>
      </c>
      <c r="I3131" s="8">
        <v>58963</v>
      </c>
      <c r="J3131" s="8">
        <v>1300111</v>
      </c>
      <c r="K3131" s="1" t="s">
        <v>166</v>
      </c>
    </row>
    <row r="3132" spans="1:11">
      <c r="A3132" s="1" t="s">
        <v>232</v>
      </c>
      <c r="B3132" s="1">
        <v>3131</v>
      </c>
      <c r="C3132" s="1">
        <v>202507</v>
      </c>
      <c r="D3132" s="4" t="s">
        <v>271</v>
      </c>
      <c r="E3132" s="1">
        <v>662</v>
      </c>
      <c r="F3132" s="1">
        <v>3</v>
      </c>
      <c r="G3132" s="1">
        <v>0</v>
      </c>
      <c r="H3132" s="8">
        <v>8039</v>
      </c>
      <c r="I3132" s="8">
        <v>3642</v>
      </c>
      <c r="J3132" s="8">
        <v>85771</v>
      </c>
      <c r="K3132" s="1" t="s">
        <v>166</v>
      </c>
    </row>
    <row r="3133" spans="1:11">
      <c r="A3133" s="1" t="s">
        <v>232</v>
      </c>
      <c r="B3133" s="1">
        <v>3132</v>
      </c>
      <c r="C3133" s="1">
        <v>202507</v>
      </c>
      <c r="D3133" s="4" t="s">
        <v>271</v>
      </c>
      <c r="E3133" s="1">
        <v>664</v>
      </c>
      <c r="F3133" s="1">
        <v>3</v>
      </c>
      <c r="G3133" s="1">
        <v>0</v>
      </c>
      <c r="H3133" s="8">
        <v>270533</v>
      </c>
      <c r="I3133" s="8">
        <v>87960</v>
      </c>
      <c r="J3133" s="8">
        <v>2838475</v>
      </c>
      <c r="K3133" s="1" t="s">
        <v>166</v>
      </c>
    </row>
    <row r="3134" spans="1:11">
      <c r="A3134" s="1" t="s">
        <v>232</v>
      </c>
      <c r="B3134" s="1">
        <v>3133</v>
      </c>
      <c r="C3134" s="1">
        <v>202507</v>
      </c>
      <c r="D3134" s="4" t="s">
        <v>271</v>
      </c>
      <c r="E3134" s="1">
        <v>666</v>
      </c>
      <c r="F3134" s="1">
        <v>3</v>
      </c>
      <c r="G3134" s="1">
        <v>0</v>
      </c>
      <c r="H3134" s="8">
        <v>200729</v>
      </c>
      <c r="I3134" s="8">
        <v>66909</v>
      </c>
      <c r="J3134" s="8">
        <v>883437</v>
      </c>
      <c r="K3134" s="1" t="s">
        <v>166</v>
      </c>
    </row>
    <row r="3135" spans="1:11">
      <c r="A3135" s="1" t="s">
        <v>232</v>
      </c>
      <c r="B3135" s="1">
        <v>3134</v>
      </c>
      <c r="C3135" s="1">
        <v>202507</v>
      </c>
      <c r="D3135" s="4" t="s">
        <v>271</v>
      </c>
      <c r="E3135" s="1">
        <v>669</v>
      </c>
      <c r="F3135" s="1">
        <v>3</v>
      </c>
      <c r="G3135" s="1">
        <v>0</v>
      </c>
      <c r="H3135" s="8">
        <v>185586</v>
      </c>
      <c r="I3135" s="8">
        <v>65832</v>
      </c>
      <c r="J3135" s="8">
        <v>1269609</v>
      </c>
      <c r="K3135" s="1" t="s">
        <v>166</v>
      </c>
    </row>
    <row r="3136" spans="1:11">
      <c r="A3136" s="1" t="s">
        <v>232</v>
      </c>
      <c r="B3136" s="1">
        <v>3135</v>
      </c>
      <c r="C3136" s="1">
        <v>202507</v>
      </c>
      <c r="D3136" s="4" t="s">
        <v>271</v>
      </c>
      <c r="E3136" s="1">
        <v>676</v>
      </c>
      <c r="F3136" s="1">
        <v>3</v>
      </c>
      <c r="G3136" s="1">
        <v>0</v>
      </c>
      <c r="H3136" s="8">
        <v>19315</v>
      </c>
      <c r="I3136" s="8">
        <v>10653</v>
      </c>
      <c r="J3136" s="8">
        <v>500882</v>
      </c>
      <c r="K3136" s="1" t="s">
        <v>166</v>
      </c>
    </row>
    <row r="3137" spans="1:11">
      <c r="A3137" s="1" t="s">
        <v>232</v>
      </c>
      <c r="B3137" s="1">
        <v>3136</v>
      </c>
      <c r="C3137" s="1">
        <v>202507</v>
      </c>
      <c r="D3137" s="4" t="s">
        <v>271</v>
      </c>
      <c r="E3137" s="1">
        <v>690</v>
      </c>
      <c r="F3137" s="1">
        <v>3</v>
      </c>
      <c r="G3137" s="1">
        <v>0</v>
      </c>
      <c r="H3137" s="8">
        <v>27249</v>
      </c>
      <c r="I3137" s="8">
        <v>12555</v>
      </c>
      <c r="J3137" s="8">
        <v>353770</v>
      </c>
      <c r="K3137" s="1" t="s">
        <v>166</v>
      </c>
    </row>
    <row r="3138" spans="1:11">
      <c r="A3138" s="1" t="s">
        <v>232</v>
      </c>
      <c r="B3138" s="1">
        <v>3137</v>
      </c>
      <c r="C3138" s="1">
        <v>202507</v>
      </c>
      <c r="D3138" s="4" t="s">
        <v>271</v>
      </c>
      <c r="E3138" s="1">
        <v>696</v>
      </c>
      <c r="F3138" s="1">
        <v>3</v>
      </c>
      <c r="G3138" s="1">
        <v>0</v>
      </c>
      <c r="H3138" s="8">
        <v>27598</v>
      </c>
      <c r="I3138" s="8">
        <v>7097</v>
      </c>
      <c r="J3138" s="8">
        <v>148031</v>
      </c>
      <c r="K3138" s="1" t="s">
        <v>166</v>
      </c>
    </row>
    <row r="3139" spans="1:11">
      <c r="A3139" s="1" t="s">
        <v>232</v>
      </c>
      <c r="B3139" s="1">
        <v>3138</v>
      </c>
      <c r="C3139" s="1">
        <v>202507</v>
      </c>
      <c r="D3139" s="4" t="s">
        <v>271</v>
      </c>
      <c r="E3139" s="1">
        <v>720</v>
      </c>
      <c r="F3139" s="1">
        <v>3</v>
      </c>
      <c r="G3139" s="1">
        <v>0</v>
      </c>
      <c r="H3139" s="8">
        <v>954800</v>
      </c>
      <c r="I3139" s="8">
        <v>367470</v>
      </c>
      <c r="J3139" s="8">
        <v>9858210</v>
      </c>
      <c r="K3139" s="1" t="s">
        <v>166</v>
      </c>
    </row>
    <row r="3140" spans="1:11">
      <c r="A3140" s="1" t="s">
        <v>232</v>
      </c>
      <c r="B3140" s="1">
        <v>3139</v>
      </c>
      <c r="C3140" s="1">
        <v>202507</v>
      </c>
      <c r="D3140" s="4" t="s">
        <v>278</v>
      </c>
      <c r="E3140" s="1">
        <v>52</v>
      </c>
      <c r="F3140" s="1">
        <v>3</v>
      </c>
      <c r="G3140" s="1">
        <v>0</v>
      </c>
      <c r="H3140" s="8">
        <v>114560</v>
      </c>
      <c r="I3140" s="8">
        <v>38498</v>
      </c>
      <c r="J3140" s="8">
        <v>1430736</v>
      </c>
      <c r="K3140" s="1" t="s">
        <v>166</v>
      </c>
    </row>
    <row r="3141" spans="1:11">
      <c r="A3141" s="1" t="s">
        <v>232</v>
      </c>
      <c r="B3141" s="1">
        <v>3140</v>
      </c>
      <c r="C3141" s="1">
        <v>202507</v>
      </c>
      <c r="D3141" s="4" t="s">
        <v>278</v>
      </c>
      <c r="E3141" s="1">
        <v>204</v>
      </c>
      <c r="F3141" s="1">
        <v>3</v>
      </c>
      <c r="G3141" s="1">
        <v>0</v>
      </c>
      <c r="H3141" s="8">
        <v>17837</v>
      </c>
      <c r="I3141" s="8">
        <v>4195</v>
      </c>
      <c r="J3141" s="8">
        <v>192356</v>
      </c>
      <c r="K3141" s="1" t="s">
        <v>166</v>
      </c>
    </row>
    <row r="3142" spans="1:11">
      <c r="A3142" s="1" t="s">
        <v>232</v>
      </c>
      <c r="B3142" s="1">
        <v>3141</v>
      </c>
      <c r="C3142" s="1">
        <v>202507</v>
      </c>
      <c r="D3142" s="4" t="s">
        <v>278</v>
      </c>
      <c r="E3142" s="1">
        <v>662</v>
      </c>
      <c r="F3142" s="1">
        <v>3</v>
      </c>
      <c r="G3142" s="1">
        <v>0</v>
      </c>
      <c r="H3142" s="8">
        <v>6063</v>
      </c>
      <c r="I3142" s="8">
        <v>2888</v>
      </c>
      <c r="J3142" s="8">
        <v>43220</v>
      </c>
      <c r="K3142" s="1" t="s">
        <v>166</v>
      </c>
    </row>
    <row r="3143" spans="1:11">
      <c r="A3143" s="1" t="s">
        <v>232</v>
      </c>
      <c r="B3143" s="1">
        <v>3142</v>
      </c>
      <c r="C3143" s="1">
        <v>202507</v>
      </c>
      <c r="D3143" s="4" t="s">
        <v>278</v>
      </c>
      <c r="E3143" s="1">
        <v>664</v>
      </c>
      <c r="F3143" s="1">
        <v>3</v>
      </c>
      <c r="G3143" s="1">
        <v>0</v>
      </c>
      <c r="H3143" s="8">
        <v>379964</v>
      </c>
      <c r="I3143" s="8">
        <v>115572</v>
      </c>
      <c r="J3143" s="8">
        <v>2433614</v>
      </c>
      <c r="K3143" s="1" t="s">
        <v>166</v>
      </c>
    </row>
    <row r="3144" spans="1:11">
      <c r="A3144" s="1" t="s">
        <v>232</v>
      </c>
      <c r="B3144" s="1">
        <v>3143</v>
      </c>
      <c r="C3144" s="1">
        <v>202507</v>
      </c>
      <c r="D3144" s="4" t="s">
        <v>278</v>
      </c>
      <c r="E3144" s="1">
        <v>666</v>
      </c>
      <c r="F3144" s="1">
        <v>3</v>
      </c>
      <c r="G3144" s="1">
        <v>0</v>
      </c>
      <c r="H3144" s="8">
        <v>1293458</v>
      </c>
      <c r="I3144" s="8">
        <v>386519</v>
      </c>
      <c r="J3144" s="8">
        <v>6720288</v>
      </c>
      <c r="K3144" s="1" t="s">
        <v>166</v>
      </c>
    </row>
    <row r="3145" spans="1:11">
      <c r="A3145" s="1" t="s">
        <v>232</v>
      </c>
      <c r="B3145" s="1">
        <v>3144</v>
      </c>
      <c r="C3145" s="1">
        <v>202507</v>
      </c>
      <c r="D3145" s="4" t="s">
        <v>278</v>
      </c>
      <c r="E3145" s="1">
        <v>669</v>
      </c>
      <c r="F3145" s="1">
        <v>3</v>
      </c>
      <c r="G3145" s="1">
        <v>0</v>
      </c>
      <c r="H3145" s="8">
        <v>40258</v>
      </c>
      <c r="I3145" s="8">
        <v>12807</v>
      </c>
      <c r="J3145" s="8">
        <v>362612</v>
      </c>
      <c r="K3145" s="1" t="s">
        <v>166</v>
      </c>
    </row>
    <row r="3146" spans="1:11">
      <c r="A3146" s="1" t="s">
        <v>232</v>
      </c>
      <c r="B3146" s="1">
        <v>3145</v>
      </c>
      <c r="C3146" s="1">
        <v>202507</v>
      </c>
      <c r="D3146" s="4" t="s">
        <v>278</v>
      </c>
      <c r="E3146" s="1">
        <v>676</v>
      </c>
      <c r="F3146" s="1">
        <v>3</v>
      </c>
      <c r="G3146" s="1">
        <v>0</v>
      </c>
      <c r="H3146" s="8">
        <v>10254</v>
      </c>
      <c r="I3146" s="8">
        <v>2123</v>
      </c>
      <c r="J3146" s="8">
        <v>34295</v>
      </c>
      <c r="K3146" s="1" t="s">
        <v>166</v>
      </c>
    </row>
    <row r="3147" spans="1:11">
      <c r="A3147" s="1" t="s">
        <v>232</v>
      </c>
      <c r="B3147" s="1">
        <v>3146</v>
      </c>
      <c r="C3147" s="1">
        <v>202507</v>
      </c>
      <c r="D3147" s="4" t="s">
        <v>278</v>
      </c>
      <c r="E3147" s="1">
        <v>690</v>
      </c>
      <c r="F3147" s="1">
        <v>3</v>
      </c>
      <c r="G3147" s="1">
        <v>0</v>
      </c>
      <c r="H3147" s="8">
        <v>120886</v>
      </c>
      <c r="I3147" s="8">
        <v>44969</v>
      </c>
      <c r="J3147" s="8">
        <v>1352190</v>
      </c>
      <c r="K3147" s="1" t="s">
        <v>166</v>
      </c>
    </row>
    <row r="3148" spans="1:11">
      <c r="A3148" s="1" t="s">
        <v>232</v>
      </c>
      <c r="B3148" s="1">
        <v>3147</v>
      </c>
      <c r="C3148" s="1">
        <v>202507</v>
      </c>
      <c r="D3148" s="4" t="s">
        <v>278</v>
      </c>
      <c r="E3148" s="1">
        <v>696</v>
      </c>
      <c r="F3148" s="1">
        <v>3</v>
      </c>
      <c r="G3148" s="1">
        <v>0</v>
      </c>
      <c r="H3148" s="8">
        <v>128845</v>
      </c>
      <c r="I3148" s="8">
        <v>49672</v>
      </c>
      <c r="J3148" s="8">
        <v>1115255</v>
      </c>
      <c r="K3148" s="1" t="s">
        <v>166</v>
      </c>
    </row>
    <row r="3149" spans="1:11">
      <c r="A3149" s="1" t="s">
        <v>232</v>
      </c>
      <c r="B3149" s="1">
        <v>3148</v>
      </c>
      <c r="C3149" s="1">
        <v>202507</v>
      </c>
      <c r="D3149" s="4" t="s">
        <v>278</v>
      </c>
      <c r="E3149" s="1">
        <v>720</v>
      </c>
      <c r="F3149" s="1">
        <v>3</v>
      </c>
      <c r="G3149" s="1">
        <v>0</v>
      </c>
      <c r="H3149" s="8">
        <v>163316</v>
      </c>
      <c r="I3149" s="8">
        <v>61923</v>
      </c>
      <c r="J3149" s="8">
        <v>1285983</v>
      </c>
      <c r="K3149" s="1" t="s">
        <v>166</v>
      </c>
    </row>
    <row r="3150" spans="1:11">
      <c r="A3150" s="1" t="s">
        <v>232</v>
      </c>
      <c r="B3150" s="1">
        <v>3149</v>
      </c>
      <c r="C3150" s="1">
        <v>202508</v>
      </c>
      <c r="D3150" s="4" t="s">
        <v>256</v>
      </c>
      <c r="E3150" s="1">
        <v>52</v>
      </c>
      <c r="F3150" s="1">
        <v>3</v>
      </c>
      <c r="G3150" s="1">
        <v>0</v>
      </c>
      <c r="H3150" s="8">
        <v>1871573</v>
      </c>
      <c r="I3150" s="8">
        <v>443559</v>
      </c>
      <c r="J3150" s="8">
        <v>9808895</v>
      </c>
      <c r="K3150" s="1" t="s">
        <v>166</v>
      </c>
    </row>
    <row r="3151" spans="1:11">
      <c r="A3151" s="1" t="s">
        <v>232</v>
      </c>
      <c r="B3151" s="1">
        <v>3150</v>
      </c>
      <c r="C3151" s="1">
        <v>202508</v>
      </c>
      <c r="D3151" s="4" t="s">
        <v>256</v>
      </c>
      <c r="E3151" s="1">
        <v>204</v>
      </c>
      <c r="F3151" s="1">
        <v>3</v>
      </c>
      <c r="G3151" s="1">
        <v>0</v>
      </c>
      <c r="H3151" s="8">
        <v>673365</v>
      </c>
      <c r="I3151" s="8">
        <v>101872</v>
      </c>
      <c r="J3151" s="8">
        <v>956325</v>
      </c>
      <c r="K3151" s="1" t="s">
        <v>166</v>
      </c>
    </row>
    <row r="3152" spans="1:11">
      <c r="A3152" s="1" t="s">
        <v>232</v>
      </c>
      <c r="B3152" s="1">
        <v>3151</v>
      </c>
      <c r="C3152" s="1">
        <v>202508</v>
      </c>
      <c r="D3152" s="4" t="s">
        <v>256</v>
      </c>
      <c r="E3152" s="1">
        <v>662</v>
      </c>
      <c r="F3152" s="1">
        <v>3</v>
      </c>
      <c r="G3152" s="1">
        <v>0</v>
      </c>
      <c r="H3152" s="8">
        <v>1326655</v>
      </c>
      <c r="I3152" s="8">
        <v>491153</v>
      </c>
      <c r="J3152" s="8">
        <v>3497808</v>
      </c>
      <c r="K3152" s="1" t="s">
        <v>166</v>
      </c>
    </row>
    <row r="3153" spans="1:11">
      <c r="A3153" s="1" t="s">
        <v>232</v>
      </c>
      <c r="B3153" s="1">
        <v>3152</v>
      </c>
      <c r="C3153" s="1">
        <v>202508</v>
      </c>
      <c r="D3153" s="4" t="s">
        <v>256</v>
      </c>
      <c r="E3153" s="1">
        <v>664</v>
      </c>
      <c r="F3153" s="1">
        <v>3</v>
      </c>
      <c r="G3153" s="1">
        <v>0</v>
      </c>
      <c r="H3153" s="8">
        <v>2686333</v>
      </c>
      <c r="I3153" s="8">
        <v>483257</v>
      </c>
      <c r="J3153" s="8">
        <v>6358389</v>
      </c>
      <c r="K3153" s="1" t="s">
        <v>166</v>
      </c>
    </row>
    <row r="3154" spans="1:11">
      <c r="A3154" s="1" t="s">
        <v>232</v>
      </c>
      <c r="B3154" s="1">
        <v>3153</v>
      </c>
      <c r="C3154" s="1">
        <v>202508</v>
      </c>
      <c r="D3154" s="4" t="s">
        <v>256</v>
      </c>
      <c r="E3154" s="1">
        <v>666</v>
      </c>
      <c r="F3154" s="1">
        <v>3</v>
      </c>
      <c r="G3154" s="1">
        <v>0</v>
      </c>
      <c r="H3154" s="8">
        <v>17771727</v>
      </c>
      <c r="I3154" s="8">
        <v>2983029</v>
      </c>
      <c r="J3154" s="8">
        <v>30445215</v>
      </c>
      <c r="K3154" s="1" t="s">
        <v>166</v>
      </c>
    </row>
    <row r="3155" spans="1:11">
      <c r="A3155" s="1" t="s">
        <v>232</v>
      </c>
      <c r="B3155" s="1">
        <v>3154</v>
      </c>
      <c r="C3155" s="1">
        <v>202508</v>
      </c>
      <c r="D3155" s="4" t="s">
        <v>256</v>
      </c>
      <c r="E3155" s="1">
        <v>669</v>
      </c>
      <c r="F3155" s="1">
        <v>3</v>
      </c>
      <c r="G3155" s="1">
        <v>0</v>
      </c>
      <c r="H3155" s="8">
        <v>1903375</v>
      </c>
      <c r="I3155" s="8">
        <v>238763</v>
      </c>
      <c r="J3155" s="8">
        <v>2177003</v>
      </c>
      <c r="K3155" s="1" t="s">
        <v>166</v>
      </c>
    </row>
    <row r="3156" spans="1:11">
      <c r="A3156" s="1" t="s">
        <v>232</v>
      </c>
      <c r="B3156" s="1">
        <v>3155</v>
      </c>
      <c r="C3156" s="1">
        <v>202508</v>
      </c>
      <c r="D3156" s="4" t="s">
        <v>256</v>
      </c>
      <c r="E3156" s="1">
        <v>676</v>
      </c>
      <c r="F3156" s="1">
        <v>3</v>
      </c>
      <c r="G3156" s="1">
        <v>0</v>
      </c>
      <c r="H3156" s="8">
        <v>545</v>
      </c>
      <c r="I3156" s="8">
        <v>151</v>
      </c>
      <c r="J3156" s="8">
        <v>1457</v>
      </c>
      <c r="K3156" s="1" t="s">
        <v>166</v>
      </c>
    </row>
    <row r="3157" spans="1:11">
      <c r="A3157" s="1" t="s">
        <v>232</v>
      </c>
      <c r="B3157" s="1">
        <v>3156</v>
      </c>
      <c r="C3157" s="1">
        <v>202508</v>
      </c>
      <c r="D3157" s="4" t="s">
        <v>256</v>
      </c>
      <c r="E3157" s="1">
        <v>690</v>
      </c>
      <c r="F3157" s="1">
        <v>3</v>
      </c>
      <c r="G3157" s="1">
        <v>0</v>
      </c>
      <c r="H3157" s="8">
        <v>499729</v>
      </c>
      <c r="I3157" s="8">
        <v>103558</v>
      </c>
      <c r="J3157" s="8">
        <v>1875536</v>
      </c>
      <c r="K3157" s="1" t="s">
        <v>166</v>
      </c>
    </row>
    <row r="3158" spans="1:11">
      <c r="A3158" s="1" t="s">
        <v>232</v>
      </c>
      <c r="B3158" s="1">
        <v>3157</v>
      </c>
      <c r="C3158" s="1">
        <v>202508</v>
      </c>
      <c r="D3158" s="4" t="s">
        <v>256</v>
      </c>
      <c r="E3158" s="1">
        <v>696</v>
      </c>
      <c r="F3158" s="1">
        <v>3</v>
      </c>
      <c r="G3158" s="1">
        <v>0</v>
      </c>
      <c r="H3158" s="8">
        <v>258568</v>
      </c>
      <c r="I3158" s="8">
        <v>57771</v>
      </c>
      <c r="J3158" s="8">
        <v>893762</v>
      </c>
      <c r="K3158" s="1" t="s">
        <v>166</v>
      </c>
    </row>
    <row r="3159" spans="1:11">
      <c r="A3159" s="1" t="s">
        <v>232</v>
      </c>
      <c r="B3159" s="1">
        <v>3158</v>
      </c>
      <c r="C3159" s="1">
        <v>202508</v>
      </c>
      <c r="D3159" s="4" t="s">
        <v>256</v>
      </c>
      <c r="E3159" s="1">
        <v>720</v>
      </c>
      <c r="F3159" s="1">
        <v>3</v>
      </c>
      <c r="G3159" s="1">
        <v>0</v>
      </c>
      <c r="H3159" s="8">
        <v>767418</v>
      </c>
      <c r="I3159" s="8">
        <v>183460</v>
      </c>
      <c r="J3159" s="8">
        <v>3210787</v>
      </c>
      <c r="K3159" s="1" t="s">
        <v>166</v>
      </c>
    </row>
    <row r="3160" spans="1:11">
      <c r="A3160" s="1" t="s">
        <v>232</v>
      </c>
      <c r="B3160" s="1">
        <v>3159</v>
      </c>
      <c r="C3160" s="1">
        <v>202508</v>
      </c>
      <c r="D3160" s="4" t="s">
        <v>265</v>
      </c>
      <c r="E3160" s="1">
        <v>52</v>
      </c>
      <c r="F3160" s="1">
        <v>3</v>
      </c>
      <c r="G3160" s="1">
        <v>0</v>
      </c>
      <c r="H3160" s="8">
        <v>942940</v>
      </c>
      <c r="I3160" s="8">
        <v>1921449</v>
      </c>
      <c r="J3160" s="8">
        <v>8488866</v>
      </c>
      <c r="K3160" s="1" t="s">
        <v>166</v>
      </c>
    </row>
    <row r="3161" spans="1:11">
      <c r="A3161" s="1" t="s">
        <v>232</v>
      </c>
      <c r="B3161" s="1">
        <v>3160</v>
      </c>
      <c r="C3161" s="1">
        <v>202508</v>
      </c>
      <c r="D3161" s="4" t="s">
        <v>265</v>
      </c>
      <c r="E3161" s="1">
        <v>204</v>
      </c>
      <c r="F3161" s="1">
        <v>3</v>
      </c>
      <c r="G3161" s="1">
        <v>0</v>
      </c>
      <c r="H3161" s="8">
        <v>1323</v>
      </c>
      <c r="I3161" s="8">
        <v>420</v>
      </c>
      <c r="J3161" s="8">
        <v>7365</v>
      </c>
      <c r="K3161" s="1" t="s">
        <v>166</v>
      </c>
    </row>
    <row r="3162" spans="1:11">
      <c r="A3162" s="1" t="s">
        <v>232</v>
      </c>
      <c r="B3162" s="1">
        <v>3161</v>
      </c>
      <c r="C3162" s="1">
        <v>202508</v>
      </c>
      <c r="D3162" s="4" t="s">
        <v>265</v>
      </c>
      <c r="E3162" s="1">
        <v>662</v>
      </c>
      <c r="F3162" s="1">
        <v>3</v>
      </c>
      <c r="G3162" s="1">
        <v>0</v>
      </c>
      <c r="H3162" s="8">
        <v>80024</v>
      </c>
      <c r="I3162" s="8">
        <v>36886</v>
      </c>
      <c r="J3162" s="8">
        <v>432077</v>
      </c>
      <c r="K3162" s="1" t="s">
        <v>166</v>
      </c>
    </row>
    <row r="3163" spans="1:11">
      <c r="A3163" s="1" t="s">
        <v>232</v>
      </c>
      <c r="B3163" s="1">
        <v>3162</v>
      </c>
      <c r="C3163" s="1">
        <v>202508</v>
      </c>
      <c r="D3163" s="4" t="s">
        <v>265</v>
      </c>
      <c r="E3163" s="1">
        <v>664</v>
      </c>
      <c r="F3163" s="1">
        <v>3</v>
      </c>
      <c r="G3163" s="1">
        <v>0</v>
      </c>
      <c r="H3163" s="8">
        <v>35586</v>
      </c>
      <c r="I3163" s="8">
        <v>10612</v>
      </c>
      <c r="J3163" s="8">
        <v>163170</v>
      </c>
      <c r="K3163" s="1" t="s">
        <v>166</v>
      </c>
    </row>
    <row r="3164" spans="1:11">
      <c r="A3164" s="1" t="s">
        <v>232</v>
      </c>
      <c r="B3164" s="1">
        <v>3163</v>
      </c>
      <c r="C3164" s="1">
        <v>202508</v>
      </c>
      <c r="D3164" s="4" t="s">
        <v>265</v>
      </c>
      <c r="E3164" s="1">
        <v>666</v>
      </c>
      <c r="F3164" s="1">
        <v>3</v>
      </c>
      <c r="G3164" s="1">
        <v>0</v>
      </c>
      <c r="H3164" s="8">
        <v>3946526</v>
      </c>
      <c r="I3164" s="8">
        <v>1436909</v>
      </c>
      <c r="J3164" s="8">
        <v>18131145</v>
      </c>
      <c r="K3164" s="1" t="s">
        <v>166</v>
      </c>
    </row>
    <row r="3165" spans="1:11">
      <c r="A3165" s="1" t="s">
        <v>232</v>
      </c>
      <c r="B3165" s="1">
        <v>3164</v>
      </c>
      <c r="C3165" s="1">
        <v>202508</v>
      </c>
      <c r="D3165" s="4" t="s">
        <v>265</v>
      </c>
      <c r="E3165" s="1">
        <v>669</v>
      </c>
      <c r="F3165" s="1">
        <v>3</v>
      </c>
      <c r="G3165" s="1">
        <v>0</v>
      </c>
      <c r="H3165" s="8">
        <v>10772</v>
      </c>
      <c r="I3165" s="8">
        <v>3398</v>
      </c>
      <c r="J3165" s="8">
        <v>68911</v>
      </c>
      <c r="K3165" s="1" t="s">
        <v>166</v>
      </c>
    </row>
    <row r="3166" spans="1:11">
      <c r="A3166" s="1" t="s">
        <v>232</v>
      </c>
      <c r="B3166" s="1">
        <v>3165</v>
      </c>
      <c r="C3166" s="1">
        <v>202508</v>
      </c>
      <c r="D3166" s="4" t="s">
        <v>265</v>
      </c>
      <c r="E3166" s="1">
        <v>676</v>
      </c>
      <c r="F3166" s="1">
        <v>3</v>
      </c>
      <c r="G3166" s="1">
        <v>0</v>
      </c>
      <c r="H3166" s="8">
        <v>384509</v>
      </c>
      <c r="I3166" s="8">
        <v>102987</v>
      </c>
      <c r="J3166" s="8">
        <v>1577006</v>
      </c>
      <c r="K3166" s="1" t="s">
        <v>166</v>
      </c>
    </row>
    <row r="3167" spans="1:11">
      <c r="A3167" s="1" t="s">
        <v>232</v>
      </c>
      <c r="B3167" s="1">
        <v>3166</v>
      </c>
      <c r="C3167" s="1">
        <v>202508</v>
      </c>
      <c r="D3167" s="4" t="s">
        <v>265</v>
      </c>
      <c r="E3167" s="1">
        <v>690</v>
      </c>
      <c r="F3167" s="1">
        <v>3</v>
      </c>
      <c r="G3167" s="1">
        <v>0</v>
      </c>
      <c r="H3167" s="8">
        <v>112499</v>
      </c>
      <c r="I3167" s="8">
        <v>34307</v>
      </c>
      <c r="J3167" s="8">
        <v>741469</v>
      </c>
      <c r="K3167" s="1" t="s">
        <v>166</v>
      </c>
    </row>
    <row r="3168" spans="1:11">
      <c r="A3168" s="1" t="s">
        <v>232</v>
      </c>
      <c r="B3168" s="1">
        <v>3167</v>
      </c>
      <c r="C3168" s="1">
        <v>202508</v>
      </c>
      <c r="D3168" s="4" t="s">
        <v>265</v>
      </c>
      <c r="E3168" s="1">
        <v>696</v>
      </c>
      <c r="F3168" s="1">
        <v>3</v>
      </c>
      <c r="G3168" s="1">
        <v>0</v>
      </c>
      <c r="H3168" s="8">
        <v>2003358</v>
      </c>
      <c r="I3168" s="8">
        <v>818492</v>
      </c>
      <c r="J3168" s="8">
        <v>9512606</v>
      </c>
      <c r="K3168" s="1" t="s">
        <v>166</v>
      </c>
    </row>
    <row r="3169" spans="1:11">
      <c r="A3169" s="1" t="s">
        <v>232</v>
      </c>
      <c r="B3169" s="1">
        <v>3168</v>
      </c>
      <c r="C3169" s="1">
        <v>202508</v>
      </c>
      <c r="D3169" s="4" t="s">
        <v>265</v>
      </c>
      <c r="E3169" s="1">
        <v>720</v>
      </c>
      <c r="F3169" s="1">
        <v>3</v>
      </c>
      <c r="G3169" s="1">
        <v>0</v>
      </c>
      <c r="H3169" s="8">
        <v>7328215</v>
      </c>
      <c r="I3169" s="8">
        <v>2753499</v>
      </c>
      <c r="J3169" s="8">
        <v>37300013</v>
      </c>
      <c r="K3169" s="1" t="s">
        <v>166</v>
      </c>
    </row>
    <row r="3170" spans="1:11">
      <c r="A3170" s="1" t="s">
        <v>232</v>
      </c>
      <c r="B3170" s="1">
        <v>3169</v>
      </c>
      <c r="C3170" s="1">
        <v>202508</v>
      </c>
      <c r="D3170" s="4" t="s">
        <v>271</v>
      </c>
      <c r="E3170" s="1">
        <v>52</v>
      </c>
      <c r="F3170" s="1">
        <v>3</v>
      </c>
      <c r="G3170" s="1">
        <v>0</v>
      </c>
      <c r="H3170" s="8">
        <v>66624</v>
      </c>
      <c r="I3170" s="8">
        <v>24554</v>
      </c>
      <c r="J3170" s="8">
        <v>845181</v>
      </c>
      <c r="K3170" s="1" t="s">
        <v>166</v>
      </c>
    </row>
    <row r="3171" spans="1:11">
      <c r="A3171" s="1" t="s">
        <v>232</v>
      </c>
      <c r="B3171" s="1">
        <v>3170</v>
      </c>
      <c r="C3171" s="1">
        <v>202508</v>
      </c>
      <c r="D3171" s="4" t="s">
        <v>271</v>
      </c>
      <c r="E3171" s="1">
        <v>204</v>
      </c>
      <c r="F3171" s="1">
        <v>3</v>
      </c>
      <c r="G3171" s="1">
        <v>0</v>
      </c>
      <c r="H3171" s="8">
        <v>109704</v>
      </c>
      <c r="I3171" s="8">
        <v>40547</v>
      </c>
      <c r="J3171" s="8">
        <v>905318</v>
      </c>
      <c r="K3171" s="1" t="s">
        <v>166</v>
      </c>
    </row>
    <row r="3172" spans="1:11">
      <c r="A3172" s="1" t="s">
        <v>232</v>
      </c>
      <c r="B3172" s="1">
        <v>3171</v>
      </c>
      <c r="C3172" s="1">
        <v>202508</v>
      </c>
      <c r="D3172" s="4" t="s">
        <v>271</v>
      </c>
      <c r="E3172" s="1">
        <v>662</v>
      </c>
      <c r="F3172" s="1">
        <v>3</v>
      </c>
      <c r="G3172" s="1">
        <v>0</v>
      </c>
      <c r="H3172" s="8">
        <v>15745</v>
      </c>
      <c r="I3172" s="8">
        <v>5951</v>
      </c>
      <c r="J3172" s="8">
        <v>155015</v>
      </c>
      <c r="K3172" s="1" t="s">
        <v>166</v>
      </c>
    </row>
    <row r="3173" spans="1:11">
      <c r="A3173" s="1" t="s">
        <v>232</v>
      </c>
      <c r="B3173" s="1">
        <v>3172</v>
      </c>
      <c r="C3173" s="1">
        <v>202508</v>
      </c>
      <c r="D3173" s="4" t="s">
        <v>271</v>
      </c>
      <c r="E3173" s="1">
        <v>664</v>
      </c>
      <c r="F3173" s="1">
        <v>3</v>
      </c>
      <c r="G3173" s="1">
        <v>0</v>
      </c>
      <c r="H3173" s="8">
        <v>207132</v>
      </c>
      <c r="I3173" s="8">
        <v>79210</v>
      </c>
      <c r="J3173" s="8">
        <v>2134385</v>
      </c>
      <c r="K3173" s="1" t="s">
        <v>166</v>
      </c>
    </row>
    <row r="3174" spans="1:11">
      <c r="A3174" s="1" t="s">
        <v>232</v>
      </c>
      <c r="B3174" s="1">
        <v>3173</v>
      </c>
      <c r="C3174" s="1">
        <v>202508</v>
      </c>
      <c r="D3174" s="4" t="s">
        <v>271</v>
      </c>
      <c r="E3174" s="1">
        <v>666</v>
      </c>
      <c r="F3174" s="1">
        <v>3</v>
      </c>
      <c r="G3174" s="1">
        <v>0</v>
      </c>
      <c r="H3174" s="8">
        <v>182518</v>
      </c>
      <c r="I3174" s="8">
        <v>71485</v>
      </c>
      <c r="J3174" s="8">
        <v>921218</v>
      </c>
      <c r="K3174" s="1" t="s">
        <v>166</v>
      </c>
    </row>
    <row r="3175" spans="1:11">
      <c r="A3175" s="1" t="s">
        <v>232</v>
      </c>
      <c r="B3175" s="1">
        <v>3174</v>
      </c>
      <c r="C3175" s="1">
        <v>202508</v>
      </c>
      <c r="D3175" s="4" t="s">
        <v>271</v>
      </c>
      <c r="E3175" s="1">
        <v>669</v>
      </c>
      <c r="F3175" s="1">
        <v>3</v>
      </c>
      <c r="G3175" s="1">
        <v>0</v>
      </c>
      <c r="H3175" s="8">
        <v>156461</v>
      </c>
      <c r="I3175" s="8">
        <v>59088</v>
      </c>
      <c r="J3175" s="8">
        <v>1044143</v>
      </c>
      <c r="K3175" s="1" t="s">
        <v>166</v>
      </c>
    </row>
    <row r="3176" spans="1:11">
      <c r="A3176" s="1" t="s">
        <v>232</v>
      </c>
      <c r="B3176" s="1">
        <v>3175</v>
      </c>
      <c r="C3176" s="1">
        <v>202508</v>
      </c>
      <c r="D3176" s="4" t="s">
        <v>271</v>
      </c>
      <c r="E3176" s="1">
        <v>676</v>
      </c>
      <c r="F3176" s="1">
        <v>3</v>
      </c>
      <c r="G3176" s="1">
        <v>0</v>
      </c>
      <c r="H3176" s="8">
        <v>96553</v>
      </c>
      <c r="I3176" s="8">
        <v>34315</v>
      </c>
      <c r="J3176" s="8">
        <v>965185</v>
      </c>
      <c r="K3176" s="1" t="s">
        <v>166</v>
      </c>
    </row>
    <row r="3177" spans="1:11">
      <c r="A3177" s="1" t="s">
        <v>232</v>
      </c>
      <c r="B3177" s="1">
        <v>3176</v>
      </c>
      <c r="C3177" s="1">
        <v>202508</v>
      </c>
      <c r="D3177" s="4" t="s">
        <v>271</v>
      </c>
      <c r="E3177" s="1">
        <v>690</v>
      </c>
      <c r="F3177" s="1">
        <v>3</v>
      </c>
      <c r="G3177" s="1">
        <v>0</v>
      </c>
      <c r="H3177" s="8">
        <v>53781</v>
      </c>
      <c r="I3177" s="8">
        <v>21729</v>
      </c>
      <c r="J3177" s="8">
        <v>452239</v>
      </c>
      <c r="K3177" s="1" t="s">
        <v>166</v>
      </c>
    </row>
    <row r="3178" spans="1:11">
      <c r="A3178" s="1" t="s">
        <v>232</v>
      </c>
      <c r="B3178" s="1">
        <v>3177</v>
      </c>
      <c r="C3178" s="1">
        <v>202508</v>
      </c>
      <c r="D3178" s="4" t="s">
        <v>271</v>
      </c>
      <c r="E3178" s="1">
        <v>696</v>
      </c>
      <c r="F3178" s="1">
        <v>3</v>
      </c>
      <c r="G3178" s="1">
        <v>0</v>
      </c>
      <c r="H3178" s="8">
        <v>18576</v>
      </c>
      <c r="I3178" s="8">
        <v>9702</v>
      </c>
      <c r="J3178" s="8">
        <v>149667</v>
      </c>
      <c r="K3178" s="1" t="s">
        <v>166</v>
      </c>
    </row>
    <row r="3179" spans="1:11">
      <c r="A3179" s="1" t="s">
        <v>232</v>
      </c>
      <c r="B3179" s="1">
        <v>3178</v>
      </c>
      <c r="C3179" s="1">
        <v>202508</v>
      </c>
      <c r="D3179" s="4" t="s">
        <v>271</v>
      </c>
      <c r="E3179" s="1">
        <v>720</v>
      </c>
      <c r="F3179" s="1">
        <v>3</v>
      </c>
      <c r="G3179" s="1">
        <v>0</v>
      </c>
      <c r="H3179" s="8">
        <v>742585</v>
      </c>
      <c r="I3179" s="8">
        <v>325804</v>
      </c>
      <c r="J3179" s="8">
        <v>8505079</v>
      </c>
      <c r="K3179" s="1" t="s">
        <v>166</v>
      </c>
    </row>
    <row r="3180" spans="1:11">
      <c r="A3180" s="1" t="s">
        <v>232</v>
      </c>
      <c r="B3180" s="1">
        <v>3179</v>
      </c>
      <c r="C3180" s="1">
        <v>202508</v>
      </c>
      <c r="D3180" s="4" t="s">
        <v>278</v>
      </c>
      <c r="E3180" s="1">
        <v>52</v>
      </c>
      <c r="F3180" s="1">
        <v>3</v>
      </c>
      <c r="G3180" s="1">
        <v>0</v>
      </c>
      <c r="H3180" s="8">
        <v>94534</v>
      </c>
      <c r="I3180" s="8">
        <v>31159</v>
      </c>
      <c r="J3180" s="8">
        <v>1217465</v>
      </c>
      <c r="K3180" s="1" t="s">
        <v>166</v>
      </c>
    </row>
    <row r="3181" spans="1:11">
      <c r="A3181" s="1" t="s">
        <v>232</v>
      </c>
      <c r="B3181" s="1">
        <v>3180</v>
      </c>
      <c r="C3181" s="1">
        <v>202508</v>
      </c>
      <c r="D3181" s="4" t="s">
        <v>278</v>
      </c>
      <c r="E3181" s="1">
        <v>204</v>
      </c>
      <c r="F3181" s="1">
        <v>3</v>
      </c>
      <c r="G3181" s="1">
        <v>0</v>
      </c>
      <c r="H3181" s="8">
        <v>10343</v>
      </c>
      <c r="I3181" s="8">
        <v>2996</v>
      </c>
      <c r="J3181" s="8">
        <v>110851</v>
      </c>
      <c r="K3181" s="1" t="s">
        <v>166</v>
      </c>
    </row>
    <row r="3182" spans="1:11">
      <c r="A3182" s="1" t="s">
        <v>232</v>
      </c>
      <c r="B3182" s="1">
        <v>3181</v>
      </c>
      <c r="C3182" s="1">
        <v>202508</v>
      </c>
      <c r="D3182" s="4" t="s">
        <v>278</v>
      </c>
      <c r="E3182" s="1">
        <v>662</v>
      </c>
      <c r="F3182" s="1">
        <v>3</v>
      </c>
      <c r="G3182" s="1">
        <v>0</v>
      </c>
      <c r="H3182" s="8">
        <v>7445</v>
      </c>
      <c r="I3182" s="8">
        <v>3957</v>
      </c>
      <c r="J3182" s="8">
        <v>50782</v>
      </c>
      <c r="K3182" s="1" t="s">
        <v>166</v>
      </c>
    </row>
    <row r="3183" spans="1:11">
      <c r="A3183" s="1" t="s">
        <v>232</v>
      </c>
      <c r="B3183" s="1">
        <v>3182</v>
      </c>
      <c r="C3183" s="1">
        <v>202508</v>
      </c>
      <c r="D3183" s="4" t="s">
        <v>278</v>
      </c>
      <c r="E3183" s="1">
        <v>664</v>
      </c>
      <c r="F3183" s="1">
        <v>3</v>
      </c>
      <c r="G3183" s="1">
        <v>0</v>
      </c>
      <c r="H3183" s="8">
        <v>297174</v>
      </c>
      <c r="I3183" s="8">
        <v>124088</v>
      </c>
      <c r="J3183" s="8">
        <v>2271413</v>
      </c>
      <c r="K3183" s="1" t="s">
        <v>166</v>
      </c>
    </row>
    <row r="3184" spans="1:11">
      <c r="A3184" s="1" t="s">
        <v>232</v>
      </c>
      <c r="B3184" s="1">
        <v>3183</v>
      </c>
      <c r="C3184" s="1">
        <v>202508</v>
      </c>
      <c r="D3184" s="4" t="s">
        <v>278</v>
      </c>
      <c r="E3184" s="1">
        <v>666</v>
      </c>
      <c r="F3184" s="1">
        <v>3</v>
      </c>
      <c r="G3184" s="1">
        <v>0</v>
      </c>
      <c r="H3184" s="8">
        <v>948374</v>
      </c>
      <c r="I3184" s="8">
        <v>339370</v>
      </c>
      <c r="J3184" s="8">
        <v>5352740</v>
      </c>
      <c r="K3184" s="1" t="s">
        <v>166</v>
      </c>
    </row>
    <row r="3185" spans="1:11">
      <c r="A3185" s="1" t="s">
        <v>232</v>
      </c>
      <c r="B3185" s="1">
        <v>3184</v>
      </c>
      <c r="C3185" s="1">
        <v>202508</v>
      </c>
      <c r="D3185" s="4" t="s">
        <v>278</v>
      </c>
      <c r="E3185" s="1">
        <v>669</v>
      </c>
      <c r="F3185" s="1">
        <v>3</v>
      </c>
      <c r="G3185" s="1">
        <v>0</v>
      </c>
      <c r="H3185" s="8">
        <v>94981</v>
      </c>
      <c r="I3185" s="8">
        <v>38745</v>
      </c>
      <c r="J3185" s="8">
        <v>630651</v>
      </c>
      <c r="K3185" s="1" t="s">
        <v>166</v>
      </c>
    </row>
    <row r="3186" spans="1:11">
      <c r="A3186" s="1" t="s">
        <v>232</v>
      </c>
      <c r="B3186" s="1">
        <v>3185</v>
      </c>
      <c r="C3186" s="1">
        <v>202508</v>
      </c>
      <c r="D3186" s="4" t="s">
        <v>278</v>
      </c>
      <c r="E3186" s="1">
        <v>676</v>
      </c>
      <c r="F3186" s="1">
        <v>3</v>
      </c>
      <c r="G3186" s="1">
        <v>0</v>
      </c>
      <c r="H3186" s="8">
        <v>18993</v>
      </c>
      <c r="I3186" s="8">
        <v>7597</v>
      </c>
      <c r="J3186" s="8">
        <v>71047</v>
      </c>
      <c r="K3186" s="1" t="s">
        <v>166</v>
      </c>
    </row>
    <row r="3187" spans="1:11">
      <c r="A3187" s="1" t="s">
        <v>232</v>
      </c>
      <c r="B3187" s="1">
        <v>3186</v>
      </c>
      <c r="C3187" s="1">
        <v>202508</v>
      </c>
      <c r="D3187" s="4" t="s">
        <v>278</v>
      </c>
      <c r="E3187" s="1">
        <v>690</v>
      </c>
      <c r="F3187" s="1">
        <v>3</v>
      </c>
      <c r="G3187" s="1">
        <v>0</v>
      </c>
      <c r="H3187" s="8">
        <v>111663</v>
      </c>
      <c r="I3187" s="8">
        <v>38802</v>
      </c>
      <c r="J3187" s="8">
        <v>1127901</v>
      </c>
      <c r="K3187" s="1" t="s">
        <v>166</v>
      </c>
    </row>
    <row r="3188" spans="1:11">
      <c r="A3188" s="1" t="s">
        <v>232</v>
      </c>
      <c r="B3188" s="1">
        <v>3187</v>
      </c>
      <c r="C3188" s="1">
        <v>202508</v>
      </c>
      <c r="D3188" s="4" t="s">
        <v>278</v>
      </c>
      <c r="E3188" s="1">
        <v>696</v>
      </c>
      <c r="F3188" s="1">
        <v>3</v>
      </c>
      <c r="G3188" s="1">
        <v>0</v>
      </c>
      <c r="H3188" s="8">
        <v>253351</v>
      </c>
      <c r="I3188" s="8">
        <v>91313</v>
      </c>
      <c r="J3188" s="8">
        <v>2168996</v>
      </c>
      <c r="K3188" s="1" t="s">
        <v>166</v>
      </c>
    </row>
    <row r="3189" spans="1:11">
      <c r="A3189" s="1" t="s">
        <v>232</v>
      </c>
      <c r="B3189" s="1">
        <v>3188</v>
      </c>
      <c r="C3189" s="1">
        <v>202508</v>
      </c>
      <c r="D3189" s="4" t="s">
        <v>278</v>
      </c>
      <c r="E3189" s="1">
        <v>720</v>
      </c>
      <c r="F3189" s="1">
        <v>3</v>
      </c>
      <c r="G3189" s="1">
        <v>0</v>
      </c>
      <c r="H3189" s="8">
        <v>106197</v>
      </c>
      <c r="I3189" s="8">
        <v>40747</v>
      </c>
      <c r="J3189" s="8">
        <v>753200</v>
      </c>
      <c r="K3189" s="1" t="s">
        <v>166</v>
      </c>
    </row>
    <row r="3190" spans="1:11">
      <c r="A3190" s="1" t="s">
        <v>232</v>
      </c>
      <c r="B3190" s="1">
        <v>3189</v>
      </c>
      <c r="C3190" s="1">
        <v>202509</v>
      </c>
      <c r="D3190" s="4" t="s">
        <v>256</v>
      </c>
      <c r="E3190" s="1">
        <v>52</v>
      </c>
      <c r="F3190" s="1">
        <v>3</v>
      </c>
      <c r="G3190" s="1">
        <v>0</v>
      </c>
      <c r="H3190" s="8">
        <v>1724087</v>
      </c>
      <c r="I3190" s="8">
        <v>431723</v>
      </c>
      <c r="J3190" s="8">
        <v>8273950</v>
      </c>
      <c r="K3190" s="1" t="s">
        <v>166</v>
      </c>
    </row>
    <row r="3191" spans="1:11">
      <c r="A3191" s="1" t="s">
        <v>232</v>
      </c>
      <c r="B3191" s="1">
        <v>3190</v>
      </c>
      <c r="C3191" s="1">
        <v>202509</v>
      </c>
      <c r="D3191" s="4" t="s">
        <v>256</v>
      </c>
      <c r="E3191" s="1">
        <v>204</v>
      </c>
      <c r="F3191" s="1">
        <v>3</v>
      </c>
      <c r="G3191" s="1">
        <v>0</v>
      </c>
      <c r="H3191" s="8">
        <v>1003742</v>
      </c>
      <c r="I3191" s="8">
        <v>149520</v>
      </c>
      <c r="J3191" s="8">
        <v>1260971</v>
      </c>
      <c r="K3191" s="1" t="s">
        <v>166</v>
      </c>
    </row>
    <row r="3192" spans="1:11">
      <c r="A3192" s="1" t="s">
        <v>232</v>
      </c>
      <c r="B3192" s="1">
        <v>3191</v>
      </c>
      <c r="C3192" s="1">
        <v>202509</v>
      </c>
      <c r="D3192" s="4" t="s">
        <v>256</v>
      </c>
      <c r="E3192" s="1">
        <v>662</v>
      </c>
      <c r="F3192" s="1">
        <v>3</v>
      </c>
      <c r="G3192" s="1">
        <v>0</v>
      </c>
      <c r="H3192" s="8">
        <v>1120944</v>
      </c>
      <c r="I3192" s="8">
        <v>285833</v>
      </c>
      <c r="J3192" s="8">
        <v>3116735</v>
      </c>
      <c r="K3192" s="1" t="s">
        <v>166</v>
      </c>
    </row>
    <row r="3193" spans="1:11">
      <c r="A3193" s="1" t="s">
        <v>232</v>
      </c>
      <c r="B3193" s="1">
        <v>3192</v>
      </c>
      <c r="C3193" s="1">
        <v>202509</v>
      </c>
      <c r="D3193" s="4" t="s">
        <v>256</v>
      </c>
      <c r="E3193" s="1">
        <v>664</v>
      </c>
      <c r="F3193" s="1">
        <v>3</v>
      </c>
      <c r="G3193" s="1">
        <v>0</v>
      </c>
      <c r="H3193" s="8">
        <v>3574247</v>
      </c>
      <c r="I3193" s="8">
        <v>614177</v>
      </c>
      <c r="J3193" s="8">
        <v>7648799</v>
      </c>
      <c r="K3193" s="1" t="s">
        <v>166</v>
      </c>
    </row>
    <row r="3194" spans="1:11">
      <c r="A3194" s="1" t="s">
        <v>232</v>
      </c>
      <c r="B3194" s="1">
        <v>3193</v>
      </c>
      <c r="C3194" s="1">
        <v>202509</v>
      </c>
      <c r="D3194" s="4" t="s">
        <v>256</v>
      </c>
      <c r="E3194" s="1">
        <v>666</v>
      </c>
      <c r="F3194" s="1">
        <v>3</v>
      </c>
      <c r="G3194" s="1">
        <v>0</v>
      </c>
      <c r="H3194" s="8">
        <v>22948942</v>
      </c>
      <c r="I3194" s="8">
        <v>3674947</v>
      </c>
      <c r="J3194" s="8">
        <v>35881271</v>
      </c>
      <c r="K3194" s="1" t="s">
        <v>166</v>
      </c>
    </row>
    <row r="3195" spans="1:11">
      <c r="A3195" s="1" t="s">
        <v>232</v>
      </c>
      <c r="B3195" s="1">
        <v>3194</v>
      </c>
      <c r="C3195" s="1">
        <v>202509</v>
      </c>
      <c r="D3195" s="4" t="s">
        <v>256</v>
      </c>
      <c r="E3195" s="1">
        <v>669</v>
      </c>
      <c r="F3195" s="1">
        <v>3</v>
      </c>
      <c r="G3195" s="1">
        <v>0</v>
      </c>
      <c r="H3195" s="8">
        <v>773423</v>
      </c>
      <c r="I3195" s="8">
        <v>113144</v>
      </c>
      <c r="J3195" s="8">
        <v>1281010</v>
      </c>
      <c r="K3195" s="1" t="s">
        <v>166</v>
      </c>
    </row>
    <row r="3196" spans="1:11">
      <c r="A3196" s="1" t="s">
        <v>232</v>
      </c>
      <c r="B3196" s="1">
        <v>3195</v>
      </c>
      <c r="C3196" s="1">
        <v>202509</v>
      </c>
      <c r="D3196" s="4" t="s">
        <v>256</v>
      </c>
      <c r="E3196" s="1">
        <v>676</v>
      </c>
      <c r="F3196" s="1">
        <v>3</v>
      </c>
      <c r="G3196" s="1">
        <v>0</v>
      </c>
      <c r="H3196" s="8">
        <v>470</v>
      </c>
      <c r="I3196" s="8">
        <v>151</v>
      </c>
      <c r="J3196" s="8">
        <v>1263</v>
      </c>
      <c r="K3196" s="1" t="s">
        <v>166</v>
      </c>
    </row>
    <row r="3197" spans="1:11">
      <c r="A3197" s="1" t="s">
        <v>232</v>
      </c>
      <c r="B3197" s="1">
        <v>3196</v>
      </c>
      <c r="C3197" s="1">
        <v>202509</v>
      </c>
      <c r="D3197" s="4" t="s">
        <v>256</v>
      </c>
      <c r="E3197" s="1">
        <v>690</v>
      </c>
      <c r="F3197" s="1">
        <v>3</v>
      </c>
      <c r="G3197" s="1">
        <v>0</v>
      </c>
      <c r="H3197" s="8">
        <v>307885</v>
      </c>
      <c r="I3197" s="8">
        <v>60217</v>
      </c>
      <c r="J3197" s="8">
        <v>1502846</v>
      </c>
      <c r="K3197" s="1" t="s">
        <v>166</v>
      </c>
    </row>
    <row r="3198" spans="1:11">
      <c r="A3198" s="1" t="s">
        <v>232</v>
      </c>
      <c r="B3198" s="1">
        <v>3197</v>
      </c>
      <c r="C3198" s="1">
        <v>202509</v>
      </c>
      <c r="D3198" s="4" t="s">
        <v>256</v>
      </c>
      <c r="E3198" s="1">
        <v>696</v>
      </c>
      <c r="F3198" s="1">
        <v>3</v>
      </c>
      <c r="G3198" s="1">
        <v>0</v>
      </c>
      <c r="H3198" s="8">
        <v>181967</v>
      </c>
      <c r="I3198" s="8">
        <v>36414</v>
      </c>
      <c r="J3198" s="8">
        <v>732565</v>
      </c>
      <c r="K3198" s="1" t="s">
        <v>166</v>
      </c>
    </row>
    <row r="3199" spans="1:11">
      <c r="A3199" s="1" t="s">
        <v>232</v>
      </c>
      <c r="B3199" s="1">
        <v>3198</v>
      </c>
      <c r="C3199" s="1">
        <v>202509</v>
      </c>
      <c r="D3199" s="4" t="s">
        <v>256</v>
      </c>
      <c r="E3199" s="1">
        <v>720</v>
      </c>
      <c r="F3199" s="1">
        <v>3</v>
      </c>
      <c r="G3199" s="1">
        <v>0</v>
      </c>
      <c r="H3199" s="8">
        <v>612965</v>
      </c>
      <c r="I3199" s="8">
        <v>139734</v>
      </c>
      <c r="J3199" s="8">
        <v>2169584</v>
      </c>
      <c r="K3199" s="1" t="s">
        <v>166</v>
      </c>
    </row>
    <row r="3200" spans="1:11">
      <c r="A3200" s="1" t="s">
        <v>232</v>
      </c>
      <c r="B3200" s="1">
        <v>3199</v>
      </c>
      <c r="C3200" s="1">
        <v>202509</v>
      </c>
      <c r="D3200" s="4" t="s">
        <v>265</v>
      </c>
      <c r="E3200" s="1">
        <v>52</v>
      </c>
      <c r="F3200" s="1">
        <v>3</v>
      </c>
      <c r="G3200" s="1">
        <v>0</v>
      </c>
      <c r="H3200" s="8">
        <v>765575</v>
      </c>
      <c r="I3200" s="8">
        <v>472002</v>
      </c>
      <c r="J3200" s="8">
        <v>7090362</v>
      </c>
      <c r="K3200" s="1" t="s">
        <v>166</v>
      </c>
    </row>
    <row r="3201" spans="1:11">
      <c r="A3201" s="1" t="s">
        <v>232</v>
      </c>
      <c r="B3201" s="1">
        <v>3200</v>
      </c>
      <c r="C3201" s="1">
        <v>202509</v>
      </c>
      <c r="D3201" s="4" t="s">
        <v>265</v>
      </c>
      <c r="E3201" s="1">
        <v>204</v>
      </c>
      <c r="F3201" s="1">
        <v>3</v>
      </c>
      <c r="G3201" s="1">
        <v>0</v>
      </c>
      <c r="H3201" s="8">
        <v>4179</v>
      </c>
      <c r="I3201" s="8">
        <v>780</v>
      </c>
      <c r="J3201" s="8">
        <v>31882</v>
      </c>
      <c r="K3201" s="1" t="s">
        <v>166</v>
      </c>
    </row>
    <row r="3202" spans="1:11">
      <c r="A3202" s="1" t="s">
        <v>232</v>
      </c>
      <c r="B3202" s="1">
        <v>3201</v>
      </c>
      <c r="C3202" s="1">
        <v>202509</v>
      </c>
      <c r="D3202" s="4" t="s">
        <v>265</v>
      </c>
      <c r="E3202" s="1">
        <v>662</v>
      </c>
      <c r="F3202" s="1">
        <v>3</v>
      </c>
      <c r="G3202" s="1">
        <v>0</v>
      </c>
      <c r="H3202" s="8">
        <v>62330</v>
      </c>
      <c r="I3202" s="8">
        <v>28322</v>
      </c>
      <c r="J3202" s="8">
        <v>359476</v>
      </c>
      <c r="K3202" s="1" t="s">
        <v>166</v>
      </c>
    </row>
    <row r="3203" spans="1:11">
      <c r="A3203" s="1" t="s">
        <v>232</v>
      </c>
      <c r="B3203" s="1">
        <v>3202</v>
      </c>
      <c r="C3203" s="1">
        <v>202509</v>
      </c>
      <c r="D3203" s="4" t="s">
        <v>265</v>
      </c>
      <c r="E3203" s="1">
        <v>664</v>
      </c>
      <c r="F3203" s="1">
        <v>3</v>
      </c>
      <c r="G3203" s="1">
        <v>0</v>
      </c>
      <c r="H3203" s="8">
        <v>80948</v>
      </c>
      <c r="I3203" s="8">
        <v>20388</v>
      </c>
      <c r="J3203" s="8">
        <v>231117</v>
      </c>
      <c r="K3203" s="1" t="s">
        <v>166</v>
      </c>
    </row>
    <row r="3204" spans="1:11">
      <c r="A3204" s="1" t="s">
        <v>232</v>
      </c>
      <c r="B3204" s="1">
        <v>3203</v>
      </c>
      <c r="C3204" s="1">
        <v>202509</v>
      </c>
      <c r="D3204" s="4" t="s">
        <v>265</v>
      </c>
      <c r="E3204" s="1">
        <v>666</v>
      </c>
      <c r="F3204" s="1">
        <v>3</v>
      </c>
      <c r="G3204" s="1">
        <v>0</v>
      </c>
      <c r="H3204" s="8">
        <v>5324574</v>
      </c>
      <c r="I3204" s="8">
        <v>2011947</v>
      </c>
      <c r="J3204" s="8">
        <v>23852860</v>
      </c>
      <c r="K3204" s="1" t="s">
        <v>166</v>
      </c>
    </row>
    <row r="3205" spans="1:11">
      <c r="A3205" s="1" t="s">
        <v>232</v>
      </c>
      <c r="B3205" s="1">
        <v>3204</v>
      </c>
      <c r="C3205" s="1">
        <v>202509</v>
      </c>
      <c r="D3205" s="4" t="s">
        <v>265</v>
      </c>
      <c r="E3205" s="1">
        <v>669</v>
      </c>
      <c r="F3205" s="1">
        <v>3</v>
      </c>
      <c r="G3205" s="1">
        <v>0</v>
      </c>
      <c r="H3205" s="8">
        <v>30050</v>
      </c>
      <c r="I3205" s="8">
        <v>9396</v>
      </c>
      <c r="J3205" s="8">
        <v>140764</v>
      </c>
      <c r="K3205" s="1" t="s">
        <v>166</v>
      </c>
    </row>
    <row r="3206" spans="1:11">
      <c r="A3206" s="1" t="s">
        <v>232</v>
      </c>
      <c r="B3206" s="1">
        <v>3205</v>
      </c>
      <c r="C3206" s="1">
        <v>202509</v>
      </c>
      <c r="D3206" s="4" t="s">
        <v>265</v>
      </c>
      <c r="E3206" s="1">
        <v>676</v>
      </c>
      <c r="F3206" s="1">
        <v>3</v>
      </c>
      <c r="G3206" s="1">
        <v>0</v>
      </c>
      <c r="H3206" s="8">
        <v>232409</v>
      </c>
      <c r="I3206" s="8">
        <v>65094</v>
      </c>
      <c r="J3206" s="8">
        <v>1065081</v>
      </c>
      <c r="K3206" s="1" t="s">
        <v>166</v>
      </c>
    </row>
    <row r="3207" spans="1:11">
      <c r="A3207" s="1" t="s">
        <v>232</v>
      </c>
      <c r="B3207" s="1">
        <v>3206</v>
      </c>
      <c r="C3207" s="1">
        <v>202509</v>
      </c>
      <c r="D3207" s="4" t="s">
        <v>265</v>
      </c>
      <c r="E3207" s="1">
        <v>690</v>
      </c>
      <c r="F3207" s="1">
        <v>3</v>
      </c>
      <c r="G3207" s="1">
        <v>0</v>
      </c>
      <c r="H3207" s="8">
        <v>173426</v>
      </c>
      <c r="I3207" s="8">
        <v>46262</v>
      </c>
      <c r="J3207" s="8">
        <v>1114920</v>
      </c>
      <c r="K3207" s="1" t="s">
        <v>166</v>
      </c>
    </row>
    <row r="3208" spans="1:11">
      <c r="A3208" s="1" t="s">
        <v>232</v>
      </c>
      <c r="B3208" s="1">
        <v>3207</v>
      </c>
      <c r="C3208" s="1">
        <v>202509</v>
      </c>
      <c r="D3208" s="4" t="s">
        <v>265</v>
      </c>
      <c r="E3208" s="1">
        <v>696</v>
      </c>
      <c r="F3208" s="1">
        <v>3</v>
      </c>
      <c r="G3208" s="1">
        <v>0</v>
      </c>
      <c r="H3208" s="8">
        <v>2102345</v>
      </c>
      <c r="I3208" s="8">
        <v>904414</v>
      </c>
      <c r="J3208" s="8">
        <v>9676676</v>
      </c>
      <c r="K3208" s="1" t="s">
        <v>166</v>
      </c>
    </row>
    <row r="3209" spans="1:11">
      <c r="A3209" s="1" t="s">
        <v>232</v>
      </c>
      <c r="B3209" s="1">
        <v>3208</v>
      </c>
      <c r="C3209" s="1">
        <v>202509</v>
      </c>
      <c r="D3209" s="4" t="s">
        <v>265</v>
      </c>
      <c r="E3209" s="1">
        <v>720</v>
      </c>
      <c r="F3209" s="1">
        <v>3</v>
      </c>
      <c r="G3209" s="1">
        <v>0</v>
      </c>
      <c r="H3209" s="8">
        <v>6913388</v>
      </c>
      <c r="I3209" s="8">
        <v>2854925</v>
      </c>
      <c r="J3209" s="8">
        <v>37774855</v>
      </c>
      <c r="K3209" s="1" t="s">
        <v>166</v>
      </c>
    </row>
    <row r="3210" spans="1:11">
      <c r="A3210" s="1" t="s">
        <v>232</v>
      </c>
      <c r="B3210" s="1">
        <v>3209</v>
      </c>
      <c r="C3210" s="1">
        <v>202509</v>
      </c>
      <c r="D3210" s="4" t="s">
        <v>271</v>
      </c>
      <c r="E3210" s="1">
        <v>52</v>
      </c>
      <c r="F3210" s="1">
        <v>3</v>
      </c>
      <c r="G3210" s="1">
        <v>0</v>
      </c>
      <c r="H3210" s="8">
        <v>22586</v>
      </c>
      <c r="I3210" s="8">
        <v>10340</v>
      </c>
      <c r="J3210" s="8">
        <v>419987</v>
      </c>
      <c r="K3210" s="1" t="s">
        <v>166</v>
      </c>
    </row>
    <row r="3211" spans="1:11">
      <c r="A3211" s="1" t="s">
        <v>232</v>
      </c>
      <c r="B3211" s="1">
        <v>3210</v>
      </c>
      <c r="C3211" s="1">
        <v>202509</v>
      </c>
      <c r="D3211" s="4" t="s">
        <v>271</v>
      </c>
      <c r="E3211" s="1">
        <v>204</v>
      </c>
      <c r="F3211" s="1">
        <v>3</v>
      </c>
      <c r="G3211" s="1">
        <v>0</v>
      </c>
      <c r="H3211" s="8">
        <v>45972</v>
      </c>
      <c r="I3211" s="8">
        <v>17783</v>
      </c>
      <c r="J3211" s="8">
        <v>386164</v>
      </c>
      <c r="K3211" s="1" t="s">
        <v>166</v>
      </c>
    </row>
    <row r="3212" spans="1:11">
      <c r="A3212" s="1" t="s">
        <v>232</v>
      </c>
      <c r="B3212" s="1">
        <v>3211</v>
      </c>
      <c r="C3212" s="1">
        <v>202509</v>
      </c>
      <c r="D3212" s="4" t="s">
        <v>271</v>
      </c>
      <c r="E3212" s="1">
        <v>662</v>
      </c>
      <c r="F3212" s="1">
        <v>3</v>
      </c>
      <c r="G3212" s="1">
        <v>0</v>
      </c>
      <c r="H3212" s="8">
        <v>7508</v>
      </c>
      <c r="I3212" s="8">
        <v>3204</v>
      </c>
      <c r="J3212" s="8">
        <v>62641</v>
      </c>
      <c r="K3212" s="1" t="s">
        <v>166</v>
      </c>
    </row>
    <row r="3213" spans="1:11">
      <c r="A3213" s="1" t="s">
        <v>232</v>
      </c>
      <c r="B3213" s="1">
        <v>3212</v>
      </c>
      <c r="C3213" s="1">
        <v>202509</v>
      </c>
      <c r="D3213" s="4" t="s">
        <v>271</v>
      </c>
      <c r="E3213" s="1">
        <v>664</v>
      </c>
      <c r="F3213" s="1">
        <v>3</v>
      </c>
      <c r="G3213" s="1">
        <v>0</v>
      </c>
      <c r="H3213" s="8">
        <v>247964</v>
      </c>
      <c r="I3213" s="8">
        <v>95672</v>
      </c>
      <c r="J3213" s="8">
        <v>2845571</v>
      </c>
      <c r="K3213" s="1" t="s">
        <v>166</v>
      </c>
    </row>
    <row r="3214" spans="1:11">
      <c r="A3214" s="1" t="s">
        <v>232</v>
      </c>
      <c r="B3214" s="1">
        <v>3213</v>
      </c>
      <c r="C3214" s="1">
        <v>202509</v>
      </c>
      <c r="D3214" s="4" t="s">
        <v>271</v>
      </c>
      <c r="E3214" s="1">
        <v>666</v>
      </c>
      <c r="F3214" s="1">
        <v>3</v>
      </c>
      <c r="G3214" s="1">
        <v>0</v>
      </c>
      <c r="H3214" s="8">
        <v>161850</v>
      </c>
      <c r="I3214" s="8">
        <v>70147</v>
      </c>
      <c r="J3214" s="8">
        <v>1184002</v>
      </c>
      <c r="K3214" s="1" t="s">
        <v>166</v>
      </c>
    </row>
    <row r="3215" spans="1:11">
      <c r="A3215" s="1" t="s">
        <v>232</v>
      </c>
      <c r="B3215" s="1">
        <v>3214</v>
      </c>
      <c r="C3215" s="1">
        <v>202509</v>
      </c>
      <c r="D3215" s="4" t="s">
        <v>271</v>
      </c>
      <c r="E3215" s="1">
        <v>669</v>
      </c>
      <c r="F3215" s="1">
        <v>3</v>
      </c>
      <c r="G3215" s="1">
        <v>0</v>
      </c>
      <c r="H3215" s="8">
        <v>101224</v>
      </c>
      <c r="I3215" s="8">
        <v>39105</v>
      </c>
      <c r="J3215" s="8">
        <v>729031</v>
      </c>
      <c r="K3215" s="1" t="s">
        <v>166</v>
      </c>
    </row>
    <row r="3216" spans="1:11">
      <c r="A3216" s="1" t="s">
        <v>232</v>
      </c>
      <c r="B3216" s="1">
        <v>3215</v>
      </c>
      <c r="C3216" s="1">
        <v>202509</v>
      </c>
      <c r="D3216" s="4" t="s">
        <v>271</v>
      </c>
      <c r="E3216" s="1">
        <v>676</v>
      </c>
      <c r="F3216" s="1">
        <v>3</v>
      </c>
      <c r="G3216" s="1">
        <v>0</v>
      </c>
      <c r="H3216" s="8">
        <v>21330</v>
      </c>
      <c r="I3216" s="8">
        <v>10664</v>
      </c>
      <c r="J3216" s="8">
        <v>463002</v>
      </c>
      <c r="K3216" s="1" t="s">
        <v>166</v>
      </c>
    </row>
    <row r="3217" spans="1:11">
      <c r="A3217" s="1" t="s">
        <v>232</v>
      </c>
      <c r="B3217" s="1">
        <v>3216</v>
      </c>
      <c r="C3217" s="1">
        <v>202509</v>
      </c>
      <c r="D3217" s="4" t="s">
        <v>271</v>
      </c>
      <c r="E3217" s="1">
        <v>690</v>
      </c>
      <c r="F3217" s="1">
        <v>3</v>
      </c>
      <c r="G3217" s="1">
        <v>0</v>
      </c>
      <c r="H3217" s="8">
        <v>42620</v>
      </c>
      <c r="I3217" s="8">
        <v>17168</v>
      </c>
      <c r="J3217" s="8">
        <v>435111</v>
      </c>
      <c r="K3217" s="1" t="s">
        <v>166</v>
      </c>
    </row>
    <row r="3218" spans="1:11">
      <c r="A3218" s="1" t="s">
        <v>232</v>
      </c>
      <c r="B3218" s="1">
        <v>3217</v>
      </c>
      <c r="C3218" s="1">
        <v>202509</v>
      </c>
      <c r="D3218" s="4" t="s">
        <v>271</v>
      </c>
      <c r="E3218" s="1">
        <v>696</v>
      </c>
      <c r="F3218" s="1">
        <v>3</v>
      </c>
      <c r="G3218" s="1">
        <v>0</v>
      </c>
      <c r="H3218" s="8">
        <v>46537</v>
      </c>
      <c r="I3218" s="8">
        <v>19946</v>
      </c>
      <c r="J3218" s="8">
        <v>392089</v>
      </c>
      <c r="K3218" s="1" t="s">
        <v>166</v>
      </c>
    </row>
    <row r="3219" spans="1:11">
      <c r="A3219" s="1" t="s">
        <v>232</v>
      </c>
      <c r="B3219" s="1">
        <v>3218</v>
      </c>
      <c r="C3219" s="1">
        <v>202509</v>
      </c>
      <c r="D3219" s="4" t="s">
        <v>271</v>
      </c>
      <c r="E3219" s="1">
        <v>720</v>
      </c>
      <c r="F3219" s="1">
        <v>3</v>
      </c>
      <c r="G3219" s="1">
        <v>0</v>
      </c>
      <c r="H3219" s="8">
        <v>870397</v>
      </c>
      <c r="I3219" s="8">
        <v>371149</v>
      </c>
      <c r="J3219" s="8">
        <v>9237066</v>
      </c>
      <c r="K3219" s="1" t="s">
        <v>166</v>
      </c>
    </row>
    <row r="3220" spans="1:11">
      <c r="A3220" s="1" t="s">
        <v>232</v>
      </c>
      <c r="B3220" s="1">
        <v>3219</v>
      </c>
      <c r="C3220" s="1">
        <v>202509</v>
      </c>
      <c r="D3220" s="4" t="s">
        <v>278</v>
      </c>
      <c r="E3220" s="1">
        <v>52</v>
      </c>
      <c r="F3220" s="1">
        <v>3</v>
      </c>
      <c r="G3220" s="1">
        <v>0</v>
      </c>
      <c r="H3220" s="8">
        <v>88965</v>
      </c>
      <c r="I3220" s="8">
        <v>28815</v>
      </c>
      <c r="J3220" s="8">
        <v>1040945</v>
      </c>
      <c r="K3220" s="1" t="s">
        <v>166</v>
      </c>
    </row>
    <row r="3221" spans="1:11">
      <c r="A3221" s="1" t="s">
        <v>232</v>
      </c>
      <c r="B3221" s="1">
        <v>3220</v>
      </c>
      <c r="C3221" s="1">
        <v>202509</v>
      </c>
      <c r="D3221" s="4" t="s">
        <v>278</v>
      </c>
      <c r="E3221" s="1">
        <v>204</v>
      </c>
      <c r="F3221" s="1">
        <v>3</v>
      </c>
      <c r="G3221" s="1">
        <v>0</v>
      </c>
      <c r="H3221" s="8">
        <v>6436</v>
      </c>
      <c r="I3221" s="8">
        <v>1931</v>
      </c>
      <c r="J3221" s="8">
        <v>69824</v>
      </c>
      <c r="K3221" s="1" t="s">
        <v>166</v>
      </c>
    </row>
    <row r="3222" spans="1:11">
      <c r="A3222" s="1" t="s">
        <v>232</v>
      </c>
      <c r="B3222" s="1">
        <v>3221</v>
      </c>
      <c r="C3222" s="1">
        <v>202509</v>
      </c>
      <c r="D3222" s="4" t="s">
        <v>278</v>
      </c>
      <c r="E3222" s="1">
        <v>662</v>
      </c>
      <c r="F3222" s="1">
        <v>3</v>
      </c>
      <c r="G3222" s="1">
        <v>0</v>
      </c>
      <c r="H3222" s="8">
        <v>8291</v>
      </c>
      <c r="I3222" s="8">
        <v>5212</v>
      </c>
      <c r="J3222" s="8">
        <v>62224</v>
      </c>
      <c r="K3222" s="1" t="s">
        <v>166</v>
      </c>
    </row>
    <row r="3223" spans="1:11">
      <c r="A3223" s="1" t="s">
        <v>232</v>
      </c>
      <c r="B3223" s="1">
        <v>3222</v>
      </c>
      <c r="C3223" s="1">
        <v>202509</v>
      </c>
      <c r="D3223" s="4" t="s">
        <v>278</v>
      </c>
      <c r="E3223" s="1">
        <v>664</v>
      </c>
      <c r="F3223" s="1">
        <v>3</v>
      </c>
      <c r="G3223" s="1">
        <v>0</v>
      </c>
      <c r="H3223" s="8">
        <v>445156</v>
      </c>
      <c r="I3223" s="8">
        <v>150288</v>
      </c>
      <c r="J3223" s="8">
        <v>2708941</v>
      </c>
      <c r="K3223" s="1" t="s">
        <v>166</v>
      </c>
    </row>
    <row r="3224" spans="1:11">
      <c r="A3224" s="1" t="s">
        <v>232</v>
      </c>
      <c r="B3224" s="1">
        <v>3223</v>
      </c>
      <c r="C3224" s="1">
        <v>202509</v>
      </c>
      <c r="D3224" s="4" t="s">
        <v>278</v>
      </c>
      <c r="E3224" s="1">
        <v>666</v>
      </c>
      <c r="F3224" s="1">
        <v>3</v>
      </c>
      <c r="G3224" s="1">
        <v>0</v>
      </c>
      <c r="H3224" s="8">
        <v>1351439</v>
      </c>
      <c r="I3224" s="8">
        <v>497313</v>
      </c>
      <c r="J3224" s="8">
        <v>7983866</v>
      </c>
      <c r="K3224" s="1" t="s">
        <v>166</v>
      </c>
    </row>
    <row r="3225" spans="1:11">
      <c r="A3225" s="1" t="s">
        <v>232</v>
      </c>
      <c r="B3225" s="1">
        <v>3224</v>
      </c>
      <c r="C3225" s="1">
        <v>202509</v>
      </c>
      <c r="D3225" s="4" t="s">
        <v>278</v>
      </c>
      <c r="E3225" s="1">
        <v>669</v>
      </c>
      <c r="F3225" s="1">
        <v>3</v>
      </c>
      <c r="G3225" s="1">
        <v>0</v>
      </c>
      <c r="H3225" s="8">
        <v>24323</v>
      </c>
      <c r="I3225" s="8">
        <v>10412</v>
      </c>
      <c r="J3225" s="8">
        <v>201372</v>
      </c>
      <c r="K3225" s="1" t="s">
        <v>166</v>
      </c>
    </row>
    <row r="3226" spans="1:11">
      <c r="A3226" s="1" t="s">
        <v>232</v>
      </c>
      <c r="B3226" s="1">
        <v>3225</v>
      </c>
      <c r="C3226" s="1">
        <v>202509</v>
      </c>
      <c r="D3226" s="4" t="s">
        <v>278</v>
      </c>
      <c r="E3226" s="1">
        <v>676</v>
      </c>
      <c r="F3226" s="1">
        <v>3</v>
      </c>
      <c r="G3226" s="1">
        <v>0</v>
      </c>
      <c r="H3226" s="8">
        <v>12339</v>
      </c>
      <c r="I3226" s="8">
        <v>3899</v>
      </c>
      <c r="J3226" s="8">
        <v>57312</v>
      </c>
      <c r="K3226" s="1" t="s">
        <v>166</v>
      </c>
    </row>
    <row r="3227" spans="1:11">
      <c r="A3227" s="1" t="s">
        <v>232</v>
      </c>
      <c r="B3227" s="1">
        <v>3226</v>
      </c>
      <c r="C3227" s="1">
        <v>202509</v>
      </c>
      <c r="D3227" s="4" t="s">
        <v>278</v>
      </c>
      <c r="E3227" s="1">
        <v>690</v>
      </c>
      <c r="F3227" s="1">
        <v>3</v>
      </c>
      <c r="G3227" s="1">
        <v>0</v>
      </c>
      <c r="H3227" s="8">
        <v>145889</v>
      </c>
      <c r="I3227" s="8">
        <v>56922</v>
      </c>
      <c r="J3227" s="8">
        <v>1609534</v>
      </c>
      <c r="K3227" s="1" t="s">
        <v>166</v>
      </c>
    </row>
    <row r="3228" spans="1:11">
      <c r="A3228" s="1" t="s">
        <v>232</v>
      </c>
      <c r="B3228" s="1">
        <v>3227</v>
      </c>
      <c r="C3228" s="1">
        <v>202509</v>
      </c>
      <c r="D3228" s="4" t="s">
        <v>278</v>
      </c>
      <c r="E3228" s="1">
        <v>696</v>
      </c>
      <c r="F3228" s="1">
        <v>3</v>
      </c>
      <c r="G3228" s="1">
        <v>0</v>
      </c>
      <c r="H3228" s="8">
        <v>182339</v>
      </c>
      <c r="I3228" s="8">
        <v>81178</v>
      </c>
      <c r="J3228" s="8">
        <v>1565005</v>
      </c>
      <c r="K3228" s="1" t="s">
        <v>166</v>
      </c>
    </row>
    <row r="3229" spans="1:11">
      <c r="A3229" s="1" t="s">
        <v>232</v>
      </c>
      <c r="B3229" s="1">
        <v>3228</v>
      </c>
      <c r="C3229" s="1">
        <v>202509</v>
      </c>
      <c r="D3229" s="4" t="s">
        <v>278</v>
      </c>
      <c r="E3229" s="1">
        <v>720</v>
      </c>
      <c r="F3229" s="1">
        <v>3</v>
      </c>
      <c r="G3229" s="1">
        <v>0</v>
      </c>
      <c r="H3229" s="8">
        <v>127901</v>
      </c>
      <c r="I3229" s="8">
        <v>58399</v>
      </c>
      <c r="J3229" s="8">
        <v>1116666</v>
      </c>
      <c r="K3229" s="1" t="s">
        <v>166</v>
      </c>
    </row>
    <row r="3230" spans="1:11">
      <c r="A3230" s="1" t="s">
        <v>232</v>
      </c>
      <c r="B3230" s="1">
        <v>3229</v>
      </c>
      <c r="C3230" s="1">
        <v>202510</v>
      </c>
      <c r="D3230" s="4" t="s">
        <v>256</v>
      </c>
      <c r="E3230" s="1">
        <v>52</v>
      </c>
      <c r="F3230" s="1">
        <v>3</v>
      </c>
      <c r="G3230" s="1">
        <v>0</v>
      </c>
      <c r="H3230" s="8">
        <v>1400567</v>
      </c>
      <c r="I3230" s="8">
        <v>339530</v>
      </c>
      <c r="J3230" s="8">
        <v>7138599</v>
      </c>
      <c r="K3230" s="1" t="s">
        <v>166</v>
      </c>
    </row>
    <row r="3231" spans="1:11">
      <c r="A3231" s="1" t="s">
        <v>232</v>
      </c>
      <c r="B3231" s="1">
        <v>3230</v>
      </c>
      <c r="C3231" s="1">
        <v>202510</v>
      </c>
      <c r="D3231" s="4" t="s">
        <v>256</v>
      </c>
      <c r="E3231" s="1">
        <v>204</v>
      </c>
      <c r="F3231" s="1">
        <v>3</v>
      </c>
      <c r="G3231" s="1">
        <v>0</v>
      </c>
      <c r="H3231" s="8">
        <v>543266</v>
      </c>
      <c r="I3231" s="8">
        <v>81521</v>
      </c>
      <c r="J3231" s="8">
        <v>887550</v>
      </c>
      <c r="K3231" s="1" t="s">
        <v>166</v>
      </c>
    </row>
    <row r="3232" spans="1:11">
      <c r="A3232" s="1" t="s">
        <v>232</v>
      </c>
      <c r="B3232" s="1">
        <v>3231</v>
      </c>
      <c r="C3232" s="1">
        <v>202510</v>
      </c>
      <c r="D3232" s="4" t="s">
        <v>256</v>
      </c>
      <c r="E3232" s="1">
        <v>662</v>
      </c>
      <c r="F3232" s="1">
        <v>3</v>
      </c>
      <c r="G3232" s="1">
        <v>0</v>
      </c>
      <c r="H3232" s="8">
        <v>1243282</v>
      </c>
      <c r="I3232" s="8">
        <v>303870</v>
      </c>
      <c r="J3232" s="8">
        <v>3660321</v>
      </c>
      <c r="K3232" s="1" t="s">
        <v>166</v>
      </c>
    </row>
    <row r="3233" spans="1:11">
      <c r="A3233" s="1" t="s">
        <v>232</v>
      </c>
      <c r="B3233" s="1">
        <v>3232</v>
      </c>
      <c r="C3233" s="1">
        <v>202510</v>
      </c>
      <c r="D3233" s="4" t="s">
        <v>256</v>
      </c>
      <c r="E3233" s="1">
        <v>664</v>
      </c>
      <c r="F3233" s="1">
        <v>3</v>
      </c>
      <c r="G3233" s="1">
        <v>0</v>
      </c>
      <c r="H3233" s="8">
        <v>3399731</v>
      </c>
      <c r="I3233" s="8">
        <v>611634</v>
      </c>
      <c r="J3233" s="8">
        <v>7590084</v>
      </c>
      <c r="K3233" s="1" t="s">
        <v>166</v>
      </c>
    </row>
    <row r="3234" spans="1:11">
      <c r="A3234" s="1" t="s">
        <v>232</v>
      </c>
      <c r="B3234" s="1">
        <v>3233</v>
      </c>
      <c r="C3234" s="1">
        <v>202510</v>
      </c>
      <c r="D3234" s="4" t="s">
        <v>256</v>
      </c>
      <c r="E3234" s="1">
        <v>666</v>
      </c>
      <c r="F3234" s="1">
        <v>3</v>
      </c>
      <c r="G3234" s="1">
        <v>0</v>
      </c>
      <c r="H3234" s="8">
        <v>19649329</v>
      </c>
      <c r="I3234" s="8">
        <v>3276421</v>
      </c>
      <c r="J3234" s="8">
        <v>33462332</v>
      </c>
      <c r="K3234" s="1" t="s">
        <v>166</v>
      </c>
    </row>
    <row r="3235" spans="1:11">
      <c r="A3235" s="1" t="s">
        <v>232</v>
      </c>
      <c r="B3235" s="1">
        <v>3234</v>
      </c>
      <c r="C3235" s="1">
        <v>202510</v>
      </c>
      <c r="D3235" s="4" t="s">
        <v>256</v>
      </c>
      <c r="E3235" s="1">
        <v>669</v>
      </c>
      <c r="F3235" s="1">
        <v>3</v>
      </c>
      <c r="G3235" s="1">
        <v>0</v>
      </c>
      <c r="H3235" s="8">
        <v>1840696</v>
      </c>
      <c r="I3235" s="8">
        <v>202579</v>
      </c>
      <c r="J3235" s="8">
        <v>1630740</v>
      </c>
      <c r="K3235" s="1" t="s">
        <v>166</v>
      </c>
    </row>
    <row r="3236" spans="1:11">
      <c r="A3236" s="1" t="s">
        <v>232</v>
      </c>
      <c r="B3236" s="1">
        <v>3235</v>
      </c>
      <c r="C3236" s="1">
        <v>202510</v>
      </c>
      <c r="D3236" s="4" t="s">
        <v>256</v>
      </c>
      <c r="E3236" s="1">
        <v>676</v>
      </c>
      <c r="F3236" s="1">
        <v>3</v>
      </c>
      <c r="G3236" s="1">
        <v>0</v>
      </c>
      <c r="H3236" s="8">
        <v>7055</v>
      </c>
      <c r="I3236" s="8">
        <v>1248</v>
      </c>
      <c r="J3236" s="8">
        <v>17824</v>
      </c>
      <c r="K3236" s="1" t="s">
        <v>166</v>
      </c>
    </row>
    <row r="3237" spans="1:11">
      <c r="A3237" s="1" t="s">
        <v>232</v>
      </c>
      <c r="B3237" s="1">
        <v>3236</v>
      </c>
      <c r="C3237" s="1">
        <v>202510</v>
      </c>
      <c r="D3237" s="4" t="s">
        <v>256</v>
      </c>
      <c r="E3237" s="1">
        <v>690</v>
      </c>
      <c r="F3237" s="1">
        <v>3</v>
      </c>
      <c r="G3237" s="1">
        <v>0</v>
      </c>
      <c r="H3237" s="8">
        <v>265083</v>
      </c>
      <c r="I3237" s="8">
        <v>48805</v>
      </c>
      <c r="J3237" s="8">
        <v>984572</v>
      </c>
      <c r="K3237" s="1" t="s">
        <v>166</v>
      </c>
    </row>
    <row r="3238" spans="1:11">
      <c r="A3238" s="1" t="s">
        <v>232</v>
      </c>
      <c r="B3238" s="1">
        <v>3237</v>
      </c>
      <c r="C3238" s="1">
        <v>202510</v>
      </c>
      <c r="D3238" s="4" t="s">
        <v>256</v>
      </c>
      <c r="E3238" s="1">
        <v>696</v>
      </c>
      <c r="F3238" s="1">
        <v>3</v>
      </c>
      <c r="G3238" s="1">
        <v>0</v>
      </c>
      <c r="H3238" s="8">
        <v>361813</v>
      </c>
      <c r="I3238" s="8">
        <v>60511</v>
      </c>
      <c r="J3238" s="8">
        <v>1407919</v>
      </c>
      <c r="K3238" s="1" t="s">
        <v>166</v>
      </c>
    </row>
    <row r="3239" spans="1:11">
      <c r="A3239" s="1" t="s">
        <v>232</v>
      </c>
      <c r="B3239" s="1">
        <v>3238</v>
      </c>
      <c r="C3239" s="1">
        <v>202510</v>
      </c>
      <c r="D3239" s="4" t="s">
        <v>256</v>
      </c>
      <c r="E3239" s="1">
        <v>720</v>
      </c>
      <c r="F3239" s="1">
        <v>3</v>
      </c>
      <c r="G3239" s="1">
        <v>0</v>
      </c>
      <c r="H3239" s="8">
        <v>817135</v>
      </c>
      <c r="I3239" s="8">
        <v>203612</v>
      </c>
      <c r="J3239" s="8">
        <v>3385435</v>
      </c>
      <c r="K3239" s="1" t="s">
        <v>166</v>
      </c>
    </row>
    <row r="3240" spans="1:11">
      <c r="A3240" s="1" t="s">
        <v>232</v>
      </c>
      <c r="B3240" s="1">
        <v>3239</v>
      </c>
      <c r="C3240" s="1">
        <v>202510</v>
      </c>
      <c r="D3240" s="4" t="s">
        <v>265</v>
      </c>
      <c r="E3240" s="1">
        <v>52</v>
      </c>
      <c r="F3240" s="1">
        <v>3</v>
      </c>
      <c r="G3240" s="1">
        <v>0</v>
      </c>
      <c r="H3240" s="8">
        <v>950096</v>
      </c>
      <c r="I3240" s="8">
        <v>566413</v>
      </c>
      <c r="J3240" s="8">
        <v>9021102</v>
      </c>
      <c r="K3240" s="1" t="s">
        <v>166</v>
      </c>
    </row>
    <row r="3241" spans="1:11">
      <c r="A3241" s="1" t="s">
        <v>232</v>
      </c>
      <c r="B3241" s="1">
        <v>3240</v>
      </c>
      <c r="C3241" s="1">
        <v>202510</v>
      </c>
      <c r="D3241" s="4" t="s">
        <v>265</v>
      </c>
      <c r="E3241" s="1">
        <v>204</v>
      </c>
      <c r="F3241" s="1">
        <v>3</v>
      </c>
      <c r="G3241" s="1">
        <v>0</v>
      </c>
      <c r="H3241" s="8">
        <v>3945</v>
      </c>
      <c r="I3241" s="8">
        <v>1279</v>
      </c>
      <c r="J3241" s="8">
        <v>35459</v>
      </c>
      <c r="K3241" s="1" t="s">
        <v>166</v>
      </c>
    </row>
    <row r="3242" spans="1:11">
      <c r="A3242" s="1" t="s">
        <v>232</v>
      </c>
      <c r="B3242" s="1">
        <v>3241</v>
      </c>
      <c r="C3242" s="1">
        <v>202510</v>
      </c>
      <c r="D3242" s="4" t="s">
        <v>265</v>
      </c>
      <c r="E3242" s="1">
        <v>662</v>
      </c>
      <c r="F3242" s="1">
        <v>3</v>
      </c>
      <c r="G3242" s="1">
        <v>0</v>
      </c>
      <c r="H3242" s="8">
        <v>69477</v>
      </c>
      <c r="I3242" s="8">
        <v>30502</v>
      </c>
      <c r="J3242" s="8">
        <v>419266</v>
      </c>
      <c r="K3242" s="1" t="s">
        <v>166</v>
      </c>
    </row>
    <row r="3243" spans="1:11">
      <c r="A3243" s="1" t="s">
        <v>232</v>
      </c>
      <c r="B3243" s="1">
        <v>3242</v>
      </c>
      <c r="C3243" s="1">
        <v>202510</v>
      </c>
      <c r="D3243" s="4" t="s">
        <v>265</v>
      </c>
      <c r="E3243" s="1">
        <v>664</v>
      </c>
      <c r="F3243" s="1">
        <v>3</v>
      </c>
      <c r="G3243" s="1">
        <v>0</v>
      </c>
      <c r="H3243" s="8">
        <v>58912</v>
      </c>
      <c r="I3243" s="8">
        <v>11890</v>
      </c>
      <c r="J3243" s="8">
        <v>198871</v>
      </c>
      <c r="K3243" s="1" t="s">
        <v>166</v>
      </c>
    </row>
    <row r="3244" spans="1:11">
      <c r="A3244" s="1" t="s">
        <v>232</v>
      </c>
      <c r="B3244" s="1">
        <v>3243</v>
      </c>
      <c r="C3244" s="1">
        <v>202510</v>
      </c>
      <c r="D3244" s="4" t="s">
        <v>265</v>
      </c>
      <c r="E3244" s="1">
        <v>666</v>
      </c>
      <c r="F3244" s="1">
        <v>3</v>
      </c>
      <c r="G3244" s="1">
        <v>0</v>
      </c>
      <c r="H3244" s="8">
        <v>5586866</v>
      </c>
      <c r="I3244" s="8">
        <v>2244331</v>
      </c>
      <c r="J3244" s="8">
        <v>27270957</v>
      </c>
      <c r="K3244" s="1" t="s">
        <v>166</v>
      </c>
    </row>
    <row r="3245" spans="1:11">
      <c r="A3245" s="1" t="s">
        <v>232</v>
      </c>
      <c r="B3245" s="1">
        <v>3244</v>
      </c>
      <c r="C3245" s="1">
        <v>202510</v>
      </c>
      <c r="D3245" s="4" t="s">
        <v>265</v>
      </c>
      <c r="E3245" s="1">
        <v>669</v>
      </c>
      <c r="F3245" s="1">
        <v>3</v>
      </c>
      <c r="G3245" s="1">
        <v>0</v>
      </c>
      <c r="H3245" s="8">
        <v>30581</v>
      </c>
      <c r="I3245" s="8">
        <v>7228</v>
      </c>
      <c r="J3245" s="8">
        <v>185390</v>
      </c>
      <c r="K3245" s="1" t="s">
        <v>166</v>
      </c>
    </row>
    <row r="3246" spans="1:11">
      <c r="A3246" s="1" t="s">
        <v>232</v>
      </c>
      <c r="B3246" s="1">
        <v>3245</v>
      </c>
      <c r="C3246" s="1">
        <v>202510</v>
      </c>
      <c r="D3246" s="4" t="s">
        <v>265</v>
      </c>
      <c r="E3246" s="1">
        <v>676</v>
      </c>
      <c r="F3246" s="1">
        <v>3</v>
      </c>
      <c r="G3246" s="1">
        <v>0</v>
      </c>
      <c r="H3246" s="8">
        <v>274613</v>
      </c>
      <c r="I3246" s="8">
        <v>76911</v>
      </c>
      <c r="J3246" s="8">
        <v>1259915</v>
      </c>
      <c r="K3246" s="1" t="s">
        <v>166</v>
      </c>
    </row>
    <row r="3247" spans="1:11">
      <c r="A3247" s="1" t="s">
        <v>232</v>
      </c>
      <c r="B3247" s="1">
        <v>3246</v>
      </c>
      <c r="C3247" s="1">
        <v>202510</v>
      </c>
      <c r="D3247" s="4" t="s">
        <v>265</v>
      </c>
      <c r="E3247" s="1">
        <v>690</v>
      </c>
      <c r="F3247" s="1">
        <v>3</v>
      </c>
      <c r="G3247" s="1">
        <v>0</v>
      </c>
      <c r="H3247" s="8">
        <v>145599</v>
      </c>
      <c r="I3247" s="8">
        <v>39945</v>
      </c>
      <c r="J3247" s="8">
        <v>960926</v>
      </c>
      <c r="K3247" s="1" t="s">
        <v>166</v>
      </c>
    </row>
    <row r="3248" spans="1:11">
      <c r="A3248" s="1" t="s">
        <v>232</v>
      </c>
      <c r="B3248" s="1">
        <v>3247</v>
      </c>
      <c r="C3248" s="1">
        <v>202510</v>
      </c>
      <c r="D3248" s="4" t="s">
        <v>265</v>
      </c>
      <c r="E3248" s="1">
        <v>696</v>
      </c>
      <c r="F3248" s="1">
        <v>3</v>
      </c>
      <c r="G3248" s="1">
        <v>0</v>
      </c>
      <c r="H3248" s="8">
        <v>1629903</v>
      </c>
      <c r="I3248" s="8">
        <v>680292</v>
      </c>
      <c r="J3248" s="8">
        <v>8431674</v>
      </c>
      <c r="K3248" s="1" t="s">
        <v>166</v>
      </c>
    </row>
    <row r="3249" spans="1:11">
      <c r="A3249" s="1" t="s">
        <v>232</v>
      </c>
      <c r="B3249" s="1">
        <v>3248</v>
      </c>
      <c r="C3249" s="1">
        <v>202510</v>
      </c>
      <c r="D3249" s="4" t="s">
        <v>265</v>
      </c>
      <c r="E3249" s="1">
        <v>720</v>
      </c>
      <c r="F3249" s="1">
        <v>3</v>
      </c>
      <c r="G3249" s="1">
        <v>0</v>
      </c>
      <c r="H3249" s="8">
        <v>6520426</v>
      </c>
      <c r="I3249" s="8">
        <v>2827955</v>
      </c>
      <c r="J3249" s="8">
        <v>38578336</v>
      </c>
      <c r="K3249" s="1" t="s">
        <v>166</v>
      </c>
    </row>
    <row r="3250" spans="1:11">
      <c r="A3250" s="1" t="s">
        <v>232</v>
      </c>
      <c r="B3250" s="1">
        <v>3249</v>
      </c>
      <c r="C3250" s="1">
        <v>202510</v>
      </c>
      <c r="D3250" s="4" t="s">
        <v>271</v>
      </c>
      <c r="E3250" s="1">
        <v>52</v>
      </c>
      <c r="F3250" s="1">
        <v>3</v>
      </c>
      <c r="G3250" s="1">
        <v>0</v>
      </c>
      <c r="H3250" s="8">
        <v>42439</v>
      </c>
      <c r="I3250" s="8">
        <v>14944</v>
      </c>
      <c r="J3250" s="8">
        <v>633994</v>
      </c>
      <c r="K3250" s="1" t="s">
        <v>166</v>
      </c>
    </row>
    <row r="3251" spans="1:11">
      <c r="A3251" s="1" t="s">
        <v>232</v>
      </c>
      <c r="B3251" s="1">
        <v>3250</v>
      </c>
      <c r="C3251" s="1">
        <v>202510</v>
      </c>
      <c r="D3251" s="4" t="s">
        <v>271</v>
      </c>
      <c r="E3251" s="1">
        <v>204</v>
      </c>
      <c r="F3251" s="1">
        <v>3</v>
      </c>
      <c r="G3251" s="1">
        <v>0</v>
      </c>
      <c r="H3251" s="8">
        <v>32481</v>
      </c>
      <c r="I3251" s="8">
        <v>13001</v>
      </c>
      <c r="J3251" s="8">
        <v>287665</v>
      </c>
      <c r="K3251" s="1" t="s">
        <v>166</v>
      </c>
    </row>
    <row r="3252" spans="1:11">
      <c r="A3252" s="1" t="s">
        <v>232</v>
      </c>
      <c r="B3252" s="1">
        <v>3251</v>
      </c>
      <c r="C3252" s="1">
        <v>202510</v>
      </c>
      <c r="D3252" s="4" t="s">
        <v>271</v>
      </c>
      <c r="E3252" s="1">
        <v>662</v>
      </c>
      <c r="F3252" s="1">
        <v>3</v>
      </c>
      <c r="G3252" s="1">
        <v>0</v>
      </c>
      <c r="H3252" s="8">
        <v>13557</v>
      </c>
      <c r="I3252" s="8">
        <v>5527</v>
      </c>
      <c r="J3252" s="8">
        <v>94633</v>
      </c>
      <c r="K3252" s="1" t="s">
        <v>166</v>
      </c>
    </row>
    <row r="3253" spans="1:11">
      <c r="A3253" s="1" t="s">
        <v>232</v>
      </c>
      <c r="B3253" s="1">
        <v>3252</v>
      </c>
      <c r="C3253" s="1">
        <v>202510</v>
      </c>
      <c r="D3253" s="4" t="s">
        <v>271</v>
      </c>
      <c r="E3253" s="1">
        <v>664</v>
      </c>
      <c r="F3253" s="1">
        <v>3</v>
      </c>
      <c r="G3253" s="1">
        <v>0</v>
      </c>
      <c r="H3253" s="8">
        <v>209998</v>
      </c>
      <c r="I3253" s="8">
        <v>78731</v>
      </c>
      <c r="J3253" s="8">
        <v>2575343</v>
      </c>
      <c r="K3253" s="1" t="s">
        <v>166</v>
      </c>
    </row>
    <row r="3254" spans="1:11">
      <c r="A3254" s="1" t="s">
        <v>232</v>
      </c>
      <c r="B3254" s="1">
        <v>3253</v>
      </c>
      <c r="C3254" s="1">
        <v>202510</v>
      </c>
      <c r="D3254" s="4" t="s">
        <v>271</v>
      </c>
      <c r="E3254" s="1">
        <v>666</v>
      </c>
      <c r="F3254" s="1">
        <v>3</v>
      </c>
      <c r="G3254" s="1">
        <v>0</v>
      </c>
      <c r="H3254" s="8">
        <v>240939</v>
      </c>
      <c r="I3254" s="8">
        <v>97131</v>
      </c>
      <c r="J3254" s="8">
        <v>1796038</v>
      </c>
      <c r="K3254" s="1" t="s">
        <v>166</v>
      </c>
    </row>
    <row r="3255" spans="1:11">
      <c r="A3255" s="1" t="s">
        <v>232</v>
      </c>
      <c r="B3255" s="1">
        <v>3254</v>
      </c>
      <c r="C3255" s="1">
        <v>202510</v>
      </c>
      <c r="D3255" s="4" t="s">
        <v>271</v>
      </c>
      <c r="E3255" s="1">
        <v>669</v>
      </c>
      <c r="F3255" s="1">
        <v>3</v>
      </c>
      <c r="G3255" s="1">
        <v>0</v>
      </c>
      <c r="H3255" s="8">
        <v>173016</v>
      </c>
      <c r="I3255" s="8">
        <v>60016</v>
      </c>
      <c r="J3255" s="8">
        <v>1425303</v>
      </c>
      <c r="K3255" s="1" t="s">
        <v>166</v>
      </c>
    </row>
    <row r="3256" spans="1:11">
      <c r="A3256" s="1" t="s">
        <v>232</v>
      </c>
      <c r="B3256" s="1">
        <v>3255</v>
      </c>
      <c r="C3256" s="1">
        <v>202510</v>
      </c>
      <c r="D3256" s="4" t="s">
        <v>271</v>
      </c>
      <c r="E3256" s="1">
        <v>676</v>
      </c>
      <c r="F3256" s="1">
        <v>3</v>
      </c>
      <c r="G3256" s="1">
        <v>0</v>
      </c>
      <c r="H3256" s="8">
        <v>15631</v>
      </c>
      <c r="I3256" s="8">
        <v>13407</v>
      </c>
      <c r="J3256" s="8">
        <v>658544</v>
      </c>
      <c r="K3256" s="1" t="s">
        <v>166</v>
      </c>
    </row>
    <row r="3257" spans="1:11">
      <c r="A3257" s="1" t="s">
        <v>232</v>
      </c>
      <c r="B3257" s="1">
        <v>3256</v>
      </c>
      <c r="C3257" s="1">
        <v>202510</v>
      </c>
      <c r="D3257" s="4" t="s">
        <v>271</v>
      </c>
      <c r="E3257" s="1">
        <v>690</v>
      </c>
      <c r="F3257" s="1">
        <v>3</v>
      </c>
      <c r="G3257" s="1">
        <v>0</v>
      </c>
      <c r="H3257" s="8">
        <v>52876</v>
      </c>
      <c r="I3257" s="8">
        <v>22101</v>
      </c>
      <c r="J3257" s="8">
        <v>610855</v>
      </c>
      <c r="K3257" s="1" t="s">
        <v>166</v>
      </c>
    </row>
    <row r="3258" spans="1:11">
      <c r="A3258" s="1" t="s">
        <v>232</v>
      </c>
      <c r="B3258" s="1">
        <v>3257</v>
      </c>
      <c r="C3258" s="1">
        <v>202510</v>
      </c>
      <c r="D3258" s="4" t="s">
        <v>271</v>
      </c>
      <c r="E3258" s="1">
        <v>696</v>
      </c>
      <c r="F3258" s="1">
        <v>3</v>
      </c>
      <c r="G3258" s="1">
        <v>0</v>
      </c>
      <c r="H3258" s="8">
        <v>73630</v>
      </c>
      <c r="I3258" s="8">
        <v>28563</v>
      </c>
      <c r="J3258" s="8">
        <v>645703</v>
      </c>
      <c r="K3258" s="1" t="s">
        <v>166</v>
      </c>
    </row>
    <row r="3259" spans="1:11">
      <c r="A3259" s="1" t="s">
        <v>232</v>
      </c>
      <c r="B3259" s="1">
        <v>3258</v>
      </c>
      <c r="C3259" s="1">
        <v>202510</v>
      </c>
      <c r="D3259" s="4" t="s">
        <v>271</v>
      </c>
      <c r="E3259" s="1">
        <v>720</v>
      </c>
      <c r="F3259" s="1">
        <v>3</v>
      </c>
      <c r="G3259" s="1">
        <v>0</v>
      </c>
      <c r="H3259" s="8">
        <v>841539</v>
      </c>
      <c r="I3259" s="8">
        <v>407658</v>
      </c>
      <c r="J3259" s="8">
        <v>10030930</v>
      </c>
      <c r="K3259" s="1" t="s">
        <v>166</v>
      </c>
    </row>
    <row r="3260" spans="1:11">
      <c r="A3260" s="1" t="s">
        <v>232</v>
      </c>
      <c r="B3260" s="1">
        <v>3259</v>
      </c>
      <c r="C3260" s="1">
        <v>202510</v>
      </c>
      <c r="D3260" s="4" t="s">
        <v>278</v>
      </c>
      <c r="E3260" s="1">
        <v>52</v>
      </c>
      <c r="F3260" s="1">
        <v>3</v>
      </c>
      <c r="G3260" s="1">
        <v>0</v>
      </c>
      <c r="H3260" s="8">
        <v>90315</v>
      </c>
      <c r="I3260" s="8">
        <v>32544</v>
      </c>
      <c r="J3260" s="8">
        <v>1092544</v>
      </c>
      <c r="K3260" s="1" t="s">
        <v>166</v>
      </c>
    </row>
    <row r="3261" spans="1:11">
      <c r="A3261" s="1" t="s">
        <v>232</v>
      </c>
      <c r="B3261" s="1">
        <v>3260</v>
      </c>
      <c r="C3261" s="1">
        <v>202510</v>
      </c>
      <c r="D3261" s="4" t="s">
        <v>278</v>
      </c>
      <c r="E3261" s="1">
        <v>204</v>
      </c>
      <c r="F3261" s="1">
        <v>3</v>
      </c>
      <c r="G3261" s="1">
        <v>0</v>
      </c>
      <c r="H3261" s="8">
        <v>4395</v>
      </c>
      <c r="I3261" s="8">
        <v>1309</v>
      </c>
      <c r="J3261" s="8">
        <v>57135</v>
      </c>
      <c r="K3261" s="1" t="s">
        <v>166</v>
      </c>
    </row>
    <row r="3262" spans="1:11">
      <c r="A3262" s="1" t="s">
        <v>232</v>
      </c>
      <c r="B3262" s="1">
        <v>3261</v>
      </c>
      <c r="C3262" s="1">
        <v>202510</v>
      </c>
      <c r="D3262" s="4" t="s">
        <v>278</v>
      </c>
      <c r="E3262" s="1">
        <v>662</v>
      </c>
      <c r="F3262" s="1">
        <v>3</v>
      </c>
      <c r="G3262" s="1">
        <v>0</v>
      </c>
      <c r="H3262" s="8">
        <v>10233</v>
      </c>
      <c r="I3262" s="8">
        <v>5748</v>
      </c>
      <c r="J3262" s="8">
        <v>86693</v>
      </c>
      <c r="K3262" s="1" t="s">
        <v>166</v>
      </c>
    </row>
    <row r="3263" spans="1:11">
      <c r="A3263" s="1" t="s">
        <v>232</v>
      </c>
      <c r="B3263" s="1">
        <v>3262</v>
      </c>
      <c r="C3263" s="1">
        <v>202510</v>
      </c>
      <c r="D3263" s="4" t="s">
        <v>278</v>
      </c>
      <c r="E3263" s="1">
        <v>664</v>
      </c>
      <c r="F3263" s="1">
        <v>3</v>
      </c>
      <c r="G3263" s="1">
        <v>0</v>
      </c>
      <c r="H3263" s="8">
        <v>306490</v>
      </c>
      <c r="I3263" s="8">
        <v>104693</v>
      </c>
      <c r="J3263" s="8">
        <v>2100150</v>
      </c>
      <c r="K3263" s="1" t="s">
        <v>166</v>
      </c>
    </row>
    <row r="3264" spans="1:11">
      <c r="A3264" s="1" t="s">
        <v>232</v>
      </c>
      <c r="B3264" s="1">
        <v>3263</v>
      </c>
      <c r="C3264" s="1">
        <v>202510</v>
      </c>
      <c r="D3264" s="4" t="s">
        <v>278</v>
      </c>
      <c r="E3264" s="1">
        <v>666</v>
      </c>
      <c r="F3264" s="1">
        <v>3</v>
      </c>
      <c r="G3264" s="1">
        <v>0</v>
      </c>
      <c r="H3264" s="8">
        <v>1475521</v>
      </c>
      <c r="I3264" s="8">
        <v>524177</v>
      </c>
      <c r="J3264" s="8">
        <v>8708228</v>
      </c>
      <c r="K3264" s="1" t="s">
        <v>166</v>
      </c>
    </row>
    <row r="3265" spans="1:11">
      <c r="A3265" s="1" t="s">
        <v>232</v>
      </c>
      <c r="B3265" s="1">
        <v>3264</v>
      </c>
      <c r="C3265" s="1">
        <v>202510</v>
      </c>
      <c r="D3265" s="4" t="s">
        <v>278</v>
      </c>
      <c r="E3265" s="1">
        <v>669</v>
      </c>
      <c r="F3265" s="1">
        <v>3</v>
      </c>
      <c r="G3265" s="1">
        <v>0</v>
      </c>
      <c r="H3265" s="8">
        <v>68064</v>
      </c>
      <c r="I3265" s="8">
        <v>25775</v>
      </c>
      <c r="J3265" s="8">
        <v>441736</v>
      </c>
      <c r="K3265" s="1" t="s">
        <v>166</v>
      </c>
    </row>
    <row r="3266" spans="1:11">
      <c r="A3266" s="1" t="s">
        <v>232</v>
      </c>
      <c r="B3266" s="1">
        <v>3265</v>
      </c>
      <c r="C3266" s="1">
        <v>202510</v>
      </c>
      <c r="D3266" s="4" t="s">
        <v>278</v>
      </c>
      <c r="E3266" s="1">
        <v>676</v>
      </c>
      <c r="F3266" s="1">
        <v>3</v>
      </c>
      <c r="G3266" s="1">
        <v>0</v>
      </c>
      <c r="H3266" s="8">
        <v>8616</v>
      </c>
      <c r="I3266" s="8">
        <v>3608</v>
      </c>
      <c r="J3266" s="8">
        <v>30762</v>
      </c>
      <c r="K3266" s="1" t="s">
        <v>166</v>
      </c>
    </row>
    <row r="3267" spans="1:11">
      <c r="A3267" s="1" t="s">
        <v>232</v>
      </c>
      <c r="B3267" s="1">
        <v>3266</v>
      </c>
      <c r="C3267" s="1">
        <v>202510</v>
      </c>
      <c r="D3267" s="4" t="s">
        <v>278</v>
      </c>
      <c r="E3267" s="1">
        <v>690</v>
      </c>
      <c r="F3267" s="1">
        <v>3</v>
      </c>
      <c r="G3267" s="1">
        <v>0</v>
      </c>
      <c r="H3267" s="8">
        <v>134780</v>
      </c>
      <c r="I3267" s="8">
        <v>49143</v>
      </c>
      <c r="J3267" s="8">
        <v>1341526</v>
      </c>
      <c r="K3267" s="1" t="s">
        <v>166</v>
      </c>
    </row>
    <row r="3268" spans="1:11">
      <c r="A3268" s="1" t="s">
        <v>232</v>
      </c>
      <c r="B3268" s="1">
        <v>3267</v>
      </c>
      <c r="C3268" s="1">
        <v>202510</v>
      </c>
      <c r="D3268" s="4" t="s">
        <v>278</v>
      </c>
      <c r="E3268" s="1">
        <v>696</v>
      </c>
      <c r="F3268" s="1">
        <v>3</v>
      </c>
      <c r="G3268" s="1">
        <v>0</v>
      </c>
      <c r="H3268" s="8">
        <v>217567</v>
      </c>
      <c r="I3268" s="8">
        <v>85507</v>
      </c>
      <c r="J3268" s="8">
        <v>1817166</v>
      </c>
      <c r="K3268" s="1" t="s">
        <v>166</v>
      </c>
    </row>
    <row r="3269" spans="1:11">
      <c r="A3269" s="1" t="s">
        <v>232</v>
      </c>
      <c r="B3269" s="1">
        <v>3268</v>
      </c>
      <c r="C3269" s="1">
        <v>202510</v>
      </c>
      <c r="D3269" s="4" t="s">
        <v>278</v>
      </c>
      <c r="E3269" s="1">
        <v>720</v>
      </c>
      <c r="F3269" s="1">
        <v>3</v>
      </c>
      <c r="G3269" s="1">
        <v>0</v>
      </c>
      <c r="H3269" s="8">
        <v>114984</v>
      </c>
      <c r="I3269" s="8">
        <v>47899</v>
      </c>
      <c r="J3269" s="8">
        <v>879271</v>
      </c>
      <c r="K3269" s="1" t="s">
        <v>166</v>
      </c>
    </row>
    <row r="3270" spans="1:11">
      <c r="A3270" s="1" t="s">
        <v>232</v>
      </c>
      <c r="B3270" s="1">
        <v>3269</v>
      </c>
      <c r="C3270" s="1">
        <v>202511</v>
      </c>
      <c r="D3270" s="4" t="s">
        <v>256</v>
      </c>
      <c r="E3270" s="1">
        <v>52</v>
      </c>
      <c r="F3270" s="1">
        <v>3</v>
      </c>
      <c r="G3270" s="1">
        <v>0</v>
      </c>
      <c r="H3270" s="8">
        <v>1292577</v>
      </c>
      <c r="I3270" s="8">
        <v>320155</v>
      </c>
      <c r="J3270" s="8">
        <v>6925124</v>
      </c>
      <c r="K3270" s="1" t="s">
        <v>166</v>
      </c>
    </row>
    <row r="3271" spans="1:11">
      <c r="A3271" s="1" t="s">
        <v>232</v>
      </c>
      <c r="B3271" s="1">
        <v>3270</v>
      </c>
      <c r="C3271" s="1">
        <v>202511</v>
      </c>
      <c r="D3271" s="4" t="s">
        <v>256</v>
      </c>
      <c r="E3271" s="1">
        <v>204</v>
      </c>
      <c r="F3271" s="1">
        <v>3</v>
      </c>
      <c r="G3271" s="1">
        <v>0</v>
      </c>
      <c r="H3271" s="8">
        <v>649715</v>
      </c>
      <c r="I3271" s="8">
        <v>105461</v>
      </c>
      <c r="J3271" s="8">
        <v>873263</v>
      </c>
      <c r="K3271" s="1" t="s">
        <v>166</v>
      </c>
    </row>
    <row r="3272" spans="1:11">
      <c r="A3272" s="1" t="s">
        <v>232</v>
      </c>
      <c r="B3272" s="1">
        <v>3271</v>
      </c>
      <c r="C3272" s="1">
        <v>202511</v>
      </c>
      <c r="D3272" s="4" t="s">
        <v>256</v>
      </c>
      <c r="E3272" s="1">
        <v>662</v>
      </c>
      <c r="F3272" s="1">
        <v>3</v>
      </c>
      <c r="G3272" s="1">
        <v>0</v>
      </c>
      <c r="H3272" s="8">
        <v>1073246</v>
      </c>
      <c r="I3272" s="8">
        <v>282048</v>
      </c>
      <c r="J3272" s="8">
        <v>3103123</v>
      </c>
      <c r="K3272" s="1" t="s">
        <v>166</v>
      </c>
    </row>
    <row r="3273" spans="1:11">
      <c r="A3273" s="1" t="s">
        <v>232</v>
      </c>
      <c r="B3273" s="1">
        <v>3272</v>
      </c>
      <c r="C3273" s="1">
        <v>202511</v>
      </c>
      <c r="D3273" s="4" t="s">
        <v>256</v>
      </c>
      <c r="E3273" s="1">
        <v>664</v>
      </c>
      <c r="F3273" s="1">
        <v>3</v>
      </c>
      <c r="G3273" s="1">
        <v>0</v>
      </c>
      <c r="H3273" s="8">
        <v>2928288</v>
      </c>
      <c r="I3273" s="8">
        <v>512627</v>
      </c>
      <c r="J3273" s="8">
        <v>6214639</v>
      </c>
      <c r="K3273" s="1" t="s">
        <v>166</v>
      </c>
    </row>
    <row r="3274" spans="1:11">
      <c r="A3274" s="1" t="s">
        <v>232</v>
      </c>
      <c r="B3274" s="1">
        <v>3273</v>
      </c>
      <c r="C3274" s="1">
        <v>202511</v>
      </c>
      <c r="D3274" s="4" t="s">
        <v>256</v>
      </c>
      <c r="E3274" s="1">
        <v>666</v>
      </c>
      <c r="F3274" s="1">
        <v>3</v>
      </c>
      <c r="G3274" s="1">
        <v>0</v>
      </c>
      <c r="H3274" s="8">
        <v>18814006</v>
      </c>
      <c r="I3274" s="8">
        <v>3057922</v>
      </c>
      <c r="J3274" s="8">
        <v>29640810</v>
      </c>
      <c r="K3274" s="1" t="s">
        <v>166</v>
      </c>
    </row>
    <row r="3275" spans="1:11">
      <c r="A3275" s="1" t="s">
        <v>232</v>
      </c>
      <c r="B3275" s="1">
        <v>3274</v>
      </c>
      <c r="C3275" s="1">
        <v>202511</v>
      </c>
      <c r="D3275" s="4" t="s">
        <v>256</v>
      </c>
      <c r="E3275" s="1">
        <v>669</v>
      </c>
      <c r="F3275" s="1">
        <v>3</v>
      </c>
      <c r="G3275" s="1">
        <v>0</v>
      </c>
      <c r="H3275" s="8">
        <v>1283953</v>
      </c>
      <c r="I3275" s="8">
        <v>148930</v>
      </c>
      <c r="J3275" s="8">
        <v>1394607</v>
      </c>
      <c r="K3275" s="1" t="s">
        <v>166</v>
      </c>
    </row>
    <row r="3276" spans="1:11">
      <c r="A3276" s="1" t="s">
        <v>232</v>
      </c>
      <c r="B3276" s="1">
        <v>3275</v>
      </c>
      <c r="C3276" s="1">
        <v>202511</v>
      </c>
      <c r="D3276" s="4" t="s">
        <v>256</v>
      </c>
      <c r="E3276" s="1">
        <v>676</v>
      </c>
      <c r="F3276" s="1">
        <v>3</v>
      </c>
      <c r="G3276" s="1">
        <v>0</v>
      </c>
      <c r="H3276" s="8">
        <v>279</v>
      </c>
      <c r="I3276" s="8">
        <v>38</v>
      </c>
      <c r="J3276" s="8">
        <v>1255</v>
      </c>
      <c r="K3276" s="1" t="s">
        <v>166</v>
      </c>
    </row>
    <row r="3277" spans="1:11">
      <c r="A3277" s="1" t="s">
        <v>232</v>
      </c>
      <c r="B3277" s="1">
        <v>3276</v>
      </c>
      <c r="C3277" s="1">
        <v>202511</v>
      </c>
      <c r="D3277" s="4" t="s">
        <v>256</v>
      </c>
      <c r="E3277" s="1">
        <v>690</v>
      </c>
      <c r="F3277" s="1">
        <v>3</v>
      </c>
      <c r="G3277" s="1">
        <v>0</v>
      </c>
      <c r="H3277" s="8">
        <v>458282</v>
      </c>
      <c r="I3277" s="8">
        <v>84622</v>
      </c>
      <c r="J3277" s="8">
        <v>1566407</v>
      </c>
      <c r="K3277" s="1" t="s">
        <v>166</v>
      </c>
    </row>
    <row r="3278" spans="1:11">
      <c r="A3278" s="1" t="s">
        <v>232</v>
      </c>
      <c r="B3278" s="1">
        <v>3277</v>
      </c>
      <c r="C3278" s="1">
        <v>202511</v>
      </c>
      <c r="D3278" s="4" t="s">
        <v>256</v>
      </c>
      <c r="E3278" s="1">
        <v>696</v>
      </c>
      <c r="F3278" s="1">
        <v>3</v>
      </c>
      <c r="G3278" s="1">
        <v>0</v>
      </c>
      <c r="H3278" s="8">
        <v>172645</v>
      </c>
      <c r="I3278" s="8">
        <v>28458</v>
      </c>
      <c r="J3278" s="8">
        <v>590069</v>
      </c>
      <c r="K3278" s="1" t="s">
        <v>166</v>
      </c>
    </row>
    <row r="3279" spans="1:11">
      <c r="A3279" s="1" t="s">
        <v>232</v>
      </c>
      <c r="B3279" s="1">
        <v>3278</v>
      </c>
      <c r="C3279" s="1">
        <v>202511</v>
      </c>
      <c r="D3279" s="4" t="s">
        <v>256</v>
      </c>
      <c r="E3279" s="1">
        <v>720</v>
      </c>
      <c r="F3279" s="1">
        <v>3</v>
      </c>
      <c r="G3279" s="1">
        <v>0</v>
      </c>
      <c r="H3279" s="8">
        <v>759683</v>
      </c>
      <c r="I3279" s="8">
        <v>160627</v>
      </c>
      <c r="J3279" s="8">
        <v>2550741</v>
      </c>
      <c r="K3279" s="1" t="s">
        <v>166</v>
      </c>
    </row>
    <row r="3280" spans="1:11">
      <c r="A3280" s="1" t="s">
        <v>232</v>
      </c>
      <c r="B3280" s="1">
        <v>3279</v>
      </c>
      <c r="C3280" s="1">
        <v>202511</v>
      </c>
      <c r="D3280" s="4" t="s">
        <v>265</v>
      </c>
      <c r="E3280" s="1">
        <v>52</v>
      </c>
      <c r="F3280" s="1">
        <v>3</v>
      </c>
      <c r="G3280" s="1">
        <v>0</v>
      </c>
      <c r="H3280" s="8">
        <v>682609</v>
      </c>
      <c r="I3280" s="8">
        <v>274136</v>
      </c>
      <c r="J3280" s="8">
        <v>5837646</v>
      </c>
      <c r="K3280" s="1" t="s">
        <v>166</v>
      </c>
    </row>
    <row r="3281" spans="1:11">
      <c r="A3281" s="1" t="s">
        <v>232</v>
      </c>
      <c r="B3281" s="1">
        <v>3280</v>
      </c>
      <c r="C3281" s="1">
        <v>202511</v>
      </c>
      <c r="D3281" s="4" t="s">
        <v>265</v>
      </c>
      <c r="E3281" s="1">
        <v>204</v>
      </c>
      <c r="F3281" s="1">
        <v>3</v>
      </c>
      <c r="G3281" s="1">
        <v>0</v>
      </c>
      <c r="H3281" s="8">
        <v>10321</v>
      </c>
      <c r="I3281" s="8">
        <v>1623</v>
      </c>
      <c r="J3281" s="8">
        <v>49056</v>
      </c>
      <c r="K3281" s="1" t="s">
        <v>166</v>
      </c>
    </row>
    <row r="3282" spans="1:11">
      <c r="A3282" s="1" t="s">
        <v>232</v>
      </c>
      <c r="B3282" s="1">
        <v>3281</v>
      </c>
      <c r="C3282" s="1">
        <v>202511</v>
      </c>
      <c r="D3282" s="4" t="s">
        <v>265</v>
      </c>
      <c r="E3282" s="1">
        <v>662</v>
      </c>
      <c r="F3282" s="1">
        <v>3</v>
      </c>
      <c r="G3282" s="1">
        <v>0</v>
      </c>
      <c r="H3282" s="8">
        <v>93475</v>
      </c>
      <c r="I3282" s="8">
        <v>49130</v>
      </c>
      <c r="J3282" s="8">
        <v>578975</v>
      </c>
      <c r="K3282" s="1" t="s">
        <v>166</v>
      </c>
    </row>
    <row r="3283" spans="1:11">
      <c r="A3283" s="1" t="s">
        <v>232</v>
      </c>
      <c r="B3283" s="1">
        <v>3282</v>
      </c>
      <c r="C3283" s="1">
        <v>202511</v>
      </c>
      <c r="D3283" s="4" t="s">
        <v>265</v>
      </c>
      <c r="E3283" s="1">
        <v>664</v>
      </c>
      <c r="F3283" s="1">
        <v>3</v>
      </c>
      <c r="G3283" s="1">
        <v>0</v>
      </c>
      <c r="H3283" s="8">
        <v>51074</v>
      </c>
      <c r="I3283" s="8">
        <v>14570</v>
      </c>
      <c r="J3283" s="8">
        <v>192721</v>
      </c>
      <c r="K3283" s="1" t="s">
        <v>166</v>
      </c>
    </row>
    <row r="3284" spans="1:11">
      <c r="A3284" s="1" t="s">
        <v>232</v>
      </c>
      <c r="B3284" s="1">
        <v>3283</v>
      </c>
      <c r="C3284" s="1">
        <v>202511</v>
      </c>
      <c r="D3284" s="4" t="s">
        <v>265</v>
      </c>
      <c r="E3284" s="1">
        <v>666</v>
      </c>
      <c r="F3284" s="1">
        <v>3</v>
      </c>
      <c r="G3284" s="1">
        <v>0</v>
      </c>
      <c r="H3284" s="8">
        <v>3967558</v>
      </c>
      <c r="I3284" s="8">
        <v>1600777</v>
      </c>
      <c r="J3284" s="8">
        <v>19225452</v>
      </c>
      <c r="K3284" s="1" t="s">
        <v>166</v>
      </c>
    </row>
    <row r="3285" spans="1:11">
      <c r="A3285" s="1" t="s">
        <v>232</v>
      </c>
      <c r="B3285" s="1">
        <v>3284</v>
      </c>
      <c r="C3285" s="1">
        <v>202511</v>
      </c>
      <c r="D3285" s="4" t="s">
        <v>265</v>
      </c>
      <c r="E3285" s="1">
        <v>669</v>
      </c>
      <c r="F3285" s="1">
        <v>3</v>
      </c>
      <c r="G3285" s="1">
        <v>0</v>
      </c>
      <c r="H3285" s="8">
        <v>50965</v>
      </c>
      <c r="I3285" s="8">
        <v>16083</v>
      </c>
      <c r="J3285" s="8">
        <v>256452</v>
      </c>
      <c r="K3285" s="1" t="s">
        <v>166</v>
      </c>
    </row>
    <row r="3286" spans="1:11">
      <c r="A3286" s="1" t="s">
        <v>232</v>
      </c>
      <c r="B3286" s="1">
        <v>3285</v>
      </c>
      <c r="C3286" s="1">
        <v>202511</v>
      </c>
      <c r="D3286" s="4" t="s">
        <v>265</v>
      </c>
      <c r="E3286" s="1">
        <v>676</v>
      </c>
      <c r="F3286" s="1">
        <v>3</v>
      </c>
      <c r="G3286" s="1">
        <v>0</v>
      </c>
      <c r="H3286" s="8">
        <v>185597</v>
      </c>
      <c r="I3286" s="8">
        <v>66279</v>
      </c>
      <c r="J3286" s="8">
        <v>982223</v>
      </c>
      <c r="K3286" s="1" t="s">
        <v>166</v>
      </c>
    </row>
    <row r="3287" spans="1:11">
      <c r="A3287" s="1" t="s">
        <v>232</v>
      </c>
      <c r="B3287" s="1">
        <v>3286</v>
      </c>
      <c r="C3287" s="1">
        <v>202511</v>
      </c>
      <c r="D3287" s="4" t="s">
        <v>265</v>
      </c>
      <c r="E3287" s="1">
        <v>690</v>
      </c>
      <c r="F3287" s="1">
        <v>3</v>
      </c>
      <c r="G3287" s="1">
        <v>0</v>
      </c>
      <c r="H3287" s="8">
        <v>119790</v>
      </c>
      <c r="I3287" s="8">
        <v>44176</v>
      </c>
      <c r="J3287" s="8">
        <v>1149971</v>
      </c>
      <c r="K3287" s="1" t="s">
        <v>166</v>
      </c>
    </row>
    <row r="3288" spans="1:11">
      <c r="A3288" s="1" t="s">
        <v>232</v>
      </c>
      <c r="B3288" s="1">
        <v>3287</v>
      </c>
      <c r="C3288" s="1">
        <v>202511</v>
      </c>
      <c r="D3288" s="4" t="s">
        <v>265</v>
      </c>
      <c r="E3288" s="1">
        <v>696</v>
      </c>
      <c r="F3288" s="1">
        <v>3</v>
      </c>
      <c r="G3288" s="1">
        <v>0</v>
      </c>
      <c r="H3288" s="8">
        <v>1226531</v>
      </c>
      <c r="I3288" s="8">
        <v>462161</v>
      </c>
      <c r="J3288" s="8">
        <v>6042295</v>
      </c>
      <c r="K3288" s="1" t="s">
        <v>166</v>
      </c>
    </row>
    <row r="3289" spans="1:11">
      <c r="A3289" s="1" t="s">
        <v>232</v>
      </c>
      <c r="B3289" s="1">
        <v>3288</v>
      </c>
      <c r="C3289" s="1">
        <v>202511</v>
      </c>
      <c r="D3289" s="4" t="s">
        <v>265</v>
      </c>
      <c r="E3289" s="1">
        <v>720</v>
      </c>
      <c r="F3289" s="1">
        <v>3</v>
      </c>
      <c r="G3289" s="1">
        <v>0</v>
      </c>
      <c r="H3289" s="8">
        <v>4712411</v>
      </c>
      <c r="I3289" s="8">
        <v>1969281</v>
      </c>
      <c r="J3289" s="8">
        <v>26940430</v>
      </c>
      <c r="K3289" s="1" t="s">
        <v>166</v>
      </c>
    </row>
    <row r="3290" spans="1:11">
      <c r="A3290" s="1" t="s">
        <v>232</v>
      </c>
      <c r="B3290" s="1">
        <v>3289</v>
      </c>
      <c r="C3290" s="1">
        <v>202511</v>
      </c>
      <c r="D3290" s="4" t="s">
        <v>271</v>
      </c>
      <c r="E3290" s="1">
        <v>52</v>
      </c>
      <c r="F3290" s="1">
        <v>3</v>
      </c>
      <c r="G3290" s="1">
        <v>0</v>
      </c>
      <c r="H3290" s="8">
        <v>49775</v>
      </c>
      <c r="I3290" s="8">
        <v>19390</v>
      </c>
      <c r="J3290" s="8">
        <v>650121</v>
      </c>
      <c r="K3290" s="1" t="s">
        <v>166</v>
      </c>
    </row>
    <row r="3291" spans="1:11">
      <c r="A3291" s="1" t="s">
        <v>232</v>
      </c>
      <c r="B3291" s="1">
        <v>3290</v>
      </c>
      <c r="C3291" s="1">
        <v>202511</v>
      </c>
      <c r="D3291" s="4" t="s">
        <v>271</v>
      </c>
      <c r="E3291" s="1">
        <v>204</v>
      </c>
      <c r="F3291" s="1">
        <v>3</v>
      </c>
      <c r="G3291" s="1">
        <v>0</v>
      </c>
      <c r="H3291" s="8">
        <v>43471</v>
      </c>
      <c r="I3291" s="8">
        <v>16702</v>
      </c>
      <c r="J3291" s="8">
        <v>414746</v>
      </c>
      <c r="K3291" s="1" t="s">
        <v>166</v>
      </c>
    </row>
    <row r="3292" spans="1:11">
      <c r="A3292" s="1" t="s">
        <v>232</v>
      </c>
      <c r="B3292" s="1">
        <v>3291</v>
      </c>
      <c r="C3292" s="1">
        <v>202511</v>
      </c>
      <c r="D3292" s="4" t="s">
        <v>271</v>
      </c>
      <c r="E3292" s="1">
        <v>662</v>
      </c>
      <c r="F3292" s="1">
        <v>3</v>
      </c>
      <c r="G3292" s="1">
        <v>0</v>
      </c>
      <c r="H3292" s="8">
        <v>22476</v>
      </c>
      <c r="I3292" s="8">
        <v>10184</v>
      </c>
      <c r="J3292" s="8">
        <v>143418</v>
      </c>
      <c r="K3292" s="1" t="s">
        <v>166</v>
      </c>
    </row>
    <row r="3293" spans="1:11">
      <c r="A3293" s="1" t="s">
        <v>232</v>
      </c>
      <c r="B3293" s="1">
        <v>3292</v>
      </c>
      <c r="C3293" s="1">
        <v>202511</v>
      </c>
      <c r="D3293" s="4" t="s">
        <v>271</v>
      </c>
      <c r="E3293" s="1">
        <v>664</v>
      </c>
      <c r="F3293" s="1">
        <v>3</v>
      </c>
      <c r="G3293" s="1">
        <v>0</v>
      </c>
      <c r="H3293" s="8">
        <v>170720</v>
      </c>
      <c r="I3293" s="8">
        <v>46594</v>
      </c>
      <c r="J3293" s="8">
        <v>1896519</v>
      </c>
      <c r="K3293" s="1" t="s">
        <v>166</v>
      </c>
    </row>
    <row r="3294" spans="1:11">
      <c r="A3294" s="1" t="s">
        <v>232</v>
      </c>
      <c r="B3294" s="1">
        <v>3293</v>
      </c>
      <c r="C3294" s="1">
        <v>202511</v>
      </c>
      <c r="D3294" s="4" t="s">
        <v>271</v>
      </c>
      <c r="E3294" s="1">
        <v>666</v>
      </c>
      <c r="F3294" s="1">
        <v>3</v>
      </c>
      <c r="G3294" s="1">
        <v>0</v>
      </c>
      <c r="H3294" s="8">
        <v>130504</v>
      </c>
      <c r="I3294" s="8">
        <v>54293</v>
      </c>
      <c r="J3294" s="8">
        <v>986551</v>
      </c>
      <c r="K3294" s="1" t="s">
        <v>166</v>
      </c>
    </row>
    <row r="3295" spans="1:11">
      <c r="A3295" s="1" t="s">
        <v>232</v>
      </c>
      <c r="B3295" s="1">
        <v>3294</v>
      </c>
      <c r="C3295" s="1">
        <v>202511</v>
      </c>
      <c r="D3295" s="4" t="s">
        <v>271</v>
      </c>
      <c r="E3295" s="1">
        <v>669</v>
      </c>
      <c r="F3295" s="1">
        <v>3</v>
      </c>
      <c r="G3295" s="1">
        <v>0</v>
      </c>
      <c r="H3295" s="8">
        <v>79055</v>
      </c>
      <c r="I3295" s="8">
        <v>24422</v>
      </c>
      <c r="J3295" s="8">
        <v>548287</v>
      </c>
      <c r="K3295" s="1" t="s">
        <v>166</v>
      </c>
    </row>
    <row r="3296" spans="1:11">
      <c r="A3296" s="1" t="s">
        <v>232</v>
      </c>
      <c r="B3296" s="1">
        <v>3295</v>
      </c>
      <c r="C3296" s="1">
        <v>202511</v>
      </c>
      <c r="D3296" s="4" t="s">
        <v>271</v>
      </c>
      <c r="E3296" s="1">
        <v>676</v>
      </c>
      <c r="F3296" s="1">
        <v>3</v>
      </c>
      <c r="G3296" s="1">
        <v>0</v>
      </c>
      <c r="H3296" s="8">
        <v>11247</v>
      </c>
      <c r="I3296" s="8">
        <v>10946</v>
      </c>
      <c r="J3296" s="8">
        <v>707696</v>
      </c>
      <c r="K3296" s="1" t="s">
        <v>166</v>
      </c>
    </row>
    <row r="3297" spans="1:11">
      <c r="A3297" s="1" t="s">
        <v>232</v>
      </c>
      <c r="B3297" s="1">
        <v>3296</v>
      </c>
      <c r="C3297" s="1">
        <v>202511</v>
      </c>
      <c r="D3297" s="4" t="s">
        <v>271</v>
      </c>
      <c r="E3297" s="1">
        <v>690</v>
      </c>
      <c r="F3297" s="1">
        <v>3</v>
      </c>
      <c r="G3297" s="1">
        <v>0</v>
      </c>
      <c r="H3297" s="8">
        <v>33858</v>
      </c>
      <c r="I3297" s="8">
        <v>13972</v>
      </c>
      <c r="J3297" s="8">
        <v>397783</v>
      </c>
      <c r="K3297" s="1" t="s">
        <v>166</v>
      </c>
    </row>
    <row r="3298" spans="1:11">
      <c r="A3298" s="1" t="s">
        <v>232</v>
      </c>
      <c r="B3298" s="1">
        <v>3297</v>
      </c>
      <c r="C3298" s="1">
        <v>202511</v>
      </c>
      <c r="D3298" s="4" t="s">
        <v>271</v>
      </c>
      <c r="E3298" s="1">
        <v>696</v>
      </c>
      <c r="F3298" s="1">
        <v>3</v>
      </c>
      <c r="G3298" s="1">
        <v>0</v>
      </c>
      <c r="H3298" s="8">
        <v>23361</v>
      </c>
      <c r="I3298" s="8">
        <v>11842</v>
      </c>
      <c r="J3298" s="8">
        <v>204322</v>
      </c>
      <c r="K3298" s="1" t="s">
        <v>166</v>
      </c>
    </row>
    <row r="3299" spans="1:11">
      <c r="A3299" s="1" t="s">
        <v>232</v>
      </c>
      <c r="B3299" s="1">
        <v>3298</v>
      </c>
      <c r="C3299" s="1">
        <v>202511</v>
      </c>
      <c r="D3299" s="4" t="s">
        <v>271</v>
      </c>
      <c r="E3299" s="1">
        <v>720</v>
      </c>
      <c r="F3299" s="1">
        <v>3</v>
      </c>
      <c r="G3299" s="1">
        <v>0</v>
      </c>
      <c r="H3299" s="8">
        <v>594200</v>
      </c>
      <c r="I3299" s="8">
        <v>274794</v>
      </c>
      <c r="J3299" s="8">
        <v>7235436</v>
      </c>
      <c r="K3299" s="1" t="s">
        <v>166</v>
      </c>
    </row>
    <row r="3300" spans="1:11">
      <c r="A3300" s="1" t="s">
        <v>232</v>
      </c>
      <c r="B3300" s="1">
        <v>3299</v>
      </c>
      <c r="C3300" s="1">
        <v>202511</v>
      </c>
      <c r="D3300" s="4" t="s">
        <v>278</v>
      </c>
      <c r="E3300" s="1">
        <v>52</v>
      </c>
      <c r="F3300" s="1">
        <v>3</v>
      </c>
      <c r="G3300" s="1">
        <v>0</v>
      </c>
      <c r="H3300" s="8">
        <v>66364</v>
      </c>
      <c r="I3300" s="8">
        <v>20661</v>
      </c>
      <c r="J3300" s="8">
        <v>878189</v>
      </c>
      <c r="K3300" s="1" t="s">
        <v>166</v>
      </c>
    </row>
    <row r="3301" spans="1:11">
      <c r="A3301" s="1" t="s">
        <v>232</v>
      </c>
      <c r="B3301" s="1">
        <v>3300</v>
      </c>
      <c r="C3301" s="1">
        <v>202511</v>
      </c>
      <c r="D3301" s="4" t="s">
        <v>278</v>
      </c>
      <c r="E3301" s="1">
        <v>204</v>
      </c>
      <c r="F3301" s="1">
        <v>3</v>
      </c>
      <c r="G3301" s="1">
        <v>0</v>
      </c>
      <c r="H3301" s="8">
        <v>11586</v>
      </c>
      <c r="I3301" s="8">
        <v>3666</v>
      </c>
      <c r="J3301" s="8">
        <v>137945</v>
      </c>
      <c r="K3301" s="1" t="s">
        <v>166</v>
      </c>
    </row>
    <row r="3302" spans="1:11">
      <c r="A3302" s="1" t="s">
        <v>232</v>
      </c>
      <c r="B3302" s="1">
        <v>3301</v>
      </c>
      <c r="C3302" s="1">
        <v>202511</v>
      </c>
      <c r="D3302" s="4" t="s">
        <v>278</v>
      </c>
      <c r="E3302" s="1">
        <v>662</v>
      </c>
      <c r="F3302" s="1">
        <v>3</v>
      </c>
      <c r="G3302" s="1">
        <v>0</v>
      </c>
      <c r="H3302" s="8">
        <v>16353</v>
      </c>
      <c r="I3302" s="8">
        <v>5085</v>
      </c>
      <c r="J3302" s="8">
        <v>38129</v>
      </c>
      <c r="K3302" s="1" t="s">
        <v>166</v>
      </c>
    </row>
    <row r="3303" spans="1:11">
      <c r="A3303" s="1" t="s">
        <v>232</v>
      </c>
      <c r="B3303" s="1">
        <v>3302</v>
      </c>
      <c r="C3303" s="1">
        <v>202511</v>
      </c>
      <c r="D3303" s="4" t="s">
        <v>278</v>
      </c>
      <c r="E3303" s="1">
        <v>664</v>
      </c>
      <c r="F3303" s="1">
        <v>3</v>
      </c>
      <c r="G3303" s="1">
        <v>0</v>
      </c>
      <c r="H3303" s="8">
        <v>226616</v>
      </c>
      <c r="I3303" s="8">
        <v>85011</v>
      </c>
      <c r="J3303" s="8">
        <v>1534616</v>
      </c>
      <c r="K3303" s="1" t="s">
        <v>166</v>
      </c>
    </row>
    <row r="3304" spans="1:11">
      <c r="A3304" s="1" t="s">
        <v>232</v>
      </c>
      <c r="B3304" s="1">
        <v>3303</v>
      </c>
      <c r="C3304" s="1">
        <v>202511</v>
      </c>
      <c r="D3304" s="4" t="s">
        <v>278</v>
      </c>
      <c r="E3304" s="1">
        <v>666</v>
      </c>
      <c r="F3304" s="1">
        <v>3</v>
      </c>
      <c r="G3304" s="1">
        <v>0</v>
      </c>
      <c r="H3304" s="8">
        <v>1030888</v>
      </c>
      <c r="I3304" s="8">
        <v>359619</v>
      </c>
      <c r="J3304" s="8">
        <v>5446978</v>
      </c>
      <c r="K3304" s="1" t="s">
        <v>166</v>
      </c>
    </row>
    <row r="3305" spans="1:11">
      <c r="A3305" s="1" t="s">
        <v>232</v>
      </c>
      <c r="B3305" s="1">
        <v>3304</v>
      </c>
      <c r="C3305" s="1">
        <v>202511</v>
      </c>
      <c r="D3305" s="4" t="s">
        <v>278</v>
      </c>
      <c r="E3305" s="1">
        <v>669</v>
      </c>
      <c r="F3305" s="1">
        <v>3</v>
      </c>
      <c r="G3305" s="1">
        <v>0</v>
      </c>
      <c r="H3305" s="8">
        <v>53169</v>
      </c>
      <c r="I3305" s="8">
        <v>16552</v>
      </c>
      <c r="J3305" s="8">
        <v>296317</v>
      </c>
      <c r="K3305" s="1" t="s">
        <v>166</v>
      </c>
    </row>
    <row r="3306" spans="1:11">
      <c r="A3306" s="1" t="s">
        <v>232</v>
      </c>
      <c r="B3306" s="1">
        <v>3305</v>
      </c>
      <c r="C3306" s="1">
        <v>202511</v>
      </c>
      <c r="D3306" s="4" t="s">
        <v>278</v>
      </c>
      <c r="E3306" s="1">
        <v>676</v>
      </c>
      <c r="F3306" s="1">
        <v>3</v>
      </c>
      <c r="G3306" s="1">
        <v>0</v>
      </c>
      <c r="H3306" s="8">
        <v>8158</v>
      </c>
      <c r="I3306" s="8">
        <v>3301</v>
      </c>
      <c r="J3306" s="8">
        <v>30383</v>
      </c>
      <c r="K3306" s="1" t="s">
        <v>166</v>
      </c>
    </row>
    <row r="3307" spans="1:11">
      <c r="A3307" s="1" t="s">
        <v>232</v>
      </c>
      <c r="B3307" s="1">
        <v>3306</v>
      </c>
      <c r="C3307" s="1">
        <v>202511</v>
      </c>
      <c r="D3307" s="4" t="s">
        <v>278</v>
      </c>
      <c r="E3307" s="1">
        <v>690</v>
      </c>
      <c r="F3307" s="1">
        <v>3</v>
      </c>
      <c r="G3307" s="1">
        <v>0</v>
      </c>
      <c r="H3307" s="8">
        <v>147518</v>
      </c>
      <c r="I3307" s="8">
        <v>50223</v>
      </c>
      <c r="J3307" s="8">
        <v>1571395</v>
      </c>
      <c r="K3307" s="1" t="s">
        <v>166</v>
      </c>
    </row>
    <row r="3308" spans="1:11">
      <c r="A3308" s="1" t="s">
        <v>232</v>
      </c>
      <c r="B3308" s="1">
        <v>3307</v>
      </c>
      <c r="C3308" s="1">
        <v>202511</v>
      </c>
      <c r="D3308" s="4" t="s">
        <v>278</v>
      </c>
      <c r="E3308" s="1">
        <v>696</v>
      </c>
      <c r="F3308" s="1">
        <v>3</v>
      </c>
      <c r="G3308" s="1">
        <v>0</v>
      </c>
      <c r="H3308" s="8">
        <v>73937</v>
      </c>
      <c r="I3308" s="8">
        <v>32846</v>
      </c>
      <c r="J3308" s="8">
        <v>585756</v>
      </c>
      <c r="K3308" s="1" t="s">
        <v>166</v>
      </c>
    </row>
    <row r="3309" spans="1:11">
      <c r="A3309" s="1" t="s">
        <v>232</v>
      </c>
      <c r="B3309" s="1">
        <v>3308</v>
      </c>
      <c r="C3309" s="1">
        <v>202511</v>
      </c>
      <c r="D3309" s="4" t="s">
        <v>278</v>
      </c>
      <c r="E3309" s="1">
        <v>720</v>
      </c>
      <c r="F3309" s="1">
        <v>3</v>
      </c>
      <c r="G3309" s="1">
        <v>0</v>
      </c>
      <c r="H3309" s="8">
        <v>96738</v>
      </c>
      <c r="I3309" s="8">
        <v>42501</v>
      </c>
      <c r="J3309" s="8">
        <v>730082</v>
      </c>
      <c r="K3309" s="1" t="s">
        <v>166</v>
      </c>
    </row>
    <row r="3310" spans="1:11">
      <c r="A3310" s="1" t="s">
        <v>232</v>
      </c>
      <c r="B3310" s="1">
        <v>3309</v>
      </c>
      <c r="C3310" s="1">
        <v>202512</v>
      </c>
      <c r="D3310" s="4" t="s">
        <v>256</v>
      </c>
      <c r="E3310" s="1">
        <v>52</v>
      </c>
      <c r="F3310" s="1">
        <v>3</v>
      </c>
      <c r="G3310" s="1">
        <v>0</v>
      </c>
      <c r="H3310" s="8">
        <v>1108615</v>
      </c>
      <c r="I3310" s="8">
        <v>331548</v>
      </c>
      <c r="J3310" s="8">
        <v>5900865</v>
      </c>
      <c r="K3310" s="1" t="s">
        <v>166</v>
      </c>
    </row>
    <row r="3311" spans="1:11">
      <c r="A3311" s="1" t="s">
        <v>232</v>
      </c>
      <c r="B3311" s="1">
        <v>3310</v>
      </c>
      <c r="C3311" s="1">
        <v>202512</v>
      </c>
      <c r="D3311" s="4" t="s">
        <v>256</v>
      </c>
      <c r="E3311" s="1">
        <v>204</v>
      </c>
      <c r="F3311" s="1">
        <v>3</v>
      </c>
      <c r="G3311" s="1">
        <v>0</v>
      </c>
      <c r="H3311" s="8">
        <v>81843</v>
      </c>
      <c r="I3311" s="8">
        <v>15048</v>
      </c>
      <c r="J3311" s="8">
        <v>291282</v>
      </c>
      <c r="K3311" s="1" t="s">
        <v>166</v>
      </c>
    </row>
    <row r="3312" spans="1:11">
      <c r="A3312" s="1" t="s">
        <v>232</v>
      </c>
      <c r="B3312" s="1">
        <v>3311</v>
      </c>
      <c r="C3312" s="1">
        <v>202512</v>
      </c>
      <c r="D3312" s="4" t="s">
        <v>256</v>
      </c>
      <c r="E3312" s="1">
        <v>662</v>
      </c>
      <c r="F3312" s="1">
        <v>3</v>
      </c>
      <c r="G3312" s="1">
        <v>0</v>
      </c>
      <c r="H3312" s="8">
        <v>1070985</v>
      </c>
      <c r="I3312" s="8">
        <v>286964</v>
      </c>
      <c r="J3312" s="8">
        <v>3321784</v>
      </c>
      <c r="K3312" s="1" t="s">
        <v>166</v>
      </c>
    </row>
    <row r="3313" spans="1:11">
      <c r="A3313" s="1" t="s">
        <v>232</v>
      </c>
      <c r="B3313" s="1">
        <v>3312</v>
      </c>
      <c r="C3313" s="1">
        <v>202512</v>
      </c>
      <c r="D3313" s="4" t="s">
        <v>256</v>
      </c>
      <c r="E3313" s="1">
        <v>664</v>
      </c>
      <c r="F3313" s="1">
        <v>3</v>
      </c>
      <c r="G3313" s="1">
        <v>0</v>
      </c>
      <c r="H3313" s="8">
        <v>2386516</v>
      </c>
      <c r="I3313" s="8">
        <v>460071</v>
      </c>
      <c r="J3313" s="8">
        <v>5595878</v>
      </c>
      <c r="K3313" s="1" t="s">
        <v>166</v>
      </c>
    </row>
    <row r="3314" spans="1:11">
      <c r="A3314" s="1" t="s">
        <v>232</v>
      </c>
      <c r="B3314" s="1">
        <v>3313</v>
      </c>
      <c r="C3314" s="1">
        <v>202512</v>
      </c>
      <c r="D3314" s="4" t="s">
        <v>256</v>
      </c>
      <c r="E3314" s="1">
        <v>666</v>
      </c>
      <c r="F3314" s="1">
        <v>3</v>
      </c>
      <c r="G3314" s="1">
        <v>0</v>
      </c>
      <c r="H3314" s="8">
        <v>16518612</v>
      </c>
      <c r="I3314" s="8">
        <v>2733258</v>
      </c>
      <c r="J3314" s="8">
        <v>28291120</v>
      </c>
      <c r="K3314" s="1" t="s">
        <v>166</v>
      </c>
    </row>
    <row r="3315" spans="1:11">
      <c r="A3315" s="1" t="s">
        <v>232</v>
      </c>
      <c r="B3315" s="1">
        <v>3314</v>
      </c>
      <c r="C3315" s="1">
        <v>202512</v>
      </c>
      <c r="D3315" s="4" t="s">
        <v>256</v>
      </c>
      <c r="E3315" s="1">
        <v>669</v>
      </c>
      <c r="F3315" s="1">
        <v>3</v>
      </c>
      <c r="G3315" s="1">
        <v>0</v>
      </c>
      <c r="H3315" s="8">
        <v>897413</v>
      </c>
      <c r="I3315" s="8">
        <v>111863</v>
      </c>
      <c r="J3315" s="8">
        <v>987680</v>
      </c>
      <c r="K3315" s="1" t="s">
        <v>166</v>
      </c>
    </row>
    <row r="3316" spans="1:11">
      <c r="A3316" s="1" t="s">
        <v>232</v>
      </c>
      <c r="B3316" s="1">
        <v>3315</v>
      </c>
      <c r="C3316" s="1">
        <v>202512</v>
      </c>
      <c r="D3316" s="4" t="s">
        <v>256</v>
      </c>
      <c r="E3316" s="1">
        <v>676</v>
      </c>
      <c r="F3316" s="1">
        <v>3</v>
      </c>
      <c r="G3316" s="1">
        <v>0</v>
      </c>
      <c r="H3316" s="8">
        <v>55633</v>
      </c>
      <c r="I3316" s="8">
        <v>12338</v>
      </c>
      <c r="J3316" s="8">
        <v>117574</v>
      </c>
      <c r="K3316" s="1" t="s">
        <v>166</v>
      </c>
    </row>
    <row r="3317" spans="1:11">
      <c r="A3317" s="1" t="s">
        <v>232</v>
      </c>
      <c r="B3317" s="1">
        <v>3316</v>
      </c>
      <c r="C3317" s="1">
        <v>202512</v>
      </c>
      <c r="D3317" s="4" t="s">
        <v>256</v>
      </c>
      <c r="E3317" s="1">
        <v>690</v>
      </c>
      <c r="F3317" s="1">
        <v>3</v>
      </c>
      <c r="G3317" s="1">
        <v>0</v>
      </c>
      <c r="H3317" s="8">
        <v>563241</v>
      </c>
      <c r="I3317" s="8">
        <v>105962</v>
      </c>
      <c r="J3317" s="8">
        <v>1834883</v>
      </c>
      <c r="K3317" s="1" t="s">
        <v>166</v>
      </c>
    </row>
    <row r="3318" spans="1:11">
      <c r="A3318" s="1" t="s">
        <v>232</v>
      </c>
      <c r="B3318" s="1">
        <v>3317</v>
      </c>
      <c r="C3318" s="1">
        <v>202512</v>
      </c>
      <c r="D3318" s="4" t="s">
        <v>256</v>
      </c>
      <c r="E3318" s="1">
        <v>696</v>
      </c>
      <c r="F3318" s="1">
        <v>3</v>
      </c>
      <c r="G3318" s="1">
        <v>0</v>
      </c>
      <c r="H3318" s="8">
        <v>200086</v>
      </c>
      <c r="I3318" s="8">
        <v>49281</v>
      </c>
      <c r="J3318" s="8">
        <v>780857</v>
      </c>
      <c r="K3318" s="1" t="s">
        <v>166</v>
      </c>
    </row>
    <row r="3319" spans="1:11">
      <c r="A3319" s="1" t="s">
        <v>232</v>
      </c>
      <c r="B3319" s="1">
        <v>3318</v>
      </c>
      <c r="C3319" s="1">
        <v>202512</v>
      </c>
      <c r="D3319" s="4" t="s">
        <v>256</v>
      </c>
      <c r="E3319" s="1">
        <v>720</v>
      </c>
      <c r="F3319" s="1">
        <v>3</v>
      </c>
      <c r="G3319" s="1">
        <v>0</v>
      </c>
      <c r="H3319" s="8">
        <v>728824</v>
      </c>
      <c r="I3319" s="8">
        <v>168012</v>
      </c>
      <c r="J3319" s="8">
        <v>3143285</v>
      </c>
      <c r="K3319" s="1" t="s">
        <v>166</v>
      </c>
    </row>
    <row r="3320" spans="1:11">
      <c r="A3320" s="1" t="s">
        <v>232</v>
      </c>
      <c r="B3320" s="1">
        <v>3319</v>
      </c>
      <c r="C3320" s="1">
        <v>202512</v>
      </c>
      <c r="D3320" s="4" t="s">
        <v>265</v>
      </c>
      <c r="E3320" s="1">
        <v>52</v>
      </c>
      <c r="F3320" s="1">
        <v>3</v>
      </c>
      <c r="G3320" s="1">
        <v>0</v>
      </c>
      <c r="H3320" s="8">
        <v>609790</v>
      </c>
      <c r="I3320" s="8">
        <v>267936</v>
      </c>
      <c r="J3320" s="8">
        <v>5169246</v>
      </c>
      <c r="K3320" s="1" t="s">
        <v>166</v>
      </c>
    </row>
    <row r="3321" spans="1:11">
      <c r="A3321" s="1" t="s">
        <v>232</v>
      </c>
      <c r="B3321" s="1">
        <v>3320</v>
      </c>
      <c r="C3321" s="1">
        <v>202512</v>
      </c>
      <c r="D3321" s="4" t="s">
        <v>265</v>
      </c>
      <c r="E3321" s="1">
        <v>204</v>
      </c>
      <c r="F3321" s="1">
        <v>3</v>
      </c>
      <c r="G3321" s="1">
        <v>0</v>
      </c>
      <c r="H3321" s="8">
        <v>12159</v>
      </c>
      <c r="I3321" s="8">
        <v>1852</v>
      </c>
      <c r="J3321" s="8">
        <v>62154</v>
      </c>
      <c r="K3321" s="1" t="s">
        <v>166</v>
      </c>
    </row>
    <row r="3322" spans="1:11">
      <c r="A3322" s="1" t="s">
        <v>232</v>
      </c>
      <c r="B3322" s="1">
        <v>3321</v>
      </c>
      <c r="C3322" s="1">
        <v>202512</v>
      </c>
      <c r="D3322" s="4" t="s">
        <v>265</v>
      </c>
      <c r="E3322" s="1">
        <v>662</v>
      </c>
      <c r="F3322" s="1">
        <v>3</v>
      </c>
      <c r="G3322" s="1">
        <v>0</v>
      </c>
      <c r="H3322" s="8">
        <v>108349</v>
      </c>
      <c r="I3322" s="8">
        <v>50482</v>
      </c>
      <c r="J3322" s="8">
        <v>701062</v>
      </c>
      <c r="K3322" s="1" t="s">
        <v>166</v>
      </c>
    </row>
    <row r="3323" spans="1:11">
      <c r="A3323" s="1" t="s">
        <v>232</v>
      </c>
      <c r="B3323" s="1">
        <v>3322</v>
      </c>
      <c r="C3323" s="1">
        <v>202512</v>
      </c>
      <c r="D3323" s="4" t="s">
        <v>265</v>
      </c>
      <c r="E3323" s="1">
        <v>664</v>
      </c>
      <c r="F3323" s="1">
        <v>3</v>
      </c>
      <c r="G3323" s="1">
        <v>0</v>
      </c>
      <c r="H3323" s="8">
        <v>93599</v>
      </c>
      <c r="I3323" s="8">
        <v>24281</v>
      </c>
      <c r="J3323" s="8">
        <v>339367</v>
      </c>
      <c r="K3323" s="1" t="s">
        <v>166</v>
      </c>
    </row>
    <row r="3324" spans="1:11">
      <c r="A3324" s="1" t="s">
        <v>232</v>
      </c>
      <c r="B3324" s="1">
        <v>3323</v>
      </c>
      <c r="C3324" s="1">
        <v>202512</v>
      </c>
      <c r="D3324" s="4" t="s">
        <v>265</v>
      </c>
      <c r="E3324" s="1">
        <v>666</v>
      </c>
      <c r="F3324" s="1">
        <v>3</v>
      </c>
      <c r="G3324" s="1">
        <v>0</v>
      </c>
      <c r="H3324" s="8">
        <v>2823300</v>
      </c>
      <c r="I3324" s="8">
        <v>1249823</v>
      </c>
      <c r="J3324" s="8">
        <v>14760003</v>
      </c>
      <c r="K3324" s="1" t="s">
        <v>166</v>
      </c>
    </row>
    <row r="3325" spans="1:11">
      <c r="A3325" s="1" t="s">
        <v>232</v>
      </c>
      <c r="B3325" s="1">
        <v>3324</v>
      </c>
      <c r="C3325" s="1">
        <v>202512</v>
      </c>
      <c r="D3325" s="4" t="s">
        <v>265</v>
      </c>
      <c r="E3325" s="1">
        <v>669</v>
      </c>
      <c r="F3325" s="1">
        <v>3</v>
      </c>
      <c r="G3325" s="1">
        <v>0</v>
      </c>
      <c r="H3325" s="8">
        <v>12189</v>
      </c>
      <c r="I3325" s="8">
        <v>2950</v>
      </c>
      <c r="J3325" s="8">
        <v>46278</v>
      </c>
      <c r="K3325" s="1" t="s">
        <v>166</v>
      </c>
    </row>
    <row r="3326" spans="1:11">
      <c r="A3326" s="1" t="s">
        <v>232</v>
      </c>
      <c r="B3326" s="1">
        <v>3325</v>
      </c>
      <c r="C3326" s="1">
        <v>202512</v>
      </c>
      <c r="D3326" s="4" t="s">
        <v>265</v>
      </c>
      <c r="E3326" s="1">
        <v>676</v>
      </c>
      <c r="F3326" s="1">
        <v>3</v>
      </c>
      <c r="G3326" s="1">
        <v>0</v>
      </c>
      <c r="H3326" s="8">
        <v>230027</v>
      </c>
      <c r="I3326" s="8">
        <v>64841</v>
      </c>
      <c r="J3326" s="8">
        <v>1076130</v>
      </c>
      <c r="K3326" s="1" t="s">
        <v>166</v>
      </c>
    </row>
    <row r="3327" spans="1:11">
      <c r="A3327" s="1" t="s">
        <v>232</v>
      </c>
      <c r="B3327" s="1">
        <v>3326</v>
      </c>
      <c r="C3327" s="1">
        <v>202512</v>
      </c>
      <c r="D3327" s="4" t="s">
        <v>265</v>
      </c>
      <c r="E3327" s="1">
        <v>690</v>
      </c>
      <c r="F3327" s="1">
        <v>3</v>
      </c>
      <c r="G3327" s="1">
        <v>0</v>
      </c>
      <c r="H3327" s="8">
        <v>139087</v>
      </c>
      <c r="I3327" s="8">
        <v>42116</v>
      </c>
      <c r="J3327" s="8">
        <v>1301524</v>
      </c>
      <c r="K3327" s="1" t="s">
        <v>166</v>
      </c>
    </row>
    <row r="3328" spans="1:11">
      <c r="A3328" s="1" t="s">
        <v>232</v>
      </c>
      <c r="B3328" s="1">
        <v>3327</v>
      </c>
      <c r="C3328" s="1">
        <v>202512</v>
      </c>
      <c r="D3328" s="4" t="s">
        <v>265</v>
      </c>
      <c r="E3328" s="1">
        <v>696</v>
      </c>
      <c r="F3328" s="1">
        <v>3</v>
      </c>
      <c r="G3328" s="1">
        <v>0</v>
      </c>
      <c r="H3328" s="8">
        <v>1121517</v>
      </c>
      <c r="I3328" s="8">
        <v>444259</v>
      </c>
      <c r="J3328" s="8">
        <v>5695663</v>
      </c>
      <c r="K3328" s="1" t="s">
        <v>166</v>
      </c>
    </row>
    <row r="3329" spans="1:11">
      <c r="A3329" s="1" t="s">
        <v>232</v>
      </c>
      <c r="B3329" s="1">
        <v>3328</v>
      </c>
      <c r="C3329" s="1">
        <v>202512</v>
      </c>
      <c r="D3329" s="4" t="s">
        <v>265</v>
      </c>
      <c r="E3329" s="1">
        <v>720</v>
      </c>
      <c r="F3329" s="1">
        <v>3</v>
      </c>
      <c r="G3329" s="1">
        <v>0</v>
      </c>
      <c r="H3329" s="8">
        <v>3705998</v>
      </c>
      <c r="I3329" s="8">
        <v>1541294</v>
      </c>
      <c r="J3329" s="8">
        <v>23700504</v>
      </c>
      <c r="K3329" s="1" t="s">
        <v>166</v>
      </c>
    </row>
    <row r="3330" spans="1:11">
      <c r="A3330" s="1" t="s">
        <v>232</v>
      </c>
      <c r="B3330" s="1">
        <v>3329</v>
      </c>
      <c r="C3330" s="1">
        <v>202512</v>
      </c>
      <c r="D3330" s="4" t="s">
        <v>271</v>
      </c>
      <c r="E3330" s="1">
        <v>52</v>
      </c>
      <c r="F3330" s="1">
        <v>3</v>
      </c>
      <c r="G3330" s="1">
        <v>0</v>
      </c>
      <c r="H3330" s="8">
        <v>29585</v>
      </c>
      <c r="I3330" s="8">
        <v>13207</v>
      </c>
      <c r="J3330" s="8">
        <v>454511</v>
      </c>
      <c r="K3330" s="1" t="s">
        <v>166</v>
      </c>
    </row>
    <row r="3331" spans="1:11">
      <c r="A3331" s="1" t="s">
        <v>232</v>
      </c>
      <c r="B3331" s="1">
        <v>3330</v>
      </c>
      <c r="C3331" s="1">
        <v>202512</v>
      </c>
      <c r="D3331" s="4" t="s">
        <v>271</v>
      </c>
      <c r="E3331" s="1">
        <v>204</v>
      </c>
      <c r="F3331" s="1">
        <v>3</v>
      </c>
      <c r="G3331" s="1">
        <v>0</v>
      </c>
      <c r="H3331" s="8">
        <v>58587</v>
      </c>
      <c r="I3331" s="8">
        <v>22614</v>
      </c>
      <c r="J3331" s="8">
        <v>603858</v>
      </c>
      <c r="K3331" s="1" t="s">
        <v>166</v>
      </c>
    </row>
    <row r="3332" spans="1:11">
      <c r="A3332" s="1" t="s">
        <v>232</v>
      </c>
      <c r="B3332" s="1">
        <v>3331</v>
      </c>
      <c r="C3332" s="1">
        <v>202512</v>
      </c>
      <c r="D3332" s="4" t="s">
        <v>271</v>
      </c>
      <c r="E3332" s="1">
        <v>662</v>
      </c>
      <c r="F3332" s="1">
        <v>3</v>
      </c>
      <c r="G3332" s="1">
        <v>0</v>
      </c>
      <c r="H3332" s="8">
        <v>3173</v>
      </c>
      <c r="I3332" s="8">
        <v>1290</v>
      </c>
      <c r="J3332" s="8">
        <v>39974</v>
      </c>
      <c r="K3332" s="1" t="s">
        <v>166</v>
      </c>
    </row>
    <row r="3333" spans="1:11">
      <c r="A3333" s="1" t="s">
        <v>232</v>
      </c>
      <c r="B3333" s="1">
        <v>3332</v>
      </c>
      <c r="C3333" s="1">
        <v>202512</v>
      </c>
      <c r="D3333" s="4" t="s">
        <v>271</v>
      </c>
      <c r="E3333" s="1">
        <v>664</v>
      </c>
      <c r="F3333" s="1">
        <v>3</v>
      </c>
      <c r="G3333" s="1">
        <v>0</v>
      </c>
      <c r="H3333" s="8">
        <v>171648</v>
      </c>
      <c r="I3333" s="8">
        <v>57167</v>
      </c>
      <c r="J3333" s="8">
        <v>1823559</v>
      </c>
      <c r="K3333" s="1" t="s">
        <v>166</v>
      </c>
    </row>
    <row r="3334" spans="1:11">
      <c r="A3334" s="1" t="s">
        <v>232</v>
      </c>
      <c r="B3334" s="1">
        <v>3333</v>
      </c>
      <c r="C3334" s="1">
        <v>202512</v>
      </c>
      <c r="D3334" s="4" t="s">
        <v>271</v>
      </c>
      <c r="E3334" s="1">
        <v>666</v>
      </c>
      <c r="F3334" s="1">
        <v>3</v>
      </c>
      <c r="G3334" s="1">
        <v>0</v>
      </c>
      <c r="H3334" s="8">
        <v>79595</v>
      </c>
      <c r="I3334" s="8">
        <v>32756</v>
      </c>
      <c r="J3334" s="8">
        <v>551183</v>
      </c>
      <c r="K3334" s="1" t="s">
        <v>166</v>
      </c>
    </row>
    <row r="3335" spans="1:11">
      <c r="A3335" s="1" t="s">
        <v>232</v>
      </c>
      <c r="B3335" s="1">
        <v>3334</v>
      </c>
      <c r="C3335" s="1">
        <v>202512</v>
      </c>
      <c r="D3335" s="4" t="s">
        <v>271</v>
      </c>
      <c r="E3335" s="1">
        <v>669</v>
      </c>
      <c r="F3335" s="1">
        <v>3</v>
      </c>
      <c r="G3335" s="1">
        <v>0</v>
      </c>
      <c r="H3335" s="8">
        <v>42316</v>
      </c>
      <c r="I3335" s="8">
        <v>15388</v>
      </c>
      <c r="J3335" s="8">
        <v>306787</v>
      </c>
      <c r="K3335" s="1" t="s">
        <v>166</v>
      </c>
    </row>
    <row r="3336" spans="1:11">
      <c r="A3336" s="1" t="s">
        <v>232</v>
      </c>
      <c r="B3336" s="1">
        <v>3335</v>
      </c>
      <c r="C3336" s="1">
        <v>202512</v>
      </c>
      <c r="D3336" s="4" t="s">
        <v>271</v>
      </c>
      <c r="E3336" s="1">
        <v>676</v>
      </c>
      <c r="F3336" s="1">
        <v>3</v>
      </c>
      <c r="G3336" s="1">
        <v>0</v>
      </c>
      <c r="H3336" s="8">
        <v>9853</v>
      </c>
      <c r="I3336" s="8">
        <v>10269</v>
      </c>
      <c r="J3336" s="8">
        <v>651035</v>
      </c>
      <c r="K3336" s="1" t="s">
        <v>166</v>
      </c>
    </row>
    <row r="3337" spans="1:11">
      <c r="A3337" s="1" t="s">
        <v>232</v>
      </c>
      <c r="B3337" s="1">
        <v>3336</v>
      </c>
      <c r="C3337" s="1">
        <v>202512</v>
      </c>
      <c r="D3337" s="4" t="s">
        <v>271</v>
      </c>
      <c r="E3337" s="1">
        <v>690</v>
      </c>
      <c r="F3337" s="1">
        <v>3</v>
      </c>
      <c r="G3337" s="1">
        <v>0</v>
      </c>
      <c r="H3337" s="8">
        <v>43051</v>
      </c>
      <c r="I3337" s="8">
        <v>16957</v>
      </c>
      <c r="J3337" s="8">
        <v>505566</v>
      </c>
      <c r="K3337" s="1" t="s">
        <v>166</v>
      </c>
    </row>
    <row r="3338" spans="1:11">
      <c r="A3338" s="1" t="s">
        <v>232</v>
      </c>
      <c r="B3338" s="1">
        <v>3337</v>
      </c>
      <c r="C3338" s="1">
        <v>202512</v>
      </c>
      <c r="D3338" s="4" t="s">
        <v>271</v>
      </c>
      <c r="E3338" s="1">
        <v>696</v>
      </c>
      <c r="F3338" s="1">
        <v>3</v>
      </c>
      <c r="G3338" s="1">
        <v>0</v>
      </c>
      <c r="H3338" s="8">
        <v>10303</v>
      </c>
      <c r="I3338" s="8">
        <v>1886</v>
      </c>
      <c r="J3338" s="8">
        <v>44231</v>
      </c>
      <c r="K3338" s="1" t="s">
        <v>166</v>
      </c>
    </row>
    <row r="3339" spans="1:11">
      <c r="A3339" s="1" t="s">
        <v>232</v>
      </c>
      <c r="B3339" s="1">
        <v>3338</v>
      </c>
      <c r="C3339" s="1">
        <v>202512</v>
      </c>
      <c r="D3339" s="4" t="s">
        <v>271</v>
      </c>
      <c r="E3339" s="1">
        <v>720</v>
      </c>
      <c r="F3339" s="1">
        <v>3</v>
      </c>
      <c r="G3339" s="1">
        <v>0</v>
      </c>
      <c r="H3339" s="8">
        <v>593835</v>
      </c>
      <c r="I3339" s="8">
        <v>279783</v>
      </c>
      <c r="J3339" s="8">
        <v>7773519</v>
      </c>
      <c r="K3339" s="1" t="s">
        <v>166</v>
      </c>
    </row>
    <row r="3340" spans="1:11">
      <c r="A3340" s="1" t="s">
        <v>232</v>
      </c>
      <c r="B3340" s="1">
        <v>3339</v>
      </c>
      <c r="C3340" s="1">
        <v>202512</v>
      </c>
      <c r="D3340" s="4" t="s">
        <v>278</v>
      </c>
      <c r="E3340" s="1">
        <v>52</v>
      </c>
      <c r="F3340" s="1">
        <v>3</v>
      </c>
      <c r="G3340" s="1">
        <v>0</v>
      </c>
      <c r="H3340" s="8">
        <v>50849</v>
      </c>
      <c r="I3340" s="8">
        <v>15541</v>
      </c>
      <c r="J3340" s="8">
        <v>616316</v>
      </c>
      <c r="K3340" s="1" t="s">
        <v>166</v>
      </c>
    </row>
    <row r="3341" spans="1:11">
      <c r="A3341" s="1" t="s">
        <v>232</v>
      </c>
      <c r="B3341" s="1">
        <v>3340</v>
      </c>
      <c r="C3341" s="1">
        <v>202512</v>
      </c>
      <c r="D3341" s="4" t="s">
        <v>278</v>
      </c>
      <c r="E3341" s="1">
        <v>204</v>
      </c>
      <c r="F3341" s="1">
        <v>3</v>
      </c>
      <c r="G3341" s="1">
        <v>0</v>
      </c>
      <c r="H3341" s="8">
        <v>9959</v>
      </c>
      <c r="I3341" s="8">
        <v>3478</v>
      </c>
      <c r="J3341" s="8">
        <v>129579</v>
      </c>
      <c r="K3341" s="1" t="s">
        <v>166</v>
      </c>
    </row>
    <row r="3342" spans="1:11">
      <c r="A3342" s="1" t="s">
        <v>232</v>
      </c>
      <c r="B3342" s="1">
        <v>3341</v>
      </c>
      <c r="C3342" s="1">
        <v>202512</v>
      </c>
      <c r="D3342" s="4" t="s">
        <v>278</v>
      </c>
      <c r="E3342" s="1">
        <v>662</v>
      </c>
      <c r="F3342" s="1">
        <v>3</v>
      </c>
      <c r="G3342" s="1">
        <v>0</v>
      </c>
      <c r="H3342" s="8">
        <v>10034</v>
      </c>
      <c r="I3342" s="8">
        <v>9798</v>
      </c>
      <c r="J3342" s="8">
        <v>60058</v>
      </c>
      <c r="K3342" s="1" t="s">
        <v>166</v>
      </c>
    </row>
    <row r="3343" spans="1:11">
      <c r="A3343" s="1" t="s">
        <v>232</v>
      </c>
      <c r="B3343" s="1">
        <v>3342</v>
      </c>
      <c r="C3343" s="1">
        <v>202512</v>
      </c>
      <c r="D3343" s="4" t="s">
        <v>278</v>
      </c>
      <c r="E3343" s="1">
        <v>664</v>
      </c>
      <c r="F3343" s="1">
        <v>3</v>
      </c>
      <c r="G3343" s="1">
        <v>0</v>
      </c>
      <c r="H3343" s="8">
        <v>290312</v>
      </c>
      <c r="I3343" s="8">
        <v>92876</v>
      </c>
      <c r="J3343" s="8">
        <v>2017497</v>
      </c>
      <c r="K3343" s="1" t="s">
        <v>166</v>
      </c>
    </row>
    <row r="3344" spans="1:11">
      <c r="A3344" s="1" t="s">
        <v>232</v>
      </c>
      <c r="B3344" s="1">
        <v>3343</v>
      </c>
      <c r="C3344" s="1">
        <v>202512</v>
      </c>
      <c r="D3344" s="4" t="s">
        <v>278</v>
      </c>
      <c r="E3344" s="1">
        <v>666</v>
      </c>
      <c r="F3344" s="1">
        <v>3</v>
      </c>
      <c r="G3344" s="1">
        <v>0</v>
      </c>
      <c r="H3344" s="8">
        <v>1004931</v>
      </c>
      <c r="I3344" s="8">
        <v>353265</v>
      </c>
      <c r="J3344" s="8">
        <v>5766530</v>
      </c>
      <c r="K3344" s="1" t="s">
        <v>166</v>
      </c>
    </row>
    <row r="3345" spans="1:11">
      <c r="A3345" s="1" t="s">
        <v>232</v>
      </c>
      <c r="B3345" s="1">
        <v>3344</v>
      </c>
      <c r="C3345" s="1">
        <v>202512</v>
      </c>
      <c r="D3345" s="4" t="s">
        <v>278</v>
      </c>
      <c r="E3345" s="1">
        <v>669</v>
      </c>
      <c r="F3345" s="1">
        <v>3</v>
      </c>
      <c r="G3345" s="1">
        <v>0</v>
      </c>
      <c r="H3345" s="8">
        <v>61832</v>
      </c>
      <c r="I3345" s="8">
        <v>21386</v>
      </c>
      <c r="J3345" s="8">
        <v>362860</v>
      </c>
      <c r="K3345" s="1" t="s">
        <v>166</v>
      </c>
    </row>
    <row r="3346" spans="1:11">
      <c r="A3346" s="1" t="s">
        <v>232</v>
      </c>
      <c r="B3346" s="1">
        <v>3345</v>
      </c>
      <c r="C3346" s="1">
        <v>202512</v>
      </c>
      <c r="D3346" s="4" t="s">
        <v>278</v>
      </c>
      <c r="E3346" s="1">
        <v>676</v>
      </c>
      <c r="F3346" s="1">
        <v>3</v>
      </c>
      <c r="G3346" s="1">
        <v>0</v>
      </c>
      <c r="H3346" s="8">
        <v>6514</v>
      </c>
      <c r="I3346" s="8">
        <v>2726</v>
      </c>
      <c r="J3346" s="8">
        <v>24466</v>
      </c>
      <c r="K3346" s="1" t="s">
        <v>166</v>
      </c>
    </row>
    <row r="3347" spans="1:11">
      <c r="A3347" s="1" t="s">
        <v>232</v>
      </c>
      <c r="B3347" s="1">
        <v>3346</v>
      </c>
      <c r="C3347" s="1">
        <v>202512</v>
      </c>
      <c r="D3347" s="4" t="s">
        <v>278</v>
      </c>
      <c r="E3347" s="1">
        <v>690</v>
      </c>
      <c r="F3347" s="1">
        <v>3</v>
      </c>
      <c r="G3347" s="1">
        <v>0</v>
      </c>
      <c r="H3347" s="8">
        <v>95686</v>
      </c>
      <c r="I3347" s="8">
        <v>46158</v>
      </c>
      <c r="J3347" s="8">
        <v>1206091</v>
      </c>
      <c r="K3347" s="1" t="s">
        <v>166</v>
      </c>
    </row>
    <row r="3348" spans="1:11">
      <c r="A3348" s="1" t="s">
        <v>232</v>
      </c>
      <c r="B3348" s="1">
        <v>3347</v>
      </c>
      <c r="C3348" s="1">
        <v>202512</v>
      </c>
      <c r="D3348" s="4" t="s">
        <v>278</v>
      </c>
      <c r="E3348" s="1">
        <v>696</v>
      </c>
      <c r="F3348" s="1">
        <v>3</v>
      </c>
      <c r="G3348" s="1">
        <v>0</v>
      </c>
      <c r="H3348" s="8">
        <v>163966</v>
      </c>
      <c r="I3348" s="8">
        <v>60718</v>
      </c>
      <c r="J3348" s="8">
        <v>1482774</v>
      </c>
      <c r="K3348" s="1" t="s">
        <v>166</v>
      </c>
    </row>
    <row r="3349" spans="1:11">
      <c r="A3349" s="1" t="s">
        <v>232</v>
      </c>
      <c r="B3349" s="1">
        <v>3348</v>
      </c>
      <c r="C3349" s="1">
        <v>202512</v>
      </c>
      <c r="D3349" s="4" t="s">
        <v>278</v>
      </c>
      <c r="E3349" s="1">
        <v>720</v>
      </c>
      <c r="F3349" s="1">
        <v>3</v>
      </c>
      <c r="G3349" s="1">
        <v>0</v>
      </c>
      <c r="H3349" s="8">
        <v>57169</v>
      </c>
      <c r="I3349" s="8">
        <v>23409</v>
      </c>
      <c r="J3349" s="8">
        <v>484351</v>
      </c>
      <c r="K3349" s="1" t="s">
        <v>166</v>
      </c>
    </row>
    <row r="3350" spans="1:11">
      <c r="A3350" s="1" t="s">
        <v>232</v>
      </c>
      <c r="B3350" s="1">
        <v>3349</v>
      </c>
      <c r="C3350" s="1">
        <v>202601</v>
      </c>
      <c r="D3350" s="4" t="s">
        <v>256</v>
      </c>
      <c r="E3350" s="1">
        <v>52</v>
      </c>
      <c r="F3350" s="1">
        <v>3</v>
      </c>
      <c r="G3350" s="1">
        <v>0</v>
      </c>
      <c r="H3350" s="8">
        <v>1646090</v>
      </c>
      <c r="I3350" s="8">
        <v>381224</v>
      </c>
      <c r="J3350" s="8">
        <v>8527087</v>
      </c>
      <c r="K3350" s="1" t="s">
        <v>166</v>
      </c>
    </row>
    <row r="3351" spans="1:11">
      <c r="A3351" s="1" t="s">
        <v>232</v>
      </c>
      <c r="B3351" s="1">
        <v>3350</v>
      </c>
      <c r="C3351" s="1">
        <v>202601</v>
      </c>
      <c r="D3351" s="4" t="s">
        <v>256</v>
      </c>
      <c r="E3351" s="1">
        <v>204</v>
      </c>
      <c r="F3351" s="1">
        <v>3</v>
      </c>
      <c r="G3351" s="1">
        <v>0</v>
      </c>
      <c r="H3351" s="8">
        <v>280869</v>
      </c>
      <c r="I3351" s="8">
        <v>43051</v>
      </c>
      <c r="J3351" s="8">
        <v>563745</v>
      </c>
      <c r="K3351" s="1" t="s">
        <v>166</v>
      </c>
    </row>
    <row r="3352" spans="1:11">
      <c r="A3352" s="1" t="s">
        <v>232</v>
      </c>
      <c r="B3352" s="1">
        <v>3351</v>
      </c>
      <c r="C3352" s="1">
        <v>202601</v>
      </c>
      <c r="D3352" s="4" t="s">
        <v>256</v>
      </c>
      <c r="E3352" s="1">
        <v>662</v>
      </c>
      <c r="F3352" s="1">
        <v>3</v>
      </c>
      <c r="G3352" s="1">
        <v>0</v>
      </c>
      <c r="H3352" s="8">
        <v>1092027</v>
      </c>
      <c r="I3352" s="8">
        <v>235841</v>
      </c>
      <c r="J3352" s="8">
        <v>3533043</v>
      </c>
      <c r="K3352" s="1" t="s">
        <v>166</v>
      </c>
    </row>
    <row r="3353" spans="1:11">
      <c r="A3353" s="1" t="s">
        <v>232</v>
      </c>
      <c r="B3353" s="1">
        <v>3352</v>
      </c>
      <c r="C3353" s="1">
        <v>202601</v>
      </c>
      <c r="D3353" s="4" t="s">
        <v>256</v>
      </c>
      <c r="E3353" s="1">
        <v>664</v>
      </c>
      <c r="F3353" s="1">
        <v>3</v>
      </c>
      <c r="G3353" s="1">
        <v>0</v>
      </c>
      <c r="H3353" s="8">
        <v>2883679</v>
      </c>
      <c r="I3353" s="8">
        <v>533927</v>
      </c>
      <c r="J3353" s="8">
        <v>6631996</v>
      </c>
      <c r="K3353" s="1" t="s">
        <v>166</v>
      </c>
    </row>
    <row r="3354" spans="1:11">
      <c r="A3354" s="1" t="s">
        <v>232</v>
      </c>
      <c r="B3354" s="1">
        <v>3353</v>
      </c>
      <c r="C3354" s="1">
        <v>202601</v>
      </c>
      <c r="D3354" s="4" t="s">
        <v>256</v>
      </c>
      <c r="E3354" s="1">
        <v>666</v>
      </c>
      <c r="F3354" s="1">
        <v>3</v>
      </c>
      <c r="G3354" s="1">
        <v>0</v>
      </c>
      <c r="H3354" s="8">
        <v>17793150</v>
      </c>
      <c r="I3354" s="8">
        <v>2974039</v>
      </c>
      <c r="J3354" s="8">
        <v>32731302</v>
      </c>
      <c r="K3354" s="1" t="s">
        <v>166</v>
      </c>
    </row>
    <row r="3355" spans="1:11">
      <c r="A3355" s="1" t="s">
        <v>232</v>
      </c>
      <c r="B3355" s="1">
        <v>3354</v>
      </c>
      <c r="C3355" s="1">
        <v>202601</v>
      </c>
      <c r="D3355" s="4" t="s">
        <v>256</v>
      </c>
      <c r="E3355" s="1">
        <v>669</v>
      </c>
      <c r="F3355" s="1">
        <v>3</v>
      </c>
      <c r="G3355" s="1">
        <v>0</v>
      </c>
      <c r="H3355" s="8">
        <v>698891</v>
      </c>
      <c r="I3355" s="8">
        <v>131099</v>
      </c>
      <c r="J3355" s="8">
        <v>1712854</v>
      </c>
      <c r="K3355" s="1" t="s">
        <v>166</v>
      </c>
    </row>
    <row r="3356" spans="1:11">
      <c r="A3356" s="1" t="s">
        <v>232</v>
      </c>
      <c r="B3356" s="1">
        <v>3355</v>
      </c>
      <c r="C3356" s="1">
        <v>202601</v>
      </c>
      <c r="D3356" s="4" t="s">
        <v>256</v>
      </c>
      <c r="E3356" s="1">
        <v>676</v>
      </c>
      <c r="F3356" s="1">
        <v>3</v>
      </c>
      <c r="G3356" s="1">
        <v>0</v>
      </c>
      <c r="H3356" s="8">
        <v>89441</v>
      </c>
      <c r="I3356" s="8">
        <v>16522</v>
      </c>
      <c r="J3356" s="8">
        <v>207378</v>
      </c>
      <c r="K3356" s="1" t="s">
        <v>166</v>
      </c>
    </row>
    <row r="3357" spans="1:11">
      <c r="A3357" s="1" t="s">
        <v>232</v>
      </c>
      <c r="B3357" s="1">
        <v>3356</v>
      </c>
      <c r="C3357" s="1">
        <v>202601</v>
      </c>
      <c r="D3357" s="4" t="s">
        <v>256</v>
      </c>
      <c r="E3357" s="1">
        <v>690</v>
      </c>
      <c r="F3357" s="1">
        <v>3</v>
      </c>
      <c r="G3357" s="1">
        <v>0</v>
      </c>
      <c r="H3357" s="8">
        <v>320617</v>
      </c>
      <c r="I3357" s="8">
        <v>54052</v>
      </c>
      <c r="J3357" s="8">
        <v>1472300</v>
      </c>
      <c r="K3357" s="1" t="s">
        <v>166</v>
      </c>
    </row>
    <row r="3358" spans="1:11">
      <c r="A3358" s="1" t="s">
        <v>232</v>
      </c>
      <c r="B3358" s="1">
        <v>3357</v>
      </c>
      <c r="C3358" s="1">
        <v>202601</v>
      </c>
      <c r="D3358" s="4" t="s">
        <v>256</v>
      </c>
      <c r="E3358" s="1">
        <v>696</v>
      </c>
      <c r="F3358" s="1">
        <v>3</v>
      </c>
      <c r="G3358" s="1">
        <v>0</v>
      </c>
      <c r="H3358" s="8">
        <v>218706</v>
      </c>
      <c r="I3358" s="8">
        <v>46556</v>
      </c>
      <c r="J3358" s="8">
        <v>836295</v>
      </c>
      <c r="K3358" s="1" t="s">
        <v>166</v>
      </c>
    </row>
    <row r="3359" spans="1:11">
      <c r="A3359" s="1" t="s">
        <v>232</v>
      </c>
      <c r="B3359" s="1">
        <v>3358</v>
      </c>
      <c r="C3359" s="1">
        <v>202601</v>
      </c>
      <c r="D3359" s="4" t="s">
        <v>256</v>
      </c>
      <c r="E3359" s="1">
        <v>720</v>
      </c>
      <c r="F3359" s="1">
        <v>3</v>
      </c>
      <c r="G3359" s="1">
        <v>0</v>
      </c>
      <c r="H3359" s="8">
        <v>1101394</v>
      </c>
      <c r="I3359" s="8">
        <v>243744</v>
      </c>
      <c r="J3359" s="8">
        <v>4107811</v>
      </c>
      <c r="K3359" s="1" t="s">
        <v>166</v>
      </c>
    </row>
    <row r="3360" spans="1:11">
      <c r="A3360" s="1" t="s">
        <v>232</v>
      </c>
      <c r="B3360" s="1">
        <v>3359</v>
      </c>
      <c r="C3360" s="1">
        <v>202601</v>
      </c>
      <c r="D3360" s="4" t="s">
        <v>265</v>
      </c>
      <c r="E3360" s="1">
        <v>52</v>
      </c>
      <c r="F3360" s="1">
        <v>3</v>
      </c>
      <c r="G3360" s="1">
        <v>0</v>
      </c>
      <c r="H3360" s="8">
        <v>644264</v>
      </c>
      <c r="I3360" s="8">
        <v>624406</v>
      </c>
      <c r="J3360" s="8">
        <v>5104824</v>
      </c>
      <c r="K3360" s="1" t="s">
        <v>166</v>
      </c>
    </row>
    <row r="3361" spans="1:11">
      <c r="A3361" s="1" t="s">
        <v>232</v>
      </c>
      <c r="B3361" s="1">
        <v>3360</v>
      </c>
      <c r="C3361" s="1">
        <v>202601</v>
      </c>
      <c r="D3361" s="4" t="s">
        <v>265</v>
      </c>
      <c r="E3361" s="1">
        <v>204</v>
      </c>
      <c r="F3361" s="1">
        <v>3</v>
      </c>
      <c r="G3361" s="1">
        <v>0</v>
      </c>
      <c r="H3361" s="8">
        <v>1537</v>
      </c>
      <c r="I3361" s="8">
        <v>351</v>
      </c>
      <c r="J3361" s="8">
        <v>11177</v>
      </c>
      <c r="K3361" s="1" t="s">
        <v>166</v>
      </c>
    </row>
    <row r="3362" spans="1:11">
      <c r="A3362" s="1" t="s">
        <v>232</v>
      </c>
      <c r="B3362" s="1">
        <v>3361</v>
      </c>
      <c r="C3362" s="1">
        <v>202601</v>
      </c>
      <c r="D3362" s="4" t="s">
        <v>265</v>
      </c>
      <c r="E3362" s="1">
        <v>662</v>
      </c>
      <c r="F3362" s="1">
        <v>3</v>
      </c>
      <c r="G3362" s="1">
        <v>0</v>
      </c>
      <c r="H3362" s="8">
        <v>103587</v>
      </c>
      <c r="I3362" s="8">
        <v>54749</v>
      </c>
      <c r="J3362" s="8">
        <v>670269</v>
      </c>
      <c r="K3362" s="1" t="s">
        <v>166</v>
      </c>
    </row>
    <row r="3363" spans="1:11">
      <c r="A3363" s="1" t="s">
        <v>232</v>
      </c>
      <c r="B3363" s="1">
        <v>3362</v>
      </c>
      <c r="C3363" s="1">
        <v>202601</v>
      </c>
      <c r="D3363" s="4" t="s">
        <v>265</v>
      </c>
      <c r="E3363" s="1">
        <v>664</v>
      </c>
      <c r="F3363" s="1">
        <v>3</v>
      </c>
      <c r="G3363" s="1">
        <v>0</v>
      </c>
      <c r="H3363" s="8">
        <v>21299</v>
      </c>
      <c r="I3363" s="8">
        <v>6085</v>
      </c>
      <c r="J3363" s="8">
        <v>106371</v>
      </c>
      <c r="K3363" s="1" t="s">
        <v>166</v>
      </c>
    </row>
    <row r="3364" spans="1:11">
      <c r="A3364" s="1" t="s">
        <v>232</v>
      </c>
      <c r="B3364" s="1">
        <v>3363</v>
      </c>
      <c r="C3364" s="1">
        <v>202601</v>
      </c>
      <c r="D3364" s="4" t="s">
        <v>265</v>
      </c>
      <c r="E3364" s="1">
        <v>666</v>
      </c>
      <c r="F3364" s="1">
        <v>3</v>
      </c>
      <c r="G3364" s="1">
        <v>0</v>
      </c>
      <c r="H3364" s="8">
        <v>1977329</v>
      </c>
      <c r="I3364" s="8">
        <v>771311</v>
      </c>
      <c r="J3364" s="8">
        <v>9756684</v>
      </c>
      <c r="K3364" s="1" t="s">
        <v>166</v>
      </c>
    </row>
    <row r="3365" spans="1:11">
      <c r="A3365" s="1" t="s">
        <v>232</v>
      </c>
      <c r="B3365" s="1">
        <v>3364</v>
      </c>
      <c r="C3365" s="1">
        <v>202601</v>
      </c>
      <c r="D3365" s="4" t="s">
        <v>265</v>
      </c>
      <c r="E3365" s="1">
        <v>669</v>
      </c>
      <c r="F3365" s="1">
        <v>3</v>
      </c>
      <c r="G3365" s="1">
        <v>0</v>
      </c>
      <c r="H3365" s="8">
        <v>11623</v>
      </c>
      <c r="I3365" s="8">
        <v>3651</v>
      </c>
      <c r="J3365" s="8">
        <v>72165</v>
      </c>
      <c r="K3365" s="1" t="s">
        <v>166</v>
      </c>
    </row>
    <row r="3366" spans="1:11">
      <c r="A3366" s="1" t="s">
        <v>232</v>
      </c>
      <c r="B3366" s="1">
        <v>3365</v>
      </c>
      <c r="C3366" s="1">
        <v>202601</v>
      </c>
      <c r="D3366" s="4" t="s">
        <v>265</v>
      </c>
      <c r="E3366" s="1">
        <v>676</v>
      </c>
      <c r="F3366" s="1">
        <v>3</v>
      </c>
      <c r="G3366" s="1">
        <v>0</v>
      </c>
      <c r="H3366" s="8">
        <v>57018</v>
      </c>
      <c r="I3366" s="8">
        <v>16809</v>
      </c>
      <c r="J3366" s="8">
        <v>254662</v>
      </c>
      <c r="K3366" s="1" t="s">
        <v>166</v>
      </c>
    </row>
    <row r="3367" spans="1:11">
      <c r="A3367" s="1" t="s">
        <v>232</v>
      </c>
      <c r="B3367" s="1">
        <v>3366</v>
      </c>
      <c r="C3367" s="1">
        <v>202601</v>
      </c>
      <c r="D3367" s="4" t="s">
        <v>265</v>
      </c>
      <c r="E3367" s="1">
        <v>690</v>
      </c>
      <c r="F3367" s="1">
        <v>3</v>
      </c>
      <c r="G3367" s="1">
        <v>0</v>
      </c>
      <c r="H3367" s="8">
        <v>127221</v>
      </c>
      <c r="I3367" s="8">
        <v>39241</v>
      </c>
      <c r="J3367" s="8">
        <v>1109154</v>
      </c>
      <c r="K3367" s="1" t="s">
        <v>166</v>
      </c>
    </row>
    <row r="3368" spans="1:11">
      <c r="A3368" s="1" t="s">
        <v>232</v>
      </c>
      <c r="B3368" s="1">
        <v>3367</v>
      </c>
      <c r="C3368" s="1">
        <v>202601</v>
      </c>
      <c r="D3368" s="4" t="s">
        <v>265</v>
      </c>
      <c r="E3368" s="1">
        <v>696</v>
      </c>
      <c r="F3368" s="1">
        <v>3</v>
      </c>
      <c r="G3368" s="1">
        <v>0</v>
      </c>
      <c r="H3368" s="8">
        <v>740103</v>
      </c>
      <c r="I3368" s="8">
        <v>303236</v>
      </c>
      <c r="J3368" s="8">
        <v>3322781</v>
      </c>
      <c r="K3368" s="1" t="s">
        <v>166</v>
      </c>
    </row>
    <row r="3369" spans="1:11">
      <c r="A3369" s="1" t="s">
        <v>232</v>
      </c>
      <c r="B3369" s="1">
        <v>3368</v>
      </c>
      <c r="C3369" s="1">
        <v>202601</v>
      </c>
      <c r="D3369" s="4" t="s">
        <v>265</v>
      </c>
      <c r="E3369" s="1">
        <v>720</v>
      </c>
      <c r="F3369" s="1">
        <v>3</v>
      </c>
      <c r="G3369" s="1">
        <v>0</v>
      </c>
      <c r="H3369" s="8">
        <v>2293512</v>
      </c>
      <c r="I3369" s="8">
        <v>887350</v>
      </c>
      <c r="J3369" s="8">
        <v>14953519</v>
      </c>
      <c r="K3369" s="1" t="s">
        <v>166</v>
      </c>
    </row>
    <row r="3370" spans="1:11">
      <c r="A3370" s="1" t="s">
        <v>232</v>
      </c>
      <c r="B3370" s="1">
        <v>3369</v>
      </c>
      <c r="C3370" s="1">
        <v>202601</v>
      </c>
      <c r="D3370" s="4" t="s">
        <v>271</v>
      </c>
      <c r="E3370" s="1">
        <v>52</v>
      </c>
      <c r="F3370" s="1">
        <v>3</v>
      </c>
      <c r="G3370" s="1">
        <v>0</v>
      </c>
      <c r="H3370" s="8">
        <v>19903</v>
      </c>
      <c r="I3370" s="8">
        <v>8174</v>
      </c>
      <c r="J3370" s="8">
        <v>260823</v>
      </c>
      <c r="K3370" s="1" t="s">
        <v>166</v>
      </c>
    </row>
    <row r="3371" spans="1:11">
      <c r="A3371" s="1" t="s">
        <v>232</v>
      </c>
      <c r="B3371" s="1">
        <v>3370</v>
      </c>
      <c r="C3371" s="1">
        <v>202601</v>
      </c>
      <c r="D3371" s="4" t="s">
        <v>271</v>
      </c>
      <c r="E3371" s="1">
        <v>204</v>
      </c>
      <c r="F3371" s="1">
        <v>3</v>
      </c>
      <c r="G3371" s="1">
        <v>0</v>
      </c>
      <c r="H3371" s="8">
        <v>48539</v>
      </c>
      <c r="I3371" s="8">
        <v>18391</v>
      </c>
      <c r="J3371" s="8">
        <v>458486</v>
      </c>
      <c r="K3371" s="1" t="s">
        <v>166</v>
      </c>
    </row>
    <row r="3372" spans="1:11">
      <c r="A3372" s="1" t="s">
        <v>232</v>
      </c>
      <c r="B3372" s="1">
        <v>3371</v>
      </c>
      <c r="C3372" s="1">
        <v>202601</v>
      </c>
      <c r="D3372" s="4" t="s">
        <v>271</v>
      </c>
      <c r="E3372" s="1">
        <v>662</v>
      </c>
      <c r="F3372" s="1">
        <v>3</v>
      </c>
      <c r="G3372" s="1">
        <v>0</v>
      </c>
      <c r="H3372" s="8">
        <v>13513</v>
      </c>
      <c r="I3372" s="8">
        <v>5561</v>
      </c>
      <c r="J3372" s="8">
        <v>130348</v>
      </c>
      <c r="K3372" s="1" t="s">
        <v>166</v>
      </c>
    </row>
    <row r="3373" spans="1:11">
      <c r="A3373" s="1" t="s">
        <v>232</v>
      </c>
      <c r="B3373" s="1">
        <v>3372</v>
      </c>
      <c r="C3373" s="1">
        <v>202601</v>
      </c>
      <c r="D3373" s="4" t="s">
        <v>271</v>
      </c>
      <c r="E3373" s="1">
        <v>664</v>
      </c>
      <c r="F3373" s="1">
        <v>3</v>
      </c>
      <c r="G3373" s="1">
        <v>0</v>
      </c>
      <c r="H3373" s="8">
        <v>435706</v>
      </c>
      <c r="I3373" s="8">
        <v>137380</v>
      </c>
      <c r="J3373" s="8">
        <v>4740498</v>
      </c>
      <c r="K3373" s="1" t="s">
        <v>166</v>
      </c>
    </row>
    <row r="3374" spans="1:11">
      <c r="A3374" s="1" t="s">
        <v>232</v>
      </c>
      <c r="B3374" s="1">
        <v>3373</v>
      </c>
      <c r="C3374" s="1">
        <v>202601</v>
      </c>
      <c r="D3374" s="4" t="s">
        <v>271</v>
      </c>
      <c r="E3374" s="1">
        <v>666</v>
      </c>
      <c r="F3374" s="1">
        <v>3</v>
      </c>
      <c r="G3374" s="1">
        <v>0</v>
      </c>
      <c r="H3374" s="8">
        <v>124633</v>
      </c>
      <c r="I3374" s="8">
        <v>48484</v>
      </c>
      <c r="J3374" s="8">
        <v>714993</v>
      </c>
      <c r="K3374" s="1" t="s">
        <v>166</v>
      </c>
    </row>
    <row r="3375" spans="1:11">
      <c r="A3375" s="1" t="s">
        <v>232</v>
      </c>
      <c r="B3375" s="1">
        <v>3374</v>
      </c>
      <c r="C3375" s="1">
        <v>202601</v>
      </c>
      <c r="D3375" s="4" t="s">
        <v>271</v>
      </c>
      <c r="E3375" s="1">
        <v>669</v>
      </c>
      <c r="F3375" s="1">
        <v>3</v>
      </c>
      <c r="G3375" s="1">
        <v>0</v>
      </c>
      <c r="H3375" s="8">
        <v>200210</v>
      </c>
      <c r="I3375" s="8">
        <v>67126</v>
      </c>
      <c r="J3375" s="8">
        <v>978105</v>
      </c>
      <c r="K3375" s="1" t="s">
        <v>166</v>
      </c>
    </row>
    <row r="3376" spans="1:11">
      <c r="A3376" s="1" t="s">
        <v>232</v>
      </c>
      <c r="B3376" s="1">
        <v>3375</v>
      </c>
      <c r="C3376" s="1">
        <v>202601</v>
      </c>
      <c r="D3376" s="4" t="s">
        <v>271</v>
      </c>
      <c r="E3376" s="1">
        <v>676</v>
      </c>
      <c r="F3376" s="1">
        <v>3</v>
      </c>
      <c r="G3376" s="1">
        <v>0</v>
      </c>
      <c r="H3376" s="8">
        <v>5789</v>
      </c>
      <c r="I3376" s="8">
        <v>11990</v>
      </c>
      <c r="J3376" s="8">
        <v>775752</v>
      </c>
      <c r="K3376" s="1" t="s">
        <v>166</v>
      </c>
    </row>
    <row r="3377" spans="1:11">
      <c r="A3377" s="1" t="s">
        <v>232</v>
      </c>
      <c r="B3377" s="1">
        <v>3376</v>
      </c>
      <c r="C3377" s="1">
        <v>202601</v>
      </c>
      <c r="D3377" s="4" t="s">
        <v>271</v>
      </c>
      <c r="E3377" s="1">
        <v>690</v>
      </c>
      <c r="F3377" s="1">
        <v>3</v>
      </c>
      <c r="G3377" s="1">
        <v>0</v>
      </c>
      <c r="H3377" s="8">
        <v>52839</v>
      </c>
      <c r="I3377" s="8">
        <v>22039</v>
      </c>
      <c r="J3377" s="8">
        <v>613263</v>
      </c>
      <c r="K3377" s="1" t="s">
        <v>166</v>
      </c>
    </row>
    <row r="3378" spans="1:11">
      <c r="A3378" s="1" t="s">
        <v>232</v>
      </c>
      <c r="B3378" s="1">
        <v>3377</v>
      </c>
      <c r="C3378" s="1">
        <v>202601</v>
      </c>
      <c r="D3378" s="4" t="s">
        <v>271</v>
      </c>
      <c r="E3378" s="1">
        <v>696</v>
      </c>
      <c r="F3378" s="1">
        <v>3</v>
      </c>
      <c r="G3378" s="1">
        <v>0</v>
      </c>
      <c r="H3378" s="8">
        <v>10647</v>
      </c>
      <c r="I3378" s="8">
        <v>4768</v>
      </c>
      <c r="J3378" s="8">
        <v>93092</v>
      </c>
      <c r="K3378" s="1" t="s">
        <v>166</v>
      </c>
    </row>
    <row r="3379" spans="1:11">
      <c r="A3379" s="1" t="s">
        <v>232</v>
      </c>
      <c r="B3379" s="1">
        <v>3378</v>
      </c>
      <c r="C3379" s="1">
        <v>202601</v>
      </c>
      <c r="D3379" s="4" t="s">
        <v>271</v>
      </c>
      <c r="E3379" s="1">
        <v>720</v>
      </c>
      <c r="F3379" s="1">
        <v>3</v>
      </c>
      <c r="G3379" s="1">
        <v>0</v>
      </c>
      <c r="H3379" s="8">
        <v>744059</v>
      </c>
      <c r="I3379" s="8">
        <v>324155</v>
      </c>
      <c r="J3379" s="8">
        <v>9507364</v>
      </c>
      <c r="K3379" s="1" t="s">
        <v>166</v>
      </c>
    </row>
    <row r="3380" spans="1:11">
      <c r="A3380" s="1" t="s">
        <v>232</v>
      </c>
      <c r="B3380" s="1">
        <v>3379</v>
      </c>
      <c r="C3380" s="1">
        <v>202601</v>
      </c>
      <c r="D3380" s="4" t="s">
        <v>278</v>
      </c>
      <c r="E3380" s="1">
        <v>52</v>
      </c>
      <c r="F3380" s="1">
        <v>3</v>
      </c>
      <c r="G3380" s="1">
        <v>0</v>
      </c>
      <c r="H3380" s="8">
        <v>88731</v>
      </c>
      <c r="I3380" s="8">
        <v>28291</v>
      </c>
      <c r="J3380" s="8">
        <v>1117606</v>
      </c>
      <c r="K3380" s="1" t="s">
        <v>166</v>
      </c>
    </row>
    <row r="3381" spans="1:11">
      <c r="A3381" s="1" t="s">
        <v>232</v>
      </c>
      <c r="B3381" s="1">
        <v>3380</v>
      </c>
      <c r="C3381" s="1">
        <v>202601</v>
      </c>
      <c r="D3381" s="4" t="s">
        <v>278</v>
      </c>
      <c r="E3381" s="1">
        <v>204</v>
      </c>
      <c r="F3381" s="1">
        <v>3</v>
      </c>
      <c r="G3381" s="1">
        <v>0</v>
      </c>
      <c r="H3381" s="8">
        <v>6960</v>
      </c>
      <c r="I3381" s="8">
        <v>2455</v>
      </c>
      <c r="J3381" s="8">
        <v>90236</v>
      </c>
      <c r="K3381" s="1" t="s">
        <v>166</v>
      </c>
    </row>
    <row r="3382" spans="1:11">
      <c r="A3382" s="1" t="s">
        <v>232</v>
      </c>
      <c r="B3382" s="1">
        <v>3381</v>
      </c>
      <c r="C3382" s="1">
        <v>202601</v>
      </c>
      <c r="D3382" s="4" t="s">
        <v>278</v>
      </c>
      <c r="E3382" s="1">
        <v>662</v>
      </c>
      <c r="F3382" s="1">
        <v>3</v>
      </c>
      <c r="G3382" s="1">
        <v>0</v>
      </c>
      <c r="H3382" s="8">
        <v>30264</v>
      </c>
      <c r="I3382" s="8">
        <v>8511</v>
      </c>
      <c r="J3382" s="8">
        <v>118887</v>
      </c>
      <c r="K3382" s="1" t="s">
        <v>166</v>
      </c>
    </row>
    <row r="3383" spans="1:11">
      <c r="A3383" s="1" t="s">
        <v>232</v>
      </c>
      <c r="B3383" s="1">
        <v>3382</v>
      </c>
      <c r="C3383" s="1">
        <v>202601</v>
      </c>
      <c r="D3383" s="4" t="s">
        <v>278</v>
      </c>
      <c r="E3383" s="1">
        <v>664</v>
      </c>
      <c r="F3383" s="1">
        <v>3</v>
      </c>
      <c r="G3383" s="1">
        <v>0</v>
      </c>
      <c r="H3383" s="8">
        <v>423830</v>
      </c>
      <c r="I3383" s="8">
        <v>130393</v>
      </c>
      <c r="J3383" s="8">
        <v>3235414</v>
      </c>
      <c r="K3383" s="1" t="s">
        <v>166</v>
      </c>
    </row>
    <row r="3384" spans="1:11">
      <c r="A3384" s="1" t="s">
        <v>232</v>
      </c>
      <c r="B3384" s="1">
        <v>3383</v>
      </c>
      <c r="C3384" s="1">
        <v>202601</v>
      </c>
      <c r="D3384" s="4" t="s">
        <v>278</v>
      </c>
      <c r="E3384" s="1">
        <v>666</v>
      </c>
      <c r="F3384" s="1">
        <v>3</v>
      </c>
      <c r="G3384" s="1">
        <v>0</v>
      </c>
      <c r="H3384" s="8">
        <v>730294</v>
      </c>
      <c r="I3384" s="8">
        <v>250802</v>
      </c>
      <c r="J3384" s="8">
        <v>4162204</v>
      </c>
      <c r="K3384" s="1" t="s">
        <v>166</v>
      </c>
    </row>
    <row r="3385" spans="1:11">
      <c r="A3385" s="1" t="s">
        <v>232</v>
      </c>
      <c r="B3385" s="1">
        <v>3384</v>
      </c>
      <c r="C3385" s="1">
        <v>202601</v>
      </c>
      <c r="D3385" s="4" t="s">
        <v>278</v>
      </c>
      <c r="E3385" s="1">
        <v>669</v>
      </c>
      <c r="F3385" s="1">
        <v>3</v>
      </c>
      <c r="G3385" s="1">
        <v>0</v>
      </c>
      <c r="H3385" s="8">
        <v>36909</v>
      </c>
      <c r="I3385" s="8">
        <v>13563</v>
      </c>
      <c r="J3385" s="8">
        <v>263759</v>
      </c>
      <c r="K3385" s="1" t="s">
        <v>166</v>
      </c>
    </row>
    <row r="3386" spans="1:11">
      <c r="A3386" s="1" t="s">
        <v>232</v>
      </c>
      <c r="B3386" s="1">
        <v>3385</v>
      </c>
      <c r="C3386" s="1">
        <v>202601</v>
      </c>
      <c r="D3386" s="4" t="s">
        <v>278</v>
      </c>
      <c r="E3386" s="1">
        <v>676</v>
      </c>
      <c r="F3386" s="1">
        <v>3</v>
      </c>
      <c r="G3386" s="1">
        <v>0</v>
      </c>
      <c r="H3386" s="8">
        <v>2103</v>
      </c>
      <c r="I3386" s="8">
        <v>1016</v>
      </c>
      <c r="J3386" s="8">
        <v>8474</v>
      </c>
      <c r="K3386" s="1" t="s">
        <v>166</v>
      </c>
    </row>
    <row r="3387" spans="1:11">
      <c r="A3387" s="1" t="s">
        <v>232</v>
      </c>
      <c r="B3387" s="1">
        <v>3386</v>
      </c>
      <c r="C3387" s="1">
        <v>202601</v>
      </c>
      <c r="D3387" s="4" t="s">
        <v>278</v>
      </c>
      <c r="E3387" s="1">
        <v>690</v>
      </c>
      <c r="F3387" s="1">
        <v>3</v>
      </c>
      <c r="G3387" s="1">
        <v>0</v>
      </c>
      <c r="H3387" s="8">
        <v>110522</v>
      </c>
      <c r="I3387" s="8">
        <v>40326</v>
      </c>
      <c r="J3387" s="8">
        <v>1188753</v>
      </c>
      <c r="K3387" s="1" t="s">
        <v>166</v>
      </c>
    </row>
    <row r="3388" spans="1:11">
      <c r="A3388" s="1" t="s">
        <v>232</v>
      </c>
      <c r="B3388" s="1">
        <v>3387</v>
      </c>
      <c r="C3388" s="1">
        <v>202601</v>
      </c>
      <c r="D3388" s="4" t="s">
        <v>278</v>
      </c>
      <c r="E3388" s="1">
        <v>696</v>
      </c>
      <c r="F3388" s="1">
        <v>3</v>
      </c>
      <c r="G3388" s="1">
        <v>0</v>
      </c>
      <c r="H3388" s="8">
        <v>132115</v>
      </c>
      <c r="I3388" s="8">
        <v>53207</v>
      </c>
      <c r="J3388" s="8">
        <v>1075528</v>
      </c>
      <c r="K3388" s="1" t="s">
        <v>166</v>
      </c>
    </row>
    <row r="3389" spans="1:11">
      <c r="A3389" s="1" t="s">
        <v>232</v>
      </c>
      <c r="B3389" s="1">
        <v>3388</v>
      </c>
      <c r="C3389" s="1">
        <v>202601</v>
      </c>
      <c r="D3389" s="4" t="s">
        <v>278</v>
      </c>
      <c r="E3389" s="1">
        <v>720</v>
      </c>
      <c r="F3389" s="1">
        <v>3</v>
      </c>
      <c r="G3389" s="1">
        <v>0</v>
      </c>
      <c r="H3389" s="8">
        <v>73519</v>
      </c>
      <c r="I3389" s="8">
        <v>33797</v>
      </c>
      <c r="J3389" s="8">
        <v>766410</v>
      </c>
      <c r="K3389" s="1" t="s">
        <v>166</v>
      </c>
    </row>
    <row r="3390" spans="1:11">
      <c r="A3390" s="1" t="s">
        <v>232</v>
      </c>
      <c r="B3390" s="1">
        <v>3389</v>
      </c>
      <c r="C3390" s="1">
        <v>202602</v>
      </c>
      <c r="D3390" s="4" t="s">
        <v>256</v>
      </c>
      <c r="E3390" s="1">
        <v>52</v>
      </c>
      <c r="F3390" s="1">
        <v>3</v>
      </c>
      <c r="G3390" s="1">
        <v>0</v>
      </c>
      <c r="H3390" s="8">
        <v>1378319</v>
      </c>
      <c r="I3390" s="8">
        <v>294099</v>
      </c>
      <c r="J3390" s="8">
        <v>7564760</v>
      </c>
      <c r="K3390" s="1" t="s">
        <v>166</v>
      </c>
    </row>
    <row r="3391" spans="1:11">
      <c r="A3391" s="1" t="s">
        <v>232</v>
      </c>
      <c r="B3391" s="1">
        <v>3390</v>
      </c>
      <c r="C3391" s="1">
        <v>202602</v>
      </c>
      <c r="D3391" s="4" t="s">
        <v>256</v>
      </c>
      <c r="E3391" s="1">
        <v>204</v>
      </c>
      <c r="F3391" s="1">
        <v>3</v>
      </c>
      <c r="G3391" s="1">
        <v>0</v>
      </c>
      <c r="H3391" s="8">
        <v>675239</v>
      </c>
      <c r="I3391" s="8">
        <v>108021</v>
      </c>
      <c r="J3391" s="8">
        <v>812099</v>
      </c>
      <c r="K3391" s="1" t="s">
        <v>166</v>
      </c>
    </row>
    <row r="3392" spans="1:11">
      <c r="A3392" s="1" t="s">
        <v>232</v>
      </c>
      <c r="B3392" s="1">
        <v>3391</v>
      </c>
      <c r="C3392" s="1">
        <v>202602</v>
      </c>
      <c r="D3392" s="4" t="s">
        <v>256</v>
      </c>
      <c r="E3392" s="1">
        <v>662</v>
      </c>
      <c r="F3392" s="1">
        <v>3</v>
      </c>
      <c r="G3392" s="1">
        <v>0</v>
      </c>
      <c r="H3392" s="8">
        <v>1244167</v>
      </c>
      <c r="I3392" s="8">
        <v>289778</v>
      </c>
      <c r="J3392" s="8">
        <v>3564591</v>
      </c>
      <c r="K3392" s="1" t="s">
        <v>166</v>
      </c>
    </row>
    <row r="3393" spans="1:11">
      <c r="A3393" s="1" t="s">
        <v>232</v>
      </c>
      <c r="B3393" s="1">
        <v>3392</v>
      </c>
      <c r="C3393" s="1">
        <v>202602</v>
      </c>
      <c r="D3393" s="4" t="s">
        <v>256</v>
      </c>
      <c r="E3393" s="1">
        <v>664</v>
      </c>
      <c r="F3393" s="1">
        <v>3</v>
      </c>
      <c r="G3393" s="1">
        <v>0</v>
      </c>
      <c r="H3393" s="8">
        <v>4464556</v>
      </c>
      <c r="I3393" s="8">
        <v>786469</v>
      </c>
      <c r="J3393" s="8">
        <v>10021231</v>
      </c>
      <c r="K3393" s="1" t="s">
        <v>166</v>
      </c>
    </row>
    <row r="3394" spans="1:11">
      <c r="A3394" s="1" t="s">
        <v>232</v>
      </c>
      <c r="B3394" s="1">
        <v>3393</v>
      </c>
      <c r="C3394" s="1">
        <v>202602</v>
      </c>
      <c r="D3394" s="4" t="s">
        <v>256</v>
      </c>
      <c r="E3394" s="1">
        <v>666</v>
      </c>
      <c r="F3394" s="1">
        <v>3</v>
      </c>
      <c r="G3394" s="1">
        <v>0</v>
      </c>
      <c r="H3394" s="8">
        <v>21748151</v>
      </c>
      <c r="I3394" s="8">
        <v>3489973</v>
      </c>
      <c r="J3394" s="8">
        <v>39337408</v>
      </c>
      <c r="K3394" s="1" t="s">
        <v>166</v>
      </c>
    </row>
    <row r="3395" spans="1:11">
      <c r="A3395" s="1" t="s">
        <v>232</v>
      </c>
      <c r="B3395" s="1">
        <v>3394</v>
      </c>
      <c r="C3395" s="1">
        <v>202602</v>
      </c>
      <c r="D3395" s="4" t="s">
        <v>256</v>
      </c>
      <c r="E3395" s="1">
        <v>669</v>
      </c>
      <c r="F3395" s="1">
        <v>3</v>
      </c>
      <c r="G3395" s="1">
        <v>0</v>
      </c>
      <c r="H3395" s="8">
        <v>640729</v>
      </c>
      <c r="I3395" s="8">
        <v>80469</v>
      </c>
      <c r="J3395" s="8">
        <v>899655</v>
      </c>
      <c r="K3395" s="1" t="s">
        <v>166</v>
      </c>
    </row>
    <row r="3396" spans="1:11">
      <c r="A3396" s="1" t="s">
        <v>232</v>
      </c>
      <c r="B3396" s="1">
        <v>3395</v>
      </c>
      <c r="C3396" s="1">
        <v>202602</v>
      </c>
      <c r="D3396" s="4" t="s">
        <v>256</v>
      </c>
      <c r="E3396" s="1">
        <v>676</v>
      </c>
      <c r="F3396" s="1">
        <v>3</v>
      </c>
      <c r="G3396" s="1">
        <v>0</v>
      </c>
      <c r="H3396" s="8">
        <v>19101</v>
      </c>
      <c r="I3396" s="8">
        <v>3137</v>
      </c>
      <c r="J3396" s="8">
        <v>42372</v>
      </c>
      <c r="K3396" s="1" t="s">
        <v>166</v>
      </c>
    </row>
    <row r="3397" spans="1:11">
      <c r="A3397" s="1" t="s">
        <v>232</v>
      </c>
      <c r="B3397" s="1">
        <v>3396</v>
      </c>
      <c r="C3397" s="1">
        <v>202602</v>
      </c>
      <c r="D3397" s="4" t="s">
        <v>256</v>
      </c>
      <c r="E3397" s="1">
        <v>690</v>
      </c>
      <c r="F3397" s="1">
        <v>3</v>
      </c>
      <c r="G3397" s="1">
        <v>0</v>
      </c>
      <c r="H3397" s="8">
        <v>779375</v>
      </c>
      <c r="I3397" s="8">
        <v>111570</v>
      </c>
      <c r="J3397" s="8">
        <v>2636146</v>
      </c>
      <c r="K3397" s="1" t="s">
        <v>166</v>
      </c>
    </row>
    <row r="3398" spans="1:11">
      <c r="A3398" s="1" t="s">
        <v>232</v>
      </c>
      <c r="B3398" s="1">
        <v>3397</v>
      </c>
      <c r="C3398" s="1">
        <v>202602</v>
      </c>
      <c r="D3398" s="4" t="s">
        <v>256</v>
      </c>
      <c r="E3398" s="1">
        <v>696</v>
      </c>
      <c r="F3398" s="1">
        <v>3</v>
      </c>
      <c r="G3398" s="1">
        <v>0</v>
      </c>
      <c r="H3398" s="8">
        <v>221115</v>
      </c>
      <c r="I3398" s="8">
        <v>49378</v>
      </c>
      <c r="J3398" s="8">
        <v>715874</v>
      </c>
      <c r="K3398" s="1" t="s">
        <v>166</v>
      </c>
    </row>
    <row r="3399" spans="1:11">
      <c r="A3399" s="1" t="s">
        <v>232</v>
      </c>
      <c r="B3399" s="1">
        <v>3398</v>
      </c>
      <c r="C3399" s="1">
        <v>202602</v>
      </c>
      <c r="D3399" s="4" t="s">
        <v>256</v>
      </c>
      <c r="E3399" s="1">
        <v>720</v>
      </c>
      <c r="F3399" s="1">
        <v>3</v>
      </c>
      <c r="G3399" s="1">
        <v>0</v>
      </c>
      <c r="H3399" s="8">
        <v>1205969</v>
      </c>
      <c r="I3399" s="8">
        <v>273363</v>
      </c>
      <c r="J3399" s="8">
        <v>4981339</v>
      </c>
      <c r="K3399" s="1" t="s">
        <v>166</v>
      </c>
    </row>
    <row r="3400" spans="1:11">
      <c r="A3400" s="1" t="s">
        <v>232</v>
      </c>
      <c r="B3400" s="1">
        <v>3399</v>
      </c>
      <c r="C3400" s="1">
        <v>202602</v>
      </c>
      <c r="D3400" s="4" t="s">
        <v>265</v>
      </c>
      <c r="E3400" s="1">
        <v>52</v>
      </c>
      <c r="F3400" s="1">
        <v>3</v>
      </c>
      <c r="G3400" s="1">
        <v>0</v>
      </c>
      <c r="H3400" s="8">
        <v>296897</v>
      </c>
      <c r="I3400" s="8">
        <v>497945</v>
      </c>
      <c r="J3400" s="8">
        <v>2293378</v>
      </c>
      <c r="K3400" s="1" t="s">
        <v>166</v>
      </c>
    </row>
    <row r="3401" spans="1:11">
      <c r="A3401" s="1" t="s">
        <v>232</v>
      </c>
      <c r="B3401" s="1">
        <v>3400</v>
      </c>
      <c r="C3401" s="1">
        <v>202602</v>
      </c>
      <c r="D3401" s="4" t="s">
        <v>265</v>
      </c>
      <c r="E3401" s="1">
        <v>204</v>
      </c>
      <c r="F3401" s="1">
        <v>3</v>
      </c>
      <c r="G3401" s="1">
        <v>0</v>
      </c>
      <c r="H3401" s="8">
        <v>134</v>
      </c>
      <c r="I3401" s="8">
        <v>42</v>
      </c>
      <c r="J3401" s="8">
        <v>1014</v>
      </c>
      <c r="K3401" s="1" t="s">
        <v>166</v>
      </c>
    </row>
    <row r="3402" spans="1:11">
      <c r="A3402" s="1" t="s">
        <v>232</v>
      </c>
      <c r="B3402" s="1">
        <v>3401</v>
      </c>
      <c r="C3402" s="1">
        <v>202602</v>
      </c>
      <c r="D3402" s="4" t="s">
        <v>265</v>
      </c>
      <c r="E3402" s="1">
        <v>662</v>
      </c>
      <c r="F3402" s="1">
        <v>3</v>
      </c>
      <c r="G3402" s="1">
        <v>0</v>
      </c>
      <c r="H3402" s="8">
        <v>87236</v>
      </c>
      <c r="I3402" s="8">
        <v>39832</v>
      </c>
      <c r="J3402" s="8">
        <v>566497</v>
      </c>
      <c r="K3402" s="1" t="s">
        <v>166</v>
      </c>
    </row>
    <row r="3403" spans="1:11">
      <c r="A3403" s="1" t="s">
        <v>232</v>
      </c>
      <c r="B3403" s="1">
        <v>3402</v>
      </c>
      <c r="C3403" s="1">
        <v>202602</v>
      </c>
      <c r="D3403" s="4" t="s">
        <v>265</v>
      </c>
      <c r="E3403" s="1">
        <v>664</v>
      </c>
      <c r="F3403" s="1">
        <v>3</v>
      </c>
      <c r="G3403" s="1">
        <v>0</v>
      </c>
      <c r="H3403" s="8">
        <v>14764</v>
      </c>
      <c r="I3403" s="8">
        <v>3662</v>
      </c>
      <c r="J3403" s="8">
        <v>72298</v>
      </c>
      <c r="K3403" s="1" t="s">
        <v>166</v>
      </c>
    </row>
    <row r="3404" spans="1:11">
      <c r="A3404" s="1" t="s">
        <v>232</v>
      </c>
      <c r="B3404" s="1">
        <v>3403</v>
      </c>
      <c r="C3404" s="1">
        <v>202602</v>
      </c>
      <c r="D3404" s="4" t="s">
        <v>265</v>
      </c>
      <c r="E3404" s="1">
        <v>666</v>
      </c>
      <c r="F3404" s="1">
        <v>3</v>
      </c>
      <c r="G3404" s="1">
        <v>0</v>
      </c>
      <c r="H3404" s="8">
        <v>1446581</v>
      </c>
      <c r="I3404" s="8">
        <v>582981</v>
      </c>
      <c r="J3404" s="8">
        <v>6993782</v>
      </c>
      <c r="K3404" s="1" t="s">
        <v>166</v>
      </c>
    </row>
    <row r="3405" spans="1:11">
      <c r="A3405" s="1" t="s">
        <v>232</v>
      </c>
      <c r="B3405" s="1">
        <v>3404</v>
      </c>
      <c r="C3405" s="1">
        <v>202602</v>
      </c>
      <c r="D3405" s="4" t="s">
        <v>265</v>
      </c>
      <c r="E3405" s="1">
        <v>669</v>
      </c>
      <c r="F3405" s="1">
        <v>3</v>
      </c>
      <c r="G3405" s="1">
        <v>0</v>
      </c>
      <c r="H3405" s="8">
        <v>12437</v>
      </c>
      <c r="I3405" s="8">
        <v>4297</v>
      </c>
      <c r="J3405" s="8">
        <v>91056</v>
      </c>
      <c r="K3405" s="1" t="s">
        <v>166</v>
      </c>
    </row>
    <row r="3406" spans="1:11">
      <c r="A3406" s="1" t="s">
        <v>232</v>
      </c>
      <c r="B3406" s="1">
        <v>3405</v>
      </c>
      <c r="C3406" s="1">
        <v>202602</v>
      </c>
      <c r="D3406" s="4" t="s">
        <v>265</v>
      </c>
      <c r="E3406" s="1">
        <v>676</v>
      </c>
      <c r="F3406" s="1">
        <v>3</v>
      </c>
      <c r="G3406" s="1">
        <v>0</v>
      </c>
      <c r="H3406" s="8">
        <v>41778</v>
      </c>
      <c r="I3406" s="8">
        <v>13634</v>
      </c>
      <c r="J3406" s="8">
        <v>166388</v>
      </c>
      <c r="K3406" s="1" t="s">
        <v>166</v>
      </c>
    </row>
    <row r="3407" spans="1:11">
      <c r="A3407" s="1" t="s">
        <v>232</v>
      </c>
      <c r="B3407" s="1">
        <v>3406</v>
      </c>
      <c r="C3407" s="1">
        <v>202602</v>
      </c>
      <c r="D3407" s="4" t="s">
        <v>265</v>
      </c>
      <c r="E3407" s="1">
        <v>690</v>
      </c>
      <c r="F3407" s="1">
        <v>3</v>
      </c>
      <c r="G3407" s="1">
        <v>0</v>
      </c>
      <c r="H3407" s="8">
        <v>92874</v>
      </c>
      <c r="I3407" s="8">
        <v>127878</v>
      </c>
      <c r="J3407" s="8">
        <v>736085</v>
      </c>
      <c r="K3407" s="1" t="s">
        <v>166</v>
      </c>
    </row>
    <row r="3408" spans="1:11">
      <c r="A3408" s="1" t="s">
        <v>232</v>
      </c>
      <c r="B3408" s="1">
        <v>3407</v>
      </c>
      <c r="C3408" s="1">
        <v>202602</v>
      </c>
      <c r="D3408" s="4" t="s">
        <v>265</v>
      </c>
      <c r="E3408" s="1">
        <v>696</v>
      </c>
      <c r="F3408" s="1">
        <v>3</v>
      </c>
      <c r="G3408" s="1">
        <v>0</v>
      </c>
      <c r="H3408" s="8">
        <v>630447</v>
      </c>
      <c r="I3408" s="8">
        <v>257696</v>
      </c>
      <c r="J3408" s="8">
        <v>3194700</v>
      </c>
      <c r="K3408" s="1" t="s">
        <v>166</v>
      </c>
    </row>
    <row r="3409" spans="1:11">
      <c r="A3409" s="1" t="s">
        <v>232</v>
      </c>
      <c r="B3409" s="1">
        <v>3408</v>
      </c>
      <c r="C3409" s="1">
        <v>202602</v>
      </c>
      <c r="D3409" s="4" t="s">
        <v>265</v>
      </c>
      <c r="E3409" s="1">
        <v>720</v>
      </c>
      <c r="F3409" s="1">
        <v>3</v>
      </c>
      <c r="G3409" s="1">
        <v>0</v>
      </c>
      <c r="H3409" s="8">
        <v>1397001</v>
      </c>
      <c r="I3409" s="8">
        <v>475930</v>
      </c>
      <c r="J3409" s="8">
        <v>8197224</v>
      </c>
      <c r="K3409" s="1" t="s">
        <v>166</v>
      </c>
    </row>
    <row r="3410" spans="1:11">
      <c r="A3410" s="1" t="s">
        <v>232</v>
      </c>
      <c r="B3410" s="1">
        <v>3409</v>
      </c>
      <c r="C3410" s="1">
        <v>202602</v>
      </c>
      <c r="D3410" s="4" t="s">
        <v>271</v>
      </c>
      <c r="E3410" s="1">
        <v>52</v>
      </c>
      <c r="F3410" s="1">
        <v>3</v>
      </c>
      <c r="G3410" s="1">
        <v>0</v>
      </c>
      <c r="H3410" s="8">
        <v>57904</v>
      </c>
      <c r="I3410" s="8">
        <v>20483</v>
      </c>
      <c r="J3410" s="8">
        <v>565703</v>
      </c>
      <c r="K3410" s="1" t="s">
        <v>166</v>
      </c>
    </row>
    <row r="3411" spans="1:11">
      <c r="A3411" s="1" t="s">
        <v>232</v>
      </c>
      <c r="B3411" s="1">
        <v>3410</v>
      </c>
      <c r="C3411" s="1">
        <v>202602</v>
      </c>
      <c r="D3411" s="4" t="s">
        <v>271</v>
      </c>
      <c r="E3411" s="1">
        <v>204</v>
      </c>
      <c r="F3411" s="1">
        <v>3</v>
      </c>
      <c r="G3411" s="1">
        <v>0</v>
      </c>
      <c r="H3411" s="8">
        <v>29437</v>
      </c>
      <c r="I3411" s="8">
        <v>10345</v>
      </c>
      <c r="J3411" s="8">
        <v>301583</v>
      </c>
      <c r="K3411" s="1" t="s">
        <v>166</v>
      </c>
    </row>
    <row r="3412" spans="1:11">
      <c r="A3412" s="1" t="s">
        <v>232</v>
      </c>
      <c r="B3412" s="1">
        <v>3411</v>
      </c>
      <c r="C3412" s="1">
        <v>202602</v>
      </c>
      <c r="D3412" s="4" t="s">
        <v>271</v>
      </c>
      <c r="E3412" s="1">
        <v>662</v>
      </c>
      <c r="F3412" s="1">
        <v>3</v>
      </c>
      <c r="G3412" s="1">
        <v>0</v>
      </c>
      <c r="H3412" s="8">
        <v>19587</v>
      </c>
      <c r="I3412" s="8">
        <v>10130</v>
      </c>
      <c r="J3412" s="8">
        <v>187927</v>
      </c>
      <c r="K3412" s="1" t="s">
        <v>166</v>
      </c>
    </row>
    <row r="3413" spans="1:11">
      <c r="A3413" s="1" t="s">
        <v>232</v>
      </c>
      <c r="B3413" s="1">
        <v>3412</v>
      </c>
      <c r="C3413" s="1">
        <v>202602</v>
      </c>
      <c r="D3413" s="4" t="s">
        <v>271</v>
      </c>
      <c r="E3413" s="1">
        <v>664</v>
      </c>
      <c r="F3413" s="1">
        <v>3</v>
      </c>
      <c r="G3413" s="1">
        <v>0</v>
      </c>
      <c r="H3413" s="8">
        <v>324388</v>
      </c>
      <c r="I3413" s="8">
        <v>117131</v>
      </c>
      <c r="J3413" s="8">
        <v>3203390</v>
      </c>
      <c r="K3413" s="1" t="s">
        <v>166</v>
      </c>
    </row>
    <row r="3414" spans="1:11">
      <c r="A3414" s="1" t="s">
        <v>232</v>
      </c>
      <c r="B3414" s="1">
        <v>3413</v>
      </c>
      <c r="C3414" s="1">
        <v>202602</v>
      </c>
      <c r="D3414" s="4" t="s">
        <v>271</v>
      </c>
      <c r="E3414" s="1">
        <v>666</v>
      </c>
      <c r="F3414" s="1">
        <v>3</v>
      </c>
      <c r="G3414" s="1">
        <v>0</v>
      </c>
      <c r="H3414" s="8">
        <v>210811</v>
      </c>
      <c r="I3414" s="8">
        <v>79040</v>
      </c>
      <c r="J3414" s="8">
        <v>1247529</v>
      </c>
      <c r="K3414" s="1" t="s">
        <v>166</v>
      </c>
    </row>
    <row r="3415" spans="1:11">
      <c r="A3415" s="1" t="s">
        <v>232</v>
      </c>
      <c r="B3415" s="1">
        <v>3414</v>
      </c>
      <c r="C3415" s="1">
        <v>202602</v>
      </c>
      <c r="D3415" s="4" t="s">
        <v>271</v>
      </c>
      <c r="E3415" s="1">
        <v>669</v>
      </c>
      <c r="F3415" s="1">
        <v>3</v>
      </c>
      <c r="G3415" s="1">
        <v>0</v>
      </c>
      <c r="H3415" s="8">
        <v>165528</v>
      </c>
      <c r="I3415" s="8">
        <v>67690</v>
      </c>
      <c r="J3415" s="8">
        <v>914706</v>
      </c>
      <c r="K3415" s="1" t="s">
        <v>166</v>
      </c>
    </row>
    <row r="3416" spans="1:11">
      <c r="A3416" s="1" t="s">
        <v>232</v>
      </c>
      <c r="B3416" s="1">
        <v>3415</v>
      </c>
      <c r="C3416" s="1">
        <v>202602</v>
      </c>
      <c r="D3416" s="4" t="s">
        <v>271</v>
      </c>
      <c r="E3416" s="1">
        <v>676</v>
      </c>
      <c r="F3416" s="1">
        <v>3</v>
      </c>
      <c r="G3416" s="1">
        <v>0</v>
      </c>
      <c r="H3416" s="8">
        <v>6152</v>
      </c>
      <c r="I3416" s="8">
        <v>6020</v>
      </c>
      <c r="J3416" s="8">
        <v>361227</v>
      </c>
      <c r="K3416" s="1" t="s">
        <v>166</v>
      </c>
    </row>
    <row r="3417" spans="1:11">
      <c r="A3417" s="1" t="s">
        <v>232</v>
      </c>
      <c r="B3417" s="1">
        <v>3416</v>
      </c>
      <c r="C3417" s="1">
        <v>202602</v>
      </c>
      <c r="D3417" s="4" t="s">
        <v>271</v>
      </c>
      <c r="E3417" s="1">
        <v>690</v>
      </c>
      <c r="F3417" s="1">
        <v>3</v>
      </c>
      <c r="G3417" s="1">
        <v>0</v>
      </c>
      <c r="H3417" s="8">
        <v>32393</v>
      </c>
      <c r="I3417" s="8">
        <v>11567</v>
      </c>
      <c r="J3417" s="8">
        <v>399287</v>
      </c>
      <c r="K3417" s="1" t="s">
        <v>166</v>
      </c>
    </row>
    <row r="3418" spans="1:11">
      <c r="A3418" s="1" t="s">
        <v>232</v>
      </c>
      <c r="B3418" s="1">
        <v>3417</v>
      </c>
      <c r="C3418" s="1">
        <v>202602</v>
      </c>
      <c r="D3418" s="4" t="s">
        <v>271</v>
      </c>
      <c r="E3418" s="1">
        <v>696</v>
      </c>
      <c r="F3418" s="1">
        <v>3</v>
      </c>
      <c r="G3418" s="1">
        <v>0</v>
      </c>
      <c r="H3418" s="8">
        <v>33473</v>
      </c>
      <c r="I3418" s="8">
        <v>15423</v>
      </c>
      <c r="J3418" s="8">
        <v>253334</v>
      </c>
      <c r="K3418" s="1" t="s">
        <v>166</v>
      </c>
    </row>
    <row r="3419" spans="1:11">
      <c r="A3419" s="1" t="s">
        <v>232</v>
      </c>
      <c r="B3419" s="1">
        <v>3418</v>
      </c>
      <c r="C3419" s="1">
        <v>202602</v>
      </c>
      <c r="D3419" s="4" t="s">
        <v>271</v>
      </c>
      <c r="E3419" s="1">
        <v>720</v>
      </c>
      <c r="F3419" s="1">
        <v>3</v>
      </c>
      <c r="G3419" s="1">
        <v>0</v>
      </c>
      <c r="H3419" s="8">
        <v>1058336</v>
      </c>
      <c r="I3419" s="8">
        <v>428376</v>
      </c>
      <c r="J3419" s="8">
        <v>11106392</v>
      </c>
      <c r="K3419" s="1" t="s">
        <v>166</v>
      </c>
    </row>
    <row r="3420" spans="1:11">
      <c r="A3420" s="1" t="s">
        <v>232</v>
      </c>
      <c r="B3420" s="1">
        <v>3419</v>
      </c>
      <c r="C3420" s="1">
        <v>202602</v>
      </c>
      <c r="D3420" s="4" t="s">
        <v>278</v>
      </c>
      <c r="E3420" s="1">
        <v>52</v>
      </c>
      <c r="F3420" s="1">
        <v>3</v>
      </c>
      <c r="G3420" s="1">
        <v>0</v>
      </c>
      <c r="H3420" s="8">
        <v>72460</v>
      </c>
      <c r="I3420" s="8">
        <v>23374</v>
      </c>
      <c r="J3420" s="8">
        <v>907564</v>
      </c>
      <c r="K3420" s="1" t="s">
        <v>166</v>
      </c>
    </row>
    <row r="3421" spans="1:11">
      <c r="A3421" s="1" t="s">
        <v>232</v>
      </c>
      <c r="B3421" s="1">
        <v>3420</v>
      </c>
      <c r="C3421" s="1">
        <v>202602</v>
      </c>
      <c r="D3421" s="4" t="s">
        <v>278</v>
      </c>
      <c r="E3421" s="1">
        <v>204</v>
      </c>
      <c r="F3421" s="1">
        <v>3</v>
      </c>
      <c r="G3421" s="1">
        <v>0</v>
      </c>
      <c r="H3421" s="8">
        <v>4307</v>
      </c>
      <c r="I3421" s="8">
        <v>1819</v>
      </c>
      <c r="J3421" s="8">
        <v>63732</v>
      </c>
      <c r="K3421" s="1" t="s">
        <v>166</v>
      </c>
    </row>
    <row r="3422" spans="1:11">
      <c r="A3422" s="1" t="s">
        <v>232</v>
      </c>
      <c r="B3422" s="1">
        <v>3421</v>
      </c>
      <c r="C3422" s="1">
        <v>202602</v>
      </c>
      <c r="D3422" s="4" t="s">
        <v>278</v>
      </c>
      <c r="E3422" s="1">
        <v>662</v>
      </c>
      <c r="F3422" s="1">
        <v>3</v>
      </c>
      <c r="G3422" s="1">
        <v>0</v>
      </c>
      <c r="H3422" s="8">
        <v>14820</v>
      </c>
      <c r="I3422" s="8">
        <v>4655</v>
      </c>
      <c r="J3422" s="8">
        <v>55286</v>
      </c>
      <c r="K3422" s="1" t="s">
        <v>166</v>
      </c>
    </row>
    <row r="3423" spans="1:11">
      <c r="A3423" s="1" t="s">
        <v>232</v>
      </c>
      <c r="B3423" s="1">
        <v>3422</v>
      </c>
      <c r="C3423" s="1">
        <v>202602</v>
      </c>
      <c r="D3423" s="4" t="s">
        <v>278</v>
      </c>
      <c r="E3423" s="1">
        <v>664</v>
      </c>
      <c r="F3423" s="1">
        <v>3</v>
      </c>
      <c r="G3423" s="1">
        <v>0</v>
      </c>
      <c r="H3423" s="8">
        <v>474192</v>
      </c>
      <c r="I3423" s="8">
        <v>138365</v>
      </c>
      <c r="J3423" s="8">
        <v>3055628</v>
      </c>
      <c r="K3423" s="1" t="s">
        <v>166</v>
      </c>
    </row>
    <row r="3424" spans="1:11">
      <c r="A3424" s="1" t="s">
        <v>232</v>
      </c>
      <c r="B3424" s="1">
        <v>3423</v>
      </c>
      <c r="C3424" s="1">
        <v>202602</v>
      </c>
      <c r="D3424" s="4" t="s">
        <v>278</v>
      </c>
      <c r="E3424" s="1">
        <v>666</v>
      </c>
      <c r="F3424" s="1">
        <v>3</v>
      </c>
      <c r="G3424" s="1">
        <v>0</v>
      </c>
      <c r="H3424" s="8">
        <v>1140337</v>
      </c>
      <c r="I3424" s="8">
        <v>373145</v>
      </c>
      <c r="J3424" s="8">
        <v>6426648</v>
      </c>
      <c r="K3424" s="1" t="s">
        <v>166</v>
      </c>
    </row>
    <row r="3425" spans="1:11">
      <c r="A3425" s="1" t="s">
        <v>232</v>
      </c>
      <c r="B3425" s="1">
        <v>3424</v>
      </c>
      <c r="C3425" s="1">
        <v>202602</v>
      </c>
      <c r="D3425" s="4" t="s">
        <v>278</v>
      </c>
      <c r="E3425" s="1">
        <v>669</v>
      </c>
      <c r="F3425" s="1">
        <v>3</v>
      </c>
      <c r="G3425" s="1">
        <v>0</v>
      </c>
      <c r="H3425" s="8">
        <v>53423</v>
      </c>
      <c r="I3425" s="8">
        <v>15552</v>
      </c>
      <c r="J3425" s="8">
        <v>372800</v>
      </c>
      <c r="K3425" s="1" t="s">
        <v>166</v>
      </c>
    </row>
    <row r="3426" spans="1:11">
      <c r="A3426" s="1" t="s">
        <v>232</v>
      </c>
      <c r="B3426" s="1">
        <v>3425</v>
      </c>
      <c r="C3426" s="1">
        <v>202602</v>
      </c>
      <c r="D3426" s="4" t="s">
        <v>278</v>
      </c>
      <c r="E3426" s="1">
        <v>676</v>
      </c>
      <c r="F3426" s="1">
        <v>3</v>
      </c>
      <c r="G3426" s="1">
        <v>0</v>
      </c>
      <c r="H3426" s="8">
        <v>12410</v>
      </c>
      <c r="I3426" s="8">
        <v>3710</v>
      </c>
      <c r="J3426" s="8">
        <v>72733</v>
      </c>
      <c r="K3426" s="1" t="s">
        <v>166</v>
      </c>
    </row>
    <row r="3427" spans="1:11">
      <c r="A3427" s="1" t="s">
        <v>232</v>
      </c>
      <c r="B3427" s="1">
        <v>3426</v>
      </c>
      <c r="C3427" s="1">
        <v>202602</v>
      </c>
      <c r="D3427" s="4" t="s">
        <v>278</v>
      </c>
      <c r="E3427" s="1">
        <v>690</v>
      </c>
      <c r="F3427" s="1">
        <v>3</v>
      </c>
      <c r="G3427" s="1">
        <v>0</v>
      </c>
      <c r="H3427" s="8">
        <v>116871</v>
      </c>
      <c r="I3427" s="8">
        <v>46772</v>
      </c>
      <c r="J3427" s="8">
        <v>1342210</v>
      </c>
      <c r="K3427" s="1" t="s">
        <v>166</v>
      </c>
    </row>
    <row r="3428" spans="1:11">
      <c r="A3428" s="1" t="s">
        <v>232</v>
      </c>
      <c r="B3428" s="1">
        <v>3427</v>
      </c>
      <c r="C3428" s="1">
        <v>202602</v>
      </c>
      <c r="D3428" s="4" t="s">
        <v>278</v>
      </c>
      <c r="E3428" s="1">
        <v>696</v>
      </c>
      <c r="F3428" s="1">
        <v>3</v>
      </c>
      <c r="G3428" s="1">
        <v>0</v>
      </c>
      <c r="H3428" s="8">
        <v>137204</v>
      </c>
      <c r="I3428" s="8">
        <v>54447</v>
      </c>
      <c r="J3428" s="8">
        <v>1114957</v>
      </c>
      <c r="K3428" s="1" t="s">
        <v>166</v>
      </c>
    </row>
    <row r="3429" spans="1:11">
      <c r="A3429" s="1" t="s">
        <v>232</v>
      </c>
      <c r="B3429" s="1">
        <v>3428</v>
      </c>
      <c r="C3429" s="1">
        <v>202602</v>
      </c>
      <c r="D3429" s="4" t="s">
        <v>278</v>
      </c>
      <c r="E3429" s="1">
        <v>720</v>
      </c>
      <c r="F3429" s="1">
        <v>3</v>
      </c>
      <c r="G3429" s="1">
        <v>0</v>
      </c>
      <c r="H3429" s="8">
        <v>147299</v>
      </c>
      <c r="I3429" s="8">
        <v>46879</v>
      </c>
      <c r="J3429" s="8">
        <v>1102656</v>
      </c>
      <c r="K3429" s="1" t="s">
        <v>166</v>
      </c>
    </row>
    <row r="3430" spans="1:11">
      <c r="A3430" s="1" t="s">
        <v>232</v>
      </c>
      <c r="B3430" s="1">
        <v>3429</v>
      </c>
      <c r="C3430" s="1">
        <v>202603</v>
      </c>
      <c r="D3430" s="4" t="s">
        <v>256</v>
      </c>
      <c r="E3430" s="1">
        <v>52</v>
      </c>
      <c r="F3430" s="1">
        <v>3</v>
      </c>
      <c r="G3430" s="1">
        <v>0</v>
      </c>
      <c r="H3430" s="8">
        <v>2057336</v>
      </c>
      <c r="I3430" s="8">
        <v>418647</v>
      </c>
      <c r="J3430" s="8">
        <v>10459423</v>
      </c>
      <c r="K3430" s="1" t="s">
        <v>166</v>
      </c>
    </row>
    <row r="3431" spans="1:11">
      <c r="A3431" s="1" t="s">
        <v>232</v>
      </c>
      <c r="B3431" s="1">
        <v>3430</v>
      </c>
      <c r="C3431" s="1">
        <v>202603</v>
      </c>
      <c r="D3431" s="4" t="s">
        <v>256</v>
      </c>
      <c r="E3431" s="1">
        <v>204</v>
      </c>
      <c r="F3431" s="1">
        <v>3</v>
      </c>
      <c r="G3431" s="1">
        <v>0</v>
      </c>
      <c r="H3431" s="8">
        <v>869573</v>
      </c>
      <c r="I3431" s="8">
        <v>111757</v>
      </c>
      <c r="J3431" s="8">
        <v>988437</v>
      </c>
      <c r="K3431" s="1" t="s">
        <v>166</v>
      </c>
    </row>
    <row r="3432" spans="1:11">
      <c r="A3432" s="1" t="s">
        <v>232</v>
      </c>
      <c r="B3432" s="1">
        <v>3431</v>
      </c>
      <c r="C3432" s="1">
        <v>202603</v>
      </c>
      <c r="D3432" s="4" t="s">
        <v>256</v>
      </c>
      <c r="E3432" s="1">
        <v>662</v>
      </c>
      <c r="F3432" s="1">
        <v>3</v>
      </c>
      <c r="G3432" s="1">
        <v>0</v>
      </c>
      <c r="H3432" s="8">
        <v>1185164</v>
      </c>
      <c r="I3432" s="8">
        <v>291919</v>
      </c>
      <c r="J3432" s="8">
        <v>3032936</v>
      </c>
      <c r="K3432" s="1" t="s">
        <v>166</v>
      </c>
    </row>
    <row r="3433" spans="1:11">
      <c r="A3433" s="1" t="s">
        <v>232</v>
      </c>
      <c r="B3433" s="1">
        <v>3432</v>
      </c>
      <c r="C3433" s="1">
        <v>202603</v>
      </c>
      <c r="D3433" s="4" t="s">
        <v>256</v>
      </c>
      <c r="E3433" s="1">
        <v>664</v>
      </c>
      <c r="F3433" s="1">
        <v>3</v>
      </c>
      <c r="G3433" s="1">
        <v>0</v>
      </c>
      <c r="H3433" s="8">
        <v>4025037</v>
      </c>
      <c r="I3433" s="8">
        <v>702824</v>
      </c>
      <c r="J3433" s="8">
        <v>8660388</v>
      </c>
      <c r="K3433" s="1" t="s">
        <v>166</v>
      </c>
    </row>
    <row r="3434" spans="1:11">
      <c r="A3434" s="1" t="s">
        <v>232</v>
      </c>
      <c r="B3434" s="1">
        <v>3433</v>
      </c>
      <c r="C3434" s="1">
        <v>202603</v>
      </c>
      <c r="D3434" s="4" t="s">
        <v>256</v>
      </c>
      <c r="E3434" s="1">
        <v>666</v>
      </c>
      <c r="F3434" s="1">
        <v>3</v>
      </c>
      <c r="G3434" s="1">
        <v>0</v>
      </c>
      <c r="H3434" s="8">
        <v>25214772</v>
      </c>
      <c r="I3434" s="8">
        <v>4120835</v>
      </c>
      <c r="J3434" s="8">
        <v>42747807</v>
      </c>
      <c r="K3434" s="1" t="s">
        <v>166</v>
      </c>
    </row>
    <row r="3435" spans="1:11">
      <c r="A3435" s="1" t="s">
        <v>232</v>
      </c>
      <c r="B3435" s="1">
        <v>3434</v>
      </c>
      <c r="C3435" s="1">
        <v>202603</v>
      </c>
      <c r="D3435" s="4" t="s">
        <v>256</v>
      </c>
      <c r="E3435" s="1">
        <v>669</v>
      </c>
      <c r="F3435" s="1">
        <v>3</v>
      </c>
      <c r="G3435" s="1">
        <v>0</v>
      </c>
      <c r="H3435" s="8">
        <v>1156918</v>
      </c>
      <c r="I3435" s="8">
        <v>168057</v>
      </c>
      <c r="J3435" s="8">
        <v>1837934</v>
      </c>
      <c r="K3435" s="1" t="s">
        <v>166</v>
      </c>
    </row>
    <row r="3436" spans="1:11">
      <c r="A3436" s="1" t="s">
        <v>232</v>
      </c>
      <c r="B3436" s="1">
        <v>3435</v>
      </c>
      <c r="C3436" s="1">
        <v>202603</v>
      </c>
      <c r="D3436" s="4" t="s">
        <v>256</v>
      </c>
      <c r="E3436" s="1">
        <v>676</v>
      </c>
      <c r="F3436" s="1">
        <v>3</v>
      </c>
      <c r="G3436" s="1">
        <v>0</v>
      </c>
      <c r="H3436" s="8">
        <v>45120</v>
      </c>
      <c r="I3436" s="8">
        <v>9646</v>
      </c>
      <c r="J3436" s="8">
        <v>92809</v>
      </c>
      <c r="K3436" s="1" t="s">
        <v>166</v>
      </c>
    </row>
    <row r="3437" spans="1:11">
      <c r="A3437" s="1" t="s">
        <v>232</v>
      </c>
      <c r="B3437" s="1">
        <v>3436</v>
      </c>
      <c r="C3437" s="1">
        <v>202603</v>
      </c>
      <c r="D3437" s="4" t="s">
        <v>256</v>
      </c>
      <c r="E3437" s="1">
        <v>690</v>
      </c>
      <c r="F3437" s="1">
        <v>3</v>
      </c>
      <c r="G3437" s="1">
        <v>0</v>
      </c>
      <c r="H3437" s="8">
        <v>705645</v>
      </c>
      <c r="I3437" s="8">
        <v>108769</v>
      </c>
      <c r="J3437" s="8">
        <v>2696051</v>
      </c>
      <c r="K3437" s="1" t="s">
        <v>166</v>
      </c>
    </row>
    <row r="3438" spans="1:11">
      <c r="A3438" s="1" t="s">
        <v>232</v>
      </c>
      <c r="B3438" s="1">
        <v>3437</v>
      </c>
      <c r="C3438" s="1">
        <v>202603</v>
      </c>
      <c r="D3438" s="4" t="s">
        <v>256</v>
      </c>
      <c r="E3438" s="1">
        <v>696</v>
      </c>
      <c r="F3438" s="1">
        <v>3</v>
      </c>
      <c r="G3438" s="1">
        <v>0</v>
      </c>
      <c r="H3438" s="8">
        <v>307731</v>
      </c>
      <c r="I3438" s="8">
        <v>56249</v>
      </c>
      <c r="J3438" s="8">
        <v>1270394</v>
      </c>
      <c r="K3438" s="1" t="s">
        <v>166</v>
      </c>
    </row>
    <row r="3439" spans="1:11">
      <c r="A3439" s="1" t="s">
        <v>232</v>
      </c>
      <c r="B3439" s="1">
        <v>3438</v>
      </c>
      <c r="C3439" s="1">
        <v>202603</v>
      </c>
      <c r="D3439" s="4" t="s">
        <v>256</v>
      </c>
      <c r="E3439" s="1">
        <v>720</v>
      </c>
      <c r="F3439" s="1">
        <v>3</v>
      </c>
      <c r="G3439" s="1">
        <v>0</v>
      </c>
      <c r="H3439" s="8">
        <v>1139448</v>
      </c>
      <c r="I3439" s="8">
        <v>270295</v>
      </c>
      <c r="J3439" s="8">
        <v>4244842</v>
      </c>
      <c r="K3439" s="1" t="s">
        <v>166</v>
      </c>
    </row>
    <row r="3440" spans="1:11">
      <c r="A3440" s="1" t="s">
        <v>232</v>
      </c>
      <c r="B3440" s="1">
        <v>3439</v>
      </c>
      <c r="C3440" s="1">
        <v>202603</v>
      </c>
      <c r="D3440" s="4" t="s">
        <v>265</v>
      </c>
      <c r="E3440" s="1">
        <v>52</v>
      </c>
      <c r="F3440" s="1">
        <v>3</v>
      </c>
      <c r="G3440" s="1">
        <v>0</v>
      </c>
      <c r="H3440" s="8">
        <v>233679</v>
      </c>
      <c r="I3440" s="8">
        <v>83691</v>
      </c>
      <c r="J3440" s="8">
        <v>1753510</v>
      </c>
      <c r="K3440" s="1" t="s">
        <v>166</v>
      </c>
    </row>
    <row r="3441" spans="1:11">
      <c r="A3441" s="1" t="s">
        <v>232</v>
      </c>
      <c r="B3441" s="1">
        <v>3440</v>
      </c>
      <c r="C3441" s="1">
        <v>202603</v>
      </c>
      <c r="D3441" s="4" t="s">
        <v>265</v>
      </c>
      <c r="E3441" s="1">
        <v>204</v>
      </c>
      <c r="F3441" s="1">
        <v>3</v>
      </c>
      <c r="G3441" s="1">
        <v>0</v>
      </c>
      <c r="H3441" s="8">
        <v>6131</v>
      </c>
      <c r="I3441" s="8">
        <v>1191</v>
      </c>
      <c r="J3441" s="8">
        <v>38706</v>
      </c>
      <c r="K3441" s="1" t="s">
        <v>166</v>
      </c>
    </row>
    <row r="3442" spans="1:11">
      <c r="A3442" s="1" t="s">
        <v>232</v>
      </c>
      <c r="B3442" s="1">
        <v>3441</v>
      </c>
      <c r="C3442" s="1">
        <v>202603</v>
      </c>
      <c r="D3442" s="4" t="s">
        <v>265</v>
      </c>
      <c r="E3442" s="1">
        <v>662</v>
      </c>
      <c r="F3442" s="1">
        <v>3</v>
      </c>
      <c r="G3442" s="1">
        <v>0</v>
      </c>
      <c r="H3442" s="8">
        <v>106302</v>
      </c>
      <c r="I3442" s="8">
        <v>30055</v>
      </c>
      <c r="J3442" s="8">
        <v>473191</v>
      </c>
      <c r="K3442" s="1" t="s">
        <v>166</v>
      </c>
    </row>
    <row r="3443" spans="1:11">
      <c r="A3443" s="1" t="s">
        <v>232</v>
      </c>
      <c r="B3443" s="1">
        <v>3442</v>
      </c>
      <c r="C3443" s="1">
        <v>202603</v>
      </c>
      <c r="D3443" s="4" t="s">
        <v>265</v>
      </c>
      <c r="E3443" s="1">
        <v>664</v>
      </c>
      <c r="F3443" s="1">
        <v>3</v>
      </c>
      <c r="G3443" s="1">
        <v>0</v>
      </c>
      <c r="H3443" s="8">
        <v>23017</v>
      </c>
      <c r="I3443" s="8">
        <v>8728</v>
      </c>
      <c r="J3443" s="8">
        <v>114099</v>
      </c>
      <c r="K3443" s="1" t="s">
        <v>166</v>
      </c>
    </row>
    <row r="3444" spans="1:11">
      <c r="A3444" s="1" t="s">
        <v>232</v>
      </c>
      <c r="B3444" s="1">
        <v>3443</v>
      </c>
      <c r="C3444" s="1">
        <v>202603</v>
      </c>
      <c r="D3444" s="4" t="s">
        <v>265</v>
      </c>
      <c r="E3444" s="1">
        <v>666</v>
      </c>
      <c r="F3444" s="1">
        <v>3</v>
      </c>
      <c r="G3444" s="1">
        <v>0</v>
      </c>
      <c r="H3444" s="8">
        <v>1054764</v>
      </c>
      <c r="I3444" s="8">
        <v>400259</v>
      </c>
      <c r="J3444" s="8">
        <v>4999375</v>
      </c>
      <c r="K3444" s="1" t="s">
        <v>166</v>
      </c>
    </row>
    <row r="3445" spans="1:11">
      <c r="A3445" s="1" t="s">
        <v>232</v>
      </c>
      <c r="B3445" s="1">
        <v>3444</v>
      </c>
      <c r="C3445" s="1">
        <v>202603</v>
      </c>
      <c r="D3445" s="4" t="s">
        <v>265</v>
      </c>
      <c r="E3445" s="1">
        <v>669</v>
      </c>
      <c r="F3445" s="1">
        <v>3</v>
      </c>
      <c r="G3445" s="1">
        <v>0</v>
      </c>
      <c r="H3445" s="8">
        <v>16289</v>
      </c>
      <c r="I3445" s="8">
        <v>4422</v>
      </c>
      <c r="J3445" s="8">
        <v>100320</v>
      </c>
      <c r="K3445" s="1" t="s">
        <v>166</v>
      </c>
    </row>
    <row r="3446" spans="1:11">
      <c r="A3446" s="1" t="s">
        <v>232</v>
      </c>
      <c r="B3446" s="1">
        <v>3445</v>
      </c>
      <c r="C3446" s="1">
        <v>202603</v>
      </c>
      <c r="D3446" s="4" t="s">
        <v>265</v>
      </c>
      <c r="E3446" s="1">
        <v>676</v>
      </c>
      <c r="F3446" s="1">
        <v>3</v>
      </c>
      <c r="G3446" s="1">
        <v>0</v>
      </c>
      <c r="H3446" s="8">
        <v>44645</v>
      </c>
      <c r="I3446" s="8">
        <v>14601</v>
      </c>
      <c r="J3446" s="8">
        <v>185347</v>
      </c>
      <c r="K3446" s="1" t="s">
        <v>166</v>
      </c>
    </row>
    <row r="3447" spans="1:11">
      <c r="A3447" s="1" t="s">
        <v>232</v>
      </c>
      <c r="B3447" s="1">
        <v>3446</v>
      </c>
      <c r="C3447" s="1">
        <v>202603</v>
      </c>
      <c r="D3447" s="4" t="s">
        <v>265</v>
      </c>
      <c r="E3447" s="1">
        <v>690</v>
      </c>
      <c r="F3447" s="1">
        <v>3</v>
      </c>
      <c r="G3447" s="1">
        <v>0</v>
      </c>
      <c r="H3447" s="8">
        <v>161092</v>
      </c>
      <c r="I3447" s="8">
        <v>36569</v>
      </c>
      <c r="J3447" s="8">
        <v>1461622</v>
      </c>
      <c r="K3447" s="1" t="s">
        <v>166</v>
      </c>
    </row>
    <row r="3448" spans="1:11">
      <c r="A3448" s="1" t="s">
        <v>232</v>
      </c>
      <c r="B3448" s="1">
        <v>3447</v>
      </c>
      <c r="C3448" s="1">
        <v>202603</v>
      </c>
      <c r="D3448" s="4" t="s">
        <v>265</v>
      </c>
      <c r="E3448" s="1">
        <v>696</v>
      </c>
      <c r="F3448" s="1">
        <v>3</v>
      </c>
      <c r="G3448" s="1">
        <v>0</v>
      </c>
      <c r="H3448" s="8">
        <v>1001281</v>
      </c>
      <c r="I3448" s="8">
        <v>373688</v>
      </c>
      <c r="J3448" s="8">
        <v>3454738</v>
      </c>
      <c r="K3448" s="1" t="s">
        <v>166</v>
      </c>
    </row>
    <row r="3449" spans="1:11">
      <c r="A3449" s="1" t="s">
        <v>232</v>
      </c>
      <c r="B3449" s="1">
        <v>3448</v>
      </c>
      <c r="C3449" s="1">
        <v>202603</v>
      </c>
      <c r="D3449" s="4" t="s">
        <v>265</v>
      </c>
      <c r="E3449" s="1">
        <v>720</v>
      </c>
      <c r="F3449" s="1">
        <v>3</v>
      </c>
      <c r="G3449" s="1">
        <v>0</v>
      </c>
      <c r="H3449" s="8">
        <v>957507</v>
      </c>
      <c r="I3449" s="8">
        <v>304066</v>
      </c>
      <c r="J3449" s="8">
        <v>5320757</v>
      </c>
      <c r="K3449" s="1" t="s">
        <v>166</v>
      </c>
    </row>
    <row r="3450" spans="1:11">
      <c r="A3450" s="1" t="s">
        <v>232</v>
      </c>
      <c r="B3450" s="1">
        <v>3449</v>
      </c>
      <c r="C3450" s="1">
        <v>202603</v>
      </c>
      <c r="D3450" s="4" t="s">
        <v>271</v>
      </c>
      <c r="E3450" s="1">
        <v>52</v>
      </c>
      <c r="F3450" s="1">
        <v>3</v>
      </c>
      <c r="G3450" s="1">
        <v>0</v>
      </c>
      <c r="H3450" s="8">
        <v>25791</v>
      </c>
      <c r="I3450" s="8">
        <v>9465</v>
      </c>
      <c r="J3450" s="8">
        <v>387551</v>
      </c>
      <c r="K3450" s="1" t="s">
        <v>166</v>
      </c>
    </row>
    <row r="3451" spans="1:11">
      <c r="A3451" s="1" t="s">
        <v>232</v>
      </c>
      <c r="B3451" s="1">
        <v>3450</v>
      </c>
      <c r="C3451" s="1">
        <v>202603</v>
      </c>
      <c r="D3451" s="4" t="s">
        <v>271</v>
      </c>
      <c r="E3451" s="1">
        <v>204</v>
      </c>
      <c r="F3451" s="1">
        <v>3</v>
      </c>
      <c r="G3451" s="1">
        <v>0</v>
      </c>
      <c r="H3451" s="8">
        <v>90882</v>
      </c>
      <c r="I3451" s="8">
        <v>30028</v>
      </c>
      <c r="J3451" s="8">
        <v>747416</v>
      </c>
      <c r="K3451" s="1" t="s">
        <v>166</v>
      </c>
    </row>
    <row r="3452" spans="1:11">
      <c r="A3452" s="1" t="s">
        <v>232</v>
      </c>
      <c r="B3452" s="1">
        <v>3451</v>
      </c>
      <c r="C3452" s="1">
        <v>202603</v>
      </c>
      <c r="D3452" s="4" t="s">
        <v>271</v>
      </c>
      <c r="E3452" s="1">
        <v>662</v>
      </c>
      <c r="F3452" s="1">
        <v>3</v>
      </c>
      <c r="G3452" s="1">
        <v>0</v>
      </c>
      <c r="H3452" s="8">
        <v>9183</v>
      </c>
      <c r="I3452" s="8">
        <v>4057</v>
      </c>
      <c r="J3452" s="8">
        <v>51119</v>
      </c>
      <c r="K3452" s="1" t="s">
        <v>166</v>
      </c>
    </row>
    <row r="3453" spans="1:11">
      <c r="A3453" s="1" t="s">
        <v>232</v>
      </c>
      <c r="B3453" s="1">
        <v>3452</v>
      </c>
      <c r="C3453" s="1">
        <v>202603</v>
      </c>
      <c r="D3453" s="4" t="s">
        <v>271</v>
      </c>
      <c r="E3453" s="1">
        <v>664</v>
      </c>
      <c r="F3453" s="1">
        <v>3</v>
      </c>
      <c r="G3453" s="1">
        <v>0</v>
      </c>
      <c r="H3453" s="8">
        <v>356948</v>
      </c>
      <c r="I3453" s="8">
        <v>126036</v>
      </c>
      <c r="J3453" s="8">
        <v>3290273</v>
      </c>
      <c r="K3453" s="1" t="s">
        <v>166</v>
      </c>
    </row>
    <row r="3454" spans="1:11">
      <c r="A3454" s="1" t="s">
        <v>232</v>
      </c>
      <c r="B3454" s="1">
        <v>3453</v>
      </c>
      <c r="C3454" s="1">
        <v>202603</v>
      </c>
      <c r="D3454" s="4" t="s">
        <v>271</v>
      </c>
      <c r="E3454" s="1">
        <v>666</v>
      </c>
      <c r="F3454" s="1">
        <v>3</v>
      </c>
      <c r="G3454" s="1">
        <v>0</v>
      </c>
      <c r="H3454" s="8">
        <v>120168</v>
      </c>
      <c r="I3454" s="8">
        <v>51999</v>
      </c>
      <c r="J3454" s="8">
        <v>723571</v>
      </c>
      <c r="K3454" s="1" t="s">
        <v>166</v>
      </c>
    </row>
    <row r="3455" spans="1:11">
      <c r="A3455" s="1" t="s">
        <v>232</v>
      </c>
      <c r="B3455" s="1">
        <v>3454</v>
      </c>
      <c r="C3455" s="1">
        <v>202603</v>
      </c>
      <c r="D3455" s="4" t="s">
        <v>271</v>
      </c>
      <c r="E3455" s="1">
        <v>669</v>
      </c>
      <c r="F3455" s="1">
        <v>3</v>
      </c>
      <c r="G3455" s="1">
        <v>0</v>
      </c>
      <c r="H3455" s="8">
        <v>266569</v>
      </c>
      <c r="I3455" s="8">
        <v>101862</v>
      </c>
      <c r="J3455" s="8">
        <v>1673826</v>
      </c>
      <c r="K3455" s="1" t="s">
        <v>166</v>
      </c>
    </row>
    <row r="3456" spans="1:11">
      <c r="A3456" s="1" t="s">
        <v>232</v>
      </c>
      <c r="B3456" s="1">
        <v>3455</v>
      </c>
      <c r="C3456" s="1">
        <v>202603</v>
      </c>
      <c r="D3456" s="4" t="s">
        <v>271</v>
      </c>
      <c r="E3456" s="1">
        <v>676</v>
      </c>
      <c r="F3456" s="1">
        <v>3</v>
      </c>
      <c r="G3456" s="1">
        <v>0</v>
      </c>
      <c r="H3456" s="8">
        <v>7127</v>
      </c>
      <c r="I3456" s="8">
        <v>4547</v>
      </c>
      <c r="J3456" s="8">
        <v>276397</v>
      </c>
      <c r="K3456" s="1" t="s">
        <v>166</v>
      </c>
    </row>
    <row r="3457" spans="1:11">
      <c r="A3457" s="1" t="s">
        <v>232</v>
      </c>
      <c r="B3457" s="1">
        <v>3456</v>
      </c>
      <c r="C3457" s="1">
        <v>202603</v>
      </c>
      <c r="D3457" s="4" t="s">
        <v>271</v>
      </c>
      <c r="E3457" s="1">
        <v>690</v>
      </c>
      <c r="F3457" s="1">
        <v>3</v>
      </c>
      <c r="G3457" s="1">
        <v>0</v>
      </c>
      <c r="H3457" s="8">
        <v>139589</v>
      </c>
      <c r="I3457" s="8">
        <v>45869</v>
      </c>
      <c r="J3457" s="8">
        <v>1222485</v>
      </c>
      <c r="K3457" s="1" t="s">
        <v>166</v>
      </c>
    </row>
    <row r="3458" spans="1:11">
      <c r="A3458" s="1" t="s">
        <v>232</v>
      </c>
      <c r="B3458" s="1">
        <v>3457</v>
      </c>
      <c r="C3458" s="1">
        <v>202603</v>
      </c>
      <c r="D3458" s="4" t="s">
        <v>271</v>
      </c>
      <c r="E3458" s="1">
        <v>696</v>
      </c>
      <c r="F3458" s="1">
        <v>3</v>
      </c>
      <c r="G3458" s="1">
        <v>0</v>
      </c>
      <c r="H3458" s="8">
        <v>12824</v>
      </c>
      <c r="I3458" s="8">
        <v>4027</v>
      </c>
      <c r="J3458" s="8">
        <v>77745</v>
      </c>
      <c r="K3458" s="1" t="s">
        <v>166</v>
      </c>
    </row>
    <row r="3459" spans="1:11">
      <c r="A3459" s="1" t="s">
        <v>232</v>
      </c>
      <c r="B3459" s="1">
        <v>3458</v>
      </c>
      <c r="C3459" s="1">
        <v>202603</v>
      </c>
      <c r="D3459" s="4" t="s">
        <v>271</v>
      </c>
      <c r="E3459" s="1">
        <v>720</v>
      </c>
      <c r="F3459" s="1">
        <v>3</v>
      </c>
      <c r="G3459" s="1">
        <v>0</v>
      </c>
      <c r="H3459" s="8">
        <v>905812</v>
      </c>
      <c r="I3459" s="8">
        <v>360768</v>
      </c>
      <c r="J3459" s="8">
        <v>9139711</v>
      </c>
      <c r="K3459" s="1" t="s">
        <v>166</v>
      </c>
    </row>
    <row r="3460" spans="1:11">
      <c r="A3460" s="1" t="s">
        <v>232</v>
      </c>
      <c r="B3460" s="1">
        <v>3459</v>
      </c>
      <c r="C3460" s="1">
        <v>202603</v>
      </c>
      <c r="D3460" s="4" t="s">
        <v>278</v>
      </c>
      <c r="E3460" s="1">
        <v>52</v>
      </c>
      <c r="F3460" s="1">
        <v>3</v>
      </c>
      <c r="G3460" s="1">
        <v>0</v>
      </c>
      <c r="H3460" s="8">
        <v>83596</v>
      </c>
      <c r="I3460" s="8">
        <v>26043</v>
      </c>
      <c r="J3460" s="8">
        <v>1104837</v>
      </c>
      <c r="K3460" s="1" t="s">
        <v>166</v>
      </c>
    </row>
    <row r="3461" spans="1:11">
      <c r="A3461" s="1" t="s">
        <v>232</v>
      </c>
      <c r="B3461" s="1">
        <v>3460</v>
      </c>
      <c r="C3461" s="1">
        <v>202603</v>
      </c>
      <c r="D3461" s="4" t="s">
        <v>278</v>
      </c>
      <c r="E3461" s="1">
        <v>204</v>
      </c>
      <c r="F3461" s="1">
        <v>3</v>
      </c>
      <c r="G3461" s="1">
        <v>0</v>
      </c>
      <c r="H3461" s="8">
        <v>2739</v>
      </c>
      <c r="I3461" s="8">
        <v>993</v>
      </c>
      <c r="J3461" s="8">
        <v>53697</v>
      </c>
      <c r="K3461" s="1" t="s">
        <v>166</v>
      </c>
    </row>
    <row r="3462" spans="1:11">
      <c r="A3462" s="1" t="s">
        <v>232</v>
      </c>
      <c r="B3462" s="1">
        <v>3461</v>
      </c>
      <c r="C3462" s="1">
        <v>202603</v>
      </c>
      <c r="D3462" s="4" t="s">
        <v>278</v>
      </c>
      <c r="E3462" s="1">
        <v>662</v>
      </c>
      <c r="F3462" s="1">
        <v>3</v>
      </c>
      <c r="G3462" s="1">
        <v>0</v>
      </c>
      <c r="H3462" s="8">
        <v>12888</v>
      </c>
      <c r="I3462" s="8">
        <v>4289</v>
      </c>
      <c r="J3462" s="8">
        <v>34937</v>
      </c>
      <c r="K3462" s="1" t="s">
        <v>166</v>
      </c>
    </row>
    <row r="3463" spans="1:11">
      <c r="A3463" s="1" t="s">
        <v>232</v>
      </c>
      <c r="B3463" s="1">
        <v>3462</v>
      </c>
      <c r="C3463" s="1">
        <v>202603</v>
      </c>
      <c r="D3463" s="4" t="s">
        <v>278</v>
      </c>
      <c r="E3463" s="1">
        <v>664</v>
      </c>
      <c r="F3463" s="1">
        <v>3</v>
      </c>
      <c r="G3463" s="1">
        <v>0</v>
      </c>
      <c r="H3463" s="8">
        <v>406581</v>
      </c>
      <c r="I3463" s="8">
        <v>103542</v>
      </c>
      <c r="J3463" s="8">
        <v>2142796</v>
      </c>
      <c r="K3463" s="1" t="s">
        <v>166</v>
      </c>
    </row>
    <row r="3464" spans="1:11">
      <c r="A3464" s="1" t="s">
        <v>232</v>
      </c>
      <c r="B3464" s="1">
        <v>3463</v>
      </c>
      <c r="C3464" s="1">
        <v>202603</v>
      </c>
      <c r="D3464" s="4" t="s">
        <v>278</v>
      </c>
      <c r="E3464" s="1">
        <v>666</v>
      </c>
      <c r="F3464" s="1">
        <v>3</v>
      </c>
      <c r="G3464" s="1">
        <v>0</v>
      </c>
      <c r="H3464" s="8">
        <v>1404250</v>
      </c>
      <c r="I3464" s="8">
        <v>432618</v>
      </c>
      <c r="J3464" s="8">
        <v>7183022</v>
      </c>
      <c r="K3464" s="1" t="s">
        <v>166</v>
      </c>
    </row>
    <row r="3465" spans="1:11">
      <c r="A3465" s="1" t="s">
        <v>232</v>
      </c>
      <c r="B3465" s="1">
        <v>3464</v>
      </c>
      <c r="C3465" s="1">
        <v>202603</v>
      </c>
      <c r="D3465" s="4" t="s">
        <v>278</v>
      </c>
      <c r="E3465" s="1">
        <v>669</v>
      </c>
      <c r="F3465" s="1">
        <v>3</v>
      </c>
      <c r="G3465" s="1">
        <v>0</v>
      </c>
      <c r="H3465" s="8">
        <v>44877</v>
      </c>
      <c r="I3465" s="8">
        <v>15189</v>
      </c>
      <c r="J3465" s="8">
        <v>230731</v>
      </c>
      <c r="K3465" s="1" t="s">
        <v>166</v>
      </c>
    </row>
    <row r="3466" spans="1:11">
      <c r="A3466" s="1" t="s">
        <v>232</v>
      </c>
      <c r="B3466" s="1">
        <v>3465</v>
      </c>
      <c r="C3466" s="1">
        <v>202603</v>
      </c>
      <c r="D3466" s="4" t="s">
        <v>278</v>
      </c>
      <c r="E3466" s="1">
        <v>676</v>
      </c>
      <c r="F3466" s="1">
        <v>3</v>
      </c>
      <c r="G3466" s="1">
        <v>0</v>
      </c>
      <c r="H3466" s="8">
        <v>14840</v>
      </c>
      <c r="I3466" s="8">
        <v>5010</v>
      </c>
      <c r="J3466" s="8">
        <v>69675</v>
      </c>
      <c r="K3466" s="1" t="s">
        <v>166</v>
      </c>
    </row>
    <row r="3467" spans="1:11">
      <c r="A3467" s="1" t="s">
        <v>232</v>
      </c>
      <c r="B3467" s="1">
        <v>3466</v>
      </c>
      <c r="C3467" s="1">
        <v>202603</v>
      </c>
      <c r="D3467" s="4" t="s">
        <v>278</v>
      </c>
      <c r="E3467" s="1">
        <v>690</v>
      </c>
      <c r="F3467" s="1">
        <v>3</v>
      </c>
      <c r="G3467" s="1">
        <v>0</v>
      </c>
      <c r="H3467" s="8">
        <v>98706</v>
      </c>
      <c r="I3467" s="8">
        <v>33912</v>
      </c>
      <c r="J3467" s="8">
        <v>936993</v>
      </c>
      <c r="K3467" s="1" t="s">
        <v>166</v>
      </c>
    </row>
    <row r="3468" spans="1:11">
      <c r="A3468" s="1" t="s">
        <v>232</v>
      </c>
      <c r="B3468" s="1">
        <v>3467</v>
      </c>
      <c r="C3468" s="1">
        <v>202603</v>
      </c>
      <c r="D3468" s="4" t="s">
        <v>278</v>
      </c>
      <c r="E3468" s="1">
        <v>696</v>
      </c>
      <c r="F3468" s="1">
        <v>3</v>
      </c>
      <c r="G3468" s="1">
        <v>0</v>
      </c>
      <c r="H3468" s="8">
        <v>61691</v>
      </c>
      <c r="I3468" s="8">
        <v>27026</v>
      </c>
      <c r="J3468" s="8">
        <v>491911</v>
      </c>
      <c r="K3468" s="1" t="s">
        <v>166</v>
      </c>
    </row>
    <row r="3469" spans="1:11">
      <c r="A3469" s="1" t="s">
        <v>232</v>
      </c>
      <c r="B3469" s="1">
        <v>3468</v>
      </c>
      <c r="C3469" s="1">
        <v>202603</v>
      </c>
      <c r="D3469" s="4" t="s">
        <v>278</v>
      </c>
      <c r="E3469" s="1">
        <v>720</v>
      </c>
      <c r="F3469" s="1">
        <v>3</v>
      </c>
      <c r="G3469" s="1">
        <v>0</v>
      </c>
      <c r="H3469" s="8">
        <v>138231</v>
      </c>
      <c r="I3469" s="8">
        <v>41873</v>
      </c>
      <c r="J3469" s="8">
        <v>804232</v>
      </c>
      <c r="K3469" s="1" t="s">
        <v>166</v>
      </c>
    </row>
    <row r="3470" spans="1:11">
      <c r="A3470" s="1" t="s">
        <v>232</v>
      </c>
      <c r="B3470" s="1">
        <v>3469</v>
      </c>
      <c r="C3470" s="1">
        <v>202604</v>
      </c>
      <c r="D3470" s="4" t="s">
        <v>256</v>
      </c>
      <c r="E3470" s="1">
        <v>52</v>
      </c>
      <c r="F3470" s="1">
        <v>3</v>
      </c>
      <c r="G3470" s="1">
        <v>0</v>
      </c>
      <c r="H3470" s="8">
        <v>1805175</v>
      </c>
      <c r="I3470" s="8">
        <v>379335</v>
      </c>
      <c r="J3470" s="8">
        <v>9283012</v>
      </c>
      <c r="K3470" s="1" t="s">
        <v>166</v>
      </c>
    </row>
    <row r="3471" spans="1:11">
      <c r="A3471" s="1" t="s">
        <v>232</v>
      </c>
      <c r="B3471" s="1">
        <v>3470</v>
      </c>
      <c r="C3471" s="1">
        <v>202604</v>
      </c>
      <c r="D3471" s="4" t="s">
        <v>256</v>
      </c>
      <c r="E3471" s="1">
        <v>204</v>
      </c>
      <c r="F3471" s="1">
        <v>3</v>
      </c>
      <c r="G3471" s="1">
        <v>0</v>
      </c>
      <c r="H3471" s="8">
        <v>528869</v>
      </c>
      <c r="I3471" s="8">
        <v>73225</v>
      </c>
      <c r="J3471" s="8">
        <v>834708</v>
      </c>
      <c r="K3471" s="1" t="s">
        <v>166</v>
      </c>
    </row>
    <row r="3472" spans="1:11">
      <c r="A3472" s="1" t="s">
        <v>232</v>
      </c>
      <c r="B3472" s="1">
        <v>3471</v>
      </c>
      <c r="C3472" s="1">
        <v>202604</v>
      </c>
      <c r="D3472" s="4" t="s">
        <v>256</v>
      </c>
      <c r="E3472" s="1">
        <v>662</v>
      </c>
      <c r="F3472" s="1">
        <v>3</v>
      </c>
      <c r="G3472" s="1">
        <v>0</v>
      </c>
      <c r="H3472" s="8">
        <v>1400804</v>
      </c>
      <c r="I3472" s="8">
        <v>323694</v>
      </c>
      <c r="J3472" s="8">
        <v>4104653</v>
      </c>
      <c r="K3472" s="1" t="s">
        <v>166</v>
      </c>
    </row>
    <row r="3473" spans="1:11">
      <c r="A3473" s="1" t="s">
        <v>232</v>
      </c>
      <c r="B3473" s="1">
        <v>3472</v>
      </c>
      <c r="C3473" s="1">
        <v>202604</v>
      </c>
      <c r="D3473" s="4" t="s">
        <v>256</v>
      </c>
      <c r="E3473" s="1">
        <v>664</v>
      </c>
      <c r="F3473" s="1">
        <v>3</v>
      </c>
      <c r="G3473" s="1">
        <v>0</v>
      </c>
      <c r="H3473" s="8">
        <v>5525839</v>
      </c>
      <c r="I3473" s="8">
        <v>954859</v>
      </c>
      <c r="J3473" s="8">
        <v>11733798</v>
      </c>
      <c r="K3473" s="1" t="s">
        <v>166</v>
      </c>
    </row>
    <row r="3474" spans="1:11">
      <c r="A3474" s="1" t="s">
        <v>232</v>
      </c>
      <c r="B3474" s="1">
        <v>3473</v>
      </c>
      <c r="C3474" s="1">
        <v>202604</v>
      </c>
      <c r="D3474" s="4" t="s">
        <v>256</v>
      </c>
      <c r="E3474" s="1">
        <v>666</v>
      </c>
      <c r="F3474" s="1">
        <v>3</v>
      </c>
      <c r="G3474" s="1">
        <v>0</v>
      </c>
      <c r="H3474" s="8">
        <v>35648692</v>
      </c>
      <c r="I3474" s="8">
        <v>5576002</v>
      </c>
      <c r="J3474" s="8">
        <v>57226856</v>
      </c>
      <c r="K3474" s="1" t="s">
        <v>166</v>
      </c>
    </row>
    <row r="3475" spans="1:11">
      <c r="A3475" s="1" t="s">
        <v>232</v>
      </c>
      <c r="B3475" s="1">
        <v>3474</v>
      </c>
      <c r="C3475" s="1">
        <v>202604</v>
      </c>
      <c r="D3475" s="4" t="s">
        <v>256</v>
      </c>
      <c r="E3475" s="1">
        <v>669</v>
      </c>
      <c r="F3475" s="1">
        <v>3</v>
      </c>
      <c r="G3475" s="1">
        <v>0</v>
      </c>
      <c r="H3475" s="8">
        <v>880989</v>
      </c>
      <c r="I3475" s="8">
        <v>114510</v>
      </c>
      <c r="J3475" s="8">
        <v>1419519</v>
      </c>
      <c r="K3475" s="1" t="s">
        <v>166</v>
      </c>
    </row>
    <row r="3476" spans="1:11">
      <c r="A3476" s="1" t="s">
        <v>232</v>
      </c>
      <c r="B3476" s="1">
        <v>3475</v>
      </c>
      <c r="C3476" s="1">
        <v>202604</v>
      </c>
      <c r="D3476" s="4" t="s">
        <v>256</v>
      </c>
      <c r="E3476" s="1">
        <v>676</v>
      </c>
      <c r="F3476" s="1">
        <v>3</v>
      </c>
      <c r="G3476" s="1">
        <v>0</v>
      </c>
      <c r="H3476" s="8">
        <v>133058</v>
      </c>
      <c r="I3476" s="8">
        <v>18380</v>
      </c>
      <c r="J3476" s="8">
        <v>153527</v>
      </c>
      <c r="K3476" s="1" t="s">
        <v>166</v>
      </c>
    </row>
    <row r="3477" spans="1:11">
      <c r="A3477" s="1" t="s">
        <v>232</v>
      </c>
      <c r="B3477" s="1">
        <v>3476</v>
      </c>
      <c r="C3477" s="1">
        <v>202604</v>
      </c>
      <c r="D3477" s="4" t="s">
        <v>256</v>
      </c>
      <c r="E3477" s="1">
        <v>690</v>
      </c>
      <c r="F3477" s="1">
        <v>3</v>
      </c>
      <c r="G3477" s="1">
        <v>0</v>
      </c>
      <c r="H3477" s="8">
        <v>624502</v>
      </c>
      <c r="I3477" s="8">
        <v>94686</v>
      </c>
      <c r="J3477" s="8">
        <v>2579759</v>
      </c>
      <c r="K3477" s="1" t="s">
        <v>166</v>
      </c>
    </row>
    <row r="3478" spans="1:11">
      <c r="A3478" s="1" t="s">
        <v>232</v>
      </c>
      <c r="B3478" s="1">
        <v>3477</v>
      </c>
      <c r="C3478" s="1">
        <v>202604</v>
      </c>
      <c r="D3478" s="4" t="s">
        <v>256</v>
      </c>
      <c r="E3478" s="1">
        <v>696</v>
      </c>
      <c r="F3478" s="1">
        <v>3</v>
      </c>
      <c r="G3478" s="1">
        <v>0</v>
      </c>
      <c r="H3478" s="8">
        <v>340068</v>
      </c>
      <c r="I3478" s="8">
        <v>62201</v>
      </c>
      <c r="J3478" s="8">
        <v>1289683</v>
      </c>
      <c r="K3478" s="1" t="s">
        <v>166</v>
      </c>
    </row>
    <row r="3479" spans="1:11">
      <c r="A3479" s="1" t="s">
        <v>232</v>
      </c>
      <c r="B3479" s="1">
        <v>3478</v>
      </c>
      <c r="C3479" s="1">
        <v>202604</v>
      </c>
      <c r="D3479" s="4" t="s">
        <v>256</v>
      </c>
      <c r="E3479" s="1">
        <v>720</v>
      </c>
      <c r="F3479" s="1">
        <v>3</v>
      </c>
      <c r="G3479" s="1">
        <v>0</v>
      </c>
      <c r="H3479" s="8">
        <v>1422956</v>
      </c>
      <c r="I3479" s="8">
        <v>290847</v>
      </c>
      <c r="J3479" s="8">
        <v>5014181</v>
      </c>
      <c r="K3479" s="1" t="s">
        <v>166</v>
      </c>
    </row>
    <row r="3480" spans="1:11">
      <c r="A3480" s="1" t="s">
        <v>232</v>
      </c>
      <c r="B3480" s="1">
        <v>3479</v>
      </c>
      <c r="C3480" s="1">
        <v>202604</v>
      </c>
      <c r="D3480" s="4" t="s">
        <v>265</v>
      </c>
      <c r="E3480" s="1">
        <v>52</v>
      </c>
      <c r="F3480" s="1">
        <v>3</v>
      </c>
      <c r="G3480" s="1">
        <v>0</v>
      </c>
      <c r="H3480" s="8">
        <v>330775</v>
      </c>
      <c r="I3480" s="8">
        <v>448534</v>
      </c>
      <c r="J3480" s="8">
        <v>2467717</v>
      </c>
      <c r="K3480" s="1" t="s">
        <v>166</v>
      </c>
    </row>
    <row r="3481" spans="1:11">
      <c r="A3481" s="1" t="s">
        <v>232</v>
      </c>
      <c r="B3481" s="1">
        <v>3480</v>
      </c>
      <c r="C3481" s="1">
        <v>202604</v>
      </c>
      <c r="D3481" s="4" t="s">
        <v>265</v>
      </c>
      <c r="E3481" s="1">
        <v>204</v>
      </c>
      <c r="F3481" s="1">
        <v>3</v>
      </c>
      <c r="G3481" s="1">
        <v>0</v>
      </c>
      <c r="H3481" s="8">
        <v>2029</v>
      </c>
      <c r="I3481" s="8">
        <v>430</v>
      </c>
      <c r="J3481" s="8">
        <v>14565</v>
      </c>
      <c r="K3481" s="1" t="s">
        <v>166</v>
      </c>
    </row>
    <row r="3482" spans="1:11">
      <c r="A3482" s="1" t="s">
        <v>232</v>
      </c>
      <c r="B3482" s="1">
        <v>3481</v>
      </c>
      <c r="C3482" s="1">
        <v>202604</v>
      </c>
      <c r="D3482" s="4" t="s">
        <v>265</v>
      </c>
      <c r="E3482" s="1">
        <v>662</v>
      </c>
      <c r="F3482" s="1">
        <v>3</v>
      </c>
      <c r="G3482" s="1">
        <v>0</v>
      </c>
      <c r="H3482" s="8">
        <v>12568</v>
      </c>
      <c r="I3482" s="8">
        <v>8356</v>
      </c>
      <c r="J3482" s="8">
        <v>115457</v>
      </c>
      <c r="K3482" s="1" t="s">
        <v>166</v>
      </c>
    </row>
    <row r="3483" spans="1:11">
      <c r="A3483" s="1" t="s">
        <v>232</v>
      </c>
      <c r="B3483" s="1">
        <v>3482</v>
      </c>
      <c r="C3483" s="1">
        <v>202604</v>
      </c>
      <c r="D3483" s="4" t="s">
        <v>265</v>
      </c>
      <c r="E3483" s="1">
        <v>664</v>
      </c>
      <c r="F3483" s="1">
        <v>3</v>
      </c>
      <c r="G3483" s="1">
        <v>0</v>
      </c>
      <c r="H3483" s="8">
        <v>24993</v>
      </c>
      <c r="I3483" s="8">
        <v>9255</v>
      </c>
      <c r="J3483" s="8">
        <v>143998</v>
      </c>
      <c r="K3483" s="1" t="s">
        <v>166</v>
      </c>
    </row>
    <row r="3484" spans="1:11">
      <c r="A3484" s="1" t="s">
        <v>232</v>
      </c>
      <c r="B3484" s="1">
        <v>3483</v>
      </c>
      <c r="C3484" s="1">
        <v>202604</v>
      </c>
      <c r="D3484" s="4" t="s">
        <v>265</v>
      </c>
      <c r="E3484" s="1">
        <v>666</v>
      </c>
      <c r="F3484" s="1">
        <v>3</v>
      </c>
      <c r="G3484" s="1">
        <v>0</v>
      </c>
      <c r="H3484" s="8">
        <v>1261509</v>
      </c>
      <c r="I3484" s="8">
        <v>417371</v>
      </c>
      <c r="J3484" s="8">
        <v>5124631</v>
      </c>
      <c r="K3484" s="1" t="s">
        <v>166</v>
      </c>
    </row>
    <row r="3485" spans="1:11">
      <c r="A3485" s="1" t="s">
        <v>232</v>
      </c>
      <c r="B3485" s="1">
        <v>3484</v>
      </c>
      <c r="C3485" s="1">
        <v>202604</v>
      </c>
      <c r="D3485" s="4" t="s">
        <v>265</v>
      </c>
      <c r="E3485" s="1">
        <v>669</v>
      </c>
      <c r="F3485" s="1">
        <v>3</v>
      </c>
      <c r="G3485" s="1">
        <v>0</v>
      </c>
      <c r="H3485" s="8">
        <v>21142</v>
      </c>
      <c r="I3485" s="8">
        <v>7292</v>
      </c>
      <c r="J3485" s="8">
        <v>121436</v>
      </c>
      <c r="K3485" s="1" t="s">
        <v>166</v>
      </c>
    </row>
    <row r="3486" spans="1:11">
      <c r="A3486" s="1" t="s">
        <v>232</v>
      </c>
      <c r="B3486" s="1">
        <v>3485</v>
      </c>
      <c r="C3486" s="1">
        <v>202604</v>
      </c>
      <c r="D3486" s="4" t="s">
        <v>265</v>
      </c>
      <c r="E3486" s="1">
        <v>676</v>
      </c>
      <c r="F3486" s="1">
        <v>3</v>
      </c>
      <c r="G3486" s="1">
        <v>0</v>
      </c>
      <c r="H3486" s="8">
        <v>9673</v>
      </c>
      <c r="I3486" s="8">
        <v>3714</v>
      </c>
      <c r="J3486" s="8">
        <v>53407</v>
      </c>
      <c r="K3486" s="1" t="s">
        <v>166</v>
      </c>
    </row>
    <row r="3487" spans="1:11">
      <c r="A3487" s="1" t="s">
        <v>232</v>
      </c>
      <c r="B3487" s="1">
        <v>3486</v>
      </c>
      <c r="C3487" s="1">
        <v>202604</v>
      </c>
      <c r="D3487" s="4" t="s">
        <v>265</v>
      </c>
      <c r="E3487" s="1">
        <v>690</v>
      </c>
      <c r="F3487" s="1">
        <v>3</v>
      </c>
      <c r="G3487" s="1">
        <v>0</v>
      </c>
      <c r="H3487" s="8">
        <v>103348</v>
      </c>
      <c r="I3487" s="8">
        <v>24825</v>
      </c>
      <c r="J3487" s="8">
        <v>716947</v>
      </c>
      <c r="K3487" s="1" t="s">
        <v>166</v>
      </c>
    </row>
    <row r="3488" spans="1:11">
      <c r="A3488" s="1" t="s">
        <v>232</v>
      </c>
      <c r="B3488" s="1">
        <v>3487</v>
      </c>
      <c r="C3488" s="1">
        <v>202604</v>
      </c>
      <c r="D3488" s="4" t="s">
        <v>265</v>
      </c>
      <c r="E3488" s="1">
        <v>696</v>
      </c>
      <c r="F3488" s="1">
        <v>3</v>
      </c>
      <c r="G3488" s="1">
        <v>0</v>
      </c>
      <c r="H3488" s="8">
        <v>385274</v>
      </c>
      <c r="I3488" s="8">
        <v>149559</v>
      </c>
      <c r="J3488" s="8">
        <v>1681792</v>
      </c>
      <c r="K3488" s="1" t="s">
        <v>166</v>
      </c>
    </row>
    <row r="3489" spans="1:11">
      <c r="A3489" s="1" t="s">
        <v>232</v>
      </c>
      <c r="B3489" s="1">
        <v>3488</v>
      </c>
      <c r="C3489" s="1">
        <v>202604</v>
      </c>
      <c r="D3489" s="4" t="s">
        <v>265</v>
      </c>
      <c r="E3489" s="1">
        <v>720</v>
      </c>
      <c r="F3489" s="1">
        <v>3</v>
      </c>
      <c r="G3489" s="1">
        <v>0</v>
      </c>
      <c r="H3489" s="8">
        <v>764488</v>
      </c>
      <c r="I3489" s="8">
        <v>243515</v>
      </c>
      <c r="J3489" s="8">
        <v>4811473</v>
      </c>
      <c r="K3489" s="1" t="s">
        <v>166</v>
      </c>
    </row>
    <row r="3490" spans="1:11">
      <c r="A3490" s="1" t="s">
        <v>232</v>
      </c>
      <c r="B3490" s="1">
        <v>3489</v>
      </c>
      <c r="C3490" s="1">
        <v>202604</v>
      </c>
      <c r="D3490" s="4" t="s">
        <v>271</v>
      </c>
      <c r="E3490" s="1">
        <v>52</v>
      </c>
      <c r="F3490" s="1">
        <v>3</v>
      </c>
      <c r="G3490" s="1">
        <v>0</v>
      </c>
      <c r="H3490" s="8">
        <v>21779</v>
      </c>
      <c r="I3490" s="8">
        <v>9302</v>
      </c>
      <c r="J3490" s="8">
        <v>325406</v>
      </c>
      <c r="K3490" s="1" t="s">
        <v>166</v>
      </c>
    </row>
    <row r="3491" spans="1:11">
      <c r="A3491" s="1" t="s">
        <v>232</v>
      </c>
      <c r="B3491" s="1">
        <v>3490</v>
      </c>
      <c r="C3491" s="1">
        <v>202604</v>
      </c>
      <c r="D3491" s="4" t="s">
        <v>271</v>
      </c>
      <c r="E3491" s="1">
        <v>204</v>
      </c>
      <c r="F3491" s="1">
        <v>3</v>
      </c>
      <c r="G3491" s="1">
        <v>0</v>
      </c>
      <c r="H3491" s="8">
        <v>136277</v>
      </c>
      <c r="I3491" s="8">
        <v>45556</v>
      </c>
      <c r="J3491" s="8">
        <v>1197116</v>
      </c>
      <c r="K3491" s="1" t="s">
        <v>166</v>
      </c>
    </row>
    <row r="3492" spans="1:11">
      <c r="A3492" s="1" t="s">
        <v>232</v>
      </c>
      <c r="B3492" s="1">
        <v>3491</v>
      </c>
      <c r="C3492" s="1">
        <v>202604</v>
      </c>
      <c r="D3492" s="4" t="s">
        <v>271</v>
      </c>
      <c r="E3492" s="1">
        <v>662</v>
      </c>
      <c r="F3492" s="1">
        <v>3</v>
      </c>
      <c r="G3492" s="1">
        <v>0</v>
      </c>
      <c r="H3492" s="8">
        <v>9065</v>
      </c>
      <c r="I3492" s="8">
        <v>3798</v>
      </c>
      <c r="J3492" s="8">
        <v>51630</v>
      </c>
      <c r="K3492" s="1" t="s">
        <v>166</v>
      </c>
    </row>
    <row r="3493" spans="1:11">
      <c r="A3493" s="1" t="s">
        <v>232</v>
      </c>
      <c r="B3493" s="1">
        <v>3492</v>
      </c>
      <c r="C3493" s="1">
        <v>202604</v>
      </c>
      <c r="D3493" s="4" t="s">
        <v>271</v>
      </c>
      <c r="E3493" s="1">
        <v>664</v>
      </c>
      <c r="F3493" s="1">
        <v>3</v>
      </c>
      <c r="G3493" s="1">
        <v>0</v>
      </c>
      <c r="H3493" s="8">
        <v>395293</v>
      </c>
      <c r="I3493" s="8">
        <v>137729</v>
      </c>
      <c r="J3493" s="8">
        <v>3455147</v>
      </c>
      <c r="K3493" s="1" t="s">
        <v>166</v>
      </c>
    </row>
    <row r="3494" spans="1:11">
      <c r="A3494" s="1" t="s">
        <v>232</v>
      </c>
      <c r="B3494" s="1">
        <v>3493</v>
      </c>
      <c r="C3494" s="1">
        <v>202604</v>
      </c>
      <c r="D3494" s="4" t="s">
        <v>271</v>
      </c>
      <c r="E3494" s="1">
        <v>666</v>
      </c>
      <c r="F3494" s="1">
        <v>3</v>
      </c>
      <c r="G3494" s="1">
        <v>0</v>
      </c>
      <c r="H3494" s="8">
        <v>374195</v>
      </c>
      <c r="I3494" s="8">
        <v>104146</v>
      </c>
      <c r="J3494" s="8">
        <v>1836082</v>
      </c>
      <c r="K3494" s="1" t="s">
        <v>166</v>
      </c>
    </row>
    <row r="3495" spans="1:11">
      <c r="A3495" s="1" t="s">
        <v>232</v>
      </c>
      <c r="B3495" s="1">
        <v>3494</v>
      </c>
      <c r="C3495" s="1">
        <v>202604</v>
      </c>
      <c r="D3495" s="4" t="s">
        <v>271</v>
      </c>
      <c r="E3495" s="1">
        <v>669</v>
      </c>
      <c r="F3495" s="1">
        <v>3</v>
      </c>
      <c r="G3495" s="1">
        <v>0</v>
      </c>
      <c r="H3495" s="8">
        <v>272424</v>
      </c>
      <c r="I3495" s="8">
        <v>105987</v>
      </c>
      <c r="J3495" s="8">
        <v>1652998</v>
      </c>
      <c r="K3495" s="1" t="s">
        <v>166</v>
      </c>
    </row>
    <row r="3496" spans="1:11">
      <c r="A3496" s="1" t="s">
        <v>232</v>
      </c>
      <c r="B3496" s="1">
        <v>3495</v>
      </c>
      <c r="C3496" s="1">
        <v>202604</v>
      </c>
      <c r="D3496" s="4" t="s">
        <v>271</v>
      </c>
      <c r="E3496" s="1">
        <v>676</v>
      </c>
      <c r="F3496" s="1">
        <v>3</v>
      </c>
      <c r="G3496" s="1">
        <v>0</v>
      </c>
      <c r="H3496" s="8">
        <v>1910</v>
      </c>
      <c r="I3496" s="8">
        <v>4318</v>
      </c>
      <c r="J3496" s="8">
        <v>285741</v>
      </c>
      <c r="K3496" s="1" t="s">
        <v>166</v>
      </c>
    </row>
    <row r="3497" spans="1:11">
      <c r="A3497" s="1" t="s">
        <v>232</v>
      </c>
      <c r="B3497" s="1">
        <v>3496</v>
      </c>
      <c r="C3497" s="1">
        <v>202604</v>
      </c>
      <c r="D3497" s="4" t="s">
        <v>271</v>
      </c>
      <c r="E3497" s="1">
        <v>690</v>
      </c>
      <c r="F3497" s="1">
        <v>3</v>
      </c>
      <c r="G3497" s="1">
        <v>0</v>
      </c>
      <c r="H3497" s="8">
        <v>101131</v>
      </c>
      <c r="I3497" s="8">
        <v>48067</v>
      </c>
      <c r="J3497" s="8">
        <v>831992</v>
      </c>
      <c r="K3497" s="1" t="s">
        <v>166</v>
      </c>
    </row>
    <row r="3498" spans="1:11">
      <c r="A3498" s="1" t="s">
        <v>232</v>
      </c>
      <c r="B3498" s="1">
        <v>3497</v>
      </c>
      <c r="C3498" s="1">
        <v>202604</v>
      </c>
      <c r="D3498" s="4" t="s">
        <v>271</v>
      </c>
      <c r="E3498" s="1">
        <v>696</v>
      </c>
      <c r="F3498" s="1">
        <v>3</v>
      </c>
      <c r="G3498" s="1">
        <v>0</v>
      </c>
      <c r="H3498" s="8">
        <v>124800</v>
      </c>
      <c r="I3498" s="8">
        <v>57081</v>
      </c>
      <c r="J3498" s="8">
        <v>1130525</v>
      </c>
      <c r="K3498" s="1" t="s">
        <v>166</v>
      </c>
    </row>
    <row r="3499" spans="1:11">
      <c r="A3499" s="1" t="s">
        <v>232</v>
      </c>
      <c r="B3499" s="1">
        <v>3498</v>
      </c>
      <c r="C3499" s="1">
        <v>202604</v>
      </c>
      <c r="D3499" s="4" t="s">
        <v>271</v>
      </c>
      <c r="E3499" s="1">
        <v>720</v>
      </c>
      <c r="F3499" s="1">
        <v>3</v>
      </c>
      <c r="G3499" s="1">
        <v>0</v>
      </c>
      <c r="H3499" s="8">
        <v>669599</v>
      </c>
      <c r="I3499" s="8">
        <v>286292</v>
      </c>
      <c r="J3499" s="8">
        <v>7904408</v>
      </c>
      <c r="K3499" s="1" t="s">
        <v>166</v>
      </c>
    </row>
    <row r="3500" spans="1:11">
      <c r="A3500" s="1" t="s">
        <v>232</v>
      </c>
      <c r="B3500" s="1">
        <v>3499</v>
      </c>
      <c r="C3500" s="1">
        <v>202604</v>
      </c>
      <c r="D3500" s="4" t="s">
        <v>278</v>
      </c>
      <c r="E3500" s="1">
        <v>52</v>
      </c>
      <c r="F3500" s="1">
        <v>3</v>
      </c>
      <c r="G3500" s="1">
        <v>0</v>
      </c>
      <c r="H3500" s="8">
        <v>66705</v>
      </c>
      <c r="I3500" s="8">
        <v>20462</v>
      </c>
      <c r="J3500" s="8">
        <v>720011</v>
      </c>
      <c r="K3500" s="1" t="s">
        <v>166</v>
      </c>
    </row>
    <row r="3501" spans="1:11">
      <c r="A3501" s="1" t="s">
        <v>232</v>
      </c>
      <c r="B3501" s="1">
        <v>3500</v>
      </c>
      <c r="C3501" s="1">
        <v>202604</v>
      </c>
      <c r="D3501" s="4" t="s">
        <v>278</v>
      </c>
      <c r="E3501" s="1">
        <v>204</v>
      </c>
      <c r="F3501" s="1">
        <v>3</v>
      </c>
      <c r="G3501" s="1">
        <v>0</v>
      </c>
      <c r="H3501" s="8">
        <v>5589</v>
      </c>
      <c r="I3501" s="8">
        <v>2086</v>
      </c>
      <c r="J3501" s="8">
        <v>66857</v>
      </c>
      <c r="K3501" s="1" t="s">
        <v>166</v>
      </c>
    </row>
    <row r="3502" spans="1:11">
      <c r="A3502" s="1" t="s">
        <v>232</v>
      </c>
      <c r="B3502" s="1">
        <v>3501</v>
      </c>
      <c r="C3502" s="1">
        <v>202604</v>
      </c>
      <c r="D3502" s="4" t="s">
        <v>278</v>
      </c>
      <c r="E3502" s="1">
        <v>662</v>
      </c>
      <c r="F3502" s="1">
        <v>3</v>
      </c>
      <c r="G3502" s="1">
        <v>0</v>
      </c>
      <c r="H3502" s="8">
        <v>5934</v>
      </c>
      <c r="I3502" s="8">
        <v>2149</v>
      </c>
      <c r="J3502" s="8">
        <v>42626</v>
      </c>
      <c r="K3502" s="1" t="s">
        <v>166</v>
      </c>
    </row>
    <row r="3503" spans="1:11">
      <c r="A3503" s="1" t="s">
        <v>232</v>
      </c>
      <c r="B3503" s="1">
        <v>3502</v>
      </c>
      <c r="C3503" s="1">
        <v>202604</v>
      </c>
      <c r="D3503" s="4" t="s">
        <v>278</v>
      </c>
      <c r="E3503" s="1">
        <v>664</v>
      </c>
      <c r="F3503" s="1">
        <v>3</v>
      </c>
      <c r="G3503" s="1">
        <v>0</v>
      </c>
      <c r="H3503" s="8">
        <v>577312</v>
      </c>
      <c r="I3503" s="8">
        <v>150028</v>
      </c>
      <c r="J3503" s="8">
        <v>3330258</v>
      </c>
      <c r="K3503" s="1" t="s">
        <v>166</v>
      </c>
    </row>
    <row r="3504" spans="1:11">
      <c r="A3504" s="1" t="s">
        <v>232</v>
      </c>
      <c r="B3504" s="1">
        <v>3503</v>
      </c>
      <c r="C3504" s="1">
        <v>202604</v>
      </c>
      <c r="D3504" s="4" t="s">
        <v>278</v>
      </c>
      <c r="E3504" s="1">
        <v>666</v>
      </c>
      <c r="F3504" s="1">
        <v>3</v>
      </c>
      <c r="G3504" s="1">
        <v>0</v>
      </c>
      <c r="H3504" s="8">
        <v>1445615</v>
      </c>
      <c r="I3504" s="8">
        <v>428101</v>
      </c>
      <c r="J3504" s="8">
        <v>7863304</v>
      </c>
      <c r="K3504" s="1" t="s">
        <v>166</v>
      </c>
    </row>
    <row r="3505" spans="1:11">
      <c r="A3505" s="1" t="s">
        <v>232</v>
      </c>
      <c r="B3505" s="1">
        <v>3504</v>
      </c>
      <c r="C3505" s="1">
        <v>202604</v>
      </c>
      <c r="D3505" s="4" t="s">
        <v>278</v>
      </c>
      <c r="E3505" s="1">
        <v>669</v>
      </c>
      <c r="F3505" s="1">
        <v>3</v>
      </c>
      <c r="G3505" s="1">
        <v>0</v>
      </c>
      <c r="H3505" s="8">
        <v>48915</v>
      </c>
      <c r="I3505" s="8">
        <v>15257</v>
      </c>
      <c r="J3505" s="8">
        <v>238544</v>
      </c>
      <c r="K3505" s="1" t="s">
        <v>166</v>
      </c>
    </row>
    <row r="3506" spans="1:11">
      <c r="A3506" s="1" t="s">
        <v>232</v>
      </c>
      <c r="B3506" s="1">
        <v>3505</v>
      </c>
      <c r="C3506" s="1">
        <v>202604</v>
      </c>
      <c r="D3506" s="4" t="s">
        <v>278</v>
      </c>
      <c r="E3506" s="1">
        <v>676</v>
      </c>
      <c r="F3506" s="1">
        <v>3</v>
      </c>
      <c r="G3506" s="1">
        <v>0</v>
      </c>
      <c r="H3506" s="8">
        <v>23886</v>
      </c>
      <c r="I3506" s="8">
        <v>6424</v>
      </c>
      <c r="J3506" s="8">
        <v>121726</v>
      </c>
      <c r="K3506" s="1" t="s">
        <v>166</v>
      </c>
    </row>
    <row r="3507" spans="1:11">
      <c r="A3507" s="1" t="s">
        <v>232</v>
      </c>
      <c r="B3507" s="1">
        <v>3506</v>
      </c>
      <c r="C3507" s="1">
        <v>202604</v>
      </c>
      <c r="D3507" s="4" t="s">
        <v>278</v>
      </c>
      <c r="E3507" s="1">
        <v>690</v>
      </c>
      <c r="F3507" s="1">
        <v>3</v>
      </c>
      <c r="G3507" s="1">
        <v>0</v>
      </c>
      <c r="H3507" s="8">
        <v>83205</v>
      </c>
      <c r="I3507" s="8">
        <v>35210</v>
      </c>
      <c r="J3507" s="8">
        <v>1133444</v>
      </c>
      <c r="K3507" s="1" t="s">
        <v>166</v>
      </c>
    </row>
    <row r="3508" spans="1:11">
      <c r="A3508" s="1" t="s">
        <v>232</v>
      </c>
      <c r="B3508" s="1">
        <v>3507</v>
      </c>
      <c r="C3508" s="1">
        <v>202604</v>
      </c>
      <c r="D3508" s="4" t="s">
        <v>278</v>
      </c>
      <c r="E3508" s="1">
        <v>696</v>
      </c>
      <c r="F3508" s="1">
        <v>3</v>
      </c>
      <c r="G3508" s="1">
        <v>0</v>
      </c>
      <c r="H3508" s="8">
        <v>135142</v>
      </c>
      <c r="I3508" s="8">
        <v>48491</v>
      </c>
      <c r="J3508" s="8">
        <v>1213364</v>
      </c>
      <c r="K3508" s="1" t="s">
        <v>166</v>
      </c>
    </row>
    <row r="3509" spans="1:11">
      <c r="A3509" s="1" t="s">
        <v>232</v>
      </c>
      <c r="B3509" s="1">
        <v>3508</v>
      </c>
      <c r="C3509" s="1">
        <v>202604</v>
      </c>
      <c r="D3509" s="4" t="s">
        <v>278</v>
      </c>
      <c r="E3509" s="1">
        <v>720</v>
      </c>
      <c r="F3509" s="1">
        <v>3</v>
      </c>
      <c r="G3509" s="1">
        <v>0</v>
      </c>
      <c r="H3509" s="8">
        <v>139196</v>
      </c>
      <c r="I3509" s="8">
        <v>44299</v>
      </c>
      <c r="J3509" s="8">
        <v>1095198</v>
      </c>
      <c r="K3509" s="1" t="s">
        <v>166</v>
      </c>
    </row>
    <row r="3510" spans="1:11">
      <c r="A3510" s="1" t="s">
        <v>232</v>
      </c>
      <c r="B3510" s="1">
        <v>3509</v>
      </c>
      <c r="C3510" s="1">
        <v>202605</v>
      </c>
      <c r="D3510" s="4" t="s">
        <v>256</v>
      </c>
      <c r="E3510" s="1">
        <v>52</v>
      </c>
      <c r="F3510" s="1">
        <v>3</v>
      </c>
      <c r="G3510" s="1">
        <v>0</v>
      </c>
      <c r="H3510" s="8">
        <v>2461034</v>
      </c>
      <c r="I3510" s="8">
        <v>476969</v>
      </c>
      <c r="J3510" s="8">
        <v>11314572</v>
      </c>
      <c r="K3510" s="1" t="s">
        <v>166</v>
      </c>
    </row>
    <row r="3511" spans="1:11">
      <c r="A3511" s="1" t="s">
        <v>232</v>
      </c>
      <c r="B3511" s="1">
        <v>3510</v>
      </c>
      <c r="C3511" s="1">
        <v>202605</v>
      </c>
      <c r="D3511" s="4" t="s">
        <v>256</v>
      </c>
      <c r="E3511" s="1">
        <v>204</v>
      </c>
      <c r="F3511" s="1">
        <v>3</v>
      </c>
      <c r="G3511" s="1">
        <v>0</v>
      </c>
      <c r="H3511" s="8">
        <v>603639</v>
      </c>
      <c r="I3511" s="8">
        <v>94360</v>
      </c>
      <c r="J3511" s="8">
        <v>841805</v>
      </c>
      <c r="K3511" s="1" t="s">
        <v>166</v>
      </c>
    </row>
    <row r="3512" spans="1:11">
      <c r="A3512" s="1" t="s">
        <v>232</v>
      </c>
      <c r="B3512" s="1">
        <v>3511</v>
      </c>
      <c r="C3512" s="1">
        <v>202605</v>
      </c>
      <c r="D3512" s="4" t="s">
        <v>256</v>
      </c>
      <c r="E3512" s="1">
        <v>662</v>
      </c>
      <c r="F3512" s="1">
        <v>3</v>
      </c>
      <c r="G3512" s="1">
        <v>0</v>
      </c>
      <c r="H3512" s="8">
        <v>1276200</v>
      </c>
      <c r="I3512" s="8">
        <v>330396</v>
      </c>
      <c r="J3512" s="8">
        <v>3747209</v>
      </c>
      <c r="K3512" s="1" t="s">
        <v>166</v>
      </c>
    </row>
    <row r="3513" spans="1:11">
      <c r="A3513" s="1" t="s">
        <v>232</v>
      </c>
      <c r="B3513" s="1">
        <v>3512</v>
      </c>
      <c r="C3513" s="1">
        <v>202605</v>
      </c>
      <c r="D3513" s="4" t="s">
        <v>256</v>
      </c>
      <c r="E3513" s="1">
        <v>664</v>
      </c>
      <c r="F3513" s="1">
        <v>3</v>
      </c>
      <c r="G3513" s="1">
        <v>0</v>
      </c>
      <c r="H3513" s="8">
        <v>4282013</v>
      </c>
      <c r="I3513" s="8">
        <v>806229</v>
      </c>
      <c r="J3513" s="8">
        <v>9888926</v>
      </c>
      <c r="K3513" s="1" t="s">
        <v>166</v>
      </c>
    </row>
    <row r="3514" spans="1:11">
      <c r="A3514" s="1" t="s">
        <v>232</v>
      </c>
      <c r="B3514" s="1">
        <v>3513</v>
      </c>
      <c r="C3514" s="1">
        <v>202605</v>
      </c>
      <c r="D3514" s="4" t="s">
        <v>256</v>
      </c>
      <c r="E3514" s="1">
        <v>666</v>
      </c>
      <c r="F3514" s="1">
        <v>3</v>
      </c>
      <c r="G3514" s="1">
        <v>0</v>
      </c>
      <c r="H3514" s="8">
        <v>29887702</v>
      </c>
      <c r="I3514" s="8">
        <v>4593727</v>
      </c>
      <c r="J3514" s="8">
        <v>47432008</v>
      </c>
      <c r="K3514" s="1" t="s">
        <v>166</v>
      </c>
    </row>
    <row r="3515" spans="1:11">
      <c r="A3515" s="1" t="s">
        <v>232</v>
      </c>
      <c r="B3515" s="1">
        <v>3514</v>
      </c>
      <c r="C3515" s="1">
        <v>202605</v>
      </c>
      <c r="D3515" s="4" t="s">
        <v>256</v>
      </c>
      <c r="E3515" s="1">
        <v>669</v>
      </c>
      <c r="F3515" s="1">
        <v>3</v>
      </c>
      <c r="G3515" s="1">
        <v>0</v>
      </c>
      <c r="H3515" s="8">
        <v>941272</v>
      </c>
      <c r="I3515" s="8">
        <v>161314</v>
      </c>
      <c r="J3515" s="8">
        <v>1855453</v>
      </c>
      <c r="K3515" s="1" t="s">
        <v>166</v>
      </c>
    </row>
    <row r="3516" spans="1:11">
      <c r="A3516" s="1" t="s">
        <v>232</v>
      </c>
      <c r="B3516" s="1">
        <v>3515</v>
      </c>
      <c r="C3516" s="1">
        <v>202605</v>
      </c>
      <c r="D3516" s="4" t="s">
        <v>256</v>
      </c>
      <c r="E3516" s="1">
        <v>676</v>
      </c>
      <c r="F3516" s="1">
        <v>3</v>
      </c>
      <c r="G3516" s="1">
        <v>0</v>
      </c>
      <c r="H3516" s="8">
        <v>27147</v>
      </c>
      <c r="I3516" s="8">
        <v>5279</v>
      </c>
      <c r="J3516" s="8">
        <v>68907</v>
      </c>
      <c r="K3516" s="1" t="s">
        <v>166</v>
      </c>
    </row>
    <row r="3517" spans="1:11">
      <c r="A3517" s="1" t="s">
        <v>232</v>
      </c>
      <c r="B3517" s="1">
        <v>3516</v>
      </c>
      <c r="C3517" s="1">
        <v>202605</v>
      </c>
      <c r="D3517" s="4" t="s">
        <v>256</v>
      </c>
      <c r="E3517" s="1">
        <v>690</v>
      </c>
      <c r="F3517" s="1">
        <v>3</v>
      </c>
      <c r="G3517" s="1">
        <v>0</v>
      </c>
      <c r="H3517" s="8">
        <v>469313</v>
      </c>
      <c r="I3517" s="8">
        <v>67752</v>
      </c>
      <c r="J3517" s="8">
        <v>1799860</v>
      </c>
      <c r="K3517" s="1" t="s">
        <v>166</v>
      </c>
    </row>
    <row r="3518" spans="1:11">
      <c r="A3518" s="1" t="s">
        <v>232</v>
      </c>
      <c r="B3518" s="1">
        <v>3517</v>
      </c>
      <c r="C3518" s="1">
        <v>202605</v>
      </c>
      <c r="D3518" s="4" t="s">
        <v>256</v>
      </c>
      <c r="E3518" s="1">
        <v>696</v>
      </c>
      <c r="F3518" s="1">
        <v>3</v>
      </c>
      <c r="G3518" s="1">
        <v>0</v>
      </c>
      <c r="H3518" s="8">
        <v>256155</v>
      </c>
      <c r="I3518" s="8">
        <v>58493</v>
      </c>
      <c r="J3518" s="8">
        <v>881185</v>
      </c>
      <c r="K3518" s="1" t="s">
        <v>166</v>
      </c>
    </row>
    <row r="3519" spans="1:11">
      <c r="A3519" s="1" t="s">
        <v>232</v>
      </c>
      <c r="B3519" s="1">
        <v>3518</v>
      </c>
      <c r="C3519" s="1">
        <v>202605</v>
      </c>
      <c r="D3519" s="4" t="s">
        <v>256</v>
      </c>
      <c r="E3519" s="1">
        <v>720</v>
      </c>
      <c r="F3519" s="1">
        <v>3</v>
      </c>
      <c r="G3519" s="1">
        <v>0</v>
      </c>
      <c r="H3519" s="8">
        <v>1720807</v>
      </c>
      <c r="I3519" s="8">
        <v>287900</v>
      </c>
      <c r="J3519" s="8">
        <v>4502206</v>
      </c>
      <c r="K3519" s="1" t="s">
        <v>166</v>
      </c>
    </row>
    <row r="3520" spans="1:11">
      <c r="A3520" s="1" t="s">
        <v>232</v>
      </c>
      <c r="B3520" s="1">
        <v>3519</v>
      </c>
      <c r="C3520" s="1">
        <v>202605</v>
      </c>
      <c r="D3520" s="4" t="s">
        <v>265</v>
      </c>
      <c r="E3520" s="1">
        <v>52</v>
      </c>
      <c r="F3520" s="1">
        <v>3</v>
      </c>
      <c r="G3520" s="1">
        <v>0</v>
      </c>
      <c r="H3520" s="8">
        <v>357263</v>
      </c>
      <c r="I3520" s="8">
        <v>631864</v>
      </c>
      <c r="J3520" s="8">
        <v>2191814</v>
      </c>
      <c r="K3520" s="1" t="s">
        <v>166</v>
      </c>
    </row>
    <row r="3521" spans="1:11">
      <c r="A3521" s="1" t="s">
        <v>232</v>
      </c>
      <c r="B3521" s="1">
        <v>3520</v>
      </c>
      <c r="C3521" s="1">
        <v>202605</v>
      </c>
      <c r="D3521" s="4" t="s">
        <v>265</v>
      </c>
      <c r="E3521" s="1">
        <v>204</v>
      </c>
      <c r="F3521" s="1">
        <v>3</v>
      </c>
      <c r="G3521" s="1">
        <v>0</v>
      </c>
      <c r="H3521" s="8">
        <v>695</v>
      </c>
      <c r="I3521" s="8">
        <v>164</v>
      </c>
      <c r="J3521" s="8">
        <v>1916</v>
      </c>
      <c r="K3521" s="1" t="s">
        <v>166</v>
      </c>
    </row>
    <row r="3522" spans="1:11">
      <c r="A3522" s="1" t="s">
        <v>232</v>
      </c>
      <c r="B3522" s="1">
        <v>3521</v>
      </c>
      <c r="C3522" s="1">
        <v>202605</v>
      </c>
      <c r="D3522" s="4" t="s">
        <v>265</v>
      </c>
      <c r="E3522" s="1">
        <v>662</v>
      </c>
      <c r="F3522" s="1">
        <v>3</v>
      </c>
      <c r="G3522" s="1">
        <v>0</v>
      </c>
      <c r="H3522" s="8">
        <v>93159</v>
      </c>
      <c r="I3522" s="8">
        <v>29781</v>
      </c>
      <c r="J3522" s="8">
        <v>551309</v>
      </c>
      <c r="K3522" s="1" t="s">
        <v>166</v>
      </c>
    </row>
    <row r="3523" spans="1:11">
      <c r="A3523" s="1" t="s">
        <v>232</v>
      </c>
      <c r="B3523" s="1">
        <v>3522</v>
      </c>
      <c r="C3523" s="1">
        <v>202605</v>
      </c>
      <c r="D3523" s="4" t="s">
        <v>265</v>
      </c>
      <c r="E3523" s="1">
        <v>664</v>
      </c>
      <c r="F3523" s="1">
        <v>3</v>
      </c>
      <c r="G3523" s="1">
        <v>0</v>
      </c>
      <c r="H3523" s="8">
        <v>19667</v>
      </c>
      <c r="I3523" s="8">
        <v>6363</v>
      </c>
      <c r="J3523" s="8">
        <v>88834</v>
      </c>
      <c r="K3523" s="1" t="s">
        <v>166</v>
      </c>
    </row>
    <row r="3524" spans="1:11">
      <c r="A3524" s="1" t="s">
        <v>232</v>
      </c>
      <c r="B3524" s="1">
        <v>3523</v>
      </c>
      <c r="C3524" s="1">
        <v>202605</v>
      </c>
      <c r="D3524" s="4" t="s">
        <v>265</v>
      </c>
      <c r="E3524" s="1">
        <v>666</v>
      </c>
      <c r="F3524" s="1">
        <v>3</v>
      </c>
      <c r="G3524" s="1">
        <v>0</v>
      </c>
      <c r="H3524" s="8">
        <v>953658</v>
      </c>
      <c r="I3524" s="8">
        <v>308227</v>
      </c>
      <c r="J3524" s="8">
        <v>3949172</v>
      </c>
      <c r="K3524" s="1" t="s">
        <v>166</v>
      </c>
    </row>
    <row r="3525" spans="1:11">
      <c r="A3525" s="1" t="s">
        <v>232</v>
      </c>
      <c r="B3525" s="1">
        <v>3524</v>
      </c>
      <c r="C3525" s="1">
        <v>202605</v>
      </c>
      <c r="D3525" s="4" t="s">
        <v>265</v>
      </c>
      <c r="E3525" s="1">
        <v>669</v>
      </c>
      <c r="F3525" s="1">
        <v>3</v>
      </c>
      <c r="G3525" s="1">
        <v>0</v>
      </c>
      <c r="H3525" s="8">
        <v>32892</v>
      </c>
      <c r="I3525" s="8">
        <v>9088</v>
      </c>
      <c r="J3525" s="8">
        <v>193270</v>
      </c>
      <c r="K3525" s="1" t="s">
        <v>166</v>
      </c>
    </row>
    <row r="3526" spans="1:11">
      <c r="A3526" s="1" t="s">
        <v>232</v>
      </c>
      <c r="B3526" s="1">
        <v>3525</v>
      </c>
      <c r="C3526" s="1">
        <v>202605</v>
      </c>
      <c r="D3526" s="4" t="s">
        <v>265</v>
      </c>
      <c r="E3526" s="1">
        <v>676</v>
      </c>
      <c r="F3526" s="1">
        <v>3</v>
      </c>
      <c r="G3526" s="1">
        <v>0</v>
      </c>
      <c r="H3526" s="8">
        <v>59499</v>
      </c>
      <c r="I3526" s="8">
        <v>17826</v>
      </c>
      <c r="J3526" s="8">
        <v>249665</v>
      </c>
      <c r="K3526" s="1" t="s">
        <v>166</v>
      </c>
    </row>
    <row r="3527" spans="1:11">
      <c r="A3527" s="1" t="s">
        <v>232</v>
      </c>
      <c r="B3527" s="1">
        <v>3526</v>
      </c>
      <c r="C3527" s="1">
        <v>202605</v>
      </c>
      <c r="D3527" s="4" t="s">
        <v>265</v>
      </c>
      <c r="E3527" s="1">
        <v>690</v>
      </c>
      <c r="F3527" s="1">
        <v>3</v>
      </c>
      <c r="G3527" s="1">
        <v>0</v>
      </c>
      <c r="H3527" s="8">
        <v>175799</v>
      </c>
      <c r="I3527" s="8">
        <v>39935</v>
      </c>
      <c r="J3527" s="8">
        <v>1313624</v>
      </c>
      <c r="K3527" s="1" t="s">
        <v>166</v>
      </c>
    </row>
    <row r="3528" spans="1:11">
      <c r="A3528" s="1" t="s">
        <v>232</v>
      </c>
      <c r="B3528" s="1">
        <v>3527</v>
      </c>
      <c r="C3528" s="1">
        <v>202605</v>
      </c>
      <c r="D3528" s="4" t="s">
        <v>265</v>
      </c>
      <c r="E3528" s="1">
        <v>696</v>
      </c>
      <c r="F3528" s="1">
        <v>3</v>
      </c>
      <c r="G3528" s="1">
        <v>0</v>
      </c>
      <c r="H3528" s="8">
        <v>478353</v>
      </c>
      <c r="I3528" s="8">
        <v>164991</v>
      </c>
      <c r="J3528" s="8">
        <v>2129706</v>
      </c>
      <c r="K3528" s="1" t="s">
        <v>166</v>
      </c>
    </row>
    <row r="3529" spans="1:11">
      <c r="A3529" s="1" t="s">
        <v>232</v>
      </c>
      <c r="B3529" s="1">
        <v>3528</v>
      </c>
      <c r="C3529" s="1">
        <v>202605</v>
      </c>
      <c r="D3529" s="4" t="s">
        <v>265</v>
      </c>
      <c r="E3529" s="1">
        <v>720</v>
      </c>
      <c r="F3529" s="1">
        <v>3</v>
      </c>
      <c r="G3529" s="1">
        <v>0</v>
      </c>
      <c r="H3529" s="8">
        <v>728318</v>
      </c>
      <c r="I3529" s="8">
        <v>256989</v>
      </c>
      <c r="J3529" s="8">
        <v>4491895</v>
      </c>
      <c r="K3529" s="1" t="s">
        <v>166</v>
      </c>
    </row>
    <row r="3530" spans="1:11">
      <c r="A3530" s="1" t="s">
        <v>232</v>
      </c>
      <c r="B3530" s="1">
        <v>3529</v>
      </c>
      <c r="C3530" s="1">
        <v>202605</v>
      </c>
      <c r="D3530" s="4" t="s">
        <v>271</v>
      </c>
      <c r="E3530" s="1">
        <v>52</v>
      </c>
      <c r="F3530" s="1">
        <v>3</v>
      </c>
      <c r="G3530" s="1">
        <v>0</v>
      </c>
      <c r="H3530" s="8">
        <v>19987</v>
      </c>
      <c r="I3530" s="8">
        <v>7229</v>
      </c>
      <c r="J3530" s="8">
        <v>273975</v>
      </c>
      <c r="K3530" s="1" t="s">
        <v>166</v>
      </c>
    </row>
    <row r="3531" spans="1:11">
      <c r="A3531" s="1" t="s">
        <v>232</v>
      </c>
      <c r="B3531" s="1">
        <v>3530</v>
      </c>
      <c r="C3531" s="1">
        <v>202605</v>
      </c>
      <c r="D3531" s="4" t="s">
        <v>271</v>
      </c>
      <c r="E3531" s="1">
        <v>204</v>
      </c>
      <c r="F3531" s="1">
        <v>3</v>
      </c>
      <c r="G3531" s="1">
        <v>0</v>
      </c>
      <c r="H3531" s="8">
        <v>120409</v>
      </c>
      <c r="I3531" s="8">
        <v>43026</v>
      </c>
      <c r="J3531" s="8">
        <v>1086207</v>
      </c>
      <c r="K3531" s="1" t="s">
        <v>166</v>
      </c>
    </row>
    <row r="3532" spans="1:11">
      <c r="A3532" s="1" t="s">
        <v>232</v>
      </c>
      <c r="B3532" s="1">
        <v>3531</v>
      </c>
      <c r="C3532" s="1">
        <v>202605</v>
      </c>
      <c r="D3532" s="4" t="s">
        <v>271</v>
      </c>
      <c r="E3532" s="1">
        <v>662</v>
      </c>
      <c r="F3532" s="1">
        <v>3</v>
      </c>
      <c r="G3532" s="1">
        <v>0</v>
      </c>
      <c r="H3532" s="8">
        <v>4655</v>
      </c>
      <c r="I3532" s="8">
        <v>1893</v>
      </c>
      <c r="J3532" s="8">
        <v>42237</v>
      </c>
      <c r="K3532" s="1" t="s">
        <v>166</v>
      </c>
    </row>
    <row r="3533" spans="1:11">
      <c r="A3533" s="1" t="s">
        <v>232</v>
      </c>
      <c r="B3533" s="1">
        <v>3532</v>
      </c>
      <c r="C3533" s="1">
        <v>202605</v>
      </c>
      <c r="D3533" s="4" t="s">
        <v>271</v>
      </c>
      <c r="E3533" s="1">
        <v>664</v>
      </c>
      <c r="F3533" s="1">
        <v>3</v>
      </c>
      <c r="G3533" s="1">
        <v>0</v>
      </c>
      <c r="H3533" s="8">
        <v>392007</v>
      </c>
      <c r="I3533" s="8">
        <v>127324</v>
      </c>
      <c r="J3533" s="8">
        <v>3339046</v>
      </c>
      <c r="K3533" s="1" t="s">
        <v>166</v>
      </c>
    </row>
    <row r="3534" spans="1:11">
      <c r="A3534" s="1" t="s">
        <v>232</v>
      </c>
      <c r="B3534" s="1">
        <v>3533</v>
      </c>
      <c r="C3534" s="1">
        <v>202605</v>
      </c>
      <c r="D3534" s="4" t="s">
        <v>271</v>
      </c>
      <c r="E3534" s="1">
        <v>666</v>
      </c>
      <c r="F3534" s="1">
        <v>3</v>
      </c>
      <c r="G3534" s="1">
        <v>0</v>
      </c>
      <c r="H3534" s="8">
        <v>322450</v>
      </c>
      <c r="I3534" s="8">
        <v>102114</v>
      </c>
      <c r="J3534" s="8">
        <v>1315669</v>
      </c>
      <c r="K3534" s="1" t="s">
        <v>166</v>
      </c>
    </row>
    <row r="3535" spans="1:11">
      <c r="A3535" s="1" t="s">
        <v>232</v>
      </c>
      <c r="B3535" s="1">
        <v>3534</v>
      </c>
      <c r="C3535" s="1">
        <v>202605</v>
      </c>
      <c r="D3535" s="4" t="s">
        <v>271</v>
      </c>
      <c r="E3535" s="1">
        <v>669</v>
      </c>
      <c r="F3535" s="1">
        <v>3</v>
      </c>
      <c r="G3535" s="1">
        <v>0</v>
      </c>
      <c r="H3535" s="8">
        <v>220024</v>
      </c>
      <c r="I3535" s="8">
        <v>74521</v>
      </c>
      <c r="J3535" s="8">
        <v>1529655</v>
      </c>
      <c r="K3535" s="1" t="s">
        <v>166</v>
      </c>
    </row>
    <row r="3536" spans="1:11">
      <c r="A3536" s="1" t="s">
        <v>232</v>
      </c>
      <c r="B3536" s="1">
        <v>3535</v>
      </c>
      <c r="C3536" s="1">
        <v>202605</v>
      </c>
      <c r="D3536" s="4" t="s">
        <v>271</v>
      </c>
      <c r="E3536" s="1">
        <v>676</v>
      </c>
      <c r="F3536" s="1">
        <v>3</v>
      </c>
      <c r="G3536" s="1">
        <v>0</v>
      </c>
      <c r="H3536" s="8">
        <v>5958</v>
      </c>
      <c r="I3536" s="8">
        <v>6746</v>
      </c>
      <c r="J3536" s="8">
        <v>403692</v>
      </c>
      <c r="K3536" s="1" t="s">
        <v>166</v>
      </c>
    </row>
    <row r="3537" spans="1:11">
      <c r="A3537" s="1" t="s">
        <v>232</v>
      </c>
      <c r="B3537" s="1">
        <v>3536</v>
      </c>
      <c r="C3537" s="1">
        <v>202605</v>
      </c>
      <c r="D3537" s="4" t="s">
        <v>271</v>
      </c>
      <c r="E3537" s="1">
        <v>690</v>
      </c>
      <c r="F3537" s="1">
        <v>3</v>
      </c>
      <c r="G3537" s="1">
        <v>0</v>
      </c>
      <c r="H3537" s="8">
        <v>83641</v>
      </c>
      <c r="I3537" s="8">
        <v>34194</v>
      </c>
      <c r="J3537" s="8">
        <v>709745</v>
      </c>
      <c r="K3537" s="1" t="s">
        <v>166</v>
      </c>
    </row>
    <row r="3538" spans="1:11">
      <c r="A3538" s="1" t="s">
        <v>232</v>
      </c>
      <c r="B3538" s="1">
        <v>3537</v>
      </c>
      <c r="C3538" s="1">
        <v>202605</v>
      </c>
      <c r="D3538" s="4" t="s">
        <v>271</v>
      </c>
      <c r="E3538" s="1">
        <v>696</v>
      </c>
      <c r="F3538" s="1">
        <v>3</v>
      </c>
      <c r="G3538" s="1">
        <v>0</v>
      </c>
      <c r="H3538" s="8">
        <v>111330</v>
      </c>
      <c r="I3538" s="8">
        <v>56320</v>
      </c>
      <c r="J3538" s="8">
        <v>1007227</v>
      </c>
      <c r="K3538" s="1" t="s">
        <v>166</v>
      </c>
    </row>
    <row r="3539" spans="1:11">
      <c r="A3539" s="1" t="s">
        <v>232</v>
      </c>
      <c r="B3539" s="1">
        <v>3538</v>
      </c>
      <c r="C3539" s="1">
        <v>202605</v>
      </c>
      <c r="D3539" s="4" t="s">
        <v>271</v>
      </c>
      <c r="E3539" s="1">
        <v>720</v>
      </c>
      <c r="F3539" s="1">
        <v>3</v>
      </c>
      <c r="G3539" s="1">
        <v>0</v>
      </c>
      <c r="H3539" s="8">
        <v>565853</v>
      </c>
      <c r="I3539" s="8">
        <v>243945</v>
      </c>
      <c r="J3539" s="8">
        <v>7268151</v>
      </c>
      <c r="K3539" s="1" t="s">
        <v>166</v>
      </c>
    </row>
    <row r="3540" spans="1:11">
      <c r="A3540" s="1" t="s">
        <v>232</v>
      </c>
      <c r="B3540" s="1">
        <v>3539</v>
      </c>
      <c r="C3540" s="1">
        <v>202605</v>
      </c>
      <c r="D3540" s="4" t="s">
        <v>278</v>
      </c>
      <c r="E3540" s="1">
        <v>52</v>
      </c>
      <c r="F3540" s="1">
        <v>3</v>
      </c>
      <c r="G3540" s="1">
        <v>0</v>
      </c>
      <c r="H3540" s="8">
        <v>66320</v>
      </c>
      <c r="I3540" s="8">
        <v>20585</v>
      </c>
      <c r="J3540" s="8">
        <v>835184</v>
      </c>
      <c r="K3540" s="1" t="s">
        <v>166</v>
      </c>
    </row>
    <row r="3541" spans="1:11">
      <c r="A3541" s="1" t="s">
        <v>232</v>
      </c>
      <c r="B3541" s="1">
        <v>3540</v>
      </c>
      <c r="C3541" s="1">
        <v>202605</v>
      </c>
      <c r="D3541" s="4" t="s">
        <v>278</v>
      </c>
      <c r="E3541" s="1">
        <v>204</v>
      </c>
      <c r="F3541" s="1">
        <v>3</v>
      </c>
      <c r="G3541" s="1">
        <v>0</v>
      </c>
      <c r="H3541" s="8">
        <v>5408</v>
      </c>
      <c r="I3541" s="8">
        <v>1304</v>
      </c>
      <c r="J3541" s="8">
        <v>70203</v>
      </c>
      <c r="K3541" s="1" t="s">
        <v>166</v>
      </c>
    </row>
    <row r="3542" spans="1:11">
      <c r="A3542" s="1" t="s">
        <v>232</v>
      </c>
      <c r="B3542" s="1">
        <v>3541</v>
      </c>
      <c r="C3542" s="1">
        <v>202605</v>
      </c>
      <c r="D3542" s="4" t="s">
        <v>278</v>
      </c>
      <c r="E3542" s="1">
        <v>662</v>
      </c>
      <c r="F3542" s="1">
        <v>3</v>
      </c>
      <c r="G3542" s="1">
        <v>0</v>
      </c>
      <c r="H3542" s="8">
        <v>5106</v>
      </c>
      <c r="I3542" s="8">
        <v>1760</v>
      </c>
      <c r="J3542" s="8">
        <v>32727</v>
      </c>
      <c r="K3542" s="1" t="s">
        <v>166</v>
      </c>
    </row>
    <row r="3543" spans="1:11">
      <c r="A3543" s="1" t="s">
        <v>232</v>
      </c>
      <c r="B3543" s="1">
        <v>3542</v>
      </c>
      <c r="C3543" s="1">
        <v>202605</v>
      </c>
      <c r="D3543" s="4" t="s">
        <v>278</v>
      </c>
      <c r="E3543" s="1">
        <v>664</v>
      </c>
      <c r="F3543" s="1">
        <v>3</v>
      </c>
      <c r="G3543" s="1">
        <v>0</v>
      </c>
      <c r="H3543" s="8">
        <v>527252</v>
      </c>
      <c r="I3543" s="8">
        <v>139763</v>
      </c>
      <c r="J3543" s="8">
        <v>2790481</v>
      </c>
      <c r="K3543" s="1" t="s">
        <v>166</v>
      </c>
    </row>
    <row r="3544" spans="1:11">
      <c r="A3544" s="1" t="s">
        <v>232</v>
      </c>
      <c r="B3544" s="1">
        <v>3543</v>
      </c>
      <c r="C3544" s="1">
        <v>202605</v>
      </c>
      <c r="D3544" s="4" t="s">
        <v>278</v>
      </c>
      <c r="E3544" s="1">
        <v>666</v>
      </c>
      <c r="F3544" s="1">
        <v>3</v>
      </c>
      <c r="G3544" s="1">
        <v>0</v>
      </c>
      <c r="H3544" s="8">
        <v>1010436</v>
      </c>
      <c r="I3544" s="8">
        <v>301517</v>
      </c>
      <c r="J3544" s="8">
        <v>5310848</v>
      </c>
      <c r="K3544" s="1" t="s">
        <v>166</v>
      </c>
    </row>
    <row r="3545" spans="1:11">
      <c r="A3545" s="1" t="s">
        <v>232</v>
      </c>
      <c r="B3545" s="1">
        <v>3544</v>
      </c>
      <c r="C3545" s="1">
        <v>202605</v>
      </c>
      <c r="D3545" s="4" t="s">
        <v>278</v>
      </c>
      <c r="E3545" s="1">
        <v>669</v>
      </c>
      <c r="F3545" s="1">
        <v>3</v>
      </c>
      <c r="G3545" s="1">
        <v>0</v>
      </c>
      <c r="H3545" s="8">
        <v>34860</v>
      </c>
      <c r="I3545" s="8">
        <v>11334</v>
      </c>
      <c r="J3545" s="8">
        <v>193786</v>
      </c>
      <c r="K3545" s="1" t="s">
        <v>166</v>
      </c>
    </row>
    <row r="3546" spans="1:11">
      <c r="A3546" s="1" t="s">
        <v>232</v>
      </c>
      <c r="B3546" s="1">
        <v>3545</v>
      </c>
      <c r="C3546" s="1">
        <v>202605</v>
      </c>
      <c r="D3546" s="4" t="s">
        <v>278</v>
      </c>
      <c r="E3546" s="1">
        <v>676</v>
      </c>
      <c r="F3546" s="1">
        <v>3</v>
      </c>
      <c r="G3546" s="1">
        <v>0</v>
      </c>
      <c r="H3546" s="8">
        <v>16968</v>
      </c>
      <c r="I3546" s="8">
        <v>4997</v>
      </c>
      <c r="J3546" s="8">
        <v>59472</v>
      </c>
      <c r="K3546" s="1" t="s">
        <v>166</v>
      </c>
    </row>
    <row r="3547" spans="1:11">
      <c r="A3547" s="1" t="s">
        <v>232</v>
      </c>
      <c r="B3547" s="1">
        <v>3546</v>
      </c>
      <c r="C3547" s="1">
        <v>202605</v>
      </c>
      <c r="D3547" s="4" t="s">
        <v>278</v>
      </c>
      <c r="E3547" s="1">
        <v>690</v>
      </c>
      <c r="F3547" s="1">
        <v>3</v>
      </c>
      <c r="G3547" s="1">
        <v>0</v>
      </c>
      <c r="H3547" s="8">
        <v>73868</v>
      </c>
      <c r="I3547" s="8">
        <v>26374</v>
      </c>
      <c r="J3547" s="8">
        <v>832588</v>
      </c>
      <c r="K3547" s="1" t="s">
        <v>166</v>
      </c>
    </row>
    <row r="3548" spans="1:11">
      <c r="A3548" s="1" t="s">
        <v>232</v>
      </c>
      <c r="B3548" s="1">
        <v>3547</v>
      </c>
      <c r="C3548" s="1">
        <v>202605</v>
      </c>
      <c r="D3548" s="4" t="s">
        <v>278</v>
      </c>
      <c r="E3548" s="1">
        <v>696</v>
      </c>
      <c r="F3548" s="1">
        <v>3</v>
      </c>
      <c r="G3548" s="1">
        <v>0</v>
      </c>
      <c r="H3548" s="8">
        <v>158065</v>
      </c>
      <c r="I3548" s="8">
        <v>62661</v>
      </c>
      <c r="J3548" s="8">
        <v>1315054</v>
      </c>
      <c r="K3548" s="1" t="s">
        <v>166</v>
      </c>
    </row>
    <row r="3549" spans="1:11">
      <c r="A3549" s="1" t="s">
        <v>232</v>
      </c>
      <c r="B3549" s="1">
        <v>3548</v>
      </c>
      <c r="C3549" s="1">
        <v>202605</v>
      </c>
      <c r="D3549" s="4" t="s">
        <v>278</v>
      </c>
      <c r="E3549" s="1">
        <v>720</v>
      </c>
      <c r="F3549" s="1">
        <v>3</v>
      </c>
      <c r="G3549" s="1">
        <v>0</v>
      </c>
      <c r="H3549" s="8">
        <v>119765</v>
      </c>
      <c r="I3549" s="8">
        <v>34193</v>
      </c>
      <c r="J3549" s="8">
        <v>725226</v>
      </c>
      <c r="K3549" s="1" t="s">
        <v>166</v>
      </c>
    </row>
    <row r="3550" spans="1:11">
      <c r="A3550" s="1" t="s">
        <v>232</v>
      </c>
      <c r="B3550" s="1">
        <v>3549</v>
      </c>
      <c r="C3550" s="1">
        <v>202606</v>
      </c>
      <c r="D3550" s="4" t="s">
        <v>256</v>
      </c>
      <c r="E3550" s="1">
        <v>52</v>
      </c>
      <c r="F3550" s="1">
        <v>3</v>
      </c>
      <c r="G3550" s="1">
        <v>0</v>
      </c>
      <c r="H3550" s="8">
        <v>2378596</v>
      </c>
      <c r="I3550" s="8">
        <v>499768</v>
      </c>
      <c r="J3550" s="8">
        <v>11235208</v>
      </c>
      <c r="K3550" s="1" t="s">
        <v>166</v>
      </c>
    </row>
    <row r="3551" spans="1:11">
      <c r="A3551" s="1" t="s">
        <v>232</v>
      </c>
      <c r="B3551" s="1">
        <v>3550</v>
      </c>
      <c r="C3551" s="1">
        <v>202606</v>
      </c>
      <c r="D3551" s="4" t="s">
        <v>256</v>
      </c>
      <c r="E3551" s="1">
        <v>204</v>
      </c>
      <c r="F3551" s="1">
        <v>3</v>
      </c>
      <c r="G3551" s="1">
        <v>0</v>
      </c>
      <c r="H3551" s="8">
        <v>833872</v>
      </c>
      <c r="I3551" s="8">
        <v>96318</v>
      </c>
      <c r="J3551" s="8">
        <v>916385</v>
      </c>
      <c r="K3551" s="1" t="s">
        <v>166</v>
      </c>
    </row>
    <row r="3552" spans="1:11">
      <c r="A3552" s="1" t="s">
        <v>232</v>
      </c>
      <c r="B3552" s="1">
        <v>3551</v>
      </c>
      <c r="C3552" s="1">
        <v>202606</v>
      </c>
      <c r="D3552" s="4" t="s">
        <v>256</v>
      </c>
      <c r="E3552" s="1">
        <v>662</v>
      </c>
      <c r="F3552" s="1">
        <v>3</v>
      </c>
      <c r="G3552" s="1">
        <v>0</v>
      </c>
      <c r="H3552" s="8">
        <v>891078</v>
      </c>
      <c r="I3552" s="8">
        <v>242565</v>
      </c>
      <c r="J3552" s="8">
        <v>2885839</v>
      </c>
      <c r="K3552" s="1" t="s">
        <v>166</v>
      </c>
    </row>
    <row r="3553" spans="1:11">
      <c r="A3553" s="1" t="s">
        <v>232</v>
      </c>
      <c r="B3553" s="1">
        <v>3552</v>
      </c>
      <c r="C3553" s="1">
        <v>202606</v>
      </c>
      <c r="D3553" s="4" t="s">
        <v>256</v>
      </c>
      <c r="E3553" s="1">
        <v>664</v>
      </c>
      <c r="F3553" s="1">
        <v>3</v>
      </c>
      <c r="G3553" s="1">
        <v>0</v>
      </c>
      <c r="H3553" s="8">
        <v>3431697</v>
      </c>
      <c r="I3553" s="8">
        <v>563509</v>
      </c>
      <c r="J3553" s="8">
        <v>7480244</v>
      </c>
      <c r="K3553" s="1" t="s">
        <v>166</v>
      </c>
    </row>
    <row r="3554" spans="1:11">
      <c r="A3554" s="1" t="s">
        <v>232</v>
      </c>
      <c r="B3554" s="1">
        <v>3553</v>
      </c>
      <c r="C3554" s="1">
        <v>202606</v>
      </c>
      <c r="D3554" s="4" t="s">
        <v>256</v>
      </c>
      <c r="E3554" s="1">
        <v>666</v>
      </c>
      <c r="F3554" s="1">
        <v>3</v>
      </c>
      <c r="G3554" s="1">
        <v>0</v>
      </c>
      <c r="H3554" s="8">
        <v>22040901</v>
      </c>
      <c r="I3554" s="8">
        <v>3729480</v>
      </c>
      <c r="J3554" s="8">
        <v>35155921</v>
      </c>
      <c r="K3554" s="1" t="s">
        <v>166</v>
      </c>
    </row>
    <row r="3555" spans="1:11">
      <c r="A3555" s="1" t="s">
        <v>232</v>
      </c>
      <c r="B3555" s="1">
        <v>3554</v>
      </c>
      <c r="C3555" s="1">
        <v>202606</v>
      </c>
      <c r="D3555" s="4" t="s">
        <v>256</v>
      </c>
      <c r="E3555" s="1">
        <v>669</v>
      </c>
      <c r="F3555" s="1">
        <v>3</v>
      </c>
      <c r="G3555" s="1">
        <v>0</v>
      </c>
      <c r="H3555" s="8">
        <v>525436</v>
      </c>
      <c r="I3555" s="8">
        <v>73687</v>
      </c>
      <c r="J3555" s="8">
        <v>1066120</v>
      </c>
      <c r="K3555" s="1" t="s">
        <v>166</v>
      </c>
    </row>
    <row r="3556" spans="1:11">
      <c r="A3556" s="1" t="s">
        <v>232</v>
      </c>
      <c r="B3556" s="1">
        <v>3555</v>
      </c>
      <c r="C3556" s="1">
        <v>202606</v>
      </c>
      <c r="D3556" s="4" t="s">
        <v>256</v>
      </c>
      <c r="E3556" s="1">
        <v>676</v>
      </c>
      <c r="F3556" s="1">
        <v>3</v>
      </c>
      <c r="G3556" s="1">
        <v>0</v>
      </c>
      <c r="H3556" s="8">
        <v>26150</v>
      </c>
      <c r="I3556" s="8">
        <v>5397</v>
      </c>
      <c r="J3556" s="8">
        <v>54614</v>
      </c>
      <c r="K3556" s="1" t="s">
        <v>166</v>
      </c>
    </row>
    <row r="3557" spans="1:11">
      <c r="A3557" s="1" t="s">
        <v>232</v>
      </c>
      <c r="B3557" s="1">
        <v>3556</v>
      </c>
      <c r="C3557" s="1">
        <v>202606</v>
      </c>
      <c r="D3557" s="4" t="s">
        <v>256</v>
      </c>
      <c r="E3557" s="1">
        <v>690</v>
      </c>
      <c r="F3557" s="1">
        <v>3</v>
      </c>
      <c r="G3557" s="1">
        <v>0</v>
      </c>
      <c r="H3557" s="8">
        <v>485654</v>
      </c>
      <c r="I3557" s="8">
        <v>95795</v>
      </c>
      <c r="J3557" s="8">
        <v>2472058</v>
      </c>
      <c r="K3557" s="1" t="s">
        <v>166</v>
      </c>
    </row>
    <row r="3558" spans="1:11">
      <c r="A3558" s="1" t="s">
        <v>232</v>
      </c>
      <c r="B3558" s="1">
        <v>3557</v>
      </c>
      <c r="C3558" s="1">
        <v>202606</v>
      </c>
      <c r="D3558" s="4" t="s">
        <v>256</v>
      </c>
      <c r="E3558" s="1">
        <v>696</v>
      </c>
      <c r="F3558" s="1">
        <v>3</v>
      </c>
      <c r="G3558" s="1">
        <v>0</v>
      </c>
      <c r="H3558" s="8">
        <v>323018</v>
      </c>
      <c r="I3558" s="8">
        <v>61817</v>
      </c>
      <c r="J3558" s="8">
        <v>975102</v>
      </c>
      <c r="K3558" s="1" t="s">
        <v>166</v>
      </c>
    </row>
    <row r="3559" spans="1:11">
      <c r="A3559" s="1" t="s">
        <v>232</v>
      </c>
      <c r="B3559" s="1">
        <v>3558</v>
      </c>
      <c r="C3559" s="1">
        <v>202606</v>
      </c>
      <c r="D3559" s="4" t="s">
        <v>256</v>
      </c>
      <c r="E3559" s="1">
        <v>720</v>
      </c>
      <c r="F3559" s="1">
        <v>3</v>
      </c>
      <c r="G3559" s="1">
        <v>0</v>
      </c>
      <c r="H3559" s="8">
        <v>1034483</v>
      </c>
      <c r="I3559" s="8">
        <v>245512</v>
      </c>
      <c r="J3559" s="8">
        <v>4417684</v>
      </c>
      <c r="K3559" s="1" t="s">
        <v>166</v>
      </c>
    </row>
    <row r="3560" spans="1:11">
      <c r="A3560" s="1" t="s">
        <v>232</v>
      </c>
      <c r="B3560" s="1">
        <v>3559</v>
      </c>
      <c r="C3560" s="1">
        <v>202606</v>
      </c>
      <c r="D3560" s="4" t="s">
        <v>265</v>
      </c>
      <c r="E3560" s="1">
        <v>52</v>
      </c>
      <c r="F3560" s="1">
        <v>3</v>
      </c>
      <c r="G3560" s="1">
        <v>0</v>
      </c>
      <c r="H3560" s="8">
        <v>238669</v>
      </c>
      <c r="I3560" s="8">
        <v>127263</v>
      </c>
      <c r="J3560" s="8">
        <v>2137912</v>
      </c>
      <c r="K3560" s="1" t="s">
        <v>166</v>
      </c>
    </row>
    <row r="3561" spans="1:11">
      <c r="A3561" s="1" t="s">
        <v>232</v>
      </c>
      <c r="B3561" s="1">
        <v>3560</v>
      </c>
      <c r="C3561" s="1">
        <v>202606</v>
      </c>
      <c r="D3561" s="4" t="s">
        <v>265</v>
      </c>
      <c r="E3561" s="1">
        <v>204</v>
      </c>
      <c r="F3561" s="1">
        <v>3</v>
      </c>
      <c r="G3561" s="1">
        <v>0</v>
      </c>
      <c r="H3561" s="8">
        <v>6226</v>
      </c>
      <c r="I3561" s="8">
        <v>1262</v>
      </c>
      <c r="J3561" s="8">
        <v>27165</v>
      </c>
      <c r="K3561" s="1" t="s">
        <v>166</v>
      </c>
    </row>
    <row r="3562" spans="1:11">
      <c r="A3562" s="1" t="s">
        <v>232</v>
      </c>
      <c r="B3562" s="1">
        <v>3561</v>
      </c>
      <c r="C3562" s="1">
        <v>202606</v>
      </c>
      <c r="D3562" s="4" t="s">
        <v>265</v>
      </c>
      <c r="E3562" s="1">
        <v>662</v>
      </c>
      <c r="F3562" s="1">
        <v>3</v>
      </c>
      <c r="G3562" s="1">
        <v>0</v>
      </c>
      <c r="H3562" s="8">
        <v>62694</v>
      </c>
      <c r="I3562" s="8">
        <v>26332</v>
      </c>
      <c r="J3562" s="8">
        <v>421038</v>
      </c>
      <c r="K3562" s="1" t="s">
        <v>166</v>
      </c>
    </row>
    <row r="3563" spans="1:11">
      <c r="A3563" s="1" t="s">
        <v>232</v>
      </c>
      <c r="B3563" s="1">
        <v>3562</v>
      </c>
      <c r="C3563" s="1">
        <v>202606</v>
      </c>
      <c r="D3563" s="4" t="s">
        <v>265</v>
      </c>
      <c r="E3563" s="1">
        <v>664</v>
      </c>
      <c r="F3563" s="1">
        <v>3</v>
      </c>
      <c r="G3563" s="1">
        <v>0</v>
      </c>
      <c r="H3563" s="8">
        <v>39853</v>
      </c>
      <c r="I3563" s="8">
        <v>12806</v>
      </c>
      <c r="J3563" s="8">
        <v>184144</v>
      </c>
      <c r="K3563" s="1" t="s">
        <v>166</v>
      </c>
    </row>
    <row r="3564" spans="1:11">
      <c r="A3564" s="1" t="s">
        <v>232</v>
      </c>
      <c r="B3564" s="1">
        <v>3563</v>
      </c>
      <c r="C3564" s="1">
        <v>202606</v>
      </c>
      <c r="D3564" s="4" t="s">
        <v>265</v>
      </c>
      <c r="E3564" s="1">
        <v>666</v>
      </c>
      <c r="F3564" s="1">
        <v>3</v>
      </c>
      <c r="G3564" s="1">
        <v>0</v>
      </c>
      <c r="H3564" s="8">
        <v>2501760</v>
      </c>
      <c r="I3564" s="8">
        <v>860225</v>
      </c>
      <c r="J3564" s="8">
        <v>10282822</v>
      </c>
      <c r="K3564" s="1" t="s">
        <v>166</v>
      </c>
    </row>
    <row r="3565" spans="1:11">
      <c r="A3565" s="1" t="s">
        <v>232</v>
      </c>
      <c r="B3565" s="1">
        <v>3564</v>
      </c>
      <c r="C3565" s="1">
        <v>202606</v>
      </c>
      <c r="D3565" s="4" t="s">
        <v>265</v>
      </c>
      <c r="E3565" s="1">
        <v>669</v>
      </c>
      <c r="F3565" s="1">
        <v>3</v>
      </c>
      <c r="G3565" s="1">
        <v>0</v>
      </c>
      <c r="H3565" s="8">
        <v>21482</v>
      </c>
      <c r="I3565" s="8">
        <v>6007</v>
      </c>
      <c r="J3565" s="8">
        <v>154342</v>
      </c>
      <c r="K3565" s="1" t="s">
        <v>166</v>
      </c>
    </row>
    <row r="3566" spans="1:11">
      <c r="A3566" s="1" t="s">
        <v>232</v>
      </c>
      <c r="B3566" s="1">
        <v>3565</v>
      </c>
      <c r="C3566" s="1">
        <v>202606</v>
      </c>
      <c r="D3566" s="4" t="s">
        <v>265</v>
      </c>
      <c r="E3566" s="1">
        <v>676</v>
      </c>
      <c r="F3566" s="1">
        <v>3</v>
      </c>
      <c r="G3566" s="1">
        <v>0</v>
      </c>
      <c r="H3566" s="8">
        <v>30824</v>
      </c>
      <c r="I3566" s="8">
        <v>5416</v>
      </c>
      <c r="J3566" s="8">
        <v>110126</v>
      </c>
      <c r="K3566" s="1" t="s">
        <v>166</v>
      </c>
    </row>
    <row r="3567" spans="1:11">
      <c r="A3567" s="1" t="s">
        <v>232</v>
      </c>
      <c r="B3567" s="1">
        <v>3566</v>
      </c>
      <c r="C3567" s="1">
        <v>202606</v>
      </c>
      <c r="D3567" s="4" t="s">
        <v>265</v>
      </c>
      <c r="E3567" s="1">
        <v>690</v>
      </c>
      <c r="F3567" s="1">
        <v>3</v>
      </c>
      <c r="G3567" s="1">
        <v>0</v>
      </c>
      <c r="H3567" s="8">
        <v>81524</v>
      </c>
      <c r="I3567" s="8">
        <v>23839</v>
      </c>
      <c r="J3567" s="8">
        <v>923845</v>
      </c>
      <c r="K3567" s="1" t="s">
        <v>166</v>
      </c>
    </row>
    <row r="3568" spans="1:11">
      <c r="A3568" s="1" t="s">
        <v>232</v>
      </c>
      <c r="B3568" s="1">
        <v>3567</v>
      </c>
      <c r="C3568" s="1">
        <v>202606</v>
      </c>
      <c r="D3568" s="4" t="s">
        <v>265</v>
      </c>
      <c r="E3568" s="1">
        <v>696</v>
      </c>
      <c r="F3568" s="1">
        <v>3</v>
      </c>
      <c r="G3568" s="1">
        <v>0</v>
      </c>
      <c r="H3568" s="8">
        <v>1417369</v>
      </c>
      <c r="I3568" s="8">
        <v>555368</v>
      </c>
      <c r="J3568" s="8">
        <v>6491901</v>
      </c>
      <c r="K3568" s="1" t="s">
        <v>166</v>
      </c>
    </row>
    <row r="3569" spans="1:11">
      <c r="A3569" s="1" t="s">
        <v>232</v>
      </c>
      <c r="B3569" s="1">
        <v>3568</v>
      </c>
      <c r="C3569" s="1">
        <v>202606</v>
      </c>
      <c r="D3569" s="4" t="s">
        <v>265</v>
      </c>
      <c r="E3569" s="1">
        <v>720</v>
      </c>
      <c r="F3569" s="1">
        <v>3</v>
      </c>
      <c r="G3569" s="1">
        <v>0</v>
      </c>
      <c r="H3569" s="8">
        <v>1223554</v>
      </c>
      <c r="I3569" s="8">
        <v>440948</v>
      </c>
      <c r="J3569" s="8">
        <v>6740184</v>
      </c>
      <c r="K3569" s="1" t="s">
        <v>166</v>
      </c>
    </row>
    <row r="3570" spans="1:11">
      <c r="A3570" s="1" t="s">
        <v>232</v>
      </c>
      <c r="B3570" s="1">
        <v>3569</v>
      </c>
      <c r="C3570" s="1">
        <v>202606</v>
      </c>
      <c r="D3570" s="4" t="s">
        <v>271</v>
      </c>
      <c r="E3570" s="1">
        <v>52</v>
      </c>
      <c r="F3570" s="1">
        <v>3</v>
      </c>
      <c r="G3570" s="1">
        <v>0</v>
      </c>
      <c r="H3570" s="8">
        <v>39892</v>
      </c>
      <c r="I3570" s="8">
        <v>14304</v>
      </c>
      <c r="J3570" s="8">
        <v>839239</v>
      </c>
      <c r="K3570" s="1" t="s">
        <v>166</v>
      </c>
    </row>
    <row r="3571" spans="1:11">
      <c r="A3571" s="1" t="s">
        <v>232</v>
      </c>
      <c r="B3571" s="1">
        <v>3570</v>
      </c>
      <c r="C3571" s="1">
        <v>202606</v>
      </c>
      <c r="D3571" s="4" t="s">
        <v>271</v>
      </c>
      <c r="E3571" s="1">
        <v>204</v>
      </c>
      <c r="F3571" s="1">
        <v>3</v>
      </c>
      <c r="G3571" s="1">
        <v>0</v>
      </c>
      <c r="H3571" s="8">
        <v>245104</v>
      </c>
      <c r="I3571" s="8">
        <v>71191</v>
      </c>
      <c r="J3571" s="8">
        <v>1720368</v>
      </c>
      <c r="K3571" s="1" t="s">
        <v>166</v>
      </c>
    </row>
    <row r="3572" spans="1:11">
      <c r="A3572" s="1" t="s">
        <v>232</v>
      </c>
      <c r="B3572" s="1">
        <v>3571</v>
      </c>
      <c r="C3572" s="1">
        <v>202606</v>
      </c>
      <c r="D3572" s="4" t="s">
        <v>271</v>
      </c>
      <c r="E3572" s="1">
        <v>662</v>
      </c>
      <c r="F3572" s="1">
        <v>3</v>
      </c>
      <c r="G3572" s="1">
        <v>0</v>
      </c>
      <c r="H3572" s="8">
        <v>3484</v>
      </c>
      <c r="I3572" s="8">
        <v>1536</v>
      </c>
      <c r="J3572" s="8">
        <v>33262</v>
      </c>
      <c r="K3572" s="1" t="s">
        <v>166</v>
      </c>
    </row>
    <row r="3573" spans="1:11">
      <c r="A3573" s="1" t="s">
        <v>232</v>
      </c>
      <c r="B3573" s="1">
        <v>3572</v>
      </c>
      <c r="C3573" s="1">
        <v>202606</v>
      </c>
      <c r="D3573" s="4" t="s">
        <v>271</v>
      </c>
      <c r="E3573" s="1">
        <v>664</v>
      </c>
      <c r="F3573" s="1">
        <v>3</v>
      </c>
      <c r="G3573" s="1">
        <v>0</v>
      </c>
      <c r="H3573" s="8">
        <v>271326</v>
      </c>
      <c r="I3573" s="8">
        <v>75570</v>
      </c>
      <c r="J3573" s="8">
        <v>2230522</v>
      </c>
      <c r="K3573" s="1" t="s">
        <v>166</v>
      </c>
    </row>
    <row r="3574" spans="1:11">
      <c r="A3574" s="1" t="s">
        <v>232</v>
      </c>
      <c r="B3574" s="1">
        <v>3573</v>
      </c>
      <c r="C3574" s="1">
        <v>202606</v>
      </c>
      <c r="D3574" s="4" t="s">
        <v>271</v>
      </c>
      <c r="E3574" s="1">
        <v>666</v>
      </c>
      <c r="F3574" s="1">
        <v>3</v>
      </c>
      <c r="G3574" s="1">
        <v>0</v>
      </c>
      <c r="H3574" s="8">
        <v>227022</v>
      </c>
      <c r="I3574" s="8">
        <v>64453</v>
      </c>
      <c r="J3574" s="8">
        <v>1086185</v>
      </c>
      <c r="K3574" s="1" t="s">
        <v>166</v>
      </c>
    </row>
    <row r="3575" spans="1:11">
      <c r="A3575" s="1" t="s">
        <v>232</v>
      </c>
      <c r="B3575" s="1">
        <v>3574</v>
      </c>
      <c r="C3575" s="1">
        <v>202606</v>
      </c>
      <c r="D3575" s="4" t="s">
        <v>271</v>
      </c>
      <c r="E3575" s="1">
        <v>669</v>
      </c>
      <c r="F3575" s="1">
        <v>3</v>
      </c>
      <c r="G3575" s="1">
        <v>0</v>
      </c>
      <c r="H3575" s="8">
        <v>128136</v>
      </c>
      <c r="I3575" s="8">
        <v>45663</v>
      </c>
      <c r="J3575" s="8">
        <v>948451</v>
      </c>
      <c r="K3575" s="1" t="s">
        <v>166</v>
      </c>
    </row>
    <row r="3576" spans="1:11">
      <c r="A3576" s="1" t="s">
        <v>232</v>
      </c>
      <c r="B3576" s="1">
        <v>3575</v>
      </c>
      <c r="C3576" s="1">
        <v>202606</v>
      </c>
      <c r="D3576" s="4" t="s">
        <v>271</v>
      </c>
      <c r="E3576" s="1">
        <v>676</v>
      </c>
      <c r="F3576" s="1">
        <v>3</v>
      </c>
      <c r="G3576" s="1">
        <v>0</v>
      </c>
      <c r="H3576" s="8">
        <v>1779</v>
      </c>
      <c r="I3576" s="8">
        <v>4365</v>
      </c>
      <c r="J3576" s="8">
        <v>309987</v>
      </c>
      <c r="K3576" s="1" t="s">
        <v>166</v>
      </c>
    </row>
    <row r="3577" spans="1:11">
      <c r="A3577" s="1" t="s">
        <v>232</v>
      </c>
      <c r="B3577" s="1">
        <v>3576</v>
      </c>
      <c r="C3577" s="1">
        <v>202606</v>
      </c>
      <c r="D3577" s="4" t="s">
        <v>271</v>
      </c>
      <c r="E3577" s="1">
        <v>690</v>
      </c>
      <c r="F3577" s="1">
        <v>3</v>
      </c>
      <c r="G3577" s="1">
        <v>0</v>
      </c>
      <c r="H3577" s="8">
        <v>58293</v>
      </c>
      <c r="I3577" s="8">
        <v>19607</v>
      </c>
      <c r="J3577" s="8">
        <v>476093</v>
      </c>
      <c r="K3577" s="1" t="s">
        <v>166</v>
      </c>
    </row>
    <row r="3578" spans="1:11">
      <c r="A3578" s="1" t="s">
        <v>232</v>
      </c>
      <c r="B3578" s="1">
        <v>3577</v>
      </c>
      <c r="C3578" s="1">
        <v>202606</v>
      </c>
      <c r="D3578" s="4" t="s">
        <v>271</v>
      </c>
      <c r="E3578" s="1">
        <v>696</v>
      </c>
      <c r="F3578" s="1">
        <v>3</v>
      </c>
      <c r="G3578" s="1">
        <v>0</v>
      </c>
      <c r="H3578" s="8">
        <v>30731</v>
      </c>
      <c r="I3578" s="8">
        <v>13251</v>
      </c>
      <c r="J3578" s="8">
        <v>246481</v>
      </c>
      <c r="K3578" s="1" t="s">
        <v>166</v>
      </c>
    </row>
    <row r="3579" spans="1:11">
      <c r="A3579" s="1" t="s">
        <v>232</v>
      </c>
      <c r="B3579" s="1">
        <v>3578</v>
      </c>
      <c r="C3579" s="1">
        <v>202606</v>
      </c>
      <c r="D3579" s="4" t="s">
        <v>271</v>
      </c>
      <c r="E3579" s="1">
        <v>720</v>
      </c>
      <c r="F3579" s="1">
        <v>3</v>
      </c>
      <c r="G3579" s="1">
        <v>0</v>
      </c>
      <c r="H3579" s="8">
        <v>600143</v>
      </c>
      <c r="I3579" s="8">
        <v>249367</v>
      </c>
      <c r="J3579" s="8">
        <v>7407724</v>
      </c>
      <c r="K3579" s="1" t="s">
        <v>166</v>
      </c>
    </row>
    <row r="3580" spans="1:11">
      <c r="A3580" s="1" t="s">
        <v>232</v>
      </c>
      <c r="B3580" s="1">
        <v>3579</v>
      </c>
      <c r="C3580" s="1">
        <v>202606</v>
      </c>
      <c r="D3580" s="4" t="s">
        <v>278</v>
      </c>
      <c r="E3580" s="1">
        <v>52</v>
      </c>
      <c r="F3580" s="1">
        <v>3</v>
      </c>
      <c r="G3580" s="1">
        <v>0</v>
      </c>
      <c r="H3580" s="8">
        <v>88725</v>
      </c>
      <c r="I3580" s="8">
        <v>29237</v>
      </c>
      <c r="J3580" s="8">
        <v>1140177</v>
      </c>
      <c r="K3580" s="1" t="s">
        <v>166</v>
      </c>
    </row>
    <row r="3581" spans="1:11">
      <c r="A3581" s="1" t="s">
        <v>232</v>
      </c>
      <c r="B3581" s="1">
        <v>3580</v>
      </c>
      <c r="C3581" s="1">
        <v>202606</v>
      </c>
      <c r="D3581" s="4" t="s">
        <v>278</v>
      </c>
      <c r="E3581" s="1">
        <v>204</v>
      </c>
      <c r="F3581" s="1">
        <v>3</v>
      </c>
      <c r="G3581" s="1">
        <v>0</v>
      </c>
      <c r="H3581" s="8">
        <v>21486</v>
      </c>
      <c r="I3581" s="8">
        <v>7093</v>
      </c>
      <c r="J3581" s="8">
        <v>216390</v>
      </c>
      <c r="K3581" s="1" t="s">
        <v>166</v>
      </c>
    </row>
    <row r="3582" spans="1:11">
      <c r="A3582" s="1" t="s">
        <v>232</v>
      </c>
      <c r="B3582" s="1">
        <v>3581</v>
      </c>
      <c r="C3582" s="1">
        <v>202606</v>
      </c>
      <c r="D3582" s="4" t="s">
        <v>278</v>
      </c>
      <c r="E3582" s="1">
        <v>662</v>
      </c>
      <c r="F3582" s="1">
        <v>3</v>
      </c>
      <c r="G3582" s="1">
        <v>0</v>
      </c>
      <c r="H3582" s="8">
        <v>5592</v>
      </c>
      <c r="I3582" s="8">
        <v>4559</v>
      </c>
      <c r="J3582" s="8">
        <v>74075</v>
      </c>
      <c r="K3582" s="1" t="s">
        <v>166</v>
      </c>
    </row>
    <row r="3583" spans="1:11">
      <c r="A3583" s="1" t="s">
        <v>232</v>
      </c>
      <c r="B3583" s="1">
        <v>3582</v>
      </c>
      <c r="C3583" s="1">
        <v>202606</v>
      </c>
      <c r="D3583" s="4" t="s">
        <v>278</v>
      </c>
      <c r="E3583" s="1">
        <v>664</v>
      </c>
      <c r="F3583" s="1">
        <v>3</v>
      </c>
      <c r="G3583" s="1">
        <v>0</v>
      </c>
      <c r="H3583" s="8">
        <v>244081</v>
      </c>
      <c r="I3583" s="8">
        <v>75336</v>
      </c>
      <c r="J3583" s="8">
        <v>1593150</v>
      </c>
      <c r="K3583" s="1" t="s">
        <v>166</v>
      </c>
    </row>
    <row r="3584" spans="1:11">
      <c r="A3584" s="1" t="s">
        <v>232</v>
      </c>
      <c r="B3584" s="1">
        <v>3583</v>
      </c>
      <c r="C3584" s="1">
        <v>202606</v>
      </c>
      <c r="D3584" s="4" t="s">
        <v>278</v>
      </c>
      <c r="E3584" s="1">
        <v>666</v>
      </c>
      <c r="F3584" s="1">
        <v>3</v>
      </c>
      <c r="G3584" s="1">
        <v>0</v>
      </c>
      <c r="H3584" s="8">
        <v>943188</v>
      </c>
      <c r="I3584" s="8">
        <v>330689</v>
      </c>
      <c r="J3584" s="8">
        <v>5310423</v>
      </c>
      <c r="K3584" s="1" t="s">
        <v>166</v>
      </c>
    </row>
    <row r="3585" spans="1:11">
      <c r="A3585" s="1" t="s">
        <v>232</v>
      </c>
      <c r="B3585" s="1">
        <v>3584</v>
      </c>
      <c r="C3585" s="1">
        <v>202606</v>
      </c>
      <c r="D3585" s="4" t="s">
        <v>278</v>
      </c>
      <c r="E3585" s="1">
        <v>669</v>
      </c>
      <c r="F3585" s="1">
        <v>3</v>
      </c>
      <c r="G3585" s="1">
        <v>0</v>
      </c>
      <c r="H3585" s="8">
        <v>47654</v>
      </c>
      <c r="I3585" s="8">
        <v>8243</v>
      </c>
      <c r="J3585" s="8">
        <v>257200</v>
      </c>
      <c r="K3585" s="1" t="s">
        <v>166</v>
      </c>
    </row>
    <row r="3586" spans="1:11">
      <c r="A3586" s="1" t="s">
        <v>232</v>
      </c>
      <c r="B3586" s="1">
        <v>3585</v>
      </c>
      <c r="C3586" s="1">
        <v>202606</v>
      </c>
      <c r="D3586" s="4" t="s">
        <v>278</v>
      </c>
      <c r="E3586" s="1">
        <v>676</v>
      </c>
      <c r="F3586" s="1">
        <v>3</v>
      </c>
      <c r="G3586" s="1">
        <v>0</v>
      </c>
      <c r="H3586" s="8">
        <v>28250</v>
      </c>
      <c r="I3586" s="8">
        <v>9031</v>
      </c>
      <c r="J3586" s="8">
        <v>105980</v>
      </c>
      <c r="K3586" s="1" t="s">
        <v>166</v>
      </c>
    </row>
    <row r="3587" spans="1:11">
      <c r="A3587" s="1" t="s">
        <v>232</v>
      </c>
      <c r="B3587" s="1">
        <v>3586</v>
      </c>
      <c r="C3587" s="1">
        <v>202606</v>
      </c>
      <c r="D3587" s="4" t="s">
        <v>278</v>
      </c>
      <c r="E3587" s="1">
        <v>690</v>
      </c>
      <c r="F3587" s="1">
        <v>3</v>
      </c>
      <c r="G3587" s="1">
        <v>0</v>
      </c>
      <c r="H3587" s="8">
        <v>66933</v>
      </c>
      <c r="I3587" s="8">
        <v>14231</v>
      </c>
      <c r="J3587" s="8">
        <v>451350</v>
      </c>
      <c r="K3587" s="1" t="s">
        <v>166</v>
      </c>
    </row>
    <row r="3588" spans="1:11">
      <c r="A3588" s="1" t="s">
        <v>232</v>
      </c>
      <c r="B3588" s="1">
        <v>3587</v>
      </c>
      <c r="C3588" s="1">
        <v>202606</v>
      </c>
      <c r="D3588" s="4" t="s">
        <v>278</v>
      </c>
      <c r="E3588" s="1">
        <v>696</v>
      </c>
      <c r="F3588" s="1">
        <v>3</v>
      </c>
      <c r="G3588" s="1">
        <v>0</v>
      </c>
      <c r="H3588" s="8">
        <v>114499</v>
      </c>
      <c r="I3588" s="8">
        <v>39334</v>
      </c>
      <c r="J3588" s="8">
        <v>1005912</v>
      </c>
      <c r="K3588" s="1" t="s">
        <v>166</v>
      </c>
    </row>
    <row r="3589" spans="1:11">
      <c r="A3589" s="1" t="s">
        <v>232</v>
      </c>
      <c r="B3589" s="1">
        <v>3588</v>
      </c>
      <c r="C3589" s="1">
        <v>202606</v>
      </c>
      <c r="D3589" s="4" t="s">
        <v>278</v>
      </c>
      <c r="E3589" s="1">
        <v>720</v>
      </c>
      <c r="F3589" s="1">
        <v>3</v>
      </c>
      <c r="G3589" s="1">
        <v>0</v>
      </c>
      <c r="H3589" s="8">
        <v>133261</v>
      </c>
      <c r="I3589" s="8">
        <v>44185</v>
      </c>
      <c r="J3589" s="8">
        <v>824050</v>
      </c>
      <c r="K3589" s="1" t="s">
        <v>166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21"/>
  <sheetViews>
    <sheetView showGridLines="0" workbookViewId="0"/>
  </sheetViews>
  <sheetFormatPr defaultRowHeight="15"/>
  <cols>
    <col min="1" max="2" width="17" customWidth="1"/>
    <col min="3" max="3" width="14" customWidth="1"/>
    <col min="4" max="4" width="16" customWidth="1"/>
    <col min="5" max="5" width="14" customWidth="1"/>
    <col min="6" max="8" width="18" customWidth="1"/>
    <col min="9" max="9" width="20" customWidth="1"/>
    <col min="10" max="10" width="66" customWidth="1"/>
  </cols>
  <sheetData>
    <row r="1" spans="1:10">
      <c r="A1" s="1" t="s">
        <v>355</v>
      </c>
      <c r="B1" s="1" t="s">
        <v>356</v>
      </c>
      <c r="C1" s="1" t="s">
        <v>327</v>
      </c>
      <c r="D1" s="1" t="s">
        <v>357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</row>
    <row r="2" spans="1:10">
      <c r="A2" s="1" t="s">
        <v>241</v>
      </c>
      <c r="B2" s="1">
        <v>1</v>
      </c>
      <c r="C2" s="1">
        <v>201901</v>
      </c>
      <c r="D2" s="4" t="s">
        <v>256</v>
      </c>
      <c r="E2" s="1">
        <v>1</v>
      </c>
      <c r="F2" s="1">
        <v>0</v>
      </c>
      <c r="G2" s="8">
        <v>6244608</v>
      </c>
      <c r="H2" s="8">
        <v>1481908</v>
      </c>
      <c r="I2" s="8">
        <v>35985209</v>
      </c>
      <c r="J2" s="1" t="s">
        <v>172</v>
      </c>
    </row>
    <row r="3" spans="1:10">
      <c r="A3" s="1" t="s">
        <v>241</v>
      </c>
      <c r="B3" s="1">
        <v>2</v>
      </c>
      <c r="C3" s="1">
        <v>201901</v>
      </c>
      <c r="D3" s="4" t="s">
        <v>256</v>
      </c>
      <c r="E3" s="1">
        <v>3</v>
      </c>
      <c r="F3" s="1">
        <v>0</v>
      </c>
      <c r="G3" s="8">
        <v>38767222</v>
      </c>
      <c r="H3" s="8">
        <v>6093137</v>
      </c>
      <c r="I3" s="8">
        <v>80208250</v>
      </c>
      <c r="J3" s="1" t="s">
        <v>172</v>
      </c>
    </row>
    <row r="4" spans="1:10">
      <c r="A4" s="1" t="s">
        <v>241</v>
      </c>
      <c r="B4" s="1">
        <v>3</v>
      </c>
      <c r="C4" s="1">
        <v>201901</v>
      </c>
      <c r="D4" s="4" t="s">
        <v>265</v>
      </c>
      <c r="E4" s="1">
        <v>1</v>
      </c>
      <c r="F4" s="1">
        <v>0</v>
      </c>
      <c r="G4" s="8">
        <v>1405722</v>
      </c>
      <c r="H4" s="8">
        <v>576538</v>
      </c>
      <c r="I4" s="8">
        <v>13578781</v>
      </c>
      <c r="J4" s="1" t="s">
        <v>172</v>
      </c>
    </row>
    <row r="5" spans="1:10">
      <c r="A5" s="1" t="s">
        <v>241</v>
      </c>
      <c r="B5" s="1">
        <v>4</v>
      </c>
      <c r="C5" s="1">
        <v>201901</v>
      </c>
      <c r="D5" s="4" t="s">
        <v>265</v>
      </c>
      <c r="E5" s="1">
        <v>3</v>
      </c>
      <c r="F5" s="1">
        <v>0</v>
      </c>
      <c r="G5" s="8">
        <v>9119844</v>
      </c>
      <c r="H5" s="8">
        <v>3055918</v>
      </c>
      <c r="I5" s="8">
        <v>47371893</v>
      </c>
      <c r="J5" s="1" t="s">
        <v>172</v>
      </c>
    </row>
    <row r="6" spans="1:10">
      <c r="A6" s="1" t="s">
        <v>241</v>
      </c>
      <c r="B6" s="1">
        <v>5</v>
      </c>
      <c r="C6" s="1">
        <v>201901</v>
      </c>
      <c r="D6" s="4" t="s">
        <v>271</v>
      </c>
      <c r="E6" s="1">
        <v>1</v>
      </c>
      <c r="F6" s="1">
        <v>0</v>
      </c>
      <c r="G6" s="8">
        <v>825232</v>
      </c>
      <c r="H6" s="8">
        <v>370783</v>
      </c>
      <c r="I6" s="8">
        <v>12076146</v>
      </c>
      <c r="J6" s="1" t="s">
        <v>172</v>
      </c>
    </row>
    <row r="7" spans="1:10">
      <c r="A7" s="1" t="s">
        <v>241</v>
      </c>
      <c r="B7" s="1">
        <v>6</v>
      </c>
      <c r="C7" s="1">
        <v>201901</v>
      </c>
      <c r="D7" s="4" t="s">
        <v>271</v>
      </c>
      <c r="E7" s="1">
        <v>3</v>
      </c>
      <c r="F7" s="1">
        <v>0</v>
      </c>
      <c r="G7" s="8">
        <v>3192668</v>
      </c>
      <c r="H7" s="8">
        <v>1052946</v>
      </c>
      <c r="I7" s="8">
        <v>29720603</v>
      </c>
      <c r="J7" s="1" t="s">
        <v>172</v>
      </c>
    </row>
    <row r="8" spans="1:10">
      <c r="A8" s="1" t="s">
        <v>241</v>
      </c>
      <c r="B8" s="1">
        <v>7</v>
      </c>
      <c r="C8" s="1">
        <v>201901</v>
      </c>
      <c r="D8" s="4" t="s">
        <v>278</v>
      </c>
      <c r="E8" s="1">
        <v>1</v>
      </c>
      <c r="F8" s="1">
        <v>0</v>
      </c>
      <c r="G8" s="8">
        <v>642842</v>
      </c>
      <c r="H8" s="8">
        <v>247078</v>
      </c>
      <c r="I8" s="8">
        <v>11020709</v>
      </c>
      <c r="J8" s="1" t="s">
        <v>172</v>
      </c>
    </row>
    <row r="9" spans="1:10">
      <c r="A9" s="1" t="s">
        <v>241</v>
      </c>
      <c r="B9" s="1">
        <v>8</v>
      </c>
      <c r="C9" s="1">
        <v>201901</v>
      </c>
      <c r="D9" s="4" t="s">
        <v>278</v>
      </c>
      <c r="E9" s="1">
        <v>3</v>
      </c>
      <c r="F9" s="1">
        <v>0</v>
      </c>
      <c r="G9" s="8">
        <v>4548480</v>
      </c>
      <c r="H9" s="8">
        <v>1380647</v>
      </c>
      <c r="I9" s="8">
        <v>27996728</v>
      </c>
      <c r="J9" s="1" t="s">
        <v>172</v>
      </c>
    </row>
    <row r="10" spans="1:10">
      <c r="A10" s="1" t="s">
        <v>241</v>
      </c>
      <c r="B10" s="1">
        <v>9</v>
      </c>
      <c r="C10" s="1">
        <v>201902</v>
      </c>
      <c r="D10" s="4" t="s">
        <v>256</v>
      </c>
      <c r="E10" s="1">
        <v>1</v>
      </c>
      <c r="F10" s="1">
        <v>0</v>
      </c>
      <c r="G10" s="8">
        <v>5912322</v>
      </c>
      <c r="H10" s="8">
        <v>1388810</v>
      </c>
      <c r="I10" s="8">
        <v>36142839</v>
      </c>
      <c r="J10" s="1" t="s">
        <v>172</v>
      </c>
    </row>
    <row r="11" spans="1:10">
      <c r="A11" s="1" t="s">
        <v>241</v>
      </c>
      <c r="B11" s="1">
        <v>10</v>
      </c>
      <c r="C11" s="1">
        <v>201902</v>
      </c>
      <c r="D11" s="4" t="s">
        <v>256</v>
      </c>
      <c r="E11" s="1">
        <v>3</v>
      </c>
      <c r="F11" s="1">
        <v>0</v>
      </c>
      <c r="G11" s="8">
        <v>39948795</v>
      </c>
      <c r="H11" s="8">
        <v>6198768</v>
      </c>
      <c r="I11" s="8">
        <v>75712600</v>
      </c>
      <c r="J11" s="1" t="s">
        <v>172</v>
      </c>
    </row>
    <row r="12" spans="1:10">
      <c r="A12" s="1" t="s">
        <v>241</v>
      </c>
      <c r="B12" s="1">
        <v>11</v>
      </c>
      <c r="C12" s="1">
        <v>201902</v>
      </c>
      <c r="D12" s="4" t="s">
        <v>265</v>
      </c>
      <c r="E12" s="1">
        <v>1</v>
      </c>
      <c r="F12" s="1">
        <v>0</v>
      </c>
      <c r="G12" s="8">
        <v>1028059</v>
      </c>
      <c r="H12" s="8">
        <v>381789</v>
      </c>
      <c r="I12" s="8">
        <v>9258019</v>
      </c>
      <c r="J12" s="1" t="s">
        <v>172</v>
      </c>
    </row>
    <row r="13" spans="1:10">
      <c r="A13" s="1" t="s">
        <v>241</v>
      </c>
      <c r="B13" s="1">
        <v>12</v>
      </c>
      <c r="C13" s="1">
        <v>201902</v>
      </c>
      <c r="D13" s="4" t="s">
        <v>265</v>
      </c>
      <c r="E13" s="1">
        <v>3</v>
      </c>
      <c r="F13" s="1">
        <v>0</v>
      </c>
      <c r="G13" s="8">
        <v>5550700</v>
      </c>
      <c r="H13" s="8">
        <v>1785137</v>
      </c>
      <c r="I13" s="8">
        <v>26284848</v>
      </c>
      <c r="J13" s="1" t="s">
        <v>172</v>
      </c>
    </row>
    <row r="14" spans="1:10">
      <c r="A14" s="1" t="s">
        <v>241</v>
      </c>
      <c r="B14" s="1">
        <v>13</v>
      </c>
      <c r="C14" s="1">
        <v>201902</v>
      </c>
      <c r="D14" s="4" t="s">
        <v>271</v>
      </c>
      <c r="E14" s="1">
        <v>1</v>
      </c>
      <c r="F14" s="1">
        <v>0</v>
      </c>
      <c r="G14" s="8">
        <v>948638</v>
      </c>
      <c r="H14" s="8">
        <v>446516</v>
      </c>
      <c r="I14" s="8">
        <v>15163030</v>
      </c>
      <c r="J14" s="1" t="s">
        <v>172</v>
      </c>
    </row>
    <row r="15" spans="1:10">
      <c r="A15" s="1" t="s">
        <v>241</v>
      </c>
      <c r="B15" s="1">
        <v>14</v>
      </c>
      <c r="C15" s="1">
        <v>201902</v>
      </c>
      <c r="D15" s="4" t="s">
        <v>271</v>
      </c>
      <c r="E15" s="1">
        <v>3</v>
      </c>
      <c r="F15" s="1">
        <v>0</v>
      </c>
      <c r="G15" s="8">
        <v>3378009</v>
      </c>
      <c r="H15" s="8">
        <v>1086982</v>
      </c>
      <c r="I15" s="8">
        <v>26978152</v>
      </c>
      <c r="J15" s="1" t="s">
        <v>172</v>
      </c>
    </row>
    <row r="16" spans="1:10">
      <c r="A16" s="1" t="s">
        <v>241</v>
      </c>
      <c r="B16" s="1">
        <v>15</v>
      </c>
      <c r="C16" s="1">
        <v>201902</v>
      </c>
      <c r="D16" s="4" t="s">
        <v>278</v>
      </c>
      <c r="E16" s="1">
        <v>1</v>
      </c>
      <c r="F16" s="1">
        <v>0</v>
      </c>
      <c r="G16" s="8">
        <v>566519</v>
      </c>
      <c r="H16" s="8">
        <v>230545</v>
      </c>
      <c r="I16" s="8">
        <v>9950168</v>
      </c>
      <c r="J16" s="1" t="s">
        <v>172</v>
      </c>
    </row>
    <row r="17" spans="1:10">
      <c r="A17" s="1" t="s">
        <v>241</v>
      </c>
      <c r="B17" s="1">
        <v>16</v>
      </c>
      <c r="C17" s="1">
        <v>201902</v>
      </c>
      <c r="D17" s="4" t="s">
        <v>278</v>
      </c>
      <c r="E17" s="1">
        <v>3</v>
      </c>
      <c r="F17" s="1">
        <v>0</v>
      </c>
      <c r="G17" s="8">
        <v>4189477</v>
      </c>
      <c r="H17" s="8">
        <v>1162201</v>
      </c>
      <c r="I17" s="8">
        <v>22614196</v>
      </c>
      <c r="J17" s="1" t="s">
        <v>172</v>
      </c>
    </row>
    <row r="18" spans="1:10">
      <c r="A18" s="1" t="s">
        <v>241</v>
      </c>
      <c r="B18" s="1">
        <v>17</v>
      </c>
      <c r="C18" s="1">
        <v>201903</v>
      </c>
      <c r="D18" s="4" t="s">
        <v>256</v>
      </c>
      <c r="E18" s="1">
        <v>1</v>
      </c>
      <c r="F18" s="1">
        <v>0</v>
      </c>
      <c r="G18" s="8">
        <v>6063338</v>
      </c>
      <c r="H18" s="8">
        <v>1542618</v>
      </c>
      <c r="I18" s="8">
        <v>35656189</v>
      </c>
      <c r="J18" s="1" t="s">
        <v>172</v>
      </c>
    </row>
    <row r="19" spans="1:10">
      <c r="A19" s="1" t="s">
        <v>241</v>
      </c>
      <c r="B19" s="1">
        <v>18</v>
      </c>
      <c r="C19" s="1">
        <v>201903</v>
      </c>
      <c r="D19" s="4" t="s">
        <v>256</v>
      </c>
      <c r="E19" s="1">
        <v>3</v>
      </c>
      <c r="F19" s="1">
        <v>0</v>
      </c>
      <c r="G19" s="8">
        <v>51097496</v>
      </c>
      <c r="H19" s="8">
        <v>7847635</v>
      </c>
      <c r="I19" s="8">
        <v>94555811</v>
      </c>
      <c r="J19" s="1" t="s">
        <v>172</v>
      </c>
    </row>
    <row r="20" spans="1:10">
      <c r="A20" s="1" t="s">
        <v>241</v>
      </c>
      <c r="B20" s="1">
        <v>19</v>
      </c>
      <c r="C20" s="1">
        <v>201903</v>
      </c>
      <c r="D20" s="4" t="s">
        <v>265</v>
      </c>
      <c r="E20" s="1">
        <v>1</v>
      </c>
      <c r="F20" s="1">
        <v>0</v>
      </c>
      <c r="G20" s="8">
        <v>817667</v>
      </c>
      <c r="H20" s="8">
        <v>300099</v>
      </c>
      <c r="I20" s="8">
        <v>7583681</v>
      </c>
      <c r="J20" s="1" t="s">
        <v>172</v>
      </c>
    </row>
    <row r="21" spans="1:10">
      <c r="A21" s="1" t="s">
        <v>241</v>
      </c>
      <c r="B21" s="1">
        <v>20</v>
      </c>
      <c r="C21" s="1">
        <v>201903</v>
      </c>
      <c r="D21" s="4" t="s">
        <v>265</v>
      </c>
      <c r="E21" s="1">
        <v>3</v>
      </c>
      <c r="F21" s="1">
        <v>0</v>
      </c>
      <c r="G21" s="8">
        <v>3796154</v>
      </c>
      <c r="H21" s="8">
        <v>1174824</v>
      </c>
      <c r="I21" s="8">
        <v>18327629</v>
      </c>
      <c r="J21" s="1" t="s">
        <v>172</v>
      </c>
    </row>
    <row r="22" spans="1:10">
      <c r="A22" s="1" t="s">
        <v>241</v>
      </c>
      <c r="B22" s="1">
        <v>21</v>
      </c>
      <c r="C22" s="1">
        <v>201903</v>
      </c>
      <c r="D22" s="4" t="s">
        <v>271</v>
      </c>
      <c r="E22" s="1">
        <v>1</v>
      </c>
      <c r="F22" s="1">
        <v>0</v>
      </c>
      <c r="G22" s="8">
        <v>1248002</v>
      </c>
      <c r="H22" s="8">
        <v>585336</v>
      </c>
      <c r="I22" s="8">
        <v>15528384</v>
      </c>
      <c r="J22" s="1" t="s">
        <v>172</v>
      </c>
    </row>
    <row r="23" spans="1:10">
      <c r="A23" s="1" t="s">
        <v>241</v>
      </c>
      <c r="B23" s="1">
        <v>22</v>
      </c>
      <c r="C23" s="1">
        <v>201903</v>
      </c>
      <c r="D23" s="4" t="s">
        <v>271</v>
      </c>
      <c r="E23" s="1">
        <v>3</v>
      </c>
      <c r="F23" s="1">
        <v>0</v>
      </c>
      <c r="G23" s="8">
        <v>3812639</v>
      </c>
      <c r="H23" s="8">
        <v>1123478</v>
      </c>
      <c r="I23" s="8">
        <v>28695627</v>
      </c>
      <c r="J23" s="1" t="s">
        <v>172</v>
      </c>
    </row>
    <row r="24" spans="1:10">
      <c r="A24" s="1" t="s">
        <v>241</v>
      </c>
      <c r="B24" s="1">
        <v>23</v>
      </c>
      <c r="C24" s="1">
        <v>201903</v>
      </c>
      <c r="D24" s="4" t="s">
        <v>278</v>
      </c>
      <c r="E24" s="1">
        <v>1</v>
      </c>
      <c r="F24" s="1">
        <v>0</v>
      </c>
      <c r="G24" s="8">
        <v>629871</v>
      </c>
      <c r="H24" s="8">
        <v>7297700</v>
      </c>
      <c r="I24" s="8">
        <v>10598262</v>
      </c>
      <c r="J24" s="1" t="s">
        <v>172</v>
      </c>
    </row>
    <row r="25" spans="1:10">
      <c r="A25" s="1" t="s">
        <v>241</v>
      </c>
      <c r="B25" s="1">
        <v>24</v>
      </c>
      <c r="C25" s="1">
        <v>201903</v>
      </c>
      <c r="D25" s="4" t="s">
        <v>278</v>
      </c>
      <c r="E25" s="1">
        <v>3</v>
      </c>
      <c r="F25" s="1">
        <v>0</v>
      </c>
      <c r="G25" s="8">
        <v>5090016</v>
      </c>
      <c r="H25" s="8">
        <v>1414253</v>
      </c>
      <c r="I25" s="8">
        <v>26560775</v>
      </c>
      <c r="J25" s="1" t="s">
        <v>172</v>
      </c>
    </row>
    <row r="26" spans="1:10">
      <c r="A26" s="1" t="s">
        <v>241</v>
      </c>
      <c r="B26" s="1">
        <v>25</v>
      </c>
      <c r="C26" s="1">
        <v>201904</v>
      </c>
      <c r="D26" s="4" t="s">
        <v>256</v>
      </c>
      <c r="E26" s="1">
        <v>1</v>
      </c>
      <c r="F26" s="1">
        <v>0</v>
      </c>
      <c r="G26" s="8">
        <v>6651040</v>
      </c>
      <c r="H26" s="8">
        <v>4180837</v>
      </c>
      <c r="I26" s="8">
        <v>39412775</v>
      </c>
      <c r="J26" s="1" t="s">
        <v>172</v>
      </c>
    </row>
    <row r="27" spans="1:10">
      <c r="A27" s="1" t="s">
        <v>241</v>
      </c>
      <c r="B27" s="1">
        <v>26</v>
      </c>
      <c r="C27" s="1">
        <v>201904</v>
      </c>
      <c r="D27" s="4" t="s">
        <v>256</v>
      </c>
      <c r="E27" s="1">
        <v>3</v>
      </c>
      <c r="F27" s="1">
        <v>0</v>
      </c>
      <c r="G27" s="8">
        <v>47401961</v>
      </c>
      <c r="H27" s="8">
        <v>7241499</v>
      </c>
      <c r="I27" s="8">
        <v>88115692</v>
      </c>
      <c r="J27" s="1" t="s">
        <v>172</v>
      </c>
    </row>
    <row r="28" spans="1:10">
      <c r="A28" s="1" t="s">
        <v>241</v>
      </c>
      <c r="B28" s="1">
        <v>27</v>
      </c>
      <c r="C28" s="1">
        <v>201904</v>
      </c>
      <c r="D28" s="4" t="s">
        <v>265</v>
      </c>
      <c r="E28" s="1">
        <v>1</v>
      </c>
      <c r="F28" s="1">
        <v>0</v>
      </c>
      <c r="G28" s="8">
        <v>738162</v>
      </c>
      <c r="H28" s="8">
        <v>234349</v>
      </c>
      <c r="I28" s="8">
        <v>6110029</v>
      </c>
      <c r="J28" s="1" t="s">
        <v>172</v>
      </c>
    </row>
    <row r="29" spans="1:10">
      <c r="A29" s="1" t="s">
        <v>241</v>
      </c>
      <c r="B29" s="1">
        <v>28</v>
      </c>
      <c r="C29" s="1">
        <v>201904</v>
      </c>
      <c r="D29" s="4" t="s">
        <v>265</v>
      </c>
      <c r="E29" s="1">
        <v>3</v>
      </c>
      <c r="F29" s="1">
        <v>0</v>
      </c>
      <c r="G29" s="8">
        <v>3109065</v>
      </c>
      <c r="H29" s="8">
        <v>871927</v>
      </c>
      <c r="I29" s="8">
        <v>13549654</v>
      </c>
      <c r="J29" s="1" t="s">
        <v>172</v>
      </c>
    </row>
    <row r="30" spans="1:10">
      <c r="A30" s="1" t="s">
        <v>241</v>
      </c>
      <c r="B30" s="1">
        <v>29</v>
      </c>
      <c r="C30" s="1">
        <v>201904</v>
      </c>
      <c r="D30" s="4" t="s">
        <v>271</v>
      </c>
      <c r="E30" s="1">
        <v>1</v>
      </c>
      <c r="F30" s="1">
        <v>0</v>
      </c>
      <c r="G30" s="8">
        <v>1502353</v>
      </c>
      <c r="H30" s="8">
        <v>611720</v>
      </c>
      <c r="I30" s="8">
        <v>18704069</v>
      </c>
      <c r="J30" s="1" t="s">
        <v>172</v>
      </c>
    </row>
    <row r="31" spans="1:10">
      <c r="A31" s="1" t="s">
        <v>241</v>
      </c>
      <c r="B31" s="1">
        <v>30</v>
      </c>
      <c r="C31" s="1">
        <v>201904</v>
      </c>
      <c r="D31" s="4" t="s">
        <v>271</v>
      </c>
      <c r="E31" s="1">
        <v>3</v>
      </c>
      <c r="F31" s="1">
        <v>0</v>
      </c>
      <c r="G31" s="8">
        <v>3930492</v>
      </c>
      <c r="H31" s="8">
        <v>1158894</v>
      </c>
      <c r="I31" s="8">
        <v>29822022</v>
      </c>
      <c r="J31" s="1" t="s">
        <v>172</v>
      </c>
    </row>
    <row r="32" spans="1:10">
      <c r="A32" s="1" t="s">
        <v>241</v>
      </c>
      <c r="B32" s="1">
        <v>31</v>
      </c>
      <c r="C32" s="1">
        <v>201904</v>
      </c>
      <c r="D32" s="4" t="s">
        <v>278</v>
      </c>
      <c r="E32" s="1">
        <v>1</v>
      </c>
      <c r="F32" s="1">
        <v>0</v>
      </c>
      <c r="G32" s="8">
        <v>555587</v>
      </c>
      <c r="H32" s="8">
        <v>2424034</v>
      </c>
      <c r="I32" s="8">
        <v>8406785</v>
      </c>
      <c r="J32" s="1" t="s">
        <v>172</v>
      </c>
    </row>
    <row r="33" spans="1:10">
      <c r="A33" s="1" t="s">
        <v>241</v>
      </c>
      <c r="B33" s="1">
        <v>32</v>
      </c>
      <c r="C33" s="1">
        <v>201904</v>
      </c>
      <c r="D33" s="4" t="s">
        <v>278</v>
      </c>
      <c r="E33" s="1">
        <v>3</v>
      </c>
      <c r="F33" s="1">
        <v>0</v>
      </c>
      <c r="G33" s="8">
        <v>4805109</v>
      </c>
      <c r="H33" s="8">
        <v>1289530</v>
      </c>
      <c r="I33" s="8">
        <v>25622910</v>
      </c>
      <c r="J33" s="1" t="s">
        <v>172</v>
      </c>
    </row>
    <row r="34" spans="1:10">
      <c r="A34" s="1" t="s">
        <v>241</v>
      </c>
      <c r="B34" s="1">
        <v>33</v>
      </c>
      <c r="C34" s="1">
        <v>201905</v>
      </c>
      <c r="D34" s="4" t="s">
        <v>256</v>
      </c>
      <c r="E34" s="1">
        <v>1</v>
      </c>
      <c r="F34" s="1">
        <v>0</v>
      </c>
      <c r="G34" s="8">
        <v>7279741</v>
      </c>
      <c r="H34" s="8">
        <v>1799228</v>
      </c>
      <c r="I34" s="8">
        <v>44524235</v>
      </c>
      <c r="J34" s="1" t="s">
        <v>172</v>
      </c>
    </row>
    <row r="35" spans="1:10">
      <c r="A35" s="1" t="s">
        <v>241</v>
      </c>
      <c r="B35" s="1">
        <v>34</v>
      </c>
      <c r="C35" s="1">
        <v>201905</v>
      </c>
      <c r="D35" s="4" t="s">
        <v>256</v>
      </c>
      <c r="E35" s="1">
        <v>3</v>
      </c>
      <c r="F35" s="1">
        <v>0</v>
      </c>
      <c r="G35" s="8">
        <v>55301650</v>
      </c>
      <c r="H35" s="8">
        <v>8370607</v>
      </c>
      <c r="I35" s="8">
        <v>104846845</v>
      </c>
      <c r="J35" s="1" t="s">
        <v>172</v>
      </c>
    </row>
    <row r="36" spans="1:10">
      <c r="A36" s="1" t="s">
        <v>241</v>
      </c>
      <c r="B36" s="1">
        <v>35</v>
      </c>
      <c r="C36" s="1">
        <v>201905</v>
      </c>
      <c r="D36" s="4" t="s">
        <v>265</v>
      </c>
      <c r="E36" s="1">
        <v>1</v>
      </c>
      <c r="F36" s="1">
        <v>0</v>
      </c>
      <c r="G36" s="8">
        <v>610521</v>
      </c>
      <c r="H36" s="8">
        <v>486958</v>
      </c>
      <c r="I36" s="8">
        <v>5479832</v>
      </c>
      <c r="J36" s="1" t="s">
        <v>172</v>
      </c>
    </row>
    <row r="37" spans="1:10">
      <c r="A37" s="1" t="s">
        <v>241</v>
      </c>
      <c r="B37" s="1">
        <v>36</v>
      </c>
      <c r="C37" s="1">
        <v>201905</v>
      </c>
      <c r="D37" s="4" t="s">
        <v>265</v>
      </c>
      <c r="E37" s="1">
        <v>3</v>
      </c>
      <c r="F37" s="1">
        <v>0</v>
      </c>
      <c r="G37" s="8">
        <v>2911440</v>
      </c>
      <c r="H37" s="8">
        <v>890131</v>
      </c>
      <c r="I37" s="8">
        <v>14208588</v>
      </c>
      <c r="J37" s="1" t="s">
        <v>172</v>
      </c>
    </row>
    <row r="38" spans="1:10">
      <c r="A38" s="1" t="s">
        <v>241</v>
      </c>
      <c r="B38" s="1">
        <v>37</v>
      </c>
      <c r="C38" s="1">
        <v>201905</v>
      </c>
      <c r="D38" s="4" t="s">
        <v>271</v>
      </c>
      <c r="E38" s="1">
        <v>1</v>
      </c>
      <c r="F38" s="1">
        <v>0</v>
      </c>
      <c r="G38" s="8">
        <v>1835569</v>
      </c>
      <c r="H38" s="8">
        <v>747235</v>
      </c>
      <c r="I38" s="8">
        <v>21829751</v>
      </c>
      <c r="J38" s="1" t="s">
        <v>172</v>
      </c>
    </row>
    <row r="39" spans="1:10">
      <c r="A39" s="1" t="s">
        <v>241</v>
      </c>
      <c r="B39" s="1">
        <v>38</v>
      </c>
      <c r="C39" s="1">
        <v>201905</v>
      </c>
      <c r="D39" s="4" t="s">
        <v>271</v>
      </c>
      <c r="E39" s="1">
        <v>3</v>
      </c>
      <c r="F39" s="1">
        <v>0</v>
      </c>
      <c r="G39" s="8">
        <v>4232186</v>
      </c>
      <c r="H39" s="8">
        <v>1225048</v>
      </c>
      <c r="I39" s="8">
        <v>32229353</v>
      </c>
      <c r="J39" s="1" t="s">
        <v>172</v>
      </c>
    </row>
    <row r="40" spans="1:10">
      <c r="A40" s="1" t="s">
        <v>241</v>
      </c>
      <c r="B40" s="1">
        <v>39</v>
      </c>
      <c r="C40" s="1">
        <v>201905</v>
      </c>
      <c r="D40" s="4" t="s">
        <v>278</v>
      </c>
      <c r="E40" s="1">
        <v>1</v>
      </c>
      <c r="F40" s="1">
        <v>0</v>
      </c>
      <c r="G40" s="8">
        <v>580633</v>
      </c>
      <c r="H40" s="8">
        <v>342603</v>
      </c>
      <c r="I40" s="8">
        <v>10007323</v>
      </c>
      <c r="J40" s="1" t="s">
        <v>172</v>
      </c>
    </row>
    <row r="41" spans="1:10">
      <c r="A41" s="1" t="s">
        <v>241</v>
      </c>
      <c r="B41" s="1">
        <v>40</v>
      </c>
      <c r="C41" s="1">
        <v>201905</v>
      </c>
      <c r="D41" s="4" t="s">
        <v>278</v>
      </c>
      <c r="E41" s="1">
        <v>3</v>
      </c>
      <c r="F41" s="1">
        <v>0</v>
      </c>
      <c r="G41" s="8">
        <v>5566771</v>
      </c>
      <c r="H41" s="8">
        <v>1487942</v>
      </c>
      <c r="I41" s="8">
        <v>27125594</v>
      </c>
      <c r="J41" s="1" t="s">
        <v>172</v>
      </c>
    </row>
    <row r="42" spans="1:10">
      <c r="A42" s="1" t="s">
        <v>241</v>
      </c>
      <c r="B42" s="1">
        <v>41</v>
      </c>
      <c r="C42" s="1">
        <v>201906</v>
      </c>
      <c r="D42" s="4" t="s">
        <v>256</v>
      </c>
      <c r="E42" s="1">
        <v>1</v>
      </c>
      <c r="F42" s="1">
        <v>0</v>
      </c>
      <c r="G42" s="8">
        <v>7316323</v>
      </c>
      <c r="H42" s="8">
        <v>2263011</v>
      </c>
      <c r="I42" s="8">
        <v>44626423</v>
      </c>
      <c r="J42" s="1" t="s">
        <v>172</v>
      </c>
    </row>
    <row r="43" spans="1:10">
      <c r="A43" s="1" t="s">
        <v>241</v>
      </c>
      <c r="B43" s="1">
        <v>42</v>
      </c>
      <c r="C43" s="1">
        <v>201906</v>
      </c>
      <c r="D43" s="4" t="s">
        <v>256</v>
      </c>
      <c r="E43" s="1">
        <v>3</v>
      </c>
      <c r="F43" s="1">
        <v>0</v>
      </c>
      <c r="G43" s="8">
        <v>42595051</v>
      </c>
      <c r="H43" s="8">
        <v>6561171</v>
      </c>
      <c r="I43" s="8">
        <v>79733413</v>
      </c>
      <c r="J43" s="1" t="s">
        <v>172</v>
      </c>
    </row>
    <row r="44" spans="1:10">
      <c r="A44" s="1" t="s">
        <v>241</v>
      </c>
      <c r="B44" s="1">
        <v>43</v>
      </c>
      <c r="C44" s="1">
        <v>201906</v>
      </c>
      <c r="D44" s="4" t="s">
        <v>265</v>
      </c>
      <c r="E44" s="1">
        <v>1</v>
      </c>
      <c r="F44" s="1">
        <v>0</v>
      </c>
      <c r="G44" s="8">
        <v>695448</v>
      </c>
      <c r="H44" s="8">
        <v>319566</v>
      </c>
      <c r="I44" s="8">
        <v>6534308</v>
      </c>
      <c r="J44" s="1" t="s">
        <v>172</v>
      </c>
    </row>
    <row r="45" spans="1:10">
      <c r="A45" s="1" t="s">
        <v>241</v>
      </c>
      <c r="B45" s="1">
        <v>44</v>
      </c>
      <c r="C45" s="1">
        <v>201906</v>
      </c>
      <c r="D45" s="4" t="s">
        <v>265</v>
      </c>
      <c r="E45" s="1">
        <v>3</v>
      </c>
      <c r="F45" s="1">
        <v>0</v>
      </c>
      <c r="G45" s="8">
        <v>5456425</v>
      </c>
      <c r="H45" s="8">
        <v>1762210</v>
      </c>
      <c r="I45" s="8">
        <v>24038818</v>
      </c>
      <c r="J45" s="1" t="s">
        <v>172</v>
      </c>
    </row>
    <row r="46" spans="1:10">
      <c r="A46" s="1" t="s">
        <v>241</v>
      </c>
      <c r="B46" s="1">
        <v>45</v>
      </c>
      <c r="C46" s="1">
        <v>201906</v>
      </c>
      <c r="D46" s="4" t="s">
        <v>271</v>
      </c>
      <c r="E46" s="1">
        <v>1</v>
      </c>
      <c r="F46" s="1">
        <v>0</v>
      </c>
      <c r="G46" s="8">
        <v>1468589</v>
      </c>
      <c r="H46" s="8">
        <v>552843</v>
      </c>
      <c r="I46" s="8">
        <v>19097239</v>
      </c>
      <c r="J46" s="1" t="s">
        <v>172</v>
      </c>
    </row>
    <row r="47" spans="1:10">
      <c r="A47" s="1" t="s">
        <v>241</v>
      </c>
      <c r="B47" s="1">
        <v>46</v>
      </c>
      <c r="C47" s="1">
        <v>201906</v>
      </c>
      <c r="D47" s="4" t="s">
        <v>271</v>
      </c>
      <c r="E47" s="1">
        <v>3</v>
      </c>
      <c r="F47" s="1">
        <v>0</v>
      </c>
      <c r="G47" s="8">
        <v>3443460</v>
      </c>
      <c r="H47" s="8">
        <v>1041691</v>
      </c>
      <c r="I47" s="8">
        <v>28140829</v>
      </c>
      <c r="J47" s="1" t="s">
        <v>172</v>
      </c>
    </row>
    <row r="48" spans="1:10">
      <c r="A48" s="1" t="s">
        <v>241</v>
      </c>
      <c r="B48" s="1">
        <v>47</v>
      </c>
      <c r="C48" s="1">
        <v>201906</v>
      </c>
      <c r="D48" s="4" t="s">
        <v>278</v>
      </c>
      <c r="E48" s="1">
        <v>1</v>
      </c>
      <c r="F48" s="1">
        <v>0</v>
      </c>
      <c r="G48" s="8">
        <v>662320</v>
      </c>
      <c r="H48" s="8">
        <v>2085470</v>
      </c>
      <c r="I48" s="8">
        <v>11514638</v>
      </c>
      <c r="J48" s="1" t="s">
        <v>172</v>
      </c>
    </row>
    <row r="49" spans="1:10">
      <c r="A49" s="1" t="s">
        <v>241</v>
      </c>
      <c r="B49" s="1">
        <v>48</v>
      </c>
      <c r="C49" s="1">
        <v>201906</v>
      </c>
      <c r="D49" s="4" t="s">
        <v>278</v>
      </c>
      <c r="E49" s="1">
        <v>3</v>
      </c>
      <c r="F49" s="1">
        <v>0</v>
      </c>
      <c r="G49" s="8">
        <v>3504016</v>
      </c>
      <c r="H49" s="8">
        <v>1046507</v>
      </c>
      <c r="I49" s="8">
        <v>21358451</v>
      </c>
      <c r="J49" s="1" t="s">
        <v>172</v>
      </c>
    </row>
    <row r="50" spans="1:10">
      <c r="A50" s="1" t="s">
        <v>241</v>
      </c>
      <c r="B50" s="1">
        <v>49</v>
      </c>
      <c r="C50" s="1">
        <v>201907</v>
      </c>
      <c r="D50" s="4" t="s">
        <v>256</v>
      </c>
      <c r="E50" s="1">
        <v>1</v>
      </c>
      <c r="F50" s="1">
        <v>0</v>
      </c>
      <c r="G50" s="8">
        <v>8044779</v>
      </c>
      <c r="H50" s="8">
        <v>2358599</v>
      </c>
      <c r="I50" s="8">
        <v>52522058</v>
      </c>
      <c r="J50" s="1" t="s">
        <v>172</v>
      </c>
    </row>
    <row r="51" spans="1:10">
      <c r="A51" s="1" t="s">
        <v>241</v>
      </c>
      <c r="B51" s="1">
        <v>50</v>
      </c>
      <c r="C51" s="1">
        <v>201907</v>
      </c>
      <c r="D51" s="4" t="s">
        <v>256</v>
      </c>
      <c r="E51" s="1">
        <v>3</v>
      </c>
      <c r="F51" s="1">
        <v>0</v>
      </c>
      <c r="G51" s="8">
        <v>41300069</v>
      </c>
      <c r="H51" s="8">
        <v>6790393</v>
      </c>
      <c r="I51" s="8">
        <v>84766348</v>
      </c>
      <c r="J51" s="1" t="s">
        <v>172</v>
      </c>
    </row>
    <row r="52" spans="1:10">
      <c r="A52" s="1" t="s">
        <v>241</v>
      </c>
      <c r="B52" s="1">
        <v>51</v>
      </c>
      <c r="C52" s="1">
        <v>201907</v>
      </c>
      <c r="D52" s="4" t="s">
        <v>265</v>
      </c>
      <c r="E52" s="1">
        <v>1</v>
      </c>
      <c r="F52" s="1">
        <v>0</v>
      </c>
      <c r="G52" s="8">
        <v>742798</v>
      </c>
      <c r="H52" s="8">
        <v>320444</v>
      </c>
      <c r="I52" s="8">
        <v>7404635</v>
      </c>
      <c r="J52" s="1" t="s">
        <v>172</v>
      </c>
    </row>
    <row r="53" spans="1:10">
      <c r="A53" s="1" t="s">
        <v>241</v>
      </c>
      <c r="B53" s="1">
        <v>52</v>
      </c>
      <c r="C53" s="1">
        <v>201907</v>
      </c>
      <c r="D53" s="4" t="s">
        <v>265</v>
      </c>
      <c r="E53" s="1">
        <v>3</v>
      </c>
      <c r="F53" s="1">
        <v>0</v>
      </c>
      <c r="G53" s="8">
        <v>10199285</v>
      </c>
      <c r="H53" s="8">
        <v>3565321</v>
      </c>
      <c r="I53" s="8">
        <v>48242861</v>
      </c>
      <c r="J53" s="1" t="s">
        <v>172</v>
      </c>
    </row>
    <row r="54" spans="1:10">
      <c r="A54" s="1" t="s">
        <v>241</v>
      </c>
      <c r="B54" s="1">
        <v>53</v>
      </c>
      <c r="C54" s="1">
        <v>201907</v>
      </c>
      <c r="D54" s="4" t="s">
        <v>271</v>
      </c>
      <c r="E54" s="1">
        <v>1</v>
      </c>
      <c r="F54" s="1">
        <v>0</v>
      </c>
      <c r="G54" s="8">
        <v>1391660</v>
      </c>
      <c r="H54" s="8">
        <v>509868</v>
      </c>
      <c r="I54" s="8">
        <v>18154325</v>
      </c>
      <c r="J54" s="1" t="s">
        <v>172</v>
      </c>
    </row>
    <row r="55" spans="1:10">
      <c r="A55" s="1" t="s">
        <v>241</v>
      </c>
      <c r="B55" s="1">
        <v>54</v>
      </c>
      <c r="C55" s="1">
        <v>201907</v>
      </c>
      <c r="D55" s="4" t="s">
        <v>271</v>
      </c>
      <c r="E55" s="1">
        <v>3</v>
      </c>
      <c r="F55" s="1">
        <v>0</v>
      </c>
      <c r="G55" s="8">
        <v>3314785</v>
      </c>
      <c r="H55" s="8">
        <v>1083420</v>
      </c>
      <c r="I55" s="8">
        <v>29365303</v>
      </c>
      <c r="J55" s="1" t="s">
        <v>172</v>
      </c>
    </row>
    <row r="56" spans="1:10">
      <c r="A56" s="1" t="s">
        <v>241</v>
      </c>
      <c r="B56" s="1">
        <v>55</v>
      </c>
      <c r="C56" s="1">
        <v>201907</v>
      </c>
      <c r="D56" s="4" t="s">
        <v>278</v>
      </c>
      <c r="E56" s="1">
        <v>1</v>
      </c>
      <c r="F56" s="1">
        <v>0</v>
      </c>
      <c r="G56" s="8">
        <v>800039</v>
      </c>
      <c r="H56" s="8">
        <v>626297</v>
      </c>
      <c r="I56" s="8">
        <v>14083133</v>
      </c>
      <c r="J56" s="1" t="s">
        <v>172</v>
      </c>
    </row>
    <row r="57" spans="1:10">
      <c r="A57" s="1" t="s">
        <v>241</v>
      </c>
      <c r="B57" s="1">
        <v>56</v>
      </c>
      <c r="C57" s="1">
        <v>201907</v>
      </c>
      <c r="D57" s="4" t="s">
        <v>278</v>
      </c>
      <c r="E57" s="1">
        <v>3</v>
      </c>
      <c r="F57" s="1">
        <v>0</v>
      </c>
      <c r="G57" s="8">
        <v>5031059</v>
      </c>
      <c r="H57" s="8">
        <v>1529717</v>
      </c>
      <c r="I57" s="8">
        <v>28978988</v>
      </c>
      <c r="J57" s="1" t="s">
        <v>172</v>
      </c>
    </row>
    <row r="58" spans="1:10">
      <c r="A58" s="1" t="s">
        <v>241</v>
      </c>
      <c r="B58" s="1">
        <v>57</v>
      </c>
      <c r="C58" s="1">
        <v>201908</v>
      </c>
      <c r="D58" s="4" t="s">
        <v>256</v>
      </c>
      <c r="E58" s="1">
        <v>1</v>
      </c>
      <c r="F58" s="1">
        <v>0</v>
      </c>
      <c r="G58" s="8">
        <v>6637143</v>
      </c>
      <c r="H58" s="8">
        <v>1475567</v>
      </c>
      <c r="I58" s="8">
        <v>42176757</v>
      </c>
      <c r="J58" s="1" t="s">
        <v>172</v>
      </c>
    </row>
    <row r="59" spans="1:10">
      <c r="A59" s="1" t="s">
        <v>241</v>
      </c>
      <c r="B59" s="1">
        <v>58</v>
      </c>
      <c r="C59" s="1">
        <v>201908</v>
      </c>
      <c r="D59" s="4" t="s">
        <v>256</v>
      </c>
      <c r="E59" s="1">
        <v>3</v>
      </c>
      <c r="F59" s="1">
        <v>0</v>
      </c>
      <c r="G59" s="8">
        <v>33497986</v>
      </c>
      <c r="H59" s="8">
        <v>5954340</v>
      </c>
      <c r="I59" s="8">
        <v>68252575</v>
      </c>
      <c r="J59" s="1" t="s">
        <v>172</v>
      </c>
    </row>
    <row r="60" spans="1:10">
      <c r="A60" s="1" t="s">
        <v>241</v>
      </c>
      <c r="B60" s="1">
        <v>59</v>
      </c>
      <c r="C60" s="1">
        <v>201908</v>
      </c>
      <c r="D60" s="4" t="s">
        <v>265</v>
      </c>
      <c r="E60" s="1">
        <v>1</v>
      </c>
      <c r="F60" s="1">
        <v>0</v>
      </c>
      <c r="G60" s="8">
        <v>1160750</v>
      </c>
      <c r="H60" s="8">
        <v>525845</v>
      </c>
      <c r="I60" s="8">
        <v>12148262</v>
      </c>
      <c r="J60" s="1" t="s">
        <v>172</v>
      </c>
    </row>
    <row r="61" spans="1:10">
      <c r="A61" s="1" t="s">
        <v>241</v>
      </c>
      <c r="B61" s="1">
        <v>60</v>
      </c>
      <c r="C61" s="1">
        <v>201908</v>
      </c>
      <c r="D61" s="4" t="s">
        <v>265</v>
      </c>
      <c r="E61" s="1">
        <v>3</v>
      </c>
      <c r="F61" s="1">
        <v>0</v>
      </c>
      <c r="G61" s="8">
        <v>15056878</v>
      </c>
      <c r="H61" s="8">
        <v>5388601</v>
      </c>
      <c r="I61" s="8">
        <v>72679389</v>
      </c>
      <c r="J61" s="1" t="s">
        <v>172</v>
      </c>
    </row>
    <row r="62" spans="1:10">
      <c r="A62" s="1" t="s">
        <v>241</v>
      </c>
      <c r="B62" s="1">
        <v>61</v>
      </c>
      <c r="C62" s="1">
        <v>201908</v>
      </c>
      <c r="D62" s="4" t="s">
        <v>271</v>
      </c>
      <c r="E62" s="1">
        <v>1</v>
      </c>
      <c r="F62" s="1">
        <v>0</v>
      </c>
      <c r="G62" s="8">
        <v>968635</v>
      </c>
      <c r="H62" s="8">
        <v>395762</v>
      </c>
      <c r="I62" s="8">
        <v>13775979</v>
      </c>
      <c r="J62" s="1" t="s">
        <v>172</v>
      </c>
    </row>
    <row r="63" spans="1:10">
      <c r="A63" s="1" t="s">
        <v>241</v>
      </c>
      <c r="B63" s="1">
        <v>62</v>
      </c>
      <c r="C63" s="1">
        <v>201908</v>
      </c>
      <c r="D63" s="4" t="s">
        <v>271</v>
      </c>
      <c r="E63" s="1">
        <v>3</v>
      </c>
      <c r="F63" s="1">
        <v>0</v>
      </c>
      <c r="G63" s="8">
        <v>2921321</v>
      </c>
      <c r="H63" s="8">
        <v>1010451</v>
      </c>
      <c r="I63" s="8">
        <v>27936754</v>
      </c>
      <c r="J63" s="1" t="s">
        <v>172</v>
      </c>
    </row>
    <row r="64" spans="1:10">
      <c r="A64" s="1" t="s">
        <v>241</v>
      </c>
      <c r="B64" s="1">
        <v>63</v>
      </c>
      <c r="C64" s="1">
        <v>201908</v>
      </c>
      <c r="D64" s="4" t="s">
        <v>278</v>
      </c>
      <c r="E64" s="1">
        <v>1</v>
      </c>
      <c r="F64" s="1">
        <v>0</v>
      </c>
      <c r="G64" s="8">
        <v>644277</v>
      </c>
      <c r="H64" s="8">
        <v>1192026</v>
      </c>
      <c r="I64" s="8">
        <v>11559551</v>
      </c>
      <c r="J64" s="1" t="s">
        <v>172</v>
      </c>
    </row>
    <row r="65" spans="1:10">
      <c r="A65" s="1" t="s">
        <v>241</v>
      </c>
      <c r="B65" s="1">
        <v>64</v>
      </c>
      <c r="C65" s="1">
        <v>201908</v>
      </c>
      <c r="D65" s="4" t="s">
        <v>278</v>
      </c>
      <c r="E65" s="1">
        <v>3</v>
      </c>
      <c r="F65" s="1">
        <v>0</v>
      </c>
      <c r="G65" s="8">
        <v>4334257</v>
      </c>
      <c r="H65" s="8">
        <v>1362152</v>
      </c>
      <c r="I65" s="8">
        <v>27615080</v>
      </c>
      <c r="J65" s="1" t="s">
        <v>172</v>
      </c>
    </row>
    <row r="66" spans="1:10">
      <c r="A66" s="1" t="s">
        <v>241</v>
      </c>
      <c r="B66" s="1">
        <v>65</v>
      </c>
      <c r="C66" s="1">
        <v>201909</v>
      </c>
      <c r="D66" s="4" t="s">
        <v>256</v>
      </c>
      <c r="E66" s="1">
        <v>1</v>
      </c>
      <c r="F66" s="1">
        <v>0</v>
      </c>
      <c r="G66" s="8">
        <v>4932558</v>
      </c>
      <c r="H66" s="8">
        <v>1217604</v>
      </c>
      <c r="I66" s="8">
        <v>36142018</v>
      </c>
      <c r="J66" s="1" t="s">
        <v>172</v>
      </c>
    </row>
    <row r="67" spans="1:10">
      <c r="A67" s="1" t="s">
        <v>241</v>
      </c>
      <c r="B67" s="1">
        <v>66</v>
      </c>
      <c r="C67" s="1">
        <v>201909</v>
      </c>
      <c r="D67" s="4" t="s">
        <v>256</v>
      </c>
      <c r="E67" s="1">
        <v>3</v>
      </c>
      <c r="F67" s="1">
        <v>0</v>
      </c>
      <c r="G67" s="8">
        <v>36534120</v>
      </c>
      <c r="H67" s="8">
        <v>6950637</v>
      </c>
      <c r="I67" s="8">
        <v>76199542</v>
      </c>
      <c r="J67" s="1" t="s">
        <v>172</v>
      </c>
    </row>
    <row r="68" spans="1:10">
      <c r="A68" s="1" t="s">
        <v>241</v>
      </c>
      <c r="B68" s="1">
        <v>67</v>
      </c>
      <c r="C68" s="1">
        <v>201909</v>
      </c>
      <c r="D68" s="4" t="s">
        <v>265</v>
      </c>
      <c r="E68" s="1">
        <v>1</v>
      </c>
      <c r="F68" s="1">
        <v>0</v>
      </c>
      <c r="G68" s="8">
        <v>1650221</v>
      </c>
      <c r="H68" s="8">
        <v>704545</v>
      </c>
      <c r="I68" s="8">
        <v>15762100</v>
      </c>
      <c r="J68" s="1" t="s">
        <v>172</v>
      </c>
    </row>
    <row r="69" spans="1:10">
      <c r="A69" s="1" t="s">
        <v>241</v>
      </c>
      <c r="B69" s="1">
        <v>68</v>
      </c>
      <c r="C69" s="1">
        <v>201909</v>
      </c>
      <c r="D69" s="4" t="s">
        <v>265</v>
      </c>
      <c r="E69" s="1">
        <v>3</v>
      </c>
      <c r="F69" s="1">
        <v>0</v>
      </c>
      <c r="G69" s="8">
        <v>15915148</v>
      </c>
      <c r="H69" s="8">
        <v>5910168</v>
      </c>
      <c r="I69" s="8">
        <v>83394206</v>
      </c>
      <c r="J69" s="1" t="s">
        <v>172</v>
      </c>
    </row>
    <row r="70" spans="1:10">
      <c r="A70" s="1" t="s">
        <v>241</v>
      </c>
      <c r="B70" s="1">
        <v>69</v>
      </c>
      <c r="C70" s="1">
        <v>201909</v>
      </c>
      <c r="D70" s="4" t="s">
        <v>271</v>
      </c>
      <c r="E70" s="1">
        <v>1</v>
      </c>
      <c r="F70" s="1">
        <v>0</v>
      </c>
      <c r="G70" s="8">
        <v>1738427</v>
      </c>
      <c r="H70" s="8">
        <v>657310</v>
      </c>
      <c r="I70" s="8">
        <v>16016741</v>
      </c>
      <c r="J70" s="1" t="s">
        <v>172</v>
      </c>
    </row>
    <row r="71" spans="1:10">
      <c r="A71" s="1" t="s">
        <v>241</v>
      </c>
      <c r="B71" s="1">
        <v>70</v>
      </c>
      <c r="C71" s="1">
        <v>201909</v>
      </c>
      <c r="D71" s="4" t="s">
        <v>271</v>
      </c>
      <c r="E71" s="1">
        <v>3</v>
      </c>
      <c r="F71" s="1">
        <v>0</v>
      </c>
      <c r="G71" s="8">
        <v>3386381</v>
      </c>
      <c r="H71" s="8">
        <v>1180631</v>
      </c>
      <c r="I71" s="8">
        <v>30024855</v>
      </c>
      <c r="J71" s="1" t="s">
        <v>172</v>
      </c>
    </row>
    <row r="72" spans="1:10">
      <c r="A72" s="1" t="s">
        <v>241</v>
      </c>
      <c r="B72" s="1">
        <v>71</v>
      </c>
      <c r="C72" s="1">
        <v>201909</v>
      </c>
      <c r="D72" s="4" t="s">
        <v>278</v>
      </c>
      <c r="E72" s="1">
        <v>1</v>
      </c>
      <c r="F72" s="1">
        <v>0</v>
      </c>
      <c r="G72" s="8">
        <v>596402</v>
      </c>
      <c r="H72" s="8">
        <v>240653</v>
      </c>
      <c r="I72" s="8">
        <v>9879738</v>
      </c>
      <c r="J72" s="1" t="s">
        <v>172</v>
      </c>
    </row>
    <row r="73" spans="1:10">
      <c r="A73" s="1" t="s">
        <v>241</v>
      </c>
      <c r="B73" s="1">
        <v>72</v>
      </c>
      <c r="C73" s="1">
        <v>201909</v>
      </c>
      <c r="D73" s="4" t="s">
        <v>278</v>
      </c>
      <c r="E73" s="1">
        <v>3</v>
      </c>
      <c r="F73" s="1">
        <v>0</v>
      </c>
      <c r="G73" s="8">
        <v>4612699</v>
      </c>
      <c r="H73" s="8">
        <v>1453107</v>
      </c>
      <c r="I73" s="8">
        <v>29241150</v>
      </c>
      <c r="J73" s="1" t="s">
        <v>172</v>
      </c>
    </row>
    <row r="74" spans="1:10">
      <c r="A74" s="1" t="s">
        <v>241</v>
      </c>
      <c r="B74" s="1">
        <v>73</v>
      </c>
      <c r="C74" s="1">
        <v>201910</v>
      </c>
      <c r="D74" s="4" t="s">
        <v>256</v>
      </c>
      <c r="E74" s="1">
        <v>1</v>
      </c>
      <c r="F74" s="1">
        <v>0</v>
      </c>
      <c r="G74" s="8">
        <v>6349906</v>
      </c>
      <c r="H74" s="8">
        <v>1603676</v>
      </c>
      <c r="I74" s="8">
        <v>41175829</v>
      </c>
      <c r="J74" s="1" t="s">
        <v>172</v>
      </c>
    </row>
    <row r="75" spans="1:10">
      <c r="A75" s="1" t="s">
        <v>241</v>
      </c>
      <c r="B75" s="1">
        <v>74</v>
      </c>
      <c r="C75" s="1">
        <v>201910</v>
      </c>
      <c r="D75" s="4" t="s">
        <v>256</v>
      </c>
      <c r="E75" s="1">
        <v>3</v>
      </c>
      <c r="F75" s="1">
        <v>0</v>
      </c>
      <c r="G75" s="8">
        <v>39034592</v>
      </c>
      <c r="H75" s="8">
        <v>7028466</v>
      </c>
      <c r="I75" s="8">
        <v>83036043</v>
      </c>
      <c r="J75" s="1" t="s">
        <v>172</v>
      </c>
    </row>
    <row r="76" spans="1:10">
      <c r="A76" s="1" t="s">
        <v>241</v>
      </c>
      <c r="B76" s="1">
        <v>75</v>
      </c>
      <c r="C76" s="1">
        <v>201910</v>
      </c>
      <c r="D76" s="4" t="s">
        <v>265</v>
      </c>
      <c r="E76" s="1">
        <v>1</v>
      </c>
      <c r="F76" s="1">
        <v>0</v>
      </c>
      <c r="G76" s="8">
        <v>2409435</v>
      </c>
      <c r="H76" s="8">
        <v>938920</v>
      </c>
      <c r="I76" s="8">
        <v>20645326</v>
      </c>
      <c r="J76" s="1" t="s">
        <v>172</v>
      </c>
    </row>
    <row r="77" spans="1:10">
      <c r="A77" s="1" t="s">
        <v>241</v>
      </c>
      <c r="B77" s="1">
        <v>76</v>
      </c>
      <c r="C77" s="1">
        <v>201910</v>
      </c>
      <c r="D77" s="4" t="s">
        <v>265</v>
      </c>
      <c r="E77" s="1">
        <v>3</v>
      </c>
      <c r="F77" s="1">
        <v>0</v>
      </c>
      <c r="G77" s="8">
        <v>18250085</v>
      </c>
      <c r="H77" s="8">
        <v>6717527</v>
      </c>
      <c r="I77" s="8">
        <v>95856737</v>
      </c>
      <c r="J77" s="1" t="s">
        <v>172</v>
      </c>
    </row>
    <row r="78" spans="1:10">
      <c r="A78" s="1" t="s">
        <v>241</v>
      </c>
      <c r="B78" s="1">
        <v>77</v>
      </c>
      <c r="C78" s="1">
        <v>201910</v>
      </c>
      <c r="D78" s="4" t="s">
        <v>271</v>
      </c>
      <c r="E78" s="1">
        <v>1</v>
      </c>
      <c r="F78" s="1">
        <v>0</v>
      </c>
      <c r="G78" s="8">
        <v>1205943</v>
      </c>
      <c r="H78" s="8">
        <v>426291</v>
      </c>
      <c r="I78" s="8">
        <v>15414064</v>
      </c>
      <c r="J78" s="1" t="s">
        <v>172</v>
      </c>
    </row>
    <row r="79" spans="1:10">
      <c r="A79" s="1" t="s">
        <v>241</v>
      </c>
      <c r="B79" s="1">
        <v>78</v>
      </c>
      <c r="C79" s="1">
        <v>201910</v>
      </c>
      <c r="D79" s="4" t="s">
        <v>271</v>
      </c>
      <c r="E79" s="1">
        <v>3</v>
      </c>
      <c r="F79" s="1">
        <v>0</v>
      </c>
      <c r="G79" s="8">
        <v>3452205</v>
      </c>
      <c r="H79" s="8">
        <v>1156428</v>
      </c>
      <c r="I79" s="8">
        <v>30517378</v>
      </c>
      <c r="J79" s="1" t="s">
        <v>172</v>
      </c>
    </row>
    <row r="80" spans="1:10">
      <c r="A80" s="1" t="s">
        <v>241</v>
      </c>
      <c r="B80" s="1">
        <v>79</v>
      </c>
      <c r="C80" s="1">
        <v>201910</v>
      </c>
      <c r="D80" s="4" t="s">
        <v>278</v>
      </c>
      <c r="E80" s="1">
        <v>1</v>
      </c>
      <c r="F80" s="1">
        <v>0</v>
      </c>
      <c r="G80" s="8">
        <v>716037</v>
      </c>
      <c r="H80" s="8">
        <v>235534</v>
      </c>
      <c r="I80" s="8">
        <v>12608792</v>
      </c>
      <c r="J80" s="1" t="s">
        <v>172</v>
      </c>
    </row>
    <row r="81" spans="1:10">
      <c r="A81" s="1" t="s">
        <v>241</v>
      </c>
      <c r="B81" s="1">
        <v>80</v>
      </c>
      <c r="C81" s="1">
        <v>201910</v>
      </c>
      <c r="D81" s="4" t="s">
        <v>278</v>
      </c>
      <c r="E81" s="1">
        <v>3</v>
      </c>
      <c r="F81" s="1">
        <v>0</v>
      </c>
      <c r="G81" s="8">
        <v>5570762</v>
      </c>
      <c r="H81" s="8">
        <v>1873681</v>
      </c>
      <c r="I81" s="8">
        <v>34002400</v>
      </c>
      <c r="J81" s="1" t="s">
        <v>172</v>
      </c>
    </row>
    <row r="82" spans="1:10">
      <c r="A82" s="1" t="s">
        <v>241</v>
      </c>
      <c r="B82" s="1">
        <v>81</v>
      </c>
      <c r="C82" s="1">
        <v>201911</v>
      </c>
      <c r="D82" s="4" t="s">
        <v>256</v>
      </c>
      <c r="E82" s="1">
        <v>1</v>
      </c>
      <c r="F82" s="1">
        <v>0</v>
      </c>
      <c r="G82" s="8">
        <v>5326183</v>
      </c>
      <c r="H82" s="8">
        <v>1287877</v>
      </c>
      <c r="I82" s="8">
        <v>43525572</v>
      </c>
      <c r="J82" s="1" t="s">
        <v>172</v>
      </c>
    </row>
    <row r="83" spans="1:10">
      <c r="A83" s="1" t="s">
        <v>241</v>
      </c>
      <c r="B83" s="1">
        <v>82</v>
      </c>
      <c r="C83" s="1">
        <v>201911</v>
      </c>
      <c r="D83" s="4" t="s">
        <v>256</v>
      </c>
      <c r="E83" s="1">
        <v>3</v>
      </c>
      <c r="F83" s="1">
        <v>0</v>
      </c>
      <c r="G83" s="8">
        <v>31933697</v>
      </c>
      <c r="H83" s="8">
        <v>5763633</v>
      </c>
      <c r="I83" s="8">
        <v>65704501</v>
      </c>
      <c r="J83" s="1" t="s">
        <v>172</v>
      </c>
    </row>
    <row r="84" spans="1:10">
      <c r="A84" s="1" t="s">
        <v>241</v>
      </c>
      <c r="B84" s="1">
        <v>83</v>
      </c>
      <c r="C84" s="1">
        <v>201911</v>
      </c>
      <c r="D84" s="4" t="s">
        <v>265</v>
      </c>
      <c r="E84" s="1">
        <v>1</v>
      </c>
      <c r="F84" s="1">
        <v>0</v>
      </c>
      <c r="G84" s="8">
        <v>1879682</v>
      </c>
      <c r="H84" s="8">
        <v>766674</v>
      </c>
      <c r="I84" s="8">
        <v>17943560</v>
      </c>
      <c r="J84" s="1" t="s">
        <v>172</v>
      </c>
    </row>
    <row r="85" spans="1:10">
      <c r="A85" s="1" t="s">
        <v>241</v>
      </c>
      <c r="B85" s="1">
        <v>84</v>
      </c>
      <c r="C85" s="1">
        <v>201911</v>
      </c>
      <c r="D85" s="4" t="s">
        <v>265</v>
      </c>
      <c r="E85" s="1">
        <v>3</v>
      </c>
      <c r="F85" s="1">
        <v>0</v>
      </c>
      <c r="G85" s="8">
        <v>12848287</v>
      </c>
      <c r="H85" s="8">
        <v>4552022</v>
      </c>
      <c r="I85" s="8">
        <v>63524912</v>
      </c>
      <c r="J85" s="1" t="s">
        <v>172</v>
      </c>
    </row>
    <row r="86" spans="1:10">
      <c r="A86" s="1" t="s">
        <v>241</v>
      </c>
      <c r="B86" s="1">
        <v>85</v>
      </c>
      <c r="C86" s="1">
        <v>201911</v>
      </c>
      <c r="D86" s="4" t="s">
        <v>271</v>
      </c>
      <c r="E86" s="1">
        <v>1</v>
      </c>
      <c r="F86" s="1">
        <v>0</v>
      </c>
      <c r="G86" s="8">
        <v>1067855</v>
      </c>
      <c r="H86" s="8">
        <v>425877</v>
      </c>
      <c r="I86" s="8">
        <v>14819695</v>
      </c>
      <c r="J86" s="1" t="s">
        <v>172</v>
      </c>
    </row>
    <row r="87" spans="1:10">
      <c r="A87" s="1" t="s">
        <v>241</v>
      </c>
      <c r="B87" s="1">
        <v>86</v>
      </c>
      <c r="C87" s="1">
        <v>201911</v>
      </c>
      <c r="D87" s="4" t="s">
        <v>271</v>
      </c>
      <c r="E87" s="1">
        <v>3</v>
      </c>
      <c r="F87" s="1">
        <v>0</v>
      </c>
      <c r="G87" s="8">
        <v>2487353</v>
      </c>
      <c r="H87" s="8">
        <v>860343</v>
      </c>
      <c r="I87" s="8">
        <v>24421809</v>
      </c>
      <c r="J87" s="1" t="s">
        <v>172</v>
      </c>
    </row>
    <row r="88" spans="1:10">
      <c r="A88" s="1" t="s">
        <v>241</v>
      </c>
      <c r="B88" s="1">
        <v>87</v>
      </c>
      <c r="C88" s="1">
        <v>201911</v>
      </c>
      <c r="D88" s="4" t="s">
        <v>278</v>
      </c>
      <c r="E88" s="1">
        <v>1</v>
      </c>
      <c r="F88" s="1">
        <v>0</v>
      </c>
      <c r="G88" s="8">
        <v>731222</v>
      </c>
      <c r="H88" s="8">
        <v>254066</v>
      </c>
      <c r="I88" s="8">
        <v>10624215</v>
      </c>
      <c r="J88" s="1" t="s">
        <v>172</v>
      </c>
    </row>
    <row r="89" spans="1:10">
      <c r="A89" s="1" t="s">
        <v>241</v>
      </c>
      <c r="B89" s="1">
        <v>88</v>
      </c>
      <c r="C89" s="1">
        <v>201911</v>
      </c>
      <c r="D89" s="4" t="s">
        <v>278</v>
      </c>
      <c r="E89" s="1">
        <v>3</v>
      </c>
      <c r="F89" s="1">
        <v>0</v>
      </c>
      <c r="G89" s="8">
        <v>3479048</v>
      </c>
      <c r="H89" s="8">
        <v>1113053</v>
      </c>
      <c r="I89" s="8">
        <v>21627045</v>
      </c>
      <c r="J89" s="1" t="s">
        <v>172</v>
      </c>
    </row>
    <row r="90" spans="1:10">
      <c r="A90" s="1" t="s">
        <v>241</v>
      </c>
      <c r="B90" s="1">
        <v>89</v>
      </c>
      <c r="C90" s="1">
        <v>201912</v>
      </c>
      <c r="D90" s="4" t="s">
        <v>256</v>
      </c>
      <c r="E90" s="1">
        <v>1</v>
      </c>
      <c r="F90" s="1">
        <v>0</v>
      </c>
      <c r="G90" s="8">
        <v>4823600</v>
      </c>
      <c r="H90" s="8">
        <v>1059322</v>
      </c>
      <c r="I90" s="8">
        <v>44415964</v>
      </c>
      <c r="J90" s="1" t="s">
        <v>172</v>
      </c>
    </row>
    <row r="91" spans="1:10">
      <c r="A91" s="1" t="s">
        <v>241</v>
      </c>
      <c r="B91" s="1">
        <v>90</v>
      </c>
      <c r="C91" s="1">
        <v>201912</v>
      </c>
      <c r="D91" s="4" t="s">
        <v>256</v>
      </c>
      <c r="E91" s="1">
        <v>3</v>
      </c>
      <c r="F91" s="1">
        <v>0</v>
      </c>
      <c r="G91" s="8">
        <v>31567837</v>
      </c>
      <c r="H91" s="8">
        <v>5174223</v>
      </c>
      <c r="I91" s="8">
        <v>62594050</v>
      </c>
      <c r="J91" s="1" t="s">
        <v>172</v>
      </c>
    </row>
    <row r="92" spans="1:10">
      <c r="A92" s="1" t="s">
        <v>241</v>
      </c>
      <c r="B92" s="1">
        <v>91</v>
      </c>
      <c r="C92" s="1">
        <v>201912</v>
      </c>
      <c r="D92" s="4" t="s">
        <v>265</v>
      </c>
      <c r="E92" s="1">
        <v>1</v>
      </c>
      <c r="F92" s="1">
        <v>0</v>
      </c>
      <c r="G92" s="8">
        <v>1615797</v>
      </c>
      <c r="H92" s="8">
        <v>570807</v>
      </c>
      <c r="I92" s="8">
        <v>15655556</v>
      </c>
      <c r="J92" s="1" t="s">
        <v>172</v>
      </c>
    </row>
    <row r="93" spans="1:10">
      <c r="A93" s="1" t="s">
        <v>241</v>
      </c>
      <c r="B93" s="1">
        <v>92</v>
      </c>
      <c r="C93" s="1">
        <v>201912</v>
      </c>
      <c r="D93" s="4" t="s">
        <v>265</v>
      </c>
      <c r="E93" s="1">
        <v>3</v>
      </c>
      <c r="F93" s="1">
        <v>0</v>
      </c>
      <c r="G93" s="8">
        <v>9424884</v>
      </c>
      <c r="H93" s="8">
        <v>3559323</v>
      </c>
      <c r="I93" s="8">
        <v>47918953</v>
      </c>
      <c r="J93" s="1" t="s">
        <v>172</v>
      </c>
    </row>
    <row r="94" spans="1:10">
      <c r="A94" s="1" t="s">
        <v>241</v>
      </c>
      <c r="B94" s="1">
        <v>93</v>
      </c>
      <c r="C94" s="1">
        <v>201912</v>
      </c>
      <c r="D94" s="4" t="s">
        <v>271</v>
      </c>
      <c r="E94" s="1">
        <v>1</v>
      </c>
      <c r="F94" s="1">
        <v>0</v>
      </c>
      <c r="G94" s="8">
        <v>811921</v>
      </c>
      <c r="H94" s="8">
        <v>285335</v>
      </c>
      <c r="I94" s="8">
        <v>12147677</v>
      </c>
      <c r="J94" s="1" t="s">
        <v>172</v>
      </c>
    </row>
    <row r="95" spans="1:10">
      <c r="A95" s="1" t="s">
        <v>241</v>
      </c>
      <c r="B95" s="1">
        <v>94</v>
      </c>
      <c r="C95" s="1">
        <v>201912</v>
      </c>
      <c r="D95" s="4" t="s">
        <v>271</v>
      </c>
      <c r="E95" s="1">
        <v>3</v>
      </c>
      <c r="F95" s="1">
        <v>0</v>
      </c>
      <c r="G95" s="8">
        <v>2245932</v>
      </c>
      <c r="H95" s="8">
        <v>803940</v>
      </c>
      <c r="I95" s="8">
        <v>23261712</v>
      </c>
      <c r="J95" s="1" t="s">
        <v>172</v>
      </c>
    </row>
    <row r="96" spans="1:10">
      <c r="A96" s="1" t="s">
        <v>241</v>
      </c>
      <c r="B96" s="1">
        <v>95</v>
      </c>
      <c r="C96" s="1">
        <v>201912</v>
      </c>
      <c r="D96" s="4" t="s">
        <v>278</v>
      </c>
      <c r="E96" s="1">
        <v>1</v>
      </c>
      <c r="F96" s="1">
        <v>0</v>
      </c>
      <c r="G96" s="8">
        <v>641916</v>
      </c>
      <c r="H96" s="8">
        <v>206064</v>
      </c>
      <c r="I96" s="8">
        <v>11639528</v>
      </c>
      <c r="J96" s="1" t="s">
        <v>172</v>
      </c>
    </row>
    <row r="97" spans="1:10">
      <c r="A97" s="1" t="s">
        <v>241</v>
      </c>
      <c r="B97" s="1">
        <v>96</v>
      </c>
      <c r="C97" s="1">
        <v>201912</v>
      </c>
      <c r="D97" s="4" t="s">
        <v>278</v>
      </c>
      <c r="E97" s="1">
        <v>3</v>
      </c>
      <c r="F97" s="1">
        <v>0</v>
      </c>
      <c r="G97" s="8">
        <v>3660537</v>
      </c>
      <c r="H97" s="8">
        <v>1131164</v>
      </c>
      <c r="I97" s="8">
        <v>22540627</v>
      </c>
      <c r="J97" s="1" t="s">
        <v>172</v>
      </c>
    </row>
    <row r="98" spans="1:10">
      <c r="A98" s="1" t="s">
        <v>241</v>
      </c>
      <c r="B98" s="1">
        <v>97</v>
      </c>
      <c r="C98" s="1">
        <v>202001</v>
      </c>
      <c r="D98" s="4" t="s">
        <v>256</v>
      </c>
      <c r="E98" s="1">
        <v>1</v>
      </c>
      <c r="F98" s="1">
        <v>0</v>
      </c>
      <c r="G98" s="8">
        <v>5881123</v>
      </c>
      <c r="H98" s="8">
        <v>1329099</v>
      </c>
      <c r="I98" s="8">
        <v>47333625</v>
      </c>
      <c r="J98" s="1" t="s">
        <v>172</v>
      </c>
    </row>
    <row r="99" spans="1:10">
      <c r="A99" s="1" t="s">
        <v>241</v>
      </c>
      <c r="B99" s="1">
        <v>98</v>
      </c>
      <c r="C99" s="1">
        <v>202001</v>
      </c>
      <c r="D99" s="4" t="s">
        <v>256</v>
      </c>
      <c r="E99" s="1">
        <v>3</v>
      </c>
      <c r="F99" s="1">
        <v>0</v>
      </c>
      <c r="G99" s="8">
        <v>42950736</v>
      </c>
      <c r="H99" s="8">
        <v>6982619</v>
      </c>
      <c r="I99" s="8">
        <v>81132466</v>
      </c>
      <c r="J99" s="1" t="s">
        <v>172</v>
      </c>
    </row>
    <row r="100" spans="1:10">
      <c r="A100" s="1" t="s">
        <v>241</v>
      </c>
      <c r="B100" s="1">
        <v>99</v>
      </c>
      <c r="C100" s="1">
        <v>202001</v>
      </c>
      <c r="D100" s="4" t="s">
        <v>265</v>
      </c>
      <c r="E100" s="1">
        <v>1</v>
      </c>
      <c r="F100" s="1">
        <v>0</v>
      </c>
      <c r="G100" s="8">
        <v>1233978</v>
      </c>
      <c r="H100" s="8">
        <v>440046</v>
      </c>
      <c r="I100" s="8">
        <v>13010761</v>
      </c>
      <c r="J100" s="1" t="s">
        <v>172</v>
      </c>
    </row>
    <row r="101" spans="1:10">
      <c r="A101" s="1" t="s">
        <v>241</v>
      </c>
      <c r="B101" s="1">
        <v>100</v>
      </c>
      <c r="C101" s="1">
        <v>202001</v>
      </c>
      <c r="D101" s="4" t="s">
        <v>265</v>
      </c>
      <c r="E101" s="1">
        <v>3</v>
      </c>
      <c r="F101" s="1">
        <v>0</v>
      </c>
      <c r="G101" s="8">
        <v>8596149</v>
      </c>
      <c r="H101" s="8">
        <v>2955249</v>
      </c>
      <c r="I101" s="8">
        <v>42111067</v>
      </c>
      <c r="J101" s="1" t="s">
        <v>172</v>
      </c>
    </row>
    <row r="102" spans="1:10">
      <c r="A102" s="1" t="s">
        <v>241</v>
      </c>
      <c r="B102" s="1">
        <v>101</v>
      </c>
      <c r="C102" s="1">
        <v>202001</v>
      </c>
      <c r="D102" s="4" t="s">
        <v>271</v>
      </c>
      <c r="E102" s="1">
        <v>1</v>
      </c>
      <c r="F102" s="1">
        <v>0</v>
      </c>
      <c r="G102" s="8">
        <v>856907</v>
      </c>
      <c r="H102" s="8">
        <v>321386</v>
      </c>
      <c r="I102" s="8">
        <v>13326844</v>
      </c>
      <c r="J102" s="1" t="s">
        <v>172</v>
      </c>
    </row>
    <row r="103" spans="1:10">
      <c r="A103" s="1" t="s">
        <v>241</v>
      </c>
      <c r="B103" s="1">
        <v>102</v>
      </c>
      <c r="C103" s="1">
        <v>202001</v>
      </c>
      <c r="D103" s="4" t="s">
        <v>271</v>
      </c>
      <c r="E103" s="1">
        <v>3</v>
      </c>
      <c r="F103" s="1">
        <v>0</v>
      </c>
      <c r="G103" s="8">
        <v>3034816</v>
      </c>
      <c r="H103" s="8">
        <v>1023096</v>
      </c>
      <c r="I103" s="8">
        <v>29405980</v>
      </c>
      <c r="J103" s="1" t="s">
        <v>172</v>
      </c>
    </row>
    <row r="104" spans="1:10">
      <c r="A104" s="1" t="s">
        <v>241</v>
      </c>
      <c r="B104" s="1">
        <v>103</v>
      </c>
      <c r="C104" s="1">
        <v>202001</v>
      </c>
      <c r="D104" s="4" t="s">
        <v>278</v>
      </c>
      <c r="E104" s="1">
        <v>1</v>
      </c>
      <c r="F104" s="1">
        <v>0</v>
      </c>
      <c r="G104" s="8">
        <v>777560</v>
      </c>
      <c r="H104" s="8">
        <v>196657</v>
      </c>
      <c r="I104" s="8">
        <v>12231244</v>
      </c>
      <c r="J104" s="1" t="s">
        <v>172</v>
      </c>
    </row>
    <row r="105" spans="1:10">
      <c r="A105" s="1" t="s">
        <v>241</v>
      </c>
      <c r="B105" s="1">
        <v>104</v>
      </c>
      <c r="C105" s="1">
        <v>202001</v>
      </c>
      <c r="D105" s="4" t="s">
        <v>278</v>
      </c>
      <c r="E105" s="1">
        <v>3</v>
      </c>
      <c r="F105" s="1">
        <v>0</v>
      </c>
      <c r="G105" s="8">
        <v>4339324</v>
      </c>
      <c r="H105" s="8">
        <v>1339362</v>
      </c>
      <c r="I105" s="8">
        <v>25031249</v>
      </c>
      <c r="J105" s="1" t="s">
        <v>172</v>
      </c>
    </row>
    <row r="106" spans="1:10">
      <c r="A106" s="1" t="s">
        <v>241</v>
      </c>
      <c r="B106" s="1">
        <v>105</v>
      </c>
      <c r="C106" s="1">
        <v>202002</v>
      </c>
      <c r="D106" s="4" t="s">
        <v>256</v>
      </c>
      <c r="E106" s="1">
        <v>1</v>
      </c>
      <c r="F106" s="1">
        <v>0</v>
      </c>
      <c r="G106" s="8">
        <v>6180794</v>
      </c>
      <c r="H106" s="8">
        <v>1279163</v>
      </c>
      <c r="I106" s="8">
        <v>42220172</v>
      </c>
      <c r="J106" s="1" t="s">
        <v>172</v>
      </c>
    </row>
    <row r="107" spans="1:10">
      <c r="A107" s="1" t="s">
        <v>241</v>
      </c>
      <c r="B107" s="1">
        <v>106</v>
      </c>
      <c r="C107" s="1">
        <v>202002</v>
      </c>
      <c r="D107" s="4" t="s">
        <v>256</v>
      </c>
      <c r="E107" s="1">
        <v>3</v>
      </c>
      <c r="F107" s="1">
        <v>0</v>
      </c>
      <c r="G107" s="8">
        <v>38550118</v>
      </c>
      <c r="H107" s="8">
        <v>6048602</v>
      </c>
      <c r="I107" s="8">
        <v>72767067</v>
      </c>
      <c r="J107" s="1" t="s">
        <v>172</v>
      </c>
    </row>
    <row r="108" spans="1:10">
      <c r="A108" s="1" t="s">
        <v>241</v>
      </c>
      <c r="B108" s="1">
        <v>107</v>
      </c>
      <c r="C108" s="1">
        <v>202002</v>
      </c>
      <c r="D108" s="4" t="s">
        <v>265</v>
      </c>
      <c r="E108" s="1">
        <v>1</v>
      </c>
      <c r="F108" s="1">
        <v>0</v>
      </c>
      <c r="G108" s="8">
        <v>959544</v>
      </c>
      <c r="H108" s="8">
        <v>330686</v>
      </c>
      <c r="I108" s="8">
        <v>8978657</v>
      </c>
      <c r="J108" s="1" t="s">
        <v>172</v>
      </c>
    </row>
    <row r="109" spans="1:10">
      <c r="A109" s="1" t="s">
        <v>241</v>
      </c>
      <c r="B109" s="1">
        <v>108</v>
      </c>
      <c r="C109" s="1">
        <v>202002</v>
      </c>
      <c r="D109" s="4" t="s">
        <v>265</v>
      </c>
      <c r="E109" s="1">
        <v>3</v>
      </c>
      <c r="F109" s="1">
        <v>0</v>
      </c>
      <c r="G109" s="8">
        <v>3962860</v>
      </c>
      <c r="H109" s="8">
        <v>1303100</v>
      </c>
      <c r="I109" s="8">
        <v>18264684</v>
      </c>
      <c r="J109" s="1" t="s">
        <v>172</v>
      </c>
    </row>
    <row r="110" spans="1:10">
      <c r="A110" s="1" t="s">
        <v>241</v>
      </c>
      <c r="B110" s="1">
        <v>109</v>
      </c>
      <c r="C110" s="1">
        <v>202002</v>
      </c>
      <c r="D110" s="4" t="s">
        <v>271</v>
      </c>
      <c r="E110" s="1">
        <v>1</v>
      </c>
      <c r="F110" s="1">
        <v>0</v>
      </c>
      <c r="G110" s="8">
        <v>1015128</v>
      </c>
      <c r="H110" s="8">
        <v>367665</v>
      </c>
      <c r="I110" s="8">
        <v>12971332</v>
      </c>
      <c r="J110" s="1" t="s">
        <v>172</v>
      </c>
    </row>
    <row r="111" spans="1:10">
      <c r="A111" s="1" t="s">
        <v>241</v>
      </c>
      <c r="B111" s="1">
        <v>110</v>
      </c>
      <c r="C111" s="1">
        <v>202002</v>
      </c>
      <c r="D111" s="4" t="s">
        <v>271</v>
      </c>
      <c r="E111" s="1">
        <v>3</v>
      </c>
      <c r="F111" s="1">
        <v>0</v>
      </c>
      <c r="G111" s="8">
        <v>3116455</v>
      </c>
      <c r="H111" s="8">
        <v>968345</v>
      </c>
      <c r="I111" s="8">
        <v>24591586</v>
      </c>
      <c r="J111" s="1" t="s">
        <v>172</v>
      </c>
    </row>
    <row r="112" spans="1:10">
      <c r="A112" s="1" t="s">
        <v>241</v>
      </c>
      <c r="B112" s="1">
        <v>111</v>
      </c>
      <c r="C112" s="1">
        <v>202002</v>
      </c>
      <c r="D112" s="4" t="s">
        <v>278</v>
      </c>
      <c r="E112" s="1">
        <v>1</v>
      </c>
      <c r="F112" s="1">
        <v>0</v>
      </c>
      <c r="G112" s="8">
        <v>596493</v>
      </c>
      <c r="H112" s="8">
        <v>169356</v>
      </c>
      <c r="I112" s="8">
        <v>10116828</v>
      </c>
      <c r="J112" s="1" t="s">
        <v>172</v>
      </c>
    </row>
    <row r="113" spans="1:10">
      <c r="A113" s="1" t="s">
        <v>241</v>
      </c>
      <c r="B113" s="1">
        <v>112</v>
      </c>
      <c r="C113" s="1">
        <v>202002</v>
      </c>
      <c r="D113" s="4" t="s">
        <v>278</v>
      </c>
      <c r="E113" s="1">
        <v>3</v>
      </c>
      <c r="F113" s="1">
        <v>0</v>
      </c>
      <c r="G113" s="8">
        <v>3439592</v>
      </c>
      <c r="H113" s="8">
        <v>976948</v>
      </c>
      <c r="I113" s="8">
        <v>19633356</v>
      </c>
      <c r="J113" s="1" t="s">
        <v>172</v>
      </c>
    </row>
    <row r="114" spans="1:10">
      <c r="A114" s="1" t="s">
        <v>241</v>
      </c>
      <c r="B114" s="1">
        <v>113</v>
      </c>
      <c r="C114" s="1">
        <v>202003</v>
      </c>
      <c r="D114" s="4" t="s">
        <v>256</v>
      </c>
      <c r="E114" s="1">
        <v>1</v>
      </c>
      <c r="F114" s="1">
        <v>0</v>
      </c>
      <c r="G114" s="8">
        <v>4714626</v>
      </c>
      <c r="H114" s="8">
        <v>1169743</v>
      </c>
      <c r="I114" s="8">
        <v>34159777</v>
      </c>
      <c r="J114" s="1" t="s">
        <v>172</v>
      </c>
    </row>
    <row r="115" spans="1:10">
      <c r="A115" s="1" t="s">
        <v>241</v>
      </c>
      <c r="B115" s="1">
        <v>114</v>
      </c>
      <c r="C115" s="1">
        <v>202003</v>
      </c>
      <c r="D115" s="4" t="s">
        <v>256</v>
      </c>
      <c r="E115" s="1">
        <v>3</v>
      </c>
      <c r="F115" s="1">
        <v>0</v>
      </c>
      <c r="G115" s="8">
        <v>52324352</v>
      </c>
      <c r="H115" s="8">
        <v>8017092</v>
      </c>
      <c r="I115" s="8">
        <v>100251304</v>
      </c>
      <c r="J115" s="1" t="s">
        <v>172</v>
      </c>
    </row>
    <row r="116" spans="1:10">
      <c r="A116" s="1" t="s">
        <v>241</v>
      </c>
      <c r="B116" s="1">
        <v>115</v>
      </c>
      <c r="C116" s="1">
        <v>202003</v>
      </c>
      <c r="D116" s="4" t="s">
        <v>265</v>
      </c>
      <c r="E116" s="1">
        <v>1</v>
      </c>
      <c r="F116" s="1">
        <v>0</v>
      </c>
      <c r="G116" s="8">
        <v>691348</v>
      </c>
      <c r="H116" s="8">
        <v>227066</v>
      </c>
      <c r="I116" s="8">
        <v>6155157</v>
      </c>
      <c r="J116" s="1" t="s">
        <v>172</v>
      </c>
    </row>
    <row r="117" spans="1:10">
      <c r="A117" s="1" t="s">
        <v>241</v>
      </c>
      <c r="B117" s="1">
        <v>116</v>
      </c>
      <c r="C117" s="1">
        <v>202003</v>
      </c>
      <c r="D117" s="4" t="s">
        <v>265</v>
      </c>
      <c r="E117" s="1">
        <v>3</v>
      </c>
      <c r="F117" s="1">
        <v>0</v>
      </c>
      <c r="G117" s="8">
        <v>3967929</v>
      </c>
      <c r="H117" s="8">
        <v>1192607</v>
      </c>
      <c r="I117" s="8">
        <v>18698778</v>
      </c>
      <c r="J117" s="1" t="s">
        <v>172</v>
      </c>
    </row>
    <row r="118" spans="1:10">
      <c r="A118" s="1" t="s">
        <v>241</v>
      </c>
      <c r="B118" s="1">
        <v>117</v>
      </c>
      <c r="C118" s="1">
        <v>202003</v>
      </c>
      <c r="D118" s="4" t="s">
        <v>271</v>
      </c>
      <c r="E118" s="1">
        <v>1</v>
      </c>
      <c r="F118" s="1">
        <v>0</v>
      </c>
      <c r="G118" s="8">
        <v>1031400</v>
      </c>
      <c r="H118" s="8">
        <v>370445</v>
      </c>
      <c r="I118" s="8">
        <v>13758907</v>
      </c>
      <c r="J118" s="1" t="s">
        <v>172</v>
      </c>
    </row>
    <row r="119" spans="1:10">
      <c r="A119" s="1" t="s">
        <v>241</v>
      </c>
      <c r="B119" s="1">
        <v>118</v>
      </c>
      <c r="C119" s="1">
        <v>202003</v>
      </c>
      <c r="D119" s="4" t="s">
        <v>271</v>
      </c>
      <c r="E119" s="1">
        <v>3</v>
      </c>
      <c r="F119" s="1">
        <v>0</v>
      </c>
      <c r="G119" s="8">
        <v>2993199</v>
      </c>
      <c r="H119" s="8">
        <v>901495</v>
      </c>
      <c r="I119" s="8">
        <v>23354632</v>
      </c>
      <c r="J119" s="1" t="s">
        <v>172</v>
      </c>
    </row>
    <row r="120" spans="1:10">
      <c r="A120" s="1" t="s">
        <v>241</v>
      </c>
      <c r="B120" s="1">
        <v>119</v>
      </c>
      <c r="C120" s="1">
        <v>202003</v>
      </c>
      <c r="D120" s="4" t="s">
        <v>278</v>
      </c>
      <c r="E120" s="1">
        <v>1</v>
      </c>
      <c r="F120" s="1">
        <v>0</v>
      </c>
      <c r="G120" s="8">
        <v>423747</v>
      </c>
      <c r="H120" s="8">
        <v>120653</v>
      </c>
      <c r="I120" s="8">
        <v>7236576</v>
      </c>
      <c r="J120" s="1" t="s">
        <v>172</v>
      </c>
    </row>
    <row r="121" spans="1:10">
      <c r="A121" s="1" t="s">
        <v>241</v>
      </c>
      <c r="B121" s="1">
        <v>120</v>
      </c>
      <c r="C121" s="1">
        <v>202003</v>
      </c>
      <c r="D121" s="4" t="s">
        <v>278</v>
      </c>
      <c r="E121" s="1">
        <v>3</v>
      </c>
      <c r="F121" s="1">
        <v>0</v>
      </c>
      <c r="G121" s="8">
        <v>5157941</v>
      </c>
      <c r="H121" s="8">
        <v>1356040</v>
      </c>
      <c r="I121" s="8">
        <v>26547000</v>
      </c>
      <c r="J121" s="1" t="s">
        <v>172</v>
      </c>
    </row>
    <row r="122" spans="1:10">
      <c r="A122" s="1" t="s">
        <v>241</v>
      </c>
      <c r="B122" s="1">
        <v>121</v>
      </c>
      <c r="C122" s="1">
        <v>202004</v>
      </c>
      <c r="D122" s="4" t="s">
        <v>256</v>
      </c>
      <c r="E122" s="1">
        <v>1</v>
      </c>
      <c r="F122" s="1">
        <v>0</v>
      </c>
      <c r="G122" s="8">
        <v>2926772</v>
      </c>
      <c r="H122" s="8">
        <v>643203</v>
      </c>
      <c r="I122" s="8">
        <v>17926051</v>
      </c>
      <c r="J122" s="1" t="s">
        <v>172</v>
      </c>
    </row>
    <row r="123" spans="1:10">
      <c r="A123" s="1" t="s">
        <v>241</v>
      </c>
      <c r="B123" s="1">
        <v>122</v>
      </c>
      <c r="C123" s="1">
        <v>202004</v>
      </c>
      <c r="D123" s="4" t="s">
        <v>256</v>
      </c>
      <c r="E123" s="1">
        <v>3</v>
      </c>
      <c r="F123" s="1">
        <v>0</v>
      </c>
      <c r="G123" s="8">
        <v>32369213</v>
      </c>
      <c r="H123" s="8">
        <v>5033980</v>
      </c>
      <c r="I123" s="8">
        <v>60102393</v>
      </c>
      <c r="J123" s="1" t="s">
        <v>172</v>
      </c>
    </row>
    <row r="124" spans="1:10">
      <c r="A124" s="1" t="s">
        <v>241</v>
      </c>
      <c r="B124" s="1">
        <v>123</v>
      </c>
      <c r="C124" s="1">
        <v>202004</v>
      </c>
      <c r="D124" s="4" t="s">
        <v>265</v>
      </c>
      <c r="E124" s="1">
        <v>1</v>
      </c>
      <c r="F124" s="1">
        <v>0</v>
      </c>
      <c r="G124" s="8">
        <v>281858</v>
      </c>
      <c r="H124" s="8">
        <v>85804</v>
      </c>
      <c r="I124" s="8">
        <v>2752452</v>
      </c>
      <c r="J124" s="1" t="s">
        <v>172</v>
      </c>
    </row>
    <row r="125" spans="1:10">
      <c r="A125" s="1" t="s">
        <v>241</v>
      </c>
      <c r="B125" s="1">
        <v>124</v>
      </c>
      <c r="C125" s="1">
        <v>202004</v>
      </c>
      <c r="D125" s="4" t="s">
        <v>265</v>
      </c>
      <c r="E125" s="1">
        <v>3</v>
      </c>
      <c r="F125" s="1">
        <v>0</v>
      </c>
      <c r="G125" s="8">
        <v>1550780</v>
      </c>
      <c r="H125" s="8">
        <v>504170</v>
      </c>
      <c r="I125" s="8">
        <v>7663645</v>
      </c>
      <c r="J125" s="1" t="s">
        <v>172</v>
      </c>
    </row>
    <row r="126" spans="1:10">
      <c r="A126" s="1" t="s">
        <v>241</v>
      </c>
      <c r="B126" s="1">
        <v>125</v>
      </c>
      <c r="C126" s="1">
        <v>202004</v>
      </c>
      <c r="D126" s="4" t="s">
        <v>271</v>
      </c>
      <c r="E126" s="1">
        <v>1</v>
      </c>
      <c r="F126" s="1">
        <v>0</v>
      </c>
      <c r="G126" s="8">
        <v>220251</v>
      </c>
      <c r="H126" s="8">
        <v>70964</v>
      </c>
      <c r="I126" s="8">
        <v>3632850</v>
      </c>
      <c r="J126" s="1" t="s">
        <v>172</v>
      </c>
    </row>
    <row r="127" spans="1:10">
      <c r="A127" s="1" t="s">
        <v>241</v>
      </c>
      <c r="B127" s="1">
        <v>126</v>
      </c>
      <c r="C127" s="1">
        <v>202004</v>
      </c>
      <c r="D127" s="4" t="s">
        <v>271</v>
      </c>
      <c r="E127" s="1">
        <v>3</v>
      </c>
      <c r="F127" s="1">
        <v>0</v>
      </c>
      <c r="G127" s="8">
        <v>1406765</v>
      </c>
      <c r="H127" s="8">
        <v>403440</v>
      </c>
      <c r="I127" s="8">
        <v>10322059</v>
      </c>
      <c r="J127" s="1" t="s">
        <v>172</v>
      </c>
    </row>
    <row r="128" spans="1:10">
      <c r="A128" s="1" t="s">
        <v>241</v>
      </c>
      <c r="B128" s="1">
        <v>127</v>
      </c>
      <c r="C128" s="1">
        <v>202004</v>
      </c>
      <c r="D128" s="4" t="s">
        <v>278</v>
      </c>
      <c r="E128" s="1">
        <v>1</v>
      </c>
      <c r="F128" s="1">
        <v>0</v>
      </c>
      <c r="G128" s="8">
        <v>105720</v>
      </c>
      <c r="H128" s="8">
        <v>40090</v>
      </c>
      <c r="I128" s="8">
        <v>2256030</v>
      </c>
      <c r="J128" s="1" t="s">
        <v>172</v>
      </c>
    </row>
    <row r="129" spans="1:10">
      <c r="A129" s="1" t="s">
        <v>241</v>
      </c>
      <c r="B129" s="1">
        <v>128</v>
      </c>
      <c r="C129" s="1">
        <v>202004</v>
      </c>
      <c r="D129" s="4" t="s">
        <v>278</v>
      </c>
      <c r="E129" s="1">
        <v>3</v>
      </c>
      <c r="F129" s="1">
        <v>0</v>
      </c>
      <c r="G129" s="8">
        <v>2655094</v>
      </c>
      <c r="H129" s="8">
        <v>683427</v>
      </c>
      <c r="I129" s="8">
        <v>13819465</v>
      </c>
      <c r="J129" s="1" t="s">
        <v>172</v>
      </c>
    </row>
    <row r="130" spans="1:10">
      <c r="A130" s="1" t="s">
        <v>241</v>
      </c>
      <c r="B130" s="1">
        <v>129</v>
      </c>
      <c r="C130" s="1">
        <v>202005</v>
      </c>
      <c r="D130" s="4" t="s">
        <v>256</v>
      </c>
      <c r="E130" s="1">
        <v>1</v>
      </c>
      <c r="F130" s="1">
        <v>0</v>
      </c>
      <c r="G130" s="8">
        <v>5148615</v>
      </c>
      <c r="H130" s="8">
        <v>1371865</v>
      </c>
      <c r="I130" s="8">
        <v>31638317</v>
      </c>
      <c r="J130" s="1" t="s">
        <v>172</v>
      </c>
    </row>
    <row r="131" spans="1:10">
      <c r="A131" s="1" t="s">
        <v>241</v>
      </c>
      <c r="B131" s="1">
        <v>130</v>
      </c>
      <c r="C131" s="1">
        <v>202005</v>
      </c>
      <c r="D131" s="4" t="s">
        <v>256</v>
      </c>
      <c r="E131" s="1">
        <v>3</v>
      </c>
      <c r="F131" s="1">
        <v>0</v>
      </c>
      <c r="G131" s="8">
        <v>13062273</v>
      </c>
      <c r="H131" s="8">
        <v>2144557</v>
      </c>
      <c r="I131" s="8">
        <v>29475479</v>
      </c>
      <c r="J131" s="1" t="s">
        <v>172</v>
      </c>
    </row>
    <row r="132" spans="1:10">
      <c r="A132" s="1" t="s">
        <v>241</v>
      </c>
      <c r="B132" s="1">
        <v>131</v>
      </c>
      <c r="C132" s="1">
        <v>202005</v>
      </c>
      <c r="D132" s="4" t="s">
        <v>265</v>
      </c>
      <c r="E132" s="1">
        <v>1</v>
      </c>
      <c r="F132" s="1">
        <v>0</v>
      </c>
      <c r="G132" s="8">
        <v>302796</v>
      </c>
      <c r="H132" s="8">
        <v>112741</v>
      </c>
      <c r="I132" s="8">
        <v>3627312</v>
      </c>
      <c r="J132" s="1" t="s">
        <v>172</v>
      </c>
    </row>
    <row r="133" spans="1:10">
      <c r="A133" s="1" t="s">
        <v>241</v>
      </c>
      <c r="B133" s="1">
        <v>132</v>
      </c>
      <c r="C133" s="1">
        <v>202005</v>
      </c>
      <c r="D133" s="4" t="s">
        <v>265</v>
      </c>
      <c r="E133" s="1">
        <v>3</v>
      </c>
      <c r="F133" s="1">
        <v>0</v>
      </c>
      <c r="G133" s="8">
        <v>950287</v>
      </c>
      <c r="H133" s="8">
        <v>327532</v>
      </c>
      <c r="I133" s="8">
        <v>5057774</v>
      </c>
      <c r="J133" s="1" t="s">
        <v>172</v>
      </c>
    </row>
    <row r="134" spans="1:10">
      <c r="A134" s="1" t="s">
        <v>241</v>
      </c>
      <c r="B134" s="1">
        <v>133</v>
      </c>
      <c r="C134" s="1">
        <v>202005</v>
      </c>
      <c r="D134" s="4" t="s">
        <v>271</v>
      </c>
      <c r="E134" s="1">
        <v>1</v>
      </c>
      <c r="F134" s="1">
        <v>0</v>
      </c>
      <c r="G134" s="8">
        <v>483444</v>
      </c>
      <c r="H134" s="8">
        <v>159713</v>
      </c>
      <c r="I134" s="8">
        <v>6358994</v>
      </c>
      <c r="J134" s="1" t="s">
        <v>172</v>
      </c>
    </row>
    <row r="135" spans="1:10">
      <c r="A135" s="1" t="s">
        <v>241</v>
      </c>
      <c r="B135" s="1">
        <v>134</v>
      </c>
      <c r="C135" s="1">
        <v>202005</v>
      </c>
      <c r="D135" s="4" t="s">
        <v>271</v>
      </c>
      <c r="E135" s="1">
        <v>3</v>
      </c>
      <c r="F135" s="1">
        <v>0</v>
      </c>
      <c r="G135" s="8">
        <v>1351486</v>
      </c>
      <c r="H135" s="8">
        <v>421472</v>
      </c>
      <c r="I135" s="8">
        <v>10851818</v>
      </c>
      <c r="J135" s="1" t="s">
        <v>172</v>
      </c>
    </row>
    <row r="136" spans="1:10">
      <c r="A136" s="1" t="s">
        <v>241</v>
      </c>
      <c r="B136" s="1">
        <v>135</v>
      </c>
      <c r="C136" s="1">
        <v>202005</v>
      </c>
      <c r="D136" s="4" t="s">
        <v>278</v>
      </c>
      <c r="E136" s="1">
        <v>1</v>
      </c>
      <c r="F136" s="1">
        <v>0</v>
      </c>
      <c r="G136" s="8">
        <v>171032</v>
      </c>
      <c r="H136" s="8">
        <v>51592</v>
      </c>
      <c r="I136" s="8">
        <v>3389672</v>
      </c>
      <c r="J136" s="1" t="s">
        <v>172</v>
      </c>
    </row>
    <row r="137" spans="1:10">
      <c r="A137" s="1" t="s">
        <v>241</v>
      </c>
      <c r="B137" s="1">
        <v>136</v>
      </c>
      <c r="C137" s="1">
        <v>202005</v>
      </c>
      <c r="D137" s="4" t="s">
        <v>278</v>
      </c>
      <c r="E137" s="1">
        <v>3</v>
      </c>
      <c r="F137" s="1">
        <v>0</v>
      </c>
      <c r="G137" s="8">
        <v>1220647</v>
      </c>
      <c r="H137" s="8">
        <v>325438</v>
      </c>
      <c r="I137" s="8">
        <v>7077343</v>
      </c>
      <c r="J137" s="1" t="s">
        <v>172</v>
      </c>
    </row>
    <row r="138" spans="1:10">
      <c r="A138" s="1" t="s">
        <v>241</v>
      </c>
      <c r="B138" s="1">
        <v>137</v>
      </c>
      <c r="C138" s="1">
        <v>202006</v>
      </c>
      <c r="D138" s="4" t="s">
        <v>256</v>
      </c>
      <c r="E138" s="1">
        <v>1</v>
      </c>
      <c r="F138" s="1">
        <v>0</v>
      </c>
      <c r="G138" s="8">
        <v>7875733</v>
      </c>
      <c r="H138" s="8">
        <v>1636307</v>
      </c>
      <c r="I138" s="8">
        <v>49956054</v>
      </c>
      <c r="J138" s="1" t="s">
        <v>172</v>
      </c>
    </row>
    <row r="139" spans="1:10">
      <c r="A139" s="1" t="s">
        <v>241</v>
      </c>
      <c r="B139" s="1">
        <v>138</v>
      </c>
      <c r="C139" s="1">
        <v>202006</v>
      </c>
      <c r="D139" s="4" t="s">
        <v>256</v>
      </c>
      <c r="E139" s="1">
        <v>3</v>
      </c>
      <c r="F139" s="1">
        <v>0</v>
      </c>
      <c r="G139" s="8">
        <v>15007196</v>
      </c>
      <c r="H139" s="8">
        <v>2599503</v>
      </c>
      <c r="I139" s="8">
        <v>37863992</v>
      </c>
      <c r="J139" s="1" t="s">
        <v>172</v>
      </c>
    </row>
    <row r="140" spans="1:10">
      <c r="A140" s="1" t="s">
        <v>241</v>
      </c>
      <c r="B140" s="1">
        <v>139</v>
      </c>
      <c r="C140" s="1">
        <v>202006</v>
      </c>
      <c r="D140" s="4" t="s">
        <v>265</v>
      </c>
      <c r="E140" s="1">
        <v>1</v>
      </c>
      <c r="F140" s="1">
        <v>0</v>
      </c>
      <c r="G140" s="8">
        <v>489838</v>
      </c>
      <c r="H140" s="8">
        <v>156233</v>
      </c>
      <c r="I140" s="8">
        <v>5213005</v>
      </c>
      <c r="J140" s="1" t="s">
        <v>172</v>
      </c>
    </row>
    <row r="141" spans="1:10">
      <c r="A141" s="1" t="s">
        <v>241</v>
      </c>
      <c r="B141" s="1">
        <v>140</v>
      </c>
      <c r="C141" s="1">
        <v>202006</v>
      </c>
      <c r="D141" s="4" t="s">
        <v>265</v>
      </c>
      <c r="E141" s="1">
        <v>3</v>
      </c>
      <c r="F141" s="1">
        <v>0</v>
      </c>
      <c r="G141" s="8">
        <v>1415550</v>
      </c>
      <c r="H141" s="8">
        <v>472778</v>
      </c>
      <c r="I141" s="8">
        <v>7398842</v>
      </c>
      <c r="J141" s="1" t="s">
        <v>172</v>
      </c>
    </row>
    <row r="142" spans="1:10">
      <c r="A142" s="1" t="s">
        <v>241</v>
      </c>
      <c r="B142" s="1">
        <v>141</v>
      </c>
      <c r="C142" s="1">
        <v>202006</v>
      </c>
      <c r="D142" s="4" t="s">
        <v>271</v>
      </c>
      <c r="E142" s="1">
        <v>1</v>
      </c>
      <c r="F142" s="1">
        <v>0</v>
      </c>
      <c r="G142" s="8">
        <v>666920</v>
      </c>
      <c r="H142" s="8">
        <v>224807</v>
      </c>
      <c r="I142" s="8">
        <v>8826430</v>
      </c>
      <c r="J142" s="1" t="s">
        <v>172</v>
      </c>
    </row>
    <row r="143" spans="1:10">
      <c r="A143" s="1" t="s">
        <v>241</v>
      </c>
      <c r="B143" s="1">
        <v>142</v>
      </c>
      <c r="C143" s="1">
        <v>202006</v>
      </c>
      <c r="D143" s="4" t="s">
        <v>271</v>
      </c>
      <c r="E143" s="1">
        <v>3</v>
      </c>
      <c r="F143" s="1">
        <v>0</v>
      </c>
      <c r="G143" s="8">
        <v>2177048</v>
      </c>
      <c r="H143" s="8">
        <v>674370</v>
      </c>
      <c r="I143" s="8">
        <v>19620074</v>
      </c>
      <c r="J143" s="1" t="s">
        <v>172</v>
      </c>
    </row>
    <row r="144" spans="1:10">
      <c r="A144" s="1" t="s">
        <v>241</v>
      </c>
      <c r="B144" s="1">
        <v>143</v>
      </c>
      <c r="C144" s="1">
        <v>202006</v>
      </c>
      <c r="D144" s="4" t="s">
        <v>278</v>
      </c>
      <c r="E144" s="1">
        <v>1</v>
      </c>
      <c r="F144" s="1">
        <v>0</v>
      </c>
      <c r="G144" s="8">
        <v>470547</v>
      </c>
      <c r="H144" s="8">
        <v>129756</v>
      </c>
      <c r="I144" s="8">
        <v>8448961</v>
      </c>
      <c r="J144" s="1" t="s">
        <v>172</v>
      </c>
    </row>
    <row r="145" spans="1:10">
      <c r="A145" s="1" t="s">
        <v>241</v>
      </c>
      <c r="B145" s="1">
        <v>144</v>
      </c>
      <c r="C145" s="1">
        <v>202006</v>
      </c>
      <c r="D145" s="4" t="s">
        <v>278</v>
      </c>
      <c r="E145" s="1">
        <v>3</v>
      </c>
      <c r="F145" s="1">
        <v>0</v>
      </c>
      <c r="G145" s="8">
        <v>1356450</v>
      </c>
      <c r="H145" s="8">
        <v>383401</v>
      </c>
      <c r="I145" s="8">
        <v>8182600</v>
      </c>
      <c r="J145" s="1" t="s">
        <v>172</v>
      </c>
    </row>
    <row r="146" spans="1:10">
      <c r="A146" s="1" t="s">
        <v>241</v>
      </c>
      <c r="B146" s="1">
        <v>145</v>
      </c>
      <c r="C146" s="1">
        <v>202007</v>
      </c>
      <c r="D146" s="4" t="s">
        <v>256</v>
      </c>
      <c r="E146" s="1">
        <v>1</v>
      </c>
      <c r="F146" s="1">
        <v>0</v>
      </c>
      <c r="G146" s="8">
        <v>7737387</v>
      </c>
      <c r="H146" s="8">
        <v>1898281</v>
      </c>
      <c r="I146" s="8">
        <v>55171803</v>
      </c>
      <c r="J146" s="1" t="s">
        <v>172</v>
      </c>
    </row>
    <row r="147" spans="1:10">
      <c r="A147" s="1" t="s">
        <v>241</v>
      </c>
      <c r="B147" s="1">
        <v>146</v>
      </c>
      <c r="C147" s="1">
        <v>202007</v>
      </c>
      <c r="D147" s="4" t="s">
        <v>256</v>
      </c>
      <c r="E147" s="1">
        <v>3</v>
      </c>
      <c r="F147" s="1">
        <v>0</v>
      </c>
      <c r="G147" s="8">
        <v>26768152</v>
      </c>
      <c r="H147" s="8">
        <v>4639788</v>
      </c>
      <c r="I147" s="8">
        <v>61969593</v>
      </c>
      <c r="J147" s="1" t="s">
        <v>172</v>
      </c>
    </row>
    <row r="148" spans="1:10">
      <c r="A148" s="1" t="s">
        <v>241</v>
      </c>
      <c r="B148" s="1">
        <v>147</v>
      </c>
      <c r="C148" s="1">
        <v>202007</v>
      </c>
      <c r="D148" s="4" t="s">
        <v>265</v>
      </c>
      <c r="E148" s="1">
        <v>1</v>
      </c>
      <c r="F148" s="1">
        <v>0</v>
      </c>
      <c r="G148" s="8">
        <v>645130</v>
      </c>
      <c r="H148" s="8">
        <v>260685</v>
      </c>
      <c r="I148" s="8">
        <v>6773991</v>
      </c>
      <c r="J148" s="1" t="s">
        <v>172</v>
      </c>
    </row>
    <row r="149" spans="1:10">
      <c r="A149" s="1" t="s">
        <v>241</v>
      </c>
      <c r="B149" s="1">
        <v>148</v>
      </c>
      <c r="C149" s="1">
        <v>202007</v>
      </c>
      <c r="D149" s="4" t="s">
        <v>265</v>
      </c>
      <c r="E149" s="1">
        <v>3</v>
      </c>
      <c r="F149" s="1">
        <v>0</v>
      </c>
      <c r="G149" s="8">
        <v>5065923</v>
      </c>
      <c r="H149" s="8">
        <v>1852492</v>
      </c>
      <c r="I149" s="8">
        <v>25922190</v>
      </c>
      <c r="J149" s="1" t="s">
        <v>172</v>
      </c>
    </row>
    <row r="150" spans="1:10">
      <c r="A150" s="1" t="s">
        <v>241</v>
      </c>
      <c r="B150" s="1">
        <v>149</v>
      </c>
      <c r="C150" s="1">
        <v>202007</v>
      </c>
      <c r="D150" s="4" t="s">
        <v>271</v>
      </c>
      <c r="E150" s="1">
        <v>1</v>
      </c>
      <c r="F150" s="1">
        <v>0</v>
      </c>
      <c r="G150" s="8">
        <v>913213</v>
      </c>
      <c r="H150" s="8">
        <v>324267</v>
      </c>
      <c r="I150" s="8">
        <v>10917485</v>
      </c>
      <c r="J150" s="1" t="s">
        <v>172</v>
      </c>
    </row>
    <row r="151" spans="1:10">
      <c r="A151" s="1" t="s">
        <v>241</v>
      </c>
      <c r="B151" s="1">
        <v>150</v>
      </c>
      <c r="C151" s="1">
        <v>202007</v>
      </c>
      <c r="D151" s="4" t="s">
        <v>271</v>
      </c>
      <c r="E151" s="1">
        <v>3</v>
      </c>
      <c r="F151" s="1">
        <v>0</v>
      </c>
      <c r="G151" s="8">
        <v>2762197</v>
      </c>
      <c r="H151" s="8">
        <v>834902</v>
      </c>
      <c r="I151" s="8">
        <v>21472931</v>
      </c>
      <c r="J151" s="1" t="s">
        <v>172</v>
      </c>
    </row>
    <row r="152" spans="1:10">
      <c r="A152" s="1" t="s">
        <v>241</v>
      </c>
      <c r="B152" s="1">
        <v>151</v>
      </c>
      <c r="C152" s="1">
        <v>202007</v>
      </c>
      <c r="D152" s="4" t="s">
        <v>278</v>
      </c>
      <c r="E152" s="1">
        <v>1</v>
      </c>
      <c r="F152" s="1">
        <v>0</v>
      </c>
      <c r="G152" s="8">
        <v>467053</v>
      </c>
      <c r="H152" s="8">
        <v>132417</v>
      </c>
      <c r="I152" s="8">
        <v>9224026</v>
      </c>
      <c r="J152" s="1" t="s">
        <v>172</v>
      </c>
    </row>
    <row r="153" spans="1:10">
      <c r="A153" s="1" t="s">
        <v>241</v>
      </c>
      <c r="B153" s="1">
        <v>152</v>
      </c>
      <c r="C153" s="1">
        <v>202007</v>
      </c>
      <c r="D153" s="4" t="s">
        <v>278</v>
      </c>
      <c r="E153" s="1">
        <v>3</v>
      </c>
      <c r="F153" s="1">
        <v>0</v>
      </c>
      <c r="G153" s="8">
        <v>1986296</v>
      </c>
      <c r="H153" s="8">
        <v>528786</v>
      </c>
      <c r="I153" s="8">
        <v>10772694</v>
      </c>
      <c r="J153" s="1" t="s">
        <v>172</v>
      </c>
    </row>
    <row r="154" spans="1:10">
      <c r="A154" s="1" t="s">
        <v>241</v>
      </c>
      <c r="B154" s="1">
        <v>153</v>
      </c>
      <c r="C154" s="1">
        <v>202008</v>
      </c>
      <c r="D154" s="4" t="s">
        <v>256</v>
      </c>
      <c r="E154" s="1">
        <v>1</v>
      </c>
      <c r="F154" s="1">
        <v>0</v>
      </c>
      <c r="G154" s="8">
        <v>7067823</v>
      </c>
      <c r="H154" s="8">
        <v>1504677</v>
      </c>
      <c r="I154" s="8">
        <v>47749478</v>
      </c>
      <c r="J154" s="1" t="s">
        <v>172</v>
      </c>
    </row>
    <row r="155" spans="1:10">
      <c r="A155" s="1" t="s">
        <v>241</v>
      </c>
      <c r="B155" s="1">
        <v>154</v>
      </c>
      <c r="C155" s="1">
        <v>202008</v>
      </c>
      <c r="D155" s="4" t="s">
        <v>256</v>
      </c>
      <c r="E155" s="1">
        <v>3</v>
      </c>
      <c r="F155" s="1">
        <v>0</v>
      </c>
      <c r="G155" s="8">
        <v>30901325</v>
      </c>
      <c r="H155" s="8">
        <v>5378557</v>
      </c>
      <c r="I155" s="8">
        <v>66773491</v>
      </c>
      <c r="J155" s="1" t="s">
        <v>172</v>
      </c>
    </row>
    <row r="156" spans="1:10">
      <c r="A156" s="1" t="s">
        <v>241</v>
      </c>
      <c r="B156" s="1">
        <v>155</v>
      </c>
      <c r="C156" s="1">
        <v>202008</v>
      </c>
      <c r="D156" s="4" t="s">
        <v>265</v>
      </c>
      <c r="E156" s="1">
        <v>1</v>
      </c>
      <c r="F156" s="1">
        <v>0</v>
      </c>
      <c r="G156" s="8">
        <v>1074191</v>
      </c>
      <c r="H156" s="8">
        <v>445847</v>
      </c>
      <c r="I156" s="8">
        <v>10804104</v>
      </c>
      <c r="J156" s="1" t="s">
        <v>172</v>
      </c>
    </row>
    <row r="157" spans="1:10">
      <c r="A157" s="1" t="s">
        <v>241</v>
      </c>
      <c r="B157" s="1">
        <v>156</v>
      </c>
      <c r="C157" s="1">
        <v>202008</v>
      </c>
      <c r="D157" s="4" t="s">
        <v>265</v>
      </c>
      <c r="E157" s="1">
        <v>3</v>
      </c>
      <c r="F157" s="1">
        <v>0</v>
      </c>
      <c r="G157" s="8">
        <v>9155387</v>
      </c>
      <c r="H157" s="8">
        <v>2956109</v>
      </c>
      <c r="I157" s="8">
        <v>42220168</v>
      </c>
      <c r="J157" s="1" t="s">
        <v>172</v>
      </c>
    </row>
    <row r="158" spans="1:10">
      <c r="A158" s="1" t="s">
        <v>241</v>
      </c>
      <c r="B158" s="1">
        <v>157</v>
      </c>
      <c r="C158" s="1">
        <v>202008</v>
      </c>
      <c r="D158" s="4" t="s">
        <v>271</v>
      </c>
      <c r="E158" s="1">
        <v>1</v>
      </c>
      <c r="F158" s="1">
        <v>0</v>
      </c>
      <c r="G158" s="8">
        <v>911978</v>
      </c>
      <c r="H158" s="8">
        <v>306341</v>
      </c>
      <c r="I158" s="8">
        <v>11843621</v>
      </c>
      <c r="J158" s="1" t="s">
        <v>172</v>
      </c>
    </row>
    <row r="159" spans="1:10">
      <c r="A159" s="1" t="s">
        <v>241</v>
      </c>
      <c r="B159" s="1">
        <v>158</v>
      </c>
      <c r="C159" s="1">
        <v>202008</v>
      </c>
      <c r="D159" s="4" t="s">
        <v>271</v>
      </c>
      <c r="E159" s="1">
        <v>3</v>
      </c>
      <c r="F159" s="1">
        <v>0</v>
      </c>
      <c r="G159" s="8">
        <v>2658997</v>
      </c>
      <c r="H159" s="8">
        <v>789254</v>
      </c>
      <c r="I159" s="8">
        <v>19949042</v>
      </c>
      <c r="J159" s="1" t="s">
        <v>172</v>
      </c>
    </row>
    <row r="160" spans="1:10">
      <c r="A160" s="1" t="s">
        <v>241</v>
      </c>
      <c r="B160" s="1">
        <v>159</v>
      </c>
      <c r="C160" s="1">
        <v>202008</v>
      </c>
      <c r="D160" s="4" t="s">
        <v>278</v>
      </c>
      <c r="E160" s="1">
        <v>1</v>
      </c>
      <c r="F160" s="1">
        <v>0</v>
      </c>
      <c r="G160" s="8">
        <v>504171</v>
      </c>
      <c r="H160" s="8">
        <v>143839</v>
      </c>
      <c r="I160" s="8">
        <v>9442525</v>
      </c>
      <c r="J160" s="1" t="s">
        <v>172</v>
      </c>
    </row>
    <row r="161" spans="1:10">
      <c r="A161" s="1" t="s">
        <v>241</v>
      </c>
      <c r="B161" s="1">
        <v>160</v>
      </c>
      <c r="C161" s="1">
        <v>202008</v>
      </c>
      <c r="D161" s="4" t="s">
        <v>278</v>
      </c>
      <c r="E161" s="1">
        <v>3</v>
      </c>
      <c r="F161" s="1">
        <v>0</v>
      </c>
      <c r="G161" s="8">
        <v>2660641</v>
      </c>
      <c r="H161" s="8">
        <v>786819</v>
      </c>
      <c r="I161" s="8">
        <v>16592786</v>
      </c>
      <c r="J161" s="1" t="s">
        <v>172</v>
      </c>
    </row>
    <row r="162" spans="1:10">
      <c r="A162" s="1" t="s">
        <v>241</v>
      </c>
      <c r="B162" s="1">
        <v>161</v>
      </c>
      <c r="C162" s="1">
        <v>202009</v>
      </c>
      <c r="D162" s="4" t="s">
        <v>256</v>
      </c>
      <c r="E162" s="1">
        <v>1</v>
      </c>
      <c r="F162" s="1">
        <v>0</v>
      </c>
      <c r="G162" s="8">
        <v>6571847</v>
      </c>
      <c r="H162" s="8">
        <v>1389011</v>
      </c>
      <c r="I162" s="8">
        <v>46523003</v>
      </c>
      <c r="J162" s="1" t="s">
        <v>172</v>
      </c>
    </row>
    <row r="163" spans="1:10">
      <c r="A163" s="1" t="s">
        <v>241</v>
      </c>
      <c r="B163" s="1">
        <v>162</v>
      </c>
      <c r="C163" s="1">
        <v>202009</v>
      </c>
      <c r="D163" s="4" t="s">
        <v>256</v>
      </c>
      <c r="E163" s="1">
        <v>3</v>
      </c>
      <c r="F163" s="1">
        <v>0</v>
      </c>
      <c r="G163" s="8">
        <v>31504065</v>
      </c>
      <c r="H163" s="8">
        <v>5773549</v>
      </c>
      <c r="I163" s="8">
        <v>66333650</v>
      </c>
      <c r="J163" s="1" t="s">
        <v>172</v>
      </c>
    </row>
    <row r="164" spans="1:10">
      <c r="A164" s="1" t="s">
        <v>241</v>
      </c>
      <c r="B164" s="1">
        <v>163</v>
      </c>
      <c r="C164" s="1">
        <v>202009</v>
      </c>
      <c r="D164" s="4" t="s">
        <v>265</v>
      </c>
      <c r="E164" s="1">
        <v>1</v>
      </c>
      <c r="F164" s="1">
        <v>0</v>
      </c>
      <c r="G164" s="8">
        <v>1799824</v>
      </c>
      <c r="H164" s="8">
        <v>674687</v>
      </c>
      <c r="I164" s="8">
        <v>17780386</v>
      </c>
      <c r="J164" s="1" t="s">
        <v>172</v>
      </c>
    </row>
    <row r="165" spans="1:10">
      <c r="A165" s="1" t="s">
        <v>241</v>
      </c>
      <c r="B165" s="1">
        <v>164</v>
      </c>
      <c r="C165" s="1">
        <v>202009</v>
      </c>
      <c r="D165" s="4" t="s">
        <v>265</v>
      </c>
      <c r="E165" s="1">
        <v>3</v>
      </c>
      <c r="F165" s="1">
        <v>0</v>
      </c>
      <c r="G165" s="8">
        <v>12814720</v>
      </c>
      <c r="H165" s="8">
        <v>4487253</v>
      </c>
      <c r="I165" s="8">
        <v>60101822</v>
      </c>
      <c r="J165" s="1" t="s">
        <v>172</v>
      </c>
    </row>
    <row r="166" spans="1:10">
      <c r="A166" s="1" t="s">
        <v>241</v>
      </c>
      <c r="B166" s="1">
        <v>165</v>
      </c>
      <c r="C166" s="1">
        <v>202009</v>
      </c>
      <c r="D166" s="4" t="s">
        <v>271</v>
      </c>
      <c r="E166" s="1">
        <v>1</v>
      </c>
      <c r="F166" s="1">
        <v>0</v>
      </c>
      <c r="G166" s="8">
        <v>1126196</v>
      </c>
      <c r="H166" s="8">
        <v>373471</v>
      </c>
      <c r="I166" s="8">
        <v>12627829</v>
      </c>
      <c r="J166" s="1" t="s">
        <v>172</v>
      </c>
    </row>
    <row r="167" spans="1:10">
      <c r="A167" s="1" t="s">
        <v>241</v>
      </c>
      <c r="B167" s="1">
        <v>166</v>
      </c>
      <c r="C167" s="1">
        <v>202009</v>
      </c>
      <c r="D167" s="4" t="s">
        <v>271</v>
      </c>
      <c r="E167" s="1">
        <v>3</v>
      </c>
      <c r="F167" s="1">
        <v>0</v>
      </c>
      <c r="G167" s="8">
        <v>2958661</v>
      </c>
      <c r="H167" s="8">
        <v>948376</v>
      </c>
      <c r="I167" s="8">
        <v>24366048</v>
      </c>
      <c r="J167" s="1" t="s">
        <v>172</v>
      </c>
    </row>
    <row r="168" spans="1:10">
      <c r="A168" s="1" t="s">
        <v>241</v>
      </c>
      <c r="B168" s="1">
        <v>167</v>
      </c>
      <c r="C168" s="1">
        <v>202009</v>
      </c>
      <c r="D168" s="4" t="s">
        <v>278</v>
      </c>
      <c r="E168" s="1">
        <v>1</v>
      </c>
      <c r="F168" s="1">
        <v>0</v>
      </c>
      <c r="G168" s="8">
        <v>553982</v>
      </c>
      <c r="H168" s="8">
        <v>169246</v>
      </c>
      <c r="I168" s="8">
        <v>10055198</v>
      </c>
      <c r="J168" s="1" t="s">
        <v>172</v>
      </c>
    </row>
    <row r="169" spans="1:10">
      <c r="A169" s="1" t="s">
        <v>241</v>
      </c>
      <c r="B169" s="1">
        <v>168</v>
      </c>
      <c r="C169" s="1">
        <v>202009</v>
      </c>
      <c r="D169" s="4" t="s">
        <v>278</v>
      </c>
      <c r="E169" s="1">
        <v>3</v>
      </c>
      <c r="F169" s="1">
        <v>0</v>
      </c>
      <c r="G169" s="8">
        <v>3374111</v>
      </c>
      <c r="H169" s="8">
        <v>1103760</v>
      </c>
      <c r="I169" s="8">
        <v>20663330</v>
      </c>
      <c r="J169" s="1" t="s">
        <v>172</v>
      </c>
    </row>
    <row r="170" spans="1:10">
      <c r="A170" s="1" t="s">
        <v>241</v>
      </c>
      <c r="B170" s="1">
        <v>169</v>
      </c>
      <c r="C170" s="1">
        <v>202010</v>
      </c>
      <c r="D170" s="4" t="s">
        <v>256</v>
      </c>
      <c r="E170" s="1">
        <v>1</v>
      </c>
      <c r="F170" s="1">
        <v>0</v>
      </c>
      <c r="G170" s="8">
        <v>5991413</v>
      </c>
      <c r="H170" s="8">
        <v>1638970</v>
      </c>
      <c r="I170" s="8">
        <v>39072085</v>
      </c>
      <c r="J170" s="1" t="s">
        <v>172</v>
      </c>
    </row>
    <row r="171" spans="1:10">
      <c r="A171" s="1" t="s">
        <v>241</v>
      </c>
      <c r="B171" s="1">
        <v>170</v>
      </c>
      <c r="C171" s="1">
        <v>202010</v>
      </c>
      <c r="D171" s="4" t="s">
        <v>256</v>
      </c>
      <c r="E171" s="1">
        <v>3</v>
      </c>
      <c r="F171" s="1">
        <v>0</v>
      </c>
      <c r="G171" s="8">
        <v>34018964</v>
      </c>
      <c r="H171" s="8">
        <v>6376127</v>
      </c>
      <c r="I171" s="8">
        <v>74770029</v>
      </c>
      <c r="J171" s="1" t="s">
        <v>172</v>
      </c>
    </row>
    <row r="172" spans="1:10">
      <c r="A172" s="1" t="s">
        <v>241</v>
      </c>
      <c r="B172" s="1">
        <v>171</v>
      </c>
      <c r="C172" s="1">
        <v>202010</v>
      </c>
      <c r="D172" s="4" t="s">
        <v>265</v>
      </c>
      <c r="E172" s="1">
        <v>1</v>
      </c>
      <c r="F172" s="1">
        <v>0</v>
      </c>
      <c r="G172" s="8">
        <v>2408014</v>
      </c>
      <c r="H172" s="8">
        <v>814661</v>
      </c>
      <c r="I172" s="8">
        <v>20134769</v>
      </c>
      <c r="J172" s="1" t="s">
        <v>172</v>
      </c>
    </row>
    <row r="173" spans="1:10">
      <c r="A173" s="1" t="s">
        <v>241</v>
      </c>
      <c r="B173" s="1">
        <v>172</v>
      </c>
      <c r="C173" s="1">
        <v>202010</v>
      </c>
      <c r="D173" s="4" t="s">
        <v>265</v>
      </c>
      <c r="E173" s="1">
        <v>3</v>
      </c>
      <c r="F173" s="1">
        <v>0</v>
      </c>
      <c r="G173" s="8">
        <v>14910736</v>
      </c>
      <c r="H173" s="8">
        <v>5097165</v>
      </c>
      <c r="I173" s="8">
        <v>72301555</v>
      </c>
      <c r="J173" s="1" t="s">
        <v>172</v>
      </c>
    </row>
    <row r="174" spans="1:10">
      <c r="A174" s="1" t="s">
        <v>241</v>
      </c>
      <c r="B174" s="1">
        <v>173</v>
      </c>
      <c r="C174" s="1">
        <v>202010</v>
      </c>
      <c r="D174" s="4" t="s">
        <v>271</v>
      </c>
      <c r="E174" s="1">
        <v>1</v>
      </c>
      <c r="F174" s="1">
        <v>0</v>
      </c>
      <c r="G174" s="8">
        <v>864787</v>
      </c>
      <c r="H174" s="8">
        <v>297094</v>
      </c>
      <c r="I174" s="8">
        <v>10443067</v>
      </c>
      <c r="J174" s="1" t="s">
        <v>172</v>
      </c>
    </row>
    <row r="175" spans="1:10">
      <c r="A175" s="1" t="s">
        <v>241</v>
      </c>
      <c r="B175" s="1">
        <v>174</v>
      </c>
      <c r="C175" s="1">
        <v>202010</v>
      </c>
      <c r="D175" s="4" t="s">
        <v>271</v>
      </c>
      <c r="E175" s="1">
        <v>3</v>
      </c>
      <c r="F175" s="1">
        <v>0</v>
      </c>
      <c r="G175" s="8">
        <v>3057880</v>
      </c>
      <c r="H175" s="8">
        <v>1067663</v>
      </c>
      <c r="I175" s="8">
        <v>24591516</v>
      </c>
      <c r="J175" s="1" t="s">
        <v>172</v>
      </c>
    </row>
    <row r="176" spans="1:10">
      <c r="A176" s="1" t="s">
        <v>241</v>
      </c>
      <c r="B176" s="1">
        <v>175</v>
      </c>
      <c r="C176" s="1">
        <v>202010</v>
      </c>
      <c r="D176" s="4" t="s">
        <v>278</v>
      </c>
      <c r="E176" s="1">
        <v>1</v>
      </c>
      <c r="F176" s="1">
        <v>0</v>
      </c>
      <c r="G176" s="8">
        <v>420980</v>
      </c>
      <c r="H176" s="8">
        <v>131600</v>
      </c>
      <c r="I176" s="8">
        <v>7353029</v>
      </c>
      <c r="J176" s="1" t="s">
        <v>172</v>
      </c>
    </row>
    <row r="177" spans="1:10">
      <c r="A177" s="1" t="s">
        <v>241</v>
      </c>
      <c r="B177" s="1">
        <v>176</v>
      </c>
      <c r="C177" s="1">
        <v>202010</v>
      </c>
      <c r="D177" s="4" t="s">
        <v>278</v>
      </c>
      <c r="E177" s="1">
        <v>3</v>
      </c>
      <c r="F177" s="1">
        <v>0</v>
      </c>
      <c r="G177" s="8">
        <v>2784485</v>
      </c>
      <c r="H177" s="8">
        <v>930897</v>
      </c>
      <c r="I177" s="8">
        <v>16976539</v>
      </c>
      <c r="J177" s="1" t="s">
        <v>172</v>
      </c>
    </row>
    <row r="178" spans="1:10">
      <c r="A178" s="1" t="s">
        <v>241</v>
      </c>
      <c r="B178" s="1">
        <v>177</v>
      </c>
      <c r="C178" s="1">
        <v>202011</v>
      </c>
      <c r="D178" s="4" t="s">
        <v>256</v>
      </c>
      <c r="E178" s="1">
        <v>1</v>
      </c>
      <c r="F178" s="1">
        <v>0</v>
      </c>
      <c r="G178" s="8">
        <v>5961574</v>
      </c>
      <c r="H178" s="8">
        <v>1498489</v>
      </c>
      <c r="I178" s="8">
        <v>43254704</v>
      </c>
      <c r="J178" s="1" t="s">
        <v>172</v>
      </c>
    </row>
    <row r="179" spans="1:10">
      <c r="A179" s="1" t="s">
        <v>241</v>
      </c>
      <c r="B179" s="1">
        <v>178</v>
      </c>
      <c r="C179" s="1">
        <v>202011</v>
      </c>
      <c r="D179" s="4" t="s">
        <v>256</v>
      </c>
      <c r="E179" s="1">
        <v>3</v>
      </c>
      <c r="F179" s="1">
        <v>0</v>
      </c>
      <c r="G179" s="8">
        <v>22939183</v>
      </c>
      <c r="H179" s="8">
        <v>4359301</v>
      </c>
      <c r="I179" s="8">
        <v>55354847</v>
      </c>
      <c r="J179" s="1" t="s">
        <v>172</v>
      </c>
    </row>
    <row r="180" spans="1:10">
      <c r="A180" s="1" t="s">
        <v>241</v>
      </c>
      <c r="B180" s="1">
        <v>179</v>
      </c>
      <c r="C180" s="1">
        <v>202011</v>
      </c>
      <c r="D180" s="4" t="s">
        <v>265</v>
      </c>
      <c r="E180" s="1">
        <v>1</v>
      </c>
      <c r="F180" s="1">
        <v>0</v>
      </c>
      <c r="G180" s="8">
        <v>1806249</v>
      </c>
      <c r="H180" s="8">
        <v>744058</v>
      </c>
      <c r="I180" s="8">
        <v>19015745</v>
      </c>
      <c r="J180" s="1" t="s">
        <v>172</v>
      </c>
    </row>
    <row r="181" spans="1:10">
      <c r="A181" s="1" t="s">
        <v>241</v>
      </c>
      <c r="B181" s="1">
        <v>180</v>
      </c>
      <c r="C181" s="1">
        <v>202011</v>
      </c>
      <c r="D181" s="4" t="s">
        <v>265</v>
      </c>
      <c r="E181" s="1">
        <v>3</v>
      </c>
      <c r="F181" s="1">
        <v>0</v>
      </c>
      <c r="G181" s="8">
        <v>8817832</v>
      </c>
      <c r="H181" s="8">
        <v>3332096</v>
      </c>
      <c r="I181" s="8">
        <v>49063726</v>
      </c>
      <c r="J181" s="1" t="s">
        <v>172</v>
      </c>
    </row>
    <row r="182" spans="1:10">
      <c r="A182" s="1" t="s">
        <v>241</v>
      </c>
      <c r="B182" s="1">
        <v>181</v>
      </c>
      <c r="C182" s="1">
        <v>202011</v>
      </c>
      <c r="D182" s="4" t="s">
        <v>271</v>
      </c>
      <c r="E182" s="1">
        <v>1</v>
      </c>
      <c r="F182" s="1">
        <v>0</v>
      </c>
      <c r="G182" s="8">
        <v>677631</v>
      </c>
      <c r="H182" s="8">
        <v>255683</v>
      </c>
      <c r="I182" s="8">
        <v>7836636</v>
      </c>
      <c r="J182" s="1" t="s">
        <v>172</v>
      </c>
    </row>
    <row r="183" spans="1:10">
      <c r="A183" s="1" t="s">
        <v>241</v>
      </c>
      <c r="B183" s="1">
        <v>182</v>
      </c>
      <c r="C183" s="1">
        <v>202011</v>
      </c>
      <c r="D183" s="4" t="s">
        <v>271</v>
      </c>
      <c r="E183" s="1">
        <v>3</v>
      </c>
      <c r="F183" s="1">
        <v>0</v>
      </c>
      <c r="G183" s="8">
        <v>2180413</v>
      </c>
      <c r="H183" s="8">
        <v>737510</v>
      </c>
      <c r="I183" s="8">
        <v>19370784</v>
      </c>
      <c r="J183" s="1" t="s">
        <v>172</v>
      </c>
    </row>
    <row r="184" spans="1:10">
      <c r="A184" s="1" t="s">
        <v>241</v>
      </c>
      <c r="B184" s="1">
        <v>183</v>
      </c>
      <c r="C184" s="1">
        <v>202011</v>
      </c>
      <c r="D184" s="4" t="s">
        <v>278</v>
      </c>
      <c r="E184" s="1">
        <v>1</v>
      </c>
      <c r="F184" s="1">
        <v>0</v>
      </c>
      <c r="G184" s="8">
        <v>430597</v>
      </c>
      <c r="H184" s="8">
        <v>132092</v>
      </c>
      <c r="I184" s="8">
        <v>6933986</v>
      </c>
      <c r="J184" s="1" t="s">
        <v>172</v>
      </c>
    </row>
    <row r="185" spans="1:10">
      <c r="A185" s="1" t="s">
        <v>241</v>
      </c>
      <c r="B185" s="1">
        <v>184</v>
      </c>
      <c r="C185" s="1">
        <v>202011</v>
      </c>
      <c r="D185" s="4" t="s">
        <v>278</v>
      </c>
      <c r="E185" s="1">
        <v>3</v>
      </c>
      <c r="F185" s="1">
        <v>0</v>
      </c>
      <c r="G185" s="8">
        <v>2183338</v>
      </c>
      <c r="H185" s="8">
        <v>706305</v>
      </c>
      <c r="I185" s="8">
        <v>13494034</v>
      </c>
      <c r="J185" s="1" t="s">
        <v>172</v>
      </c>
    </row>
    <row r="186" spans="1:10">
      <c r="A186" s="1" t="s">
        <v>241</v>
      </c>
      <c r="B186" s="1">
        <v>185</v>
      </c>
      <c r="C186" s="1">
        <v>202012</v>
      </c>
      <c r="D186" s="4" t="s">
        <v>256</v>
      </c>
      <c r="E186" s="1">
        <v>1</v>
      </c>
      <c r="F186" s="1">
        <v>0</v>
      </c>
      <c r="G186" s="8">
        <v>5638728</v>
      </c>
      <c r="H186" s="8">
        <v>1272194</v>
      </c>
      <c r="I186" s="8">
        <v>41652881</v>
      </c>
      <c r="J186" s="1" t="s">
        <v>172</v>
      </c>
    </row>
    <row r="187" spans="1:10">
      <c r="A187" s="1" t="s">
        <v>241</v>
      </c>
      <c r="B187" s="1">
        <v>186</v>
      </c>
      <c r="C187" s="1">
        <v>202012</v>
      </c>
      <c r="D187" s="4" t="s">
        <v>256</v>
      </c>
      <c r="E187" s="1">
        <v>3</v>
      </c>
      <c r="F187" s="1">
        <v>0</v>
      </c>
      <c r="G187" s="8">
        <v>20489480</v>
      </c>
      <c r="H187" s="8">
        <v>3717551</v>
      </c>
      <c r="I187" s="8">
        <v>47912786</v>
      </c>
      <c r="J187" s="1" t="s">
        <v>172</v>
      </c>
    </row>
    <row r="188" spans="1:10">
      <c r="A188" s="1" t="s">
        <v>241</v>
      </c>
      <c r="B188" s="1">
        <v>187</v>
      </c>
      <c r="C188" s="1">
        <v>202012</v>
      </c>
      <c r="D188" s="4" t="s">
        <v>265</v>
      </c>
      <c r="E188" s="1">
        <v>1</v>
      </c>
      <c r="F188" s="1">
        <v>0</v>
      </c>
      <c r="G188" s="8">
        <v>1501093</v>
      </c>
      <c r="H188" s="8">
        <v>639498</v>
      </c>
      <c r="I188" s="8">
        <v>16340099</v>
      </c>
      <c r="J188" s="1" t="s">
        <v>172</v>
      </c>
    </row>
    <row r="189" spans="1:10">
      <c r="A189" s="1" t="s">
        <v>241</v>
      </c>
      <c r="B189" s="1">
        <v>188</v>
      </c>
      <c r="C189" s="1">
        <v>202012</v>
      </c>
      <c r="D189" s="4" t="s">
        <v>265</v>
      </c>
      <c r="E189" s="1">
        <v>3</v>
      </c>
      <c r="F189" s="1">
        <v>0</v>
      </c>
      <c r="G189" s="8">
        <v>6548867</v>
      </c>
      <c r="H189" s="8">
        <v>2481759</v>
      </c>
      <c r="I189" s="8">
        <v>34357299</v>
      </c>
      <c r="J189" s="1" t="s">
        <v>172</v>
      </c>
    </row>
    <row r="190" spans="1:10">
      <c r="A190" s="1" t="s">
        <v>241</v>
      </c>
      <c r="B190" s="1">
        <v>189</v>
      </c>
      <c r="C190" s="1">
        <v>202012</v>
      </c>
      <c r="D190" s="4" t="s">
        <v>271</v>
      </c>
      <c r="E190" s="1">
        <v>1</v>
      </c>
      <c r="F190" s="1">
        <v>0</v>
      </c>
      <c r="G190" s="8">
        <v>579520</v>
      </c>
      <c r="H190" s="8">
        <v>195746</v>
      </c>
      <c r="I190" s="8">
        <v>7992998</v>
      </c>
      <c r="J190" s="1" t="s">
        <v>172</v>
      </c>
    </row>
    <row r="191" spans="1:10">
      <c r="A191" s="1" t="s">
        <v>241</v>
      </c>
      <c r="B191" s="1">
        <v>190</v>
      </c>
      <c r="C191" s="1">
        <v>202012</v>
      </c>
      <c r="D191" s="4" t="s">
        <v>271</v>
      </c>
      <c r="E191" s="1">
        <v>3</v>
      </c>
      <c r="F191" s="1">
        <v>0</v>
      </c>
      <c r="G191" s="8">
        <v>1643864</v>
      </c>
      <c r="H191" s="8">
        <v>577644</v>
      </c>
      <c r="I191" s="8">
        <v>15021033</v>
      </c>
      <c r="J191" s="1" t="s">
        <v>172</v>
      </c>
    </row>
    <row r="192" spans="1:10">
      <c r="A192" s="1" t="s">
        <v>241</v>
      </c>
      <c r="B192" s="1">
        <v>191</v>
      </c>
      <c r="C192" s="1">
        <v>202012</v>
      </c>
      <c r="D192" s="4" t="s">
        <v>278</v>
      </c>
      <c r="E192" s="1">
        <v>1</v>
      </c>
      <c r="F192" s="1">
        <v>0</v>
      </c>
      <c r="G192" s="8">
        <v>556172</v>
      </c>
      <c r="H192" s="8">
        <v>152379</v>
      </c>
      <c r="I192" s="8">
        <v>9252229</v>
      </c>
      <c r="J192" s="1" t="s">
        <v>172</v>
      </c>
    </row>
    <row r="193" spans="1:10">
      <c r="A193" s="1" t="s">
        <v>241</v>
      </c>
      <c r="B193" s="1">
        <v>192</v>
      </c>
      <c r="C193" s="1">
        <v>202012</v>
      </c>
      <c r="D193" s="4" t="s">
        <v>278</v>
      </c>
      <c r="E193" s="1">
        <v>3</v>
      </c>
      <c r="F193" s="1">
        <v>0</v>
      </c>
      <c r="G193" s="8">
        <v>1454587</v>
      </c>
      <c r="H193" s="8">
        <v>474287</v>
      </c>
      <c r="I193" s="8">
        <v>9268868</v>
      </c>
      <c r="J193" s="1" t="s">
        <v>172</v>
      </c>
    </row>
    <row r="194" spans="1:10">
      <c r="A194" s="1" t="s">
        <v>241</v>
      </c>
      <c r="B194" s="1">
        <v>193</v>
      </c>
      <c r="C194" s="1">
        <v>202101</v>
      </c>
      <c r="D194" s="4" t="s">
        <v>256</v>
      </c>
      <c r="E194" s="1">
        <v>1</v>
      </c>
      <c r="F194" s="1">
        <v>0</v>
      </c>
      <c r="G194" s="8">
        <v>2831672</v>
      </c>
      <c r="H194" s="8">
        <v>737019</v>
      </c>
      <c r="I194" s="8">
        <v>23720538</v>
      </c>
      <c r="J194" s="1" t="s">
        <v>172</v>
      </c>
    </row>
    <row r="195" spans="1:10">
      <c r="A195" s="1" t="s">
        <v>241</v>
      </c>
      <c r="B195" s="1">
        <v>194</v>
      </c>
      <c r="C195" s="1">
        <v>202101</v>
      </c>
      <c r="D195" s="4" t="s">
        <v>256</v>
      </c>
      <c r="E195" s="1">
        <v>3</v>
      </c>
      <c r="F195" s="1">
        <v>0</v>
      </c>
      <c r="G195" s="8">
        <v>17735162</v>
      </c>
      <c r="H195" s="8">
        <v>3221686</v>
      </c>
      <c r="I195" s="8">
        <v>39840124</v>
      </c>
      <c r="J195" s="1" t="s">
        <v>172</v>
      </c>
    </row>
    <row r="196" spans="1:10">
      <c r="A196" s="1" t="s">
        <v>241</v>
      </c>
      <c r="B196" s="1">
        <v>195</v>
      </c>
      <c r="C196" s="1">
        <v>202101</v>
      </c>
      <c r="D196" s="4" t="s">
        <v>265</v>
      </c>
      <c r="E196" s="1">
        <v>1</v>
      </c>
      <c r="F196" s="1">
        <v>0</v>
      </c>
      <c r="G196" s="8">
        <v>683364</v>
      </c>
      <c r="H196" s="8">
        <v>304025</v>
      </c>
      <c r="I196" s="8">
        <v>8194341</v>
      </c>
      <c r="J196" s="1" t="s">
        <v>172</v>
      </c>
    </row>
    <row r="197" spans="1:10">
      <c r="A197" s="1" t="s">
        <v>241</v>
      </c>
      <c r="B197" s="1">
        <v>196</v>
      </c>
      <c r="C197" s="1">
        <v>202101</v>
      </c>
      <c r="D197" s="4" t="s">
        <v>265</v>
      </c>
      <c r="E197" s="1">
        <v>3</v>
      </c>
      <c r="F197" s="1">
        <v>0</v>
      </c>
      <c r="G197" s="8">
        <v>5007292</v>
      </c>
      <c r="H197" s="8">
        <v>1977933</v>
      </c>
      <c r="I197" s="8">
        <v>27085439</v>
      </c>
      <c r="J197" s="1" t="s">
        <v>172</v>
      </c>
    </row>
    <row r="198" spans="1:10">
      <c r="A198" s="1" t="s">
        <v>241</v>
      </c>
      <c r="B198" s="1">
        <v>197</v>
      </c>
      <c r="C198" s="1">
        <v>202101</v>
      </c>
      <c r="D198" s="4" t="s">
        <v>271</v>
      </c>
      <c r="E198" s="1">
        <v>1</v>
      </c>
      <c r="F198" s="1">
        <v>0</v>
      </c>
      <c r="G198" s="8">
        <v>423227</v>
      </c>
      <c r="H198" s="8">
        <v>135318</v>
      </c>
      <c r="I198" s="8">
        <v>5194814</v>
      </c>
      <c r="J198" s="1" t="s">
        <v>172</v>
      </c>
    </row>
    <row r="199" spans="1:10">
      <c r="A199" s="1" t="s">
        <v>241</v>
      </c>
      <c r="B199" s="1">
        <v>198</v>
      </c>
      <c r="C199" s="1">
        <v>202101</v>
      </c>
      <c r="D199" s="4" t="s">
        <v>271</v>
      </c>
      <c r="E199" s="1">
        <v>3</v>
      </c>
      <c r="F199" s="1">
        <v>0</v>
      </c>
      <c r="G199" s="8">
        <v>1526023</v>
      </c>
      <c r="H199" s="8">
        <v>473912</v>
      </c>
      <c r="I199" s="8">
        <v>13490953</v>
      </c>
      <c r="J199" s="1" t="s">
        <v>172</v>
      </c>
    </row>
    <row r="200" spans="1:10">
      <c r="A200" s="1" t="s">
        <v>241</v>
      </c>
      <c r="B200" s="1">
        <v>199</v>
      </c>
      <c r="C200" s="1">
        <v>202101</v>
      </c>
      <c r="D200" s="4" t="s">
        <v>278</v>
      </c>
      <c r="E200" s="1">
        <v>1</v>
      </c>
      <c r="F200" s="1">
        <v>0</v>
      </c>
      <c r="G200" s="8">
        <v>198616</v>
      </c>
      <c r="H200" s="8">
        <v>50572</v>
      </c>
      <c r="I200" s="8">
        <v>4964002</v>
      </c>
      <c r="J200" s="1" t="s">
        <v>172</v>
      </c>
    </row>
    <row r="201" spans="1:10">
      <c r="A201" s="1" t="s">
        <v>241</v>
      </c>
      <c r="B201" s="1">
        <v>200</v>
      </c>
      <c r="C201" s="1">
        <v>202101</v>
      </c>
      <c r="D201" s="4" t="s">
        <v>278</v>
      </c>
      <c r="E201" s="1">
        <v>3</v>
      </c>
      <c r="F201" s="1">
        <v>0</v>
      </c>
      <c r="G201" s="8">
        <v>964114</v>
      </c>
      <c r="H201" s="8">
        <v>312375</v>
      </c>
      <c r="I201" s="8">
        <v>6013589</v>
      </c>
      <c r="J201" s="1" t="s">
        <v>172</v>
      </c>
    </row>
    <row r="202" spans="1:10">
      <c r="A202" s="1" t="s">
        <v>241</v>
      </c>
      <c r="B202" s="1">
        <v>201</v>
      </c>
      <c r="C202" s="1">
        <v>202102</v>
      </c>
      <c r="D202" s="4" t="s">
        <v>256</v>
      </c>
      <c r="E202" s="1">
        <v>1</v>
      </c>
      <c r="F202" s="1">
        <v>0</v>
      </c>
      <c r="G202" s="8">
        <v>3661159</v>
      </c>
      <c r="H202" s="8">
        <v>1175539</v>
      </c>
      <c r="I202" s="8">
        <v>36034889</v>
      </c>
      <c r="J202" s="1" t="s">
        <v>172</v>
      </c>
    </row>
    <row r="203" spans="1:10">
      <c r="A203" s="1" t="s">
        <v>241</v>
      </c>
      <c r="B203" s="1">
        <v>202</v>
      </c>
      <c r="C203" s="1">
        <v>202102</v>
      </c>
      <c r="D203" s="4" t="s">
        <v>256</v>
      </c>
      <c r="E203" s="1">
        <v>3</v>
      </c>
      <c r="F203" s="1">
        <v>0</v>
      </c>
      <c r="G203" s="8">
        <v>27587963</v>
      </c>
      <c r="H203" s="8">
        <v>5235272</v>
      </c>
      <c r="I203" s="8">
        <v>55378336</v>
      </c>
      <c r="J203" s="1" t="s">
        <v>172</v>
      </c>
    </row>
    <row r="204" spans="1:10">
      <c r="A204" s="1" t="s">
        <v>241</v>
      </c>
      <c r="B204" s="1">
        <v>203</v>
      </c>
      <c r="C204" s="1">
        <v>202102</v>
      </c>
      <c r="D204" s="4" t="s">
        <v>265</v>
      </c>
      <c r="E204" s="1">
        <v>1</v>
      </c>
      <c r="F204" s="1">
        <v>0</v>
      </c>
      <c r="G204" s="8">
        <v>545298</v>
      </c>
      <c r="H204" s="8">
        <v>198232</v>
      </c>
      <c r="I204" s="8">
        <v>6035612</v>
      </c>
      <c r="J204" s="1" t="s">
        <v>172</v>
      </c>
    </row>
    <row r="205" spans="1:10">
      <c r="A205" s="1" t="s">
        <v>241</v>
      </c>
      <c r="B205" s="1">
        <v>204</v>
      </c>
      <c r="C205" s="1">
        <v>202102</v>
      </c>
      <c r="D205" s="4" t="s">
        <v>265</v>
      </c>
      <c r="E205" s="1">
        <v>3</v>
      </c>
      <c r="F205" s="1">
        <v>0</v>
      </c>
      <c r="G205" s="8">
        <v>4635285</v>
      </c>
      <c r="H205" s="8">
        <v>1614364</v>
      </c>
      <c r="I205" s="8">
        <v>23334846</v>
      </c>
      <c r="J205" s="1" t="s">
        <v>172</v>
      </c>
    </row>
    <row r="206" spans="1:10">
      <c r="A206" s="1" t="s">
        <v>241</v>
      </c>
      <c r="B206" s="1">
        <v>205</v>
      </c>
      <c r="C206" s="1">
        <v>202102</v>
      </c>
      <c r="D206" s="4" t="s">
        <v>271</v>
      </c>
      <c r="E206" s="1">
        <v>1</v>
      </c>
      <c r="F206" s="1">
        <v>0</v>
      </c>
      <c r="G206" s="8">
        <v>381664</v>
      </c>
      <c r="H206" s="8">
        <v>140773</v>
      </c>
      <c r="I206" s="8">
        <v>4959497</v>
      </c>
      <c r="J206" s="1" t="s">
        <v>172</v>
      </c>
    </row>
    <row r="207" spans="1:10">
      <c r="A207" s="1" t="s">
        <v>241</v>
      </c>
      <c r="B207" s="1">
        <v>206</v>
      </c>
      <c r="C207" s="1">
        <v>202102</v>
      </c>
      <c r="D207" s="4" t="s">
        <v>271</v>
      </c>
      <c r="E207" s="1">
        <v>3</v>
      </c>
      <c r="F207" s="1">
        <v>0</v>
      </c>
      <c r="G207" s="8">
        <v>2016266</v>
      </c>
      <c r="H207" s="8">
        <v>682758</v>
      </c>
      <c r="I207" s="8">
        <v>15380109</v>
      </c>
      <c r="J207" s="1" t="s">
        <v>172</v>
      </c>
    </row>
    <row r="208" spans="1:10">
      <c r="A208" s="1" t="s">
        <v>241</v>
      </c>
      <c r="B208" s="1">
        <v>207</v>
      </c>
      <c r="C208" s="1">
        <v>202102</v>
      </c>
      <c r="D208" s="4" t="s">
        <v>278</v>
      </c>
      <c r="E208" s="1">
        <v>1</v>
      </c>
      <c r="F208" s="1">
        <v>0</v>
      </c>
      <c r="G208" s="8">
        <v>188392</v>
      </c>
      <c r="H208" s="8">
        <v>78220</v>
      </c>
      <c r="I208" s="8">
        <v>3792451</v>
      </c>
      <c r="J208" s="1" t="s">
        <v>172</v>
      </c>
    </row>
    <row r="209" spans="1:10">
      <c r="A209" s="1" t="s">
        <v>241</v>
      </c>
      <c r="B209" s="1">
        <v>208</v>
      </c>
      <c r="C209" s="1">
        <v>202102</v>
      </c>
      <c r="D209" s="4" t="s">
        <v>278</v>
      </c>
      <c r="E209" s="1">
        <v>3</v>
      </c>
      <c r="F209" s="1">
        <v>0</v>
      </c>
      <c r="G209" s="8">
        <v>1494078</v>
      </c>
      <c r="H209" s="8">
        <v>446181</v>
      </c>
      <c r="I209" s="8">
        <v>8564100</v>
      </c>
      <c r="J209" s="1" t="s">
        <v>172</v>
      </c>
    </row>
    <row r="210" spans="1:10">
      <c r="A210" s="1" t="s">
        <v>241</v>
      </c>
      <c r="B210" s="1">
        <v>209</v>
      </c>
      <c r="C210" s="1">
        <v>202103</v>
      </c>
      <c r="D210" s="4" t="s">
        <v>256</v>
      </c>
      <c r="E210" s="1">
        <v>1</v>
      </c>
      <c r="F210" s="1">
        <v>0</v>
      </c>
      <c r="G210" s="8">
        <v>5451694</v>
      </c>
      <c r="H210" s="8">
        <v>1643381</v>
      </c>
      <c r="I210" s="8">
        <v>48918866</v>
      </c>
      <c r="J210" s="1" t="s">
        <v>172</v>
      </c>
    </row>
    <row r="211" spans="1:10">
      <c r="A211" s="1" t="s">
        <v>241</v>
      </c>
      <c r="B211" s="1">
        <v>210</v>
      </c>
      <c r="C211" s="1">
        <v>202103</v>
      </c>
      <c r="D211" s="4" t="s">
        <v>256</v>
      </c>
      <c r="E211" s="1">
        <v>3</v>
      </c>
      <c r="F211" s="1">
        <v>0</v>
      </c>
      <c r="G211" s="8">
        <v>38854065</v>
      </c>
      <c r="H211" s="8">
        <v>7649838</v>
      </c>
      <c r="I211" s="8">
        <v>75190414</v>
      </c>
      <c r="J211" s="1" t="s">
        <v>172</v>
      </c>
    </row>
    <row r="212" spans="1:10">
      <c r="A212" s="1" t="s">
        <v>241</v>
      </c>
      <c r="B212" s="1">
        <v>211</v>
      </c>
      <c r="C212" s="1">
        <v>202103</v>
      </c>
      <c r="D212" s="4" t="s">
        <v>265</v>
      </c>
      <c r="E212" s="1">
        <v>1</v>
      </c>
      <c r="F212" s="1">
        <v>0</v>
      </c>
      <c r="G212" s="8">
        <v>595758</v>
      </c>
      <c r="H212" s="8">
        <v>278417</v>
      </c>
      <c r="I212" s="8">
        <v>6299711</v>
      </c>
      <c r="J212" s="1" t="s">
        <v>172</v>
      </c>
    </row>
    <row r="213" spans="1:10">
      <c r="A213" s="1" t="s">
        <v>241</v>
      </c>
      <c r="B213" s="1">
        <v>212</v>
      </c>
      <c r="C213" s="1">
        <v>202103</v>
      </c>
      <c r="D213" s="4" t="s">
        <v>265</v>
      </c>
      <c r="E213" s="1">
        <v>3</v>
      </c>
      <c r="F213" s="1">
        <v>0</v>
      </c>
      <c r="G213" s="8">
        <v>3116324</v>
      </c>
      <c r="H213" s="8">
        <v>1034810</v>
      </c>
      <c r="I213" s="8">
        <v>15455538</v>
      </c>
      <c r="J213" s="1" t="s">
        <v>172</v>
      </c>
    </row>
    <row r="214" spans="1:10">
      <c r="A214" s="1" t="s">
        <v>241</v>
      </c>
      <c r="B214" s="1">
        <v>213</v>
      </c>
      <c r="C214" s="1">
        <v>202103</v>
      </c>
      <c r="D214" s="4" t="s">
        <v>271</v>
      </c>
      <c r="E214" s="1">
        <v>1</v>
      </c>
      <c r="F214" s="1">
        <v>0</v>
      </c>
      <c r="G214" s="8">
        <v>401873</v>
      </c>
      <c r="H214" s="8">
        <v>145041</v>
      </c>
      <c r="I214" s="8">
        <v>5355928</v>
      </c>
      <c r="J214" s="1" t="s">
        <v>172</v>
      </c>
    </row>
    <row r="215" spans="1:10">
      <c r="A215" s="1" t="s">
        <v>241</v>
      </c>
      <c r="B215" s="1">
        <v>214</v>
      </c>
      <c r="C215" s="1">
        <v>202103</v>
      </c>
      <c r="D215" s="4" t="s">
        <v>271</v>
      </c>
      <c r="E215" s="1">
        <v>3</v>
      </c>
      <c r="F215" s="1">
        <v>0</v>
      </c>
      <c r="G215" s="8">
        <v>2486413</v>
      </c>
      <c r="H215" s="8">
        <v>1010488</v>
      </c>
      <c r="I215" s="8">
        <v>17241342</v>
      </c>
      <c r="J215" s="1" t="s">
        <v>172</v>
      </c>
    </row>
    <row r="216" spans="1:10">
      <c r="A216" s="1" t="s">
        <v>241</v>
      </c>
      <c r="B216" s="1">
        <v>215</v>
      </c>
      <c r="C216" s="1">
        <v>202103</v>
      </c>
      <c r="D216" s="4" t="s">
        <v>278</v>
      </c>
      <c r="E216" s="1">
        <v>1</v>
      </c>
      <c r="F216" s="1">
        <v>0</v>
      </c>
      <c r="G216" s="8">
        <v>203580</v>
      </c>
      <c r="H216" s="8">
        <v>104208</v>
      </c>
      <c r="I216" s="8">
        <v>3955817</v>
      </c>
      <c r="J216" s="1" t="s">
        <v>172</v>
      </c>
    </row>
    <row r="217" spans="1:10">
      <c r="A217" s="1" t="s">
        <v>241</v>
      </c>
      <c r="B217" s="1">
        <v>216</v>
      </c>
      <c r="C217" s="1">
        <v>202103</v>
      </c>
      <c r="D217" s="4" t="s">
        <v>278</v>
      </c>
      <c r="E217" s="1">
        <v>3</v>
      </c>
      <c r="F217" s="1">
        <v>0</v>
      </c>
      <c r="G217" s="8">
        <v>1678618</v>
      </c>
      <c r="H217" s="8">
        <v>485971</v>
      </c>
      <c r="I217" s="8">
        <v>9249005</v>
      </c>
      <c r="J217" s="1" t="s">
        <v>172</v>
      </c>
    </row>
    <row r="218" spans="1:10">
      <c r="A218" s="1" t="s">
        <v>241</v>
      </c>
      <c r="B218" s="1">
        <v>217</v>
      </c>
      <c r="C218" s="1">
        <v>202104</v>
      </c>
      <c r="D218" s="4" t="s">
        <v>256</v>
      </c>
      <c r="E218" s="1">
        <v>1</v>
      </c>
      <c r="F218" s="1">
        <v>0</v>
      </c>
      <c r="G218" s="8">
        <v>5645846</v>
      </c>
      <c r="H218" s="8">
        <v>1328531</v>
      </c>
      <c r="I218" s="8">
        <v>35195987</v>
      </c>
      <c r="J218" s="1" t="s">
        <v>172</v>
      </c>
    </row>
    <row r="219" spans="1:10">
      <c r="A219" s="1" t="s">
        <v>241</v>
      </c>
      <c r="B219" s="1">
        <v>218</v>
      </c>
      <c r="C219" s="1">
        <v>202104</v>
      </c>
      <c r="D219" s="4" t="s">
        <v>256</v>
      </c>
      <c r="E219" s="1">
        <v>3</v>
      </c>
      <c r="F219" s="1">
        <v>0</v>
      </c>
      <c r="G219" s="8">
        <v>43745916</v>
      </c>
      <c r="H219" s="8">
        <v>7255022</v>
      </c>
      <c r="I219" s="8">
        <v>82261139</v>
      </c>
      <c r="J219" s="1" t="s">
        <v>172</v>
      </c>
    </row>
    <row r="220" spans="1:10">
      <c r="A220" s="1" t="s">
        <v>241</v>
      </c>
      <c r="B220" s="1">
        <v>219</v>
      </c>
      <c r="C220" s="1">
        <v>202104</v>
      </c>
      <c r="D220" s="4" t="s">
        <v>265</v>
      </c>
      <c r="E220" s="1">
        <v>1</v>
      </c>
      <c r="F220" s="1">
        <v>0</v>
      </c>
      <c r="G220" s="8">
        <v>575917</v>
      </c>
      <c r="H220" s="8">
        <v>205899</v>
      </c>
      <c r="I220" s="8">
        <v>5422483</v>
      </c>
      <c r="J220" s="1" t="s">
        <v>172</v>
      </c>
    </row>
    <row r="221" spans="1:10">
      <c r="A221" s="1" t="s">
        <v>241</v>
      </c>
      <c r="B221" s="1">
        <v>220</v>
      </c>
      <c r="C221" s="1">
        <v>202104</v>
      </c>
      <c r="D221" s="4" t="s">
        <v>265</v>
      </c>
      <c r="E221" s="1">
        <v>3</v>
      </c>
      <c r="F221" s="1">
        <v>0</v>
      </c>
      <c r="G221" s="8">
        <v>2797152</v>
      </c>
      <c r="H221" s="8">
        <v>931844</v>
      </c>
      <c r="I221" s="8">
        <v>14170138</v>
      </c>
      <c r="J221" s="1" t="s">
        <v>172</v>
      </c>
    </row>
    <row r="222" spans="1:10">
      <c r="A222" s="1" t="s">
        <v>241</v>
      </c>
      <c r="B222" s="1">
        <v>221</v>
      </c>
      <c r="C222" s="1">
        <v>202104</v>
      </c>
      <c r="D222" s="4" t="s">
        <v>271</v>
      </c>
      <c r="E222" s="1">
        <v>1</v>
      </c>
      <c r="F222" s="1">
        <v>0</v>
      </c>
      <c r="G222" s="8">
        <v>646381</v>
      </c>
      <c r="H222" s="8">
        <v>210145</v>
      </c>
      <c r="I222" s="8">
        <v>7561870</v>
      </c>
      <c r="J222" s="1" t="s">
        <v>172</v>
      </c>
    </row>
    <row r="223" spans="1:10">
      <c r="A223" s="1" t="s">
        <v>241</v>
      </c>
      <c r="B223" s="1">
        <v>222</v>
      </c>
      <c r="C223" s="1">
        <v>202104</v>
      </c>
      <c r="D223" s="4" t="s">
        <v>271</v>
      </c>
      <c r="E223" s="1">
        <v>3</v>
      </c>
      <c r="F223" s="1">
        <v>0</v>
      </c>
      <c r="G223" s="8">
        <v>2660195</v>
      </c>
      <c r="H223" s="8">
        <v>687067</v>
      </c>
      <c r="I223" s="8">
        <v>16818810</v>
      </c>
      <c r="J223" s="1" t="s">
        <v>172</v>
      </c>
    </row>
    <row r="224" spans="1:10">
      <c r="A224" s="1" t="s">
        <v>241</v>
      </c>
      <c r="B224" s="1">
        <v>223</v>
      </c>
      <c r="C224" s="1">
        <v>202104</v>
      </c>
      <c r="D224" s="4" t="s">
        <v>278</v>
      </c>
      <c r="E224" s="1">
        <v>1</v>
      </c>
      <c r="F224" s="1">
        <v>0</v>
      </c>
      <c r="G224" s="8">
        <v>327797</v>
      </c>
      <c r="H224" s="8">
        <v>120098</v>
      </c>
      <c r="I224" s="8">
        <v>5312080</v>
      </c>
      <c r="J224" s="1" t="s">
        <v>172</v>
      </c>
    </row>
    <row r="225" spans="1:10">
      <c r="A225" s="1" t="s">
        <v>241</v>
      </c>
      <c r="B225" s="1">
        <v>224</v>
      </c>
      <c r="C225" s="1">
        <v>202104</v>
      </c>
      <c r="D225" s="4" t="s">
        <v>278</v>
      </c>
      <c r="E225" s="1">
        <v>3</v>
      </c>
      <c r="F225" s="1">
        <v>0</v>
      </c>
      <c r="G225" s="8">
        <v>1964448</v>
      </c>
      <c r="H225" s="8">
        <v>562939</v>
      </c>
      <c r="I225" s="8">
        <v>10492211</v>
      </c>
      <c r="J225" s="1" t="s">
        <v>172</v>
      </c>
    </row>
    <row r="226" spans="1:10">
      <c r="A226" s="1" t="s">
        <v>241</v>
      </c>
      <c r="B226" s="1">
        <v>225</v>
      </c>
      <c r="C226" s="1">
        <v>202105</v>
      </c>
      <c r="D226" s="4" t="s">
        <v>256</v>
      </c>
      <c r="E226" s="1">
        <v>1</v>
      </c>
      <c r="F226" s="1">
        <v>0</v>
      </c>
      <c r="G226" s="8">
        <v>5794171</v>
      </c>
      <c r="H226" s="8">
        <v>1345995</v>
      </c>
      <c r="I226" s="8">
        <v>37394672</v>
      </c>
      <c r="J226" s="1" t="s">
        <v>172</v>
      </c>
    </row>
    <row r="227" spans="1:10">
      <c r="A227" s="1" t="s">
        <v>241</v>
      </c>
      <c r="B227" s="1">
        <v>226</v>
      </c>
      <c r="C227" s="1">
        <v>202105</v>
      </c>
      <c r="D227" s="4" t="s">
        <v>256</v>
      </c>
      <c r="E227" s="1">
        <v>3</v>
      </c>
      <c r="F227" s="1">
        <v>0</v>
      </c>
      <c r="G227" s="8">
        <v>39073507</v>
      </c>
      <c r="H227" s="8">
        <v>6783119</v>
      </c>
      <c r="I227" s="8">
        <v>75357398</v>
      </c>
      <c r="J227" s="1" t="s">
        <v>172</v>
      </c>
    </row>
    <row r="228" spans="1:10">
      <c r="A228" s="1" t="s">
        <v>241</v>
      </c>
      <c r="B228" s="1">
        <v>227</v>
      </c>
      <c r="C228" s="1">
        <v>202105</v>
      </c>
      <c r="D228" s="4" t="s">
        <v>265</v>
      </c>
      <c r="E228" s="1">
        <v>1</v>
      </c>
      <c r="F228" s="1">
        <v>0</v>
      </c>
      <c r="G228" s="8">
        <v>604782</v>
      </c>
      <c r="H228" s="8">
        <v>203613</v>
      </c>
      <c r="I228" s="8">
        <v>5295592</v>
      </c>
      <c r="J228" s="1" t="s">
        <v>172</v>
      </c>
    </row>
    <row r="229" spans="1:10">
      <c r="A229" s="1" t="s">
        <v>241</v>
      </c>
      <c r="B229" s="1">
        <v>228</v>
      </c>
      <c r="C229" s="1">
        <v>202105</v>
      </c>
      <c r="D229" s="4" t="s">
        <v>265</v>
      </c>
      <c r="E229" s="1">
        <v>3</v>
      </c>
      <c r="F229" s="1">
        <v>0</v>
      </c>
      <c r="G229" s="8">
        <v>2096396</v>
      </c>
      <c r="H229" s="8">
        <v>710833</v>
      </c>
      <c r="I229" s="8">
        <v>10203151</v>
      </c>
      <c r="J229" s="1" t="s">
        <v>172</v>
      </c>
    </row>
    <row r="230" spans="1:10">
      <c r="A230" s="1" t="s">
        <v>241</v>
      </c>
      <c r="B230" s="1">
        <v>229</v>
      </c>
      <c r="C230" s="1">
        <v>202105</v>
      </c>
      <c r="D230" s="4" t="s">
        <v>271</v>
      </c>
      <c r="E230" s="1">
        <v>1</v>
      </c>
      <c r="F230" s="1">
        <v>0</v>
      </c>
      <c r="G230" s="8">
        <v>784287</v>
      </c>
      <c r="H230" s="8">
        <v>213429</v>
      </c>
      <c r="I230" s="8">
        <v>7439412</v>
      </c>
      <c r="J230" s="1" t="s">
        <v>172</v>
      </c>
    </row>
    <row r="231" spans="1:10">
      <c r="A231" s="1" t="s">
        <v>241</v>
      </c>
      <c r="B231" s="1">
        <v>230</v>
      </c>
      <c r="C231" s="1">
        <v>202105</v>
      </c>
      <c r="D231" s="4" t="s">
        <v>271</v>
      </c>
      <c r="E231" s="1">
        <v>3</v>
      </c>
      <c r="F231" s="1">
        <v>0</v>
      </c>
      <c r="G231" s="8">
        <v>2669864</v>
      </c>
      <c r="H231" s="8">
        <v>747582</v>
      </c>
      <c r="I231" s="8">
        <v>18237105</v>
      </c>
      <c r="J231" s="1" t="s">
        <v>172</v>
      </c>
    </row>
    <row r="232" spans="1:10">
      <c r="A232" s="1" t="s">
        <v>241</v>
      </c>
      <c r="B232" s="1">
        <v>231</v>
      </c>
      <c r="C232" s="1">
        <v>202105</v>
      </c>
      <c r="D232" s="4" t="s">
        <v>278</v>
      </c>
      <c r="E232" s="1">
        <v>1</v>
      </c>
      <c r="F232" s="1">
        <v>0</v>
      </c>
      <c r="G232" s="8">
        <v>365201</v>
      </c>
      <c r="H232" s="8">
        <v>164495</v>
      </c>
      <c r="I232" s="8">
        <v>5938366</v>
      </c>
      <c r="J232" s="1" t="s">
        <v>172</v>
      </c>
    </row>
    <row r="233" spans="1:10">
      <c r="A233" s="1" t="s">
        <v>241</v>
      </c>
      <c r="B233" s="1">
        <v>232</v>
      </c>
      <c r="C233" s="1">
        <v>202105</v>
      </c>
      <c r="D233" s="4" t="s">
        <v>278</v>
      </c>
      <c r="E233" s="1">
        <v>3</v>
      </c>
      <c r="F233" s="1">
        <v>0</v>
      </c>
      <c r="G233" s="8">
        <v>1564064</v>
      </c>
      <c r="H233" s="8">
        <v>423168</v>
      </c>
      <c r="I233" s="8">
        <v>8246202</v>
      </c>
      <c r="J233" s="1" t="s">
        <v>172</v>
      </c>
    </row>
    <row r="234" spans="1:10">
      <c r="A234" s="1" t="s">
        <v>241</v>
      </c>
      <c r="B234" s="1">
        <v>233</v>
      </c>
      <c r="C234" s="1">
        <v>202106</v>
      </c>
      <c r="D234" s="4" t="s">
        <v>256</v>
      </c>
      <c r="E234" s="1">
        <v>1</v>
      </c>
      <c r="F234" s="1">
        <v>0</v>
      </c>
      <c r="G234" s="8">
        <v>8085915</v>
      </c>
      <c r="H234" s="8">
        <v>2543306</v>
      </c>
      <c r="I234" s="8">
        <v>62218573</v>
      </c>
      <c r="J234" s="1" t="s">
        <v>172</v>
      </c>
    </row>
    <row r="235" spans="1:10">
      <c r="A235" s="1" t="s">
        <v>241</v>
      </c>
      <c r="B235" s="1">
        <v>234</v>
      </c>
      <c r="C235" s="1">
        <v>202106</v>
      </c>
      <c r="D235" s="4" t="s">
        <v>256</v>
      </c>
      <c r="E235" s="1">
        <v>3</v>
      </c>
      <c r="F235" s="1">
        <v>0</v>
      </c>
      <c r="G235" s="8">
        <v>29748391</v>
      </c>
      <c r="H235" s="8">
        <v>5191870</v>
      </c>
      <c r="I235" s="8">
        <v>62644249</v>
      </c>
      <c r="J235" s="1" t="s">
        <v>172</v>
      </c>
    </row>
    <row r="236" spans="1:10">
      <c r="A236" s="1" t="s">
        <v>241</v>
      </c>
      <c r="B236" s="1">
        <v>235</v>
      </c>
      <c r="C236" s="1">
        <v>202106</v>
      </c>
      <c r="D236" s="4" t="s">
        <v>265</v>
      </c>
      <c r="E236" s="1">
        <v>1</v>
      </c>
      <c r="F236" s="1">
        <v>0</v>
      </c>
      <c r="G236" s="8">
        <v>666598</v>
      </c>
      <c r="H236" s="8">
        <v>209286</v>
      </c>
      <c r="I236" s="8">
        <v>5235398</v>
      </c>
      <c r="J236" s="1" t="s">
        <v>172</v>
      </c>
    </row>
    <row r="237" spans="1:10">
      <c r="A237" s="1" t="s">
        <v>241</v>
      </c>
      <c r="B237" s="1">
        <v>236</v>
      </c>
      <c r="C237" s="1">
        <v>202106</v>
      </c>
      <c r="D237" s="4" t="s">
        <v>265</v>
      </c>
      <c r="E237" s="1">
        <v>3</v>
      </c>
      <c r="F237" s="1">
        <v>0</v>
      </c>
      <c r="G237" s="8">
        <v>2660043</v>
      </c>
      <c r="H237" s="8">
        <v>934086</v>
      </c>
      <c r="I237" s="8">
        <v>13191935</v>
      </c>
      <c r="J237" s="1" t="s">
        <v>172</v>
      </c>
    </row>
    <row r="238" spans="1:10">
      <c r="A238" s="1" t="s">
        <v>241</v>
      </c>
      <c r="B238" s="1">
        <v>237</v>
      </c>
      <c r="C238" s="1">
        <v>202106</v>
      </c>
      <c r="D238" s="4" t="s">
        <v>271</v>
      </c>
      <c r="E238" s="1">
        <v>1</v>
      </c>
      <c r="F238" s="1">
        <v>0</v>
      </c>
      <c r="G238" s="8">
        <v>1058245</v>
      </c>
      <c r="H238" s="8">
        <v>320802</v>
      </c>
      <c r="I238" s="8">
        <v>10116829</v>
      </c>
      <c r="J238" s="1" t="s">
        <v>172</v>
      </c>
    </row>
    <row r="239" spans="1:10">
      <c r="A239" s="1" t="s">
        <v>241</v>
      </c>
      <c r="B239" s="1">
        <v>238</v>
      </c>
      <c r="C239" s="1">
        <v>202106</v>
      </c>
      <c r="D239" s="4" t="s">
        <v>271</v>
      </c>
      <c r="E239" s="1">
        <v>3</v>
      </c>
      <c r="F239" s="1">
        <v>0</v>
      </c>
      <c r="G239" s="8">
        <v>2929960</v>
      </c>
      <c r="H239" s="8">
        <v>895538</v>
      </c>
      <c r="I239" s="8">
        <v>21944327</v>
      </c>
      <c r="J239" s="1" t="s">
        <v>172</v>
      </c>
    </row>
    <row r="240" spans="1:10">
      <c r="A240" s="1" t="s">
        <v>241</v>
      </c>
      <c r="B240" s="1">
        <v>239</v>
      </c>
      <c r="C240" s="1">
        <v>202106</v>
      </c>
      <c r="D240" s="4" t="s">
        <v>278</v>
      </c>
      <c r="E240" s="1">
        <v>1</v>
      </c>
      <c r="F240" s="1">
        <v>0</v>
      </c>
      <c r="G240" s="8">
        <v>380148</v>
      </c>
      <c r="H240" s="8">
        <v>128537</v>
      </c>
      <c r="I240" s="8">
        <v>6775577</v>
      </c>
      <c r="J240" s="1" t="s">
        <v>172</v>
      </c>
    </row>
    <row r="241" spans="1:10">
      <c r="A241" s="1" t="s">
        <v>241</v>
      </c>
      <c r="B241" s="1">
        <v>240</v>
      </c>
      <c r="C241" s="1">
        <v>202106</v>
      </c>
      <c r="D241" s="4" t="s">
        <v>278</v>
      </c>
      <c r="E241" s="1">
        <v>3</v>
      </c>
      <c r="F241" s="1">
        <v>0</v>
      </c>
      <c r="G241" s="8">
        <v>1320464</v>
      </c>
      <c r="H241" s="8">
        <v>599103</v>
      </c>
      <c r="I241" s="8">
        <v>8087475</v>
      </c>
      <c r="J241" s="1" t="s">
        <v>172</v>
      </c>
    </row>
    <row r="242" spans="1:10">
      <c r="A242" s="1" t="s">
        <v>241</v>
      </c>
      <c r="B242" s="1">
        <v>241</v>
      </c>
      <c r="C242" s="1">
        <v>202107</v>
      </c>
      <c r="D242" s="4" t="s">
        <v>256</v>
      </c>
      <c r="E242" s="1">
        <v>1</v>
      </c>
      <c r="F242" s="1">
        <v>0</v>
      </c>
      <c r="G242" s="8">
        <v>6863196</v>
      </c>
      <c r="H242" s="8">
        <v>1879425</v>
      </c>
      <c r="I242" s="8">
        <v>55462892</v>
      </c>
      <c r="J242" s="1" t="s">
        <v>172</v>
      </c>
    </row>
    <row r="243" spans="1:10">
      <c r="A243" s="1" t="s">
        <v>241</v>
      </c>
      <c r="B243" s="1">
        <v>242</v>
      </c>
      <c r="C243" s="1">
        <v>202107</v>
      </c>
      <c r="D243" s="4" t="s">
        <v>256</v>
      </c>
      <c r="E243" s="1">
        <v>3</v>
      </c>
      <c r="F243" s="1">
        <v>0</v>
      </c>
      <c r="G243" s="8">
        <v>30058190</v>
      </c>
      <c r="H243" s="8">
        <v>5212014</v>
      </c>
      <c r="I243" s="8">
        <v>62239121</v>
      </c>
      <c r="J243" s="1" t="s">
        <v>172</v>
      </c>
    </row>
    <row r="244" spans="1:10">
      <c r="A244" s="1" t="s">
        <v>241</v>
      </c>
      <c r="B244" s="1">
        <v>243</v>
      </c>
      <c r="C244" s="1">
        <v>202107</v>
      </c>
      <c r="D244" s="4" t="s">
        <v>265</v>
      </c>
      <c r="E244" s="1">
        <v>1</v>
      </c>
      <c r="F244" s="1">
        <v>0</v>
      </c>
      <c r="G244" s="8">
        <v>566776</v>
      </c>
      <c r="H244" s="8">
        <v>221761</v>
      </c>
      <c r="I244" s="8">
        <v>5427979</v>
      </c>
      <c r="J244" s="1" t="s">
        <v>172</v>
      </c>
    </row>
    <row r="245" spans="1:10">
      <c r="A245" s="1" t="s">
        <v>241</v>
      </c>
      <c r="B245" s="1">
        <v>244</v>
      </c>
      <c r="C245" s="1">
        <v>202107</v>
      </c>
      <c r="D245" s="4" t="s">
        <v>265</v>
      </c>
      <c r="E245" s="1">
        <v>3</v>
      </c>
      <c r="F245" s="1">
        <v>0</v>
      </c>
      <c r="G245" s="8">
        <v>5893614</v>
      </c>
      <c r="H245" s="8">
        <v>2013686</v>
      </c>
      <c r="I245" s="8">
        <v>26703716</v>
      </c>
      <c r="J245" s="1" t="s">
        <v>172</v>
      </c>
    </row>
    <row r="246" spans="1:10">
      <c r="A246" s="1" t="s">
        <v>241</v>
      </c>
      <c r="B246" s="1">
        <v>245</v>
      </c>
      <c r="C246" s="1">
        <v>202107</v>
      </c>
      <c r="D246" s="4" t="s">
        <v>271</v>
      </c>
      <c r="E246" s="1">
        <v>1</v>
      </c>
      <c r="F246" s="1">
        <v>0</v>
      </c>
      <c r="G246" s="8">
        <v>886129</v>
      </c>
      <c r="H246" s="8">
        <v>245662</v>
      </c>
      <c r="I246" s="8">
        <v>9430351</v>
      </c>
      <c r="J246" s="1" t="s">
        <v>172</v>
      </c>
    </row>
    <row r="247" spans="1:10">
      <c r="A247" s="1" t="s">
        <v>241</v>
      </c>
      <c r="B247" s="1">
        <v>246</v>
      </c>
      <c r="C247" s="1">
        <v>202107</v>
      </c>
      <c r="D247" s="4" t="s">
        <v>271</v>
      </c>
      <c r="E247" s="1">
        <v>3</v>
      </c>
      <c r="F247" s="1">
        <v>0</v>
      </c>
      <c r="G247" s="8">
        <v>2589638</v>
      </c>
      <c r="H247" s="8">
        <v>895348</v>
      </c>
      <c r="I247" s="8">
        <v>21076252</v>
      </c>
      <c r="J247" s="1" t="s">
        <v>172</v>
      </c>
    </row>
    <row r="248" spans="1:10">
      <c r="A248" s="1" t="s">
        <v>241</v>
      </c>
      <c r="B248" s="1">
        <v>247</v>
      </c>
      <c r="C248" s="1">
        <v>202107</v>
      </c>
      <c r="D248" s="4" t="s">
        <v>278</v>
      </c>
      <c r="E248" s="1">
        <v>1</v>
      </c>
      <c r="F248" s="1">
        <v>0</v>
      </c>
      <c r="G248" s="8">
        <v>388668</v>
      </c>
      <c r="H248" s="8">
        <v>210697</v>
      </c>
      <c r="I248" s="8">
        <v>6435229</v>
      </c>
      <c r="J248" s="1" t="s">
        <v>172</v>
      </c>
    </row>
    <row r="249" spans="1:10">
      <c r="A249" s="1" t="s">
        <v>241</v>
      </c>
      <c r="B249" s="1">
        <v>248</v>
      </c>
      <c r="C249" s="1">
        <v>202107</v>
      </c>
      <c r="D249" s="4" t="s">
        <v>278</v>
      </c>
      <c r="E249" s="1">
        <v>3</v>
      </c>
      <c r="F249" s="1">
        <v>0</v>
      </c>
      <c r="G249" s="8">
        <v>1354138</v>
      </c>
      <c r="H249" s="8">
        <v>439948</v>
      </c>
      <c r="I249" s="8">
        <v>8544791</v>
      </c>
      <c r="J249" s="1" t="s">
        <v>172</v>
      </c>
    </row>
    <row r="250" spans="1:10">
      <c r="A250" s="1" t="s">
        <v>241</v>
      </c>
      <c r="B250" s="1">
        <v>249</v>
      </c>
      <c r="C250" s="1">
        <v>202108</v>
      </c>
      <c r="D250" s="4" t="s">
        <v>256</v>
      </c>
      <c r="E250" s="1">
        <v>1</v>
      </c>
      <c r="F250" s="1">
        <v>0</v>
      </c>
      <c r="G250" s="8">
        <v>5086789</v>
      </c>
      <c r="H250" s="8">
        <v>1188378</v>
      </c>
      <c r="I250" s="8">
        <v>33170841</v>
      </c>
      <c r="J250" s="1" t="s">
        <v>172</v>
      </c>
    </row>
    <row r="251" spans="1:10">
      <c r="A251" s="1" t="s">
        <v>241</v>
      </c>
      <c r="B251" s="1">
        <v>250</v>
      </c>
      <c r="C251" s="1">
        <v>202108</v>
      </c>
      <c r="D251" s="4" t="s">
        <v>256</v>
      </c>
      <c r="E251" s="1">
        <v>3</v>
      </c>
      <c r="F251" s="1">
        <v>0</v>
      </c>
      <c r="G251" s="8">
        <v>27375132</v>
      </c>
      <c r="H251" s="8">
        <v>4899102</v>
      </c>
      <c r="I251" s="8">
        <v>56064032</v>
      </c>
      <c r="J251" s="1" t="s">
        <v>172</v>
      </c>
    </row>
    <row r="252" spans="1:10">
      <c r="A252" s="1" t="s">
        <v>241</v>
      </c>
      <c r="B252" s="1">
        <v>251</v>
      </c>
      <c r="C252" s="1">
        <v>202108</v>
      </c>
      <c r="D252" s="4" t="s">
        <v>265</v>
      </c>
      <c r="E252" s="1">
        <v>1</v>
      </c>
      <c r="F252" s="1">
        <v>0</v>
      </c>
      <c r="G252" s="8">
        <v>1137840</v>
      </c>
      <c r="H252" s="8">
        <v>482375</v>
      </c>
      <c r="I252" s="8">
        <v>10452305</v>
      </c>
      <c r="J252" s="1" t="s">
        <v>172</v>
      </c>
    </row>
    <row r="253" spans="1:10">
      <c r="A253" s="1" t="s">
        <v>241</v>
      </c>
      <c r="B253" s="1">
        <v>252</v>
      </c>
      <c r="C253" s="1">
        <v>202108</v>
      </c>
      <c r="D253" s="4" t="s">
        <v>265</v>
      </c>
      <c r="E253" s="1">
        <v>3</v>
      </c>
      <c r="F253" s="1">
        <v>0</v>
      </c>
      <c r="G253" s="8">
        <v>7883264</v>
      </c>
      <c r="H253" s="8">
        <v>3043283</v>
      </c>
      <c r="I253" s="8">
        <v>39756204</v>
      </c>
      <c r="J253" s="1" t="s">
        <v>172</v>
      </c>
    </row>
    <row r="254" spans="1:10">
      <c r="A254" s="1" t="s">
        <v>241</v>
      </c>
      <c r="B254" s="1">
        <v>253</v>
      </c>
      <c r="C254" s="1">
        <v>202108</v>
      </c>
      <c r="D254" s="4" t="s">
        <v>271</v>
      </c>
      <c r="E254" s="1">
        <v>1</v>
      </c>
      <c r="F254" s="1">
        <v>0</v>
      </c>
      <c r="G254" s="8">
        <v>773667</v>
      </c>
      <c r="H254" s="8">
        <v>257314</v>
      </c>
      <c r="I254" s="8">
        <v>8715084</v>
      </c>
      <c r="J254" s="1" t="s">
        <v>172</v>
      </c>
    </row>
    <row r="255" spans="1:10">
      <c r="A255" s="1" t="s">
        <v>241</v>
      </c>
      <c r="B255" s="1">
        <v>254</v>
      </c>
      <c r="C255" s="1">
        <v>202108</v>
      </c>
      <c r="D255" s="4" t="s">
        <v>271</v>
      </c>
      <c r="E255" s="1">
        <v>3</v>
      </c>
      <c r="F255" s="1">
        <v>0</v>
      </c>
      <c r="G255" s="8">
        <v>2348075</v>
      </c>
      <c r="H255" s="8">
        <v>798818</v>
      </c>
      <c r="I255" s="8">
        <v>19662666</v>
      </c>
      <c r="J255" s="1" t="s">
        <v>172</v>
      </c>
    </row>
    <row r="256" spans="1:10">
      <c r="A256" s="1" t="s">
        <v>241</v>
      </c>
      <c r="B256" s="1">
        <v>255</v>
      </c>
      <c r="C256" s="1">
        <v>202108</v>
      </c>
      <c r="D256" s="4" t="s">
        <v>278</v>
      </c>
      <c r="E256" s="1">
        <v>1</v>
      </c>
      <c r="F256" s="1">
        <v>0</v>
      </c>
      <c r="G256" s="8">
        <v>393460</v>
      </c>
      <c r="H256" s="8">
        <v>185651</v>
      </c>
      <c r="I256" s="8">
        <v>6864941</v>
      </c>
      <c r="J256" s="1" t="s">
        <v>172</v>
      </c>
    </row>
    <row r="257" spans="1:10">
      <c r="A257" s="1" t="s">
        <v>241</v>
      </c>
      <c r="B257" s="1">
        <v>256</v>
      </c>
      <c r="C257" s="1">
        <v>202108</v>
      </c>
      <c r="D257" s="4" t="s">
        <v>278</v>
      </c>
      <c r="E257" s="1">
        <v>3</v>
      </c>
      <c r="F257" s="1">
        <v>0</v>
      </c>
      <c r="G257" s="8">
        <v>1649112</v>
      </c>
      <c r="H257" s="8">
        <v>581970</v>
      </c>
      <c r="I257" s="8">
        <v>10504036</v>
      </c>
      <c r="J257" s="1" t="s">
        <v>172</v>
      </c>
    </row>
    <row r="258" spans="1:10">
      <c r="A258" s="1" t="s">
        <v>241</v>
      </c>
      <c r="B258" s="1">
        <v>257</v>
      </c>
      <c r="C258" s="1">
        <v>202109</v>
      </c>
      <c r="D258" s="4" t="s">
        <v>256</v>
      </c>
      <c r="E258" s="1">
        <v>1</v>
      </c>
      <c r="F258" s="1">
        <v>0</v>
      </c>
      <c r="G258" s="8">
        <v>4396705</v>
      </c>
      <c r="H258" s="8">
        <v>1203293</v>
      </c>
      <c r="I258" s="8">
        <v>34181217</v>
      </c>
      <c r="J258" s="1" t="s">
        <v>172</v>
      </c>
    </row>
    <row r="259" spans="1:10">
      <c r="A259" s="1" t="s">
        <v>241</v>
      </c>
      <c r="B259" s="1">
        <v>258</v>
      </c>
      <c r="C259" s="1">
        <v>202109</v>
      </c>
      <c r="D259" s="4" t="s">
        <v>256</v>
      </c>
      <c r="E259" s="1">
        <v>3</v>
      </c>
      <c r="F259" s="1">
        <v>0</v>
      </c>
      <c r="G259" s="8">
        <v>29997934</v>
      </c>
      <c r="H259" s="8">
        <v>5470348</v>
      </c>
      <c r="I259" s="8">
        <v>61146244</v>
      </c>
      <c r="J259" s="1" t="s">
        <v>172</v>
      </c>
    </row>
    <row r="260" spans="1:10">
      <c r="A260" s="1" t="s">
        <v>241</v>
      </c>
      <c r="B260" s="1">
        <v>259</v>
      </c>
      <c r="C260" s="1">
        <v>202109</v>
      </c>
      <c r="D260" s="4" t="s">
        <v>265</v>
      </c>
      <c r="E260" s="1">
        <v>1</v>
      </c>
      <c r="F260" s="1">
        <v>0</v>
      </c>
      <c r="G260" s="8">
        <v>1419381</v>
      </c>
      <c r="H260" s="8">
        <v>640279</v>
      </c>
      <c r="I260" s="8">
        <v>13472566</v>
      </c>
      <c r="J260" s="1" t="s">
        <v>172</v>
      </c>
    </row>
    <row r="261" spans="1:10">
      <c r="A261" s="1" t="s">
        <v>241</v>
      </c>
      <c r="B261" s="1">
        <v>260</v>
      </c>
      <c r="C261" s="1">
        <v>202109</v>
      </c>
      <c r="D261" s="4" t="s">
        <v>265</v>
      </c>
      <c r="E261" s="1">
        <v>3</v>
      </c>
      <c r="F261" s="1">
        <v>0</v>
      </c>
      <c r="G261" s="8">
        <v>12172351</v>
      </c>
      <c r="H261" s="8">
        <v>4640708</v>
      </c>
      <c r="I261" s="8">
        <v>61225782</v>
      </c>
      <c r="J261" s="1" t="s">
        <v>172</v>
      </c>
    </row>
    <row r="262" spans="1:10">
      <c r="A262" s="1" t="s">
        <v>241</v>
      </c>
      <c r="B262" s="1">
        <v>261</v>
      </c>
      <c r="C262" s="1">
        <v>202109</v>
      </c>
      <c r="D262" s="4" t="s">
        <v>271</v>
      </c>
      <c r="E262" s="1">
        <v>1</v>
      </c>
      <c r="F262" s="1">
        <v>0</v>
      </c>
      <c r="G262" s="8">
        <v>694194</v>
      </c>
      <c r="H262" s="8">
        <v>235686</v>
      </c>
      <c r="I262" s="8">
        <v>8299066</v>
      </c>
      <c r="J262" s="1" t="s">
        <v>172</v>
      </c>
    </row>
    <row r="263" spans="1:10">
      <c r="A263" s="1" t="s">
        <v>241</v>
      </c>
      <c r="B263" s="1">
        <v>262</v>
      </c>
      <c r="C263" s="1">
        <v>202109</v>
      </c>
      <c r="D263" s="4" t="s">
        <v>271</v>
      </c>
      <c r="E263" s="1">
        <v>3</v>
      </c>
      <c r="F263" s="1">
        <v>0</v>
      </c>
      <c r="G263" s="8">
        <v>2418399</v>
      </c>
      <c r="H263" s="8">
        <v>1377407</v>
      </c>
      <c r="I263" s="8">
        <v>20633219</v>
      </c>
      <c r="J263" s="1" t="s">
        <v>172</v>
      </c>
    </row>
    <row r="264" spans="1:10">
      <c r="A264" s="1" t="s">
        <v>241</v>
      </c>
      <c r="B264" s="1">
        <v>263</v>
      </c>
      <c r="C264" s="1">
        <v>202109</v>
      </c>
      <c r="D264" s="4" t="s">
        <v>278</v>
      </c>
      <c r="E264" s="1">
        <v>1</v>
      </c>
      <c r="F264" s="1">
        <v>0</v>
      </c>
      <c r="G264" s="8">
        <v>376601</v>
      </c>
      <c r="H264" s="8">
        <v>182877</v>
      </c>
      <c r="I264" s="8">
        <v>6399528</v>
      </c>
      <c r="J264" s="1" t="s">
        <v>172</v>
      </c>
    </row>
    <row r="265" spans="1:10">
      <c r="A265" s="1" t="s">
        <v>241</v>
      </c>
      <c r="B265" s="1">
        <v>264</v>
      </c>
      <c r="C265" s="1">
        <v>202109</v>
      </c>
      <c r="D265" s="4" t="s">
        <v>278</v>
      </c>
      <c r="E265" s="1">
        <v>3</v>
      </c>
      <c r="F265" s="1">
        <v>0</v>
      </c>
      <c r="G265" s="8">
        <v>1972716</v>
      </c>
      <c r="H265" s="8">
        <v>738917</v>
      </c>
      <c r="I265" s="8">
        <v>12525767</v>
      </c>
      <c r="J265" s="1" t="s">
        <v>172</v>
      </c>
    </row>
    <row r="266" spans="1:10">
      <c r="A266" s="1" t="s">
        <v>241</v>
      </c>
      <c r="B266" s="1">
        <v>265</v>
      </c>
      <c r="C266" s="1">
        <v>202110</v>
      </c>
      <c r="D266" s="4" t="s">
        <v>256</v>
      </c>
      <c r="E266" s="1">
        <v>1</v>
      </c>
      <c r="F266" s="1">
        <v>0</v>
      </c>
      <c r="G266" s="8">
        <v>4450116</v>
      </c>
      <c r="H266" s="8">
        <v>1201282</v>
      </c>
      <c r="I266" s="8">
        <v>32701308</v>
      </c>
      <c r="J266" s="1" t="s">
        <v>172</v>
      </c>
    </row>
    <row r="267" spans="1:10">
      <c r="A267" s="1" t="s">
        <v>241</v>
      </c>
      <c r="B267" s="1">
        <v>266</v>
      </c>
      <c r="C267" s="1">
        <v>202110</v>
      </c>
      <c r="D267" s="4" t="s">
        <v>256</v>
      </c>
      <c r="E267" s="1">
        <v>3</v>
      </c>
      <c r="F267" s="1">
        <v>0</v>
      </c>
      <c r="G267" s="8">
        <v>26247188</v>
      </c>
      <c r="H267" s="8">
        <v>4728965</v>
      </c>
      <c r="I267" s="8">
        <v>57680596</v>
      </c>
      <c r="J267" s="1" t="s">
        <v>172</v>
      </c>
    </row>
    <row r="268" spans="1:10">
      <c r="A268" s="1" t="s">
        <v>241</v>
      </c>
      <c r="B268" s="1">
        <v>267</v>
      </c>
      <c r="C268" s="1">
        <v>202110</v>
      </c>
      <c r="D268" s="4" t="s">
        <v>265</v>
      </c>
      <c r="E268" s="1">
        <v>1</v>
      </c>
      <c r="F268" s="1">
        <v>0</v>
      </c>
      <c r="G268" s="8">
        <v>1923832</v>
      </c>
      <c r="H268" s="8">
        <v>817650</v>
      </c>
      <c r="I268" s="8">
        <v>16980379</v>
      </c>
      <c r="J268" s="1" t="s">
        <v>172</v>
      </c>
    </row>
    <row r="269" spans="1:10">
      <c r="A269" s="1" t="s">
        <v>241</v>
      </c>
      <c r="B269" s="1">
        <v>268</v>
      </c>
      <c r="C269" s="1">
        <v>202110</v>
      </c>
      <c r="D269" s="4" t="s">
        <v>265</v>
      </c>
      <c r="E269" s="1">
        <v>3</v>
      </c>
      <c r="F269" s="1">
        <v>0</v>
      </c>
      <c r="G269" s="8">
        <v>12725719</v>
      </c>
      <c r="H269" s="8">
        <v>4784941</v>
      </c>
      <c r="I269" s="8">
        <v>62951818</v>
      </c>
      <c r="J269" s="1" t="s">
        <v>172</v>
      </c>
    </row>
    <row r="270" spans="1:10">
      <c r="A270" s="1" t="s">
        <v>241</v>
      </c>
      <c r="B270" s="1">
        <v>269</v>
      </c>
      <c r="C270" s="1">
        <v>202110</v>
      </c>
      <c r="D270" s="4" t="s">
        <v>271</v>
      </c>
      <c r="E270" s="1">
        <v>1</v>
      </c>
      <c r="F270" s="1">
        <v>0</v>
      </c>
      <c r="G270" s="8">
        <v>804918</v>
      </c>
      <c r="H270" s="8">
        <v>265169</v>
      </c>
      <c r="I270" s="8">
        <v>9576491</v>
      </c>
      <c r="J270" s="1" t="s">
        <v>172</v>
      </c>
    </row>
    <row r="271" spans="1:10">
      <c r="A271" s="1" t="s">
        <v>241</v>
      </c>
      <c r="B271" s="1">
        <v>270</v>
      </c>
      <c r="C271" s="1">
        <v>202110</v>
      </c>
      <c r="D271" s="4" t="s">
        <v>271</v>
      </c>
      <c r="E271" s="1">
        <v>3</v>
      </c>
      <c r="F271" s="1">
        <v>0</v>
      </c>
      <c r="G271" s="8">
        <v>2639531</v>
      </c>
      <c r="H271" s="8">
        <v>890770</v>
      </c>
      <c r="I271" s="8">
        <v>23026724</v>
      </c>
      <c r="J271" s="1" t="s">
        <v>172</v>
      </c>
    </row>
    <row r="272" spans="1:10">
      <c r="A272" s="1" t="s">
        <v>241</v>
      </c>
      <c r="B272" s="1">
        <v>271</v>
      </c>
      <c r="C272" s="1">
        <v>202110</v>
      </c>
      <c r="D272" s="4" t="s">
        <v>278</v>
      </c>
      <c r="E272" s="1">
        <v>1</v>
      </c>
      <c r="F272" s="1">
        <v>0</v>
      </c>
      <c r="G272" s="8">
        <v>451775</v>
      </c>
      <c r="H272" s="8">
        <v>192430</v>
      </c>
      <c r="I272" s="8">
        <v>6802762</v>
      </c>
      <c r="J272" s="1" t="s">
        <v>172</v>
      </c>
    </row>
    <row r="273" spans="1:10">
      <c r="A273" s="1" t="s">
        <v>241</v>
      </c>
      <c r="B273" s="1">
        <v>272</v>
      </c>
      <c r="C273" s="1">
        <v>202110</v>
      </c>
      <c r="D273" s="4" t="s">
        <v>278</v>
      </c>
      <c r="E273" s="1">
        <v>3</v>
      </c>
      <c r="F273" s="1">
        <v>0</v>
      </c>
      <c r="G273" s="8">
        <v>1954027</v>
      </c>
      <c r="H273" s="8">
        <v>779307</v>
      </c>
      <c r="I273" s="8">
        <v>12427395</v>
      </c>
      <c r="J273" s="1" t="s">
        <v>172</v>
      </c>
    </row>
    <row r="274" spans="1:10">
      <c r="A274" s="1" t="s">
        <v>241</v>
      </c>
      <c r="B274" s="1">
        <v>273</v>
      </c>
      <c r="C274" s="1">
        <v>202111</v>
      </c>
      <c r="D274" s="4" t="s">
        <v>256</v>
      </c>
      <c r="E274" s="1">
        <v>1</v>
      </c>
      <c r="F274" s="1">
        <v>0</v>
      </c>
      <c r="G274" s="8">
        <v>4193030</v>
      </c>
      <c r="H274" s="8">
        <v>1405420</v>
      </c>
      <c r="I274" s="8">
        <v>33898038</v>
      </c>
      <c r="J274" s="1" t="s">
        <v>172</v>
      </c>
    </row>
    <row r="275" spans="1:10">
      <c r="A275" s="1" t="s">
        <v>241</v>
      </c>
      <c r="B275" s="1">
        <v>274</v>
      </c>
      <c r="C275" s="1">
        <v>202111</v>
      </c>
      <c r="D275" s="4" t="s">
        <v>256</v>
      </c>
      <c r="E275" s="1">
        <v>3</v>
      </c>
      <c r="F275" s="1">
        <v>0</v>
      </c>
      <c r="G275" s="8">
        <v>34319431</v>
      </c>
      <c r="H275" s="8">
        <v>6153855</v>
      </c>
      <c r="I275" s="8">
        <v>66724302</v>
      </c>
      <c r="J275" s="1" t="s">
        <v>172</v>
      </c>
    </row>
    <row r="276" spans="1:10">
      <c r="A276" s="1" t="s">
        <v>241</v>
      </c>
      <c r="B276" s="1">
        <v>275</v>
      </c>
      <c r="C276" s="1">
        <v>202111</v>
      </c>
      <c r="D276" s="4" t="s">
        <v>265</v>
      </c>
      <c r="E276" s="1">
        <v>1</v>
      </c>
      <c r="F276" s="1">
        <v>0</v>
      </c>
      <c r="G276" s="8">
        <v>1905290</v>
      </c>
      <c r="H276" s="8">
        <v>775096</v>
      </c>
      <c r="I276" s="8">
        <v>17737356</v>
      </c>
      <c r="J276" s="1" t="s">
        <v>172</v>
      </c>
    </row>
    <row r="277" spans="1:10">
      <c r="A277" s="1" t="s">
        <v>241</v>
      </c>
      <c r="B277" s="1">
        <v>276</v>
      </c>
      <c r="C277" s="1">
        <v>202111</v>
      </c>
      <c r="D277" s="4" t="s">
        <v>265</v>
      </c>
      <c r="E277" s="1">
        <v>3</v>
      </c>
      <c r="F277" s="1">
        <v>0</v>
      </c>
      <c r="G277" s="8">
        <v>12763006</v>
      </c>
      <c r="H277" s="8">
        <v>4868580</v>
      </c>
      <c r="I277" s="8">
        <v>65432954</v>
      </c>
      <c r="J277" s="1" t="s">
        <v>172</v>
      </c>
    </row>
    <row r="278" spans="1:10">
      <c r="A278" s="1" t="s">
        <v>241</v>
      </c>
      <c r="B278" s="1">
        <v>277</v>
      </c>
      <c r="C278" s="1">
        <v>202111</v>
      </c>
      <c r="D278" s="4" t="s">
        <v>271</v>
      </c>
      <c r="E278" s="1">
        <v>1</v>
      </c>
      <c r="F278" s="1">
        <v>0</v>
      </c>
      <c r="G278" s="8">
        <v>887677</v>
      </c>
      <c r="H278" s="8">
        <v>311056</v>
      </c>
      <c r="I278" s="8">
        <v>10719980</v>
      </c>
      <c r="J278" s="1" t="s">
        <v>172</v>
      </c>
    </row>
    <row r="279" spans="1:10">
      <c r="A279" s="1" t="s">
        <v>241</v>
      </c>
      <c r="B279" s="1">
        <v>278</v>
      </c>
      <c r="C279" s="1">
        <v>202111</v>
      </c>
      <c r="D279" s="4" t="s">
        <v>271</v>
      </c>
      <c r="E279" s="1">
        <v>3</v>
      </c>
      <c r="F279" s="1">
        <v>0</v>
      </c>
      <c r="G279" s="8">
        <v>2346349</v>
      </c>
      <c r="H279" s="8">
        <v>871262</v>
      </c>
      <c r="I279" s="8">
        <v>23402291</v>
      </c>
      <c r="J279" s="1" t="s">
        <v>172</v>
      </c>
    </row>
    <row r="280" spans="1:10">
      <c r="A280" s="1" t="s">
        <v>241</v>
      </c>
      <c r="B280" s="1">
        <v>279</v>
      </c>
      <c r="C280" s="1">
        <v>202111</v>
      </c>
      <c r="D280" s="4" t="s">
        <v>278</v>
      </c>
      <c r="E280" s="1">
        <v>1</v>
      </c>
      <c r="F280" s="1">
        <v>0</v>
      </c>
      <c r="G280" s="8">
        <v>368904</v>
      </c>
      <c r="H280" s="8">
        <v>138952</v>
      </c>
      <c r="I280" s="8">
        <v>7257711</v>
      </c>
      <c r="J280" s="1" t="s">
        <v>172</v>
      </c>
    </row>
    <row r="281" spans="1:10">
      <c r="A281" s="1" t="s">
        <v>241</v>
      </c>
      <c r="B281" s="1">
        <v>280</v>
      </c>
      <c r="C281" s="1">
        <v>202111</v>
      </c>
      <c r="D281" s="4" t="s">
        <v>278</v>
      </c>
      <c r="E281" s="1">
        <v>3</v>
      </c>
      <c r="F281" s="1">
        <v>0</v>
      </c>
      <c r="G281" s="8">
        <v>2621622</v>
      </c>
      <c r="H281" s="8">
        <v>903975</v>
      </c>
      <c r="I281" s="8">
        <v>16528800</v>
      </c>
      <c r="J281" s="1" t="s">
        <v>172</v>
      </c>
    </row>
    <row r="282" spans="1:10">
      <c r="A282" s="1" t="s">
        <v>241</v>
      </c>
      <c r="B282" s="1">
        <v>281</v>
      </c>
      <c r="C282" s="1">
        <v>202112</v>
      </c>
      <c r="D282" s="4" t="s">
        <v>256</v>
      </c>
      <c r="E282" s="1">
        <v>1</v>
      </c>
      <c r="F282" s="1">
        <v>0</v>
      </c>
      <c r="G282" s="8">
        <v>3628675</v>
      </c>
      <c r="H282" s="8">
        <v>803956</v>
      </c>
      <c r="I282" s="8">
        <v>33627843</v>
      </c>
      <c r="J282" s="1" t="s">
        <v>172</v>
      </c>
    </row>
    <row r="283" spans="1:10">
      <c r="A283" s="1" t="s">
        <v>241</v>
      </c>
      <c r="B283" s="1">
        <v>282</v>
      </c>
      <c r="C283" s="1">
        <v>202112</v>
      </c>
      <c r="D283" s="4" t="s">
        <v>256</v>
      </c>
      <c r="E283" s="1">
        <v>3</v>
      </c>
      <c r="F283" s="1">
        <v>0</v>
      </c>
      <c r="G283" s="8">
        <v>19305126</v>
      </c>
      <c r="H283" s="8">
        <v>3580774</v>
      </c>
      <c r="I283" s="8">
        <v>47315374</v>
      </c>
      <c r="J283" s="1" t="s">
        <v>172</v>
      </c>
    </row>
    <row r="284" spans="1:10">
      <c r="A284" s="1" t="s">
        <v>241</v>
      </c>
      <c r="B284" s="1">
        <v>283</v>
      </c>
      <c r="C284" s="1">
        <v>202112</v>
      </c>
      <c r="D284" s="4" t="s">
        <v>265</v>
      </c>
      <c r="E284" s="1">
        <v>1</v>
      </c>
      <c r="F284" s="1">
        <v>0</v>
      </c>
      <c r="G284" s="8">
        <v>1275171</v>
      </c>
      <c r="H284" s="8">
        <v>469740</v>
      </c>
      <c r="I284" s="8">
        <v>13022764</v>
      </c>
      <c r="J284" s="1" t="s">
        <v>172</v>
      </c>
    </row>
    <row r="285" spans="1:10">
      <c r="A285" s="1" t="s">
        <v>241</v>
      </c>
      <c r="B285" s="1">
        <v>284</v>
      </c>
      <c r="C285" s="1">
        <v>202112</v>
      </c>
      <c r="D285" s="4" t="s">
        <v>265</v>
      </c>
      <c r="E285" s="1">
        <v>3</v>
      </c>
      <c r="F285" s="1">
        <v>0</v>
      </c>
      <c r="G285" s="8">
        <v>7236426</v>
      </c>
      <c r="H285" s="8">
        <v>2807768</v>
      </c>
      <c r="I285" s="8">
        <v>40619887</v>
      </c>
      <c r="J285" s="1" t="s">
        <v>172</v>
      </c>
    </row>
    <row r="286" spans="1:10">
      <c r="A286" s="1" t="s">
        <v>241</v>
      </c>
      <c r="B286" s="1">
        <v>285</v>
      </c>
      <c r="C286" s="1">
        <v>202112</v>
      </c>
      <c r="D286" s="4" t="s">
        <v>271</v>
      </c>
      <c r="E286" s="1">
        <v>1</v>
      </c>
      <c r="F286" s="1">
        <v>0</v>
      </c>
      <c r="G286" s="8">
        <v>500439</v>
      </c>
      <c r="H286" s="8">
        <v>169959</v>
      </c>
      <c r="I286" s="8">
        <v>6976449</v>
      </c>
      <c r="J286" s="1" t="s">
        <v>172</v>
      </c>
    </row>
    <row r="287" spans="1:10">
      <c r="A287" s="1" t="s">
        <v>241</v>
      </c>
      <c r="B287" s="1">
        <v>286</v>
      </c>
      <c r="C287" s="1">
        <v>202112</v>
      </c>
      <c r="D287" s="4" t="s">
        <v>271</v>
      </c>
      <c r="E287" s="1">
        <v>3</v>
      </c>
      <c r="F287" s="1">
        <v>0</v>
      </c>
      <c r="G287" s="8">
        <v>1710674</v>
      </c>
      <c r="H287" s="8">
        <v>605740</v>
      </c>
      <c r="I287" s="8">
        <v>17737099</v>
      </c>
      <c r="J287" s="1" t="s">
        <v>172</v>
      </c>
    </row>
    <row r="288" spans="1:10">
      <c r="A288" s="1" t="s">
        <v>241</v>
      </c>
      <c r="B288" s="1">
        <v>287</v>
      </c>
      <c r="C288" s="1">
        <v>202112</v>
      </c>
      <c r="D288" s="4" t="s">
        <v>278</v>
      </c>
      <c r="E288" s="1">
        <v>1</v>
      </c>
      <c r="F288" s="1">
        <v>0</v>
      </c>
      <c r="G288" s="8">
        <v>399704</v>
      </c>
      <c r="H288" s="8">
        <v>152290</v>
      </c>
      <c r="I288" s="8">
        <v>7488370</v>
      </c>
      <c r="J288" s="1" t="s">
        <v>172</v>
      </c>
    </row>
    <row r="289" spans="1:10">
      <c r="A289" s="1" t="s">
        <v>241</v>
      </c>
      <c r="B289" s="1">
        <v>288</v>
      </c>
      <c r="C289" s="1">
        <v>202112</v>
      </c>
      <c r="D289" s="4" t="s">
        <v>278</v>
      </c>
      <c r="E289" s="1">
        <v>3</v>
      </c>
      <c r="F289" s="1">
        <v>0</v>
      </c>
      <c r="G289" s="8">
        <v>1659322</v>
      </c>
      <c r="H289" s="8">
        <v>583505</v>
      </c>
      <c r="I289" s="8">
        <v>11315398</v>
      </c>
      <c r="J289" s="1" t="s">
        <v>172</v>
      </c>
    </row>
    <row r="290" spans="1:10">
      <c r="A290" s="1" t="s">
        <v>241</v>
      </c>
      <c r="B290" s="1">
        <v>289</v>
      </c>
      <c r="C290" s="1">
        <v>202201</v>
      </c>
      <c r="D290" s="4" t="s">
        <v>256</v>
      </c>
      <c r="E290" s="1">
        <v>1</v>
      </c>
      <c r="F290" s="1">
        <v>0</v>
      </c>
      <c r="G290" s="8">
        <v>4649011</v>
      </c>
      <c r="H290" s="8">
        <v>1035765</v>
      </c>
      <c r="I290" s="8">
        <v>38691352</v>
      </c>
      <c r="J290" s="1" t="s">
        <v>172</v>
      </c>
    </row>
    <row r="291" spans="1:10">
      <c r="A291" s="1" t="s">
        <v>241</v>
      </c>
      <c r="B291" s="1">
        <v>290</v>
      </c>
      <c r="C291" s="1">
        <v>202201</v>
      </c>
      <c r="D291" s="4" t="s">
        <v>256</v>
      </c>
      <c r="E291" s="1">
        <v>3</v>
      </c>
      <c r="F291" s="1">
        <v>0</v>
      </c>
      <c r="G291" s="8">
        <v>32526044</v>
      </c>
      <c r="H291" s="8">
        <v>5598429</v>
      </c>
      <c r="I291" s="8">
        <v>66632302</v>
      </c>
      <c r="J291" s="1" t="s">
        <v>172</v>
      </c>
    </row>
    <row r="292" spans="1:10">
      <c r="A292" s="1" t="s">
        <v>241</v>
      </c>
      <c r="B292" s="1">
        <v>291</v>
      </c>
      <c r="C292" s="1">
        <v>202201</v>
      </c>
      <c r="D292" s="4" t="s">
        <v>265</v>
      </c>
      <c r="E292" s="1">
        <v>1</v>
      </c>
      <c r="F292" s="1">
        <v>0</v>
      </c>
      <c r="G292" s="8">
        <v>906682</v>
      </c>
      <c r="H292" s="8">
        <v>342768</v>
      </c>
      <c r="I292" s="8">
        <v>8534669</v>
      </c>
      <c r="J292" s="1" t="s">
        <v>172</v>
      </c>
    </row>
    <row r="293" spans="1:10">
      <c r="A293" s="1" t="s">
        <v>241</v>
      </c>
      <c r="B293" s="1">
        <v>292</v>
      </c>
      <c r="C293" s="1">
        <v>202201</v>
      </c>
      <c r="D293" s="4" t="s">
        <v>265</v>
      </c>
      <c r="E293" s="1">
        <v>3</v>
      </c>
      <c r="F293" s="1">
        <v>0</v>
      </c>
      <c r="G293" s="8">
        <v>6864200</v>
      </c>
      <c r="H293" s="8">
        <v>2810409</v>
      </c>
      <c r="I293" s="8">
        <v>37789657</v>
      </c>
      <c r="J293" s="1" t="s">
        <v>172</v>
      </c>
    </row>
    <row r="294" spans="1:10">
      <c r="A294" s="1" t="s">
        <v>241</v>
      </c>
      <c r="B294" s="1">
        <v>293</v>
      </c>
      <c r="C294" s="1">
        <v>202201</v>
      </c>
      <c r="D294" s="4" t="s">
        <v>271</v>
      </c>
      <c r="E294" s="1">
        <v>1</v>
      </c>
      <c r="F294" s="1">
        <v>0</v>
      </c>
      <c r="G294" s="8">
        <v>428237</v>
      </c>
      <c r="H294" s="8">
        <v>180814</v>
      </c>
      <c r="I294" s="8">
        <v>6577225</v>
      </c>
      <c r="J294" s="1" t="s">
        <v>172</v>
      </c>
    </row>
    <row r="295" spans="1:10">
      <c r="A295" s="1" t="s">
        <v>241</v>
      </c>
      <c r="B295" s="1">
        <v>294</v>
      </c>
      <c r="C295" s="1">
        <v>202201</v>
      </c>
      <c r="D295" s="4" t="s">
        <v>271</v>
      </c>
      <c r="E295" s="1">
        <v>3</v>
      </c>
      <c r="F295" s="1">
        <v>0</v>
      </c>
      <c r="G295" s="8">
        <v>2511062</v>
      </c>
      <c r="H295" s="8">
        <v>949451</v>
      </c>
      <c r="I295" s="8">
        <v>25038905</v>
      </c>
      <c r="J295" s="1" t="s">
        <v>172</v>
      </c>
    </row>
    <row r="296" spans="1:10">
      <c r="A296" s="1" t="s">
        <v>241</v>
      </c>
      <c r="B296" s="1">
        <v>295</v>
      </c>
      <c r="C296" s="1">
        <v>202201</v>
      </c>
      <c r="D296" s="4" t="s">
        <v>278</v>
      </c>
      <c r="E296" s="1">
        <v>1</v>
      </c>
      <c r="F296" s="1">
        <v>0</v>
      </c>
      <c r="G296" s="8">
        <v>359951</v>
      </c>
      <c r="H296" s="8">
        <v>184292</v>
      </c>
      <c r="I296" s="8">
        <v>6522461</v>
      </c>
      <c r="J296" s="1" t="s">
        <v>172</v>
      </c>
    </row>
    <row r="297" spans="1:10">
      <c r="A297" s="1" t="s">
        <v>241</v>
      </c>
      <c r="B297" s="1">
        <v>296</v>
      </c>
      <c r="C297" s="1">
        <v>202201</v>
      </c>
      <c r="D297" s="4" t="s">
        <v>278</v>
      </c>
      <c r="E297" s="1">
        <v>3</v>
      </c>
      <c r="F297" s="1">
        <v>0</v>
      </c>
      <c r="G297" s="8">
        <v>2416210</v>
      </c>
      <c r="H297" s="8">
        <v>771702</v>
      </c>
      <c r="I297" s="8">
        <v>14762467</v>
      </c>
      <c r="J297" s="1" t="s">
        <v>172</v>
      </c>
    </row>
    <row r="298" spans="1:10">
      <c r="A298" s="1" t="s">
        <v>241</v>
      </c>
      <c r="B298" s="1">
        <v>297</v>
      </c>
      <c r="C298" s="1">
        <v>202202</v>
      </c>
      <c r="D298" s="4" t="s">
        <v>256</v>
      </c>
      <c r="E298" s="1">
        <v>1</v>
      </c>
      <c r="F298" s="1">
        <v>0</v>
      </c>
      <c r="G298" s="8">
        <v>5313418</v>
      </c>
      <c r="H298" s="8">
        <v>1099611</v>
      </c>
      <c r="I298" s="8">
        <v>43554647</v>
      </c>
      <c r="J298" s="1" t="s">
        <v>172</v>
      </c>
    </row>
    <row r="299" spans="1:10">
      <c r="A299" s="1" t="s">
        <v>241</v>
      </c>
      <c r="B299" s="1">
        <v>298</v>
      </c>
      <c r="C299" s="1">
        <v>202202</v>
      </c>
      <c r="D299" s="4" t="s">
        <v>256</v>
      </c>
      <c r="E299" s="1">
        <v>3</v>
      </c>
      <c r="F299" s="1">
        <v>0</v>
      </c>
      <c r="G299" s="8">
        <v>31411144</v>
      </c>
      <c r="H299" s="8">
        <v>5001404</v>
      </c>
      <c r="I299" s="8">
        <v>65400409</v>
      </c>
      <c r="J299" s="1" t="s">
        <v>172</v>
      </c>
    </row>
    <row r="300" spans="1:10">
      <c r="A300" s="1" t="s">
        <v>241</v>
      </c>
      <c r="B300" s="1">
        <v>299</v>
      </c>
      <c r="C300" s="1">
        <v>202202</v>
      </c>
      <c r="D300" s="4" t="s">
        <v>265</v>
      </c>
      <c r="E300" s="1">
        <v>1</v>
      </c>
      <c r="F300" s="1">
        <v>0</v>
      </c>
      <c r="G300" s="8">
        <v>1533315</v>
      </c>
      <c r="H300" s="8">
        <v>424545</v>
      </c>
      <c r="I300" s="8">
        <v>10833738</v>
      </c>
      <c r="J300" s="1" t="s">
        <v>172</v>
      </c>
    </row>
    <row r="301" spans="1:10">
      <c r="A301" s="1" t="s">
        <v>241</v>
      </c>
      <c r="B301" s="1">
        <v>300</v>
      </c>
      <c r="C301" s="1">
        <v>202202</v>
      </c>
      <c r="D301" s="4" t="s">
        <v>265</v>
      </c>
      <c r="E301" s="1">
        <v>3</v>
      </c>
      <c r="F301" s="1">
        <v>0</v>
      </c>
      <c r="G301" s="8">
        <v>4543140</v>
      </c>
      <c r="H301" s="8">
        <v>1703041</v>
      </c>
      <c r="I301" s="8">
        <v>25238550</v>
      </c>
      <c r="J301" s="1" t="s">
        <v>172</v>
      </c>
    </row>
    <row r="302" spans="1:10">
      <c r="A302" s="1" t="s">
        <v>241</v>
      </c>
      <c r="B302" s="1">
        <v>301</v>
      </c>
      <c r="C302" s="1">
        <v>202202</v>
      </c>
      <c r="D302" s="4" t="s">
        <v>271</v>
      </c>
      <c r="E302" s="1">
        <v>1</v>
      </c>
      <c r="F302" s="1">
        <v>0</v>
      </c>
      <c r="G302" s="8">
        <v>429033</v>
      </c>
      <c r="H302" s="8">
        <v>184530</v>
      </c>
      <c r="I302" s="8">
        <v>8182831</v>
      </c>
      <c r="J302" s="1" t="s">
        <v>172</v>
      </c>
    </row>
    <row r="303" spans="1:10">
      <c r="A303" s="1" t="s">
        <v>241</v>
      </c>
      <c r="B303" s="1">
        <v>302</v>
      </c>
      <c r="C303" s="1">
        <v>202202</v>
      </c>
      <c r="D303" s="4" t="s">
        <v>271</v>
      </c>
      <c r="E303" s="1">
        <v>3</v>
      </c>
      <c r="F303" s="1">
        <v>0</v>
      </c>
      <c r="G303" s="8">
        <v>2580563</v>
      </c>
      <c r="H303" s="8">
        <v>872725</v>
      </c>
      <c r="I303" s="8">
        <v>23394898</v>
      </c>
      <c r="J303" s="1" t="s">
        <v>172</v>
      </c>
    </row>
    <row r="304" spans="1:10">
      <c r="A304" s="1" t="s">
        <v>241</v>
      </c>
      <c r="B304" s="1">
        <v>303</v>
      </c>
      <c r="C304" s="1">
        <v>202202</v>
      </c>
      <c r="D304" s="4" t="s">
        <v>278</v>
      </c>
      <c r="E304" s="1">
        <v>1</v>
      </c>
      <c r="F304" s="1">
        <v>0</v>
      </c>
      <c r="G304" s="8">
        <v>400108</v>
      </c>
      <c r="H304" s="8">
        <v>192160</v>
      </c>
      <c r="I304" s="8">
        <v>6744788</v>
      </c>
      <c r="J304" s="1" t="s">
        <v>172</v>
      </c>
    </row>
    <row r="305" spans="1:10">
      <c r="A305" s="1" t="s">
        <v>241</v>
      </c>
      <c r="B305" s="1">
        <v>304</v>
      </c>
      <c r="C305" s="1">
        <v>202202</v>
      </c>
      <c r="D305" s="4" t="s">
        <v>278</v>
      </c>
      <c r="E305" s="1">
        <v>3</v>
      </c>
      <c r="F305" s="1">
        <v>0</v>
      </c>
      <c r="G305" s="8">
        <v>1839348</v>
      </c>
      <c r="H305" s="8">
        <v>585528</v>
      </c>
      <c r="I305" s="8">
        <v>12035608</v>
      </c>
      <c r="J305" s="1" t="s">
        <v>172</v>
      </c>
    </row>
    <row r="306" spans="1:10">
      <c r="A306" s="1" t="s">
        <v>241</v>
      </c>
      <c r="B306" s="1">
        <v>305</v>
      </c>
      <c r="C306" s="1">
        <v>202203</v>
      </c>
      <c r="D306" s="4" t="s">
        <v>256</v>
      </c>
      <c r="E306" s="1">
        <v>1</v>
      </c>
      <c r="F306" s="1">
        <v>0</v>
      </c>
      <c r="G306" s="8">
        <v>6039090</v>
      </c>
      <c r="H306" s="8">
        <v>1147171</v>
      </c>
      <c r="I306" s="8">
        <v>46861200</v>
      </c>
      <c r="J306" s="1" t="s">
        <v>172</v>
      </c>
    </row>
    <row r="307" spans="1:10">
      <c r="A307" s="1" t="s">
        <v>241</v>
      </c>
      <c r="B307" s="1">
        <v>306</v>
      </c>
      <c r="C307" s="1">
        <v>202203</v>
      </c>
      <c r="D307" s="4" t="s">
        <v>256</v>
      </c>
      <c r="E307" s="1">
        <v>3</v>
      </c>
      <c r="F307" s="1">
        <v>0</v>
      </c>
      <c r="G307" s="8">
        <v>49147876</v>
      </c>
      <c r="H307" s="8">
        <v>8220605</v>
      </c>
      <c r="I307" s="8">
        <v>103951345</v>
      </c>
      <c r="J307" s="1" t="s">
        <v>172</v>
      </c>
    </row>
    <row r="308" spans="1:10">
      <c r="A308" s="1" t="s">
        <v>241</v>
      </c>
      <c r="B308" s="1">
        <v>307</v>
      </c>
      <c r="C308" s="1">
        <v>202203</v>
      </c>
      <c r="D308" s="4" t="s">
        <v>265</v>
      </c>
      <c r="E308" s="1">
        <v>1</v>
      </c>
      <c r="F308" s="1">
        <v>0</v>
      </c>
      <c r="G308" s="8">
        <v>802462</v>
      </c>
      <c r="H308" s="8">
        <v>291953</v>
      </c>
      <c r="I308" s="8">
        <v>7262735</v>
      </c>
      <c r="J308" s="1" t="s">
        <v>172</v>
      </c>
    </row>
    <row r="309" spans="1:10">
      <c r="A309" s="1" t="s">
        <v>241</v>
      </c>
      <c r="B309" s="1">
        <v>308</v>
      </c>
      <c r="C309" s="1">
        <v>202203</v>
      </c>
      <c r="D309" s="4" t="s">
        <v>265</v>
      </c>
      <c r="E309" s="1">
        <v>3</v>
      </c>
      <c r="F309" s="1">
        <v>0</v>
      </c>
      <c r="G309" s="8">
        <v>5281186</v>
      </c>
      <c r="H309" s="8">
        <v>1823881</v>
      </c>
      <c r="I309" s="8">
        <v>24167898</v>
      </c>
      <c r="J309" s="1" t="s">
        <v>172</v>
      </c>
    </row>
    <row r="310" spans="1:10">
      <c r="A310" s="1" t="s">
        <v>241</v>
      </c>
      <c r="B310" s="1">
        <v>309</v>
      </c>
      <c r="C310" s="1">
        <v>202203</v>
      </c>
      <c r="D310" s="4" t="s">
        <v>271</v>
      </c>
      <c r="E310" s="1">
        <v>1</v>
      </c>
      <c r="F310" s="1">
        <v>0</v>
      </c>
      <c r="G310" s="8">
        <v>625096</v>
      </c>
      <c r="H310" s="8">
        <v>240784</v>
      </c>
      <c r="I310" s="8">
        <v>10517179</v>
      </c>
      <c r="J310" s="1" t="s">
        <v>172</v>
      </c>
    </row>
    <row r="311" spans="1:10">
      <c r="A311" s="1" t="s">
        <v>241</v>
      </c>
      <c r="B311" s="1">
        <v>310</v>
      </c>
      <c r="C311" s="1">
        <v>202203</v>
      </c>
      <c r="D311" s="4" t="s">
        <v>271</v>
      </c>
      <c r="E311" s="1">
        <v>3</v>
      </c>
      <c r="F311" s="1">
        <v>0</v>
      </c>
      <c r="G311" s="8">
        <v>3568963</v>
      </c>
      <c r="H311" s="8">
        <v>1142314</v>
      </c>
      <c r="I311" s="8">
        <v>31187535</v>
      </c>
      <c r="J311" s="1" t="s">
        <v>172</v>
      </c>
    </row>
    <row r="312" spans="1:10">
      <c r="A312" s="1" t="s">
        <v>241</v>
      </c>
      <c r="B312" s="1">
        <v>311</v>
      </c>
      <c r="C312" s="1">
        <v>202203</v>
      </c>
      <c r="D312" s="4" t="s">
        <v>278</v>
      </c>
      <c r="E312" s="1">
        <v>1</v>
      </c>
      <c r="F312" s="1">
        <v>0</v>
      </c>
      <c r="G312" s="8">
        <v>529201</v>
      </c>
      <c r="H312" s="8">
        <v>143524</v>
      </c>
      <c r="I312" s="8">
        <v>7438291</v>
      </c>
      <c r="J312" s="1" t="s">
        <v>172</v>
      </c>
    </row>
    <row r="313" spans="1:10">
      <c r="A313" s="1" t="s">
        <v>241</v>
      </c>
      <c r="B313" s="1">
        <v>312</v>
      </c>
      <c r="C313" s="1">
        <v>202203</v>
      </c>
      <c r="D313" s="4" t="s">
        <v>278</v>
      </c>
      <c r="E313" s="1">
        <v>3</v>
      </c>
      <c r="F313" s="1">
        <v>0</v>
      </c>
      <c r="G313" s="8">
        <v>2958507</v>
      </c>
      <c r="H313" s="8">
        <v>875677</v>
      </c>
      <c r="I313" s="8">
        <v>17709218</v>
      </c>
      <c r="J313" s="1" t="s">
        <v>172</v>
      </c>
    </row>
    <row r="314" spans="1:10">
      <c r="A314" s="1" t="s">
        <v>241</v>
      </c>
      <c r="B314" s="1">
        <v>313</v>
      </c>
      <c r="C314" s="1">
        <v>202204</v>
      </c>
      <c r="D314" s="4" t="s">
        <v>256</v>
      </c>
      <c r="E314" s="1">
        <v>1</v>
      </c>
      <c r="F314" s="1">
        <v>0</v>
      </c>
      <c r="G314" s="8">
        <v>6175502</v>
      </c>
      <c r="H314" s="8">
        <v>1154098</v>
      </c>
      <c r="I314" s="8">
        <v>37316229</v>
      </c>
      <c r="J314" s="1" t="s">
        <v>172</v>
      </c>
    </row>
    <row r="315" spans="1:10">
      <c r="A315" s="1" t="s">
        <v>241</v>
      </c>
      <c r="B315" s="1">
        <v>314</v>
      </c>
      <c r="C315" s="1">
        <v>202204</v>
      </c>
      <c r="D315" s="4" t="s">
        <v>256</v>
      </c>
      <c r="E315" s="1">
        <v>3</v>
      </c>
      <c r="F315" s="1">
        <v>0</v>
      </c>
      <c r="G315" s="8">
        <v>36578019</v>
      </c>
      <c r="H315" s="8">
        <v>6154847</v>
      </c>
      <c r="I315" s="8">
        <v>85773315</v>
      </c>
      <c r="J315" s="1" t="s">
        <v>172</v>
      </c>
    </row>
    <row r="316" spans="1:10">
      <c r="A316" s="1" t="s">
        <v>241</v>
      </c>
      <c r="B316" s="1">
        <v>315</v>
      </c>
      <c r="C316" s="1">
        <v>202204</v>
      </c>
      <c r="D316" s="4" t="s">
        <v>265</v>
      </c>
      <c r="E316" s="1">
        <v>1</v>
      </c>
      <c r="F316" s="1">
        <v>0</v>
      </c>
      <c r="G316" s="8">
        <v>573955</v>
      </c>
      <c r="H316" s="8">
        <v>199663</v>
      </c>
      <c r="I316" s="8">
        <v>5498858</v>
      </c>
      <c r="J316" s="1" t="s">
        <v>172</v>
      </c>
    </row>
    <row r="317" spans="1:10">
      <c r="A317" s="1" t="s">
        <v>241</v>
      </c>
      <c r="B317" s="1">
        <v>316</v>
      </c>
      <c r="C317" s="1">
        <v>202204</v>
      </c>
      <c r="D317" s="4" t="s">
        <v>265</v>
      </c>
      <c r="E317" s="1">
        <v>3</v>
      </c>
      <c r="F317" s="1">
        <v>0</v>
      </c>
      <c r="G317" s="8">
        <v>2767482</v>
      </c>
      <c r="H317" s="8">
        <v>983494</v>
      </c>
      <c r="I317" s="8">
        <v>14429167</v>
      </c>
      <c r="J317" s="1" t="s">
        <v>172</v>
      </c>
    </row>
    <row r="318" spans="1:10">
      <c r="A318" s="1" t="s">
        <v>241</v>
      </c>
      <c r="B318" s="1">
        <v>317</v>
      </c>
      <c r="C318" s="1">
        <v>202204</v>
      </c>
      <c r="D318" s="4" t="s">
        <v>271</v>
      </c>
      <c r="E318" s="1">
        <v>1</v>
      </c>
      <c r="F318" s="1">
        <v>0</v>
      </c>
      <c r="G318" s="8">
        <v>618524</v>
      </c>
      <c r="H318" s="8">
        <v>227601</v>
      </c>
      <c r="I318" s="8">
        <v>9894549</v>
      </c>
      <c r="J318" s="1" t="s">
        <v>172</v>
      </c>
    </row>
    <row r="319" spans="1:10">
      <c r="A319" s="1" t="s">
        <v>241</v>
      </c>
      <c r="B319" s="1">
        <v>318</v>
      </c>
      <c r="C319" s="1">
        <v>202204</v>
      </c>
      <c r="D319" s="4" t="s">
        <v>271</v>
      </c>
      <c r="E319" s="1">
        <v>3</v>
      </c>
      <c r="F319" s="1">
        <v>0</v>
      </c>
      <c r="G319" s="8">
        <v>3014394</v>
      </c>
      <c r="H319" s="8">
        <v>975758</v>
      </c>
      <c r="I319" s="8">
        <v>27652704</v>
      </c>
      <c r="J319" s="1" t="s">
        <v>172</v>
      </c>
    </row>
    <row r="320" spans="1:10">
      <c r="A320" s="1" t="s">
        <v>241</v>
      </c>
      <c r="B320" s="1">
        <v>319</v>
      </c>
      <c r="C320" s="1">
        <v>202204</v>
      </c>
      <c r="D320" s="4" t="s">
        <v>278</v>
      </c>
      <c r="E320" s="1">
        <v>1</v>
      </c>
      <c r="F320" s="1">
        <v>0</v>
      </c>
      <c r="G320" s="8">
        <v>494540</v>
      </c>
      <c r="H320" s="8">
        <v>160650</v>
      </c>
      <c r="I320" s="8">
        <v>7363631</v>
      </c>
      <c r="J320" s="1" t="s">
        <v>172</v>
      </c>
    </row>
    <row r="321" spans="1:10">
      <c r="A321" s="1" t="s">
        <v>241</v>
      </c>
      <c r="B321" s="1">
        <v>320</v>
      </c>
      <c r="C321" s="1">
        <v>202204</v>
      </c>
      <c r="D321" s="4" t="s">
        <v>278</v>
      </c>
      <c r="E321" s="1">
        <v>3</v>
      </c>
      <c r="F321" s="1">
        <v>0</v>
      </c>
      <c r="G321" s="8">
        <v>2469490</v>
      </c>
      <c r="H321" s="8">
        <v>708217</v>
      </c>
      <c r="I321" s="8">
        <v>16597478</v>
      </c>
      <c r="J321" s="1" t="s">
        <v>172</v>
      </c>
    </row>
    <row r="322" spans="1:10">
      <c r="A322" s="1" t="s">
        <v>241</v>
      </c>
      <c r="B322" s="1">
        <v>321</v>
      </c>
      <c r="C322" s="1">
        <v>202205</v>
      </c>
      <c r="D322" s="4" t="s">
        <v>256</v>
      </c>
      <c r="E322" s="1">
        <v>1</v>
      </c>
      <c r="F322" s="1">
        <v>0</v>
      </c>
      <c r="G322" s="8">
        <v>6461493</v>
      </c>
      <c r="H322" s="8">
        <v>1382639</v>
      </c>
      <c r="I322" s="8">
        <v>48306051</v>
      </c>
      <c r="J322" s="1" t="s">
        <v>172</v>
      </c>
    </row>
    <row r="323" spans="1:10">
      <c r="A323" s="1" t="s">
        <v>241</v>
      </c>
      <c r="B323" s="1">
        <v>322</v>
      </c>
      <c r="C323" s="1">
        <v>202205</v>
      </c>
      <c r="D323" s="4" t="s">
        <v>256</v>
      </c>
      <c r="E323" s="1">
        <v>3</v>
      </c>
      <c r="F323" s="1">
        <v>0</v>
      </c>
      <c r="G323" s="8">
        <v>50382289</v>
      </c>
      <c r="H323" s="8">
        <v>8158274</v>
      </c>
      <c r="I323" s="8">
        <v>112741601</v>
      </c>
      <c r="J323" s="1" t="s">
        <v>172</v>
      </c>
    </row>
    <row r="324" spans="1:10">
      <c r="A324" s="1" t="s">
        <v>241</v>
      </c>
      <c r="B324" s="1">
        <v>323</v>
      </c>
      <c r="C324" s="1">
        <v>202205</v>
      </c>
      <c r="D324" s="4" t="s">
        <v>265</v>
      </c>
      <c r="E324" s="1">
        <v>1</v>
      </c>
      <c r="F324" s="1">
        <v>0</v>
      </c>
      <c r="G324" s="8">
        <v>601474</v>
      </c>
      <c r="H324" s="8">
        <v>228674</v>
      </c>
      <c r="I324" s="8">
        <v>6130374</v>
      </c>
      <c r="J324" s="1" t="s">
        <v>172</v>
      </c>
    </row>
    <row r="325" spans="1:10">
      <c r="A325" s="1" t="s">
        <v>241</v>
      </c>
      <c r="B325" s="1">
        <v>324</v>
      </c>
      <c r="C325" s="1">
        <v>202205</v>
      </c>
      <c r="D325" s="4" t="s">
        <v>265</v>
      </c>
      <c r="E325" s="1">
        <v>3</v>
      </c>
      <c r="F325" s="1">
        <v>0</v>
      </c>
      <c r="G325" s="8">
        <v>3828635</v>
      </c>
      <c r="H325" s="8">
        <v>1384402</v>
      </c>
      <c r="I325" s="8">
        <v>21987076</v>
      </c>
      <c r="J325" s="1" t="s">
        <v>172</v>
      </c>
    </row>
    <row r="326" spans="1:10">
      <c r="A326" s="1" t="s">
        <v>241</v>
      </c>
      <c r="B326" s="1">
        <v>325</v>
      </c>
      <c r="C326" s="1">
        <v>202205</v>
      </c>
      <c r="D326" s="4" t="s">
        <v>271</v>
      </c>
      <c r="E326" s="1">
        <v>1</v>
      </c>
      <c r="F326" s="1">
        <v>0</v>
      </c>
      <c r="G326" s="8">
        <v>946948</v>
      </c>
      <c r="H326" s="8">
        <v>260347</v>
      </c>
      <c r="I326" s="8">
        <v>14516331</v>
      </c>
      <c r="J326" s="1" t="s">
        <v>172</v>
      </c>
    </row>
    <row r="327" spans="1:10">
      <c r="A327" s="1" t="s">
        <v>241</v>
      </c>
      <c r="B327" s="1">
        <v>326</v>
      </c>
      <c r="C327" s="1">
        <v>202205</v>
      </c>
      <c r="D327" s="4" t="s">
        <v>271</v>
      </c>
      <c r="E327" s="1">
        <v>3</v>
      </c>
      <c r="F327" s="1">
        <v>0</v>
      </c>
      <c r="G327" s="8">
        <v>4132973</v>
      </c>
      <c r="H327" s="8">
        <v>1230079</v>
      </c>
      <c r="I327" s="8">
        <v>40545138</v>
      </c>
      <c r="J327" s="1" t="s">
        <v>172</v>
      </c>
    </row>
    <row r="328" spans="1:10">
      <c r="A328" s="1" t="s">
        <v>241</v>
      </c>
      <c r="B328" s="1">
        <v>327</v>
      </c>
      <c r="C328" s="1">
        <v>202205</v>
      </c>
      <c r="D328" s="4" t="s">
        <v>278</v>
      </c>
      <c r="E328" s="1">
        <v>1</v>
      </c>
      <c r="F328" s="1">
        <v>0</v>
      </c>
      <c r="G328" s="8">
        <v>483680</v>
      </c>
      <c r="H328" s="8">
        <v>155861</v>
      </c>
      <c r="I328" s="8">
        <v>8161029</v>
      </c>
      <c r="J328" s="1" t="s">
        <v>172</v>
      </c>
    </row>
    <row r="329" spans="1:10">
      <c r="A329" s="1" t="s">
        <v>241</v>
      </c>
      <c r="B329" s="1">
        <v>328</v>
      </c>
      <c r="C329" s="1">
        <v>202205</v>
      </c>
      <c r="D329" s="4" t="s">
        <v>278</v>
      </c>
      <c r="E329" s="1">
        <v>3</v>
      </c>
      <c r="F329" s="1">
        <v>0</v>
      </c>
      <c r="G329" s="8">
        <v>3649019</v>
      </c>
      <c r="H329" s="8">
        <v>980016</v>
      </c>
      <c r="I329" s="8">
        <v>22474299</v>
      </c>
      <c r="J329" s="1" t="s">
        <v>172</v>
      </c>
    </row>
    <row r="330" spans="1:10">
      <c r="A330" s="1" t="s">
        <v>241</v>
      </c>
      <c r="B330" s="1">
        <v>329</v>
      </c>
      <c r="C330" s="1">
        <v>202206</v>
      </c>
      <c r="D330" s="4" t="s">
        <v>256</v>
      </c>
      <c r="E330" s="1">
        <v>1</v>
      </c>
      <c r="F330" s="1">
        <v>0</v>
      </c>
      <c r="G330" s="8">
        <v>5600525</v>
      </c>
      <c r="H330" s="8">
        <v>1237198</v>
      </c>
      <c r="I330" s="8">
        <v>41473247</v>
      </c>
      <c r="J330" s="1" t="s">
        <v>172</v>
      </c>
    </row>
    <row r="331" spans="1:10">
      <c r="A331" s="1" t="s">
        <v>241</v>
      </c>
      <c r="B331" s="1">
        <v>330</v>
      </c>
      <c r="C331" s="1">
        <v>202206</v>
      </c>
      <c r="D331" s="4" t="s">
        <v>256</v>
      </c>
      <c r="E331" s="1">
        <v>3</v>
      </c>
      <c r="F331" s="1">
        <v>0</v>
      </c>
      <c r="G331" s="8">
        <v>32422501</v>
      </c>
      <c r="H331" s="8">
        <v>5546980</v>
      </c>
      <c r="I331" s="8">
        <v>78328136</v>
      </c>
      <c r="J331" s="1" t="s">
        <v>172</v>
      </c>
    </row>
    <row r="332" spans="1:10">
      <c r="A332" s="1" t="s">
        <v>241</v>
      </c>
      <c r="B332" s="1">
        <v>331</v>
      </c>
      <c r="C332" s="1">
        <v>202206</v>
      </c>
      <c r="D332" s="4" t="s">
        <v>265</v>
      </c>
      <c r="E332" s="1">
        <v>1</v>
      </c>
      <c r="F332" s="1">
        <v>0</v>
      </c>
      <c r="G332" s="8">
        <v>491119</v>
      </c>
      <c r="H332" s="8">
        <v>188276</v>
      </c>
      <c r="I332" s="8">
        <v>5169127</v>
      </c>
      <c r="J332" s="1" t="s">
        <v>172</v>
      </c>
    </row>
    <row r="333" spans="1:10">
      <c r="A333" s="1" t="s">
        <v>241</v>
      </c>
      <c r="B333" s="1">
        <v>332</v>
      </c>
      <c r="C333" s="1">
        <v>202206</v>
      </c>
      <c r="D333" s="4" t="s">
        <v>265</v>
      </c>
      <c r="E333" s="1">
        <v>3</v>
      </c>
      <c r="F333" s="1">
        <v>0</v>
      </c>
      <c r="G333" s="8">
        <v>5009236</v>
      </c>
      <c r="H333" s="8">
        <v>1849416</v>
      </c>
      <c r="I333" s="8">
        <v>28547898</v>
      </c>
      <c r="J333" s="1" t="s">
        <v>172</v>
      </c>
    </row>
    <row r="334" spans="1:10">
      <c r="A334" s="1" t="s">
        <v>241</v>
      </c>
      <c r="B334" s="1">
        <v>333</v>
      </c>
      <c r="C334" s="1">
        <v>202206</v>
      </c>
      <c r="D334" s="4" t="s">
        <v>271</v>
      </c>
      <c r="E334" s="1">
        <v>1</v>
      </c>
      <c r="F334" s="1">
        <v>0</v>
      </c>
      <c r="G334" s="8">
        <v>602044</v>
      </c>
      <c r="H334" s="8">
        <v>312544</v>
      </c>
      <c r="I334" s="8">
        <v>9504230</v>
      </c>
      <c r="J334" s="1" t="s">
        <v>172</v>
      </c>
    </row>
    <row r="335" spans="1:10">
      <c r="A335" s="1" t="s">
        <v>241</v>
      </c>
      <c r="B335" s="1">
        <v>334</v>
      </c>
      <c r="C335" s="1">
        <v>202206</v>
      </c>
      <c r="D335" s="4" t="s">
        <v>271</v>
      </c>
      <c r="E335" s="1">
        <v>3</v>
      </c>
      <c r="F335" s="1">
        <v>0</v>
      </c>
      <c r="G335" s="8">
        <v>3460581</v>
      </c>
      <c r="H335" s="8">
        <v>1147156</v>
      </c>
      <c r="I335" s="8">
        <v>33416483</v>
      </c>
      <c r="J335" s="1" t="s">
        <v>172</v>
      </c>
    </row>
    <row r="336" spans="1:10">
      <c r="A336" s="1" t="s">
        <v>241</v>
      </c>
      <c r="B336" s="1">
        <v>335</v>
      </c>
      <c r="C336" s="1">
        <v>202206</v>
      </c>
      <c r="D336" s="4" t="s">
        <v>278</v>
      </c>
      <c r="E336" s="1">
        <v>1</v>
      </c>
      <c r="F336" s="1">
        <v>0</v>
      </c>
      <c r="G336" s="8">
        <v>391414</v>
      </c>
      <c r="H336" s="8">
        <v>127786</v>
      </c>
      <c r="I336" s="8">
        <v>7521659</v>
      </c>
      <c r="J336" s="1" t="s">
        <v>172</v>
      </c>
    </row>
    <row r="337" spans="1:10">
      <c r="A337" s="1" t="s">
        <v>241</v>
      </c>
      <c r="B337" s="1">
        <v>336</v>
      </c>
      <c r="C337" s="1">
        <v>202206</v>
      </c>
      <c r="D337" s="4" t="s">
        <v>278</v>
      </c>
      <c r="E337" s="1">
        <v>3</v>
      </c>
      <c r="F337" s="1">
        <v>0</v>
      </c>
      <c r="G337" s="8">
        <v>2503497</v>
      </c>
      <c r="H337" s="8">
        <v>724788</v>
      </c>
      <c r="I337" s="8">
        <v>17337017</v>
      </c>
      <c r="J337" s="1" t="s">
        <v>172</v>
      </c>
    </row>
    <row r="338" spans="1:10">
      <c r="A338" s="1" t="s">
        <v>241</v>
      </c>
      <c r="B338" s="1">
        <v>337</v>
      </c>
      <c r="C338" s="1">
        <v>202207</v>
      </c>
      <c r="D338" s="4" t="s">
        <v>256</v>
      </c>
      <c r="E338" s="1">
        <v>1</v>
      </c>
      <c r="F338" s="1">
        <v>0</v>
      </c>
      <c r="G338" s="8">
        <v>5684393</v>
      </c>
      <c r="H338" s="8">
        <v>1142132</v>
      </c>
      <c r="I338" s="8">
        <v>48766509</v>
      </c>
      <c r="J338" s="1" t="s">
        <v>172</v>
      </c>
    </row>
    <row r="339" spans="1:10">
      <c r="A339" s="1" t="s">
        <v>241</v>
      </c>
      <c r="B339" s="1">
        <v>338</v>
      </c>
      <c r="C339" s="1">
        <v>202207</v>
      </c>
      <c r="D339" s="4" t="s">
        <v>256</v>
      </c>
      <c r="E339" s="1">
        <v>3</v>
      </c>
      <c r="F339" s="1">
        <v>0</v>
      </c>
      <c r="G339" s="8">
        <v>32348555</v>
      </c>
      <c r="H339" s="8">
        <v>5506256</v>
      </c>
      <c r="I339" s="8">
        <v>81246381</v>
      </c>
      <c r="J339" s="1" t="s">
        <v>172</v>
      </c>
    </row>
    <row r="340" spans="1:10">
      <c r="A340" s="1" t="s">
        <v>241</v>
      </c>
      <c r="B340" s="1">
        <v>339</v>
      </c>
      <c r="C340" s="1">
        <v>202207</v>
      </c>
      <c r="D340" s="4" t="s">
        <v>265</v>
      </c>
      <c r="E340" s="1">
        <v>1</v>
      </c>
      <c r="F340" s="1">
        <v>0</v>
      </c>
      <c r="G340" s="8">
        <v>721255</v>
      </c>
      <c r="H340" s="8">
        <v>263880</v>
      </c>
      <c r="I340" s="8">
        <v>6509821</v>
      </c>
      <c r="J340" s="1" t="s">
        <v>172</v>
      </c>
    </row>
    <row r="341" spans="1:10">
      <c r="A341" s="1" t="s">
        <v>241</v>
      </c>
      <c r="B341" s="1">
        <v>340</v>
      </c>
      <c r="C341" s="1">
        <v>202207</v>
      </c>
      <c r="D341" s="4" t="s">
        <v>265</v>
      </c>
      <c r="E341" s="1">
        <v>3</v>
      </c>
      <c r="F341" s="1">
        <v>0</v>
      </c>
      <c r="G341" s="8">
        <v>7473342</v>
      </c>
      <c r="H341" s="8">
        <v>2669644</v>
      </c>
      <c r="I341" s="8">
        <v>40874294</v>
      </c>
      <c r="J341" s="1" t="s">
        <v>172</v>
      </c>
    </row>
    <row r="342" spans="1:10">
      <c r="A342" s="1" t="s">
        <v>241</v>
      </c>
      <c r="B342" s="1">
        <v>341</v>
      </c>
      <c r="C342" s="1">
        <v>202207</v>
      </c>
      <c r="D342" s="4" t="s">
        <v>271</v>
      </c>
      <c r="E342" s="1">
        <v>1</v>
      </c>
      <c r="F342" s="1">
        <v>0</v>
      </c>
      <c r="G342" s="8">
        <v>676114</v>
      </c>
      <c r="H342" s="8">
        <v>237496</v>
      </c>
      <c r="I342" s="8">
        <v>10509548</v>
      </c>
      <c r="J342" s="1" t="s">
        <v>172</v>
      </c>
    </row>
    <row r="343" spans="1:10">
      <c r="A343" s="1" t="s">
        <v>241</v>
      </c>
      <c r="B343" s="1">
        <v>342</v>
      </c>
      <c r="C343" s="1">
        <v>202207</v>
      </c>
      <c r="D343" s="4" t="s">
        <v>271</v>
      </c>
      <c r="E343" s="1">
        <v>3</v>
      </c>
      <c r="F343" s="1">
        <v>0</v>
      </c>
      <c r="G343" s="8">
        <v>2964231</v>
      </c>
      <c r="H343" s="8">
        <v>988720</v>
      </c>
      <c r="I343" s="8">
        <v>31047794</v>
      </c>
      <c r="J343" s="1" t="s">
        <v>172</v>
      </c>
    </row>
    <row r="344" spans="1:10">
      <c r="A344" s="1" t="s">
        <v>241</v>
      </c>
      <c r="B344" s="1">
        <v>343</v>
      </c>
      <c r="C344" s="1">
        <v>202207</v>
      </c>
      <c r="D344" s="4" t="s">
        <v>278</v>
      </c>
      <c r="E344" s="1">
        <v>1</v>
      </c>
      <c r="F344" s="1">
        <v>0</v>
      </c>
      <c r="G344" s="8">
        <v>444559</v>
      </c>
      <c r="H344" s="8">
        <v>145554</v>
      </c>
      <c r="I344" s="8">
        <v>8717776</v>
      </c>
      <c r="J344" s="1" t="s">
        <v>172</v>
      </c>
    </row>
    <row r="345" spans="1:10">
      <c r="A345" s="1" t="s">
        <v>241</v>
      </c>
      <c r="B345" s="1">
        <v>344</v>
      </c>
      <c r="C345" s="1">
        <v>202207</v>
      </c>
      <c r="D345" s="4" t="s">
        <v>278</v>
      </c>
      <c r="E345" s="1">
        <v>3</v>
      </c>
      <c r="F345" s="1">
        <v>0</v>
      </c>
      <c r="G345" s="8">
        <v>3220414</v>
      </c>
      <c r="H345" s="8">
        <v>961827</v>
      </c>
      <c r="I345" s="8">
        <v>22501863</v>
      </c>
      <c r="J345" s="1" t="s">
        <v>172</v>
      </c>
    </row>
    <row r="346" spans="1:10">
      <c r="A346" s="1" t="s">
        <v>241</v>
      </c>
      <c r="B346" s="1">
        <v>345</v>
      </c>
      <c r="C346" s="1">
        <v>202208</v>
      </c>
      <c r="D346" s="4" t="s">
        <v>256</v>
      </c>
      <c r="E346" s="1">
        <v>1</v>
      </c>
      <c r="F346" s="1">
        <v>0</v>
      </c>
      <c r="G346" s="8">
        <v>5384228</v>
      </c>
      <c r="H346" s="8">
        <v>1220943</v>
      </c>
      <c r="I346" s="8">
        <v>41473429</v>
      </c>
      <c r="J346" s="1" t="s">
        <v>172</v>
      </c>
    </row>
    <row r="347" spans="1:10">
      <c r="A347" s="1" t="s">
        <v>241</v>
      </c>
      <c r="B347" s="1">
        <v>346</v>
      </c>
      <c r="C347" s="1">
        <v>202208</v>
      </c>
      <c r="D347" s="4" t="s">
        <v>256</v>
      </c>
      <c r="E347" s="1">
        <v>3</v>
      </c>
      <c r="F347" s="1">
        <v>0</v>
      </c>
      <c r="G347" s="8">
        <v>26711670</v>
      </c>
      <c r="H347" s="8">
        <v>4944726</v>
      </c>
      <c r="I347" s="8">
        <v>72978816</v>
      </c>
      <c r="J347" s="1" t="s">
        <v>172</v>
      </c>
    </row>
    <row r="348" spans="1:10">
      <c r="A348" s="1" t="s">
        <v>241</v>
      </c>
      <c r="B348" s="1">
        <v>347</v>
      </c>
      <c r="C348" s="1">
        <v>202208</v>
      </c>
      <c r="D348" s="4" t="s">
        <v>265</v>
      </c>
      <c r="E348" s="1">
        <v>1</v>
      </c>
      <c r="F348" s="1">
        <v>0</v>
      </c>
      <c r="G348" s="8">
        <v>1145254</v>
      </c>
      <c r="H348" s="8">
        <v>631641</v>
      </c>
      <c r="I348" s="8">
        <v>9862932</v>
      </c>
      <c r="J348" s="1" t="s">
        <v>172</v>
      </c>
    </row>
    <row r="349" spans="1:10">
      <c r="A349" s="1" t="s">
        <v>241</v>
      </c>
      <c r="B349" s="1">
        <v>348</v>
      </c>
      <c r="C349" s="1">
        <v>202208</v>
      </c>
      <c r="D349" s="4" t="s">
        <v>265</v>
      </c>
      <c r="E349" s="1">
        <v>3</v>
      </c>
      <c r="F349" s="1">
        <v>0</v>
      </c>
      <c r="G349" s="8">
        <v>10938655</v>
      </c>
      <c r="H349" s="8">
        <v>4015829</v>
      </c>
      <c r="I349" s="8">
        <v>67077488</v>
      </c>
      <c r="J349" s="1" t="s">
        <v>172</v>
      </c>
    </row>
    <row r="350" spans="1:10">
      <c r="A350" s="1" t="s">
        <v>241</v>
      </c>
      <c r="B350" s="1">
        <v>349</v>
      </c>
      <c r="C350" s="1">
        <v>202208</v>
      </c>
      <c r="D350" s="4" t="s">
        <v>271</v>
      </c>
      <c r="E350" s="1">
        <v>1</v>
      </c>
      <c r="F350" s="1">
        <v>0</v>
      </c>
      <c r="G350" s="8">
        <v>632457</v>
      </c>
      <c r="H350" s="8">
        <v>240349</v>
      </c>
      <c r="I350" s="8">
        <v>10360674</v>
      </c>
      <c r="J350" s="1" t="s">
        <v>172</v>
      </c>
    </row>
    <row r="351" spans="1:10">
      <c r="A351" s="1" t="s">
        <v>241</v>
      </c>
      <c r="B351" s="1">
        <v>350</v>
      </c>
      <c r="C351" s="1">
        <v>202208</v>
      </c>
      <c r="D351" s="4" t="s">
        <v>271</v>
      </c>
      <c r="E351" s="1">
        <v>3</v>
      </c>
      <c r="F351" s="1">
        <v>0</v>
      </c>
      <c r="G351" s="8">
        <v>2794538</v>
      </c>
      <c r="H351" s="8">
        <v>959756</v>
      </c>
      <c r="I351" s="8">
        <v>31887654</v>
      </c>
      <c r="J351" s="1" t="s">
        <v>172</v>
      </c>
    </row>
    <row r="352" spans="1:10">
      <c r="A352" s="1" t="s">
        <v>241</v>
      </c>
      <c r="B352" s="1">
        <v>351</v>
      </c>
      <c r="C352" s="1">
        <v>202208</v>
      </c>
      <c r="D352" s="4" t="s">
        <v>278</v>
      </c>
      <c r="E352" s="1">
        <v>1</v>
      </c>
      <c r="F352" s="1">
        <v>0</v>
      </c>
      <c r="G352" s="8">
        <v>485447</v>
      </c>
      <c r="H352" s="8">
        <v>170091</v>
      </c>
      <c r="I352" s="8">
        <v>9025031</v>
      </c>
      <c r="J352" s="1" t="s">
        <v>172</v>
      </c>
    </row>
    <row r="353" spans="1:10">
      <c r="A353" s="1" t="s">
        <v>241</v>
      </c>
      <c r="B353" s="1">
        <v>352</v>
      </c>
      <c r="C353" s="1">
        <v>202208</v>
      </c>
      <c r="D353" s="4" t="s">
        <v>278</v>
      </c>
      <c r="E353" s="1">
        <v>3</v>
      </c>
      <c r="F353" s="1">
        <v>0</v>
      </c>
      <c r="G353" s="8">
        <v>2793600</v>
      </c>
      <c r="H353" s="8">
        <v>944630</v>
      </c>
      <c r="I353" s="8">
        <v>22153346</v>
      </c>
      <c r="J353" s="1" t="s">
        <v>172</v>
      </c>
    </row>
    <row r="354" spans="1:10">
      <c r="A354" s="1" t="s">
        <v>241</v>
      </c>
      <c r="B354" s="1">
        <v>353</v>
      </c>
      <c r="C354" s="1">
        <v>202209</v>
      </c>
      <c r="D354" s="4" t="s">
        <v>256</v>
      </c>
      <c r="E354" s="1">
        <v>1</v>
      </c>
      <c r="F354" s="1">
        <v>0</v>
      </c>
      <c r="G354" s="8">
        <v>4363241</v>
      </c>
      <c r="H354" s="8">
        <v>1002083</v>
      </c>
      <c r="I354" s="8">
        <v>30623708</v>
      </c>
      <c r="J354" s="1" t="s">
        <v>172</v>
      </c>
    </row>
    <row r="355" spans="1:10">
      <c r="A355" s="1" t="s">
        <v>241</v>
      </c>
      <c r="B355" s="1">
        <v>354</v>
      </c>
      <c r="C355" s="1">
        <v>202209</v>
      </c>
      <c r="D355" s="4" t="s">
        <v>256</v>
      </c>
      <c r="E355" s="1">
        <v>3</v>
      </c>
      <c r="F355" s="1">
        <v>0</v>
      </c>
      <c r="G355" s="8">
        <v>33697261</v>
      </c>
      <c r="H355" s="8">
        <v>5775285</v>
      </c>
      <c r="I355" s="8">
        <v>80321653</v>
      </c>
      <c r="J355" s="1" t="s">
        <v>172</v>
      </c>
    </row>
    <row r="356" spans="1:10">
      <c r="A356" s="1" t="s">
        <v>241</v>
      </c>
      <c r="B356" s="1">
        <v>355</v>
      </c>
      <c r="C356" s="1">
        <v>202209</v>
      </c>
      <c r="D356" s="4" t="s">
        <v>265</v>
      </c>
      <c r="E356" s="1">
        <v>1</v>
      </c>
      <c r="F356" s="1">
        <v>0</v>
      </c>
      <c r="G356" s="8">
        <v>1320737</v>
      </c>
      <c r="H356" s="8">
        <v>620471</v>
      </c>
      <c r="I356" s="8">
        <v>12229679</v>
      </c>
      <c r="J356" s="1" t="s">
        <v>172</v>
      </c>
    </row>
    <row r="357" spans="1:10">
      <c r="A357" s="1" t="s">
        <v>241</v>
      </c>
      <c r="B357" s="1">
        <v>356</v>
      </c>
      <c r="C357" s="1">
        <v>202209</v>
      </c>
      <c r="D357" s="4" t="s">
        <v>265</v>
      </c>
      <c r="E357" s="1">
        <v>3</v>
      </c>
      <c r="F357" s="1">
        <v>0</v>
      </c>
      <c r="G357" s="8">
        <v>14713483</v>
      </c>
      <c r="H357" s="8">
        <v>5450252</v>
      </c>
      <c r="I357" s="8">
        <v>88665538</v>
      </c>
      <c r="J357" s="1" t="s">
        <v>172</v>
      </c>
    </row>
    <row r="358" spans="1:10">
      <c r="A358" s="1" t="s">
        <v>241</v>
      </c>
      <c r="B358" s="1">
        <v>357</v>
      </c>
      <c r="C358" s="1">
        <v>202209</v>
      </c>
      <c r="D358" s="4" t="s">
        <v>271</v>
      </c>
      <c r="E358" s="1">
        <v>1</v>
      </c>
      <c r="F358" s="1">
        <v>0</v>
      </c>
      <c r="G358" s="8">
        <v>643455</v>
      </c>
      <c r="H358" s="8">
        <v>271696</v>
      </c>
      <c r="I358" s="8">
        <v>10203407</v>
      </c>
      <c r="J358" s="1" t="s">
        <v>172</v>
      </c>
    </row>
    <row r="359" spans="1:10">
      <c r="A359" s="1" t="s">
        <v>241</v>
      </c>
      <c r="B359" s="1">
        <v>358</v>
      </c>
      <c r="C359" s="1">
        <v>202209</v>
      </c>
      <c r="D359" s="4" t="s">
        <v>271</v>
      </c>
      <c r="E359" s="1">
        <v>3</v>
      </c>
      <c r="F359" s="1">
        <v>0</v>
      </c>
      <c r="G359" s="8">
        <v>3436278</v>
      </c>
      <c r="H359" s="8">
        <v>1032494</v>
      </c>
      <c r="I359" s="8">
        <v>30399692</v>
      </c>
      <c r="J359" s="1" t="s">
        <v>172</v>
      </c>
    </row>
    <row r="360" spans="1:10">
      <c r="A360" s="1" t="s">
        <v>241</v>
      </c>
      <c r="B360" s="1">
        <v>359</v>
      </c>
      <c r="C360" s="1">
        <v>202209</v>
      </c>
      <c r="D360" s="4" t="s">
        <v>278</v>
      </c>
      <c r="E360" s="1">
        <v>1</v>
      </c>
      <c r="F360" s="1">
        <v>0</v>
      </c>
      <c r="G360" s="8">
        <v>431209</v>
      </c>
      <c r="H360" s="8">
        <v>209401</v>
      </c>
      <c r="I360" s="8">
        <v>8003127</v>
      </c>
      <c r="J360" s="1" t="s">
        <v>172</v>
      </c>
    </row>
    <row r="361" spans="1:10">
      <c r="A361" s="1" t="s">
        <v>241</v>
      </c>
      <c r="B361" s="1">
        <v>360</v>
      </c>
      <c r="C361" s="1">
        <v>202209</v>
      </c>
      <c r="D361" s="4" t="s">
        <v>278</v>
      </c>
      <c r="E361" s="1">
        <v>3</v>
      </c>
      <c r="F361" s="1">
        <v>0</v>
      </c>
      <c r="G361" s="8">
        <v>3313116</v>
      </c>
      <c r="H361" s="8">
        <v>1162764</v>
      </c>
      <c r="I361" s="8">
        <v>24382939</v>
      </c>
      <c r="J361" s="1" t="s">
        <v>172</v>
      </c>
    </row>
    <row r="362" spans="1:10">
      <c r="A362" s="1" t="s">
        <v>241</v>
      </c>
      <c r="B362" s="1">
        <v>361</v>
      </c>
      <c r="C362" s="1">
        <v>202210</v>
      </c>
      <c r="D362" s="4" t="s">
        <v>256</v>
      </c>
      <c r="E362" s="1">
        <v>1</v>
      </c>
      <c r="F362" s="1">
        <v>0</v>
      </c>
      <c r="G362" s="8">
        <v>3800934</v>
      </c>
      <c r="H362" s="8">
        <v>891393</v>
      </c>
      <c r="I362" s="8">
        <v>28623407</v>
      </c>
      <c r="J362" s="1" t="s">
        <v>172</v>
      </c>
    </row>
    <row r="363" spans="1:10">
      <c r="A363" s="1" t="s">
        <v>241</v>
      </c>
      <c r="B363" s="1">
        <v>362</v>
      </c>
      <c r="C363" s="1">
        <v>202210</v>
      </c>
      <c r="D363" s="4" t="s">
        <v>256</v>
      </c>
      <c r="E363" s="1">
        <v>3</v>
      </c>
      <c r="F363" s="1">
        <v>0</v>
      </c>
      <c r="G363" s="8">
        <v>36910352</v>
      </c>
      <c r="H363" s="8">
        <v>6460972</v>
      </c>
      <c r="I363" s="8">
        <v>90886913</v>
      </c>
      <c r="J363" s="1" t="s">
        <v>172</v>
      </c>
    </row>
    <row r="364" spans="1:10">
      <c r="A364" s="1" t="s">
        <v>241</v>
      </c>
      <c r="B364" s="1">
        <v>363</v>
      </c>
      <c r="C364" s="1">
        <v>202210</v>
      </c>
      <c r="D364" s="4" t="s">
        <v>265</v>
      </c>
      <c r="E364" s="1">
        <v>1</v>
      </c>
      <c r="F364" s="1">
        <v>0</v>
      </c>
      <c r="G364" s="8">
        <v>1685924</v>
      </c>
      <c r="H364" s="8">
        <v>660070</v>
      </c>
      <c r="I364" s="8">
        <v>17252243</v>
      </c>
      <c r="J364" s="1" t="s">
        <v>172</v>
      </c>
    </row>
    <row r="365" spans="1:10">
      <c r="A365" s="1" t="s">
        <v>241</v>
      </c>
      <c r="B365" s="1">
        <v>364</v>
      </c>
      <c r="C365" s="1">
        <v>202210</v>
      </c>
      <c r="D365" s="4" t="s">
        <v>265</v>
      </c>
      <c r="E365" s="1">
        <v>3</v>
      </c>
      <c r="F365" s="1">
        <v>0</v>
      </c>
      <c r="G365" s="8">
        <v>16295499</v>
      </c>
      <c r="H365" s="8">
        <v>5891695</v>
      </c>
      <c r="I365" s="8">
        <v>98486396</v>
      </c>
      <c r="J365" s="1" t="s">
        <v>172</v>
      </c>
    </row>
    <row r="366" spans="1:10">
      <c r="A366" s="1" t="s">
        <v>241</v>
      </c>
      <c r="B366" s="1">
        <v>365</v>
      </c>
      <c r="C366" s="1">
        <v>202210</v>
      </c>
      <c r="D366" s="4" t="s">
        <v>271</v>
      </c>
      <c r="E366" s="1">
        <v>1</v>
      </c>
      <c r="F366" s="1">
        <v>0</v>
      </c>
      <c r="G366" s="8">
        <v>500192</v>
      </c>
      <c r="H366" s="8">
        <v>201923</v>
      </c>
      <c r="I366" s="8">
        <v>9000879</v>
      </c>
      <c r="J366" s="1" t="s">
        <v>172</v>
      </c>
    </row>
    <row r="367" spans="1:10">
      <c r="A367" s="1" t="s">
        <v>241</v>
      </c>
      <c r="B367" s="1">
        <v>366</v>
      </c>
      <c r="C367" s="1">
        <v>202210</v>
      </c>
      <c r="D367" s="4" t="s">
        <v>271</v>
      </c>
      <c r="E367" s="1">
        <v>3</v>
      </c>
      <c r="F367" s="1">
        <v>0</v>
      </c>
      <c r="G367" s="8">
        <v>3097088</v>
      </c>
      <c r="H367" s="8">
        <v>1000043</v>
      </c>
      <c r="I367" s="8">
        <v>33396608</v>
      </c>
      <c r="J367" s="1" t="s">
        <v>172</v>
      </c>
    </row>
    <row r="368" spans="1:10">
      <c r="A368" s="1" t="s">
        <v>241</v>
      </c>
      <c r="B368" s="1">
        <v>367</v>
      </c>
      <c r="C368" s="1">
        <v>202210</v>
      </c>
      <c r="D368" s="4" t="s">
        <v>278</v>
      </c>
      <c r="E368" s="1">
        <v>1</v>
      </c>
      <c r="F368" s="1">
        <v>0</v>
      </c>
      <c r="G368" s="8">
        <v>376346</v>
      </c>
      <c r="H368" s="8">
        <v>181890</v>
      </c>
      <c r="I368" s="8">
        <v>7784770</v>
      </c>
      <c r="J368" s="1" t="s">
        <v>172</v>
      </c>
    </row>
    <row r="369" spans="1:10">
      <c r="A369" s="1" t="s">
        <v>241</v>
      </c>
      <c r="B369" s="1">
        <v>368</v>
      </c>
      <c r="C369" s="1">
        <v>202210</v>
      </c>
      <c r="D369" s="4" t="s">
        <v>278</v>
      </c>
      <c r="E369" s="1">
        <v>3</v>
      </c>
      <c r="F369" s="1">
        <v>0</v>
      </c>
      <c r="G369" s="8">
        <v>3324339</v>
      </c>
      <c r="H369" s="8">
        <v>1153422</v>
      </c>
      <c r="I369" s="8">
        <v>25832027</v>
      </c>
      <c r="J369" s="1" t="s">
        <v>172</v>
      </c>
    </row>
    <row r="370" spans="1:10">
      <c r="A370" s="1" t="s">
        <v>241</v>
      </c>
      <c r="B370" s="1">
        <v>369</v>
      </c>
      <c r="C370" s="1">
        <v>202211</v>
      </c>
      <c r="D370" s="4" t="s">
        <v>256</v>
      </c>
      <c r="E370" s="1">
        <v>1</v>
      </c>
      <c r="F370" s="1">
        <v>0</v>
      </c>
      <c r="G370" s="8">
        <v>3727379</v>
      </c>
      <c r="H370" s="8">
        <v>760494</v>
      </c>
      <c r="I370" s="8">
        <v>29419212</v>
      </c>
      <c r="J370" s="1" t="s">
        <v>172</v>
      </c>
    </row>
    <row r="371" spans="1:10">
      <c r="A371" s="1" t="s">
        <v>241</v>
      </c>
      <c r="B371" s="1">
        <v>370</v>
      </c>
      <c r="C371" s="1">
        <v>202211</v>
      </c>
      <c r="D371" s="4" t="s">
        <v>256</v>
      </c>
      <c r="E371" s="1">
        <v>3</v>
      </c>
      <c r="F371" s="1">
        <v>0</v>
      </c>
      <c r="G371" s="8">
        <v>32374745</v>
      </c>
      <c r="H371" s="8">
        <v>5797010</v>
      </c>
      <c r="I371" s="8">
        <v>83188136</v>
      </c>
      <c r="J371" s="1" t="s">
        <v>172</v>
      </c>
    </row>
    <row r="372" spans="1:10">
      <c r="A372" s="1" t="s">
        <v>241</v>
      </c>
      <c r="B372" s="1">
        <v>371</v>
      </c>
      <c r="C372" s="1">
        <v>202211</v>
      </c>
      <c r="D372" s="4" t="s">
        <v>265</v>
      </c>
      <c r="E372" s="1">
        <v>1</v>
      </c>
      <c r="F372" s="1">
        <v>0</v>
      </c>
      <c r="G372" s="8">
        <v>2075642</v>
      </c>
      <c r="H372" s="8">
        <v>873568</v>
      </c>
      <c r="I372" s="8">
        <v>19554145</v>
      </c>
      <c r="J372" s="1" t="s">
        <v>172</v>
      </c>
    </row>
    <row r="373" spans="1:10">
      <c r="A373" s="1" t="s">
        <v>241</v>
      </c>
      <c r="B373" s="1">
        <v>372</v>
      </c>
      <c r="C373" s="1">
        <v>202211</v>
      </c>
      <c r="D373" s="4" t="s">
        <v>265</v>
      </c>
      <c r="E373" s="1">
        <v>3</v>
      </c>
      <c r="F373" s="1">
        <v>0</v>
      </c>
      <c r="G373" s="8">
        <v>15436297</v>
      </c>
      <c r="H373" s="8">
        <v>5507505</v>
      </c>
      <c r="I373" s="8">
        <v>85063985</v>
      </c>
      <c r="J373" s="1" t="s">
        <v>172</v>
      </c>
    </row>
    <row r="374" spans="1:10">
      <c r="A374" s="1" t="s">
        <v>241</v>
      </c>
      <c r="B374" s="1">
        <v>373</v>
      </c>
      <c r="C374" s="1">
        <v>202211</v>
      </c>
      <c r="D374" s="4" t="s">
        <v>271</v>
      </c>
      <c r="E374" s="1">
        <v>1</v>
      </c>
      <c r="F374" s="1">
        <v>0</v>
      </c>
      <c r="G374" s="8">
        <v>541087</v>
      </c>
      <c r="H374" s="8">
        <v>216102</v>
      </c>
      <c r="I374" s="8">
        <v>10654521</v>
      </c>
      <c r="J374" s="1" t="s">
        <v>172</v>
      </c>
    </row>
    <row r="375" spans="1:10">
      <c r="A375" s="1" t="s">
        <v>241</v>
      </c>
      <c r="B375" s="1">
        <v>374</v>
      </c>
      <c r="C375" s="1">
        <v>202211</v>
      </c>
      <c r="D375" s="4" t="s">
        <v>271</v>
      </c>
      <c r="E375" s="1">
        <v>3</v>
      </c>
      <c r="F375" s="1">
        <v>0</v>
      </c>
      <c r="G375" s="8">
        <v>2392241</v>
      </c>
      <c r="H375" s="8">
        <v>850550</v>
      </c>
      <c r="I375" s="8">
        <v>27984329</v>
      </c>
      <c r="J375" s="1" t="s">
        <v>172</v>
      </c>
    </row>
    <row r="376" spans="1:10">
      <c r="A376" s="1" t="s">
        <v>241</v>
      </c>
      <c r="B376" s="1">
        <v>375</v>
      </c>
      <c r="C376" s="1">
        <v>202211</v>
      </c>
      <c r="D376" s="4" t="s">
        <v>278</v>
      </c>
      <c r="E376" s="1">
        <v>1</v>
      </c>
      <c r="F376" s="1">
        <v>0</v>
      </c>
      <c r="G376" s="8">
        <v>363589</v>
      </c>
      <c r="H376" s="8">
        <v>126359</v>
      </c>
      <c r="I376" s="8">
        <v>7431297</v>
      </c>
      <c r="J376" s="1" t="s">
        <v>172</v>
      </c>
    </row>
    <row r="377" spans="1:10">
      <c r="A377" s="1" t="s">
        <v>241</v>
      </c>
      <c r="B377" s="1">
        <v>376</v>
      </c>
      <c r="C377" s="1">
        <v>202211</v>
      </c>
      <c r="D377" s="4" t="s">
        <v>278</v>
      </c>
      <c r="E377" s="1">
        <v>3</v>
      </c>
      <c r="F377" s="1">
        <v>0</v>
      </c>
      <c r="G377" s="8">
        <v>3138870</v>
      </c>
      <c r="H377" s="8">
        <v>1090927</v>
      </c>
      <c r="I377" s="8">
        <v>26307814</v>
      </c>
      <c r="J377" s="1" t="s">
        <v>172</v>
      </c>
    </row>
    <row r="378" spans="1:10">
      <c r="A378" s="1" t="s">
        <v>241</v>
      </c>
      <c r="B378" s="1">
        <v>377</v>
      </c>
      <c r="C378" s="1">
        <v>202212</v>
      </c>
      <c r="D378" s="4" t="s">
        <v>256</v>
      </c>
      <c r="E378" s="1">
        <v>1</v>
      </c>
      <c r="F378" s="1">
        <v>0</v>
      </c>
      <c r="G378" s="8">
        <v>3327984</v>
      </c>
      <c r="H378" s="8">
        <v>706404</v>
      </c>
      <c r="I378" s="8">
        <v>30522186</v>
      </c>
      <c r="J378" s="1" t="s">
        <v>172</v>
      </c>
    </row>
    <row r="379" spans="1:10">
      <c r="A379" s="1" t="s">
        <v>241</v>
      </c>
      <c r="B379" s="1">
        <v>378</v>
      </c>
      <c r="C379" s="1">
        <v>202212</v>
      </c>
      <c r="D379" s="4" t="s">
        <v>256</v>
      </c>
      <c r="E379" s="1">
        <v>3</v>
      </c>
      <c r="F379" s="1">
        <v>0</v>
      </c>
      <c r="G379" s="8">
        <v>25545746</v>
      </c>
      <c r="H379" s="8">
        <v>4614194</v>
      </c>
      <c r="I379" s="8">
        <v>67334338</v>
      </c>
      <c r="J379" s="1" t="s">
        <v>172</v>
      </c>
    </row>
    <row r="380" spans="1:10">
      <c r="A380" s="1" t="s">
        <v>241</v>
      </c>
      <c r="B380" s="1">
        <v>379</v>
      </c>
      <c r="C380" s="1">
        <v>202212</v>
      </c>
      <c r="D380" s="4" t="s">
        <v>265</v>
      </c>
      <c r="E380" s="1">
        <v>1</v>
      </c>
      <c r="F380" s="1">
        <v>0</v>
      </c>
      <c r="G380" s="8">
        <v>1457713</v>
      </c>
      <c r="H380" s="8">
        <v>582180</v>
      </c>
      <c r="I380" s="8">
        <v>14447540</v>
      </c>
      <c r="J380" s="1" t="s">
        <v>172</v>
      </c>
    </row>
    <row r="381" spans="1:10">
      <c r="A381" s="1" t="s">
        <v>241</v>
      </c>
      <c r="B381" s="1">
        <v>380</v>
      </c>
      <c r="C381" s="1">
        <v>202212</v>
      </c>
      <c r="D381" s="4" t="s">
        <v>265</v>
      </c>
      <c r="E381" s="1">
        <v>3</v>
      </c>
      <c r="F381" s="1">
        <v>0</v>
      </c>
      <c r="G381" s="8">
        <v>6401754</v>
      </c>
      <c r="H381" s="8">
        <v>2717521</v>
      </c>
      <c r="I381" s="8">
        <v>41663475</v>
      </c>
      <c r="J381" s="1" t="s">
        <v>172</v>
      </c>
    </row>
    <row r="382" spans="1:10">
      <c r="A382" s="1" t="s">
        <v>241</v>
      </c>
      <c r="B382" s="1">
        <v>381</v>
      </c>
      <c r="C382" s="1">
        <v>202212</v>
      </c>
      <c r="D382" s="4" t="s">
        <v>271</v>
      </c>
      <c r="E382" s="1">
        <v>1</v>
      </c>
      <c r="F382" s="1">
        <v>0</v>
      </c>
      <c r="G382" s="8">
        <v>310934</v>
      </c>
      <c r="H382" s="8">
        <v>134966</v>
      </c>
      <c r="I382" s="8">
        <v>7823073</v>
      </c>
      <c r="J382" s="1" t="s">
        <v>172</v>
      </c>
    </row>
    <row r="383" spans="1:10">
      <c r="A383" s="1" t="s">
        <v>241</v>
      </c>
      <c r="B383" s="1">
        <v>382</v>
      </c>
      <c r="C383" s="1">
        <v>202212</v>
      </c>
      <c r="D383" s="4" t="s">
        <v>271</v>
      </c>
      <c r="E383" s="1">
        <v>3</v>
      </c>
      <c r="F383" s="1">
        <v>0</v>
      </c>
      <c r="G383" s="8">
        <v>2204942</v>
      </c>
      <c r="H383" s="8">
        <v>776306</v>
      </c>
      <c r="I383" s="8">
        <v>24728963</v>
      </c>
      <c r="J383" s="1" t="s">
        <v>172</v>
      </c>
    </row>
    <row r="384" spans="1:10">
      <c r="A384" s="1" t="s">
        <v>241</v>
      </c>
      <c r="B384" s="1">
        <v>383</v>
      </c>
      <c r="C384" s="1">
        <v>202212</v>
      </c>
      <c r="D384" s="4" t="s">
        <v>278</v>
      </c>
      <c r="E384" s="1">
        <v>1</v>
      </c>
      <c r="F384" s="1">
        <v>0</v>
      </c>
      <c r="G384" s="8">
        <v>392366</v>
      </c>
      <c r="H384" s="8">
        <v>137617</v>
      </c>
      <c r="I384" s="8">
        <v>8136563</v>
      </c>
      <c r="J384" s="1" t="s">
        <v>172</v>
      </c>
    </row>
    <row r="385" spans="1:10">
      <c r="A385" s="1" t="s">
        <v>241</v>
      </c>
      <c r="B385" s="1">
        <v>384</v>
      </c>
      <c r="C385" s="1">
        <v>202212</v>
      </c>
      <c r="D385" s="4" t="s">
        <v>278</v>
      </c>
      <c r="E385" s="1">
        <v>3</v>
      </c>
      <c r="F385" s="1">
        <v>0</v>
      </c>
      <c r="G385" s="8">
        <v>2479367</v>
      </c>
      <c r="H385" s="8">
        <v>827922</v>
      </c>
      <c r="I385" s="8">
        <v>21419123</v>
      </c>
      <c r="J385" s="1" t="s">
        <v>172</v>
      </c>
    </row>
    <row r="386" spans="1:10">
      <c r="A386" s="1" t="s">
        <v>241</v>
      </c>
      <c r="B386" s="1">
        <v>385</v>
      </c>
      <c r="C386" s="1">
        <v>202301</v>
      </c>
      <c r="D386" s="4" t="s">
        <v>256</v>
      </c>
      <c r="E386" s="1">
        <v>1</v>
      </c>
      <c r="F386" s="1">
        <v>0</v>
      </c>
      <c r="G386" s="8">
        <v>3640553</v>
      </c>
      <c r="H386" s="8">
        <v>747297</v>
      </c>
      <c r="I386" s="8">
        <v>31713837</v>
      </c>
      <c r="J386" s="1" t="s">
        <v>172</v>
      </c>
    </row>
    <row r="387" spans="1:10">
      <c r="A387" s="1" t="s">
        <v>241</v>
      </c>
      <c r="B387" s="1">
        <v>386</v>
      </c>
      <c r="C387" s="1">
        <v>202301</v>
      </c>
      <c r="D387" s="4" t="s">
        <v>256</v>
      </c>
      <c r="E387" s="1">
        <v>3</v>
      </c>
      <c r="F387" s="1">
        <v>0</v>
      </c>
      <c r="G387" s="8">
        <v>33321639</v>
      </c>
      <c r="H387" s="8">
        <v>5376938</v>
      </c>
      <c r="I387" s="8">
        <v>80367939</v>
      </c>
      <c r="J387" s="1" t="s">
        <v>172</v>
      </c>
    </row>
    <row r="388" spans="1:10">
      <c r="A388" s="1" t="s">
        <v>241</v>
      </c>
      <c r="B388" s="1">
        <v>387</v>
      </c>
      <c r="C388" s="1">
        <v>202301</v>
      </c>
      <c r="D388" s="4" t="s">
        <v>265</v>
      </c>
      <c r="E388" s="1">
        <v>1</v>
      </c>
      <c r="F388" s="1">
        <v>0</v>
      </c>
      <c r="G388" s="8">
        <v>873678</v>
      </c>
      <c r="H388" s="8">
        <v>318586</v>
      </c>
      <c r="I388" s="8">
        <v>8559156</v>
      </c>
      <c r="J388" s="1" t="s">
        <v>172</v>
      </c>
    </row>
    <row r="389" spans="1:10">
      <c r="A389" s="1" t="s">
        <v>241</v>
      </c>
      <c r="B389" s="1">
        <v>388</v>
      </c>
      <c r="C389" s="1">
        <v>202301</v>
      </c>
      <c r="D389" s="4" t="s">
        <v>265</v>
      </c>
      <c r="E389" s="1">
        <v>3</v>
      </c>
      <c r="F389" s="1">
        <v>0</v>
      </c>
      <c r="G389" s="8">
        <v>6271497</v>
      </c>
      <c r="H389" s="8">
        <v>2199954</v>
      </c>
      <c r="I389" s="8">
        <v>34872434</v>
      </c>
      <c r="J389" s="1" t="s">
        <v>172</v>
      </c>
    </row>
    <row r="390" spans="1:10">
      <c r="A390" s="1" t="s">
        <v>241</v>
      </c>
      <c r="B390" s="1">
        <v>389</v>
      </c>
      <c r="C390" s="1">
        <v>202301</v>
      </c>
      <c r="D390" s="4" t="s">
        <v>271</v>
      </c>
      <c r="E390" s="1">
        <v>1</v>
      </c>
      <c r="F390" s="1">
        <v>0</v>
      </c>
      <c r="G390" s="8">
        <v>341249</v>
      </c>
      <c r="H390" s="8">
        <v>124913</v>
      </c>
      <c r="I390" s="8">
        <v>7772808</v>
      </c>
      <c r="J390" s="1" t="s">
        <v>172</v>
      </c>
    </row>
    <row r="391" spans="1:10">
      <c r="A391" s="1" t="s">
        <v>241</v>
      </c>
      <c r="B391" s="1">
        <v>390</v>
      </c>
      <c r="C391" s="1">
        <v>202301</v>
      </c>
      <c r="D391" s="4" t="s">
        <v>271</v>
      </c>
      <c r="E391" s="1">
        <v>3</v>
      </c>
      <c r="F391" s="1">
        <v>0</v>
      </c>
      <c r="G391" s="8">
        <v>2364101</v>
      </c>
      <c r="H391" s="8">
        <v>825882</v>
      </c>
      <c r="I391" s="8">
        <v>28996050</v>
      </c>
      <c r="J391" s="1" t="s">
        <v>172</v>
      </c>
    </row>
    <row r="392" spans="1:10">
      <c r="A392" s="1" t="s">
        <v>241</v>
      </c>
      <c r="B392" s="1">
        <v>391</v>
      </c>
      <c r="C392" s="1">
        <v>202301</v>
      </c>
      <c r="D392" s="4" t="s">
        <v>278</v>
      </c>
      <c r="E392" s="1">
        <v>1</v>
      </c>
      <c r="F392" s="1">
        <v>0</v>
      </c>
      <c r="G392" s="8">
        <v>370126</v>
      </c>
      <c r="H392" s="8">
        <v>135970</v>
      </c>
      <c r="I392" s="8">
        <v>8312738</v>
      </c>
      <c r="J392" s="1" t="s">
        <v>172</v>
      </c>
    </row>
    <row r="393" spans="1:10">
      <c r="A393" s="1" t="s">
        <v>241</v>
      </c>
      <c r="B393" s="1">
        <v>392</v>
      </c>
      <c r="C393" s="1">
        <v>202301</v>
      </c>
      <c r="D393" s="4" t="s">
        <v>278</v>
      </c>
      <c r="E393" s="1">
        <v>3</v>
      </c>
      <c r="F393" s="1">
        <v>0</v>
      </c>
      <c r="G393" s="8">
        <v>2656762</v>
      </c>
      <c r="H393" s="8">
        <v>852750</v>
      </c>
      <c r="I393" s="8">
        <v>19609698</v>
      </c>
      <c r="J393" s="1" t="s">
        <v>172</v>
      </c>
    </row>
    <row r="394" spans="1:10">
      <c r="A394" s="1" t="s">
        <v>241</v>
      </c>
      <c r="B394" s="1">
        <v>393</v>
      </c>
      <c r="C394" s="1">
        <v>202302</v>
      </c>
      <c r="D394" s="4" t="s">
        <v>256</v>
      </c>
      <c r="E394" s="1">
        <v>1</v>
      </c>
      <c r="F394" s="1">
        <v>0</v>
      </c>
      <c r="G394" s="8">
        <v>3755944</v>
      </c>
      <c r="H394" s="8">
        <v>874001</v>
      </c>
      <c r="I394" s="8">
        <v>31210464</v>
      </c>
      <c r="J394" s="1" t="s">
        <v>172</v>
      </c>
    </row>
    <row r="395" spans="1:10">
      <c r="A395" s="1" t="s">
        <v>241</v>
      </c>
      <c r="B395" s="1">
        <v>394</v>
      </c>
      <c r="C395" s="1">
        <v>202302</v>
      </c>
      <c r="D395" s="4" t="s">
        <v>256</v>
      </c>
      <c r="E395" s="1">
        <v>3</v>
      </c>
      <c r="F395" s="1">
        <v>0</v>
      </c>
      <c r="G395" s="8">
        <v>32170037</v>
      </c>
      <c r="H395" s="8">
        <v>5320554</v>
      </c>
      <c r="I395" s="8">
        <v>75998593</v>
      </c>
      <c r="J395" s="1" t="s">
        <v>172</v>
      </c>
    </row>
    <row r="396" spans="1:10">
      <c r="A396" s="1" t="s">
        <v>241</v>
      </c>
      <c r="B396" s="1">
        <v>395</v>
      </c>
      <c r="C396" s="1">
        <v>202302</v>
      </c>
      <c r="D396" s="4" t="s">
        <v>265</v>
      </c>
      <c r="E396" s="1">
        <v>1</v>
      </c>
      <c r="F396" s="1">
        <v>0</v>
      </c>
      <c r="G396" s="8">
        <v>806033</v>
      </c>
      <c r="H396" s="8">
        <v>269360</v>
      </c>
      <c r="I396" s="8">
        <v>7777006</v>
      </c>
      <c r="J396" s="1" t="s">
        <v>172</v>
      </c>
    </row>
    <row r="397" spans="1:10">
      <c r="A397" s="1" t="s">
        <v>241</v>
      </c>
      <c r="B397" s="1">
        <v>396</v>
      </c>
      <c r="C397" s="1">
        <v>202302</v>
      </c>
      <c r="D397" s="4" t="s">
        <v>265</v>
      </c>
      <c r="E397" s="1">
        <v>3</v>
      </c>
      <c r="F397" s="1">
        <v>0</v>
      </c>
      <c r="G397" s="8">
        <v>3356839</v>
      </c>
      <c r="H397" s="8">
        <v>1195600</v>
      </c>
      <c r="I397" s="8">
        <v>19387846</v>
      </c>
      <c r="J397" s="1" t="s">
        <v>172</v>
      </c>
    </row>
    <row r="398" spans="1:10">
      <c r="A398" s="1" t="s">
        <v>241</v>
      </c>
      <c r="B398" s="1">
        <v>397</v>
      </c>
      <c r="C398" s="1">
        <v>202302</v>
      </c>
      <c r="D398" s="4" t="s">
        <v>271</v>
      </c>
      <c r="E398" s="1">
        <v>1</v>
      </c>
      <c r="F398" s="1">
        <v>0</v>
      </c>
      <c r="G398" s="8">
        <v>414074</v>
      </c>
      <c r="H398" s="8">
        <v>153345</v>
      </c>
      <c r="I398" s="8">
        <v>9633515</v>
      </c>
      <c r="J398" s="1" t="s">
        <v>172</v>
      </c>
    </row>
    <row r="399" spans="1:10">
      <c r="A399" s="1" t="s">
        <v>241</v>
      </c>
      <c r="B399" s="1">
        <v>398</v>
      </c>
      <c r="C399" s="1">
        <v>202302</v>
      </c>
      <c r="D399" s="4" t="s">
        <v>271</v>
      </c>
      <c r="E399" s="1">
        <v>3</v>
      </c>
      <c r="F399" s="1">
        <v>0</v>
      </c>
      <c r="G399" s="8">
        <v>2427423</v>
      </c>
      <c r="H399" s="8">
        <v>917014</v>
      </c>
      <c r="I399" s="8">
        <v>25546164</v>
      </c>
      <c r="J399" s="1" t="s">
        <v>172</v>
      </c>
    </row>
    <row r="400" spans="1:10">
      <c r="A400" s="1" t="s">
        <v>241</v>
      </c>
      <c r="B400" s="1">
        <v>399</v>
      </c>
      <c r="C400" s="1">
        <v>202302</v>
      </c>
      <c r="D400" s="4" t="s">
        <v>278</v>
      </c>
      <c r="E400" s="1">
        <v>1</v>
      </c>
      <c r="F400" s="1">
        <v>0</v>
      </c>
      <c r="G400" s="8">
        <v>386971</v>
      </c>
      <c r="H400" s="8">
        <v>148112</v>
      </c>
      <c r="I400" s="8">
        <v>8502258</v>
      </c>
      <c r="J400" s="1" t="s">
        <v>172</v>
      </c>
    </row>
    <row r="401" spans="1:10">
      <c r="A401" s="1" t="s">
        <v>241</v>
      </c>
      <c r="B401" s="1">
        <v>400</v>
      </c>
      <c r="C401" s="1">
        <v>202302</v>
      </c>
      <c r="D401" s="4" t="s">
        <v>278</v>
      </c>
      <c r="E401" s="1">
        <v>3</v>
      </c>
      <c r="F401" s="1">
        <v>0</v>
      </c>
      <c r="G401" s="8">
        <v>2433880</v>
      </c>
      <c r="H401" s="8">
        <v>733099</v>
      </c>
      <c r="I401" s="8">
        <v>18100265</v>
      </c>
      <c r="J401" s="1" t="s">
        <v>172</v>
      </c>
    </row>
    <row r="402" spans="1:10">
      <c r="A402" s="1" t="s">
        <v>241</v>
      </c>
      <c r="B402" s="1">
        <v>401</v>
      </c>
      <c r="C402" s="1">
        <v>202303</v>
      </c>
      <c r="D402" s="4" t="s">
        <v>256</v>
      </c>
      <c r="E402" s="1">
        <v>1</v>
      </c>
      <c r="F402" s="1">
        <v>0</v>
      </c>
      <c r="G402" s="8">
        <v>4837022</v>
      </c>
      <c r="H402" s="8">
        <v>917523</v>
      </c>
      <c r="I402" s="8">
        <v>37010497</v>
      </c>
      <c r="J402" s="1" t="s">
        <v>172</v>
      </c>
    </row>
    <row r="403" spans="1:10">
      <c r="A403" s="1" t="s">
        <v>241</v>
      </c>
      <c r="B403" s="1">
        <v>402</v>
      </c>
      <c r="C403" s="1">
        <v>202303</v>
      </c>
      <c r="D403" s="4" t="s">
        <v>256</v>
      </c>
      <c r="E403" s="1">
        <v>3</v>
      </c>
      <c r="F403" s="1">
        <v>0</v>
      </c>
      <c r="G403" s="8">
        <v>45182200</v>
      </c>
      <c r="H403" s="8">
        <v>7418028</v>
      </c>
      <c r="I403" s="8">
        <v>108398200</v>
      </c>
      <c r="J403" s="1" t="s">
        <v>172</v>
      </c>
    </row>
    <row r="404" spans="1:10">
      <c r="A404" s="1" t="s">
        <v>241</v>
      </c>
      <c r="B404" s="1">
        <v>403</v>
      </c>
      <c r="C404" s="1">
        <v>202303</v>
      </c>
      <c r="D404" s="4" t="s">
        <v>265</v>
      </c>
      <c r="E404" s="1">
        <v>1</v>
      </c>
      <c r="F404" s="1">
        <v>0</v>
      </c>
      <c r="G404" s="8">
        <v>716856</v>
      </c>
      <c r="H404" s="8">
        <v>223856</v>
      </c>
      <c r="I404" s="8">
        <v>7023396</v>
      </c>
      <c r="J404" s="1" t="s">
        <v>172</v>
      </c>
    </row>
    <row r="405" spans="1:10">
      <c r="A405" s="1" t="s">
        <v>241</v>
      </c>
      <c r="B405" s="1">
        <v>404</v>
      </c>
      <c r="C405" s="1">
        <v>202303</v>
      </c>
      <c r="D405" s="4" t="s">
        <v>265</v>
      </c>
      <c r="E405" s="1">
        <v>3</v>
      </c>
      <c r="F405" s="1">
        <v>0</v>
      </c>
      <c r="G405" s="8">
        <v>4095581</v>
      </c>
      <c r="H405" s="8">
        <v>1359870</v>
      </c>
      <c r="I405" s="8">
        <v>19589073</v>
      </c>
      <c r="J405" s="1" t="s">
        <v>172</v>
      </c>
    </row>
    <row r="406" spans="1:10">
      <c r="A406" s="1" t="s">
        <v>241</v>
      </c>
      <c r="B406" s="1">
        <v>405</v>
      </c>
      <c r="C406" s="1">
        <v>202303</v>
      </c>
      <c r="D406" s="4" t="s">
        <v>271</v>
      </c>
      <c r="E406" s="1">
        <v>1</v>
      </c>
      <c r="F406" s="1">
        <v>0</v>
      </c>
      <c r="G406" s="8">
        <v>431678</v>
      </c>
      <c r="H406" s="8">
        <v>153290</v>
      </c>
      <c r="I406" s="8">
        <v>11112335</v>
      </c>
      <c r="J406" s="1" t="s">
        <v>172</v>
      </c>
    </row>
    <row r="407" spans="1:10">
      <c r="A407" s="1" t="s">
        <v>241</v>
      </c>
      <c r="B407" s="1">
        <v>406</v>
      </c>
      <c r="C407" s="1">
        <v>202303</v>
      </c>
      <c r="D407" s="4" t="s">
        <v>271</v>
      </c>
      <c r="E407" s="1">
        <v>3</v>
      </c>
      <c r="F407" s="1">
        <v>0</v>
      </c>
      <c r="G407" s="8">
        <v>3163335</v>
      </c>
      <c r="H407" s="8">
        <v>977197</v>
      </c>
      <c r="I407" s="8">
        <v>30328922</v>
      </c>
      <c r="J407" s="1" t="s">
        <v>172</v>
      </c>
    </row>
    <row r="408" spans="1:10">
      <c r="A408" s="1" t="s">
        <v>241</v>
      </c>
      <c r="B408" s="1">
        <v>407</v>
      </c>
      <c r="C408" s="1">
        <v>202303</v>
      </c>
      <c r="D408" s="4" t="s">
        <v>278</v>
      </c>
      <c r="E408" s="1">
        <v>1</v>
      </c>
      <c r="F408" s="1">
        <v>0</v>
      </c>
      <c r="G408" s="8">
        <v>392287</v>
      </c>
      <c r="H408" s="8">
        <v>121738</v>
      </c>
      <c r="I408" s="8">
        <v>7860383</v>
      </c>
      <c r="J408" s="1" t="s">
        <v>172</v>
      </c>
    </row>
    <row r="409" spans="1:10">
      <c r="A409" s="1" t="s">
        <v>241</v>
      </c>
      <c r="B409" s="1">
        <v>408</v>
      </c>
      <c r="C409" s="1">
        <v>202303</v>
      </c>
      <c r="D409" s="4" t="s">
        <v>278</v>
      </c>
      <c r="E409" s="1">
        <v>3</v>
      </c>
      <c r="F409" s="1">
        <v>0</v>
      </c>
      <c r="G409" s="8">
        <v>3459681</v>
      </c>
      <c r="H409" s="8">
        <v>962246</v>
      </c>
      <c r="I409" s="8">
        <v>24141926</v>
      </c>
      <c r="J409" s="1" t="s">
        <v>172</v>
      </c>
    </row>
    <row r="410" spans="1:10">
      <c r="A410" s="1" t="s">
        <v>241</v>
      </c>
      <c r="B410" s="1">
        <v>409</v>
      </c>
      <c r="C410" s="1">
        <v>202304</v>
      </c>
      <c r="D410" s="4" t="s">
        <v>256</v>
      </c>
      <c r="E410" s="1">
        <v>1</v>
      </c>
      <c r="F410" s="1">
        <v>0</v>
      </c>
      <c r="G410" s="8">
        <v>4496390</v>
      </c>
      <c r="H410" s="8">
        <v>841035</v>
      </c>
      <c r="I410" s="8">
        <v>32126418</v>
      </c>
      <c r="J410" s="1" t="s">
        <v>172</v>
      </c>
    </row>
    <row r="411" spans="1:10">
      <c r="A411" s="1" t="s">
        <v>241</v>
      </c>
      <c r="B411" s="1">
        <v>410</v>
      </c>
      <c r="C411" s="1">
        <v>202304</v>
      </c>
      <c r="D411" s="4" t="s">
        <v>256</v>
      </c>
      <c r="E411" s="1">
        <v>3</v>
      </c>
      <c r="F411" s="1">
        <v>0</v>
      </c>
      <c r="G411" s="8">
        <v>36653367</v>
      </c>
      <c r="H411" s="8">
        <v>5894050</v>
      </c>
      <c r="I411" s="8">
        <v>85992551</v>
      </c>
      <c r="J411" s="1" t="s">
        <v>172</v>
      </c>
    </row>
    <row r="412" spans="1:10">
      <c r="A412" s="1" t="s">
        <v>241</v>
      </c>
      <c r="B412" s="1">
        <v>411</v>
      </c>
      <c r="C412" s="1">
        <v>202304</v>
      </c>
      <c r="D412" s="4" t="s">
        <v>265</v>
      </c>
      <c r="E412" s="1">
        <v>1</v>
      </c>
      <c r="F412" s="1">
        <v>0</v>
      </c>
      <c r="G412" s="8">
        <v>523342</v>
      </c>
      <c r="H412" s="8">
        <v>156500</v>
      </c>
      <c r="I412" s="8">
        <v>4872098</v>
      </c>
      <c r="J412" s="1" t="s">
        <v>172</v>
      </c>
    </row>
    <row r="413" spans="1:10">
      <c r="A413" s="1" t="s">
        <v>241</v>
      </c>
      <c r="B413" s="1">
        <v>412</v>
      </c>
      <c r="C413" s="1">
        <v>202304</v>
      </c>
      <c r="D413" s="4" t="s">
        <v>265</v>
      </c>
      <c r="E413" s="1">
        <v>3</v>
      </c>
      <c r="F413" s="1">
        <v>0</v>
      </c>
      <c r="G413" s="8">
        <v>2653229</v>
      </c>
      <c r="H413" s="8">
        <v>861567</v>
      </c>
      <c r="I413" s="8">
        <v>13419270</v>
      </c>
      <c r="J413" s="1" t="s">
        <v>172</v>
      </c>
    </row>
    <row r="414" spans="1:10">
      <c r="A414" s="1" t="s">
        <v>241</v>
      </c>
      <c r="B414" s="1">
        <v>413</v>
      </c>
      <c r="C414" s="1">
        <v>202304</v>
      </c>
      <c r="D414" s="4" t="s">
        <v>271</v>
      </c>
      <c r="E414" s="1">
        <v>1</v>
      </c>
      <c r="F414" s="1">
        <v>0</v>
      </c>
      <c r="G414" s="8">
        <v>437966</v>
      </c>
      <c r="H414" s="8">
        <v>134104</v>
      </c>
      <c r="I414" s="8">
        <v>7967141</v>
      </c>
      <c r="J414" s="1" t="s">
        <v>172</v>
      </c>
    </row>
    <row r="415" spans="1:10">
      <c r="A415" s="1" t="s">
        <v>241</v>
      </c>
      <c r="B415" s="1">
        <v>414</v>
      </c>
      <c r="C415" s="1">
        <v>202304</v>
      </c>
      <c r="D415" s="4" t="s">
        <v>271</v>
      </c>
      <c r="E415" s="1">
        <v>3</v>
      </c>
      <c r="F415" s="1">
        <v>0</v>
      </c>
      <c r="G415" s="8">
        <v>2581695</v>
      </c>
      <c r="H415" s="8">
        <v>874754</v>
      </c>
      <c r="I415" s="8">
        <v>27637198</v>
      </c>
      <c r="J415" s="1" t="s">
        <v>172</v>
      </c>
    </row>
    <row r="416" spans="1:10">
      <c r="A416" s="1" t="s">
        <v>241</v>
      </c>
      <c r="B416" s="1">
        <v>415</v>
      </c>
      <c r="C416" s="1">
        <v>202304</v>
      </c>
      <c r="D416" s="4" t="s">
        <v>278</v>
      </c>
      <c r="E416" s="1">
        <v>1</v>
      </c>
      <c r="F416" s="1">
        <v>0</v>
      </c>
      <c r="G416" s="8">
        <v>386459</v>
      </c>
      <c r="H416" s="8">
        <v>112796</v>
      </c>
      <c r="I416" s="8">
        <v>6821550</v>
      </c>
      <c r="J416" s="1" t="s">
        <v>172</v>
      </c>
    </row>
    <row r="417" spans="1:10">
      <c r="A417" s="1" t="s">
        <v>241</v>
      </c>
      <c r="B417" s="1">
        <v>416</v>
      </c>
      <c r="C417" s="1">
        <v>202304</v>
      </c>
      <c r="D417" s="4" t="s">
        <v>278</v>
      </c>
      <c r="E417" s="1">
        <v>3</v>
      </c>
      <c r="F417" s="1">
        <v>0</v>
      </c>
      <c r="G417" s="8">
        <v>3073671</v>
      </c>
      <c r="H417" s="8">
        <v>819504</v>
      </c>
      <c r="I417" s="8">
        <v>20399056</v>
      </c>
      <c r="J417" s="1" t="s">
        <v>172</v>
      </c>
    </row>
    <row r="418" spans="1:10">
      <c r="A418" s="1" t="s">
        <v>241</v>
      </c>
      <c r="B418" s="1">
        <v>417</v>
      </c>
      <c r="C418" s="1">
        <v>202305</v>
      </c>
      <c r="D418" s="4" t="s">
        <v>256</v>
      </c>
      <c r="E418" s="1">
        <v>1</v>
      </c>
      <c r="F418" s="1">
        <v>0</v>
      </c>
      <c r="G418" s="8">
        <v>5174695</v>
      </c>
      <c r="H418" s="8">
        <v>1017335</v>
      </c>
      <c r="I418" s="8">
        <v>38191511</v>
      </c>
      <c r="J418" s="1" t="s">
        <v>172</v>
      </c>
    </row>
    <row r="419" spans="1:10">
      <c r="A419" s="1" t="s">
        <v>241</v>
      </c>
      <c r="B419" s="1">
        <v>418</v>
      </c>
      <c r="C419" s="1">
        <v>202305</v>
      </c>
      <c r="D419" s="4" t="s">
        <v>256</v>
      </c>
      <c r="E419" s="1">
        <v>3</v>
      </c>
      <c r="F419" s="1">
        <v>0</v>
      </c>
      <c r="G419" s="8">
        <v>39303247</v>
      </c>
      <c r="H419" s="8">
        <v>6533920</v>
      </c>
      <c r="I419" s="8">
        <v>88368469</v>
      </c>
      <c r="J419" s="1" t="s">
        <v>172</v>
      </c>
    </row>
    <row r="420" spans="1:10">
      <c r="A420" s="1" t="s">
        <v>241</v>
      </c>
      <c r="B420" s="1">
        <v>419</v>
      </c>
      <c r="C420" s="1">
        <v>202305</v>
      </c>
      <c r="D420" s="4" t="s">
        <v>265</v>
      </c>
      <c r="E420" s="1">
        <v>1</v>
      </c>
      <c r="F420" s="1">
        <v>0</v>
      </c>
      <c r="G420" s="8">
        <v>432094</v>
      </c>
      <c r="H420" s="8">
        <v>143544</v>
      </c>
      <c r="I420" s="8">
        <v>4757376</v>
      </c>
      <c r="J420" s="1" t="s">
        <v>172</v>
      </c>
    </row>
    <row r="421" spans="1:10">
      <c r="A421" s="1" t="s">
        <v>241</v>
      </c>
      <c r="B421" s="1">
        <v>420</v>
      </c>
      <c r="C421" s="1">
        <v>202305</v>
      </c>
      <c r="D421" s="4" t="s">
        <v>265</v>
      </c>
      <c r="E421" s="1">
        <v>3</v>
      </c>
      <c r="F421" s="1">
        <v>0</v>
      </c>
      <c r="G421" s="8">
        <v>3418270</v>
      </c>
      <c r="H421" s="8">
        <v>1291704</v>
      </c>
      <c r="I421" s="8">
        <v>17063618</v>
      </c>
      <c r="J421" s="1" t="s">
        <v>172</v>
      </c>
    </row>
    <row r="422" spans="1:10">
      <c r="A422" s="1" t="s">
        <v>241</v>
      </c>
      <c r="B422" s="1">
        <v>421</v>
      </c>
      <c r="C422" s="1">
        <v>202305</v>
      </c>
      <c r="D422" s="4" t="s">
        <v>271</v>
      </c>
      <c r="E422" s="1">
        <v>1</v>
      </c>
      <c r="F422" s="1">
        <v>0</v>
      </c>
      <c r="G422" s="8">
        <v>357054</v>
      </c>
      <c r="H422" s="8">
        <v>138663</v>
      </c>
      <c r="I422" s="8">
        <v>7682861</v>
      </c>
      <c r="J422" s="1" t="s">
        <v>172</v>
      </c>
    </row>
    <row r="423" spans="1:10">
      <c r="A423" s="1" t="s">
        <v>241</v>
      </c>
      <c r="B423" s="1">
        <v>422</v>
      </c>
      <c r="C423" s="1">
        <v>202305</v>
      </c>
      <c r="D423" s="4" t="s">
        <v>271</v>
      </c>
      <c r="E423" s="1">
        <v>3</v>
      </c>
      <c r="F423" s="1">
        <v>0</v>
      </c>
      <c r="G423" s="8">
        <v>2972007</v>
      </c>
      <c r="H423" s="8">
        <v>1019818</v>
      </c>
      <c r="I423" s="8">
        <v>28450152</v>
      </c>
      <c r="J423" s="1" t="s">
        <v>172</v>
      </c>
    </row>
    <row r="424" spans="1:10">
      <c r="A424" s="1" t="s">
        <v>241</v>
      </c>
      <c r="B424" s="1">
        <v>423</v>
      </c>
      <c r="C424" s="1">
        <v>202305</v>
      </c>
      <c r="D424" s="4" t="s">
        <v>278</v>
      </c>
      <c r="E424" s="1">
        <v>1</v>
      </c>
      <c r="F424" s="1">
        <v>0</v>
      </c>
      <c r="G424" s="8">
        <v>319815</v>
      </c>
      <c r="H424" s="8">
        <v>95929</v>
      </c>
      <c r="I424" s="8">
        <v>6582817</v>
      </c>
      <c r="J424" s="1" t="s">
        <v>172</v>
      </c>
    </row>
    <row r="425" spans="1:10">
      <c r="A425" s="1" t="s">
        <v>241</v>
      </c>
      <c r="B425" s="1">
        <v>424</v>
      </c>
      <c r="C425" s="1">
        <v>202305</v>
      </c>
      <c r="D425" s="4" t="s">
        <v>278</v>
      </c>
      <c r="E425" s="1">
        <v>3</v>
      </c>
      <c r="F425" s="1">
        <v>0</v>
      </c>
      <c r="G425" s="8">
        <v>2580033</v>
      </c>
      <c r="H425" s="8">
        <v>685720</v>
      </c>
      <c r="I425" s="8">
        <v>16780120</v>
      </c>
      <c r="J425" s="1" t="s">
        <v>172</v>
      </c>
    </row>
    <row r="426" spans="1:10">
      <c r="A426" s="1" t="s">
        <v>241</v>
      </c>
      <c r="B426" s="1">
        <v>425</v>
      </c>
      <c r="C426" s="1">
        <v>202306</v>
      </c>
      <c r="D426" s="4" t="s">
        <v>256</v>
      </c>
      <c r="E426" s="1">
        <v>1</v>
      </c>
      <c r="F426" s="1">
        <v>0</v>
      </c>
      <c r="G426" s="8">
        <v>5519402</v>
      </c>
      <c r="H426" s="8">
        <v>1048459</v>
      </c>
      <c r="I426" s="8">
        <v>39169631</v>
      </c>
      <c r="J426" s="1" t="s">
        <v>172</v>
      </c>
    </row>
    <row r="427" spans="1:10">
      <c r="A427" s="1" t="s">
        <v>241</v>
      </c>
      <c r="B427" s="1">
        <v>426</v>
      </c>
      <c r="C427" s="1">
        <v>202306</v>
      </c>
      <c r="D427" s="4" t="s">
        <v>256</v>
      </c>
      <c r="E427" s="1">
        <v>3</v>
      </c>
      <c r="F427" s="1">
        <v>0</v>
      </c>
      <c r="G427" s="8">
        <v>32019329</v>
      </c>
      <c r="H427" s="8">
        <v>5754213</v>
      </c>
      <c r="I427" s="8">
        <v>75805850</v>
      </c>
      <c r="J427" s="1" t="s">
        <v>172</v>
      </c>
    </row>
    <row r="428" spans="1:10">
      <c r="A428" s="1" t="s">
        <v>241</v>
      </c>
      <c r="B428" s="1">
        <v>427</v>
      </c>
      <c r="C428" s="1">
        <v>202306</v>
      </c>
      <c r="D428" s="4" t="s">
        <v>265</v>
      </c>
      <c r="E428" s="1">
        <v>1</v>
      </c>
      <c r="F428" s="1">
        <v>0</v>
      </c>
      <c r="G428" s="8">
        <v>437880</v>
      </c>
      <c r="H428" s="8">
        <v>165410</v>
      </c>
      <c r="I428" s="8">
        <v>4543732</v>
      </c>
      <c r="J428" s="1" t="s">
        <v>172</v>
      </c>
    </row>
    <row r="429" spans="1:10">
      <c r="A429" s="1" t="s">
        <v>241</v>
      </c>
      <c r="B429" s="1">
        <v>428</v>
      </c>
      <c r="C429" s="1">
        <v>202306</v>
      </c>
      <c r="D429" s="4" t="s">
        <v>265</v>
      </c>
      <c r="E429" s="1">
        <v>3</v>
      </c>
      <c r="F429" s="1">
        <v>0</v>
      </c>
      <c r="G429" s="8">
        <v>4874318</v>
      </c>
      <c r="H429" s="8">
        <v>1733901</v>
      </c>
      <c r="I429" s="8">
        <v>23933381</v>
      </c>
      <c r="J429" s="1" t="s">
        <v>172</v>
      </c>
    </row>
    <row r="430" spans="1:10">
      <c r="A430" s="1" t="s">
        <v>241</v>
      </c>
      <c r="B430" s="1">
        <v>429</v>
      </c>
      <c r="C430" s="1">
        <v>202306</v>
      </c>
      <c r="D430" s="4" t="s">
        <v>271</v>
      </c>
      <c r="E430" s="1">
        <v>1</v>
      </c>
      <c r="F430" s="1">
        <v>0</v>
      </c>
      <c r="G430" s="8">
        <v>381917</v>
      </c>
      <c r="H430" s="8">
        <v>159464</v>
      </c>
      <c r="I430" s="8">
        <v>8744701</v>
      </c>
      <c r="J430" s="1" t="s">
        <v>172</v>
      </c>
    </row>
    <row r="431" spans="1:10">
      <c r="A431" s="1" t="s">
        <v>241</v>
      </c>
      <c r="B431" s="1">
        <v>430</v>
      </c>
      <c r="C431" s="1">
        <v>202306</v>
      </c>
      <c r="D431" s="4" t="s">
        <v>271</v>
      </c>
      <c r="E431" s="1">
        <v>3</v>
      </c>
      <c r="F431" s="1">
        <v>0</v>
      </c>
      <c r="G431" s="8">
        <v>2639377</v>
      </c>
      <c r="H431" s="8">
        <v>866569</v>
      </c>
      <c r="I431" s="8">
        <v>26118944</v>
      </c>
      <c r="J431" s="1" t="s">
        <v>172</v>
      </c>
    </row>
    <row r="432" spans="1:10">
      <c r="A432" s="1" t="s">
        <v>241</v>
      </c>
      <c r="B432" s="1">
        <v>431</v>
      </c>
      <c r="C432" s="1">
        <v>202306</v>
      </c>
      <c r="D432" s="4" t="s">
        <v>278</v>
      </c>
      <c r="E432" s="1">
        <v>1</v>
      </c>
      <c r="F432" s="1">
        <v>0</v>
      </c>
      <c r="G432" s="8">
        <v>411373</v>
      </c>
      <c r="H432" s="8">
        <v>126186</v>
      </c>
      <c r="I432" s="8">
        <v>8480964</v>
      </c>
      <c r="J432" s="1" t="s">
        <v>172</v>
      </c>
    </row>
    <row r="433" spans="1:10">
      <c r="A433" s="1" t="s">
        <v>241</v>
      </c>
      <c r="B433" s="1">
        <v>432</v>
      </c>
      <c r="C433" s="1">
        <v>202306</v>
      </c>
      <c r="D433" s="4" t="s">
        <v>278</v>
      </c>
      <c r="E433" s="1">
        <v>3</v>
      </c>
      <c r="F433" s="1">
        <v>0</v>
      </c>
      <c r="G433" s="8">
        <v>2426790</v>
      </c>
      <c r="H433" s="8">
        <v>697371</v>
      </c>
      <c r="I433" s="8">
        <v>16265735</v>
      </c>
      <c r="J433" s="1" t="s">
        <v>172</v>
      </c>
    </row>
    <row r="434" spans="1:10">
      <c r="A434" s="1" t="s">
        <v>241</v>
      </c>
      <c r="B434" s="1">
        <v>433</v>
      </c>
      <c r="C434" s="1">
        <v>202307</v>
      </c>
      <c r="D434" s="4" t="s">
        <v>256</v>
      </c>
      <c r="E434" s="1">
        <v>1</v>
      </c>
      <c r="F434" s="1">
        <v>0</v>
      </c>
      <c r="G434" s="8">
        <v>4446055</v>
      </c>
      <c r="H434" s="8">
        <v>896499</v>
      </c>
      <c r="I434" s="8">
        <v>35123263</v>
      </c>
      <c r="J434" s="1" t="s">
        <v>172</v>
      </c>
    </row>
    <row r="435" spans="1:10">
      <c r="A435" s="1" t="s">
        <v>241</v>
      </c>
      <c r="B435" s="1">
        <v>434</v>
      </c>
      <c r="C435" s="1">
        <v>202307</v>
      </c>
      <c r="D435" s="4" t="s">
        <v>256</v>
      </c>
      <c r="E435" s="1">
        <v>3</v>
      </c>
      <c r="F435" s="1">
        <v>0</v>
      </c>
      <c r="G435" s="8">
        <v>29676380</v>
      </c>
      <c r="H435" s="8">
        <v>5003544</v>
      </c>
      <c r="I435" s="8">
        <v>66462442</v>
      </c>
      <c r="J435" s="1" t="s">
        <v>172</v>
      </c>
    </row>
    <row r="436" spans="1:10">
      <c r="A436" s="1" t="s">
        <v>241</v>
      </c>
      <c r="B436" s="1">
        <v>435</v>
      </c>
      <c r="C436" s="1">
        <v>202307</v>
      </c>
      <c r="D436" s="4" t="s">
        <v>265</v>
      </c>
      <c r="E436" s="1">
        <v>1</v>
      </c>
      <c r="F436" s="1">
        <v>0</v>
      </c>
      <c r="G436" s="8">
        <v>579832</v>
      </c>
      <c r="H436" s="8">
        <v>163861</v>
      </c>
      <c r="I436" s="8">
        <v>5892330</v>
      </c>
      <c r="J436" s="1" t="s">
        <v>172</v>
      </c>
    </row>
    <row r="437" spans="1:10">
      <c r="A437" s="1" t="s">
        <v>241</v>
      </c>
      <c r="B437" s="1">
        <v>436</v>
      </c>
      <c r="C437" s="1">
        <v>202307</v>
      </c>
      <c r="D437" s="4" t="s">
        <v>265</v>
      </c>
      <c r="E437" s="1">
        <v>3</v>
      </c>
      <c r="F437" s="1">
        <v>0</v>
      </c>
      <c r="G437" s="8">
        <v>8906578</v>
      </c>
      <c r="H437" s="8">
        <v>3135139</v>
      </c>
      <c r="I437" s="8">
        <v>40987140</v>
      </c>
      <c r="J437" s="1" t="s">
        <v>172</v>
      </c>
    </row>
    <row r="438" spans="1:10">
      <c r="A438" s="1" t="s">
        <v>241</v>
      </c>
      <c r="B438" s="1">
        <v>437</v>
      </c>
      <c r="C438" s="1">
        <v>202307</v>
      </c>
      <c r="D438" s="4" t="s">
        <v>271</v>
      </c>
      <c r="E438" s="1">
        <v>1</v>
      </c>
      <c r="F438" s="1">
        <v>0</v>
      </c>
      <c r="G438" s="8">
        <v>332019</v>
      </c>
      <c r="H438" s="8">
        <v>124263</v>
      </c>
      <c r="I438" s="8">
        <v>7844204</v>
      </c>
      <c r="J438" s="1" t="s">
        <v>172</v>
      </c>
    </row>
    <row r="439" spans="1:10">
      <c r="A439" s="1" t="s">
        <v>241</v>
      </c>
      <c r="B439" s="1">
        <v>438</v>
      </c>
      <c r="C439" s="1">
        <v>202307</v>
      </c>
      <c r="D439" s="4" t="s">
        <v>271</v>
      </c>
      <c r="E439" s="1">
        <v>3</v>
      </c>
      <c r="F439" s="1">
        <v>0</v>
      </c>
      <c r="G439" s="8">
        <v>1974765</v>
      </c>
      <c r="H439" s="8">
        <v>692765</v>
      </c>
      <c r="I439" s="8">
        <v>19958440</v>
      </c>
      <c r="J439" s="1" t="s">
        <v>172</v>
      </c>
    </row>
    <row r="440" spans="1:10">
      <c r="A440" s="1" t="s">
        <v>241</v>
      </c>
      <c r="B440" s="1">
        <v>439</v>
      </c>
      <c r="C440" s="1">
        <v>202307</v>
      </c>
      <c r="D440" s="4" t="s">
        <v>278</v>
      </c>
      <c r="E440" s="1">
        <v>1</v>
      </c>
      <c r="F440" s="1">
        <v>0</v>
      </c>
      <c r="G440" s="8">
        <v>389750</v>
      </c>
      <c r="H440" s="8">
        <v>126412</v>
      </c>
      <c r="I440" s="8">
        <v>8299486</v>
      </c>
      <c r="J440" s="1" t="s">
        <v>172</v>
      </c>
    </row>
    <row r="441" spans="1:10">
      <c r="A441" s="1" t="s">
        <v>241</v>
      </c>
      <c r="B441" s="1">
        <v>440</v>
      </c>
      <c r="C441" s="1">
        <v>202307</v>
      </c>
      <c r="D441" s="4" t="s">
        <v>278</v>
      </c>
      <c r="E441" s="1">
        <v>3</v>
      </c>
      <c r="F441" s="1">
        <v>0</v>
      </c>
      <c r="G441" s="8">
        <v>2796475</v>
      </c>
      <c r="H441" s="8">
        <v>839653</v>
      </c>
      <c r="I441" s="8">
        <v>18383065</v>
      </c>
      <c r="J441" s="1" t="s">
        <v>172</v>
      </c>
    </row>
    <row r="442" spans="1:10">
      <c r="A442" s="1" t="s">
        <v>241</v>
      </c>
      <c r="B442" s="1">
        <v>441</v>
      </c>
      <c r="C442" s="1">
        <v>202308</v>
      </c>
      <c r="D442" s="4" t="s">
        <v>256</v>
      </c>
      <c r="E442" s="1">
        <v>1</v>
      </c>
      <c r="F442" s="1">
        <v>0</v>
      </c>
      <c r="G442" s="8">
        <v>4199623</v>
      </c>
      <c r="H442" s="8">
        <v>873354</v>
      </c>
      <c r="I442" s="8">
        <v>30536982</v>
      </c>
      <c r="J442" s="1" t="s">
        <v>172</v>
      </c>
    </row>
    <row r="443" spans="1:10">
      <c r="A443" s="1" t="s">
        <v>241</v>
      </c>
      <c r="B443" s="1">
        <v>442</v>
      </c>
      <c r="C443" s="1">
        <v>202308</v>
      </c>
      <c r="D443" s="4" t="s">
        <v>256</v>
      </c>
      <c r="E443" s="1">
        <v>3</v>
      </c>
      <c r="F443" s="1">
        <v>0</v>
      </c>
      <c r="G443" s="8">
        <v>28721437</v>
      </c>
      <c r="H443" s="8">
        <v>5245159</v>
      </c>
      <c r="I443" s="8">
        <v>65324286</v>
      </c>
      <c r="J443" s="1" t="s">
        <v>172</v>
      </c>
    </row>
    <row r="444" spans="1:10">
      <c r="A444" s="1" t="s">
        <v>241</v>
      </c>
      <c r="B444" s="1">
        <v>443</v>
      </c>
      <c r="C444" s="1">
        <v>202308</v>
      </c>
      <c r="D444" s="4" t="s">
        <v>265</v>
      </c>
      <c r="E444" s="1">
        <v>1</v>
      </c>
      <c r="F444" s="1">
        <v>0</v>
      </c>
      <c r="G444" s="8">
        <v>1267801</v>
      </c>
      <c r="H444" s="8">
        <v>423755</v>
      </c>
      <c r="I444" s="8">
        <v>11413553</v>
      </c>
      <c r="J444" s="1" t="s">
        <v>172</v>
      </c>
    </row>
    <row r="445" spans="1:10">
      <c r="A445" s="1" t="s">
        <v>241</v>
      </c>
      <c r="B445" s="1">
        <v>444</v>
      </c>
      <c r="C445" s="1">
        <v>202308</v>
      </c>
      <c r="D445" s="4" t="s">
        <v>265</v>
      </c>
      <c r="E445" s="1">
        <v>3</v>
      </c>
      <c r="F445" s="1">
        <v>0</v>
      </c>
      <c r="G445" s="8">
        <v>12829040</v>
      </c>
      <c r="H445" s="8">
        <v>5251356</v>
      </c>
      <c r="I445" s="8">
        <v>63616131</v>
      </c>
      <c r="J445" s="1" t="s">
        <v>172</v>
      </c>
    </row>
    <row r="446" spans="1:10">
      <c r="A446" s="1" t="s">
        <v>241</v>
      </c>
      <c r="B446" s="1">
        <v>445</v>
      </c>
      <c r="C446" s="1">
        <v>202308</v>
      </c>
      <c r="D446" s="4" t="s">
        <v>271</v>
      </c>
      <c r="E446" s="1">
        <v>1</v>
      </c>
      <c r="F446" s="1">
        <v>0</v>
      </c>
      <c r="G446" s="8">
        <v>314218</v>
      </c>
      <c r="H446" s="8">
        <v>117392</v>
      </c>
      <c r="I446" s="8">
        <v>6714646</v>
      </c>
      <c r="J446" s="1" t="s">
        <v>172</v>
      </c>
    </row>
    <row r="447" spans="1:10">
      <c r="A447" s="1" t="s">
        <v>241</v>
      </c>
      <c r="B447" s="1">
        <v>446</v>
      </c>
      <c r="C447" s="1">
        <v>202308</v>
      </c>
      <c r="D447" s="4" t="s">
        <v>271</v>
      </c>
      <c r="E447" s="1">
        <v>3</v>
      </c>
      <c r="F447" s="1">
        <v>0</v>
      </c>
      <c r="G447" s="8">
        <v>2236942</v>
      </c>
      <c r="H447" s="8">
        <v>798927</v>
      </c>
      <c r="I447" s="8">
        <v>22323946</v>
      </c>
      <c r="J447" s="1" t="s">
        <v>172</v>
      </c>
    </row>
    <row r="448" spans="1:10">
      <c r="A448" s="1" t="s">
        <v>241</v>
      </c>
      <c r="B448" s="1">
        <v>447</v>
      </c>
      <c r="C448" s="1">
        <v>202308</v>
      </c>
      <c r="D448" s="4" t="s">
        <v>278</v>
      </c>
      <c r="E448" s="1">
        <v>1</v>
      </c>
      <c r="F448" s="1">
        <v>0</v>
      </c>
      <c r="G448" s="8">
        <v>426836</v>
      </c>
      <c r="H448" s="8">
        <v>150486</v>
      </c>
      <c r="I448" s="8">
        <v>9453186</v>
      </c>
      <c r="J448" s="1" t="s">
        <v>172</v>
      </c>
    </row>
    <row r="449" spans="1:10">
      <c r="A449" s="1" t="s">
        <v>241</v>
      </c>
      <c r="B449" s="1">
        <v>448</v>
      </c>
      <c r="C449" s="1">
        <v>202308</v>
      </c>
      <c r="D449" s="4" t="s">
        <v>278</v>
      </c>
      <c r="E449" s="1">
        <v>3</v>
      </c>
      <c r="F449" s="1">
        <v>0</v>
      </c>
      <c r="G449" s="8">
        <v>2766006</v>
      </c>
      <c r="H449" s="8">
        <v>990373</v>
      </c>
      <c r="I449" s="8">
        <v>19834997</v>
      </c>
      <c r="J449" s="1" t="s">
        <v>172</v>
      </c>
    </row>
    <row r="450" spans="1:10">
      <c r="A450" s="1" t="s">
        <v>241</v>
      </c>
      <c r="B450" s="1">
        <v>449</v>
      </c>
      <c r="C450" s="1">
        <v>202309</v>
      </c>
      <c r="D450" s="4" t="s">
        <v>256</v>
      </c>
      <c r="E450" s="1">
        <v>1</v>
      </c>
      <c r="F450" s="1">
        <v>0</v>
      </c>
      <c r="G450" s="8">
        <v>3300674</v>
      </c>
      <c r="H450" s="8">
        <v>702610</v>
      </c>
      <c r="I450" s="8">
        <v>23024761</v>
      </c>
      <c r="J450" s="1" t="s">
        <v>172</v>
      </c>
    </row>
    <row r="451" spans="1:10">
      <c r="A451" s="1" t="s">
        <v>241</v>
      </c>
      <c r="B451" s="1">
        <v>450</v>
      </c>
      <c r="C451" s="1">
        <v>202309</v>
      </c>
      <c r="D451" s="4" t="s">
        <v>256</v>
      </c>
      <c r="E451" s="1">
        <v>3</v>
      </c>
      <c r="F451" s="1">
        <v>0</v>
      </c>
      <c r="G451" s="8">
        <v>25702973</v>
      </c>
      <c r="H451" s="8">
        <v>4610655</v>
      </c>
      <c r="I451" s="8">
        <v>58298241</v>
      </c>
      <c r="J451" s="1" t="s">
        <v>172</v>
      </c>
    </row>
    <row r="452" spans="1:10">
      <c r="A452" s="1" t="s">
        <v>241</v>
      </c>
      <c r="B452" s="1">
        <v>451</v>
      </c>
      <c r="C452" s="1">
        <v>202309</v>
      </c>
      <c r="D452" s="4" t="s">
        <v>265</v>
      </c>
      <c r="E452" s="1">
        <v>1</v>
      </c>
      <c r="F452" s="1">
        <v>0</v>
      </c>
      <c r="G452" s="8">
        <v>1374140</v>
      </c>
      <c r="H452" s="8">
        <v>448137</v>
      </c>
      <c r="I452" s="8">
        <v>13149133</v>
      </c>
      <c r="J452" s="1" t="s">
        <v>172</v>
      </c>
    </row>
    <row r="453" spans="1:10">
      <c r="A453" s="1" t="s">
        <v>241</v>
      </c>
      <c r="B453" s="1">
        <v>452</v>
      </c>
      <c r="C453" s="1">
        <v>202309</v>
      </c>
      <c r="D453" s="4" t="s">
        <v>265</v>
      </c>
      <c r="E453" s="1">
        <v>3</v>
      </c>
      <c r="F453" s="1">
        <v>0</v>
      </c>
      <c r="G453" s="8">
        <v>15666390</v>
      </c>
      <c r="H453" s="8">
        <v>6349157</v>
      </c>
      <c r="I453" s="8">
        <v>78205295</v>
      </c>
      <c r="J453" s="1" t="s">
        <v>172</v>
      </c>
    </row>
    <row r="454" spans="1:10">
      <c r="A454" s="1" t="s">
        <v>241</v>
      </c>
      <c r="B454" s="1">
        <v>453</v>
      </c>
      <c r="C454" s="1">
        <v>202309</v>
      </c>
      <c r="D454" s="4" t="s">
        <v>271</v>
      </c>
      <c r="E454" s="1">
        <v>1</v>
      </c>
      <c r="F454" s="1">
        <v>0</v>
      </c>
      <c r="G454" s="8">
        <v>341457</v>
      </c>
      <c r="H454" s="8">
        <v>129838</v>
      </c>
      <c r="I454" s="8">
        <v>6754943</v>
      </c>
      <c r="J454" s="1" t="s">
        <v>172</v>
      </c>
    </row>
    <row r="455" spans="1:10">
      <c r="A455" s="1" t="s">
        <v>241</v>
      </c>
      <c r="B455" s="1">
        <v>454</v>
      </c>
      <c r="C455" s="1">
        <v>202309</v>
      </c>
      <c r="D455" s="4" t="s">
        <v>271</v>
      </c>
      <c r="E455" s="1">
        <v>3</v>
      </c>
      <c r="F455" s="1">
        <v>0</v>
      </c>
      <c r="G455" s="8">
        <v>1886897</v>
      </c>
      <c r="H455" s="8">
        <v>712969</v>
      </c>
      <c r="I455" s="8">
        <v>20218525</v>
      </c>
      <c r="J455" s="1" t="s">
        <v>172</v>
      </c>
    </row>
    <row r="456" spans="1:10">
      <c r="A456" s="1" t="s">
        <v>241</v>
      </c>
      <c r="B456" s="1">
        <v>455</v>
      </c>
      <c r="C456" s="1">
        <v>202309</v>
      </c>
      <c r="D456" s="4" t="s">
        <v>278</v>
      </c>
      <c r="E456" s="1">
        <v>1</v>
      </c>
      <c r="F456" s="1">
        <v>0</v>
      </c>
      <c r="G456" s="8">
        <v>370802</v>
      </c>
      <c r="H456" s="8">
        <v>131533</v>
      </c>
      <c r="I456" s="8">
        <v>8310536</v>
      </c>
      <c r="J456" s="1" t="s">
        <v>172</v>
      </c>
    </row>
    <row r="457" spans="1:10">
      <c r="A457" s="1" t="s">
        <v>241</v>
      </c>
      <c r="B457" s="1">
        <v>456</v>
      </c>
      <c r="C457" s="1">
        <v>202309</v>
      </c>
      <c r="D457" s="4" t="s">
        <v>278</v>
      </c>
      <c r="E457" s="1">
        <v>3</v>
      </c>
      <c r="F457" s="1">
        <v>0</v>
      </c>
      <c r="G457" s="8">
        <v>2620683</v>
      </c>
      <c r="H457" s="8">
        <v>928024</v>
      </c>
      <c r="I457" s="8">
        <v>18101486</v>
      </c>
      <c r="J457" s="1" t="s">
        <v>172</v>
      </c>
    </row>
    <row r="458" spans="1:10">
      <c r="A458" s="1" t="s">
        <v>241</v>
      </c>
      <c r="B458" s="1">
        <v>457</v>
      </c>
      <c r="C458" s="1">
        <v>202310</v>
      </c>
      <c r="D458" s="4" t="s">
        <v>256</v>
      </c>
      <c r="E458" s="1">
        <v>1</v>
      </c>
      <c r="F458" s="1">
        <v>0</v>
      </c>
      <c r="G458" s="8">
        <v>3014205</v>
      </c>
      <c r="H458" s="8">
        <v>695342</v>
      </c>
      <c r="I458" s="8">
        <v>22775684</v>
      </c>
      <c r="J458" s="1" t="s">
        <v>172</v>
      </c>
    </row>
    <row r="459" spans="1:10">
      <c r="A459" s="1" t="s">
        <v>241</v>
      </c>
      <c r="B459" s="1">
        <v>458</v>
      </c>
      <c r="C459" s="1">
        <v>202310</v>
      </c>
      <c r="D459" s="4" t="s">
        <v>256</v>
      </c>
      <c r="E459" s="1">
        <v>3</v>
      </c>
      <c r="F459" s="1">
        <v>0</v>
      </c>
      <c r="G459" s="8">
        <v>25000156</v>
      </c>
      <c r="H459" s="8">
        <v>4532268</v>
      </c>
      <c r="I459" s="8">
        <v>60155680</v>
      </c>
      <c r="J459" s="1" t="s">
        <v>172</v>
      </c>
    </row>
    <row r="460" spans="1:10">
      <c r="A460" s="1" t="s">
        <v>241</v>
      </c>
      <c r="B460" s="1">
        <v>459</v>
      </c>
      <c r="C460" s="1">
        <v>202310</v>
      </c>
      <c r="D460" s="4" t="s">
        <v>265</v>
      </c>
      <c r="E460" s="1">
        <v>1</v>
      </c>
      <c r="F460" s="1">
        <v>0</v>
      </c>
      <c r="G460" s="8">
        <v>1797684</v>
      </c>
      <c r="H460" s="8">
        <v>692103</v>
      </c>
      <c r="I460" s="8">
        <v>17550102</v>
      </c>
      <c r="J460" s="1" t="s">
        <v>172</v>
      </c>
    </row>
    <row r="461" spans="1:10">
      <c r="A461" s="1" t="s">
        <v>241</v>
      </c>
      <c r="B461" s="1">
        <v>460</v>
      </c>
      <c r="C461" s="1">
        <v>202310</v>
      </c>
      <c r="D461" s="4" t="s">
        <v>265</v>
      </c>
      <c r="E461" s="1">
        <v>3</v>
      </c>
      <c r="F461" s="1">
        <v>0</v>
      </c>
      <c r="G461" s="8">
        <v>13808282</v>
      </c>
      <c r="H461" s="8">
        <v>5997925</v>
      </c>
      <c r="I461" s="8">
        <v>76162150</v>
      </c>
      <c r="J461" s="1" t="s">
        <v>172</v>
      </c>
    </row>
    <row r="462" spans="1:10">
      <c r="A462" s="1" t="s">
        <v>241</v>
      </c>
      <c r="B462" s="1">
        <v>461</v>
      </c>
      <c r="C462" s="1">
        <v>202310</v>
      </c>
      <c r="D462" s="4" t="s">
        <v>271</v>
      </c>
      <c r="E462" s="1">
        <v>1</v>
      </c>
      <c r="F462" s="1">
        <v>0</v>
      </c>
      <c r="G462" s="8">
        <v>319553</v>
      </c>
      <c r="H462" s="8">
        <v>127901</v>
      </c>
      <c r="I462" s="8">
        <v>6935034</v>
      </c>
      <c r="J462" s="1" t="s">
        <v>172</v>
      </c>
    </row>
    <row r="463" spans="1:10">
      <c r="A463" s="1" t="s">
        <v>241</v>
      </c>
      <c r="B463" s="1">
        <v>462</v>
      </c>
      <c r="C463" s="1">
        <v>202310</v>
      </c>
      <c r="D463" s="4" t="s">
        <v>271</v>
      </c>
      <c r="E463" s="1">
        <v>3</v>
      </c>
      <c r="F463" s="1">
        <v>0</v>
      </c>
      <c r="G463" s="8">
        <v>1923111</v>
      </c>
      <c r="H463" s="8">
        <v>893712</v>
      </c>
      <c r="I463" s="8">
        <v>24280065</v>
      </c>
      <c r="J463" s="1" t="s">
        <v>172</v>
      </c>
    </row>
    <row r="464" spans="1:10">
      <c r="A464" s="1" t="s">
        <v>241</v>
      </c>
      <c r="B464" s="1">
        <v>463</v>
      </c>
      <c r="C464" s="1">
        <v>202310</v>
      </c>
      <c r="D464" s="4" t="s">
        <v>278</v>
      </c>
      <c r="E464" s="1">
        <v>1</v>
      </c>
      <c r="F464" s="1">
        <v>0</v>
      </c>
      <c r="G464" s="8">
        <v>367848</v>
      </c>
      <c r="H464" s="8">
        <v>135138</v>
      </c>
      <c r="I464" s="8">
        <v>8437873</v>
      </c>
      <c r="J464" s="1" t="s">
        <v>172</v>
      </c>
    </row>
    <row r="465" spans="1:10">
      <c r="A465" s="1" t="s">
        <v>241</v>
      </c>
      <c r="B465" s="1">
        <v>464</v>
      </c>
      <c r="C465" s="1">
        <v>202310</v>
      </c>
      <c r="D465" s="4" t="s">
        <v>278</v>
      </c>
      <c r="E465" s="1">
        <v>3</v>
      </c>
      <c r="F465" s="1">
        <v>0</v>
      </c>
      <c r="G465" s="8">
        <v>2937752</v>
      </c>
      <c r="H465" s="8">
        <v>995884</v>
      </c>
      <c r="I465" s="8">
        <v>20479096</v>
      </c>
      <c r="J465" s="1" t="s">
        <v>172</v>
      </c>
    </row>
    <row r="466" spans="1:10">
      <c r="A466" s="1" t="s">
        <v>241</v>
      </c>
      <c r="B466" s="1">
        <v>465</v>
      </c>
      <c r="C466" s="1">
        <v>202311</v>
      </c>
      <c r="D466" s="4" t="s">
        <v>256</v>
      </c>
      <c r="E466" s="1">
        <v>1</v>
      </c>
      <c r="F466" s="1">
        <v>0</v>
      </c>
      <c r="G466" s="8">
        <v>2896894</v>
      </c>
      <c r="H466" s="8">
        <v>693753</v>
      </c>
      <c r="I466" s="8">
        <v>23493238</v>
      </c>
      <c r="J466" s="1" t="s">
        <v>172</v>
      </c>
    </row>
    <row r="467" spans="1:10">
      <c r="A467" s="1" t="s">
        <v>241</v>
      </c>
      <c r="B467" s="1">
        <v>466</v>
      </c>
      <c r="C467" s="1">
        <v>202311</v>
      </c>
      <c r="D467" s="4" t="s">
        <v>256</v>
      </c>
      <c r="E467" s="1">
        <v>3</v>
      </c>
      <c r="F467" s="1">
        <v>0</v>
      </c>
      <c r="G467" s="8">
        <v>21793867</v>
      </c>
      <c r="H467" s="8">
        <v>3971021</v>
      </c>
      <c r="I467" s="8">
        <v>55046165</v>
      </c>
      <c r="J467" s="1" t="s">
        <v>172</v>
      </c>
    </row>
    <row r="468" spans="1:10">
      <c r="A468" s="1" t="s">
        <v>241</v>
      </c>
      <c r="B468" s="1">
        <v>467</v>
      </c>
      <c r="C468" s="1">
        <v>202311</v>
      </c>
      <c r="D468" s="4" t="s">
        <v>265</v>
      </c>
      <c r="E468" s="1">
        <v>1</v>
      </c>
      <c r="F468" s="1">
        <v>0</v>
      </c>
      <c r="G468" s="8">
        <v>1751731</v>
      </c>
      <c r="H468" s="8">
        <v>679352</v>
      </c>
      <c r="I468" s="8">
        <v>16153210</v>
      </c>
      <c r="J468" s="1" t="s">
        <v>172</v>
      </c>
    </row>
    <row r="469" spans="1:10">
      <c r="A469" s="1" t="s">
        <v>241</v>
      </c>
      <c r="B469" s="1">
        <v>468</v>
      </c>
      <c r="C469" s="1">
        <v>202311</v>
      </c>
      <c r="D469" s="4" t="s">
        <v>265</v>
      </c>
      <c r="E469" s="1">
        <v>3</v>
      </c>
      <c r="F469" s="1">
        <v>0</v>
      </c>
      <c r="G469" s="8">
        <v>12479408</v>
      </c>
      <c r="H469" s="8">
        <v>5096872</v>
      </c>
      <c r="I469" s="8">
        <v>65596953</v>
      </c>
      <c r="J469" s="1" t="s">
        <v>172</v>
      </c>
    </row>
    <row r="470" spans="1:10">
      <c r="A470" s="1" t="s">
        <v>241</v>
      </c>
      <c r="B470" s="1">
        <v>469</v>
      </c>
      <c r="C470" s="1">
        <v>202311</v>
      </c>
      <c r="D470" s="4" t="s">
        <v>271</v>
      </c>
      <c r="E470" s="1">
        <v>1</v>
      </c>
      <c r="F470" s="1">
        <v>0</v>
      </c>
      <c r="G470" s="8">
        <v>376797</v>
      </c>
      <c r="H470" s="8">
        <v>165415</v>
      </c>
      <c r="I470" s="8">
        <v>8740357</v>
      </c>
      <c r="J470" s="1" t="s">
        <v>172</v>
      </c>
    </row>
    <row r="471" spans="1:10">
      <c r="A471" s="1" t="s">
        <v>241</v>
      </c>
      <c r="B471" s="1">
        <v>470</v>
      </c>
      <c r="C471" s="1">
        <v>202311</v>
      </c>
      <c r="D471" s="4" t="s">
        <v>271</v>
      </c>
      <c r="E471" s="1">
        <v>3</v>
      </c>
      <c r="F471" s="1">
        <v>0</v>
      </c>
      <c r="G471" s="8">
        <v>1451659</v>
      </c>
      <c r="H471" s="8">
        <v>573110</v>
      </c>
      <c r="I471" s="8">
        <v>18340898</v>
      </c>
      <c r="J471" s="1" t="s">
        <v>172</v>
      </c>
    </row>
    <row r="472" spans="1:10">
      <c r="A472" s="1" t="s">
        <v>241</v>
      </c>
      <c r="B472" s="1">
        <v>471</v>
      </c>
      <c r="C472" s="1">
        <v>202311</v>
      </c>
      <c r="D472" s="4" t="s">
        <v>278</v>
      </c>
      <c r="E472" s="1">
        <v>1</v>
      </c>
      <c r="F472" s="1">
        <v>0</v>
      </c>
      <c r="G472" s="8">
        <v>286139</v>
      </c>
      <c r="H472" s="8">
        <v>96898</v>
      </c>
      <c r="I472" s="8">
        <v>6198586</v>
      </c>
      <c r="J472" s="1" t="s">
        <v>172</v>
      </c>
    </row>
    <row r="473" spans="1:10">
      <c r="A473" s="1" t="s">
        <v>241</v>
      </c>
      <c r="B473" s="1">
        <v>472</v>
      </c>
      <c r="C473" s="1">
        <v>202311</v>
      </c>
      <c r="D473" s="4" t="s">
        <v>278</v>
      </c>
      <c r="E473" s="1">
        <v>3</v>
      </c>
      <c r="F473" s="1">
        <v>0</v>
      </c>
      <c r="G473" s="8">
        <v>2027345</v>
      </c>
      <c r="H473" s="8">
        <v>711084</v>
      </c>
      <c r="I473" s="8">
        <v>15696277</v>
      </c>
      <c r="J473" s="1" t="s">
        <v>172</v>
      </c>
    </row>
    <row r="474" spans="1:10">
      <c r="A474" s="1" t="s">
        <v>241</v>
      </c>
      <c r="B474" s="1">
        <v>473</v>
      </c>
      <c r="C474" s="1">
        <v>202312</v>
      </c>
      <c r="D474" s="4" t="s">
        <v>256</v>
      </c>
      <c r="E474" s="1">
        <v>1</v>
      </c>
      <c r="F474" s="1">
        <v>0</v>
      </c>
      <c r="G474" s="8">
        <v>2783884</v>
      </c>
      <c r="H474" s="8">
        <v>573397</v>
      </c>
      <c r="I474" s="8">
        <v>22350541</v>
      </c>
      <c r="J474" s="1" t="s">
        <v>172</v>
      </c>
    </row>
    <row r="475" spans="1:10">
      <c r="A475" s="1" t="s">
        <v>241</v>
      </c>
      <c r="B475" s="1">
        <v>474</v>
      </c>
      <c r="C475" s="1">
        <v>202312</v>
      </c>
      <c r="D475" s="4" t="s">
        <v>256</v>
      </c>
      <c r="E475" s="1">
        <v>3</v>
      </c>
      <c r="F475" s="1">
        <v>0</v>
      </c>
      <c r="G475" s="8">
        <v>17792603</v>
      </c>
      <c r="H475" s="8">
        <v>3065888</v>
      </c>
      <c r="I475" s="8">
        <v>41728341</v>
      </c>
      <c r="J475" s="1" t="s">
        <v>172</v>
      </c>
    </row>
    <row r="476" spans="1:10">
      <c r="A476" s="1" t="s">
        <v>241</v>
      </c>
      <c r="B476" s="1">
        <v>475</v>
      </c>
      <c r="C476" s="1">
        <v>202312</v>
      </c>
      <c r="D476" s="4" t="s">
        <v>265</v>
      </c>
      <c r="E476" s="1">
        <v>1</v>
      </c>
      <c r="F476" s="1">
        <v>0</v>
      </c>
      <c r="G476" s="8">
        <v>1375241</v>
      </c>
      <c r="H476" s="8">
        <v>451575</v>
      </c>
      <c r="I476" s="8">
        <v>12567031</v>
      </c>
      <c r="J476" s="1" t="s">
        <v>172</v>
      </c>
    </row>
    <row r="477" spans="1:10">
      <c r="A477" s="1" t="s">
        <v>241</v>
      </c>
      <c r="B477" s="1">
        <v>476</v>
      </c>
      <c r="C477" s="1">
        <v>202312</v>
      </c>
      <c r="D477" s="4" t="s">
        <v>265</v>
      </c>
      <c r="E477" s="1">
        <v>3</v>
      </c>
      <c r="F477" s="1">
        <v>0</v>
      </c>
      <c r="G477" s="8">
        <v>5315762</v>
      </c>
      <c r="H477" s="8">
        <v>2189628</v>
      </c>
      <c r="I477" s="8">
        <v>30662347</v>
      </c>
      <c r="J477" s="1" t="s">
        <v>172</v>
      </c>
    </row>
    <row r="478" spans="1:10">
      <c r="A478" s="1" t="s">
        <v>241</v>
      </c>
      <c r="B478" s="1">
        <v>477</v>
      </c>
      <c r="C478" s="1">
        <v>202312</v>
      </c>
      <c r="D478" s="4" t="s">
        <v>271</v>
      </c>
      <c r="E478" s="1">
        <v>1</v>
      </c>
      <c r="F478" s="1">
        <v>0</v>
      </c>
      <c r="G478" s="8">
        <v>210470</v>
      </c>
      <c r="H478" s="8">
        <v>84452</v>
      </c>
      <c r="I478" s="8">
        <v>5900643</v>
      </c>
      <c r="J478" s="1" t="s">
        <v>172</v>
      </c>
    </row>
    <row r="479" spans="1:10">
      <c r="A479" s="1" t="s">
        <v>241</v>
      </c>
      <c r="B479" s="1">
        <v>478</v>
      </c>
      <c r="C479" s="1">
        <v>202312</v>
      </c>
      <c r="D479" s="4" t="s">
        <v>271</v>
      </c>
      <c r="E479" s="1">
        <v>3</v>
      </c>
      <c r="F479" s="1">
        <v>0</v>
      </c>
      <c r="G479" s="8">
        <v>1131191</v>
      </c>
      <c r="H479" s="8">
        <v>485970</v>
      </c>
      <c r="I479" s="8">
        <v>15922288</v>
      </c>
      <c r="J479" s="1" t="s">
        <v>172</v>
      </c>
    </row>
    <row r="480" spans="1:10">
      <c r="A480" s="1" t="s">
        <v>241</v>
      </c>
      <c r="B480" s="1">
        <v>479</v>
      </c>
      <c r="C480" s="1">
        <v>202312</v>
      </c>
      <c r="D480" s="4" t="s">
        <v>278</v>
      </c>
      <c r="E480" s="1">
        <v>1</v>
      </c>
      <c r="F480" s="1">
        <v>0</v>
      </c>
      <c r="G480" s="8">
        <v>291594</v>
      </c>
      <c r="H480" s="8">
        <v>99913</v>
      </c>
      <c r="I480" s="8">
        <v>6675919</v>
      </c>
      <c r="J480" s="1" t="s">
        <v>172</v>
      </c>
    </row>
    <row r="481" spans="1:10">
      <c r="A481" s="1" t="s">
        <v>241</v>
      </c>
      <c r="B481" s="1">
        <v>480</v>
      </c>
      <c r="C481" s="1">
        <v>202312</v>
      </c>
      <c r="D481" s="4" t="s">
        <v>278</v>
      </c>
      <c r="E481" s="1">
        <v>3</v>
      </c>
      <c r="F481" s="1">
        <v>0</v>
      </c>
      <c r="G481" s="8">
        <v>1506164</v>
      </c>
      <c r="H481" s="8">
        <v>558614</v>
      </c>
      <c r="I481" s="8">
        <v>12055193</v>
      </c>
      <c r="J481" s="1" t="s">
        <v>172</v>
      </c>
    </row>
    <row r="482" spans="1:10">
      <c r="A482" s="1" t="s">
        <v>241</v>
      </c>
      <c r="B482" s="1">
        <v>481</v>
      </c>
      <c r="C482" s="1">
        <v>202401</v>
      </c>
      <c r="D482" s="4" t="s">
        <v>256</v>
      </c>
      <c r="E482" s="1">
        <v>1</v>
      </c>
      <c r="F482" s="1">
        <v>0</v>
      </c>
      <c r="G482" s="8">
        <v>3102005</v>
      </c>
      <c r="H482" s="8">
        <v>888567</v>
      </c>
      <c r="I482" s="8">
        <v>24369415</v>
      </c>
      <c r="J482" s="1" t="s">
        <v>172</v>
      </c>
    </row>
    <row r="483" spans="1:10">
      <c r="A483" s="1" t="s">
        <v>241</v>
      </c>
      <c r="B483" s="1">
        <v>482</v>
      </c>
      <c r="C483" s="1">
        <v>202401</v>
      </c>
      <c r="D483" s="4" t="s">
        <v>256</v>
      </c>
      <c r="E483" s="1">
        <v>3</v>
      </c>
      <c r="F483" s="1">
        <v>0</v>
      </c>
      <c r="G483" s="8">
        <v>28455222</v>
      </c>
      <c r="H483" s="8">
        <v>4805748</v>
      </c>
      <c r="I483" s="8">
        <v>64164446</v>
      </c>
      <c r="J483" s="1" t="s">
        <v>172</v>
      </c>
    </row>
    <row r="484" spans="1:10">
      <c r="A484" s="1" t="s">
        <v>241</v>
      </c>
      <c r="B484" s="1">
        <v>483</v>
      </c>
      <c r="C484" s="1">
        <v>202401</v>
      </c>
      <c r="D484" s="4" t="s">
        <v>265</v>
      </c>
      <c r="E484" s="1">
        <v>1</v>
      </c>
      <c r="F484" s="1">
        <v>0</v>
      </c>
      <c r="G484" s="8">
        <v>1028272</v>
      </c>
      <c r="H484" s="8">
        <v>343220</v>
      </c>
      <c r="I484" s="8">
        <v>10050665</v>
      </c>
      <c r="J484" s="1" t="s">
        <v>172</v>
      </c>
    </row>
    <row r="485" spans="1:10">
      <c r="A485" s="1" t="s">
        <v>241</v>
      </c>
      <c r="B485" s="1">
        <v>484</v>
      </c>
      <c r="C485" s="1">
        <v>202401</v>
      </c>
      <c r="D485" s="4" t="s">
        <v>265</v>
      </c>
      <c r="E485" s="1">
        <v>3</v>
      </c>
      <c r="F485" s="1">
        <v>0</v>
      </c>
      <c r="G485" s="8">
        <v>7428392</v>
      </c>
      <c r="H485" s="8">
        <v>2718961</v>
      </c>
      <c r="I485" s="8">
        <v>39023824</v>
      </c>
      <c r="J485" s="1" t="s">
        <v>172</v>
      </c>
    </row>
    <row r="486" spans="1:10">
      <c r="A486" s="1" t="s">
        <v>241</v>
      </c>
      <c r="B486" s="1">
        <v>485</v>
      </c>
      <c r="C486" s="1">
        <v>202401</v>
      </c>
      <c r="D486" s="4" t="s">
        <v>271</v>
      </c>
      <c r="E486" s="1">
        <v>1</v>
      </c>
      <c r="F486" s="1">
        <v>0</v>
      </c>
      <c r="G486" s="8">
        <v>239985</v>
      </c>
      <c r="H486" s="8">
        <v>90646</v>
      </c>
      <c r="I486" s="8">
        <v>6091264</v>
      </c>
      <c r="J486" s="1" t="s">
        <v>172</v>
      </c>
    </row>
    <row r="487" spans="1:10">
      <c r="A487" s="1" t="s">
        <v>241</v>
      </c>
      <c r="B487" s="1">
        <v>486</v>
      </c>
      <c r="C487" s="1">
        <v>202401</v>
      </c>
      <c r="D487" s="4" t="s">
        <v>271</v>
      </c>
      <c r="E487" s="1">
        <v>3</v>
      </c>
      <c r="F487" s="1">
        <v>0</v>
      </c>
      <c r="G487" s="8">
        <v>1807425</v>
      </c>
      <c r="H487" s="8">
        <v>681611</v>
      </c>
      <c r="I487" s="8">
        <v>21186899</v>
      </c>
      <c r="J487" s="1" t="s">
        <v>172</v>
      </c>
    </row>
    <row r="488" spans="1:10">
      <c r="A488" s="1" t="s">
        <v>241</v>
      </c>
      <c r="B488" s="1">
        <v>487</v>
      </c>
      <c r="C488" s="1">
        <v>202401</v>
      </c>
      <c r="D488" s="4" t="s">
        <v>278</v>
      </c>
      <c r="E488" s="1">
        <v>1</v>
      </c>
      <c r="F488" s="1">
        <v>0</v>
      </c>
      <c r="G488" s="8">
        <v>306527</v>
      </c>
      <c r="H488" s="8">
        <v>95972</v>
      </c>
      <c r="I488" s="8">
        <v>6562703</v>
      </c>
      <c r="J488" s="1" t="s">
        <v>172</v>
      </c>
    </row>
    <row r="489" spans="1:10">
      <c r="A489" s="1" t="s">
        <v>241</v>
      </c>
      <c r="B489" s="1">
        <v>488</v>
      </c>
      <c r="C489" s="1">
        <v>202401</v>
      </c>
      <c r="D489" s="4" t="s">
        <v>278</v>
      </c>
      <c r="E489" s="1">
        <v>3</v>
      </c>
      <c r="F489" s="1">
        <v>0</v>
      </c>
      <c r="G489" s="8">
        <v>1946132</v>
      </c>
      <c r="H489" s="8">
        <v>654563</v>
      </c>
      <c r="I489" s="8">
        <v>14550382</v>
      </c>
      <c r="J489" s="1" t="s">
        <v>172</v>
      </c>
    </row>
    <row r="490" spans="1:10">
      <c r="A490" s="1" t="s">
        <v>241</v>
      </c>
      <c r="B490" s="1">
        <v>489</v>
      </c>
      <c r="C490" s="1">
        <v>202402</v>
      </c>
      <c r="D490" s="4" t="s">
        <v>256</v>
      </c>
      <c r="E490" s="1">
        <v>1</v>
      </c>
      <c r="F490" s="1">
        <v>0</v>
      </c>
      <c r="G490" s="8">
        <v>3084240</v>
      </c>
      <c r="H490" s="8">
        <v>634187</v>
      </c>
      <c r="I490" s="8">
        <v>23573232</v>
      </c>
      <c r="J490" s="1" t="s">
        <v>172</v>
      </c>
    </row>
    <row r="491" spans="1:10">
      <c r="A491" s="1" t="s">
        <v>241</v>
      </c>
      <c r="B491" s="1">
        <v>490</v>
      </c>
      <c r="C491" s="1">
        <v>202402</v>
      </c>
      <c r="D491" s="4" t="s">
        <v>256</v>
      </c>
      <c r="E491" s="1">
        <v>3</v>
      </c>
      <c r="F491" s="1">
        <v>0</v>
      </c>
      <c r="G491" s="8">
        <v>26134122</v>
      </c>
      <c r="H491" s="8">
        <v>4195704</v>
      </c>
      <c r="I491" s="8">
        <v>55149363</v>
      </c>
      <c r="J491" s="1" t="s">
        <v>172</v>
      </c>
    </row>
    <row r="492" spans="1:10">
      <c r="A492" s="1" t="s">
        <v>241</v>
      </c>
      <c r="B492" s="1">
        <v>491</v>
      </c>
      <c r="C492" s="1">
        <v>202402</v>
      </c>
      <c r="D492" s="4" t="s">
        <v>265</v>
      </c>
      <c r="E492" s="1">
        <v>1</v>
      </c>
      <c r="F492" s="1">
        <v>0</v>
      </c>
      <c r="G492" s="8">
        <v>886207</v>
      </c>
      <c r="H492" s="8">
        <v>299357</v>
      </c>
      <c r="I492" s="8">
        <v>8399293</v>
      </c>
      <c r="J492" s="1" t="s">
        <v>172</v>
      </c>
    </row>
    <row r="493" spans="1:10">
      <c r="A493" s="1" t="s">
        <v>241</v>
      </c>
      <c r="B493" s="1">
        <v>492</v>
      </c>
      <c r="C493" s="1">
        <v>202402</v>
      </c>
      <c r="D493" s="4" t="s">
        <v>265</v>
      </c>
      <c r="E493" s="1">
        <v>3</v>
      </c>
      <c r="F493" s="1">
        <v>0</v>
      </c>
      <c r="G493" s="8">
        <v>4606914</v>
      </c>
      <c r="H493" s="8">
        <v>1586906</v>
      </c>
      <c r="I493" s="8">
        <v>21596069</v>
      </c>
      <c r="J493" s="1" t="s">
        <v>172</v>
      </c>
    </row>
    <row r="494" spans="1:10">
      <c r="A494" s="1" t="s">
        <v>241</v>
      </c>
      <c r="B494" s="1">
        <v>493</v>
      </c>
      <c r="C494" s="1">
        <v>202402</v>
      </c>
      <c r="D494" s="4" t="s">
        <v>271</v>
      </c>
      <c r="E494" s="1">
        <v>1</v>
      </c>
      <c r="F494" s="1">
        <v>0</v>
      </c>
      <c r="G494" s="8">
        <v>335783</v>
      </c>
      <c r="H494" s="8">
        <v>148139</v>
      </c>
      <c r="I494" s="8">
        <v>8100768</v>
      </c>
      <c r="J494" s="1" t="s">
        <v>172</v>
      </c>
    </row>
    <row r="495" spans="1:10">
      <c r="A495" s="1" t="s">
        <v>241</v>
      </c>
      <c r="B495" s="1">
        <v>494</v>
      </c>
      <c r="C495" s="1">
        <v>202402</v>
      </c>
      <c r="D495" s="4" t="s">
        <v>271</v>
      </c>
      <c r="E495" s="1">
        <v>3</v>
      </c>
      <c r="F495" s="1">
        <v>0</v>
      </c>
      <c r="G495" s="8">
        <v>1838891</v>
      </c>
      <c r="H495" s="8">
        <v>673789</v>
      </c>
      <c r="I495" s="8">
        <v>19182943</v>
      </c>
      <c r="J495" s="1" t="s">
        <v>172</v>
      </c>
    </row>
    <row r="496" spans="1:10">
      <c r="A496" s="1" t="s">
        <v>241</v>
      </c>
      <c r="B496" s="1">
        <v>495</v>
      </c>
      <c r="C496" s="1">
        <v>202402</v>
      </c>
      <c r="D496" s="4" t="s">
        <v>278</v>
      </c>
      <c r="E496" s="1">
        <v>1</v>
      </c>
      <c r="F496" s="1">
        <v>0</v>
      </c>
      <c r="G496" s="8">
        <v>290648</v>
      </c>
      <c r="H496" s="8">
        <v>97251</v>
      </c>
      <c r="I496" s="8">
        <v>6661654</v>
      </c>
      <c r="J496" s="1" t="s">
        <v>172</v>
      </c>
    </row>
    <row r="497" spans="1:10">
      <c r="A497" s="1" t="s">
        <v>241</v>
      </c>
      <c r="B497" s="1">
        <v>496</v>
      </c>
      <c r="C497" s="1">
        <v>202402</v>
      </c>
      <c r="D497" s="4" t="s">
        <v>278</v>
      </c>
      <c r="E497" s="1">
        <v>3</v>
      </c>
      <c r="F497" s="1">
        <v>0</v>
      </c>
      <c r="G497" s="8">
        <v>1672152</v>
      </c>
      <c r="H497" s="8">
        <v>509429</v>
      </c>
      <c r="I497" s="8">
        <v>11717702</v>
      </c>
      <c r="J497" s="1" t="s">
        <v>172</v>
      </c>
    </row>
    <row r="498" spans="1:10">
      <c r="A498" s="1" t="s">
        <v>241</v>
      </c>
      <c r="B498" s="1">
        <v>497</v>
      </c>
      <c r="C498" s="1">
        <v>202403</v>
      </c>
      <c r="D498" s="4" t="s">
        <v>256</v>
      </c>
      <c r="E498" s="1">
        <v>1</v>
      </c>
      <c r="F498" s="1">
        <v>0</v>
      </c>
      <c r="G498" s="8">
        <v>3503220</v>
      </c>
      <c r="H498" s="8">
        <v>828031</v>
      </c>
      <c r="I498" s="8">
        <v>23725319</v>
      </c>
      <c r="J498" s="1" t="s">
        <v>172</v>
      </c>
    </row>
    <row r="499" spans="1:10">
      <c r="A499" s="1" t="s">
        <v>241</v>
      </c>
      <c r="B499" s="1">
        <v>498</v>
      </c>
      <c r="C499" s="1">
        <v>202403</v>
      </c>
      <c r="D499" s="4" t="s">
        <v>256</v>
      </c>
      <c r="E499" s="1">
        <v>3</v>
      </c>
      <c r="F499" s="1">
        <v>0</v>
      </c>
      <c r="G499" s="8">
        <v>38140764</v>
      </c>
      <c r="H499" s="8">
        <v>6211793</v>
      </c>
      <c r="I499" s="8">
        <v>80181855</v>
      </c>
      <c r="J499" s="1" t="s">
        <v>172</v>
      </c>
    </row>
    <row r="500" spans="1:10">
      <c r="A500" s="1" t="s">
        <v>241</v>
      </c>
      <c r="B500" s="1">
        <v>499</v>
      </c>
      <c r="C500" s="1">
        <v>202403</v>
      </c>
      <c r="D500" s="4" t="s">
        <v>265</v>
      </c>
      <c r="E500" s="1">
        <v>1</v>
      </c>
      <c r="F500" s="1">
        <v>0</v>
      </c>
      <c r="G500" s="8">
        <v>724420</v>
      </c>
      <c r="H500" s="8">
        <v>225321</v>
      </c>
      <c r="I500" s="8">
        <v>6733414</v>
      </c>
      <c r="J500" s="1" t="s">
        <v>172</v>
      </c>
    </row>
    <row r="501" spans="1:10">
      <c r="A501" s="1" t="s">
        <v>241</v>
      </c>
      <c r="B501" s="1">
        <v>500</v>
      </c>
      <c r="C501" s="1">
        <v>202403</v>
      </c>
      <c r="D501" s="4" t="s">
        <v>265</v>
      </c>
      <c r="E501" s="1">
        <v>3</v>
      </c>
      <c r="F501" s="1">
        <v>0</v>
      </c>
      <c r="G501" s="8">
        <v>3931319</v>
      </c>
      <c r="H501" s="8">
        <v>1287737</v>
      </c>
      <c r="I501" s="8">
        <v>18896614</v>
      </c>
      <c r="J501" s="1" t="s">
        <v>172</v>
      </c>
    </row>
    <row r="502" spans="1:10">
      <c r="A502" s="1" t="s">
        <v>241</v>
      </c>
      <c r="B502" s="1">
        <v>501</v>
      </c>
      <c r="C502" s="1">
        <v>202403</v>
      </c>
      <c r="D502" s="4" t="s">
        <v>271</v>
      </c>
      <c r="E502" s="1">
        <v>1</v>
      </c>
      <c r="F502" s="1">
        <v>0</v>
      </c>
      <c r="G502" s="8">
        <v>319411</v>
      </c>
      <c r="H502" s="8">
        <v>128906</v>
      </c>
      <c r="I502" s="8">
        <v>7492924</v>
      </c>
      <c r="J502" s="1" t="s">
        <v>172</v>
      </c>
    </row>
    <row r="503" spans="1:10">
      <c r="A503" s="1" t="s">
        <v>241</v>
      </c>
      <c r="B503" s="1">
        <v>502</v>
      </c>
      <c r="C503" s="1">
        <v>202403</v>
      </c>
      <c r="D503" s="4" t="s">
        <v>271</v>
      </c>
      <c r="E503" s="1">
        <v>3</v>
      </c>
      <c r="F503" s="1">
        <v>0</v>
      </c>
      <c r="G503" s="8">
        <v>2198893</v>
      </c>
      <c r="H503" s="8">
        <v>757842</v>
      </c>
      <c r="I503" s="8">
        <v>19217813</v>
      </c>
      <c r="J503" s="1" t="s">
        <v>172</v>
      </c>
    </row>
    <row r="504" spans="1:10">
      <c r="A504" s="1" t="s">
        <v>241</v>
      </c>
      <c r="B504" s="1">
        <v>503</v>
      </c>
      <c r="C504" s="1">
        <v>202403</v>
      </c>
      <c r="D504" s="4" t="s">
        <v>278</v>
      </c>
      <c r="E504" s="1">
        <v>1</v>
      </c>
      <c r="F504" s="1">
        <v>0</v>
      </c>
      <c r="G504" s="8">
        <v>367900</v>
      </c>
      <c r="H504" s="8">
        <v>330457</v>
      </c>
      <c r="I504" s="8">
        <v>6934627</v>
      </c>
      <c r="J504" s="1" t="s">
        <v>172</v>
      </c>
    </row>
    <row r="505" spans="1:10">
      <c r="A505" s="1" t="s">
        <v>241</v>
      </c>
      <c r="B505" s="1">
        <v>504</v>
      </c>
      <c r="C505" s="1">
        <v>202403</v>
      </c>
      <c r="D505" s="4" t="s">
        <v>278</v>
      </c>
      <c r="E505" s="1">
        <v>3</v>
      </c>
      <c r="F505" s="1">
        <v>0</v>
      </c>
      <c r="G505" s="8">
        <v>2932308</v>
      </c>
      <c r="H505" s="8">
        <v>811442</v>
      </c>
      <c r="I505" s="8">
        <v>18234480</v>
      </c>
      <c r="J505" s="1" t="s">
        <v>172</v>
      </c>
    </row>
    <row r="506" spans="1:10">
      <c r="A506" s="1" t="s">
        <v>241</v>
      </c>
      <c r="B506" s="1">
        <v>505</v>
      </c>
      <c r="C506" s="1">
        <v>202404</v>
      </c>
      <c r="D506" s="4" t="s">
        <v>256</v>
      </c>
      <c r="E506" s="1">
        <v>1</v>
      </c>
      <c r="F506" s="1">
        <v>0</v>
      </c>
      <c r="G506" s="8">
        <v>4622779</v>
      </c>
      <c r="H506" s="8">
        <v>942122</v>
      </c>
      <c r="I506" s="8">
        <v>29352944</v>
      </c>
      <c r="J506" s="1" t="s">
        <v>172</v>
      </c>
    </row>
    <row r="507" spans="1:10">
      <c r="A507" s="1" t="s">
        <v>241</v>
      </c>
      <c r="B507" s="1">
        <v>506</v>
      </c>
      <c r="C507" s="1">
        <v>202404</v>
      </c>
      <c r="D507" s="4" t="s">
        <v>256</v>
      </c>
      <c r="E507" s="1">
        <v>3</v>
      </c>
      <c r="F507" s="1">
        <v>0</v>
      </c>
      <c r="G507" s="8">
        <v>52958235</v>
      </c>
      <c r="H507" s="8">
        <v>8271951</v>
      </c>
      <c r="I507" s="8">
        <v>103980799</v>
      </c>
      <c r="J507" s="1" t="s">
        <v>172</v>
      </c>
    </row>
    <row r="508" spans="1:10">
      <c r="A508" s="1" t="s">
        <v>241</v>
      </c>
      <c r="B508" s="1">
        <v>507</v>
      </c>
      <c r="C508" s="1">
        <v>202404</v>
      </c>
      <c r="D508" s="4" t="s">
        <v>265</v>
      </c>
      <c r="E508" s="1">
        <v>1</v>
      </c>
      <c r="F508" s="1">
        <v>0</v>
      </c>
      <c r="G508" s="8">
        <v>787327</v>
      </c>
      <c r="H508" s="8">
        <v>216834</v>
      </c>
      <c r="I508" s="8">
        <v>6873807</v>
      </c>
      <c r="J508" s="1" t="s">
        <v>172</v>
      </c>
    </row>
    <row r="509" spans="1:10">
      <c r="A509" s="1" t="s">
        <v>241</v>
      </c>
      <c r="B509" s="1">
        <v>508</v>
      </c>
      <c r="C509" s="1">
        <v>202404</v>
      </c>
      <c r="D509" s="4" t="s">
        <v>265</v>
      </c>
      <c r="E509" s="1">
        <v>3</v>
      </c>
      <c r="F509" s="1">
        <v>0</v>
      </c>
      <c r="G509" s="8">
        <v>4561101</v>
      </c>
      <c r="H509" s="8">
        <v>1419190</v>
      </c>
      <c r="I509" s="8">
        <v>19350837</v>
      </c>
      <c r="J509" s="1" t="s">
        <v>172</v>
      </c>
    </row>
    <row r="510" spans="1:10">
      <c r="A510" s="1" t="s">
        <v>241</v>
      </c>
      <c r="B510" s="1">
        <v>509</v>
      </c>
      <c r="C510" s="1">
        <v>202404</v>
      </c>
      <c r="D510" s="4" t="s">
        <v>271</v>
      </c>
      <c r="E510" s="1">
        <v>1</v>
      </c>
      <c r="F510" s="1">
        <v>0</v>
      </c>
      <c r="G510" s="8">
        <v>410700</v>
      </c>
      <c r="H510" s="8">
        <v>143230</v>
      </c>
      <c r="I510" s="8">
        <v>8248549</v>
      </c>
      <c r="J510" s="1" t="s">
        <v>172</v>
      </c>
    </row>
    <row r="511" spans="1:10">
      <c r="A511" s="1" t="s">
        <v>241</v>
      </c>
      <c r="B511" s="1">
        <v>510</v>
      </c>
      <c r="C511" s="1">
        <v>202404</v>
      </c>
      <c r="D511" s="4" t="s">
        <v>271</v>
      </c>
      <c r="E511" s="1">
        <v>3</v>
      </c>
      <c r="F511" s="1">
        <v>0</v>
      </c>
      <c r="G511" s="8">
        <v>2506381</v>
      </c>
      <c r="H511" s="8">
        <v>854387</v>
      </c>
      <c r="I511" s="8">
        <v>23198432</v>
      </c>
      <c r="J511" s="1" t="s">
        <v>172</v>
      </c>
    </row>
    <row r="512" spans="1:10">
      <c r="A512" s="1" t="s">
        <v>241</v>
      </c>
      <c r="B512" s="1">
        <v>511</v>
      </c>
      <c r="C512" s="1">
        <v>202404</v>
      </c>
      <c r="D512" s="4" t="s">
        <v>278</v>
      </c>
      <c r="E512" s="1">
        <v>1</v>
      </c>
      <c r="F512" s="1">
        <v>0</v>
      </c>
      <c r="G512" s="8">
        <v>370223</v>
      </c>
      <c r="H512" s="8">
        <v>188622</v>
      </c>
      <c r="I512" s="8">
        <v>7012681</v>
      </c>
      <c r="J512" s="1" t="s">
        <v>172</v>
      </c>
    </row>
    <row r="513" spans="1:10">
      <c r="A513" s="1" t="s">
        <v>241</v>
      </c>
      <c r="B513" s="1">
        <v>512</v>
      </c>
      <c r="C513" s="1">
        <v>202404</v>
      </c>
      <c r="D513" s="4" t="s">
        <v>278</v>
      </c>
      <c r="E513" s="1">
        <v>3</v>
      </c>
      <c r="F513" s="1">
        <v>0</v>
      </c>
      <c r="G513" s="8">
        <v>2541182</v>
      </c>
      <c r="H513" s="8">
        <v>743275</v>
      </c>
      <c r="I513" s="8">
        <v>16533129</v>
      </c>
      <c r="J513" s="1" t="s">
        <v>172</v>
      </c>
    </row>
    <row r="514" spans="1:10">
      <c r="A514" s="1" t="s">
        <v>241</v>
      </c>
      <c r="B514" s="1">
        <v>513</v>
      </c>
      <c r="C514" s="1">
        <v>202405</v>
      </c>
      <c r="D514" s="4" t="s">
        <v>256</v>
      </c>
      <c r="E514" s="1">
        <v>1</v>
      </c>
      <c r="F514" s="1">
        <v>0</v>
      </c>
      <c r="G514" s="8">
        <v>4645421</v>
      </c>
      <c r="H514" s="8">
        <v>877055</v>
      </c>
      <c r="I514" s="8">
        <v>29838507</v>
      </c>
      <c r="J514" s="1" t="s">
        <v>172</v>
      </c>
    </row>
    <row r="515" spans="1:10">
      <c r="A515" s="1" t="s">
        <v>241</v>
      </c>
      <c r="B515" s="1">
        <v>514</v>
      </c>
      <c r="C515" s="1">
        <v>202405</v>
      </c>
      <c r="D515" s="4" t="s">
        <v>256</v>
      </c>
      <c r="E515" s="1">
        <v>3</v>
      </c>
      <c r="F515" s="1">
        <v>0</v>
      </c>
      <c r="G515" s="8">
        <v>40881482</v>
      </c>
      <c r="H515" s="8">
        <v>6618413</v>
      </c>
      <c r="I515" s="8">
        <v>85712302</v>
      </c>
      <c r="J515" s="1" t="s">
        <v>172</v>
      </c>
    </row>
    <row r="516" spans="1:10">
      <c r="A516" s="1" t="s">
        <v>241</v>
      </c>
      <c r="B516" s="1">
        <v>515</v>
      </c>
      <c r="C516" s="1">
        <v>202405</v>
      </c>
      <c r="D516" s="4" t="s">
        <v>265</v>
      </c>
      <c r="E516" s="1">
        <v>1</v>
      </c>
      <c r="F516" s="1">
        <v>0</v>
      </c>
      <c r="G516" s="8">
        <v>560115</v>
      </c>
      <c r="H516" s="8">
        <v>170593</v>
      </c>
      <c r="I516" s="8">
        <v>5286595</v>
      </c>
      <c r="J516" s="1" t="s">
        <v>172</v>
      </c>
    </row>
    <row r="517" spans="1:10">
      <c r="A517" s="1" t="s">
        <v>241</v>
      </c>
      <c r="B517" s="1">
        <v>516</v>
      </c>
      <c r="C517" s="1">
        <v>202405</v>
      </c>
      <c r="D517" s="4" t="s">
        <v>265</v>
      </c>
      <c r="E517" s="1">
        <v>3</v>
      </c>
      <c r="F517" s="1">
        <v>0</v>
      </c>
      <c r="G517" s="8">
        <v>3146907</v>
      </c>
      <c r="H517" s="8">
        <v>962305</v>
      </c>
      <c r="I517" s="8">
        <v>14396387</v>
      </c>
      <c r="J517" s="1" t="s">
        <v>172</v>
      </c>
    </row>
    <row r="518" spans="1:10">
      <c r="A518" s="1" t="s">
        <v>241</v>
      </c>
      <c r="B518" s="1">
        <v>517</v>
      </c>
      <c r="C518" s="1">
        <v>202405</v>
      </c>
      <c r="D518" s="4" t="s">
        <v>271</v>
      </c>
      <c r="E518" s="1">
        <v>1</v>
      </c>
      <c r="F518" s="1">
        <v>0</v>
      </c>
      <c r="G518" s="8">
        <v>391099</v>
      </c>
      <c r="H518" s="8">
        <v>158324</v>
      </c>
      <c r="I518" s="8">
        <v>8221342</v>
      </c>
      <c r="J518" s="1" t="s">
        <v>172</v>
      </c>
    </row>
    <row r="519" spans="1:10">
      <c r="A519" s="1" t="s">
        <v>241</v>
      </c>
      <c r="B519" s="1">
        <v>518</v>
      </c>
      <c r="C519" s="1">
        <v>202405</v>
      </c>
      <c r="D519" s="4" t="s">
        <v>271</v>
      </c>
      <c r="E519" s="1">
        <v>3</v>
      </c>
      <c r="F519" s="1">
        <v>0</v>
      </c>
      <c r="G519" s="8">
        <v>2202924</v>
      </c>
      <c r="H519" s="8">
        <v>770513</v>
      </c>
      <c r="I519" s="8">
        <v>22303763</v>
      </c>
      <c r="J519" s="1" t="s">
        <v>172</v>
      </c>
    </row>
    <row r="520" spans="1:10">
      <c r="A520" s="1" t="s">
        <v>241</v>
      </c>
      <c r="B520" s="1">
        <v>519</v>
      </c>
      <c r="C520" s="1">
        <v>202405</v>
      </c>
      <c r="D520" s="4" t="s">
        <v>278</v>
      </c>
      <c r="E520" s="1">
        <v>1</v>
      </c>
      <c r="F520" s="1">
        <v>0</v>
      </c>
      <c r="G520" s="8">
        <v>362152</v>
      </c>
      <c r="H520" s="8">
        <v>104601</v>
      </c>
      <c r="I520" s="8">
        <v>6328418</v>
      </c>
      <c r="J520" s="1" t="s">
        <v>172</v>
      </c>
    </row>
    <row r="521" spans="1:10">
      <c r="A521" s="1" t="s">
        <v>241</v>
      </c>
      <c r="B521" s="1">
        <v>520</v>
      </c>
      <c r="C521" s="1">
        <v>202405</v>
      </c>
      <c r="D521" s="4" t="s">
        <v>278</v>
      </c>
      <c r="E521" s="1">
        <v>3</v>
      </c>
      <c r="F521" s="1">
        <v>0</v>
      </c>
      <c r="G521" s="8">
        <v>1984099</v>
      </c>
      <c r="H521" s="8">
        <v>605194</v>
      </c>
      <c r="I521" s="8">
        <v>13220418</v>
      </c>
      <c r="J521" s="1" t="s">
        <v>172</v>
      </c>
    </row>
    <row r="522" spans="1:10">
      <c r="A522" s="1" t="s">
        <v>241</v>
      </c>
      <c r="B522" s="1">
        <v>521</v>
      </c>
      <c r="C522" s="1">
        <v>202406</v>
      </c>
      <c r="D522" s="4" t="s">
        <v>256</v>
      </c>
      <c r="E522" s="1">
        <v>1</v>
      </c>
      <c r="F522" s="1">
        <v>0</v>
      </c>
      <c r="G522" s="8">
        <v>5505951</v>
      </c>
      <c r="H522" s="8">
        <v>1130233</v>
      </c>
      <c r="I522" s="8">
        <v>34858074</v>
      </c>
      <c r="J522" s="1" t="s">
        <v>172</v>
      </c>
    </row>
    <row r="523" spans="1:10">
      <c r="A523" s="1" t="s">
        <v>241</v>
      </c>
      <c r="B523" s="1">
        <v>522</v>
      </c>
      <c r="C523" s="1">
        <v>202406</v>
      </c>
      <c r="D523" s="4" t="s">
        <v>256</v>
      </c>
      <c r="E523" s="1">
        <v>3</v>
      </c>
      <c r="F523" s="1">
        <v>0</v>
      </c>
      <c r="G523" s="8">
        <v>34142994</v>
      </c>
      <c r="H523" s="8">
        <v>6121232</v>
      </c>
      <c r="I523" s="8">
        <v>78121055</v>
      </c>
      <c r="J523" s="1" t="s">
        <v>172</v>
      </c>
    </row>
    <row r="524" spans="1:10">
      <c r="A524" s="1" t="s">
        <v>241</v>
      </c>
      <c r="B524" s="1">
        <v>523</v>
      </c>
      <c r="C524" s="1">
        <v>202406</v>
      </c>
      <c r="D524" s="4" t="s">
        <v>265</v>
      </c>
      <c r="E524" s="1">
        <v>1</v>
      </c>
      <c r="F524" s="1">
        <v>0</v>
      </c>
      <c r="G524" s="8">
        <v>658159</v>
      </c>
      <c r="H524" s="8">
        <v>200969</v>
      </c>
      <c r="I524" s="8">
        <v>5401449</v>
      </c>
      <c r="J524" s="1" t="s">
        <v>172</v>
      </c>
    </row>
    <row r="525" spans="1:10">
      <c r="A525" s="1" t="s">
        <v>241</v>
      </c>
      <c r="B525" s="1">
        <v>524</v>
      </c>
      <c r="C525" s="1">
        <v>202406</v>
      </c>
      <c r="D525" s="4" t="s">
        <v>265</v>
      </c>
      <c r="E525" s="1">
        <v>3</v>
      </c>
      <c r="F525" s="1">
        <v>0</v>
      </c>
      <c r="G525" s="8">
        <v>4038764</v>
      </c>
      <c r="H525" s="8">
        <v>1457776</v>
      </c>
      <c r="I525" s="8">
        <v>20388112</v>
      </c>
      <c r="J525" s="1" t="s">
        <v>172</v>
      </c>
    </row>
    <row r="526" spans="1:10">
      <c r="A526" s="1" t="s">
        <v>241</v>
      </c>
      <c r="B526" s="1">
        <v>525</v>
      </c>
      <c r="C526" s="1">
        <v>202406</v>
      </c>
      <c r="D526" s="4" t="s">
        <v>271</v>
      </c>
      <c r="E526" s="1">
        <v>1</v>
      </c>
      <c r="F526" s="1">
        <v>0</v>
      </c>
      <c r="G526" s="8">
        <v>346134</v>
      </c>
      <c r="H526" s="8">
        <v>165849</v>
      </c>
      <c r="I526" s="8">
        <v>7666512</v>
      </c>
      <c r="J526" s="1" t="s">
        <v>172</v>
      </c>
    </row>
    <row r="527" spans="1:10">
      <c r="A527" s="1" t="s">
        <v>241</v>
      </c>
      <c r="B527" s="1">
        <v>526</v>
      </c>
      <c r="C527" s="1">
        <v>202406</v>
      </c>
      <c r="D527" s="4" t="s">
        <v>271</v>
      </c>
      <c r="E527" s="1">
        <v>3</v>
      </c>
      <c r="F527" s="1">
        <v>0</v>
      </c>
      <c r="G527" s="8">
        <v>2456567</v>
      </c>
      <c r="H527" s="8">
        <v>785469</v>
      </c>
      <c r="I527" s="8">
        <v>22393566</v>
      </c>
      <c r="J527" s="1" t="s">
        <v>172</v>
      </c>
    </row>
    <row r="528" spans="1:10">
      <c r="A528" s="1" t="s">
        <v>241</v>
      </c>
      <c r="B528" s="1">
        <v>527</v>
      </c>
      <c r="C528" s="1">
        <v>202406</v>
      </c>
      <c r="D528" s="4" t="s">
        <v>278</v>
      </c>
      <c r="E528" s="1">
        <v>1</v>
      </c>
      <c r="F528" s="1">
        <v>0</v>
      </c>
      <c r="G528" s="8">
        <v>334770</v>
      </c>
      <c r="H528" s="8">
        <v>117211</v>
      </c>
      <c r="I528" s="8">
        <v>6727933</v>
      </c>
      <c r="J528" s="1" t="s">
        <v>172</v>
      </c>
    </row>
    <row r="529" spans="1:10">
      <c r="A529" s="1" t="s">
        <v>241</v>
      </c>
      <c r="B529" s="1">
        <v>528</v>
      </c>
      <c r="C529" s="1">
        <v>202406</v>
      </c>
      <c r="D529" s="4" t="s">
        <v>278</v>
      </c>
      <c r="E529" s="1">
        <v>3</v>
      </c>
      <c r="F529" s="1">
        <v>0</v>
      </c>
      <c r="G529" s="8">
        <v>2122294</v>
      </c>
      <c r="H529" s="8">
        <v>661790</v>
      </c>
      <c r="I529" s="8">
        <v>15800188</v>
      </c>
      <c r="J529" s="1" t="s">
        <v>172</v>
      </c>
    </row>
    <row r="530" spans="1:10">
      <c r="A530" s="1" t="s">
        <v>241</v>
      </c>
      <c r="B530" s="1">
        <v>529</v>
      </c>
      <c r="C530" s="1">
        <v>202407</v>
      </c>
      <c r="D530" s="4" t="s">
        <v>256</v>
      </c>
      <c r="E530" s="1">
        <v>1</v>
      </c>
      <c r="F530" s="1">
        <v>0</v>
      </c>
      <c r="G530" s="8">
        <v>4785655</v>
      </c>
      <c r="H530" s="8">
        <v>998092</v>
      </c>
      <c r="I530" s="8">
        <v>31350932</v>
      </c>
      <c r="J530" s="1" t="s">
        <v>172</v>
      </c>
    </row>
    <row r="531" spans="1:10">
      <c r="A531" s="1" t="s">
        <v>241</v>
      </c>
      <c r="B531" s="1">
        <v>530</v>
      </c>
      <c r="C531" s="1">
        <v>202407</v>
      </c>
      <c r="D531" s="4" t="s">
        <v>256</v>
      </c>
      <c r="E531" s="1">
        <v>3</v>
      </c>
      <c r="F531" s="1">
        <v>0</v>
      </c>
      <c r="G531" s="8">
        <v>32770885</v>
      </c>
      <c r="H531" s="8">
        <v>5799865</v>
      </c>
      <c r="I531" s="8">
        <v>72380485</v>
      </c>
      <c r="J531" s="1" t="s">
        <v>172</v>
      </c>
    </row>
    <row r="532" spans="1:10">
      <c r="A532" s="1" t="s">
        <v>241</v>
      </c>
      <c r="B532" s="1">
        <v>531</v>
      </c>
      <c r="C532" s="1">
        <v>202407</v>
      </c>
      <c r="D532" s="4" t="s">
        <v>265</v>
      </c>
      <c r="E532" s="1">
        <v>1</v>
      </c>
      <c r="F532" s="1">
        <v>0</v>
      </c>
      <c r="G532" s="8">
        <v>786714</v>
      </c>
      <c r="H532" s="8">
        <v>261538</v>
      </c>
      <c r="I532" s="8">
        <v>6773645</v>
      </c>
      <c r="J532" s="1" t="s">
        <v>172</v>
      </c>
    </row>
    <row r="533" spans="1:10">
      <c r="A533" s="1" t="s">
        <v>241</v>
      </c>
      <c r="B533" s="1">
        <v>532</v>
      </c>
      <c r="C533" s="1">
        <v>202407</v>
      </c>
      <c r="D533" s="4" t="s">
        <v>265</v>
      </c>
      <c r="E533" s="1">
        <v>3</v>
      </c>
      <c r="F533" s="1">
        <v>0</v>
      </c>
      <c r="G533" s="8">
        <v>9252450</v>
      </c>
      <c r="H533" s="8">
        <v>3527006</v>
      </c>
      <c r="I533" s="8">
        <v>38090705</v>
      </c>
      <c r="J533" s="1" t="s">
        <v>172</v>
      </c>
    </row>
    <row r="534" spans="1:10">
      <c r="A534" s="1" t="s">
        <v>241</v>
      </c>
      <c r="B534" s="1">
        <v>533</v>
      </c>
      <c r="C534" s="1">
        <v>202407</v>
      </c>
      <c r="D534" s="4" t="s">
        <v>271</v>
      </c>
      <c r="E534" s="1">
        <v>1</v>
      </c>
      <c r="F534" s="1">
        <v>0</v>
      </c>
      <c r="G534" s="8">
        <v>303564</v>
      </c>
      <c r="H534" s="8">
        <v>130367</v>
      </c>
      <c r="I534" s="8">
        <v>6445842</v>
      </c>
      <c r="J534" s="1" t="s">
        <v>172</v>
      </c>
    </row>
    <row r="535" spans="1:10">
      <c r="A535" s="1" t="s">
        <v>241</v>
      </c>
      <c r="B535" s="1">
        <v>534</v>
      </c>
      <c r="C535" s="1">
        <v>202407</v>
      </c>
      <c r="D535" s="4" t="s">
        <v>271</v>
      </c>
      <c r="E535" s="1">
        <v>3</v>
      </c>
      <c r="F535" s="1">
        <v>0</v>
      </c>
      <c r="G535" s="8">
        <v>1907168</v>
      </c>
      <c r="H535" s="8">
        <v>683498</v>
      </c>
      <c r="I535" s="8">
        <v>19986711</v>
      </c>
      <c r="J535" s="1" t="s">
        <v>172</v>
      </c>
    </row>
    <row r="536" spans="1:10">
      <c r="A536" s="1" t="s">
        <v>241</v>
      </c>
      <c r="B536" s="1">
        <v>535</v>
      </c>
      <c r="C536" s="1">
        <v>202407</v>
      </c>
      <c r="D536" s="4" t="s">
        <v>278</v>
      </c>
      <c r="E536" s="1">
        <v>1</v>
      </c>
      <c r="F536" s="1">
        <v>0</v>
      </c>
      <c r="G536" s="8">
        <v>339166</v>
      </c>
      <c r="H536" s="8">
        <v>127408</v>
      </c>
      <c r="I536" s="8">
        <v>7100171</v>
      </c>
      <c r="J536" s="1" t="s">
        <v>172</v>
      </c>
    </row>
    <row r="537" spans="1:10">
      <c r="A537" s="1" t="s">
        <v>241</v>
      </c>
      <c r="B537" s="1">
        <v>536</v>
      </c>
      <c r="C537" s="1">
        <v>202407</v>
      </c>
      <c r="D537" s="4" t="s">
        <v>278</v>
      </c>
      <c r="E537" s="1">
        <v>3</v>
      </c>
      <c r="F537" s="1">
        <v>0</v>
      </c>
      <c r="G537" s="8">
        <v>2025133</v>
      </c>
      <c r="H537" s="8">
        <v>661727</v>
      </c>
      <c r="I537" s="8">
        <v>14587756</v>
      </c>
      <c r="J537" s="1" t="s">
        <v>172</v>
      </c>
    </row>
    <row r="538" spans="1:10">
      <c r="A538" s="1" t="s">
        <v>241</v>
      </c>
      <c r="B538" s="1">
        <v>537</v>
      </c>
      <c r="C538" s="1">
        <v>202408</v>
      </c>
      <c r="D538" s="4" t="s">
        <v>256</v>
      </c>
      <c r="E538" s="1">
        <v>1</v>
      </c>
      <c r="F538" s="1">
        <v>0</v>
      </c>
      <c r="G538" s="8">
        <v>3980873</v>
      </c>
      <c r="H538" s="8">
        <v>862268</v>
      </c>
      <c r="I538" s="8">
        <v>27775586</v>
      </c>
      <c r="J538" s="1" t="s">
        <v>172</v>
      </c>
    </row>
    <row r="539" spans="1:10">
      <c r="A539" s="1" t="s">
        <v>241</v>
      </c>
      <c r="B539" s="1">
        <v>538</v>
      </c>
      <c r="C539" s="1">
        <v>202408</v>
      </c>
      <c r="D539" s="4" t="s">
        <v>256</v>
      </c>
      <c r="E539" s="1">
        <v>3</v>
      </c>
      <c r="F539" s="1">
        <v>0</v>
      </c>
      <c r="G539" s="8">
        <v>31129526</v>
      </c>
      <c r="H539" s="8">
        <v>5733667</v>
      </c>
      <c r="I539" s="8">
        <v>66227775</v>
      </c>
      <c r="J539" s="1" t="s">
        <v>172</v>
      </c>
    </row>
    <row r="540" spans="1:10">
      <c r="A540" s="1" t="s">
        <v>241</v>
      </c>
      <c r="B540" s="1">
        <v>539</v>
      </c>
      <c r="C540" s="1">
        <v>202408</v>
      </c>
      <c r="D540" s="4" t="s">
        <v>265</v>
      </c>
      <c r="E540" s="1">
        <v>1</v>
      </c>
      <c r="F540" s="1">
        <v>0</v>
      </c>
      <c r="G540" s="8">
        <v>1198055</v>
      </c>
      <c r="H540" s="8">
        <v>443574</v>
      </c>
      <c r="I540" s="8">
        <v>10516609</v>
      </c>
      <c r="J540" s="1" t="s">
        <v>172</v>
      </c>
    </row>
    <row r="541" spans="1:10">
      <c r="A541" s="1" t="s">
        <v>241</v>
      </c>
      <c r="B541" s="1">
        <v>540</v>
      </c>
      <c r="C541" s="1">
        <v>202408</v>
      </c>
      <c r="D541" s="4" t="s">
        <v>265</v>
      </c>
      <c r="E541" s="1">
        <v>3</v>
      </c>
      <c r="F541" s="1">
        <v>0</v>
      </c>
      <c r="G541" s="8">
        <v>9460763</v>
      </c>
      <c r="H541" s="8">
        <v>4013631</v>
      </c>
      <c r="I541" s="8">
        <v>53779257</v>
      </c>
      <c r="J541" s="1" t="s">
        <v>172</v>
      </c>
    </row>
    <row r="542" spans="1:10">
      <c r="A542" s="1" t="s">
        <v>241</v>
      </c>
      <c r="B542" s="1">
        <v>541</v>
      </c>
      <c r="C542" s="1">
        <v>202408</v>
      </c>
      <c r="D542" s="4" t="s">
        <v>271</v>
      </c>
      <c r="E542" s="1">
        <v>1</v>
      </c>
      <c r="F542" s="1">
        <v>0</v>
      </c>
      <c r="G542" s="8">
        <v>388033</v>
      </c>
      <c r="H542" s="8">
        <v>167543</v>
      </c>
      <c r="I542" s="8">
        <v>7808299</v>
      </c>
      <c r="J542" s="1" t="s">
        <v>172</v>
      </c>
    </row>
    <row r="543" spans="1:10">
      <c r="A543" s="1" t="s">
        <v>241</v>
      </c>
      <c r="B543" s="1">
        <v>542</v>
      </c>
      <c r="C543" s="1">
        <v>202408</v>
      </c>
      <c r="D543" s="4" t="s">
        <v>271</v>
      </c>
      <c r="E543" s="1">
        <v>3</v>
      </c>
      <c r="F543" s="1">
        <v>0</v>
      </c>
      <c r="G543" s="8">
        <v>1587209</v>
      </c>
      <c r="H543" s="8">
        <v>608870</v>
      </c>
      <c r="I543" s="8">
        <v>19463904</v>
      </c>
      <c r="J543" s="1" t="s">
        <v>172</v>
      </c>
    </row>
    <row r="544" spans="1:10">
      <c r="A544" s="1" t="s">
        <v>241</v>
      </c>
      <c r="B544" s="1">
        <v>543</v>
      </c>
      <c r="C544" s="1">
        <v>202408</v>
      </c>
      <c r="D544" s="4" t="s">
        <v>278</v>
      </c>
      <c r="E544" s="1">
        <v>1</v>
      </c>
      <c r="F544" s="1">
        <v>0</v>
      </c>
      <c r="G544" s="8">
        <v>476222</v>
      </c>
      <c r="H544" s="8">
        <v>151972</v>
      </c>
      <c r="I544" s="8">
        <v>7726123</v>
      </c>
      <c r="J544" s="1" t="s">
        <v>172</v>
      </c>
    </row>
    <row r="545" spans="1:10">
      <c r="A545" s="1" t="s">
        <v>241</v>
      </c>
      <c r="B545" s="1">
        <v>544</v>
      </c>
      <c r="C545" s="1">
        <v>202408</v>
      </c>
      <c r="D545" s="4" t="s">
        <v>278</v>
      </c>
      <c r="E545" s="1">
        <v>3</v>
      </c>
      <c r="F545" s="1">
        <v>0</v>
      </c>
      <c r="G545" s="8">
        <v>2190301</v>
      </c>
      <c r="H545" s="8">
        <v>773789</v>
      </c>
      <c r="I545" s="8">
        <v>15506920</v>
      </c>
      <c r="J545" s="1" t="s">
        <v>172</v>
      </c>
    </row>
    <row r="546" spans="1:10">
      <c r="A546" s="1" t="s">
        <v>241</v>
      </c>
      <c r="B546" s="1">
        <v>545</v>
      </c>
      <c r="C546" s="1">
        <v>202409</v>
      </c>
      <c r="D546" s="4" t="s">
        <v>256</v>
      </c>
      <c r="E546" s="1">
        <v>1</v>
      </c>
      <c r="F546" s="1">
        <v>0</v>
      </c>
      <c r="G546" s="8">
        <v>3204458</v>
      </c>
      <c r="H546" s="8">
        <v>652535</v>
      </c>
      <c r="I546" s="8">
        <v>18427050</v>
      </c>
      <c r="J546" s="1" t="s">
        <v>172</v>
      </c>
    </row>
    <row r="547" spans="1:10">
      <c r="A547" s="1" t="s">
        <v>241</v>
      </c>
      <c r="B547" s="1">
        <v>546</v>
      </c>
      <c r="C547" s="1">
        <v>202409</v>
      </c>
      <c r="D547" s="4" t="s">
        <v>256</v>
      </c>
      <c r="E547" s="1">
        <v>3</v>
      </c>
      <c r="F547" s="1">
        <v>0</v>
      </c>
      <c r="G547" s="8">
        <v>24150454</v>
      </c>
      <c r="H547" s="8">
        <v>4632395</v>
      </c>
      <c r="I547" s="8">
        <v>54476044</v>
      </c>
      <c r="J547" s="1" t="s">
        <v>172</v>
      </c>
    </row>
    <row r="548" spans="1:10">
      <c r="A548" s="1" t="s">
        <v>241</v>
      </c>
      <c r="B548" s="1">
        <v>547</v>
      </c>
      <c r="C548" s="1">
        <v>202409</v>
      </c>
      <c r="D548" s="4" t="s">
        <v>265</v>
      </c>
      <c r="E548" s="1">
        <v>1</v>
      </c>
      <c r="F548" s="1">
        <v>0</v>
      </c>
      <c r="G548" s="8">
        <v>1623620</v>
      </c>
      <c r="H548" s="8">
        <v>628041</v>
      </c>
      <c r="I548" s="8">
        <v>13931560</v>
      </c>
      <c r="J548" s="1" t="s">
        <v>172</v>
      </c>
    </row>
    <row r="549" spans="1:10">
      <c r="A549" s="1" t="s">
        <v>241</v>
      </c>
      <c r="B549" s="1">
        <v>548</v>
      </c>
      <c r="C549" s="1">
        <v>202409</v>
      </c>
      <c r="D549" s="4" t="s">
        <v>265</v>
      </c>
      <c r="E549" s="1">
        <v>3</v>
      </c>
      <c r="F549" s="1">
        <v>0</v>
      </c>
      <c r="G549" s="8">
        <v>11960227</v>
      </c>
      <c r="H549" s="8">
        <v>5243926</v>
      </c>
      <c r="I549" s="8">
        <v>64693669</v>
      </c>
      <c r="J549" s="1" t="s">
        <v>172</v>
      </c>
    </row>
    <row r="550" spans="1:10">
      <c r="A550" s="1" t="s">
        <v>241</v>
      </c>
      <c r="B550" s="1">
        <v>549</v>
      </c>
      <c r="C550" s="1">
        <v>202409</v>
      </c>
      <c r="D550" s="4" t="s">
        <v>271</v>
      </c>
      <c r="E550" s="1">
        <v>1</v>
      </c>
      <c r="F550" s="1">
        <v>0</v>
      </c>
      <c r="G550" s="8">
        <v>249932</v>
      </c>
      <c r="H550" s="8">
        <v>119951</v>
      </c>
      <c r="I550" s="8">
        <v>6096622</v>
      </c>
      <c r="J550" s="1" t="s">
        <v>172</v>
      </c>
    </row>
    <row r="551" spans="1:10">
      <c r="A551" s="1" t="s">
        <v>241</v>
      </c>
      <c r="B551" s="1">
        <v>550</v>
      </c>
      <c r="C551" s="1">
        <v>202409</v>
      </c>
      <c r="D551" s="4" t="s">
        <v>271</v>
      </c>
      <c r="E551" s="1">
        <v>3</v>
      </c>
      <c r="F551" s="1">
        <v>0</v>
      </c>
      <c r="G551" s="8">
        <v>1844740</v>
      </c>
      <c r="H551" s="8">
        <v>789812</v>
      </c>
      <c r="I551" s="8">
        <v>21889513</v>
      </c>
      <c r="J551" s="1" t="s">
        <v>172</v>
      </c>
    </row>
    <row r="552" spans="1:10">
      <c r="A552" s="1" t="s">
        <v>241</v>
      </c>
      <c r="B552" s="1">
        <v>551</v>
      </c>
      <c r="C552" s="1">
        <v>202409</v>
      </c>
      <c r="D552" s="4" t="s">
        <v>278</v>
      </c>
      <c r="E552" s="1">
        <v>1</v>
      </c>
      <c r="F552" s="1">
        <v>0</v>
      </c>
      <c r="G552" s="8">
        <v>291686</v>
      </c>
      <c r="H552" s="8">
        <v>107826</v>
      </c>
      <c r="I552" s="8">
        <v>6464401</v>
      </c>
      <c r="J552" s="1" t="s">
        <v>172</v>
      </c>
    </row>
    <row r="553" spans="1:10">
      <c r="A553" s="1" t="s">
        <v>241</v>
      </c>
      <c r="B553" s="1">
        <v>552</v>
      </c>
      <c r="C553" s="1">
        <v>202409</v>
      </c>
      <c r="D553" s="4" t="s">
        <v>278</v>
      </c>
      <c r="E553" s="1">
        <v>3</v>
      </c>
      <c r="F553" s="1">
        <v>0</v>
      </c>
      <c r="G553" s="8">
        <v>1958342</v>
      </c>
      <c r="H553" s="8">
        <v>689884</v>
      </c>
      <c r="I553" s="8">
        <v>13724672</v>
      </c>
      <c r="J553" s="1" t="s">
        <v>172</v>
      </c>
    </row>
    <row r="554" spans="1:10">
      <c r="A554" s="1" t="s">
        <v>241</v>
      </c>
      <c r="B554" s="1">
        <v>553</v>
      </c>
      <c r="C554" s="1">
        <v>202410</v>
      </c>
      <c r="D554" s="4" t="s">
        <v>256</v>
      </c>
      <c r="E554" s="1">
        <v>1</v>
      </c>
      <c r="F554" s="1">
        <v>0</v>
      </c>
      <c r="G554" s="8">
        <v>3061015</v>
      </c>
      <c r="H554" s="8">
        <v>682647</v>
      </c>
      <c r="I554" s="8">
        <v>19100779</v>
      </c>
      <c r="J554" s="1" t="s">
        <v>172</v>
      </c>
    </row>
    <row r="555" spans="1:10">
      <c r="A555" s="1" t="s">
        <v>241</v>
      </c>
      <c r="B555" s="1">
        <v>554</v>
      </c>
      <c r="C555" s="1">
        <v>202410</v>
      </c>
      <c r="D555" s="4" t="s">
        <v>256</v>
      </c>
      <c r="E555" s="1">
        <v>3</v>
      </c>
      <c r="F555" s="1">
        <v>0</v>
      </c>
      <c r="G555" s="8">
        <v>34663533</v>
      </c>
      <c r="H555" s="8">
        <v>6518186</v>
      </c>
      <c r="I555" s="8">
        <v>73565697</v>
      </c>
      <c r="J555" s="1" t="s">
        <v>172</v>
      </c>
    </row>
    <row r="556" spans="1:10">
      <c r="A556" s="1" t="s">
        <v>241</v>
      </c>
      <c r="B556" s="1">
        <v>555</v>
      </c>
      <c r="C556" s="1">
        <v>202410</v>
      </c>
      <c r="D556" s="4" t="s">
        <v>265</v>
      </c>
      <c r="E556" s="1">
        <v>1</v>
      </c>
      <c r="F556" s="1">
        <v>0</v>
      </c>
      <c r="G556" s="8">
        <v>2015654</v>
      </c>
      <c r="H556" s="8">
        <v>798116</v>
      </c>
      <c r="I556" s="8">
        <v>17421619</v>
      </c>
      <c r="J556" s="1" t="s">
        <v>172</v>
      </c>
    </row>
    <row r="557" spans="1:10">
      <c r="A557" s="1" t="s">
        <v>241</v>
      </c>
      <c r="B557" s="1">
        <v>556</v>
      </c>
      <c r="C557" s="1">
        <v>202410</v>
      </c>
      <c r="D557" s="4" t="s">
        <v>265</v>
      </c>
      <c r="E557" s="1">
        <v>3</v>
      </c>
      <c r="F557" s="1">
        <v>0</v>
      </c>
      <c r="G557" s="8">
        <v>17519455</v>
      </c>
      <c r="H557" s="8">
        <v>7279268</v>
      </c>
      <c r="I557" s="8">
        <v>95166396</v>
      </c>
      <c r="J557" s="1" t="s">
        <v>172</v>
      </c>
    </row>
    <row r="558" spans="1:10">
      <c r="A558" s="1" t="s">
        <v>241</v>
      </c>
      <c r="B558" s="1">
        <v>557</v>
      </c>
      <c r="C558" s="1">
        <v>202410</v>
      </c>
      <c r="D558" s="4" t="s">
        <v>271</v>
      </c>
      <c r="E558" s="1">
        <v>1</v>
      </c>
      <c r="F558" s="1">
        <v>0</v>
      </c>
      <c r="G558" s="8">
        <v>270760</v>
      </c>
      <c r="H558" s="8">
        <v>134436</v>
      </c>
      <c r="I558" s="8">
        <v>6534468</v>
      </c>
      <c r="J558" s="1" t="s">
        <v>172</v>
      </c>
    </row>
    <row r="559" spans="1:10">
      <c r="A559" s="1" t="s">
        <v>241</v>
      </c>
      <c r="B559" s="1">
        <v>558</v>
      </c>
      <c r="C559" s="1">
        <v>202410</v>
      </c>
      <c r="D559" s="4" t="s">
        <v>271</v>
      </c>
      <c r="E559" s="1">
        <v>3</v>
      </c>
      <c r="F559" s="1">
        <v>0</v>
      </c>
      <c r="G559" s="8">
        <v>2197226</v>
      </c>
      <c r="H559" s="8">
        <v>937179</v>
      </c>
      <c r="I559" s="8">
        <v>26715841</v>
      </c>
      <c r="J559" s="1" t="s">
        <v>172</v>
      </c>
    </row>
    <row r="560" spans="1:10">
      <c r="A560" s="1" t="s">
        <v>241</v>
      </c>
      <c r="B560" s="1">
        <v>559</v>
      </c>
      <c r="C560" s="1">
        <v>202410</v>
      </c>
      <c r="D560" s="4" t="s">
        <v>278</v>
      </c>
      <c r="E560" s="1">
        <v>1</v>
      </c>
      <c r="F560" s="1">
        <v>0</v>
      </c>
      <c r="G560" s="8">
        <v>323786</v>
      </c>
      <c r="H560" s="8">
        <v>298210</v>
      </c>
      <c r="I560" s="8">
        <v>6730078</v>
      </c>
      <c r="J560" s="1" t="s">
        <v>172</v>
      </c>
    </row>
    <row r="561" spans="1:10">
      <c r="A561" s="1" t="s">
        <v>241</v>
      </c>
      <c r="B561" s="1">
        <v>560</v>
      </c>
      <c r="C561" s="1">
        <v>202410</v>
      </c>
      <c r="D561" s="4" t="s">
        <v>278</v>
      </c>
      <c r="E561" s="1">
        <v>3</v>
      </c>
      <c r="F561" s="1">
        <v>0</v>
      </c>
      <c r="G561" s="8">
        <v>3056590</v>
      </c>
      <c r="H561" s="8">
        <v>1093822</v>
      </c>
      <c r="I561" s="8">
        <v>20184018</v>
      </c>
      <c r="J561" s="1" t="s">
        <v>172</v>
      </c>
    </row>
    <row r="562" spans="1:10">
      <c r="A562" s="1" t="s">
        <v>241</v>
      </c>
      <c r="B562" s="1">
        <v>561</v>
      </c>
      <c r="C562" s="1">
        <v>202411</v>
      </c>
      <c r="D562" s="4" t="s">
        <v>256</v>
      </c>
      <c r="E562" s="1">
        <v>1</v>
      </c>
      <c r="F562" s="1">
        <v>0</v>
      </c>
      <c r="G562" s="8">
        <v>3189148</v>
      </c>
      <c r="H562" s="8">
        <v>689202</v>
      </c>
      <c r="I562" s="8">
        <v>21365554</v>
      </c>
      <c r="J562" s="1" t="s">
        <v>172</v>
      </c>
    </row>
    <row r="563" spans="1:10">
      <c r="A563" s="1" t="s">
        <v>241</v>
      </c>
      <c r="B563" s="1">
        <v>562</v>
      </c>
      <c r="C563" s="1">
        <v>202411</v>
      </c>
      <c r="D563" s="4" t="s">
        <v>256</v>
      </c>
      <c r="E563" s="1">
        <v>3</v>
      </c>
      <c r="F563" s="1">
        <v>0</v>
      </c>
      <c r="G563" s="8">
        <v>28095341</v>
      </c>
      <c r="H563" s="8">
        <v>5411923</v>
      </c>
      <c r="I563" s="8">
        <v>63776067</v>
      </c>
      <c r="J563" s="1" t="s">
        <v>172</v>
      </c>
    </row>
    <row r="564" spans="1:10">
      <c r="A564" s="1" t="s">
        <v>241</v>
      </c>
      <c r="B564" s="1">
        <v>563</v>
      </c>
      <c r="C564" s="1">
        <v>202411</v>
      </c>
      <c r="D564" s="4" t="s">
        <v>265</v>
      </c>
      <c r="E564" s="1">
        <v>1</v>
      </c>
      <c r="F564" s="1">
        <v>0</v>
      </c>
      <c r="G564" s="8">
        <v>2055108</v>
      </c>
      <c r="H564" s="8">
        <v>799448</v>
      </c>
      <c r="I564" s="8">
        <v>18011166</v>
      </c>
      <c r="J564" s="1" t="s">
        <v>172</v>
      </c>
    </row>
    <row r="565" spans="1:10">
      <c r="A565" s="1" t="s">
        <v>241</v>
      </c>
      <c r="B565" s="1">
        <v>564</v>
      </c>
      <c r="C565" s="1">
        <v>202411</v>
      </c>
      <c r="D565" s="4" t="s">
        <v>265</v>
      </c>
      <c r="E565" s="1">
        <v>3</v>
      </c>
      <c r="F565" s="1">
        <v>0</v>
      </c>
      <c r="G565" s="8">
        <v>16591967</v>
      </c>
      <c r="H565" s="8">
        <v>6604076</v>
      </c>
      <c r="I565" s="8">
        <v>86848475</v>
      </c>
      <c r="J565" s="1" t="s">
        <v>172</v>
      </c>
    </row>
    <row r="566" spans="1:10">
      <c r="A566" s="1" t="s">
        <v>241</v>
      </c>
      <c r="B566" s="1">
        <v>565</v>
      </c>
      <c r="C566" s="1">
        <v>202411</v>
      </c>
      <c r="D566" s="4" t="s">
        <v>271</v>
      </c>
      <c r="E566" s="1">
        <v>1</v>
      </c>
      <c r="F566" s="1">
        <v>0</v>
      </c>
      <c r="G566" s="8">
        <v>273490</v>
      </c>
      <c r="H566" s="8">
        <v>140945</v>
      </c>
      <c r="I566" s="8">
        <v>7878451</v>
      </c>
      <c r="J566" s="1" t="s">
        <v>172</v>
      </c>
    </row>
    <row r="567" spans="1:10">
      <c r="A567" s="1" t="s">
        <v>241</v>
      </c>
      <c r="B567" s="1">
        <v>566</v>
      </c>
      <c r="C567" s="1">
        <v>202411</v>
      </c>
      <c r="D567" s="4" t="s">
        <v>271</v>
      </c>
      <c r="E567" s="1">
        <v>3</v>
      </c>
      <c r="F567" s="1">
        <v>0</v>
      </c>
      <c r="G567" s="8">
        <v>1444527</v>
      </c>
      <c r="H567" s="8">
        <v>617624</v>
      </c>
      <c r="I567" s="8">
        <v>19466155</v>
      </c>
      <c r="J567" s="1" t="s">
        <v>172</v>
      </c>
    </row>
    <row r="568" spans="1:10">
      <c r="A568" s="1" t="s">
        <v>241</v>
      </c>
      <c r="B568" s="1">
        <v>567</v>
      </c>
      <c r="C568" s="1">
        <v>202411</v>
      </c>
      <c r="D568" s="4" t="s">
        <v>278</v>
      </c>
      <c r="E568" s="1">
        <v>1</v>
      </c>
      <c r="F568" s="1">
        <v>0</v>
      </c>
      <c r="G568" s="8">
        <v>241835</v>
      </c>
      <c r="H568" s="8">
        <v>96953</v>
      </c>
      <c r="I568" s="8">
        <v>5088335</v>
      </c>
      <c r="J568" s="1" t="s">
        <v>172</v>
      </c>
    </row>
    <row r="569" spans="1:10">
      <c r="A569" s="1" t="s">
        <v>241</v>
      </c>
      <c r="B569" s="1">
        <v>568</v>
      </c>
      <c r="C569" s="1">
        <v>202411</v>
      </c>
      <c r="D569" s="4" t="s">
        <v>278</v>
      </c>
      <c r="E569" s="1">
        <v>3</v>
      </c>
      <c r="F569" s="1">
        <v>0</v>
      </c>
      <c r="G569" s="8">
        <v>1912845</v>
      </c>
      <c r="H569" s="8">
        <v>721209</v>
      </c>
      <c r="I569" s="8">
        <v>13742604</v>
      </c>
      <c r="J569" s="1" t="s">
        <v>172</v>
      </c>
    </row>
    <row r="570" spans="1:10">
      <c r="A570" s="1" t="s">
        <v>241</v>
      </c>
      <c r="B570" s="1">
        <v>569</v>
      </c>
      <c r="C570" s="1">
        <v>202412</v>
      </c>
      <c r="D570" s="4" t="s">
        <v>256</v>
      </c>
      <c r="E570" s="1">
        <v>1</v>
      </c>
      <c r="F570" s="1">
        <v>0</v>
      </c>
      <c r="G570" s="8">
        <v>2796362</v>
      </c>
      <c r="H570" s="8">
        <v>789664</v>
      </c>
      <c r="I570" s="8">
        <v>21728368</v>
      </c>
      <c r="J570" s="1" t="s">
        <v>172</v>
      </c>
    </row>
    <row r="571" spans="1:10">
      <c r="A571" s="1" t="s">
        <v>241</v>
      </c>
      <c r="B571" s="1">
        <v>570</v>
      </c>
      <c r="C571" s="1">
        <v>202412</v>
      </c>
      <c r="D571" s="4" t="s">
        <v>256</v>
      </c>
      <c r="E571" s="1">
        <v>3</v>
      </c>
      <c r="F571" s="1">
        <v>0</v>
      </c>
      <c r="G571" s="8">
        <v>24601856</v>
      </c>
      <c r="H571" s="8">
        <v>4445925</v>
      </c>
      <c r="I571" s="8">
        <v>53717268</v>
      </c>
      <c r="J571" s="1" t="s">
        <v>172</v>
      </c>
    </row>
    <row r="572" spans="1:10">
      <c r="A572" s="1" t="s">
        <v>241</v>
      </c>
      <c r="B572" s="1">
        <v>571</v>
      </c>
      <c r="C572" s="1">
        <v>202412</v>
      </c>
      <c r="D572" s="4" t="s">
        <v>265</v>
      </c>
      <c r="E572" s="1">
        <v>1</v>
      </c>
      <c r="F572" s="1">
        <v>0</v>
      </c>
      <c r="G572" s="8">
        <v>1788788</v>
      </c>
      <c r="H572" s="8">
        <v>1013459</v>
      </c>
      <c r="I572" s="8">
        <v>15958182</v>
      </c>
      <c r="J572" s="1" t="s">
        <v>172</v>
      </c>
    </row>
    <row r="573" spans="1:10">
      <c r="A573" s="1" t="s">
        <v>241</v>
      </c>
      <c r="B573" s="1">
        <v>572</v>
      </c>
      <c r="C573" s="1">
        <v>202412</v>
      </c>
      <c r="D573" s="4" t="s">
        <v>265</v>
      </c>
      <c r="E573" s="1">
        <v>3</v>
      </c>
      <c r="F573" s="1">
        <v>0</v>
      </c>
      <c r="G573" s="8">
        <v>8129859</v>
      </c>
      <c r="H573" s="8">
        <v>3474108</v>
      </c>
      <c r="I573" s="8">
        <v>46912381</v>
      </c>
      <c r="J573" s="1" t="s">
        <v>172</v>
      </c>
    </row>
    <row r="574" spans="1:10">
      <c r="A574" s="1" t="s">
        <v>241</v>
      </c>
      <c r="B574" s="1">
        <v>573</v>
      </c>
      <c r="C574" s="1">
        <v>202412</v>
      </c>
      <c r="D574" s="4" t="s">
        <v>271</v>
      </c>
      <c r="E574" s="1">
        <v>1</v>
      </c>
      <c r="F574" s="1">
        <v>0</v>
      </c>
      <c r="G574" s="8">
        <v>179222</v>
      </c>
      <c r="H574" s="8">
        <v>80265</v>
      </c>
      <c r="I574" s="8">
        <v>5265414</v>
      </c>
      <c r="J574" s="1" t="s">
        <v>172</v>
      </c>
    </row>
    <row r="575" spans="1:10">
      <c r="A575" s="1" t="s">
        <v>241</v>
      </c>
      <c r="B575" s="1">
        <v>574</v>
      </c>
      <c r="C575" s="1">
        <v>202412</v>
      </c>
      <c r="D575" s="4" t="s">
        <v>271</v>
      </c>
      <c r="E575" s="1">
        <v>3</v>
      </c>
      <c r="F575" s="1">
        <v>0</v>
      </c>
      <c r="G575" s="8">
        <v>1177944</v>
      </c>
      <c r="H575" s="8">
        <v>500659</v>
      </c>
      <c r="I575" s="8">
        <v>17577342</v>
      </c>
      <c r="J575" s="1" t="s">
        <v>172</v>
      </c>
    </row>
    <row r="576" spans="1:10">
      <c r="A576" s="1" t="s">
        <v>241</v>
      </c>
      <c r="B576" s="1">
        <v>575</v>
      </c>
      <c r="C576" s="1">
        <v>202412</v>
      </c>
      <c r="D576" s="4" t="s">
        <v>278</v>
      </c>
      <c r="E576" s="1">
        <v>1</v>
      </c>
      <c r="F576" s="1">
        <v>0</v>
      </c>
      <c r="G576" s="8">
        <v>226724</v>
      </c>
      <c r="H576" s="8">
        <v>89030</v>
      </c>
      <c r="I576" s="8">
        <v>5012747</v>
      </c>
      <c r="J576" s="1" t="s">
        <v>172</v>
      </c>
    </row>
    <row r="577" spans="1:10">
      <c r="A577" s="1" t="s">
        <v>241</v>
      </c>
      <c r="B577" s="1">
        <v>576</v>
      </c>
      <c r="C577" s="1">
        <v>202412</v>
      </c>
      <c r="D577" s="4" t="s">
        <v>278</v>
      </c>
      <c r="E577" s="1">
        <v>3</v>
      </c>
      <c r="F577" s="1">
        <v>0</v>
      </c>
      <c r="G577" s="8">
        <v>1535725</v>
      </c>
      <c r="H577" s="8">
        <v>563325</v>
      </c>
      <c r="I577" s="8">
        <v>11210833</v>
      </c>
      <c r="J577" s="1" t="s">
        <v>172</v>
      </c>
    </row>
    <row r="578" spans="1:10">
      <c r="A578" s="1" t="s">
        <v>241</v>
      </c>
      <c r="B578" s="1">
        <v>577</v>
      </c>
      <c r="C578" s="1">
        <v>202501</v>
      </c>
      <c r="D578" s="4" t="s">
        <v>256</v>
      </c>
      <c r="E578" s="1">
        <v>1</v>
      </c>
      <c r="F578" s="1">
        <v>0</v>
      </c>
      <c r="G578" s="8">
        <v>2912830</v>
      </c>
      <c r="H578" s="8">
        <v>1016915</v>
      </c>
      <c r="I578" s="8">
        <v>24223469</v>
      </c>
      <c r="J578" s="1" t="s">
        <v>172</v>
      </c>
    </row>
    <row r="579" spans="1:10">
      <c r="A579" s="1" t="s">
        <v>241</v>
      </c>
      <c r="B579" s="1">
        <v>578</v>
      </c>
      <c r="C579" s="1">
        <v>202501</v>
      </c>
      <c r="D579" s="4" t="s">
        <v>256</v>
      </c>
      <c r="E579" s="1">
        <v>3</v>
      </c>
      <c r="F579" s="1">
        <v>0</v>
      </c>
      <c r="G579" s="8">
        <v>32768033</v>
      </c>
      <c r="H579" s="8">
        <v>5805812</v>
      </c>
      <c r="I579" s="8">
        <v>73556668</v>
      </c>
      <c r="J579" s="1" t="s">
        <v>172</v>
      </c>
    </row>
    <row r="580" spans="1:10">
      <c r="A580" s="1" t="s">
        <v>241</v>
      </c>
      <c r="B580" s="1">
        <v>579</v>
      </c>
      <c r="C580" s="1">
        <v>202501</v>
      </c>
      <c r="D580" s="4" t="s">
        <v>265</v>
      </c>
      <c r="E580" s="1">
        <v>1</v>
      </c>
      <c r="F580" s="1">
        <v>0</v>
      </c>
      <c r="G580" s="8">
        <v>1343689</v>
      </c>
      <c r="H580" s="8">
        <v>620621</v>
      </c>
      <c r="I580" s="8">
        <v>11964973</v>
      </c>
      <c r="J580" s="1" t="s">
        <v>172</v>
      </c>
    </row>
    <row r="581" spans="1:10">
      <c r="A581" s="1" t="s">
        <v>241</v>
      </c>
      <c r="B581" s="1">
        <v>580</v>
      </c>
      <c r="C581" s="1">
        <v>202501</v>
      </c>
      <c r="D581" s="4" t="s">
        <v>265</v>
      </c>
      <c r="E581" s="1">
        <v>3</v>
      </c>
      <c r="F581" s="1">
        <v>0</v>
      </c>
      <c r="G581" s="8">
        <v>8271054</v>
      </c>
      <c r="H581" s="8">
        <v>3116282</v>
      </c>
      <c r="I581" s="8">
        <v>45862706</v>
      </c>
      <c r="J581" s="1" t="s">
        <v>172</v>
      </c>
    </row>
    <row r="582" spans="1:10">
      <c r="A582" s="1" t="s">
        <v>241</v>
      </c>
      <c r="B582" s="1">
        <v>581</v>
      </c>
      <c r="C582" s="1">
        <v>202501</v>
      </c>
      <c r="D582" s="4" t="s">
        <v>271</v>
      </c>
      <c r="E582" s="1">
        <v>1</v>
      </c>
      <c r="F582" s="1">
        <v>0</v>
      </c>
      <c r="G582" s="8">
        <v>155495</v>
      </c>
      <c r="H582" s="8">
        <v>74684</v>
      </c>
      <c r="I582" s="8">
        <v>4932565</v>
      </c>
      <c r="J582" s="1" t="s">
        <v>172</v>
      </c>
    </row>
    <row r="583" spans="1:10">
      <c r="A583" s="1" t="s">
        <v>241</v>
      </c>
      <c r="B583" s="1">
        <v>582</v>
      </c>
      <c r="C583" s="1">
        <v>202501</v>
      </c>
      <c r="D583" s="4" t="s">
        <v>271</v>
      </c>
      <c r="E583" s="1">
        <v>3</v>
      </c>
      <c r="F583" s="1">
        <v>0</v>
      </c>
      <c r="G583" s="8">
        <v>1634580</v>
      </c>
      <c r="H583" s="8">
        <v>637387</v>
      </c>
      <c r="I583" s="8">
        <v>21008210</v>
      </c>
      <c r="J583" s="1" t="s">
        <v>172</v>
      </c>
    </row>
    <row r="584" spans="1:10">
      <c r="A584" s="1" t="s">
        <v>241</v>
      </c>
      <c r="B584" s="1">
        <v>583</v>
      </c>
      <c r="C584" s="1">
        <v>202501</v>
      </c>
      <c r="D584" s="4" t="s">
        <v>278</v>
      </c>
      <c r="E584" s="1">
        <v>1</v>
      </c>
      <c r="F584" s="1">
        <v>0</v>
      </c>
      <c r="G584" s="8">
        <v>270463</v>
      </c>
      <c r="H584" s="8">
        <v>94423</v>
      </c>
      <c r="I584" s="8">
        <v>5866653</v>
      </c>
      <c r="J584" s="1" t="s">
        <v>172</v>
      </c>
    </row>
    <row r="585" spans="1:10">
      <c r="A585" s="1" t="s">
        <v>241</v>
      </c>
      <c r="B585" s="1">
        <v>584</v>
      </c>
      <c r="C585" s="1">
        <v>202501</v>
      </c>
      <c r="D585" s="4" t="s">
        <v>278</v>
      </c>
      <c r="E585" s="1">
        <v>3</v>
      </c>
      <c r="F585" s="1">
        <v>0</v>
      </c>
      <c r="G585" s="8">
        <v>2096855</v>
      </c>
      <c r="H585" s="8">
        <v>649855</v>
      </c>
      <c r="I585" s="8">
        <v>14303629</v>
      </c>
      <c r="J585" s="1" t="s">
        <v>172</v>
      </c>
    </row>
    <row r="586" spans="1:10">
      <c r="A586" s="1" t="s">
        <v>241</v>
      </c>
      <c r="B586" s="1">
        <v>585</v>
      </c>
      <c r="C586" s="1">
        <v>202502</v>
      </c>
      <c r="D586" s="4" t="s">
        <v>256</v>
      </c>
      <c r="E586" s="1">
        <v>1</v>
      </c>
      <c r="F586" s="1">
        <v>0</v>
      </c>
      <c r="G586" s="8">
        <v>2668977</v>
      </c>
      <c r="H586" s="8">
        <v>654469</v>
      </c>
      <c r="I586" s="8">
        <v>21248281</v>
      </c>
      <c r="J586" s="1" t="s">
        <v>172</v>
      </c>
    </row>
    <row r="587" spans="1:10">
      <c r="A587" s="1" t="s">
        <v>241</v>
      </c>
      <c r="B587" s="1">
        <v>586</v>
      </c>
      <c r="C587" s="1">
        <v>202502</v>
      </c>
      <c r="D587" s="4" t="s">
        <v>256</v>
      </c>
      <c r="E587" s="1">
        <v>3</v>
      </c>
      <c r="F587" s="1">
        <v>0</v>
      </c>
      <c r="G587" s="8">
        <v>31071092</v>
      </c>
      <c r="H587" s="8">
        <v>5400200</v>
      </c>
      <c r="I587" s="8">
        <v>70534403</v>
      </c>
      <c r="J587" s="1" t="s">
        <v>172</v>
      </c>
    </row>
    <row r="588" spans="1:10">
      <c r="A588" s="1" t="s">
        <v>241</v>
      </c>
      <c r="B588" s="1">
        <v>587</v>
      </c>
      <c r="C588" s="1">
        <v>202502</v>
      </c>
      <c r="D588" s="4" t="s">
        <v>265</v>
      </c>
      <c r="E588" s="1">
        <v>1</v>
      </c>
      <c r="F588" s="1">
        <v>0</v>
      </c>
      <c r="G588" s="8">
        <v>974204</v>
      </c>
      <c r="H588" s="8">
        <v>415926</v>
      </c>
      <c r="I588" s="8">
        <v>9100488</v>
      </c>
      <c r="J588" s="1" t="s">
        <v>172</v>
      </c>
    </row>
    <row r="589" spans="1:10">
      <c r="A589" s="1" t="s">
        <v>241</v>
      </c>
      <c r="B589" s="1">
        <v>588</v>
      </c>
      <c r="C589" s="1">
        <v>202502</v>
      </c>
      <c r="D589" s="4" t="s">
        <v>265</v>
      </c>
      <c r="E589" s="1">
        <v>3</v>
      </c>
      <c r="F589" s="1">
        <v>0</v>
      </c>
      <c r="G589" s="8">
        <v>4684312</v>
      </c>
      <c r="H589" s="8">
        <v>1764104</v>
      </c>
      <c r="I589" s="8">
        <v>27338161</v>
      </c>
      <c r="J589" s="1" t="s">
        <v>172</v>
      </c>
    </row>
    <row r="590" spans="1:10">
      <c r="A590" s="1" t="s">
        <v>241</v>
      </c>
      <c r="B590" s="1">
        <v>589</v>
      </c>
      <c r="C590" s="1">
        <v>202502</v>
      </c>
      <c r="D590" s="4" t="s">
        <v>271</v>
      </c>
      <c r="E590" s="1">
        <v>1</v>
      </c>
      <c r="F590" s="1">
        <v>0</v>
      </c>
      <c r="G590" s="8">
        <v>273242</v>
      </c>
      <c r="H590" s="8">
        <v>111736</v>
      </c>
      <c r="I590" s="8">
        <v>7516966</v>
      </c>
      <c r="J590" s="1" t="s">
        <v>172</v>
      </c>
    </row>
    <row r="591" spans="1:10">
      <c r="A591" s="1" t="s">
        <v>241</v>
      </c>
      <c r="B591" s="1">
        <v>590</v>
      </c>
      <c r="C591" s="1">
        <v>202502</v>
      </c>
      <c r="D591" s="4" t="s">
        <v>271</v>
      </c>
      <c r="E591" s="1">
        <v>3</v>
      </c>
      <c r="F591" s="1">
        <v>0</v>
      </c>
      <c r="G591" s="8">
        <v>1589842</v>
      </c>
      <c r="H591" s="8">
        <v>597896</v>
      </c>
      <c r="I591" s="8">
        <v>17745435</v>
      </c>
      <c r="J591" s="1" t="s">
        <v>172</v>
      </c>
    </row>
    <row r="592" spans="1:10">
      <c r="A592" s="1" t="s">
        <v>241</v>
      </c>
      <c r="B592" s="1">
        <v>591</v>
      </c>
      <c r="C592" s="1">
        <v>202502</v>
      </c>
      <c r="D592" s="4" t="s">
        <v>278</v>
      </c>
      <c r="E592" s="1">
        <v>1</v>
      </c>
      <c r="F592" s="1">
        <v>0</v>
      </c>
      <c r="G592" s="8">
        <v>278151</v>
      </c>
      <c r="H592" s="8">
        <v>91916</v>
      </c>
      <c r="I592" s="8">
        <v>6729125</v>
      </c>
      <c r="J592" s="1" t="s">
        <v>172</v>
      </c>
    </row>
    <row r="593" spans="1:10">
      <c r="A593" s="1" t="s">
        <v>241</v>
      </c>
      <c r="B593" s="1">
        <v>592</v>
      </c>
      <c r="C593" s="1">
        <v>202502</v>
      </c>
      <c r="D593" s="4" t="s">
        <v>278</v>
      </c>
      <c r="E593" s="1">
        <v>3</v>
      </c>
      <c r="F593" s="1">
        <v>0</v>
      </c>
      <c r="G593" s="8">
        <v>2118201</v>
      </c>
      <c r="H593" s="8">
        <v>644377</v>
      </c>
      <c r="I593" s="8">
        <v>14750640</v>
      </c>
      <c r="J593" s="1" t="s">
        <v>172</v>
      </c>
    </row>
    <row r="594" spans="1:10">
      <c r="A594" s="1" t="s">
        <v>241</v>
      </c>
      <c r="B594" s="1">
        <v>593</v>
      </c>
      <c r="C594" s="1">
        <v>202503</v>
      </c>
      <c r="D594" s="4" t="s">
        <v>256</v>
      </c>
      <c r="E594" s="1">
        <v>1</v>
      </c>
      <c r="F594" s="1">
        <v>0</v>
      </c>
      <c r="G594" s="8">
        <v>3727188</v>
      </c>
      <c r="H594" s="8">
        <v>832868</v>
      </c>
      <c r="I594" s="8">
        <v>24640876</v>
      </c>
      <c r="J594" s="1" t="s">
        <v>172</v>
      </c>
    </row>
    <row r="595" spans="1:10">
      <c r="A595" s="1" t="s">
        <v>241</v>
      </c>
      <c r="B595" s="1">
        <v>594</v>
      </c>
      <c r="C595" s="1">
        <v>202503</v>
      </c>
      <c r="D595" s="4" t="s">
        <v>256</v>
      </c>
      <c r="E595" s="1">
        <v>3</v>
      </c>
      <c r="F595" s="1">
        <v>0</v>
      </c>
      <c r="G595" s="8">
        <v>45059451</v>
      </c>
      <c r="H595" s="8">
        <v>7540454</v>
      </c>
      <c r="I595" s="8">
        <v>96528109</v>
      </c>
      <c r="J595" s="1" t="s">
        <v>172</v>
      </c>
    </row>
    <row r="596" spans="1:10">
      <c r="A596" s="1" t="s">
        <v>241</v>
      </c>
      <c r="B596" s="1">
        <v>595</v>
      </c>
      <c r="C596" s="1">
        <v>202503</v>
      </c>
      <c r="D596" s="4" t="s">
        <v>265</v>
      </c>
      <c r="E596" s="1">
        <v>1</v>
      </c>
      <c r="F596" s="1">
        <v>0</v>
      </c>
      <c r="G596" s="8">
        <v>882039</v>
      </c>
      <c r="H596" s="8">
        <v>328640</v>
      </c>
      <c r="I596" s="8">
        <v>7769863</v>
      </c>
      <c r="J596" s="1" t="s">
        <v>172</v>
      </c>
    </row>
    <row r="597" spans="1:10">
      <c r="A597" s="1" t="s">
        <v>241</v>
      </c>
      <c r="B597" s="1">
        <v>596</v>
      </c>
      <c r="C597" s="1">
        <v>202503</v>
      </c>
      <c r="D597" s="4" t="s">
        <v>265</v>
      </c>
      <c r="E597" s="1">
        <v>3</v>
      </c>
      <c r="F597" s="1">
        <v>0</v>
      </c>
      <c r="G597" s="8">
        <v>4186626</v>
      </c>
      <c r="H597" s="8">
        <v>1396080</v>
      </c>
      <c r="I597" s="8">
        <v>21038269</v>
      </c>
      <c r="J597" s="1" t="s">
        <v>172</v>
      </c>
    </row>
    <row r="598" spans="1:10">
      <c r="A598" s="1" t="s">
        <v>241</v>
      </c>
      <c r="B598" s="1">
        <v>597</v>
      </c>
      <c r="C598" s="1">
        <v>202503</v>
      </c>
      <c r="D598" s="4" t="s">
        <v>271</v>
      </c>
      <c r="E598" s="1">
        <v>1</v>
      </c>
      <c r="F598" s="1">
        <v>0</v>
      </c>
      <c r="G598" s="8">
        <v>343464</v>
      </c>
      <c r="H598" s="8">
        <v>141348</v>
      </c>
      <c r="I598" s="8">
        <v>8266362</v>
      </c>
      <c r="J598" s="1" t="s">
        <v>172</v>
      </c>
    </row>
    <row r="599" spans="1:10">
      <c r="A599" s="1" t="s">
        <v>241</v>
      </c>
      <c r="B599" s="1">
        <v>598</v>
      </c>
      <c r="C599" s="1">
        <v>202503</v>
      </c>
      <c r="D599" s="4" t="s">
        <v>271</v>
      </c>
      <c r="E599" s="1">
        <v>3</v>
      </c>
      <c r="F599" s="1">
        <v>0</v>
      </c>
      <c r="G599" s="8">
        <v>2091550</v>
      </c>
      <c r="H599" s="8">
        <v>753709</v>
      </c>
      <c r="I599" s="8">
        <v>22692997</v>
      </c>
      <c r="J599" s="1" t="s">
        <v>172</v>
      </c>
    </row>
    <row r="600" spans="1:10">
      <c r="A600" s="1" t="s">
        <v>241</v>
      </c>
      <c r="B600" s="1">
        <v>599</v>
      </c>
      <c r="C600" s="1">
        <v>202503</v>
      </c>
      <c r="D600" s="4" t="s">
        <v>278</v>
      </c>
      <c r="E600" s="1">
        <v>1</v>
      </c>
      <c r="F600" s="1">
        <v>0</v>
      </c>
      <c r="G600" s="8">
        <v>317399</v>
      </c>
      <c r="H600" s="8">
        <v>112179</v>
      </c>
      <c r="I600" s="8">
        <v>6184571</v>
      </c>
      <c r="J600" s="1" t="s">
        <v>172</v>
      </c>
    </row>
    <row r="601" spans="1:10">
      <c r="A601" s="1" t="s">
        <v>241</v>
      </c>
      <c r="B601" s="1">
        <v>600</v>
      </c>
      <c r="C601" s="1">
        <v>202503</v>
      </c>
      <c r="D601" s="4" t="s">
        <v>278</v>
      </c>
      <c r="E601" s="1">
        <v>3</v>
      </c>
      <c r="F601" s="1">
        <v>0</v>
      </c>
      <c r="G601" s="8">
        <v>2714978</v>
      </c>
      <c r="H601" s="8">
        <v>742594</v>
      </c>
      <c r="I601" s="8">
        <v>16575952</v>
      </c>
      <c r="J601" s="1" t="s">
        <v>172</v>
      </c>
    </row>
    <row r="602" spans="1:10">
      <c r="A602" s="1" t="s">
        <v>241</v>
      </c>
      <c r="B602" s="1">
        <v>601</v>
      </c>
      <c r="C602" s="1">
        <v>202504</v>
      </c>
      <c r="D602" s="4" t="s">
        <v>256</v>
      </c>
      <c r="E602" s="1">
        <v>1</v>
      </c>
      <c r="F602" s="1">
        <v>0</v>
      </c>
      <c r="G602" s="8">
        <v>4189695</v>
      </c>
      <c r="H602" s="8">
        <v>866473</v>
      </c>
      <c r="I602" s="8">
        <v>28226712</v>
      </c>
      <c r="J602" s="1" t="s">
        <v>172</v>
      </c>
    </row>
    <row r="603" spans="1:10">
      <c r="A603" s="1" t="s">
        <v>241</v>
      </c>
      <c r="B603" s="1">
        <v>602</v>
      </c>
      <c r="C603" s="1">
        <v>202504</v>
      </c>
      <c r="D603" s="4" t="s">
        <v>256</v>
      </c>
      <c r="E603" s="1">
        <v>3</v>
      </c>
      <c r="F603" s="1">
        <v>0</v>
      </c>
      <c r="G603" s="8">
        <v>42432712</v>
      </c>
      <c r="H603" s="8">
        <v>8622352</v>
      </c>
      <c r="I603" s="8">
        <v>92943081</v>
      </c>
      <c r="J603" s="1" t="s">
        <v>172</v>
      </c>
    </row>
    <row r="604" spans="1:10">
      <c r="A604" s="1" t="s">
        <v>241</v>
      </c>
      <c r="B604" s="1">
        <v>603</v>
      </c>
      <c r="C604" s="1">
        <v>202504</v>
      </c>
      <c r="D604" s="4" t="s">
        <v>265</v>
      </c>
      <c r="E604" s="1">
        <v>1</v>
      </c>
      <c r="F604" s="1">
        <v>0</v>
      </c>
      <c r="G604" s="8">
        <v>779092</v>
      </c>
      <c r="H604" s="8">
        <v>276293</v>
      </c>
      <c r="I604" s="8">
        <v>6440983</v>
      </c>
      <c r="J604" s="1" t="s">
        <v>172</v>
      </c>
    </row>
    <row r="605" spans="1:10">
      <c r="A605" s="1" t="s">
        <v>241</v>
      </c>
      <c r="B605" s="1">
        <v>604</v>
      </c>
      <c r="C605" s="1">
        <v>202504</v>
      </c>
      <c r="D605" s="4" t="s">
        <v>265</v>
      </c>
      <c r="E605" s="1">
        <v>3</v>
      </c>
      <c r="F605" s="1">
        <v>0</v>
      </c>
      <c r="G605" s="8">
        <v>2909976</v>
      </c>
      <c r="H605" s="8">
        <v>935827</v>
      </c>
      <c r="I605" s="8">
        <v>14937706</v>
      </c>
      <c r="J605" s="1" t="s">
        <v>172</v>
      </c>
    </row>
    <row r="606" spans="1:10">
      <c r="A606" s="1" t="s">
        <v>241</v>
      </c>
      <c r="B606" s="1">
        <v>605</v>
      </c>
      <c r="C606" s="1">
        <v>202504</v>
      </c>
      <c r="D606" s="4" t="s">
        <v>271</v>
      </c>
      <c r="E606" s="1">
        <v>1</v>
      </c>
      <c r="F606" s="1">
        <v>0</v>
      </c>
      <c r="G606" s="8">
        <v>322205</v>
      </c>
      <c r="H606" s="8">
        <v>114803</v>
      </c>
      <c r="I606" s="8">
        <v>7389847</v>
      </c>
      <c r="J606" s="1" t="s">
        <v>172</v>
      </c>
    </row>
    <row r="607" spans="1:10">
      <c r="A607" s="1" t="s">
        <v>241</v>
      </c>
      <c r="B607" s="1">
        <v>606</v>
      </c>
      <c r="C607" s="1">
        <v>202504</v>
      </c>
      <c r="D607" s="4" t="s">
        <v>271</v>
      </c>
      <c r="E607" s="1">
        <v>3</v>
      </c>
      <c r="F607" s="1">
        <v>0</v>
      </c>
      <c r="G607" s="8">
        <v>2200523</v>
      </c>
      <c r="H607" s="8">
        <v>841133</v>
      </c>
      <c r="I607" s="8">
        <v>22644130</v>
      </c>
      <c r="J607" s="1" t="s">
        <v>172</v>
      </c>
    </row>
    <row r="608" spans="1:10">
      <c r="A608" s="1" t="s">
        <v>241</v>
      </c>
      <c r="B608" s="1">
        <v>607</v>
      </c>
      <c r="C608" s="1">
        <v>202504</v>
      </c>
      <c r="D608" s="4" t="s">
        <v>278</v>
      </c>
      <c r="E608" s="1">
        <v>1</v>
      </c>
      <c r="F608" s="1">
        <v>0</v>
      </c>
      <c r="G608" s="8">
        <v>347329</v>
      </c>
      <c r="H608" s="8">
        <v>116454</v>
      </c>
      <c r="I608" s="8">
        <v>6655632</v>
      </c>
      <c r="J608" s="1" t="s">
        <v>172</v>
      </c>
    </row>
    <row r="609" spans="1:10">
      <c r="A609" s="1" t="s">
        <v>241</v>
      </c>
      <c r="B609" s="1">
        <v>608</v>
      </c>
      <c r="C609" s="1">
        <v>202504</v>
      </c>
      <c r="D609" s="4" t="s">
        <v>278</v>
      </c>
      <c r="E609" s="1">
        <v>3</v>
      </c>
      <c r="F609" s="1">
        <v>0</v>
      </c>
      <c r="G609" s="8">
        <v>2353421</v>
      </c>
      <c r="H609" s="8">
        <v>664410</v>
      </c>
      <c r="I609" s="8">
        <v>15943704</v>
      </c>
      <c r="J609" s="1" t="s">
        <v>172</v>
      </c>
    </row>
    <row r="610" spans="1:10">
      <c r="A610" s="1" t="s">
        <v>241</v>
      </c>
      <c r="B610" s="1">
        <v>609</v>
      </c>
      <c r="C610" s="1">
        <v>202505</v>
      </c>
      <c r="D610" s="4" t="s">
        <v>256</v>
      </c>
      <c r="E610" s="1">
        <v>1</v>
      </c>
      <c r="F610" s="1">
        <v>0</v>
      </c>
      <c r="G610" s="8">
        <v>4946071</v>
      </c>
      <c r="H610" s="8">
        <v>1044065</v>
      </c>
      <c r="I610" s="8">
        <v>33240630</v>
      </c>
      <c r="J610" s="1" t="s">
        <v>172</v>
      </c>
    </row>
    <row r="611" spans="1:10">
      <c r="A611" s="1" t="s">
        <v>241</v>
      </c>
      <c r="B611" s="1">
        <v>610</v>
      </c>
      <c r="C611" s="1">
        <v>202505</v>
      </c>
      <c r="D611" s="4" t="s">
        <v>256</v>
      </c>
      <c r="E611" s="1">
        <v>3</v>
      </c>
      <c r="F611" s="1">
        <v>0</v>
      </c>
      <c r="G611" s="8">
        <v>45966832</v>
      </c>
      <c r="H611" s="8">
        <v>10281460</v>
      </c>
      <c r="I611" s="8">
        <v>98424735</v>
      </c>
      <c r="J611" s="1" t="s">
        <v>172</v>
      </c>
    </row>
    <row r="612" spans="1:10">
      <c r="A612" s="1" t="s">
        <v>241</v>
      </c>
      <c r="B612" s="1">
        <v>611</v>
      </c>
      <c r="C612" s="1">
        <v>202505</v>
      </c>
      <c r="D612" s="4" t="s">
        <v>265</v>
      </c>
      <c r="E612" s="1">
        <v>1</v>
      </c>
      <c r="F612" s="1">
        <v>0</v>
      </c>
      <c r="G612" s="8">
        <v>770590</v>
      </c>
      <c r="H612" s="8">
        <v>240723</v>
      </c>
      <c r="I612" s="8">
        <v>6385078</v>
      </c>
      <c r="J612" s="1" t="s">
        <v>172</v>
      </c>
    </row>
    <row r="613" spans="1:10">
      <c r="A613" s="1" t="s">
        <v>241</v>
      </c>
      <c r="B613" s="1">
        <v>612</v>
      </c>
      <c r="C613" s="1">
        <v>202505</v>
      </c>
      <c r="D613" s="4" t="s">
        <v>265</v>
      </c>
      <c r="E613" s="1">
        <v>3</v>
      </c>
      <c r="F613" s="1">
        <v>0</v>
      </c>
      <c r="G613" s="8">
        <v>3354523</v>
      </c>
      <c r="H613" s="8">
        <v>1019794</v>
      </c>
      <c r="I613" s="8">
        <v>16636991</v>
      </c>
      <c r="J613" s="1" t="s">
        <v>172</v>
      </c>
    </row>
    <row r="614" spans="1:10">
      <c r="A614" s="1" t="s">
        <v>241</v>
      </c>
      <c r="B614" s="1">
        <v>613</v>
      </c>
      <c r="C614" s="1">
        <v>202505</v>
      </c>
      <c r="D614" s="4" t="s">
        <v>271</v>
      </c>
      <c r="E614" s="1">
        <v>1</v>
      </c>
      <c r="F614" s="1">
        <v>0</v>
      </c>
      <c r="G614" s="8">
        <v>383655</v>
      </c>
      <c r="H614" s="8">
        <v>159009</v>
      </c>
      <c r="I614" s="8">
        <v>9365714</v>
      </c>
      <c r="J614" s="1" t="s">
        <v>172</v>
      </c>
    </row>
    <row r="615" spans="1:10">
      <c r="A615" s="1" t="s">
        <v>241</v>
      </c>
      <c r="B615" s="1">
        <v>614</v>
      </c>
      <c r="C615" s="1">
        <v>202505</v>
      </c>
      <c r="D615" s="4" t="s">
        <v>271</v>
      </c>
      <c r="E615" s="1">
        <v>3</v>
      </c>
      <c r="F615" s="1">
        <v>0</v>
      </c>
      <c r="G615" s="8">
        <v>2880686</v>
      </c>
      <c r="H615" s="8">
        <v>1057193</v>
      </c>
      <c r="I615" s="8">
        <v>27142903</v>
      </c>
      <c r="J615" s="1" t="s">
        <v>172</v>
      </c>
    </row>
    <row r="616" spans="1:10">
      <c r="A616" s="1" t="s">
        <v>241</v>
      </c>
      <c r="B616" s="1">
        <v>615</v>
      </c>
      <c r="C616" s="1">
        <v>202505</v>
      </c>
      <c r="D616" s="4" t="s">
        <v>278</v>
      </c>
      <c r="E616" s="1">
        <v>1</v>
      </c>
      <c r="F616" s="1">
        <v>0</v>
      </c>
      <c r="G616" s="8">
        <v>362597</v>
      </c>
      <c r="H616" s="8">
        <v>170350</v>
      </c>
      <c r="I616" s="8">
        <v>6535487</v>
      </c>
      <c r="J616" s="1" t="s">
        <v>172</v>
      </c>
    </row>
    <row r="617" spans="1:10">
      <c r="A617" s="1" t="s">
        <v>241</v>
      </c>
      <c r="B617" s="1">
        <v>616</v>
      </c>
      <c r="C617" s="1">
        <v>202505</v>
      </c>
      <c r="D617" s="4" t="s">
        <v>278</v>
      </c>
      <c r="E617" s="1">
        <v>3</v>
      </c>
      <c r="F617" s="1">
        <v>0</v>
      </c>
      <c r="G617" s="8">
        <v>2622437</v>
      </c>
      <c r="H617" s="8">
        <v>761511</v>
      </c>
      <c r="I617" s="8">
        <v>16897732</v>
      </c>
      <c r="J617" s="1" t="s">
        <v>172</v>
      </c>
    </row>
    <row r="618" spans="1:10">
      <c r="A618" s="1" t="s">
        <v>241</v>
      </c>
      <c r="B618" s="1">
        <v>617</v>
      </c>
      <c r="C618" s="1">
        <v>202506</v>
      </c>
      <c r="D618" s="4" t="s">
        <v>256</v>
      </c>
      <c r="E618" s="1">
        <v>1</v>
      </c>
      <c r="F618" s="1">
        <v>0</v>
      </c>
      <c r="G618" s="8">
        <v>4212044</v>
      </c>
      <c r="H618" s="8">
        <v>1055131</v>
      </c>
      <c r="I618" s="8">
        <v>29392130</v>
      </c>
      <c r="J618" s="1" t="s">
        <v>172</v>
      </c>
    </row>
    <row r="619" spans="1:10">
      <c r="A619" s="1" t="s">
        <v>241</v>
      </c>
      <c r="B619" s="1">
        <v>618</v>
      </c>
      <c r="C619" s="1">
        <v>202506</v>
      </c>
      <c r="D619" s="4" t="s">
        <v>256</v>
      </c>
      <c r="E619" s="1">
        <v>3</v>
      </c>
      <c r="F619" s="1">
        <v>0</v>
      </c>
      <c r="G619" s="8">
        <v>39679984</v>
      </c>
      <c r="H619" s="8">
        <v>8623600</v>
      </c>
      <c r="I619" s="8">
        <v>82186668</v>
      </c>
      <c r="J619" s="1" t="s">
        <v>172</v>
      </c>
    </row>
    <row r="620" spans="1:10">
      <c r="A620" s="1" t="s">
        <v>241</v>
      </c>
      <c r="B620" s="1">
        <v>619</v>
      </c>
      <c r="C620" s="1">
        <v>202506</v>
      </c>
      <c r="D620" s="4" t="s">
        <v>265</v>
      </c>
      <c r="E620" s="1">
        <v>1</v>
      </c>
      <c r="F620" s="1">
        <v>0</v>
      </c>
      <c r="G620" s="8">
        <v>507426</v>
      </c>
      <c r="H620" s="8">
        <v>141702</v>
      </c>
      <c r="I620" s="8">
        <v>4469186</v>
      </c>
      <c r="J620" s="1" t="s">
        <v>172</v>
      </c>
    </row>
    <row r="621" spans="1:10">
      <c r="A621" s="1" t="s">
        <v>241</v>
      </c>
      <c r="B621" s="1">
        <v>620</v>
      </c>
      <c r="C621" s="1">
        <v>202506</v>
      </c>
      <c r="D621" s="4" t="s">
        <v>265</v>
      </c>
      <c r="E621" s="1">
        <v>3</v>
      </c>
      <c r="F621" s="1">
        <v>0</v>
      </c>
      <c r="G621" s="8">
        <v>6554089</v>
      </c>
      <c r="H621" s="8">
        <v>2223267</v>
      </c>
      <c r="I621" s="8">
        <v>30597674</v>
      </c>
      <c r="J621" s="1" t="s">
        <v>172</v>
      </c>
    </row>
    <row r="622" spans="1:10">
      <c r="A622" s="1" t="s">
        <v>241</v>
      </c>
      <c r="B622" s="1">
        <v>621</v>
      </c>
      <c r="C622" s="1">
        <v>202506</v>
      </c>
      <c r="D622" s="4" t="s">
        <v>271</v>
      </c>
      <c r="E622" s="1">
        <v>1</v>
      </c>
      <c r="F622" s="1">
        <v>0</v>
      </c>
      <c r="G622" s="8">
        <v>299123</v>
      </c>
      <c r="H622" s="8">
        <v>112881</v>
      </c>
      <c r="I622" s="8">
        <v>7651717</v>
      </c>
      <c r="J622" s="1" t="s">
        <v>172</v>
      </c>
    </row>
    <row r="623" spans="1:10">
      <c r="A623" s="1" t="s">
        <v>241</v>
      </c>
      <c r="B623" s="1">
        <v>622</v>
      </c>
      <c r="C623" s="1">
        <v>202506</v>
      </c>
      <c r="D623" s="4" t="s">
        <v>271</v>
      </c>
      <c r="E623" s="1">
        <v>3</v>
      </c>
      <c r="F623" s="1">
        <v>0</v>
      </c>
      <c r="G623" s="8">
        <v>1880861</v>
      </c>
      <c r="H623" s="8">
        <v>748898</v>
      </c>
      <c r="I623" s="8">
        <v>20318037</v>
      </c>
      <c r="J623" s="1" t="s">
        <v>172</v>
      </c>
    </row>
    <row r="624" spans="1:10">
      <c r="A624" s="1" t="s">
        <v>241</v>
      </c>
      <c r="B624" s="1">
        <v>623</v>
      </c>
      <c r="C624" s="1">
        <v>202506</v>
      </c>
      <c r="D624" s="4" t="s">
        <v>278</v>
      </c>
      <c r="E624" s="1">
        <v>1</v>
      </c>
      <c r="F624" s="1">
        <v>0</v>
      </c>
      <c r="G624" s="8">
        <v>315047</v>
      </c>
      <c r="H624" s="8">
        <v>108639</v>
      </c>
      <c r="I624" s="8">
        <v>6226318</v>
      </c>
      <c r="J624" s="1" t="s">
        <v>172</v>
      </c>
    </row>
    <row r="625" spans="1:10">
      <c r="A625" s="1" t="s">
        <v>241</v>
      </c>
      <c r="B625" s="1">
        <v>624</v>
      </c>
      <c r="C625" s="1">
        <v>202506</v>
      </c>
      <c r="D625" s="4" t="s">
        <v>278</v>
      </c>
      <c r="E625" s="1">
        <v>3</v>
      </c>
      <c r="F625" s="1">
        <v>0</v>
      </c>
      <c r="G625" s="8">
        <v>2471527</v>
      </c>
      <c r="H625" s="8">
        <v>712694</v>
      </c>
      <c r="I625" s="8">
        <v>15180267</v>
      </c>
      <c r="J625" s="1" t="s">
        <v>172</v>
      </c>
    </row>
    <row r="626" spans="1:10">
      <c r="A626" s="1" t="s">
        <v>241</v>
      </c>
      <c r="B626" s="1">
        <v>625</v>
      </c>
      <c r="C626" s="1">
        <v>202507</v>
      </c>
      <c r="D626" s="4" t="s">
        <v>256</v>
      </c>
      <c r="E626" s="1">
        <v>1</v>
      </c>
      <c r="F626" s="1">
        <v>0</v>
      </c>
      <c r="G626" s="8">
        <v>5374338</v>
      </c>
      <c r="H626" s="8">
        <v>1063702</v>
      </c>
      <c r="I626" s="8">
        <v>33759476</v>
      </c>
      <c r="J626" s="1" t="s">
        <v>172</v>
      </c>
    </row>
    <row r="627" spans="1:10">
      <c r="A627" s="1" t="s">
        <v>241</v>
      </c>
      <c r="B627" s="1">
        <v>626</v>
      </c>
      <c r="C627" s="1">
        <v>202507</v>
      </c>
      <c r="D627" s="4" t="s">
        <v>256</v>
      </c>
      <c r="E627" s="1">
        <v>3</v>
      </c>
      <c r="F627" s="1">
        <v>0</v>
      </c>
      <c r="G627" s="8">
        <v>38162517</v>
      </c>
      <c r="H627" s="8">
        <v>7394314</v>
      </c>
      <c r="I627" s="8">
        <v>79504666</v>
      </c>
      <c r="J627" s="1" t="s">
        <v>172</v>
      </c>
    </row>
    <row r="628" spans="1:10">
      <c r="A628" s="1" t="s">
        <v>241</v>
      </c>
      <c r="B628" s="1">
        <v>627</v>
      </c>
      <c r="C628" s="1">
        <v>202507</v>
      </c>
      <c r="D628" s="4" t="s">
        <v>265</v>
      </c>
      <c r="E628" s="1">
        <v>1</v>
      </c>
      <c r="F628" s="1">
        <v>0</v>
      </c>
      <c r="G628" s="8">
        <v>762422</v>
      </c>
      <c r="H628" s="8">
        <v>302879</v>
      </c>
      <c r="I628" s="8">
        <v>6834677</v>
      </c>
      <c r="J628" s="1" t="s">
        <v>172</v>
      </c>
    </row>
    <row r="629" spans="1:10">
      <c r="A629" s="1" t="s">
        <v>241</v>
      </c>
      <c r="B629" s="1">
        <v>628</v>
      </c>
      <c r="C629" s="1">
        <v>202507</v>
      </c>
      <c r="D629" s="4" t="s">
        <v>265</v>
      </c>
      <c r="E629" s="1">
        <v>3</v>
      </c>
      <c r="F629" s="1">
        <v>0</v>
      </c>
      <c r="G629" s="8">
        <v>11647164</v>
      </c>
      <c r="H629" s="8">
        <v>6647903</v>
      </c>
      <c r="I629" s="8">
        <v>56224984</v>
      </c>
      <c r="J629" s="1" t="s">
        <v>172</v>
      </c>
    </row>
    <row r="630" spans="1:10">
      <c r="A630" s="1" t="s">
        <v>241</v>
      </c>
      <c r="B630" s="1">
        <v>629</v>
      </c>
      <c r="C630" s="1">
        <v>202507</v>
      </c>
      <c r="D630" s="4" t="s">
        <v>271</v>
      </c>
      <c r="E630" s="1">
        <v>1</v>
      </c>
      <c r="F630" s="1">
        <v>0</v>
      </c>
      <c r="G630" s="8">
        <v>281495</v>
      </c>
      <c r="H630" s="8">
        <v>129020</v>
      </c>
      <c r="I630" s="8">
        <v>7864055</v>
      </c>
      <c r="J630" s="1" t="s">
        <v>172</v>
      </c>
    </row>
    <row r="631" spans="1:10">
      <c r="A631" s="1" t="s">
        <v>241</v>
      </c>
      <c r="B631" s="1">
        <v>630</v>
      </c>
      <c r="C631" s="1">
        <v>202507</v>
      </c>
      <c r="D631" s="4" t="s">
        <v>271</v>
      </c>
      <c r="E631" s="1">
        <v>3</v>
      </c>
      <c r="F631" s="1">
        <v>0</v>
      </c>
      <c r="G631" s="8">
        <v>2120603</v>
      </c>
      <c r="H631" s="8">
        <v>800158</v>
      </c>
      <c r="I631" s="8">
        <v>22770465</v>
      </c>
      <c r="J631" s="1" t="s">
        <v>172</v>
      </c>
    </row>
    <row r="632" spans="1:10">
      <c r="A632" s="1" t="s">
        <v>241</v>
      </c>
      <c r="B632" s="1">
        <v>631</v>
      </c>
      <c r="C632" s="1">
        <v>202507</v>
      </c>
      <c r="D632" s="4" t="s">
        <v>278</v>
      </c>
      <c r="E632" s="1">
        <v>1</v>
      </c>
      <c r="F632" s="1">
        <v>0</v>
      </c>
      <c r="G632" s="8">
        <v>376122</v>
      </c>
      <c r="H632" s="8">
        <v>150919</v>
      </c>
      <c r="I632" s="8">
        <v>7527888</v>
      </c>
      <c r="J632" s="1" t="s">
        <v>172</v>
      </c>
    </row>
    <row r="633" spans="1:10">
      <c r="A633" s="1" t="s">
        <v>241</v>
      </c>
      <c r="B633" s="1">
        <v>632</v>
      </c>
      <c r="C633" s="1">
        <v>202507</v>
      </c>
      <c r="D633" s="4" t="s">
        <v>278</v>
      </c>
      <c r="E633" s="1">
        <v>3</v>
      </c>
      <c r="F633" s="1">
        <v>0</v>
      </c>
      <c r="G633" s="8">
        <v>2375370</v>
      </c>
      <c r="H633" s="8">
        <v>756279</v>
      </c>
      <c r="I633" s="8">
        <v>16700415</v>
      </c>
      <c r="J633" s="1" t="s">
        <v>172</v>
      </c>
    </row>
    <row r="634" spans="1:10">
      <c r="A634" s="1" t="s">
        <v>241</v>
      </c>
      <c r="B634" s="1">
        <v>633</v>
      </c>
      <c r="C634" s="1">
        <v>202508</v>
      </c>
      <c r="D634" s="4" t="s">
        <v>256</v>
      </c>
      <c r="E634" s="1">
        <v>1</v>
      </c>
      <c r="F634" s="1">
        <v>0</v>
      </c>
      <c r="G634" s="8">
        <v>4358743</v>
      </c>
      <c r="H634" s="8">
        <v>844652</v>
      </c>
      <c r="I634" s="8">
        <v>27175132</v>
      </c>
      <c r="J634" s="1" t="s">
        <v>172</v>
      </c>
    </row>
    <row r="635" spans="1:10">
      <c r="A635" s="1" t="s">
        <v>241</v>
      </c>
      <c r="B635" s="1">
        <v>634</v>
      </c>
      <c r="C635" s="1">
        <v>202508</v>
      </c>
      <c r="D635" s="4" t="s">
        <v>256</v>
      </c>
      <c r="E635" s="1">
        <v>3</v>
      </c>
      <c r="F635" s="1">
        <v>0</v>
      </c>
      <c r="G635" s="8">
        <v>30008648</v>
      </c>
      <c r="H635" s="8">
        <v>5463769</v>
      </c>
      <c r="I635" s="8">
        <v>65837806</v>
      </c>
      <c r="J635" s="1" t="s">
        <v>172</v>
      </c>
    </row>
    <row r="636" spans="1:10">
      <c r="A636" s="1" t="s">
        <v>241</v>
      </c>
      <c r="B636" s="1">
        <v>635</v>
      </c>
      <c r="C636" s="1">
        <v>202508</v>
      </c>
      <c r="D636" s="4" t="s">
        <v>265</v>
      </c>
      <c r="E636" s="1">
        <v>1</v>
      </c>
      <c r="F636" s="1">
        <v>0</v>
      </c>
      <c r="G636" s="8">
        <v>1431821</v>
      </c>
      <c r="H636" s="8">
        <v>477313</v>
      </c>
      <c r="I636" s="8">
        <v>12865370</v>
      </c>
      <c r="J636" s="1" t="s">
        <v>172</v>
      </c>
    </row>
    <row r="637" spans="1:10">
      <c r="A637" s="1" t="s">
        <v>241</v>
      </c>
      <c r="B637" s="1">
        <v>636</v>
      </c>
      <c r="C637" s="1">
        <v>202508</v>
      </c>
      <c r="D637" s="4" t="s">
        <v>265</v>
      </c>
      <c r="E637" s="1">
        <v>3</v>
      </c>
      <c r="F637" s="1">
        <v>0</v>
      </c>
      <c r="G637" s="8">
        <v>15134713</v>
      </c>
      <c r="H637" s="8">
        <v>7206537</v>
      </c>
      <c r="I637" s="8">
        <v>78375014</v>
      </c>
      <c r="J637" s="1" t="s">
        <v>172</v>
      </c>
    </row>
    <row r="638" spans="1:10">
      <c r="A638" s="1" t="s">
        <v>241</v>
      </c>
      <c r="B638" s="1">
        <v>637</v>
      </c>
      <c r="C638" s="1">
        <v>202508</v>
      </c>
      <c r="D638" s="4" t="s">
        <v>271</v>
      </c>
      <c r="E638" s="1">
        <v>1</v>
      </c>
      <c r="F638" s="1">
        <v>0</v>
      </c>
      <c r="G638" s="8">
        <v>283858</v>
      </c>
      <c r="H638" s="8">
        <v>114547</v>
      </c>
      <c r="I638" s="8">
        <v>7584916</v>
      </c>
      <c r="J638" s="1" t="s">
        <v>172</v>
      </c>
    </row>
    <row r="639" spans="1:10">
      <c r="A639" s="1" t="s">
        <v>241</v>
      </c>
      <c r="B639" s="1">
        <v>638</v>
      </c>
      <c r="C639" s="1">
        <v>202508</v>
      </c>
      <c r="D639" s="4" t="s">
        <v>271</v>
      </c>
      <c r="E639" s="1">
        <v>3</v>
      </c>
      <c r="F639" s="1">
        <v>0</v>
      </c>
      <c r="G639" s="8">
        <v>1815942</v>
      </c>
      <c r="H639" s="8">
        <v>752601</v>
      </c>
      <c r="I639" s="8">
        <v>19707678</v>
      </c>
      <c r="J639" s="1" t="s">
        <v>172</v>
      </c>
    </row>
    <row r="640" spans="1:10">
      <c r="A640" s="1" t="s">
        <v>241</v>
      </c>
      <c r="B640" s="1">
        <v>639</v>
      </c>
      <c r="C640" s="1">
        <v>202508</v>
      </c>
      <c r="D640" s="4" t="s">
        <v>278</v>
      </c>
      <c r="E640" s="1">
        <v>1</v>
      </c>
      <c r="F640" s="1">
        <v>0</v>
      </c>
      <c r="G640" s="8">
        <v>309098</v>
      </c>
      <c r="H640" s="8">
        <v>122190</v>
      </c>
      <c r="I640" s="8">
        <v>6601046</v>
      </c>
      <c r="J640" s="1" t="s">
        <v>172</v>
      </c>
    </row>
    <row r="641" spans="1:10">
      <c r="A641" s="1" t="s">
        <v>241</v>
      </c>
      <c r="B641" s="1">
        <v>640</v>
      </c>
      <c r="C641" s="1">
        <v>202508</v>
      </c>
      <c r="D641" s="4" t="s">
        <v>278</v>
      </c>
      <c r="E641" s="1">
        <v>3</v>
      </c>
      <c r="F641" s="1">
        <v>0</v>
      </c>
      <c r="G641" s="8">
        <v>2017943</v>
      </c>
      <c r="H641" s="8">
        <v>748544</v>
      </c>
      <c r="I641" s="8">
        <v>14923284</v>
      </c>
      <c r="J641" s="1" t="s">
        <v>172</v>
      </c>
    </row>
    <row r="642" spans="1:10">
      <c r="A642" s="1" t="s">
        <v>241</v>
      </c>
      <c r="B642" s="1">
        <v>641</v>
      </c>
      <c r="C642" s="1">
        <v>202509</v>
      </c>
      <c r="D642" s="4" t="s">
        <v>256</v>
      </c>
      <c r="E642" s="1">
        <v>1</v>
      </c>
      <c r="F642" s="1">
        <v>0</v>
      </c>
      <c r="G642" s="8">
        <v>3538559</v>
      </c>
      <c r="H642" s="8">
        <v>772440</v>
      </c>
      <c r="I642" s="8">
        <v>22607928</v>
      </c>
      <c r="J642" s="1" t="s">
        <v>172</v>
      </c>
    </row>
    <row r="643" spans="1:10">
      <c r="A643" s="1" t="s">
        <v>241</v>
      </c>
      <c r="B643" s="1">
        <v>642</v>
      </c>
      <c r="C643" s="1">
        <v>202509</v>
      </c>
      <c r="D643" s="4" t="s">
        <v>256</v>
      </c>
      <c r="E643" s="1">
        <v>3</v>
      </c>
      <c r="F643" s="1">
        <v>0</v>
      </c>
      <c r="G643" s="8">
        <v>36386448</v>
      </c>
      <c r="H643" s="8">
        <v>6286918</v>
      </c>
      <c r="I643" s="8">
        <v>70244180</v>
      </c>
      <c r="J643" s="1" t="s">
        <v>172</v>
      </c>
    </row>
    <row r="644" spans="1:10">
      <c r="A644" s="1" t="s">
        <v>241</v>
      </c>
      <c r="B644" s="1">
        <v>643</v>
      </c>
      <c r="C644" s="1">
        <v>202509</v>
      </c>
      <c r="D644" s="4" t="s">
        <v>265</v>
      </c>
      <c r="E644" s="1">
        <v>1</v>
      </c>
      <c r="F644" s="1">
        <v>0</v>
      </c>
      <c r="G644" s="8">
        <v>1834880</v>
      </c>
      <c r="H644" s="8">
        <v>705287</v>
      </c>
      <c r="I644" s="8">
        <v>16616231</v>
      </c>
      <c r="J644" s="1" t="s">
        <v>172</v>
      </c>
    </row>
    <row r="645" spans="1:10">
      <c r="A645" s="1" t="s">
        <v>241</v>
      </c>
      <c r="B645" s="1">
        <v>644</v>
      </c>
      <c r="C645" s="1">
        <v>202509</v>
      </c>
      <c r="D645" s="4" t="s">
        <v>265</v>
      </c>
      <c r="E645" s="1">
        <v>3</v>
      </c>
      <c r="F645" s="1">
        <v>0</v>
      </c>
      <c r="G645" s="8">
        <v>15967035</v>
      </c>
      <c r="H645" s="8">
        <v>6532092</v>
      </c>
      <c r="I645" s="8">
        <v>83745106</v>
      </c>
      <c r="J645" s="1" t="s">
        <v>172</v>
      </c>
    </row>
    <row r="646" spans="1:10">
      <c r="A646" s="1" t="s">
        <v>241</v>
      </c>
      <c r="B646" s="1">
        <v>645</v>
      </c>
      <c r="C646" s="1">
        <v>202509</v>
      </c>
      <c r="D646" s="4" t="s">
        <v>271</v>
      </c>
      <c r="E646" s="1">
        <v>1</v>
      </c>
      <c r="F646" s="1">
        <v>0</v>
      </c>
      <c r="G646" s="8">
        <v>241254</v>
      </c>
      <c r="H646" s="8">
        <v>92444</v>
      </c>
      <c r="I646" s="8">
        <v>7481943</v>
      </c>
      <c r="J646" s="1" t="s">
        <v>172</v>
      </c>
    </row>
    <row r="647" spans="1:10">
      <c r="A647" s="1" t="s">
        <v>241</v>
      </c>
      <c r="B647" s="1">
        <v>646</v>
      </c>
      <c r="C647" s="1">
        <v>202509</v>
      </c>
      <c r="D647" s="4" t="s">
        <v>271</v>
      </c>
      <c r="E647" s="1">
        <v>3</v>
      </c>
      <c r="F647" s="1">
        <v>0</v>
      </c>
      <c r="G647" s="8">
        <v>1737789</v>
      </c>
      <c r="H647" s="8">
        <v>741740</v>
      </c>
      <c r="I647" s="8">
        <v>20525101</v>
      </c>
      <c r="J647" s="1" t="s">
        <v>172</v>
      </c>
    </row>
    <row r="648" spans="1:10">
      <c r="A648" s="1" t="s">
        <v>241</v>
      </c>
      <c r="B648" s="1">
        <v>647</v>
      </c>
      <c r="C648" s="1">
        <v>202509</v>
      </c>
      <c r="D648" s="4" t="s">
        <v>278</v>
      </c>
      <c r="E648" s="1">
        <v>1</v>
      </c>
      <c r="F648" s="1">
        <v>0</v>
      </c>
      <c r="G648" s="8">
        <v>282983</v>
      </c>
      <c r="H648" s="8">
        <v>115635</v>
      </c>
      <c r="I648" s="8">
        <v>6076659</v>
      </c>
      <c r="J648" s="1" t="s">
        <v>172</v>
      </c>
    </row>
    <row r="649" spans="1:10">
      <c r="A649" s="1" t="s">
        <v>241</v>
      </c>
      <c r="B649" s="1">
        <v>648</v>
      </c>
      <c r="C649" s="1">
        <v>202509</v>
      </c>
      <c r="D649" s="4" t="s">
        <v>278</v>
      </c>
      <c r="E649" s="1">
        <v>3</v>
      </c>
      <c r="F649" s="1">
        <v>0</v>
      </c>
      <c r="G649" s="8">
        <v>2494010</v>
      </c>
      <c r="H649" s="8">
        <v>930813</v>
      </c>
      <c r="I649" s="8">
        <v>17970871</v>
      </c>
      <c r="J649" s="1" t="s">
        <v>172</v>
      </c>
    </row>
    <row r="650" spans="1:10">
      <c r="A650" s="1" t="s">
        <v>241</v>
      </c>
      <c r="B650" s="1">
        <v>649</v>
      </c>
      <c r="C650" s="1">
        <v>202510</v>
      </c>
      <c r="D650" s="4" t="s">
        <v>256</v>
      </c>
      <c r="E650" s="1">
        <v>1</v>
      </c>
      <c r="F650" s="1">
        <v>0</v>
      </c>
      <c r="G650" s="8">
        <v>3506703</v>
      </c>
      <c r="H650" s="8">
        <v>783081</v>
      </c>
      <c r="I650" s="8">
        <v>25834382</v>
      </c>
      <c r="J650" s="1" t="s">
        <v>172</v>
      </c>
    </row>
    <row r="651" spans="1:10">
      <c r="A651" s="1" t="s">
        <v>241</v>
      </c>
      <c r="B651" s="1">
        <v>650</v>
      </c>
      <c r="C651" s="1">
        <v>202510</v>
      </c>
      <c r="D651" s="4" t="s">
        <v>256</v>
      </c>
      <c r="E651" s="1">
        <v>3</v>
      </c>
      <c r="F651" s="1">
        <v>0</v>
      </c>
      <c r="G651" s="8">
        <v>31111965</v>
      </c>
      <c r="H651" s="8">
        <v>5407902</v>
      </c>
      <c r="I651" s="8">
        <v>66081042</v>
      </c>
      <c r="J651" s="1" t="s">
        <v>172</v>
      </c>
    </row>
    <row r="652" spans="1:10">
      <c r="A652" s="1" t="s">
        <v>241</v>
      </c>
      <c r="B652" s="1">
        <v>651</v>
      </c>
      <c r="C652" s="1">
        <v>202510</v>
      </c>
      <c r="D652" s="4" t="s">
        <v>265</v>
      </c>
      <c r="E652" s="1">
        <v>1</v>
      </c>
      <c r="F652" s="1">
        <v>0</v>
      </c>
      <c r="G652" s="8">
        <v>2286790</v>
      </c>
      <c r="H652" s="8">
        <v>874695</v>
      </c>
      <c r="I652" s="8">
        <v>20404686</v>
      </c>
      <c r="J652" s="1" t="s">
        <v>172</v>
      </c>
    </row>
    <row r="653" spans="1:10">
      <c r="A653" s="1" t="s">
        <v>241</v>
      </c>
      <c r="B653" s="1">
        <v>652</v>
      </c>
      <c r="C653" s="1">
        <v>202510</v>
      </c>
      <c r="D653" s="4" t="s">
        <v>265</v>
      </c>
      <c r="E653" s="1">
        <v>3</v>
      </c>
      <c r="F653" s="1">
        <v>0</v>
      </c>
      <c r="G653" s="8">
        <v>15496325</v>
      </c>
      <c r="H653" s="8">
        <v>6591104</v>
      </c>
      <c r="I653" s="8">
        <v>88603018</v>
      </c>
      <c r="J653" s="1" t="s">
        <v>172</v>
      </c>
    </row>
    <row r="654" spans="1:10">
      <c r="A654" s="1" t="s">
        <v>241</v>
      </c>
      <c r="B654" s="1">
        <v>653</v>
      </c>
      <c r="C654" s="1">
        <v>202510</v>
      </c>
      <c r="D654" s="4" t="s">
        <v>271</v>
      </c>
      <c r="E654" s="1">
        <v>1</v>
      </c>
      <c r="F654" s="1">
        <v>0</v>
      </c>
      <c r="G654" s="8">
        <v>280317</v>
      </c>
      <c r="H654" s="8">
        <v>123823</v>
      </c>
      <c r="I654" s="8">
        <v>9512379</v>
      </c>
      <c r="J654" s="1" t="s">
        <v>172</v>
      </c>
    </row>
    <row r="655" spans="1:10">
      <c r="A655" s="1" t="s">
        <v>241</v>
      </c>
      <c r="B655" s="1">
        <v>654</v>
      </c>
      <c r="C655" s="1">
        <v>202510</v>
      </c>
      <c r="D655" s="4" t="s">
        <v>271</v>
      </c>
      <c r="E655" s="1">
        <v>3</v>
      </c>
      <c r="F655" s="1">
        <v>0</v>
      </c>
      <c r="G655" s="8">
        <v>1829531</v>
      </c>
      <c r="H655" s="8">
        <v>819650</v>
      </c>
      <c r="I655" s="8">
        <v>22804855</v>
      </c>
      <c r="J655" s="1" t="s">
        <v>172</v>
      </c>
    </row>
    <row r="656" spans="1:10">
      <c r="A656" s="1" t="s">
        <v>241</v>
      </c>
      <c r="B656" s="1">
        <v>655</v>
      </c>
      <c r="C656" s="1">
        <v>202510</v>
      </c>
      <c r="D656" s="4" t="s">
        <v>278</v>
      </c>
      <c r="E656" s="1">
        <v>1</v>
      </c>
      <c r="F656" s="1">
        <v>0</v>
      </c>
      <c r="G656" s="8">
        <v>279874</v>
      </c>
      <c r="H656" s="8">
        <v>122535</v>
      </c>
      <c r="I656" s="8">
        <v>6781453</v>
      </c>
      <c r="J656" s="1" t="s">
        <v>172</v>
      </c>
    </row>
    <row r="657" spans="1:10">
      <c r="A657" s="1" t="s">
        <v>241</v>
      </c>
      <c r="B657" s="1">
        <v>656</v>
      </c>
      <c r="C657" s="1">
        <v>202510</v>
      </c>
      <c r="D657" s="4" t="s">
        <v>278</v>
      </c>
      <c r="E657" s="1">
        <v>3</v>
      </c>
      <c r="F657" s="1">
        <v>0</v>
      </c>
      <c r="G657" s="8">
        <v>2525726</v>
      </c>
      <c r="H657" s="8">
        <v>923512</v>
      </c>
      <c r="I657" s="8">
        <v>17858118</v>
      </c>
      <c r="J657" s="1" t="s">
        <v>172</v>
      </c>
    </row>
    <row r="658" spans="1:10">
      <c r="A658" s="1" t="s">
        <v>241</v>
      </c>
      <c r="B658" s="1">
        <v>657</v>
      </c>
      <c r="C658" s="1">
        <v>202511</v>
      </c>
      <c r="D658" s="4" t="s">
        <v>256</v>
      </c>
      <c r="E658" s="1">
        <v>1</v>
      </c>
      <c r="F658" s="1">
        <v>0</v>
      </c>
      <c r="G658" s="8">
        <v>3008352</v>
      </c>
      <c r="H658" s="8">
        <v>593123</v>
      </c>
      <c r="I658" s="8">
        <v>20600462</v>
      </c>
      <c r="J658" s="1" t="s">
        <v>172</v>
      </c>
    </row>
    <row r="659" spans="1:10">
      <c r="A659" s="1" t="s">
        <v>241</v>
      </c>
      <c r="B659" s="1">
        <v>658</v>
      </c>
      <c r="C659" s="1">
        <v>202511</v>
      </c>
      <c r="D659" s="4" t="s">
        <v>256</v>
      </c>
      <c r="E659" s="1">
        <v>3</v>
      </c>
      <c r="F659" s="1">
        <v>0</v>
      </c>
      <c r="G659" s="8">
        <v>29273647</v>
      </c>
      <c r="H659" s="8">
        <v>5013559</v>
      </c>
      <c r="I659" s="8">
        <v>59530092</v>
      </c>
      <c r="J659" s="1" t="s">
        <v>172</v>
      </c>
    </row>
    <row r="660" spans="1:10">
      <c r="A660" s="1" t="s">
        <v>241</v>
      </c>
      <c r="B660" s="1">
        <v>659</v>
      </c>
      <c r="C660" s="1">
        <v>202511</v>
      </c>
      <c r="D660" s="4" t="s">
        <v>265</v>
      </c>
      <c r="E660" s="1">
        <v>1</v>
      </c>
      <c r="F660" s="1">
        <v>0</v>
      </c>
      <c r="G660" s="8">
        <v>1919704</v>
      </c>
      <c r="H660" s="8">
        <v>726032</v>
      </c>
      <c r="I660" s="8">
        <v>16569472</v>
      </c>
      <c r="J660" s="1" t="s">
        <v>172</v>
      </c>
    </row>
    <row r="661" spans="1:10">
      <c r="A661" s="1" t="s">
        <v>241</v>
      </c>
      <c r="B661" s="1">
        <v>660</v>
      </c>
      <c r="C661" s="1">
        <v>202511</v>
      </c>
      <c r="D661" s="4" t="s">
        <v>265</v>
      </c>
      <c r="E661" s="1">
        <v>3</v>
      </c>
      <c r="F661" s="1">
        <v>0</v>
      </c>
      <c r="G661" s="8">
        <v>11256927</v>
      </c>
      <c r="H661" s="8">
        <v>4564599</v>
      </c>
      <c r="I661" s="8">
        <v>62928668</v>
      </c>
      <c r="J661" s="1" t="s">
        <v>172</v>
      </c>
    </row>
    <row r="662" spans="1:10">
      <c r="A662" s="1" t="s">
        <v>241</v>
      </c>
      <c r="B662" s="1">
        <v>661</v>
      </c>
      <c r="C662" s="1">
        <v>202511</v>
      </c>
      <c r="D662" s="4" t="s">
        <v>271</v>
      </c>
      <c r="E662" s="1">
        <v>1</v>
      </c>
      <c r="F662" s="1">
        <v>0</v>
      </c>
      <c r="G662" s="8">
        <v>260461</v>
      </c>
      <c r="H662" s="8">
        <v>121949</v>
      </c>
      <c r="I662" s="8">
        <v>10345168</v>
      </c>
      <c r="J662" s="1" t="s">
        <v>172</v>
      </c>
    </row>
    <row r="663" spans="1:10">
      <c r="A663" s="1" t="s">
        <v>241</v>
      </c>
      <c r="B663" s="1">
        <v>662</v>
      </c>
      <c r="C663" s="1">
        <v>202511</v>
      </c>
      <c r="D663" s="4" t="s">
        <v>271</v>
      </c>
      <c r="E663" s="1">
        <v>3</v>
      </c>
      <c r="F663" s="1">
        <v>0</v>
      </c>
      <c r="G663" s="8">
        <v>1434493</v>
      </c>
      <c r="H663" s="8">
        <v>552439</v>
      </c>
      <c r="I663" s="8">
        <v>17087470</v>
      </c>
      <c r="J663" s="1" t="s">
        <v>172</v>
      </c>
    </row>
    <row r="664" spans="1:10">
      <c r="A664" s="1" t="s">
        <v>241</v>
      </c>
      <c r="B664" s="1">
        <v>663</v>
      </c>
      <c r="C664" s="1">
        <v>202511</v>
      </c>
      <c r="D664" s="4" t="s">
        <v>278</v>
      </c>
      <c r="E664" s="1">
        <v>1</v>
      </c>
      <c r="F664" s="1">
        <v>0</v>
      </c>
      <c r="G664" s="8">
        <v>210608</v>
      </c>
      <c r="H664" s="8">
        <v>84490</v>
      </c>
      <c r="I664" s="8">
        <v>5187598</v>
      </c>
      <c r="J664" s="1" t="s">
        <v>172</v>
      </c>
    </row>
    <row r="665" spans="1:10">
      <c r="A665" s="1" t="s">
        <v>241</v>
      </c>
      <c r="B665" s="1">
        <v>664</v>
      </c>
      <c r="C665" s="1">
        <v>202511</v>
      </c>
      <c r="D665" s="4" t="s">
        <v>278</v>
      </c>
      <c r="E665" s="1">
        <v>3</v>
      </c>
      <c r="F665" s="1">
        <v>0</v>
      </c>
      <c r="G665" s="8">
        <v>1827476</v>
      </c>
      <c r="H665" s="8">
        <v>657096</v>
      </c>
      <c r="I665" s="8">
        <v>12620408</v>
      </c>
      <c r="J665" s="1" t="s">
        <v>172</v>
      </c>
    </row>
    <row r="666" spans="1:10">
      <c r="A666" s="1" t="s">
        <v>241</v>
      </c>
      <c r="B666" s="1">
        <v>665</v>
      </c>
      <c r="C666" s="1">
        <v>202512</v>
      </c>
      <c r="D666" s="4" t="s">
        <v>256</v>
      </c>
      <c r="E666" s="1">
        <v>1</v>
      </c>
      <c r="F666" s="1">
        <v>0</v>
      </c>
      <c r="G666" s="8">
        <v>2867951</v>
      </c>
      <c r="H666" s="8">
        <v>597561</v>
      </c>
      <c r="I666" s="8">
        <v>22465800</v>
      </c>
      <c r="J666" s="1" t="s">
        <v>172</v>
      </c>
    </row>
    <row r="667" spans="1:10">
      <c r="A667" s="1" t="s">
        <v>241</v>
      </c>
      <c r="B667" s="1">
        <v>666</v>
      </c>
      <c r="C667" s="1">
        <v>202512</v>
      </c>
      <c r="D667" s="4" t="s">
        <v>256</v>
      </c>
      <c r="E667" s="1">
        <v>3</v>
      </c>
      <c r="F667" s="1">
        <v>0</v>
      </c>
      <c r="G667" s="8">
        <v>25099060</v>
      </c>
      <c r="H667" s="8">
        <v>4543542</v>
      </c>
      <c r="I667" s="8">
        <v>54513056</v>
      </c>
      <c r="J667" s="1" t="s">
        <v>172</v>
      </c>
    </row>
    <row r="668" spans="1:10">
      <c r="A668" s="1" t="s">
        <v>241</v>
      </c>
      <c r="B668" s="1">
        <v>667</v>
      </c>
      <c r="C668" s="1">
        <v>202512</v>
      </c>
      <c r="D668" s="4" t="s">
        <v>265</v>
      </c>
      <c r="E668" s="1">
        <v>1</v>
      </c>
      <c r="F668" s="1">
        <v>0</v>
      </c>
      <c r="G668" s="8">
        <v>1958024</v>
      </c>
      <c r="H668" s="8">
        <v>788291</v>
      </c>
      <c r="I668" s="8">
        <v>18933404</v>
      </c>
      <c r="J668" s="1" t="s">
        <v>172</v>
      </c>
    </row>
    <row r="669" spans="1:10">
      <c r="A669" s="1" t="s">
        <v>241</v>
      </c>
      <c r="B669" s="1">
        <v>668</v>
      </c>
      <c r="C669" s="1">
        <v>202512</v>
      </c>
      <c r="D669" s="4" t="s">
        <v>265</v>
      </c>
      <c r="E669" s="1">
        <v>3</v>
      </c>
      <c r="F669" s="1">
        <v>0</v>
      </c>
      <c r="G669" s="8">
        <v>9074577</v>
      </c>
      <c r="H669" s="8">
        <v>3775894</v>
      </c>
      <c r="I669" s="8">
        <v>54729050</v>
      </c>
      <c r="J669" s="1" t="s">
        <v>172</v>
      </c>
    </row>
    <row r="670" spans="1:10">
      <c r="A670" s="1" t="s">
        <v>241</v>
      </c>
      <c r="B670" s="1">
        <v>669</v>
      </c>
      <c r="C670" s="1">
        <v>202512</v>
      </c>
      <c r="D670" s="4" t="s">
        <v>271</v>
      </c>
      <c r="E670" s="1">
        <v>1</v>
      </c>
      <c r="F670" s="1">
        <v>0</v>
      </c>
      <c r="G670" s="8">
        <v>224322</v>
      </c>
      <c r="H670" s="8">
        <v>82319</v>
      </c>
      <c r="I670" s="8">
        <v>9569629</v>
      </c>
      <c r="J670" s="1" t="s">
        <v>172</v>
      </c>
    </row>
    <row r="671" spans="1:10">
      <c r="A671" s="1" t="s">
        <v>241</v>
      </c>
      <c r="B671" s="1">
        <v>670</v>
      </c>
      <c r="C671" s="1">
        <v>202512</v>
      </c>
      <c r="D671" s="4" t="s">
        <v>271</v>
      </c>
      <c r="E671" s="1">
        <v>3</v>
      </c>
      <c r="F671" s="1">
        <v>0</v>
      </c>
      <c r="G671" s="8">
        <v>1176581</v>
      </c>
      <c r="H671" s="8">
        <v>531326</v>
      </c>
      <c r="I671" s="8">
        <v>17149274</v>
      </c>
      <c r="J671" s="1" t="s">
        <v>172</v>
      </c>
    </row>
    <row r="672" spans="1:10">
      <c r="A672" s="1" t="s">
        <v>241</v>
      </c>
      <c r="B672" s="1">
        <v>671</v>
      </c>
      <c r="C672" s="1">
        <v>202512</v>
      </c>
      <c r="D672" s="4" t="s">
        <v>278</v>
      </c>
      <c r="E672" s="1">
        <v>1</v>
      </c>
      <c r="F672" s="1">
        <v>0</v>
      </c>
      <c r="G672" s="8">
        <v>191243</v>
      </c>
      <c r="H672" s="8">
        <v>115448</v>
      </c>
      <c r="I672" s="8">
        <v>5127439</v>
      </c>
      <c r="J672" s="1" t="s">
        <v>172</v>
      </c>
    </row>
    <row r="673" spans="1:10">
      <c r="A673" s="1" t="s">
        <v>241</v>
      </c>
      <c r="B673" s="1">
        <v>672</v>
      </c>
      <c r="C673" s="1">
        <v>202512</v>
      </c>
      <c r="D673" s="4" t="s">
        <v>278</v>
      </c>
      <c r="E673" s="1">
        <v>3</v>
      </c>
      <c r="F673" s="1">
        <v>0</v>
      </c>
      <c r="G673" s="8">
        <v>1891980</v>
      </c>
      <c r="H673" s="8">
        <v>693048</v>
      </c>
      <c r="I673" s="8">
        <v>14020879</v>
      </c>
      <c r="J673" s="1" t="s">
        <v>172</v>
      </c>
    </row>
    <row r="674" spans="1:10">
      <c r="A674" s="1" t="s">
        <v>241</v>
      </c>
      <c r="B674" s="1">
        <v>673</v>
      </c>
      <c r="C674" s="1">
        <v>202601</v>
      </c>
      <c r="D674" s="4" t="s">
        <v>256</v>
      </c>
      <c r="E674" s="1">
        <v>1</v>
      </c>
      <c r="F674" s="1">
        <v>0</v>
      </c>
      <c r="G674" s="8">
        <v>3396187</v>
      </c>
      <c r="H674" s="8">
        <v>780133</v>
      </c>
      <c r="I674" s="8">
        <v>24584757</v>
      </c>
      <c r="J674" s="1" t="s">
        <v>172</v>
      </c>
    </row>
    <row r="675" spans="1:10">
      <c r="A675" s="1" t="s">
        <v>241</v>
      </c>
      <c r="B675" s="1">
        <v>674</v>
      </c>
      <c r="C675" s="1">
        <v>202601</v>
      </c>
      <c r="D675" s="4" t="s">
        <v>256</v>
      </c>
      <c r="E675" s="1">
        <v>3</v>
      </c>
      <c r="F675" s="1">
        <v>0</v>
      </c>
      <c r="G675" s="8">
        <v>28398877</v>
      </c>
      <c r="H675" s="8">
        <v>5076761</v>
      </c>
      <c r="I675" s="8">
        <v>66869109</v>
      </c>
      <c r="J675" s="1" t="s">
        <v>172</v>
      </c>
    </row>
    <row r="676" spans="1:10">
      <c r="A676" s="1" t="s">
        <v>241</v>
      </c>
      <c r="B676" s="1">
        <v>675</v>
      </c>
      <c r="C676" s="1">
        <v>202601</v>
      </c>
      <c r="D676" s="4" t="s">
        <v>265</v>
      </c>
      <c r="E676" s="1">
        <v>1</v>
      </c>
      <c r="F676" s="1">
        <v>0</v>
      </c>
      <c r="G676" s="8">
        <v>1161284</v>
      </c>
      <c r="H676" s="8">
        <v>451042</v>
      </c>
      <c r="I676" s="8">
        <v>12320756</v>
      </c>
      <c r="J676" s="1" t="s">
        <v>172</v>
      </c>
    </row>
    <row r="677" spans="1:10">
      <c r="A677" s="1" t="s">
        <v>241</v>
      </c>
      <c r="B677" s="1">
        <v>676</v>
      </c>
      <c r="C677" s="1">
        <v>202601</v>
      </c>
      <c r="D677" s="4" t="s">
        <v>265</v>
      </c>
      <c r="E677" s="1">
        <v>3</v>
      </c>
      <c r="F677" s="1">
        <v>0</v>
      </c>
      <c r="G677" s="8">
        <v>6217834</v>
      </c>
      <c r="H677" s="8">
        <v>2800350</v>
      </c>
      <c r="I677" s="8">
        <v>37717455</v>
      </c>
      <c r="J677" s="1" t="s">
        <v>172</v>
      </c>
    </row>
    <row r="678" spans="1:10">
      <c r="A678" s="1" t="s">
        <v>241</v>
      </c>
      <c r="B678" s="1">
        <v>677</v>
      </c>
      <c r="C678" s="1">
        <v>202601</v>
      </c>
      <c r="D678" s="4" t="s">
        <v>271</v>
      </c>
      <c r="E678" s="1">
        <v>1</v>
      </c>
      <c r="F678" s="1">
        <v>0</v>
      </c>
      <c r="G678" s="8">
        <v>146168</v>
      </c>
      <c r="H678" s="8">
        <v>148694</v>
      </c>
      <c r="I678" s="8">
        <v>7646961</v>
      </c>
      <c r="J678" s="1" t="s">
        <v>172</v>
      </c>
    </row>
    <row r="679" spans="1:10">
      <c r="A679" s="1" t="s">
        <v>241</v>
      </c>
      <c r="B679" s="1">
        <v>678</v>
      </c>
      <c r="C679" s="1">
        <v>202601</v>
      </c>
      <c r="D679" s="4" t="s">
        <v>271</v>
      </c>
      <c r="E679" s="1">
        <v>3</v>
      </c>
      <c r="F679" s="1">
        <v>0</v>
      </c>
      <c r="G679" s="8">
        <v>1762991</v>
      </c>
      <c r="H679" s="8">
        <v>710143</v>
      </c>
      <c r="I679" s="8">
        <v>22048024</v>
      </c>
      <c r="J679" s="1" t="s">
        <v>172</v>
      </c>
    </row>
    <row r="680" spans="1:10">
      <c r="A680" s="1" t="s">
        <v>241</v>
      </c>
      <c r="B680" s="1">
        <v>679</v>
      </c>
      <c r="C680" s="1">
        <v>202601</v>
      </c>
      <c r="D680" s="4" t="s">
        <v>278</v>
      </c>
      <c r="E680" s="1">
        <v>1</v>
      </c>
      <c r="F680" s="1">
        <v>0</v>
      </c>
      <c r="G680" s="8">
        <v>200413</v>
      </c>
      <c r="H680" s="8">
        <v>78503</v>
      </c>
      <c r="I680" s="8">
        <v>5553713</v>
      </c>
      <c r="J680" s="1" t="s">
        <v>172</v>
      </c>
    </row>
    <row r="681" spans="1:10">
      <c r="A681" s="1" t="s">
        <v>241</v>
      </c>
      <c r="B681" s="1">
        <v>680</v>
      </c>
      <c r="C681" s="1">
        <v>202601</v>
      </c>
      <c r="D681" s="4" t="s">
        <v>278</v>
      </c>
      <c r="E681" s="1">
        <v>3</v>
      </c>
      <c r="F681" s="1">
        <v>0</v>
      </c>
      <c r="G681" s="8">
        <v>1718027</v>
      </c>
      <c r="H681" s="8">
        <v>600330</v>
      </c>
      <c r="I681" s="8">
        <v>13401773</v>
      </c>
      <c r="J681" s="1" t="s">
        <v>172</v>
      </c>
    </row>
    <row r="682" spans="1:10">
      <c r="A682" s="1" t="s">
        <v>241</v>
      </c>
      <c r="B682" s="1">
        <v>681</v>
      </c>
      <c r="C682" s="1">
        <v>202602</v>
      </c>
      <c r="D682" s="4" t="s">
        <v>256</v>
      </c>
      <c r="E682" s="1">
        <v>1</v>
      </c>
      <c r="F682" s="1">
        <v>0</v>
      </c>
      <c r="G682" s="8">
        <v>3427344</v>
      </c>
      <c r="H682" s="8">
        <v>701121</v>
      </c>
      <c r="I682" s="8">
        <v>25153361</v>
      </c>
      <c r="J682" s="1" t="s">
        <v>172</v>
      </c>
    </row>
    <row r="683" spans="1:10">
      <c r="A683" s="1" t="s">
        <v>241</v>
      </c>
      <c r="B683" s="1">
        <v>682</v>
      </c>
      <c r="C683" s="1">
        <v>202602</v>
      </c>
      <c r="D683" s="4" t="s">
        <v>256</v>
      </c>
      <c r="E683" s="1">
        <v>3</v>
      </c>
      <c r="F683" s="1">
        <v>0</v>
      </c>
      <c r="G683" s="8">
        <v>33826428</v>
      </c>
      <c r="H683" s="8">
        <v>5790555</v>
      </c>
      <c r="I683" s="8">
        <v>76270850</v>
      </c>
      <c r="J683" s="1" t="s">
        <v>172</v>
      </c>
    </row>
    <row r="684" spans="1:10">
      <c r="A684" s="1" t="s">
        <v>241</v>
      </c>
      <c r="B684" s="1">
        <v>683</v>
      </c>
      <c r="C684" s="1">
        <v>202602</v>
      </c>
      <c r="D684" s="4" t="s">
        <v>265</v>
      </c>
      <c r="E684" s="1">
        <v>1</v>
      </c>
      <c r="F684" s="1">
        <v>0</v>
      </c>
      <c r="G684" s="8">
        <v>876277</v>
      </c>
      <c r="H684" s="8">
        <v>343628</v>
      </c>
      <c r="I684" s="8">
        <v>8799827</v>
      </c>
      <c r="J684" s="1" t="s">
        <v>172</v>
      </c>
    </row>
    <row r="685" spans="1:10">
      <c r="A685" s="1" t="s">
        <v>241</v>
      </c>
      <c r="B685" s="1">
        <v>684</v>
      </c>
      <c r="C685" s="1">
        <v>202602</v>
      </c>
      <c r="D685" s="4" t="s">
        <v>265</v>
      </c>
      <c r="E685" s="1">
        <v>3</v>
      </c>
      <c r="F685" s="1">
        <v>0</v>
      </c>
      <c r="G685" s="8">
        <v>4161831</v>
      </c>
      <c r="H685" s="8">
        <v>2061280</v>
      </c>
      <c r="I685" s="8">
        <v>23730177</v>
      </c>
      <c r="J685" s="1" t="s">
        <v>172</v>
      </c>
    </row>
    <row r="686" spans="1:10">
      <c r="A686" s="1" t="s">
        <v>241</v>
      </c>
      <c r="B686" s="1">
        <v>685</v>
      </c>
      <c r="C686" s="1">
        <v>202602</v>
      </c>
      <c r="D686" s="4" t="s">
        <v>271</v>
      </c>
      <c r="E686" s="1">
        <v>1</v>
      </c>
      <c r="F686" s="1">
        <v>0</v>
      </c>
      <c r="G686" s="8">
        <v>226511</v>
      </c>
      <c r="H686" s="8">
        <v>97841</v>
      </c>
      <c r="I686" s="8">
        <v>9615024</v>
      </c>
      <c r="J686" s="1" t="s">
        <v>172</v>
      </c>
    </row>
    <row r="687" spans="1:10">
      <c r="A687" s="1" t="s">
        <v>241</v>
      </c>
      <c r="B687" s="1">
        <v>686</v>
      </c>
      <c r="C687" s="1">
        <v>202602</v>
      </c>
      <c r="D687" s="4" t="s">
        <v>271</v>
      </c>
      <c r="E687" s="1">
        <v>3</v>
      </c>
      <c r="F687" s="1">
        <v>0</v>
      </c>
      <c r="G687" s="8">
        <v>2059817</v>
      </c>
      <c r="H687" s="8">
        <v>835875</v>
      </c>
      <c r="I687" s="8">
        <v>22398740</v>
      </c>
      <c r="J687" s="1" t="s">
        <v>172</v>
      </c>
    </row>
    <row r="688" spans="1:10">
      <c r="A688" s="1" t="s">
        <v>241</v>
      </c>
      <c r="B688" s="1">
        <v>687</v>
      </c>
      <c r="C688" s="1">
        <v>202602</v>
      </c>
      <c r="D688" s="4" t="s">
        <v>278</v>
      </c>
      <c r="E688" s="1">
        <v>1</v>
      </c>
      <c r="F688" s="1">
        <v>0</v>
      </c>
      <c r="G688" s="8">
        <v>239476</v>
      </c>
      <c r="H688" s="8">
        <v>84240</v>
      </c>
      <c r="I688" s="8">
        <v>6120684</v>
      </c>
      <c r="J688" s="1" t="s">
        <v>172</v>
      </c>
    </row>
    <row r="689" spans="1:10">
      <c r="A689" s="1" t="s">
        <v>241</v>
      </c>
      <c r="B689" s="1">
        <v>688</v>
      </c>
      <c r="C689" s="1">
        <v>202602</v>
      </c>
      <c r="D689" s="4" t="s">
        <v>278</v>
      </c>
      <c r="E689" s="1">
        <v>3</v>
      </c>
      <c r="F689" s="1">
        <v>0</v>
      </c>
      <c r="G689" s="8">
        <v>2215515</v>
      </c>
      <c r="H689" s="8">
        <v>724415</v>
      </c>
      <c r="I689" s="8">
        <v>15210095</v>
      </c>
      <c r="J689" s="1" t="s">
        <v>172</v>
      </c>
    </row>
    <row r="690" spans="1:10">
      <c r="A690" s="1" t="s">
        <v>241</v>
      </c>
      <c r="B690" s="1">
        <v>689</v>
      </c>
      <c r="C690" s="1">
        <v>202603</v>
      </c>
      <c r="D690" s="4" t="s">
        <v>256</v>
      </c>
      <c r="E690" s="1">
        <v>1</v>
      </c>
      <c r="F690" s="1">
        <v>0</v>
      </c>
      <c r="G690" s="8">
        <v>4204172</v>
      </c>
      <c r="H690" s="8">
        <v>864967</v>
      </c>
      <c r="I690" s="8">
        <v>28668627</v>
      </c>
      <c r="J690" s="1" t="s">
        <v>172</v>
      </c>
    </row>
    <row r="691" spans="1:10">
      <c r="A691" s="1" t="s">
        <v>241</v>
      </c>
      <c r="B691" s="1">
        <v>690</v>
      </c>
      <c r="C691" s="1">
        <v>202603</v>
      </c>
      <c r="D691" s="4" t="s">
        <v>256</v>
      </c>
      <c r="E691" s="1">
        <v>3</v>
      </c>
      <c r="F691" s="1">
        <v>0</v>
      </c>
      <c r="G691" s="8">
        <v>39095312</v>
      </c>
      <c r="H691" s="8">
        <v>6672806</v>
      </c>
      <c r="I691" s="8">
        <v>83753335</v>
      </c>
      <c r="J691" s="1" t="s">
        <v>172</v>
      </c>
    </row>
    <row r="692" spans="1:10">
      <c r="A692" s="1" t="s">
        <v>241</v>
      </c>
      <c r="B692" s="1">
        <v>691</v>
      </c>
      <c r="C692" s="1">
        <v>202603</v>
      </c>
      <c r="D692" s="4" t="s">
        <v>265</v>
      </c>
      <c r="E692" s="1">
        <v>1</v>
      </c>
      <c r="F692" s="1">
        <v>0</v>
      </c>
      <c r="G692" s="8">
        <v>973114</v>
      </c>
      <c r="H692" s="8">
        <v>311482</v>
      </c>
      <c r="I692" s="8">
        <v>8842948</v>
      </c>
      <c r="J692" s="1" t="s">
        <v>172</v>
      </c>
    </row>
    <row r="693" spans="1:10">
      <c r="A693" s="1" t="s">
        <v>241</v>
      </c>
      <c r="B693" s="1">
        <v>692</v>
      </c>
      <c r="C693" s="1">
        <v>202603</v>
      </c>
      <c r="D693" s="4" t="s">
        <v>265</v>
      </c>
      <c r="E693" s="1">
        <v>3</v>
      </c>
      <c r="F693" s="1">
        <v>0</v>
      </c>
      <c r="G693" s="8">
        <v>3670271</v>
      </c>
      <c r="H693" s="8">
        <v>1279172</v>
      </c>
      <c r="I693" s="8">
        <v>18787174</v>
      </c>
      <c r="J693" s="1" t="s">
        <v>172</v>
      </c>
    </row>
    <row r="694" spans="1:10">
      <c r="A694" s="1" t="s">
        <v>241</v>
      </c>
      <c r="B694" s="1">
        <v>693</v>
      </c>
      <c r="C694" s="1">
        <v>202603</v>
      </c>
      <c r="D694" s="4" t="s">
        <v>271</v>
      </c>
      <c r="E694" s="1">
        <v>1</v>
      </c>
      <c r="F694" s="1">
        <v>0</v>
      </c>
      <c r="G694" s="8">
        <v>306878</v>
      </c>
      <c r="H694" s="8">
        <v>125166</v>
      </c>
      <c r="I694" s="8">
        <v>9200232</v>
      </c>
      <c r="J694" s="1" t="s">
        <v>172</v>
      </c>
    </row>
    <row r="695" spans="1:10">
      <c r="A695" s="1" t="s">
        <v>241</v>
      </c>
      <c r="B695" s="1">
        <v>694</v>
      </c>
      <c r="C695" s="1">
        <v>202603</v>
      </c>
      <c r="D695" s="4" t="s">
        <v>271</v>
      </c>
      <c r="E695" s="1">
        <v>3</v>
      </c>
      <c r="F695" s="1">
        <v>0</v>
      </c>
      <c r="G695" s="8">
        <v>2070666</v>
      </c>
      <c r="H695" s="8">
        <v>796433</v>
      </c>
      <c r="I695" s="8">
        <v>20535655</v>
      </c>
      <c r="J695" s="1" t="s">
        <v>172</v>
      </c>
    </row>
    <row r="696" spans="1:10">
      <c r="A696" s="1" t="s">
        <v>241</v>
      </c>
      <c r="B696" s="1">
        <v>695</v>
      </c>
      <c r="C696" s="1">
        <v>202603</v>
      </c>
      <c r="D696" s="4" t="s">
        <v>278</v>
      </c>
      <c r="E696" s="1">
        <v>1</v>
      </c>
      <c r="F696" s="1">
        <v>0</v>
      </c>
      <c r="G696" s="8">
        <v>299170</v>
      </c>
      <c r="H696" s="8">
        <v>104920</v>
      </c>
      <c r="I696" s="8">
        <v>6223508</v>
      </c>
      <c r="J696" s="1" t="s">
        <v>172</v>
      </c>
    </row>
    <row r="697" spans="1:10">
      <c r="A697" s="1" t="s">
        <v>241</v>
      </c>
      <c r="B697" s="1">
        <v>696</v>
      </c>
      <c r="C697" s="1">
        <v>202603</v>
      </c>
      <c r="D697" s="4" t="s">
        <v>278</v>
      </c>
      <c r="E697" s="1">
        <v>3</v>
      </c>
      <c r="F697" s="1">
        <v>0</v>
      </c>
      <c r="G697" s="8">
        <v>2376508</v>
      </c>
      <c r="H697" s="8">
        <v>727698</v>
      </c>
      <c r="I697" s="8">
        <v>14379510</v>
      </c>
      <c r="J697" s="1" t="s">
        <v>172</v>
      </c>
    </row>
    <row r="698" spans="1:10">
      <c r="A698" s="1" t="s">
        <v>241</v>
      </c>
      <c r="B698" s="1">
        <v>697</v>
      </c>
      <c r="C698" s="1">
        <v>202604</v>
      </c>
      <c r="D698" s="4" t="s">
        <v>256</v>
      </c>
      <c r="E698" s="1">
        <v>1</v>
      </c>
      <c r="F698" s="1">
        <v>0</v>
      </c>
      <c r="G698" s="8">
        <v>4014776</v>
      </c>
      <c r="H698" s="8">
        <v>951084</v>
      </c>
      <c r="I698" s="8">
        <v>27618429</v>
      </c>
      <c r="J698" s="1" t="s">
        <v>172</v>
      </c>
    </row>
    <row r="699" spans="1:10">
      <c r="A699" s="1" t="s">
        <v>241</v>
      </c>
      <c r="B699" s="1">
        <v>698</v>
      </c>
      <c r="C699" s="1">
        <v>202604</v>
      </c>
      <c r="D699" s="4" t="s">
        <v>256</v>
      </c>
      <c r="E699" s="1">
        <v>3</v>
      </c>
      <c r="F699" s="1">
        <v>0</v>
      </c>
      <c r="G699" s="8">
        <v>50550872</v>
      </c>
      <c r="H699" s="8">
        <v>8305103</v>
      </c>
      <c r="I699" s="8">
        <v>100974995</v>
      </c>
      <c r="J699" s="1" t="s">
        <v>172</v>
      </c>
    </row>
    <row r="700" spans="1:10">
      <c r="A700" s="1" t="s">
        <v>241</v>
      </c>
      <c r="B700" s="1">
        <v>699</v>
      </c>
      <c r="C700" s="1">
        <v>202604</v>
      </c>
      <c r="D700" s="4" t="s">
        <v>265</v>
      </c>
      <c r="E700" s="1">
        <v>1</v>
      </c>
      <c r="F700" s="1">
        <v>0</v>
      </c>
      <c r="G700" s="8">
        <v>688879</v>
      </c>
      <c r="H700" s="8">
        <v>217064</v>
      </c>
      <c r="I700" s="8">
        <v>6305641</v>
      </c>
      <c r="J700" s="1" t="s">
        <v>172</v>
      </c>
    </row>
    <row r="701" spans="1:10">
      <c r="A701" s="1" t="s">
        <v>241</v>
      </c>
      <c r="B701" s="1">
        <v>700</v>
      </c>
      <c r="C701" s="1">
        <v>202604</v>
      </c>
      <c r="D701" s="4" t="s">
        <v>265</v>
      </c>
      <c r="E701" s="1">
        <v>3</v>
      </c>
      <c r="F701" s="1">
        <v>0</v>
      </c>
      <c r="G701" s="8">
        <v>2986639</v>
      </c>
      <c r="H701" s="8">
        <v>1336404</v>
      </c>
      <c r="I701" s="8">
        <v>15949427</v>
      </c>
      <c r="J701" s="1" t="s">
        <v>172</v>
      </c>
    </row>
    <row r="702" spans="1:10">
      <c r="A702" s="1" t="s">
        <v>241</v>
      </c>
      <c r="B702" s="1">
        <v>701</v>
      </c>
      <c r="C702" s="1">
        <v>202604</v>
      </c>
      <c r="D702" s="4" t="s">
        <v>271</v>
      </c>
      <c r="E702" s="1">
        <v>1</v>
      </c>
      <c r="F702" s="1">
        <v>0</v>
      </c>
      <c r="G702" s="8">
        <v>307309</v>
      </c>
      <c r="H702" s="8">
        <v>119639</v>
      </c>
      <c r="I702" s="8">
        <v>10776994</v>
      </c>
      <c r="J702" s="1" t="s">
        <v>172</v>
      </c>
    </row>
    <row r="703" spans="1:10">
      <c r="A703" s="1" t="s">
        <v>241</v>
      </c>
      <c r="B703" s="1">
        <v>702</v>
      </c>
      <c r="C703" s="1">
        <v>202604</v>
      </c>
      <c r="D703" s="4" t="s">
        <v>271</v>
      </c>
      <c r="E703" s="1">
        <v>3</v>
      </c>
      <c r="F703" s="1">
        <v>0</v>
      </c>
      <c r="G703" s="8">
        <v>2222069</v>
      </c>
      <c r="H703" s="8">
        <v>857936</v>
      </c>
      <c r="I703" s="8">
        <v>22168843</v>
      </c>
      <c r="J703" s="1" t="s">
        <v>172</v>
      </c>
    </row>
    <row r="704" spans="1:10">
      <c r="A704" s="1" t="s">
        <v>241</v>
      </c>
      <c r="B704" s="1">
        <v>703</v>
      </c>
      <c r="C704" s="1">
        <v>202604</v>
      </c>
      <c r="D704" s="4" t="s">
        <v>278</v>
      </c>
      <c r="E704" s="1">
        <v>1</v>
      </c>
      <c r="F704" s="1">
        <v>0</v>
      </c>
      <c r="G704" s="8">
        <v>269232</v>
      </c>
      <c r="H704" s="8">
        <v>91972</v>
      </c>
      <c r="I704" s="8">
        <v>5687782</v>
      </c>
      <c r="J704" s="1" t="s">
        <v>172</v>
      </c>
    </row>
    <row r="705" spans="1:10">
      <c r="A705" s="1" t="s">
        <v>241</v>
      </c>
      <c r="B705" s="1">
        <v>704</v>
      </c>
      <c r="C705" s="1">
        <v>202604</v>
      </c>
      <c r="D705" s="4" t="s">
        <v>278</v>
      </c>
      <c r="E705" s="1">
        <v>3</v>
      </c>
      <c r="F705" s="1">
        <v>0</v>
      </c>
      <c r="G705" s="8">
        <v>2602936</v>
      </c>
      <c r="H705" s="8">
        <v>777514</v>
      </c>
      <c r="I705" s="8">
        <v>16779666</v>
      </c>
      <c r="J705" s="1" t="s">
        <v>172</v>
      </c>
    </row>
    <row r="706" spans="1:10">
      <c r="A706" s="1" t="s">
        <v>241</v>
      </c>
      <c r="B706" s="1">
        <v>705</v>
      </c>
      <c r="C706" s="1">
        <v>202605</v>
      </c>
      <c r="D706" s="4" t="s">
        <v>256</v>
      </c>
      <c r="E706" s="1">
        <v>1</v>
      </c>
      <c r="F706" s="1">
        <v>0</v>
      </c>
      <c r="G706" s="8">
        <v>5370187</v>
      </c>
      <c r="H706" s="8">
        <v>1268913</v>
      </c>
      <c r="I706" s="8">
        <v>31898121</v>
      </c>
      <c r="J706" s="1" t="s">
        <v>172</v>
      </c>
    </row>
    <row r="707" spans="1:10">
      <c r="A707" s="1" t="s">
        <v>241</v>
      </c>
      <c r="B707" s="1">
        <v>706</v>
      </c>
      <c r="C707" s="1">
        <v>202605</v>
      </c>
      <c r="D707" s="4" t="s">
        <v>256</v>
      </c>
      <c r="E707" s="1">
        <v>3</v>
      </c>
      <c r="F707" s="1">
        <v>0</v>
      </c>
      <c r="G707" s="8">
        <v>43996405</v>
      </c>
      <c r="H707" s="8">
        <v>7255378</v>
      </c>
      <c r="I707" s="8">
        <v>89221690</v>
      </c>
      <c r="J707" s="1" t="s">
        <v>172</v>
      </c>
    </row>
    <row r="708" spans="1:10">
      <c r="A708" s="1" t="s">
        <v>241</v>
      </c>
      <c r="B708" s="1">
        <v>707</v>
      </c>
      <c r="C708" s="1">
        <v>202605</v>
      </c>
      <c r="D708" s="4" t="s">
        <v>265</v>
      </c>
      <c r="E708" s="1">
        <v>1</v>
      </c>
      <c r="F708" s="1">
        <v>0</v>
      </c>
      <c r="G708" s="8">
        <v>776984</v>
      </c>
      <c r="H708" s="8">
        <v>247631</v>
      </c>
      <c r="I708" s="8">
        <v>6885884</v>
      </c>
      <c r="J708" s="1" t="s">
        <v>172</v>
      </c>
    </row>
    <row r="709" spans="1:10">
      <c r="A709" s="1" t="s">
        <v>241</v>
      </c>
      <c r="B709" s="1">
        <v>708</v>
      </c>
      <c r="C709" s="1">
        <v>202605</v>
      </c>
      <c r="D709" s="4" t="s">
        <v>265</v>
      </c>
      <c r="E709" s="1">
        <v>3</v>
      </c>
      <c r="F709" s="1">
        <v>0</v>
      </c>
      <c r="G709" s="8">
        <v>3064657</v>
      </c>
      <c r="H709" s="8">
        <v>1518507</v>
      </c>
      <c r="I709" s="8">
        <v>16445695</v>
      </c>
      <c r="J709" s="1" t="s">
        <v>172</v>
      </c>
    </row>
    <row r="710" spans="1:10">
      <c r="A710" s="1" t="s">
        <v>241</v>
      </c>
      <c r="B710" s="1">
        <v>709</v>
      </c>
      <c r="C710" s="1">
        <v>202605</v>
      </c>
      <c r="D710" s="4" t="s">
        <v>271</v>
      </c>
      <c r="E710" s="1">
        <v>1</v>
      </c>
      <c r="F710" s="1">
        <v>0</v>
      </c>
      <c r="G710" s="8">
        <v>325204</v>
      </c>
      <c r="H710" s="8">
        <v>141359</v>
      </c>
      <c r="I710" s="8">
        <v>8429562</v>
      </c>
      <c r="J710" s="1" t="s">
        <v>172</v>
      </c>
    </row>
    <row r="711" spans="1:10">
      <c r="A711" s="1" t="s">
        <v>241</v>
      </c>
      <c r="B711" s="1">
        <v>710</v>
      </c>
      <c r="C711" s="1">
        <v>202605</v>
      </c>
      <c r="D711" s="4" t="s">
        <v>271</v>
      </c>
      <c r="E711" s="1">
        <v>3</v>
      </c>
      <c r="F711" s="1">
        <v>0</v>
      </c>
      <c r="G711" s="8">
        <v>2019402</v>
      </c>
      <c r="H711" s="8">
        <v>781259</v>
      </c>
      <c r="I711" s="8">
        <v>20740880</v>
      </c>
      <c r="J711" s="1" t="s">
        <v>172</v>
      </c>
    </row>
    <row r="712" spans="1:10">
      <c r="A712" s="1" t="s">
        <v>241</v>
      </c>
      <c r="B712" s="1">
        <v>711</v>
      </c>
      <c r="C712" s="1">
        <v>202605</v>
      </c>
      <c r="D712" s="4" t="s">
        <v>278</v>
      </c>
      <c r="E712" s="1">
        <v>1</v>
      </c>
      <c r="F712" s="1">
        <v>0</v>
      </c>
      <c r="G712" s="8">
        <v>306821</v>
      </c>
      <c r="H712" s="8">
        <v>105181</v>
      </c>
      <c r="I712" s="8">
        <v>5456600</v>
      </c>
      <c r="J712" s="1" t="s">
        <v>172</v>
      </c>
    </row>
    <row r="713" spans="1:10">
      <c r="A713" s="1" t="s">
        <v>241</v>
      </c>
      <c r="B713" s="1">
        <v>712</v>
      </c>
      <c r="C713" s="1">
        <v>202605</v>
      </c>
      <c r="D713" s="4" t="s">
        <v>278</v>
      </c>
      <c r="E713" s="1">
        <v>3</v>
      </c>
      <c r="F713" s="1">
        <v>0</v>
      </c>
      <c r="G713" s="8">
        <v>2130401</v>
      </c>
      <c r="H713" s="8">
        <v>640431</v>
      </c>
      <c r="I713" s="8">
        <v>13613749</v>
      </c>
      <c r="J713" s="1" t="s">
        <v>172</v>
      </c>
    </row>
    <row r="714" spans="1:10">
      <c r="A714" s="1" t="s">
        <v>241</v>
      </c>
      <c r="B714" s="1">
        <v>713</v>
      </c>
      <c r="C714" s="1">
        <v>202606</v>
      </c>
      <c r="D714" s="4" t="s">
        <v>256</v>
      </c>
      <c r="E714" s="1">
        <v>1</v>
      </c>
      <c r="F714" s="1">
        <v>0</v>
      </c>
      <c r="G714" s="8">
        <v>5517517</v>
      </c>
      <c r="H714" s="8">
        <v>1261697</v>
      </c>
      <c r="I714" s="8">
        <v>31904600</v>
      </c>
      <c r="J714" s="1" t="s">
        <v>172</v>
      </c>
    </row>
    <row r="715" spans="1:10">
      <c r="A715" s="1" t="s">
        <v>241</v>
      </c>
      <c r="B715" s="1">
        <v>714</v>
      </c>
      <c r="C715" s="1">
        <v>202606</v>
      </c>
      <c r="D715" s="4" t="s">
        <v>256</v>
      </c>
      <c r="E715" s="1">
        <v>3</v>
      </c>
      <c r="F715" s="1">
        <v>0</v>
      </c>
      <c r="G715" s="8">
        <v>35051511</v>
      </c>
      <c r="H715" s="8">
        <v>6219773</v>
      </c>
      <c r="I715" s="8">
        <v>74550914</v>
      </c>
      <c r="J715" s="1" t="s">
        <v>172</v>
      </c>
    </row>
    <row r="716" spans="1:10">
      <c r="A716" s="1" t="s">
        <v>241</v>
      </c>
      <c r="B716" s="1">
        <v>715</v>
      </c>
      <c r="C716" s="1">
        <v>202606</v>
      </c>
      <c r="D716" s="4" t="s">
        <v>265</v>
      </c>
      <c r="E716" s="1">
        <v>1</v>
      </c>
      <c r="F716" s="1">
        <v>0</v>
      </c>
      <c r="G716" s="8">
        <v>627455</v>
      </c>
      <c r="H716" s="8">
        <v>299120</v>
      </c>
      <c r="I716" s="8">
        <v>5697834</v>
      </c>
      <c r="J716" s="1" t="s">
        <v>172</v>
      </c>
    </row>
    <row r="717" spans="1:10">
      <c r="A717" s="1" t="s">
        <v>241</v>
      </c>
      <c r="B717" s="1">
        <v>716</v>
      </c>
      <c r="C717" s="1">
        <v>202606</v>
      </c>
      <c r="D717" s="4" t="s">
        <v>265</v>
      </c>
      <c r="E717" s="1">
        <v>3</v>
      </c>
      <c r="F717" s="1">
        <v>0</v>
      </c>
      <c r="G717" s="8">
        <v>5786052</v>
      </c>
      <c r="H717" s="8">
        <v>2131930</v>
      </c>
      <c r="I717" s="8">
        <v>28939143</v>
      </c>
      <c r="J717" s="1" t="s">
        <v>172</v>
      </c>
    </row>
    <row r="718" spans="1:10">
      <c r="A718" s="1" t="s">
        <v>241</v>
      </c>
      <c r="B718" s="1">
        <v>717</v>
      </c>
      <c r="C718" s="1">
        <v>202606</v>
      </c>
      <c r="D718" s="4" t="s">
        <v>271</v>
      </c>
      <c r="E718" s="1">
        <v>1</v>
      </c>
      <c r="F718" s="1">
        <v>0</v>
      </c>
      <c r="G718" s="8">
        <v>303128</v>
      </c>
      <c r="H718" s="8">
        <v>129624</v>
      </c>
      <c r="I718" s="8">
        <v>7014910</v>
      </c>
      <c r="J718" s="1" t="s">
        <v>172</v>
      </c>
    </row>
    <row r="719" spans="1:10">
      <c r="A719" s="1" t="s">
        <v>241</v>
      </c>
      <c r="B719" s="1">
        <v>718</v>
      </c>
      <c r="C719" s="1">
        <v>202606</v>
      </c>
      <c r="D719" s="4" t="s">
        <v>271</v>
      </c>
      <c r="E719" s="1">
        <v>3</v>
      </c>
      <c r="F719" s="1">
        <v>0</v>
      </c>
      <c r="G719" s="8">
        <v>1860594</v>
      </c>
      <c r="H719" s="8">
        <v>684427</v>
      </c>
      <c r="I719" s="8">
        <v>19787535</v>
      </c>
      <c r="J719" s="1" t="s">
        <v>172</v>
      </c>
    </row>
    <row r="720" spans="1:10">
      <c r="A720" s="1" t="s">
        <v>241</v>
      </c>
      <c r="B720" s="1">
        <v>719</v>
      </c>
      <c r="C720" s="1">
        <v>202606</v>
      </c>
      <c r="D720" s="4" t="s">
        <v>278</v>
      </c>
      <c r="E720" s="1">
        <v>1</v>
      </c>
      <c r="F720" s="1">
        <v>0</v>
      </c>
      <c r="G720" s="8">
        <v>324617</v>
      </c>
      <c r="H720" s="8">
        <v>112167</v>
      </c>
      <c r="I720" s="8">
        <v>6172434</v>
      </c>
      <c r="J720" s="1" t="s">
        <v>172</v>
      </c>
    </row>
    <row r="721" spans="1:10">
      <c r="A721" s="1" t="s">
        <v>241</v>
      </c>
      <c r="B721" s="1">
        <v>720</v>
      </c>
      <c r="C721" s="1">
        <v>202606</v>
      </c>
      <c r="D721" s="4" t="s">
        <v>278</v>
      </c>
      <c r="E721" s="1">
        <v>3</v>
      </c>
      <c r="F721" s="1">
        <v>0</v>
      </c>
      <c r="G721" s="8">
        <v>1767724</v>
      </c>
      <c r="H721" s="8">
        <v>592015</v>
      </c>
      <c r="I721" s="8">
        <v>12257949</v>
      </c>
      <c r="J721" s="1" t="s">
        <v>172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601"/>
  <sheetViews>
    <sheetView showGridLines="0" workbookViewId="0"/>
  </sheetViews>
  <sheetFormatPr defaultRowHeight="15"/>
  <cols>
    <col min="1" max="1" width="36" customWidth="1"/>
    <col min="2" max="2" width="16" customWidth="1"/>
    <col min="3" max="3" width="14" customWidth="1"/>
    <col min="4" max="4" width="15" customWidth="1"/>
    <col min="5" max="6" width="16" customWidth="1"/>
    <col min="7" max="7" width="12" customWidth="1"/>
    <col min="8" max="8" width="19" customWidth="1"/>
    <col min="9" max="9" width="20" customWidth="1"/>
    <col min="10" max="10" width="24" customWidth="1"/>
    <col min="11" max="11" width="12" customWidth="1"/>
    <col min="12" max="12" width="14" customWidth="1"/>
    <col min="13" max="14" width="21" customWidth="1"/>
    <col min="15" max="15" width="24" customWidth="1"/>
    <col min="16" max="16" width="17" customWidth="1"/>
    <col min="17" max="17" width="21" customWidth="1"/>
    <col min="18" max="18" width="18" customWidth="1"/>
    <col min="19" max="19" width="25" customWidth="1"/>
    <col min="20" max="20" width="24" customWidth="1"/>
    <col min="21" max="22" width="22" customWidth="1"/>
    <col min="23" max="23" width="20" customWidth="1"/>
    <col min="24" max="24" width="17" customWidth="1"/>
    <col min="25" max="25" width="66" customWidth="1"/>
    <col min="26" max="26" width="36" customWidth="1"/>
    <col min="27" max="27" width="34" customWidth="1"/>
    <col min="28" max="28" width="30" customWidth="1"/>
  </cols>
  <sheetData>
    <row r="1" spans="1:28" ht="42" customHeight="1">
      <c r="A1" s="1" t="s">
        <v>365</v>
      </c>
      <c r="B1" s="1" t="s">
        <v>328</v>
      </c>
      <c r="C1" s="1" t="s">
        <v>327</v>
      </c>
      <c r="D1" s="1" t="s">
        <v>329</v>
      </c>
      <c r="E1" s="1" t="s">
        <v>366</v>
      </c>
      <c r="F1" s="1" t="s">
        <v>247</v>
      </c>
      <c r="G1" s="1" t="s">
        <v>249</v>
      </c>
      <c r="H1" s="1" t="s">
        <v>288</v>
      </c>
      <c r="I1" s="1" t="s">
        <v>290</v>
      </c>
      <c r="J1" s="1" t="s">
        <v>291</v>
      </c>
      <c r="K1" s="1" t="s">
        <v>367</v>
      </c>
      <c r="L1" s="1" t="s">
        <v>359</v>
      </c>
      <c r="M1" s="1" t="s">
        <v>368</v>
      </c>
      <c r="N1" s="1" t="s">
        <v>369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  <c r="U1" s="1" t="s">
        <v>376</v>
      </c>
      <c r="V1" s="1" t="s">
        <v>377</v>
      </c>
      <c r="W1" s="1" t="s">
        <v>378</v>
      </c>
      <c r="X1" s="1" t="s">
        <v>355</v>
      </c>
      <c r="Y1" s="1" t="s">
        <v>364</v>
      </c>
      <c r="Z1" s="2" t="s">
        <v>379</v>
      </c>
      <c r="AA1" s="2" t="s">
        <v>380</v>
      </c>
      <c r="AB1" s="2" t="s">
        <v>381</v>
      </c>
    </row>
    <row r="2" spans="1:28">
      <c r="A2" s="1" t="s">
        <v>382</v>
      </c>
      <c r="B2" s="6">
        <v>43466</v>
      </c>
      <c r="C2" s="1">
        <v>201901</v>
      </c>
      <c r="D2" s="1">
        <v>2019</v>
      </c>
      <c r="E2" s="1">
        <v>1</v>
      </c>
      <c r="F2" s="4" t="s">
        <v>256</v>
      </c>
      <c r="G2" s="4" t="s">
        <v>258</v>
      </c>
      <c r="H2" s="1">
        <v>52</v>
      </c>
      <c r="I2" s="4" t="s">
        <v>296</v>
      </c>
      <c r="J2" s="1" t="s">
        <v>297</v>
      </c>
      <c r="K2" s="1" t="s">
        <v>383</v>
      </c>
      <c r="L2" s="1">
        <v>3</v>
      </c>
      <c r="M2" s="1">
        <v>1</v>
      </c>
      <c r="N2" s="1" t="s">
        <v>384</v>
      </c>
      <c r="O2" s="1" t="s">
        <v>385</v>
      </c>
      <c r="P2" s="1">
        <v>0</v>
      </c>
      <c r="Q2" s="8">
        <v>11803255</v>
      </c>
      <c r="R2" s="8">
        <v>583502</v>
      </c>
      <c r="S2" s="8">
        <v>3275398</v>
      </c>
      <c r="T2" s="8" t="s">
        <v>386</v>
      </c>
      <c r="U2" s="9">
        <f>IF(R2&gt;0,Q2/R2,"")</f>
        <v>20.22830255937426</v>
      </c>
      <c r="V2" s="10">
        <f>SUMIFS(fct_world_monthly!$J$2:$J$361,fct_world_monthly!$C$2:$C$361,C2,fct_world_monthly!$F$2:$F$361,F2)</f>
        <v>116193459</v>
      </c>
      <c r="W2" s="11">
        <f>IF(V2&gt;0,Q2/V2,"")</f>
        <v>0.10158278358853229</v>
      </c>
      <c r="X2" s="1" t="s">
        <v>232</v>
      </c>
      <c r="Y2" s="1" t="s">
        <v>166</v>
      </c>
      <c r="Z2" s="19">
        <f>IF(U2="","",SUMIFS(Unit_Value_Review_QC!$K$10:$K$53,Unit_Value_Review_QC!$I$10:$I$53,"PARTNER|"&amp;F2&amp;"|"&amp;I2))</f>
        <v>20.461444760337919</v>
      </c>
      <c r="AA2" s="20">
        <f>IFERROR(U2/Z2,"")</f>
        <v>0.98860578010524569</v>
      </c>
      <c r="AB2" s="4" t="str">
        <f>IF(OR(N2&lt;&gt;"REPORTED",U2=""),"NOT_APPLICABLE",IF(OR(AA2&lt;Unit_Value_Review_QC!$I$6,AA2&gt;Unit_Value_Review_QC!$I$5),"REVIEW","WITHIN_BAND"))</f>
        <v>WITHIN_BAND</v>
      </c>
    </row>
    <row r="3" spans="1:28">
      <c r="A3" s="1" t="s">
        <v>387</v>
      </c>
      <c r="B3" s="6">
        <v>43466</v>
      </c>
      <c r="C3" s="1">
        <v>201901</v>
      </c>
      <c r="D3" s="1">
        <v>2019</v>
      </c>
      <c r="E3" s="1">
        <v>1</v>
      </c>
      <c r="F3" s="4" t="s">
        <v>256</v>
      </c>
      <c r="G3" s="4" t="s">
        <v>258</v>
      </c>
      <c r="H3" s="1">
        <v>204</v>
      </c>
      <c r="I3" s="4" t="s">
        <v>301</v>
      </c>
      <c r="J3" s="1" t="s">
        <v>302</v>
      </c>
      <c r="K3" s="1" t="s">
        <v>383</v>
      </c>
      <c r="L3" s="1">
        <v>3</v>
      </c>
      <c r="M3" s="1">
        <v>1</v>
      </c>
      <c r="N3" s="1" t="s">
        <v>384</v>
      </c>
      <c r="O3" s="1" t="s">
        <v>385</v>
      </c>
      <c r="P3" s="1">
        <v>0</v>
      </c>
      <c r="Q3" s="8">
        <v>585401</v>
      </c>
      <c r="R3" s="8">
        <v>65037</v>
      </c>
      <c r="S3" s="8">
        <v>419760</v>
      </c>
      <c r="T3" s="8" t="s">
        <v>386</v>
      </c>
      <c r="U3" s="9">
        <f>IF(R3&gt;0,Q3/R3,"")</f>
        <v>9.0010455586819802</v>
      </c>
      <c r="V3" s="10">
        <f>SUMIFS(fct_world_monthly!$J$2:$J$361,fct_world_monthly!$C$2:$C$361,C3,fct_world_monthly!$F$2:$F$361,F3)</f>
        <v>116193459</v>
      </c>
      <c r="W3" s="11">
        <f>IF(V3&gt;0,Q3/V3,"")</f>
        <v>5.0381579568949744E-3</v>
      </c>
      <c r="X3" s="1" t="s">
        <v>232</v>
      </c>
      <c r="Y3" s="1" t="s">
        <v>166</v>
      </c>
      <c r="Z3" s="19">
        <f>IF(U3="","",SUMIFS(Unit_Value_Review_QC!$K$10:$K$53,Unit_Value_Review_QC!$I$10:$I$53,"PARTNER|"&amp;F3&amp;"|"&amp;I3))</f>
        <v>7.8392981154747989</v>
      </c>
      <c r="AA3" s="20">
        <f>IFERROR(U3/Z3,"")</f>
        <v>1.1481953391865387</v>
      </c>
      <c r="AB3" s="4" t="str">
        <f>IF(OR(N3&lt;&gt;"REPORTED",U3=""),"NOT_APPLICABLE",IF(OR(AA3&lt;Unit_Value_Review_QC!$I$6,AA3&gt;Unit_Value_Review_QC!$I$5),"REVIEW","WITHIN_BAND"))</f>
        <v>WITHIN_BAND</v>
      </c>
    </row>
    <row r="4" spans="1:28">
      <c r="A4" s="1" t="s">
        <v>388</v>
      </c>
      <c r="B4" s="6">
        <v>43466</v>
      </c>
      <c r="C4" s="1">
        <v>201901</v>
      </c>
      <c r="D4" s="1">
        <v>2019</v>
      </c>
      <c r="E4" s="1">
        <v>1</v>
      </c>
      <c r="F4" s="4" t="s">
        <v>256</v>
      </c>
      <c r="G4" s="4" t="s">
        <v>258</v>
      </c>
      <c r="H4" s="1">
        <v>662</v>
      </c>
      <c r="I4" s="4" t="s">
        <v>304</v>
      </c>
      <c r="J4" s="1" t="s">
        <v>305</v>
      </c>
      <c r="K4" s="1" t="s">
        <v>383</v>
      </c>
      <c r="L4" s="1">
        <v>3</v>
      </c>
      <c r="M4" s="1">
        <v>1</v>
      </c>
      <c r="N4" s="1" t="s">
        <v>384</v>
      </c>
      <c r="O4" s="1" t="s">
        <v>385</v>
      </c>
      <c r="P4" s="1">
        <v>0</v>
      </c>
      <c r="Q4" s="8">
        <v>2434227</v>
      </c>
      <c r="R4" s="8">
        <v>237071</v>
      </c>
      <c r="S4" s="8">
        <v>876746</v>
      </c>
      <c r="T4" s="8" t="s">
        <v>386</v>
      </c>
      <c r="U4" s="9">
        <f>IF(R4&gt;0,Q4/R4,"")</f>
        <v>10.267923955270783</v>
      </c>
      <c r="V4" s="10">
        <f>SUMIFS(fct_world_monthly!$J$2:$J$361,fct_world_monthly!$C$2:$C$361,C4,fct_world_monthly!$F$2:$F$361,F4)</f>
        <v>116193459</v>
      </c>
      <c r="W4" s="11">
        <f>IF(V4&gt;0,Q4/V4,"")</f>
        <v>2.0949776527437746E-2</v>
      </c>
      <c r="X4" s="1" t="s">
        <v>232</v>
      </c>
      <c r="Y4" s="1" t="s">
        <v>166</v>
      </c>
      <c r="Z4" s="19">
        <f>IF(U4="","",SUMIFS(Unit_Value_Review_QC!$K$10:$K$53,Unit_Value_Review_QC!$I$10:$I$53,"PARTNER|"&amp;F4&amp;"|"&amp;I4))</f>
        <v>10.235891461787936</v>
      </c>
      <c r="AA4" s="20">
        <f>IFERROR(U4/Z4,"")</f>
        <v>1.0031294287949837</v>
      </c>
      <c r="AB4" s="4" t="str">
        <f>IF(OR(N4&lt;&gt;"REPORTED",U4=""),"NOT_APPLICABLE",IF(OR(AA4&lt;Unit_Value_Review_QC!$I$6,AA4&gt;Unit_Value_Review_QC!$I$5),"REVIEW","WITHIN_BAND"))</f>
        <v>WITHIN_BAND</v>
      </c>
    </row>
    <row r="5" spans="1:28">
      <c r="A5" s="1" t="s">
        <v>389</v>
      </c>
      <c r="B5" s="6">
        <v>43466</v>
      </c>
      <c r="C5" s="1">
        <v>201901</v>
      </c>
      <c r="D5" s="1">
        <v>2019</v>
      </c>
      <c r="E5" s="1">
        <v>1</v>
      </c>
      <c r="F5" s="4" t="s">
        <v>256</v>
      </c>
      <c r="G5" s="4" t="s">
        <v>258</v>
      </c>
      <c r="H5" s="1">
        <v>664</v>
      </c>
      <c r="I5" s="4" t="s">
        <v>307</v>
      </c>
      <c r="J5" s="1" t="s">
        <v>308</v>
      </c>
      <c r="K5" s="1" t="s">
        <v>383</v>
      </c>
      <c r="L5" s="1">
        <v>3</v>
      </c>
      <c r="M5" s="1">
        <v>1</v>
      </c>
      <c r="N5" s="1" t="s">
        <v>384</v>
      </c>
      <c r="O5" s="1" t="s">
        <v>385</v>
      </c>
      <c r="P5" s="1">
        <v>0</v>
      </c>
      <c r="Q5" s="8">
        <v>11462560</v>
      </c>
      <c r="R5" s="8">
        <v>809198</v>
      </c>
      <c r="S5" s="8">
        <v>5479197</v>
      </c>
      <c r="T5" s="8" t="s">
        <v>386</v>
      </c>
      <c r="U5" s="9">
        <f>IF(R5&gt;0,Q5/R5,"")</f>
        <v>14.165334071512781</v>
      </c>
      <c r="V5" s="10">
        <f>SUMIFS(fct_world_monthly!$J$2:$J$361,fct_world_monthly!$C$2:$C$361,C5,fct_world_monthly!$F$2:$F$361,F5)</f>
        <v>116193459</v>
      </c>
      <c r="W5" s="11">
        <f>IF(V5&gt;0,Q5/V5,"")</f>
        <v>9.865064779593144E-2</v>
      </c>
      <c r="X5" s="1" t="s">
        <v>232</v>
      </c>
      <c r="Y5" s="1" t="s">
        <v>166</v>
      </c>
      <c r="Z5" s="19">
        <f>IF(U5="","",SUMIFS(Unit_Value_Review_QC!$K$10:$K$53,Unit_Value_Review_QC!$I$10:$I$53,"PARTNER|"&amp;F5&amp;"|"&amp;I5))</f>
        <v>13.594059812928137</v>
      </c>
      <c r="AA5" s="20">
        <f>IFERROR(U5/Z5,"")</f>
        <v>1.0420238152874211</v>
      </c>
      <c r="AB5" s="4" t="str">
        <f>IF(OR(N5&lt;&gt;"REPORTED",U5=""),"NOT_APPLICABLE",IF(OR(AA5&lt;Unit_Value_Review_QC!$I$6,AA5&gt;Unit_Value_Review_QC!$I$5),"REVIEW","WITHIN_BAND"))</f>
        <v>WITHIN_BAND</v>
      </c>
    </row>
    <row r="6" spans="1:28">
      <c r="A6" s="1" t="s">
        <v>390</v>
      </c>
      <c r="B6" s="6">
        <v>43466</v>
      </c>
      <c r="C6" s="1">
        <v>201901</v>
      </c>
      <c r="D6" s="1">
        <v>2019</v>
      </c>
      <c r="E6" s="1">
        <v>1</v>
      </c>
      <c r="F6" s="4" t="s">
        <v>256</v>
      </c>
      <c r="G6" s="4" t="s">
        <v>258</v>
      </c>
      <c r="H6" s="1">
        <v>666</v>
      </c>
      <c r="I6" s="4" t="s">
        <v>310</v>
      </c>
      <c r="J6" s="1" t="s">
        <v>311</v>
      </c>
      <c r="K6" s="1" t="s">
        <v>383</v>
      </c>
      <c r="L6" s="1">
        <v>3</v>
      </c>
      <c r="M6" s="1">
        <v>1</v>
      </c>
      <c r="N6" s="1" t="s">
        <v>384</v>
      </c>
      <c r="O6" s="1" t="s">
        <v>385</v>
      </c>
      <c r="P6" s="1">
        <v>0</v>
      </c>
      <c r="Q6" s="8">
        <v>31071303</v>
      </c>
      <c r="R6" s="8">
        <v>3063058</v>
      </c>
      <c r="S6" s="8">
        <v>20912727</v>
      </c>
      <c r="T6" s="8" t="s">
        <v>386</v>
      </c>
      <c r="U6" s="9">
        <f>IF(R6&gt;0,Q6/R6,"")</f>
        <v>10.143883334889512</v>
      </c>
      <c r="V6" s="10">
        <f>SUMIFS(fct_world_monthly!$J$2:$J$361,fct_world_monthly!$C$2:$C$361,C6,fct_world_monthly!$F$2:$F$361,F6)</f>
        <v>116193459</v>
      </c>
      <c r="W6" s="11">
        <f>IF(V6&gt;0,Q6/V6,"")</f>
        <v>0.26741008717194659</v>
      </c>
      <c r="X6" s="1" t="s">
        <v>232</v>
      </c>
      <c r="Y6" s="1" t="s">
        <v>166</v>
      </c>
      <c r="Z6" s="19">
        <f>IF(U6="","",SUMIFS(Unit_Value_Review_QC!$K$10:$K$53,Unit_Value_Review_QC!$I$10:$I$53,"PARTNER|"&amp;F6&amp;"|"&amp;I6))</f>
        <v>10.323147527272614</v>
      </c>
      <c r="AA6" s="20">
        <f>IFERROR(U6/Z6,"")</f>
        <v>0.98263473500601395</v>
      </c>
      <c r="AB6" s="4" t="str">
        <f>IF(OR(N6&lt;&gt;"REPORTED",U6=""),"NOT_APPLICABLE",IF(OR(AA6&lt;Unit_Value_Review_QC!$I$6,AA6&gt;Unit_Value_Review_QC!$I$5),"REVIEW","WITHIN_BAND"))</f>
        <v>WITHIN_BAND</v>
      </c>
    </row>
    <row r="7" spans="1:28">
      <c r="A7" s="1" t="s">
        <v>391</v>
      </c>
      <c r="B7" s="6">
        <v>43466</v>
      </c>
      <c r="C7" s="1">
        <v>201901</v>
      </c>
      <c r="D7" s="1">
        <v>2019</v>
      </c>
      <c r="E7" s="1">
        <v>1</v>
      </c>
      <c r="F7" s="4" t="s">
        <v>256</v>
      </c>
      <c r="G7" s="4" t="s">
        <v>258</v>
      </c>
      <c r="H7" s="1">
        <v>669</v>
      </c>
      <c r="I7" s="4" t="s">
        <v>313</v>
      </c>
      <c r="J7" s="1" t="s">
        <v>314</v>
      </c>
      <c r="K7" s="1" t="s">
        <v>383</v>
      </c>
      <c r="L7" s="1">
        <v>3</v>
      </c>
      <c r="M7" s="1">
        <v>1</v>
      </c>
      <c r="N7" s="1" t="s">
        <v>384</v>
      </c>
      <c r="O7" s="1" t="s">
        <v>385</v>
      </c>
      <c r="P7" s="1">
        <v>0</v>
      </c>
      <c r="Q7" s="8">
        <v>2899724</v>
      </c>
      <c r="R7" s="8">
        <v>195374</v>
      </c>
      <c r="S7" s="8">
        <v>1425640</v>
      </c>
      <c r="T7" s="8" t="s">
        <v>386</v>
      </c>
      <c r="U7" s="9">
        <f>IF(R7&gt;0,Q7/R7,"")</f>
        <v>14.841913458290254</v>
      </c>
      <c r="V7" s="10">
        <f>SUMIFS(fct_world_monthly!$J$2:$J$361,fct_world_monthly!$C$2:$C$361,C7,fct_world_monthly!$F$2:$F$361,F7)</f>
        <v>116193459</v>
      </c>
      <c r="W7" s="11">
        <f>IF(V7&gt;0,Q7/V7,"")</f>
        <v>2.495600032012129E-2</v>
      </c>
      <c r="X7" s="1" t="s">
        <v>232</v>
      </c>
      <c r="Y7" s="1" t="s">
        <v>166</v>
      </c>
      <c r="Z7" s="19">
        <f>IF(U7="","",SUMIFS(Unit_Value_Review_QC!$K$10:$K$53,Unit_Value_Review_QC!$I$10:$I$53,"PARTNER|"&amp;F7&amp;"|"&amp;I7))</f>
        <v>13.552232139720488</v>
      </c>
      <c r="AA7" s="20">
        <f>IFERROR(U7/Z7,"")</f>
        <v>1.0951637564405214</v>
      </c>
      <c r="AB7" s="4" t="str">
        <f>IF(OR(N7&lt;&gt;"REPORTED",U7=""),"NOT_APPLICABLE",IF(OR(AA7&lt;Unit_Value_Review_QC!$I$6,AA7&gt;Unit_Value_Review_QC!$I$5),"REVIEW","WITHIN_BAND"))</f>
        <v>WITHIN_BAND</v>
      </c>
    </row>
    <row r="8" spans="1:28">
      <c r="A8" s="1" t="s">
        <v>392</v>
      </c>
      <c r="B8" s="6">
        <v>43466</v>
      </c>
      <c r="C8" s="1">
        <v>201901</v>
      </c>
      <c r="D8" s="1">
        <v>2019</v>
      </c>
      <c r="E8" s="1">
        <v>1</v>
      </c>
      <c r="F8" s="4" t="s">
        <v>256</v>
      </c>
      <c r="G8" s="4" t="s">
        <v>258</v>
      </c>
      <c r="H8" s="1">
        <v>676</v>
      </c>
      <c r="I8" s="4" t="s">
        <v>316</v>
      </c>
      <c r="J8" s="1" t="s">
        <v>317</v>
      </c>
      <c r="K8" s="1" t="s">
        <v>383</v>
      </c>
      <c r="L8" s="1">
        <v>3</v>
      </c>
      <c r="M8" s="1">
        <v>1</v>
      </c>
      <c r="N8" s="1" t="s">
        <v>384</v>
      </c>
      <c r="O8" s="1" t="s">
        <v>385</v>
      </c>
      <c r="P8" s="1">
        <v>0</v>
      </c>
      <c r="Q8" s="8">
        <v>130735</v>
      </c>
      <c r="R8" s="8">
        <v>8991</v>
      </c>
      <c r="S8" s="8">
        <v>72843</v>
      </c>
      <c r="T8" s="8" t="s">
        <v>386</v>
      </c>
      <c r="U8" s="9">
        <f>IF(R8&gt;0,Q8/R8,"")</f>
        <v>14.540651762873985</v>
      </c>
      <c r="V8" s="10">
        <f>SUMIFS(fct_world_monthly!$J$2:$J$361,fct_world_monthly!$C$2:$C$361,C8,fct_world_monthly!$F$2:$F$361,F8)</f>
        <v>116193459</v>
      </c>
      <c r="W8" s="11">
        <f>IF(V8&gt;0,Q8/V8,"")</f>
        <v>1.1251493941668437E-3</v>
      </c>
      <c r="X8" s="1" t="s">
        <v>232</v>
      </c>
      <c r="Y8" s="1" t="s">
        <v>166</v>
      </c>
      <c r="Z8" s="19">
        <f>IF(U8="","",SUMIFS(Unit_Value_Review_QC!$K$10:$K$53,Unit_Value_Review_QC!$I$10:$I$53,"PARTNER|"&amp;F8&amp;"|"&amp;I8))</f>
        <v>16.294942108470444</v>
      </c>
      <c r="AA8" s="20">
        <f>IFERROR(U8/Z8,"")</f>
        <v>0.8923414189557296</v>
      </c>
      <c r="AB8" s="4" t="str">
        <f>IF(OR(N8&lt;&gt;"REPORTED",U8=""),"NOT_APPLICABLE",IF(OR(AA8&lt;Unit_Value_Review_QC!$I$6,AA8&gt;Unit_Value_Review_QC!$I$5),"REVIEW","WITHIN_BAND"))</f>
        <v>WITHIN_BAND</v>
      </c>
    </row>
    <row r="9" spans="1:28">
      <c r="A9" s="1" t="s">
        <v>393</v>
      </c>
      <c r="B9" s="6">
        <v>43466</v>
      </c>
      <c r="C9" s="1">
        <v>201901</v>
      </c>
      <c r="D9" s="1">
        <v>2019</v>
      </c>
      <c r="E9" s="1">
        <v>1</v>
      </c>
      <c r="F9" s="4" t="s">
        <v>256</v>
      </c>
      <c r="G9" s="4" t="s">
        <v>258</v>
      </c>
      <c r="H9" s="1">
        <v>690</v>
      </c>
      <c r="I9" s="4" t="s">
        <v>319</v>
      </c>
      <c r="J9" s="1" t="s">
        <v>320</v>
      </c>
      <c r="K9" s="1" t="s">
        <v>383</v>
      </c>
      <c r="L9" s="1">
        <v>3</v>
      </c>
      <c r="M9" s="1">
        <v>1</v>
      </c>
      <c r="N9" s="1" t="s">
        <v>384</v>
      </c>
      <c r="O9" s="1" t="s">
        <v>385</v>
      </c>
      <c r="P9" s="1">
        <v>0</v>
      </c>
      <c r="Q9" s="8">
        <v>2130290</v>
      </c>
      <c r="R9" s="8">
        <v>129933</v>
      </c>
      <c r="S9" s="8">
        <v>907773</v>
      </c>
      <c r="T9" s="8" t="s">
        <v>386</v>
      </c>
      <c r="U9" s="9">
        <f>IF(R9&gt;0,Q9/R9,"")</f>
        <v>16.395296037188398</v>
      </c>
      <c r="V9" s="10">
        <f>SUMIFS(fct_world_monthly!$J$2:$J$361,fct_world_monthly!$C$2:$C$361,C9,fct_world_monthly!$F$2:$F$361,F9)</f>
        <v>116193459</v>
      </c>
      <c r="W9" s="11">
        <f>IF(V9&gt;0,Q9/V9,"")</f>
        <v>1.8333992449609406E-2</v>
      </c>
      <c r="X9" s="1" t="s">
        <v>232</v>
      </c>
      <c r="Y9" s="1" t="s">
        <v>166</v>
      </c>
      <c r="Z9" s="19">
        <f>IF(U9="","",SUMIFS(Unit_Value_Review_QC!$K$10:$K$53,Unit_Value_Review_QC!$I$10:$I$53,"PARTNER|"&amp;F9&amp;"|"&amp;I9))</f>
        <v>21.029827109089425</v>
      </c>
      <c r="AA9" s="20">
        <f>IFERROR(U9/Z9,"")</f>
        <v>0.77962105689885064</v>
      </c>
      <c r="AB9" s="4" t="str">
        <f>IF(OR(N9&lt;&gt;"REPORTED",U9=""),"NOT_APPLICABLE",IF(OR(AA9&lt;Unit_Value_Review_QC!$I$6,AA9&gt;Unit_Value_Review_QC!$I$5),"REVIEW","WITHIN_BAND"))</f>
        <v>WITHIN_BAND</v>
      </c>
    </row>
    <row r="10" spans="1:28">
      <c r="A10" s="1" t="s">
        <v>394</v>
      </c>
      <c r="B10" s="6">
        <v>43466</v>
      </c>
      <c r="C10" s="1">
        <v>201901</v>
      </c>
      <c r="D10" s="1">
        <v>2019</v>
      </c>
      <c r="E10" s="1">
        <v>1</v>
      </c>
      <c r="F10" s="4" t="s">
        <v>256</v>
      </c>
      <c r="G10" s="4" t="s">
        <v>258</v>
      </c>
      <c r="H10" s="1">
        <v>696</v>
      </c>
      <c r="I10" s="4" t="s">
        <v>322</v>
      </c>
      <c r="J10" s="1" t="s">
        <v>323</v>
      </c>
      <c r="K10" s="1" t="s">
        <v>383</v>
      </c>
      <c r="L10" s="1">
        <v>3</v>
      </c>
      <c r="M10" s="1">
        <v>1</v>
      </c>
      <c r="N10" s="1" t="s">
        <v>384</v>
      </c>
      <c r="O10" s="1" t="s">
        <v>385</v>
      </c>
      <c r="P10" s="1">
        <v>0</v>
      </c>
      <c r="Q10" s="8">
        <v>1625044</v>
      </c>
      <c r="R10" s="8">
        <v>116043</v>
      </c>
      <c r="S10" s="8">
        <v>596102</v>
      </c>
      <c r="T10" s="8" t="s">
        <v>386</v>
      </c>
      <c r="U10" s="9">
        <f>IF(R10&gt;0,Q10/R10,"")</f>
        <v>14.003808932895565</v>
      </c>
      <c r="V10" s="10">
        <f>SUMIFS(fct_world_monthly!$J$2:$J$361,fct_world_monthly!$C$2:$C$361,C10,fct_world_monthly!$F$2:$F$361,F10)</f>
        <v>116193459</v>
      </c>
      <c r="W10" s="11">
        <f>IF(V10&gt;0,Q10/V10,"")</f>
        <v>1.3985675389868547E-2</v>
      </c>
      <c r="X10" s="1" t="s">
        <v>232</v>
      </c>
      <c r="Y10" s="1" t="s">
        <v>166</v>
      </c>
      <c r="Z10" s="19">
        <f>IF(U10="","",SUMIFS(Unit_Value_Review_QC!$K$10:$K$53,Unit_Value_Review_QC!$I$10:$I$53,"PARTNER|"&amp;F10&amp;"|"&amp;I10))</f>
        <v>18.09118149032647</v>
      </c>
      <c r="AA10" s="20">
        <f>IFERROR(U10/Z10,"")</f>
        <v>0.77406823542086167</v>
      </c>
      <c r="AB10" s="4" t="str">
        <f>IF(OR(N10&lt;&gt;"REPORTED",U10=""),"NOT_APPLICABLE",IF(OR(AA10&lt;Unit_Value_Review_QC!$I$6,AA10&gt;Unit_Value_Review_QC!$I$5),"REVIEW","WITHIN_BAND"))</f>
        <v>WITHIN_BAND</v>
      </c>
    </row>
    <row r="11" spans="1:28">
      <c r="A11" s="1" t="s">
        <v>395</v>
      </c>
      <c r="B11" s="6">
        <v>43466</v>
      </c>
      <c r="C11" s="1">
        <v>201901</v>
      </c>
      <c r="D11" s="1">
        <v>2019</v>
      </c>
      <c r="E11" s="1">
        <v>1</v>
      </c>
      <c r="F11" s="4" t="s">
        <v>256</v>
      </c>
      <c r="G11" s="4" t="s">
        <v>258</v>
      </c>
      <c r="H11" s="1">
        <v>720</v>
      </c>
      <c r="I11" s="4" t="s">
        <v>325</v>
      </c>
      <c r="J11" s="1" t="s">
        <v>326</v>
      </c>
      <c r="K11" s="1" t="s">
        <v>383</v>
      </c>
      <c r="L11" s="1">
        <v>3</v>
      </c>
      <c r="M11" s="1">
        <v>1</v>
      </c>
      <c r="N11" s="1" t="s">
        <v>384</v>
      </c>
      <c r="O11" s="1" t="s">
        <v>385</v>
      </c>
      <c r="P11" s="1">
        <v>0</v>
      </c>
      <c r="Q11" s="8">
        <v>7421237</v>
      </c>
      <c r="R11" s="8">
        <v>421440</v>
      </c>
      <c r="S11" s="8">
        <v>2250468</v>
      </c>
      <c r="T11" s="8" t="s">
        <v>386</v>
      </c>
      <c r="U11" s="9">
        <f>IF(R11&gt;0,Q11/R11,"")</f>
        <v>17.609237376613514</v>
      </c>
      <c r="V11" s="10">
        <f>SUMIFS(fct_world_monthly!$J$2:$J$361,fct_world_monthly!$C$2:$C$361,C11,fct_world_monthly!$F$2:$F$361,F11)</f>
        <v>116193459</v>
      </c>
      <c r="W11" s="11">
        <f>IF(V11&gt;0,Q11/V11,"")</f>
        <v>6.3869662405006813E-2</v>
      </c>
      <c r="X11" s="1" t="s">
        <v>232</v>
      </c>
      <c r="Y11" s="1" t="s">
        <v>166</v>
      </c>
      <c r="Z11" s="19">
        <f>IF(U11="","",SUMIFS(Unit_Value_Review_QC!$K$10:$K$53,Unit_Value_Review_QC!$I$10:$I$53,"PARTNER|"&amp;F11&amp;"|"&amp;I11))</f>
        <v>18.213915185849537</v>
      </c>
      <c r="AA11" s="20">
        <f>IFERROR(U11/Z11,"")</f>
        <v>0.96680132727828894</v>
      </c>
      <c r="AB11" s="4" t="str">
        <f>IF(OR(N11&lt;&gt;"REPORTED",U11=""),"NOT_APPLICABLE",IF(OR(AA11&lt;Unit_Value_Review_QC!$I$6,AA11&gt;Unit_Value_Review_QC!$I$5),"REVIEW","WITHIN_BAND"))</f>
        <v>WITHIN_BAND</v>
      </c>
    </row>
    <row r="12" spans="1:28">
      <c r="A12" s="1" t="s">
        <v>396</v>
      </c>
      <c r="B12" s="6">
        <v>43466</v>
      </c>
      <c r="C12" s="1">
        <v>201901</v>
      </c>
      <c r="D12" s="1">
        <v>2019</v>
      </c>
      <c r="E12" s="1">
        <v>1</v>
      </c>
      <c r="F12" s="4" t="s">
        <v>265</v>
      </c>
      <c r="G12" s="4" t="s">
        <v>266</v>
      </c>
      <c r="H12" s="1">
        <v>52</v>
      </c>
      <c r="I12" s="4" t="s">
        <v>296</v>
      </c>
      <c r="J12" s="1" t="s">
        <v>297</v>
      </c>
      <c r="K12" s="1" t="s">
        <v>383</v>
      </c>
      <c r="L12" s="1">
        <v>3</v>
      </c>
      <c r="M12" s="1">
        <v>1</v>
      </c>
      <c r="N12" s="1" t="s">
        <v>384</v>
      </c>
      <c r="O12" s="1" t="s">
        <v>385</v>
      </c>
      <c r="P12" s="1">
        <v>0</v>
      </c>
      <c r="Q12" s="8">
        <v>9735289</v>
      </c>
      <c r="R12" s="8">
        <v>514509</v>
      </c>
      <c r="S12" s="8">
        <v>1619995</v>
      </c>
      <c r="T12" s="8" t="s">
        <v>386</v>
      </c>
      <c r="U12" s="9">
        <f>IF(R12&gt;0,Q12/R12,"")</f>
        <v>18.921513520657559</v>
      </c>
      <c r="V12" s="10">
        <f>SUMIFS(fct_world_monthly!$J$2:$J$361,fct_world_monthly!$C$2:$C$361,C12,fct_world_monthly!$F$2:$F$361,F12)</f>
        <v>60950674</v>
      </c>
      <c r="W12" s="11">
        <f>IF(V12&gt;0,Q12/V12,"")</f>
        <v>0.15972405817858551</v>
      </c>
      <c r="X12" s="1" t="s">
        <v>232</v>
      </c>
      <c r="Y12" s="1" t="s">
        <v>166</v>
      </c>
      <c r="Z12" s="19">
        <f>IF(U12="","",SUMIFS(Unit_Value_Review_QC!$K$10:$K$53,Unit_Value_Review_QC!$I$10:$I$53,"PARTNER|"&amp;F12&amp;"|"&amp;I12))</f>
        <v>19.213268245879746</v>
      </c>
      <c r="AA12" s="20">
        <f>IFERROR(U12/Z12,"")</f>
        <v>0.98481493510169704</v>
      </c>
      <c r="AB12" s="4" t="str">
        <f>IF(OR(N12&lt;&gt;"REPORTED",U12=""),"NOT_APPLICABLE",IF(OR(AA12&lt;Unit_Value_Review_QC!$I$6,AA12&gt;Unit_Value_Review_QC!$I$5),"REVIEW","WITHIN_BAND"))</f>
        <v>WITHIN_BAND</v>
      </c>
    </row>
    <row r="13" spans="1:28">
      <c r="A13" s="1" t="s">
        <v>397</v>
      </c>
      <c r="B13" s="6">
        <v>43466</v>
      </c>
      <c r="C13" s="1">
        <v>201901</v>
      </c>
      <c r="D13" s="1">
        <v>2019</v>
      </c>
      <c r="E13" s="1">
        <v>1</v>
      </c>
      <c r="F13" s="4" t="s">
        <v>265</v>
      </c>
      <c r="G13" s="4" t="s">
        <v>266</v>
      </c>
      <c r="H13" s="1">
        <v>204</v>
      </c>
      <c r="I13" s="4" t="s">
        <v>301</v>
      </c>
      <c r="J13" s="1" t="s">
        <v>302</v>
      </c>
      <c r="K13" s="1" t="s">
        <v>383</v>
      </c>
      <c r="L13" s="1">
        <v>3</v>
      </c>
      <c r="M13" s="1">
        <v>1</v>
      </c>
      <c r="N13" s="1" t="s">
        <v>384</v>
      </c>
      <c r="O13" s="1" t="s">
        <v>385</v>
      </c>
      <c r="P13" s="1">
        <v>0</v>
      </c>
      <c r="Q13" s="8">
        <v>425648</v>
      </c>
      <c r="R13" s="8">
        <v>21338</v>
      </c>
      <c r="S13" s="8">
        <v>63819</v>
      </c>
      <c r="T13" s="8" t="s">
        <v>386</v>
      </c>
      <c r="U13" s="9">
        <f>IF(R13&gt;0,Q13/R13,"")</f>
        <v>19.947886399850034</v>
      </c>
      <c r="V13" s="10">
        <f>SUMIFS(fct_world_monthly!$J$2:$J$361,fct_world_monthly!$C$2:$C$361,C13,fct_world_monthly!$F$2:$F$361,F13)</f>
        <v>60950674</v>
      </c>
      <c r="W13" s="11">
        <f>IF(V13&gt;0,Q13/V13,"")</f>
        <v>6.9834830702610439E-3</v>
      </c>
      <c r="X13" s="1" t="s">
        <v>232</v>
      </c>
      <c r="Y13" s="1" t="s">
        <v>166</v>
      </c>
      <c r="Z13" s="19">
        <f>IF(U13="","",SUMIFS(Unit_Value_Review_QC!$K$10:$K$53,Unit_Value_Review_QC!$I$10:$I$53,"PARTNER|"&amp;F13&amp;"|"&amp;I13))</f>
        <v>16.024818561257973</v>
      </c>
      <c r="AA13" s="20">
        <f>IFERROR(U13/Z13,"")</f>
        <v>1.2448119973150007</v>
      </c>
      <c r="AB13" s="4" t="str">
        <f>IF(OR(N13&lt;&gt;"REPORTED",U13=""),"NOT_APPLICABLE",IF(OR(AA13&lt;Unit_Value_Review_QC!$I$6,AA13&gt;Unit_Value_Review_QC!$I$5),"REVIEW","WITHIN_BAND"))</f>
        <v>WITHIN_BAND</v>
      </c>
    </row>
    <row r="14" spans="1:28">
      <c r="A14" s="1" t="s">
        <v>398</v>
      </c>
      <c r="B14" s="6">
        <v>43466</v>
      </c>
      <c r="C14" s="1">
        <v>201901</v>
      </c>
      <c r="D14" s="1">
        <v>2019</v>
      </c>
      <c r="E14" s="1">
        <v>1</v>
      </c>
      <c r="F14" s="4" t="s">
        <v>265</v>
      </c>
      <c r="G14" s="4" t="s">
        <v>266</v>
      </c>
      <c r="H14" s="1">
        <v>662</v>
      </c>
      <c r="I14" s="4" t="s">
        <v>304</v>
      </c>
      <c r="J14" s="1" t="s">
        <v>305</v>
      </c>
      <c r="K14" s="1" t="s">
        <v>383</v>
      </c>
      <c r="L14" s="1">
        <v>3</v>
      </c>
      <c r="M14" s="1">
        <v>1</v>
      </c>
      <c r="N14" s="1" t="s">
        <v>384</v>
      </c>
      <c r="O14" s="1" t="s">
        <v>385</v>
      </c>
      <c r="P14" s="1">
        <v>0</v>
      </c>
      <c r="Q14" s="8">
        <v>137513</v>
      </c>
      <c r="R14" s="8">
        <v>9263</v>
      </c>
      <c r="S14" s="8">
        <v>22867</v>
      </c>
      <c r="T14" s="8" t="s">
        <v>386</v>
      </c>
      <c r="U14" s="9">
        <f>IF(R14&gt;0,Q14/R14,"")</f>
        <v>14.84540645579186</v>
      </c>
      <c r="V14" s="10">
        <f>SUMIFS(fct_world_monthly!$J$2:$J$361,fct_world_monthly!$C$2:$C$361,C14,fct_world_monthly!$F$2:$F$361,F14)</f>
        <v>60950674</v>
      </c>
      <c r="W14" s="11">
        <f>IF(V14&gt;0,Q14/V14,"")</f>
        <v>2.2561358386291182E-3</v>
      </c>
      <c r="X14" s="1" t="s">
        <v>232</v>
      </c>
      <c r="Y14" s="1" t="s">
        <v>166</v>
      </c>
      <c r="Z14" s="19">
        <f>IF(U14="","",SUMIFS(Unit_Value_Review_QC!$K$10:$K$53,Unit_Value_Review_QC!$I$10:$I$53,"PARTNER|"&amp;F14&amp;"|"&amp;I14))</f>
        <v>13.24068828999865</v>
      </c>
      <c r="AA14" s="20">
        <f>IFERROR(U14/Z14,"")</f>
        <v>1.1211959779315501</v>
      </c>
      <c r="AB14" s="4" t="str">
        <f>IF(OR(N14&lt;&gt;"REPORTED",U14=""),"NOT_APPLICABLE",IF(OR(AA14&lt;Unit_Value_Review_QC!$I$6,AA14&gt;Unit_Value_Review_QC!$I$5),"REVIEW","WITHIN_BAND"))</f>
        <v>WITHIN_BAND</v>
      </c>
    </row>
    <row r="15" spans="1:28">
      <c r="A15" s="1" t="s">
        <v>399</v>
      </c>
      <c r="B15" s="6">
        <v>43466</v>
      </c>
      <c r="C15" s="1">
        <v>201901</v>
      </c>
      <c r="D15" s="1">
        <v>2019</v>
      </c>
      <c r="E15" s="1">
        <v>1</v>
      </c>
      <c r="F15" s="4" t="s">
        <v>265</v>
      </c>
      <c r="G15" s="4" t="s">
        <v>266</v>
      </c>
      <c r="H15" s="1">
        <v>664</v>
      </c>
      <c r="I15" s="4" t="s">
        <v>307</v>
      </c>
      <c r="J15" s="1" t="s">
        <v>308</v>
      </c>
      <c r="K15" s="1" t="s">
        <v>383</v>
      </c>
      <c r="L15" s="1">
        <v>3</v>
      </c>
      <c r="M15" s="1">
        <v>1</v>
      </c>
      <c r="N15" s="1" t="s">
        <v>384</v>
      </c>
      <c r="O15" s="1" t="s">
        <v>385</v>
      </c>
      <c r="P15" s="1">
        <v>0</v>
      </c>
      <c r="Q15" s="8">
        <v>415914</v>
      </c>
      <c r="R15" s="8">
        <v>37160</v>
      </c>
      <c r="S15" s="8">
        <v>83816</v>
      </c>
      <c r="T15" s="8" t="s">
        <v>386</v>
      </c>
      <c r="U15" s="9">
        <f>IF(R15&gt;0,Q15/R15,"")</f>
        <v>11.192518837459634</v>
      </c>
      <c r="V15" s="10">
        <f>SUMIFS(fct_world_monthly!$J$2:$J$361,fct_world_monthly!$C$2:$C$361,C15,fct_world_monthly!$F$2:$F$361,F15)</f>
        <v>60950674</v>
      </c>
      <c r="W15" s="11">
        <f>IF(V15&gt;0,Q15/V15,"")</f>
        <v>6.8237801603309584E-3</v>
      </c>
      <c r="X15" s="1" t="s">
        <v>232</v>
      </c>
      <c r="Y15" s="1" t="s">
        <v>166</v>
      </c>
      <c r="Z15" s="19">
        <f>IF(U15="","",SUMIFS(Unit_Value_Review_QC!$K$10:$K$53,Unit_Value_Review_QC!$I$10:$I$53,"PARTNER|"&amp;F15&amp;"|"&amp;I15))</f>
        <v>13.033767004833301</v>
      </c>
      <c r="AA15" s="20">
        <f>IFERROR(U15/Z15,"")</f>
        <v>0.8587324626341043</v>
      </c>
      <c r="AB15" s="4" t="str">
        <f>IF(OR(N15&lt;&gt;"REPORTED",U15=""),"NOT_APPLICABLE",IF(OR(AA15&lt;Unit_Value_Review_QC!$I$6,AA15&gt;Unit_Value_Review_QC!$I$5),"REVIEW","WITHIN_BAND"))</f>
        <v>WITHIN_BAND</v>
      </c>
    </row>
    <row r="16" spans="1:28">
      <c r="A16" s="1" t="s">
        <v>400</v>
      </c>
      <c r="B16" s="6">
        <v>43466</v>
      </c>
      <c r="C16" s="1">
        <v>201901</v>
      </c>
      <c r="D16" s="1">
        <v>2019</v>
      </c>
      <c r="E16" s="1">
        <v>1</v>
      </c>
      <c r="F16" s="4" t="s">
        <v>265</v>
      </c>
      <c r="G16" s="4" t="s">
        <v>266</v>
      </c>
      <c r="H16" s="1">
        <v>666</v>
      </c>
      <c r="I16" s="4" t="s">
        <v>310</v>
      </c>
      <c r="J16" s="1" t="s">
        <v>311</v>
      </c>
      <c r="K16" s="1" t="s">
        <v>383</v>
      </c>
      <c r="L16" s="1">
        <v>3</v>
      </c>
      <c r="M16" s="1">
        <v>1</v>
      </c>
      <c r="N16" s="1" t="s">
        <v>384</v>
      </c>
      <c r="O16" s="1" t="s">
        <v>385</v>
      </c>
      <c r="P16" s="1">
        <v>0</v>
      </c>
      <c r="Q16" s="8">
        <v>11902182</v>
      </c>
      <c r="R16" s="8">
        <v>923482</v>
      </c>
      <c r="S16" s="8">
        <v>2613173</v>
      </c>
      <c r="T16" s="8" t="s">
        <v>386</v>
      </c>
      <c r="U16" s="9">
        <f>IF(R16&gt;0,Q16/R16,"")</f>
        <v>12.888374651590393</v>
      </c>
      <c r="V16" s="10">
        <f>SUMIFS(fct_world_monthly!$J$2:$J$361,fct_world_monthly!$C$2:$C$361,C16,fct_world_monthly!$F$2:$F$361,F16)</f>
        <v>60950674</v>
      </c>
      <c r="W16" s="11">
        <f>IF(V16&gt;0,Q16/V16,"")</f>
        <v>0.19527564207083256</v>
      </c>
      <c r="X16" s="1" t="s">
        <v>232</v>
      </c>
      <c r="Y16" s="1" t="s">
        <v>166</v>
      </c>
      <c r="Z16" s="19">
        <f>IF(U16="","",SUMIFS(Unit_Value_Review_QC!$K$10:$K$53,Unit_Value_Review_QC!$I$10:$I$53,"PARTNER|"&amp;F16&amp;"|"&amp;I16))</f>
        <v>12.503788450831344</v>
      </c>
      <c r="AA16" s="20">
        <f>IFERROR(U16/Z16,"")</f>
        <v>1.0307575741761272</v>
      </c>
      <c r="AB16" s="4" t="str">
        <f>IF(OR(N16&lt;&gt;"REPORTED",U16=""),"NOT_APPLICABLE",IF(OR(AA16&lt;Unit_Value_Review_QC!$I$6,AA16&gt;Unit_Value_Review_QC!$I$5),"REVIEW","WITHIN_BAND"))</f>
        <v>WITHIN_BAND</v>
      </c>
    </row>
    <row r="17" spans="1:28">
      <c r="A17" s="1" t="s">
        <v>401</v>
      </c>
      <c r="B17" s="6">
        <v>43466</v>
      </c>
      <c r="C17" s="1">
        <v>201901</v>
      </c>
      <c r="D17" s="1">
        <v>2019</v>
      </c>
      <c r="E17" s="1">
        <v>1</v>
      </c>
      <c r="F17" s="4" t="s">
        <v>265</v>
      </c>
      <c r="G17" s="4" t="s">
        <v>266</v>
      </c>
      <c r="H17" s="1">
        <v>669</v>
      </c>
      <c r="I17" s="4" t="s">
        <v>313</v>
      </c>
      <c r="J17" s="1" t="s">
        <v>314</v>
      </c>
      <c r="K17" s="1" t="s">
        <v>383</v>
      </c>
      <c r="L17" s="1">
        <v>3</v>
      </c>
      <c r="M17" s="1">
        <v>1</v>
      </c>
      <c r="N17" s="1" t="s">
        <v>384</v>
      </c>
      <c r="O17" s="1" t="s">
        <v>385</v>
      </c>
      <c r="P17" s="1">
        <v>0</v>
      </c>
      <c r="Q17" s="8">
        <v>467158</v>
      </c>
      <c r="R17" s="8">
        <v>29428</v>
      </c>
      <c r="S17" s="8">
        <v>106778</v>
      </c>
      <c r="T17" s="8" t="s">
        <v>386</v>
      </c>
      <c r="U17" s="9">
        <f>IF(R17&gt;0,Q17/R17,"")</f>
        <v>15.874609215712926</v>
      </c>
      <c r="V17" s="10">
        <f>SUMIFS(fct_world_monthly!$J$2:$J$361,fct_world_monthly!$C$2:$C$361,C17,fct_world_monthly!$F$2:$F$361,F17)</f>
        <v>60950674</v>
      </c>
      <c r="W17" s="11">
        <f>IF(V17&gt;0,Q17/V17,"")</f>
        <v>7.6645255801437075E-3</v>
      </c>
      <c r="X17" s="1" t="s">
        <v>232</v>
      </c>
      <c r="Y17" s="1" t="s">
        <v>166</v>
      </c>
      <c r="Z17" s="19">
        <f>IF(U17="","",SUMIFS(Unit_Value_Review_QC!$K$10:$K$53,Unit_Value_Review_QC!$I$10:$I$53,"PARTNER|"&amp;F17&amp;"|"&amp;I17))</f>
        <v>16.58404384448577</v>
      </c>
      <c r="AA17" s="20">
        <f>IFERROR(U17/Z17,"")</f>
        <v>0.95722185521061964</v>
      </c>
      <c r="AB17" s="4" t="str">
        <f>IF(OR(N17&lt;&gt;"REPORTED",U17=""),"NOT_APPLICABLE",IF(OR(AA17&lt;Unit_Value_Review_QC!$I$6,AA17&gt;Unit_Value_Review_QC!$I$5),"REVIEW","WITHIN_BAND"))</f>
        <v>WITHIN_BAND</v>
      </c>
    </row>
    <row r="18" spans="1:28">
      <c r="A18" s="1" t="s">
        <v>402</v>
      </c>
      <c r="B18" s="6">
        <v>43466</v>
      </c>
      <c r="C18" s="1">
        <v>201901</v>
      </c>
      <c r="D18" s="1">
        <v>2019</v>
      </c>
      <c r="E18" s="1">
        <v>1</v>
      </c>
      <c r="F18" s="4" t="s">
        <v>265</v>
      </c>
      <c r="G18" s="4" t="s">
        <v>266</v>
      </c>
      <c r="H18" s="1">
        <v>676</v>
      </c>
      <c r="I18" s="4" t="s">
        <v>316</v>
      </c>
      <c r="J18" s="1" t="s">
        <v>317</v>
      </c>
      <c r="K18" s="1" t="s">
        <v>383</v>
      </c>
      <c r="L18" s="1">
        <v>3</v>
      </c>
      <c r="M18" s="1">
        <v>1</v>
      </c>
      <c r="N18" s="1" t="s">
        <v>384</v>
      </c>
      <c r="O18" s="1" t="s">
        <v>385</v>
      </c>
      <c r="P18" s="1">
        <v>0</v>
      </c>
      <c r="Q18" s="8">
        <v>1464561</v>
      </c>
      <c r="R18" s="8">
        <v>121044</v>
      </c>
      <c r="S18" s="8">
        <v>393320</v>
      </c>
      <c r="T18" s="8" t="s">
        <v>386</v>
      </c>
      <c r="U18" s="9">
        <f>IF(R18&gt;0,Q18/R18,"")</f>
        <v>12.09941013185288</v>
      </c>
      <c r="V18" s="10">
        <f>SUMIFS(fct_world_monthly!$J$2:$J$361,fct_world_monthly!$C$2:$C$361,C18,fct_world_monthly!$F$2:$F$361,F18)</f>
        <v>60950674</v>
      </c>
      <c r="W18" s="11">
        <f>IF(V18&gt;0,Q18/V18,"")</f>
        <v>2.4028626820435162E-2</v>
      </c>
      <c r="X18" s="1" t="s">
        <v>232</v>
      </c>
      <c r="Y18" s="1" t="s">
        <v>166</v>
      </c>
      <c r="Z18" s="19">
        <f>IF(U18="","",SUMIFS(Unit_Value_Review_QC!$K$10:$K$53,Unit_Value_Review_QC!$I$10:$I$53,"PARTNER|"&amp;F18&amp;"|"&amp;I18))</f>
        <v>12.705450477595873</v>
      </c>
      <c r="AA18" s="20">
        <f>IFERROR(U18/Z18,"")</f>
        <v>0.95230075888992261</v>
      </c>
      <c r="AB18" s="4" t="str">
        <f>IF(OR(N18&lt;&gt;"REPORTED",U18=""),"NOT_APPLICABLE",IF(OR(AA18&lt;Unit_Value_Review_QC!$I$6,AA18&gt;Unit_Value_Review_QC!$I$5),"REVIEW","WITHIN_BAND"))</f>
        <v>WITHIN_BAND</v>
      </c>
    </row>
    <row r="19" spans="1:28">
      <c r="A19" s="1" t="s">
        <v>403</v>
      </c>
      <c r="B19" s="6">
        <v>43466</v>
      </c>
      <c r="C19" s="1">
        <v>201901</v>
      </c>
      <c r="D19" s="1">
        <v>2019</v>
      </c>
      <c r="E19" s="1">
        <v>1</v>
      </c>
      <c r="F19" s="4" t="s">
        <v>265</v>
      </c>
      <c r="G19" s="4" t="s">
        <v>266</v>
      </c>
      <c r="H19" s="1">
        <v>690</v>
      </c>
      <c r="I19" s="4" t="s">
        <v>319</v>
      </c>
      <c r="J19" s="1" t="s">
        <v>320</v>
      </c>
      <c r="K19" s="1" t="s">
        <v>383</v>
      </c>
      <c r="L19" s="1">
        <v>3</v>
      </c>
      <c r="M19" s="1">
        <v>1</v>
      </c>
      <c r="N19" s="1" t="s">
        <v>384</v>
      </c>
      <c r="O19" s="1" t="s">
        <v>385</v>
      </c>
      <c r="P19" s="1">
        <v>0</v>
      </c>
      <c r="Q19" s="8">
        <v>623818</v>
      </c>
      <c r="R19" s="8">
        <v>32847</v>
      </c>
      <c r="S19" s="8">
        <v>125732</v>
      </c>
      <c r="T19" s="8" t="s">
        <v>386</v>
      </c>
      <c r="U19" s="9">
        <f>IF(R19&gt;0,Q19/R19,"")</f>
        <v>18.991627850336407</v>
      </c>
      <c r="V19" s="10">
        <f>SUMIFS(fct_world_monthly!$J$2:$J$361,fct_world_monthly!$C$2:$C$361,C19,fct_world_monthly!$F$2:$F$361,F19)</f>
        <v>60950674</v>
      </c>
      <c r="W19" s="11">
        <f>IF(V19&gt;0,Q19/V19,"")</f>
        <v>1.0234800684894805E-2</v>
      </c>
      <c r="X19" s="1" t="s">
        <v>232</v>
      </c>
      <c r="Y19" s="1" t="s">
        <v>166</v>
      </c>
      <c r="Z19" s="19">
        <f>IF(U19="","",SUMIFS(Unit_Value_Review_QC!$K$10:$K$53,Unit_Value_Review_QC!$I$10:$I$53,"PARTNER|"&amp;F19&amp;"|"&amp;I19))</f>
        <v>23.234221767733438</v>
      </c>
      <c r="AA19" s="20">
        <f>IFERROR(U19/Z19,"")</f>
        <v>0.8173989230278873</v>
      </c>
      <c r="AB19" s="4" t="str">
        <f>IF(OR(N19&lt;&gt;"REPORTED",U19=""),"NOT_APPLICABLE",IF(OR(AA19&lt;Unit_Value_Review_QC!$I$6,AA19&gt;Unit_Value_Review_QC!$I$5),"REVIEW","WITHIN_BAND"))</f>
        <v>WITHIN_BAND</v>
      </c>
    </row>
    <row r="20" spans="1:28">
      <c r="A20" s="1" t="s">
        <v>404</v>
      </c>
      <c r="B20" s="6">
        <v>43466</v>
      </c>
      <c r="C20" s="1">
        <v>201901</v>
      </c>
      <c r="D20" s="1">
        <v>2019</v>
      </c>
      <c r="E20" s="1">
        <v>1</v>
      </c>
      <c r="F20" s="4" t="s">
        <v>265</v>
      </c>
      <c r="G20" s="4" t="s">
        <v>266</v>
      </c>
      <c r="H20" s="1">
        <v>696</v>
      </c>
      <c r="I20" s="4" t="s">
        <v>322</v>
      </c>
      <c r="J20" s="1" t="s">
        <v>323</v>
      </c>
      <c r="K20" s="1" t="s">
        <v>383</v>
      </c>
      <c r="L20" s="1">
        <v>3</v>
      </c>
      <c r="M20" s="1">
        <v>1</v>
      </c>
      <c r="N20" s="1" t="s">
        <v>384</v>
      </c>
      <c r="O20" s="1" t="s">
        <v>385</v>
      </c>
      <c r="P20" s="1">
        <v>0</v>
      </c>
      <c r="Q20" s="8">
        <v>5208725</v>
      </c>
      <c r="R20" s="8">
        <v>389452</v>
      </c>
      <c r="S20" s="8">
        <v>1154952</v>
      </c>
      <c r="T20" s="8" t="s">
        <v>386</v>
      </c>
      <c r="U20" s="9">
        <f>IF(R20&gt;0,Q20/R20,"")</f>
        <v>13.374498012592053</v>
      </c>
      <c r="V20" s="10">
        <f>SUMIFS(fct_world_monthly!$J$2:$J$361,fct_world_monthly!$C$2:$C$361,C20,fct_world_monthly!$F$2:$F$361,F20)</f>
        <v>60950674</v>
      </c>
      <c r="W20" s="11">
        <f>IF(V20&gt;0,Q20/V20,"")</f>
        <v>8.5458037756891744E-2</v>
      </c>
      <c r="X20" s="1" t="s">
        <v>232</v>
      </c>
      <c r="Y20" s="1" t="s">
        <v>166</v>
      </c>
      <c r="Z20" s="19">
        <f>IF(U20="","",SUMIFS(Unit_Value_Review_QC!$K$10:$K$53,Unit_Value_Review_QC!$I$10:$I$53,"PARTNER|"&amp;F20&amp;"|"&amp;I20))</f>
        <v>12.339390026247985</v>
      </c>
      <c r="AA20" s="20">
        <f>IFERROR(U20/Z20,"")</f>
        <v>1.0838864793269536</v>
      </c>
      <c r="AB20" s="4" t="str">
        <f>IF(OR(N20&lt;&gt;"REPORTED",U20=""),"NOT_APPLICABLE",IF(OR(AA20&lt;Unit_Value_Review_QC!$I$6,AA20&gt;Unit_Value_Review_QC!$I$5),"REVIEW","WITHIN_BAND"))</f>
        <v>WITHIN_BAND</v>
      </c>
    </row>
    <row r="21" spans="1:28">
      <c r="A21" s="1" t="s">
        <v>405</v>
      </c>
      <c r="B21" s="6">
        <v>43466</v>
      </c>
      <c r="C21" s="1">
        <v>201901</v>
      </c>
      <c r="D21" s="1">
        <v>2019</v>
      </c>
      <c r="E21" s="1">
        <v>1</v>
      </c>
      <c r="F21" s="4" t="s">
        <v>265</v>
      </c>
      <c r="G21" s="4" t="s">
        <v>266</v>
      </c>
      <c r="H21" s="1">
        <v>720</v>
      </c>
      <c r="I21" s="4" t="s">
        <v>325</v>
      </c>
      <c r="J21" s="1" t="s">
        <v>326</v>
      </c>
      <c r="K21" s="1" t="s">
        <v>383</v>
      </c>
      <c r="L21" s="1">
        <v>3</v>
      </c>
      <c r="M21" s="1">
        <v>1</v>
      </c>
      <c r="N21" s="1" t="s">
        <v>384</v>
      </c>
      <c r="O21" s="1" t="s">
        <v>385</v>
      </c>
      <c r="P21" s="1">
        <v>0</v>
      </c>
      <c r="Q21" s="8">
        <v>13449437</v>
      </c>
      <c r="R21" s="8">
        <v>827590</v>
      </c>
      <c r="S21" s="8">
        <v>2484544</v>
      </c>
      <c r="T21" s="8" t="s">
        <v>386</v>
      </c>
      <c r="U21" s="9">
        <f>IF(R21&gt;0,Q21/R21,"")</f>
        <v>16.251328556410783</v>
      </c>
      <c r="V21" s="10">
        <f>SUMIFS(fct_world_monthly!$J$2:$J$361,fct_world_monthly!$C$2:$C$361,C21,fct_world_monthly!$F$2:$F$361,F21)</f>
        <v>60950674</v>
      </c>
      <c r="W21" s="11">
        <f>IF(V21&gt;0,Q21/V21,"")</f>
        <v>0.22066100532374752</v>
      </c>
      <c r="X21" s="1" t="s">
        <v>232</v>
      </c>
      <c r="Y21" s="1" t="s">
        <v>166</v>
      </c>
      <c r="Z21" s="19">
        <f>IF(U21="","",SUMIFS(Unit_Value_Review_QC!$K$10:$K$53,Unit_Value_Review_QC!$I$10:$I$53,"PARTNER|"&amp;F21&amp;"|"&amp;I21))</f>
        <v>15.158852636173485</v>
      </c>
      <c r="AA21" s="20">
        <f>IFERROR(U21/Z21,"")</f>
        <v>1.0720685098310363</v>
      </c>
      <c r="AB21" s="4" t="str">
        <f>IF(OR(N21&lt;&gt;"REPORTED",U21=""),"NOT_APPLICABLE",IF(OR(AA21&lt;Unit_Value_Review_QC!$I$6,AA21&gt;Unit_Value_Review_QC!$I$5),"REVIEW","WITHIN_BAND"))</f>
        <v>WITHIN_BAND</v>
      </c>
    </row>
    <row r="22" spans="1:28">
      <c r="A22" s="1" t="s">
        <v>406</v>
      </c>
      <c r="B22" s="6">
        <v>43466</v>
      </c>
      <c r="C22" s="1">
        <v>201901</v>
      </c>
      <c r="D22" s="1">
        <v>2019</v>
      </c>
      <c r="E22" s="1">
        <v>1</v>
      </c>
      <c r="F22" s="4" t="s">
        <v>271</v>
      </c>
      <c r="G22" s="4" t="s">
        <v>273</v>
      </c>
      <c r="H22" s="1">
        <v>52</v>
      </c>
      <c r="I22" s="4" t="s">
        <v>296</v>
      </c>
      <c r="J22" s="1" t="s">
        <v>297</v>
      </c>
      <c r="K22" s="1" t="s">
        <v>383</v>
      </c>
      <c r="L22" s="1">
        <v>3</v>
      </c>
      <c r="M22" s="1">
        <v>1</v>
      </c>
      <c r="N22" s="1" t="s">
        <v>384</v>
      </c>
      <c r="O22" s="1" t="s">
        <v>385</v>
      </c>
      <c r="P22" s="1">
        <v>0</v>
      </c>
      <c r="Q22" s="8">
        <v>2399315</v>
      </c>
      <c r="R22" s="8">
        <v>71592</v>
      </c>
      <c r="S22" s="8">
        <v>203236</v>
      </c>
      <c r="T22" s="8" t="s">
        <v>386</v>
      </c>
      <c r="U22" s="9">
        <f>IF(R22&gt;0,Q22/R22,"")</f>
        <v>33.513730584422838</v>
      </c>
      <c r="V22" s="10">
        <f>SUMIFS(fct_world_monthly!$J$2:$J$361,fct_world_monthly!$C$2:$C$361,C22,fct_world_monthly!$F$2:$F$361,F22)</f>
        <v>41796749</v>
      </c>
      <c r="W22" s="11">
        <f>IF(V22&gt;0,Q22/V22,"")</f>
        <v>5.740434501257502E-2</v>
      </c>
      <c r="X22" s="1" t="s">
        <v>232</v>
      </c>
      <c r="Y22" s="1" t="s">
        <v>166</v>
      </c>
      <c r="Z22" s="19">
        <f>IF(U22="","",SUMIFS(Unit_Value_Review_QC!$K$10:$K$53,Unit_Value_Review_QC!$I$10:$I$53,"PARTNER|"&amp;F22&amp;"|"&amp;I22))</f>
        <v>31.867133143721738</v>
      </c>
      <c r="AA22" s="20">
        <f>IFERROR(U22/Z22,"")</f>
        <v>1.0516707114278181</v>
      </c>
      <c r="AB22" s="4" t="str">
        <f>IF(OR(N22&lt;&gt;"REPORTED",U22=""),"NOT_APPLICABLE",IF(OR(AA22&lt;Unit_Value_Review_QC!$I$6,AA22&gt;Unit_Value_Review_QC!$I$5),"REVIEW","WITHIN_BAND"))</f>
        <v>WITHIN_BAND</v>
      </c>
    </row>
    <row r="23" spans="1:28">
      <c r="A23" s="1" t="s">
        <v>407</v>
      </c>
      <c r="B23" s="6">
        <v>43466</v>
      </c>
      <c r="C23" s="1">
        <v>201901</v>
      </c>
      <c r="D23" s="1">
        <v>2019</v>
      </c>
      <c r="E23" s="1">
        <v>1</v>
      </c>
      <c r="F23" s="4" t="s">
        <v>271</v>
      </c>
      <c r="G23" s="4" t="s">
        <v>273</v>
      </c>
      <c r="H23" s="1">
        <v>204</v>
      </c>
      <c r="I23" s="4" t="s">
        <v>301</v>
      </c>
      <c r="J23" s="1" t="s">
        <v>302</v>
      </c>
      <c r="K23" s="1" t="s">
        <v>383</v>
      </c>
      <c r="L23" s="1">
        <v>3</v>
      </c>
      <c r="M23" s="1">
        <v>1</v>
      </c>
      <c r="N23" s="1" t="s">
        <v>384</v>
      </c>
      <c r="O23" s="1" t="s">
        <v>385</v>
      </c>
      <c r="P23" s="1">
        <v>0</v>
      </c>
      <c r="Q23" s="8">
        <v>1428308</v>
      </c>
      <c r="R23" s="8">
        <v>76539</v>
      </c>
      <c r="S23" s="8">
        <v>253854</v>
      </c>
      <c r="T23" s="8" t="s">
        <v>386</v>
      </c>
      <c r="U23" s="9">
        <f>IF(R23&gt;0,Q23/R23,"")</f>
        <v>18.661179268085551</v>
      </c>
      <c r="V23" s="10">
        <f>SUMIFS(fct_world_monthly!$J$2:$J$361,fct_world_monthly!$C$2:$C$361,C23,fct_world_monthly!$F$2:$F$361,F23)</f>
        <v>41796749</v>
      </c>
      <c r="W23" s="11">
        <f>IF(V23&gt;0,Q23/V23,"")</f>
        <v>3.4172705633158218E-2</v>
      </c>
      <c r="X23" s="1" t="s">
        <v>232</v>
      </c>
      <c r="Y23" s="1" t="s">
        <v>166</v>
      </c>
      <c r="Z23" s="19">
        <f>IF(U23="","",SUMIFS(Unit_Value_Review_QC!$K$10:$K$53,Unit_Value_Review_QC!$I$10:$I$53,"PARTNER|"&amp;F23&amp;"|"&amp;I23))</f>
        <v>19.682231685892088</v>
      </c>
      <c r="AA23" s="20">
        <f>IFERROR(U23/Z23,"")</f>
        <v>0.94812313796009162</v>
      </c>
      <c r="AB23" s="4" t="str">
        <f>IF(OR(N23&lt;&gt;"REPORTED",U23=""),"NOT_APPLICABLE",IF(OR(AA23&lt;Unit_Value_Review_QC!$I$6,AA23&gt;Unit_Value_Review_QC!$I$5),"REVIEW","WITHIN_BAND"))</f>
        <v>WITHIN_BAND</v>
      </c>
    </row>
    <row r="24" spans="1:28">
      <c r="A24" s="1" t="s">
        <v>408</v>
      </c>
      <c r="B24" s="6">
        <v>43466</v>
      </c>
      <c r="C24" s="1">
        <v>201901</v>
      </c>
      <c r="D24" s="1">
        <v>2019</v>
      </c>
      <c r="E24" s="1">
        <v>1</v>
      </c>
      <c r="F24" s="4" t="s">
        <v>271</v>
      </c>
      <c r="G24" s="4" t="s">
        <v>273</v>
      </c>
      <c r="H24" s="1">
        <v>662</v>
      </c>
      <c r="I24" s="4" t="s">
        <v>304</v>
      </c>
      <c r="J24" s="1" t="s">
        <v>305</v>
      </c>
      <c r="K24" s="1" t="s">
        <v>383</v>
      </c>
      <c r="L24" s="1">
        <v>3</v>
      </c>
      <c r="M24" s="1">
        <v>1</v>
      </c>
      <c r="N24" s="1" t="s">
        <v>384</v>
      </c>
      <c r="O24" s="1" t="s">
        <v>385</v>
      </c>
      <c r="P24" s="1">
        <v>0</v>
      </c>
      <c r="Q24" s="8">
        <v>40858</v>
      </c>
      <c r="R24" s="8">
        <v>2665</v>
      </c>
      <c r="S24" s="8">
        <v>10120</v>
      </c>
      <c r="T24" s="8" t="s">
        <v>386</v>
      </c>
      <c r="U24" s="9">
        <f>IF(R24&gt;0,Q24/R24,"")</f>
        <v>15.331332082551596</v>
      </c>
      <c r="V24" s="10">
        <f>SUMIFS(fct_world_monthly!$J$2:$J$361,fct_world_monthly!$C$2:$C$361,C24,fct_world_monthly!$F$2:$F$361,F24)</f>
        <v>41796749</v>
      </c>
      <c r="W24" s="11">
        <f>IF(V24&gt;0,Q24/V24,"")</f>
        <v>9.7754014313409881E-4</v>
      </c>
      <c r="X24" s="1" t="s">
        <v>232</v>
      </c>
      <c r="Y24" s="1" t="s">
        <v>166</v>
      </c>
      <c r="Z24" s="19">
        <f>IF(U24="","",SUMIFS(Unit_Value_Review_QC!$K$10:$K$53,Unit_Value_Review_QC!$I$10:$I$53,"PARTNER|"&amp;F24&amp;"|"&amp;I24))</f>
        <v>19.366411423422985</v>
      </c>
      <c r="AA24" s="20">
        <f>IFERROR(U24/Z24,"")</f>
        <v>0.79164548079407704</v>
      </c>
      <c r="AB24" s="4" t="str">
        <f>IF(OR(N24&lt;&gt;"REPORTED",U24=""),"NOT_APPLICABLE",IF(OR(AA24&lt;Unit_Value_Review_QC!$I$6,AA24&gt;Unit_Value_Review_QC!$I$5),"REVIEW","WITHIN_BAND"))</f>
        <v>WITHIN_BAND</v>
      </c>
    </row>
    <row r="25" spans="1:28">
      <c r="A25" s="1" t="s">
        <v>409</v>
      </c>
      <c r="B25" s="6">
        <v>43466</v>
      </c>
      <c r="C25" s="1">
        <v>201901</v>
      </c>
      <c r="D25" s="1">
        <v>2019</v>
      </c>
      <c r="E25" s="1">
        <v>1</v>
      </c>
      <c r="F25" s="4" t="s">
        <v>271</v>
      </c>
      <c r="G25" s="4" t="s">
        <v>273</v>
      </c>
      <c r="H25" s="1">
        <v>664</v>
      </c>
      <c r="I25" s="4" t="s">
        <v>307</v>
      </c>
      <c r="J25" s="1" t="s">
        <v>308</v>
      </c>
      <c r="K25" s="1" t="s">
        <v>383</v>
      </c>
      <c r="L25" s="1">
        <v>3</v>
      </c>
      <c r="M25" s="1">
        <v>1</v>
      </c>
      <c r="N25" s="1" t="s">
        <v>384</v>
      </c>
      <c r="O25" s="1" t="s">
        <v>385</v>
      </c>
      <c r="P25" s="1">
        <v>0</v>
      </c>
      <c r="Q25" s="8">
        <v>2394913</v>
      </c>
      <c r="R25" s="8">
        <v>80066</v>
      </c>
      <c r="S25" s="8">
        <v>330600</v>
      </c>
      <c r="T25" s="8" t="s">
        <v>386</v>
      </c>
      <c r="U25" s="9">
        <f>IF(R25&gt;0,Q25/R25,"")</f>
        <v>29.91173531836235</v>
      </c>
      <c r="V25" s="10">
        <f>SUMIFS(fct_world_monthly!$J$2:$J$361,fct_world_monthly!$C$2:$C$361,C25,fct_world_monthly!$F$2:$F$361,F25)</f>
        <v>41796749</v>
      </c>
      <c r="W25" s="11">
        <f>IF(V25&gt;0,Q25/V25,"")</f>
        <v>5.7299025816577268E-2</v>
      </c>
      <c r="X25" s="1" t="s">
        <v>232</v>
      </c>
      <c r="Y25" s="1" t="s">
        <v>166</v>
      </c>
      <c r="Z25" s="19">
        <f>IF(U25="","",SUMIFS(Unit_Value_Review_QC!$K$10:$K$53,Unit_Value_Review_QC!$I$10:$I$53,"PARTNER|"&amp;F25&amp;"|"&amp;I25))</f>
        <v>29.827360886039607</v>
      </c>
      <c r="AA25" s="20">
        <f>IFERROR(U25/Z25,"")</f>
        <v>1.0028287595622392</v>
      </c>
      <c r="AB25" s="4" t="str">
        <f>IF(OR(N25&lt;&gt;"REPORTED",U25=""),"NOT_APPLICABLE",IF(OR(AA25&lt;Unit_Value_Review_QC!$I$6,AA25&gt;Unit_Value_Review_QC!$I$5),"REVIEW","WITHIN_BAND"))</f>
        <v>WITHIN_BAND</v>
      </c>
    </row>
    <row r="26" spans="1:28">
      <c r="A26" s="1" t="s">
        <v>410</v>
      </c>
      <c r="B26" s="6">
        <v>43466</v>
      </c>
      <c r="C26" s="1">
        <v>201901</v>
      </c>
      <c r="D26" s="1">
        <v>2019</v>
      </c>
      <c r="E26" s="1">
        <v>1</v>
      </c>
      <c r="F26" s="4" t="s">
        <v>271</v>
      </c>
      <c r="G26" s="4" t="s">
        <v>273</v>
      </c>
      <c r="H26" s="1">
        <v>666</v>
      </c>
      <c r="I26" s="4" t="s">
        <v>310</v>
      </c>
      <c r="J26" s="1" t="s">
        <v>311</v>
      </c>
      <c r="K26" s="1" t="s">
        <v>383</v>
      </c>
      <c r="L26" s="1">
        <v>3</v>
      </c>
      <c r="M26" s="1">
        <v>1</v>
      </c>
      <c r="N26" s="1" t="s">
        <v>384</v>
      </c>
      <c r="O26" s="1" t="s">
        <v>385</v>
      </c>
      <c r="P26" s="1">
        <v>0</v>
      </c>
      <c r="Q26" s="8">
        <v>383722</v>
      </c>
      <c r="R26" s="8">
        <v>28044</v>
      </c>
      <c r="S26" s="8">
        <v>83326</v>
      </c>
      <c r="T26" s="8" t="s">
        <v>386</v>
      </c>
      <c r="U26" s="9">
        <f>IF(R26&gt;0,Q26/R26,"")</f>
        <v>13.682855512765654</v>
      </c>
      <c r="V26" s="10">
        <f>SUMIFS(fct_world_monthly!$J$2:$J$361,fct_world_monthly!$C$2:$C$361,C26,fct_world_monthly!$F$2:$F$361,F26)</f>
        <v>41796749</v>
      </c>
      <c r="W26" s="11">
        <f>IF(V26&gt;0,Q26/V26,"")</f>
        <v>9.180666180520403E-3</v>
      </c>
      <c r="X26" s="1" t="s">
        <v>232</v>
      </c>
      <c r="Y26" s="1" t="s">
        <v>166</v>
      </c>
      <c r="Z26" s="19">
        <f>IF(U26="","",SUMIFS(Unit_Value_Review_QC!$K$10:$K$53,Unit_Value_Review_QC!$I$10:$I$53,"PARTNER|"&amp;F26&amp;"|"&amp;I26))</f>
        <v>14.86106925541052</v>
      </c>
      <c r="AA26" s="20">
        <f>IFERROR(U26/Z26,"")</f>
        <v>0.92071810430357093</v>
      </c>
      <c r="AB26" s="4" t="str">
        <f>IF(OR(N26&lt;&gt;"REPORTED",U26=""),"NOT_APPLICABLE",IF(OR(AA26&lt;Unit_Value_Review_QC!$I$6,AA26&gt;Unit_Value_Review_QC!$I$5),"REVIEW","WITHIN_BAND"))</f>
        <v>WITHIN_BAND</v>
      </c>
    </row>
    <row r="27" spans="1:28">
      <c r="A27" s="1" t="s">
        <v>411</v>
      </c>
      <c r="B27" s="6">
        <v>43466</v>
      </c>
      <c r="C27" s="1">
        <v>201901</v>
      </c>
      <c r="D27" s="1">
        <v>2019</v>
      </c>
      <c r="E27" s="1">
        <v>1</v>
      </c>
      <c r="F27" s="4" t="s">
        <v>271</v>
      </c>
      <c r="G27" s="4" t="s">
        <v>273</v>
      </c>
      <c r="H27" s="1">
        <v>669</v>
      </c>
      <c r="I27" s="4" t="s">
        <v>313</v>
      </c>
      <c r="J27" s="1" t="s">
        <v>314</v>
      </c>
      <c r="K27" s="1" t="s">
        <v>383</v>
      </c>
      <c r="L27" s="1">
        <v>3</v>
      </c>
      <c r="M27" s="1">
        <v>1</v>
      </c>
      <c r="N27" s="1" t="s">
        <v>384</v>
      </c>
      <c r="O27" s="1" t="s">
        <v>385</v>
      </c>
      <c r="P27" s="1">
        <v>0</v>
      </c>
      <c r="Q27" s="8">
        <v>1878682</v>
      </c>
      <c r="R27" s="8">
        <v>97719</v>
      </c>
      <c r="S27" s="8">
        <v>356531</v>
      </c>
      <c r="T27" s="8" t="s">
        <v>386</v>
      </c>
      <c r="U27" s="9">
        <f>IF(R27&gt;0,Q27/R27,"")</f>
        <v>19.225350238950458</v>
      </c>
      <c r="V27" s="10">
        <f>SUMIFS(fct_world_monthly!$J$2:$J$361,fct_world_monthly!$C$2:$C$361,C27,fct_world_monthly!$F$2:$F$361,F27)</f>
        <v>41796749</v>
      </c>
      <c r="W27" s="11">
        <f>IF(V27&gt;0,Q27/V27,"")</f>
        <v>4.4948041293833639E-2</v>
      </c>
      <c r="X27" s="1" t="s">
        <v>232</v>
      </c>
      <c r="Y27" s="1" t="s">
        <v>166</v>
      </c>
      <c r="Z27" s="19">
        <f>IF(U27="","",SUMIFS(Unit_Value_Review_QC!$K$10:$K$53,Unit_Value_Review_QC!$I$10:$I$53,"PARTNER|"&amp;F27&amp;"|"&amp;I27))</f>
        <v>17.070169468034248</v>
      </c>
      <c r="AA27" s="20">
        <f>IFERROR(U27/Z27,"")</f>
        <v>1.126254210595391</v>
      </c>
      <c r="AB27" s="4" t="str">
        <f>IF(OR(N27&lt;&gt;"REPORTED",U27=""),"NOT_APPLICABLE",IF(OR(AA27&lt;Unit_Value_Review_QC!$I$6,AA27&gt;Unit_Value_Review_QC!$I$5),"REVIEW","WITHIN_BAND"))</f>
        <v>WITHIN_BAND</v>
      </c>
    </row>
    <row r="28" spans="1:28">
      <c r="A28" s="1" t="s">
        <v>412</v>
      </c>
      <c r="B28" s="6">
        <v>43466</v>
      </c>
      <c r="C28" s="1">
        <v>201901</v>
      </c>
      <c r="D28" s="1">
        <v>2019</v>
      </c>
      <c r="E28" s="1">
        <v>1</v>
      </c>
      <c r="F28" s="4" t="s">
        <v>271</v>
      </c>
      <c r="G28" s="4" t="s">
        <v>273</v>
      </c>
      <c r="H28" s="1">
        <v>676</v>
      </c>
      <c r="I28" s="4" t="s">
        <v>316</v>
      </c>
      <c r="J28" s="1" t="s">
        <v>317</v>
      </c>
      <c r="K28" s="1" t="s">
        <v>383</v>
      </c>
      <c r="L28" s="1">
        <v>3</v>
      </c>
      <c r="M28" s="1">
        <v>1</v>
      </c>
      <c r="N28" s="1" t="s">
        <v>384</v>
      </c>
      <c r="O28" s="1" t="s">
        <v>385</v>
      </c>
      <c r="P28" s="1">
        <v>0</v>
      </c>
      <c r="Q28" s="8">
        <v>403923</v>
      </c>
      <c r="R28" s="8">
        <v>22792</v>
      </c>
      <c r="S28" s="8">
        <v>43783</v>
      </c>
      <c r="T28" s="8" t="s">
        <v>386</v>
      </c>
      <c r="U28" s="9">
        <f>IF(R28&gt;0,Q28/R28,"")</f>
        <v>17.722139347139347</v>
      </c>
      <c r="V28" s="10">
        <f>SUMIFS(fct_world_monthly!$J$2:$J$361,fct_world_monthly!$C$2:$C$361,C28,fct_world_monthly!$F$2:$F$361,F28)</f>
        <v>41796749</v>
      </c>
      <c r="W28" s="11">
        <f>IF(V28&gt;0,Q28/V28,"")</f>
        <v>9.6639812823719855E-3</v>
      </c>
      <c r="X28" s="1" t="s">
        <v>232</v>
      </c>
      <c r="Y28" s="1" t="s">
        <v>166</v>
      </c>
      <c r="Z28" s="19">
        <f>IF(U28="","",SUMIFS(Unit_Value_Review_QC!$K$10:$K$53,Unit_Value_Review_QC!$I$10:$I$53,"PARTNER|"&amp;F28&amp;"|"&amp;I28))</f>
        <v>29.259592038236608</v>
      </c>
      <c r="AA28" s="20">
        <f>IFERROR(U28/Z28,"")</f>
        <v>0.60568648134191172</v>
      </c>
      <c r="AB28" s="4" t="str">
        <f>IF(OR(N28&lt;&gt;"REPORTED",U28=""),"NOT_APPLICABLE",IF(OR(AA28&lt;Unit_Value_Review_QC!$I$6,AA28&gt;Unit_Value_Review_QC!$I$5),"REVIEW","WITHIN_BAND"))</f>
        <v>WITHIN_BAND</v>
      </c>
    </row>
    <row r="29" spans="1:28">
      <c r="A29" s="1" t="s">
        <v>413</v>
      </c>
      <c r="B29" s="6">
        <v>43466</v>
      </c>
      <c r="C29" s="1">
        <v>201901</v>
      </c>
      <c r="D29" s="1">
        <v>2019</v>
      </c>
      <c r="E29" s="1">
        <v>1</v>
      </c>
      <c r="F29" s="4" t="s">
        <v>271</v>
      </c>
      <c r="G29" s="4" t="s">
        <v>273</v>
      </c>
      <c r="H29" s="1">
        <v>690</v>
      </c>
      <c r="I29" s="4" t="s">
        <v>319</v>
      </c>
      <c r="J29" s="1" t="s">
        <v>320</v>
      </c>
      <c r="K29" s="1" t="s">
        <v>383</v>
      </c>
      <c r="L29" s="1">
        <v>3</v>
      </c>
      <c r="M29" s="1">
        <v>1</v>
      </c>
      <c r="N29" s="1" t="s">
        <v>384</v>
      </c>
      <c r="O29" s="1" t="s">
        <v>385</v>
      </c>
      <c r="P29" s="1">
        <v>0</v>
      </c>
      <c r="Q29" s="8">
        <v>1522887</v>
      </c>
      <c r="R29" s="8">
        <v>78424</v>
      </c>
      <c r="S29" s="8">
        <v>240433</v>
      </c>
      <c r="T29" s="8" t="s">
        <v>386</v>
      </c>
      <c r="U29" s="9">
        <f>IF(R29&gt;0,Q29/R29,"")</f>
        <v>19.418634601652556</v>
      </c>
      <c r="V29" s="10">
        <f>SUMIFS(fct_world_monthly!$J$2:$J$361,fct_world_monthly!$C$2:$C$361,C29,fct_world_monthly!$F$2:$F$361,F29)</f>
        <v>41796749</v>
      </c>
      <c r="W29" s="11">
        <f>IF(V29&gt;0,Q29/V29,"")</f>
        <v>3.6435537127540711E-2</v>
      </c>
      <c r="X29" s="1" t="s">
        <v>232</v>
      </c>
      <c r="Y29" s="1" t="s">
        <v>166</v>
      </c>
      <c r="Z29" s="19">
        <f>IF(U29="","",SUMIFS(Unit_Value_Review_QC!$K$10:$K$53,Unit_Value_Review_QC!$I$10:$I$53,"PARTNER|"&amp;F29&amp;"|"&amp;I29))</f>
        <v>24.149636282520802</v>
      </c>
      <c r="AA29" s="20">
        <f>IFERROR(U29/Z29,"")</f>
        <v>0.80409635882207942</v>
      </c>
      <c r="AB29" s="4" t="str">
        <f>IF(OR(N29&lt;&gt;"REPORTED",U29=""),"NOT_APPLICABLE",IF(OR(AA29&lt;Unit_Value_Review_QC!$I$6,AA29&gt;Unit_Value_Review_QC!$I$5),"REVIEW","WITHIN_BAND"))</f>
        <v>WITHIN_BAND</v>
      </c>
    </row>
    <row r="30" spans="1:28">
      <c r="A30" s="1" t="s">
        <v>414</v>
      </c>
      <c r="B30" s="6">
        <v>43466</v>
      </c>
      <c r="C30" s="1">
        <v>201901</v>
      </c>
      <c r="D30" s="1">
        <v>2019</v>
      </c>
      <c r="E30" s="1">
        <v>1</v>
      </c>
      <c r="F30" s="4" t="s">
        <v>271</v>
      </c>
      <c r="G30" s="4" t="s">
        <v>273</v>
      </c>
      <c r="H30" s="1">
        <v>696</v>
      </c>
      <c r="I30" s="4" t="s">
        <v>322</v>
      </c>
      <c r="J30" s="1" t="s">
        <v>323</v>
      </c>
      <c r="K30" s="1" t="s">
        <v>383</v>
      </c>
      <c r="L30" s="1">
        <v>3</v>
      </c>
      <c r="M30" s="1">
        <v>1</v>
      </c>
      <c r="N30" s="1" t="s">
        <v>384</v>
      </c>
      <c r="O30" s="1" t="s">
        <v>385</v>
      </c>
      <c r="P30" s="1">
        <v>0</v>
      </c>
      <c r="Q30" s="8">
        <v>396228</v>
      </c>
      <c r="R30" s="8">
        <v>15782</v>
      </c>
      <c r="S30" s="8">
        <v>45083</v>
      </c>
      <c r="T30" s="8" t="s">
        <v>386</v>
      </c>
      <c r="U30" s="9">
        <f>IF(R30&gt;0,Q30/R30,"")</f>
        <v>25.106323659865669</v>
      </c>
      <c r="V30" s="10">
        <f>SUMIFS(fct_world_monthly!$J$2:$J$361,fct_world_monthly!$C$2:$C$361,C30,fct_world_monthly!$F$2:$F$361,F30)</f>
        <v>41796749</v>
      </c>
      <c r="W30" s="11">
        <f>IF(V30&gt;0,Q30/V30,"")</f>
        <v>9.479876054474954E-3</v>
      </c>
      <c r="X30" s="1" t="s">
        <v>232</v>
      </c>
      <c r="Y30" s="1" t="s">
        <v>166</v>
      </c>
      <c r="Z30" s="19">
        <f>IF(U30="","",SUMIFS(Unit_Value_Review_QC!$K$10:$K$53,Unit_Value_Review_QC!$I$10:$I$53,"PARTNER|"&amp;F30&amp;"|"&amp;I30))</f>
        <v>19.130986055641273</v>
      </c>
      <c r="AA30" s="20">
        <f>IFERROR(U30/Z30,"")</f>
        <v>1.3123381924405517</v>
      </c>
      <c r="AB30" s="4" t="str">
        <f>IF(OR(N30&lt;&gt;"REPORTED",U30=""),"NOT_APPLICABLE",IF(OR(AA30&lt;Unit_Value_Review_QC!$I$6,AA30&gt;Unit_Value_Review_QC!$I$5),"REVIEW","WITHIN_BAND"))</f>
        <v>WITHIN_BAND</v>
      </c>
    </row>
    <row r="31" spans="1:28">
      <c r="A31" s="1" t="s">
        <v>415</v>
      </c>
      <c r="B31" s="6">
        <v>43466</v>
      </c>
      <c r="C31" s="1">
        <v>201901</v>
      </c>
      <c r="D31" s="1">
        <v>2019</v>
      </c>
      <c r="E31" s="1">
        <v>1</v>
      </c>
      <c r="F31" s="4" t="s">
        <v>271</v>
      </c>
      <c r="G31" s="4" t="s">
        <v>273</v>
      </c>
      <c r="H31" s="1">
        <v>720</v>
      </c>
      <c r="I31" s="4" t="s">
        <v>325</v>
      </c>
      <c r="J31" s="1" t="s">
        <v>326</v>
      </c>
      <c r="K31" s="1" t="s">
        <v>383</v>
      </c>
      <c r="L31" s="1">
        <v>3</v>
      </c>
      <c r="M31" s="1">
        <v>1</v>
      </c>
      <c r="N31" s="1" t="s">
        <v>384</v>
      </c>
      <c r="O31" s="1" t="s">
        <v>385</v>
      </c>
      <c r="P31" s="1">
        <v>0</v>
      </c>
      <c r="Q31" s="8">
        <v>10442642</v>
      </c>
      <c r="R31" s="8">
        <v>409596</v>
      </c>
      <c r="S31" s="8">
        <v>1198268</v>
      </c>
      <c r="T31" s="8" t="s">
        <v>386</v>
      </c>
      <c r="U31" s="9">
        <f>IF(R31&gt;0,Q31/R31,"")</f>
        <v>25.494980419730663</v>
      </c>
      <c r="V31" s="10">
        <f>SUMIFS(fct_world_monthly!$J$2:$J$361,fct_world_monthly!$C$2:$C$361,C31,fct_world_monthly!$F$2:$F$361,F31)</f>
        <v>41796749</v>
      </c>
      <c r="W31" s="11">
        <f>IF(V31&gt;0,Q31/V31,"")</f>
        <v>0.24984340289241155</v>
      </c>
      <c r="X31" s="1" t="s">
        <v>232</v>
      </c>
      <c r="Y31" s="1" t="s">
        <v>166</v>
      </c>
      <c r="Z31" s="19">
        <f>IF(U31="","",SUMIFS(Unit_Value_Review_QC!$K$10:$K$53,Unit_Value_Review_QC!$I$10:$I$53,"PARTNER|"&amp;F31&amp;"|"&amp;I31))</f>
        <v>27.635683246354834</v>
      </c>
      <c r="AA31" s="20">
        <f>IFERROR(U31/Z31,"")</f>
        <v>0.9225384511922089</v>
      </c>
      <c r="AB31" s="4" t="str">
        <f>IF(OR(N31&lt;&gt;"REPORTED",U31=""),"NOT_APPLICABLE",IF(OR(AA31&lt;Unit_Value_Review_QC!$I$6,AA31&gt;Unit_Value_Review_QC!$I$5),"REVIEW","WITHIN_BAND"))</f>
        <v>WITHIN_BAND</v>
      </c>
    </row>
    <row r="32" spans="1:28">
      <c r="A32" s="1" t="s">
        <v>416</v>
      </c>
      <c r="B32" s="6">
        <v>43466</v>
      </c>
      <c r="C32" s="1">
        <v>201901</v>
      </c>
      <c r="D32" s="1">
        <v>2019</v>
      </c>
      <c r="E32" s="1">
        <v>1</v>
      </c>
      <c r="F32" s="4" t="s">
        <v>278</v>
      </c>
      <c r="G32" s="4" t="s">
        <v>279</v>
      </c>
      <c r="H32" s="1">
        <v>52</v>
      </c>
      <c r="I32" s="4" t="s">
        <v>296</v>
      </c>
      <c r="J32" s="1" t="s">
        <v>297</v>
      </c>
      <c r="K32" s="1" t="s">
        <v>383</v>
      </c>
      <c r="L32" s="1">
        <v>3</v>
      </c>
      <c r="M32" s="1">
        <v>1</v>
      </c>
      <c r="N32" s="1" t="s">
        <v>384</v>
      </c>
      <c r="O32" s="1" t="s">
        <v>385</v>
      </c>
      <c r="P32" s="1">
        <v>0</v>
      </c>
      <c r="Q32" s="8">
        <v>1291590</v>
      </c>
      <c r="R32" s="8">
        <v>44172</v>
      </c>
      <c r="S32" s="8">
        <v>128674</v>
      </c>
      <c r="T32" s="8" t="s">
        <v>386</v>
      </c>
      <c r="U32" s="9">
        <f>IF(R32&gt;0,Q32/R32,"")</f>
        <v>29.240016299918501</v>
      </c>
      <c r="V32" s="10">
        <f>SUMIFS(fct_world_monthly!$J$2:$J$361,fct_world_monthly!$C$2:$C$361,C32,fct_world_monthly!$F$2:$F$361,F32)</f>
        <v>39017437</v>
      </c>
      <c r="W32" s="11">
        <f>IF(V32&gt;0,Q32/V32,"")</f>
        <v>3.3102891919835738E-2</v>
      </c>
      <c r="X32" s="1" t="s">
        <v>232</v>
      </c>
      <c r="Y32" s="1" t="s">
        <v>166</v>
      </c>
      <c r="Z32" s="19">
        <f>IF(U32="","",SUMIFS(Unit_Value_Review_QC!$K$10:$K$53,Unit_Value_Review_QC!$I$10:$I$53,"PARTNER|"&amp;F32&amp;"|"&amp;I32))</f>
        <v>35.036766549381447</v>
      </c>
      <c r="AA32" s="20">
        <f>IFERROR(U32/Z32,"")</f>
        <v>0.83455236255055376</v>
      </c>
      <c r="AB32" s="4" t="str">
        <f>IF(OR(N32&lt;&gt;"REPORTED",U32=""),"NOT_APPLICABLE",IF(OR(AA32&lt;Unit_Value_Review_QC!$I$6,AA32&gt;Unit_Value_Review_QC!$I$5),"REVIEW","WITHIN_BAND"))</f>
        <v>WITHIN_BAND</v>
      </c>
    </row>
    <row r="33" spans="1:28">
      <c r="A33" s="1" t="s">
        <v>417</v>
      </c>
      <c r="B33" s="6">
        <v>43466</v>
      </c>
      <c r="C33" s="1">
        <v>201901</v>
      </c>
      <c r="D33" s="1">
        <v>2019</v>
      </c>
      <c r="E33" s="1">
        <v>1</v>
      </c>
      <c r="F33" s="4" t="s">
        <v>278</v>
      </c>
      <c r="G33" s="4" t="s">
        <v>279</v>
      </c>
      <c r="H33" s="1">
        <v>204</v>
      </c>
      <c r="I33" s="4" t="s">
        <v>301</v>
      </c>
      <c r="J33" s="1" t="s">
        <v>302</v>
      </c>
      <c r="K33" s="1" t="s">
        <v>383</v>
      </c>
      <c r="L33" s="1">
        <v>3</v>
      </c>
      <c r="M33" s="1">
        <v>1</v>
      </c>
      <c r="N33" s="1" t="s">
        <v>384</v>
      </c>
      <c r="O33" s="1" t="s">
        <v>385</v>
      </c>
      <c r="P33" s="1">
        <v>0</v>
      </c>
      <c r="Q33" s="8">
        <v>160399</v>
      </c>
      <c r="R33" s="8">
        <v>5752</v>
      </c>
      <c r="S33" s="8">
        <v>25609</v>
      </c>
      <c r="T33" s="8" t="s">
        <v>386</v>
      </c>
      <c r="U33" s="9">
        <f>IF(R33&gt;0,Q33/R33,"")</f>
        <v>27.885778859527122</v>
      </c>
      <c r="V33" s="10">
        <f>SUMIFS(fct_world_monthly!$J$2:$J$361,fct_world_monthly!$C$2:$C$361,C33,fct_world_monthly!$F$2:$F$361,F33)</f>
        <v>39017437</v>
      </c>
      <c r="W33" s="11">
        <f>IF(V33&gt;0,Q33/V33,"")</f>
        <v>4.1109568524452288E-3</v>
      </c>
      <c r="X33" s="1" t="s">
        <v>232</v>
      </c>
      <c r="Y33" s="1" t="s">
        <v>166</v>
      </c>
      <c r="Z33" s="19">
        <f>IF(U33="","",SUMIFS(Unit_Value_Review_QC!$K$10:$K$53,Unit_Value_Review_QC!$I$10:$I$53,"PARTNER|"&amp;F33&amp;"|"&amp;I33))</f>
        <v>33.195880622110131</v>
      </c>
      <c r="AA33" s="20">
        <f>IFERROR(U33/Z33,"")</f>
        <v>0.84003732803382192</v>
      </c>
      <c r="AB33" s="4" t="str">
        <f>IF(OR(N33&lt;&gt;"REPORTED",U33=""),"NOT_APPLICABLE",IF(OR(AA33&lt;Unit_Value_Review_QC!$I$6,AA33&gt;Unit_Value_Review_QC!$I$5),"REVIEW","WITHIN_BAND"))</f>
        <v>WITHIN_BAND</v>
      </c>
    </row>
    <row r="34" spans="1:28">
      <c r="A34" s="1" t="s">
        <v>418</v>
      </c>
      <c r="B34" s="6">
        <v>43466</v>
      </c>
      <c r="C34" s="1">
        <v>201901</v>
      </c>
      <c r="D34" s="1">
        <v>2019</v>
      </c>
      <c r="E34" s="1">
        <v>1</v>
      </c>
      <c r="F34" s="4" t="s">
        <v>278</v>
      </c>
      <c r="G34" s="4" t="s">
        <v>279</v>
      </c>
      <c r="H34" s="1">
        <v>662</v>
      </c>
      <c r="I34" s="4" t="s">
        <v>304</v>
      </c>
      <c r="J34" s="1" t="s">
        <v>305</v>
      </c>
      <c r="K34" s="1" t="s">
        <v>383</v>
      </c>
      <c r="L34" s="1">
        <v>3</v>
      </c>
      <c r="M34" s="1">
        <v>1</v>
      </c>
      <c r="N34" s="1" t="s">
        <v>384</v>
      </c>
      <c r="O34" s="1" t="s">
        <v>385</v>
      </c>
      <c r="P34" s="1">
        <v>0</v>
      </c>
      <c r="Q34" s="8">
        <v>617561</v>
      </c>
      <c r="R34" s="8">
        <v>65464</v>
      </c>
      <c r="S34" s="8">
        <v>180949</v>
      </c>
      <c r="T34" s="8" t="s">
        <v>386</v>
      </c>
      <c r="U34" s="9">
        <f>IF(R34&gt;0,Q34/R34,"")</f>
        <v>9.4335970915312224</v>
      </c>
      <c r="V34" s="10">
        <f>SUMIFS(fct_world_monthly!$J$2:$J$361,fct_world_monthly!$C$2:$C$361,C34,fct_world_monthly!$F$2:$F$361,F34)</f>
        <v>39017437</v>
      </c>
      <c r="W34" s="11">
        <f>IF(V34&gt;0,Q34/V34,"")</f>
        <v>1.5827820776644044E-2</v>
      </c>
      <c r="X34" s="1" t="s">
        <v>232</v>
      </c>
      <c r="Y34" s="1" t="s">
        <v>166</v>
      </c>
      <c r="Z34" s="19">
        <f>IF(U34="","",SUMIFS(Unit_Value_Review_QC!$K$10:$K$53,Unit_Value_Review_QC!$I$10:$I$53,"PARTNER|"&amp;F34&amp;"|"&amp;I34))</f>
        <v>11.552282298889692</v>
      </c>
      <c r="AA34" s="20">
        <f>IFERROR(U34/Z34,"")</f>
        <v>0.81660029139332069</v>
      </c>
      <c r="AB34" s="4" t="str">
        <f>IF(OR(N34&lt;&gt;"REPORTED",U34=""),"NOT_APPLICABLE",IF(OR(AA34&lt;Unit_Value_Review_QC!$I$6,AA34&gt;Unit_Value_Review_QC!$I$5),"REVIEW","WITHIN_BAND"))</f>
        <v>WITHIN_BAND</v>
      </c>
    </row>
    <row r="35" spans="1:28">
      <c r="A35" s="1" t="s">
        <v>419</v>
      </c>
      <c r="B35" s="6">
        <v>43466</v>
      </c>
      <c r="C35" s="1">
        <v>201901</v>
      </c>
      <c r="D35" s="1">
        <v>2019</v>
      </c>
      <c r="E35" s="1">
        <v>1</v>
      </c>
      <c r="F35" s="4" t="s">
        <v>278</v>
      </c>
      <c r="G35" s="4" t="s">
        <v>279</v>
      </c>
      <c r="H35" s="1">
        <v>664</v>
      </c>
      <c r="I35" s="4" t="s">
        <v>307</v>
      </c>
      <c r="J35" s="1" t="s">
        <v>308</v>
      </c>
      <c r="K35" s="1" t="s">
        <v>383</v>
      </c>
      <c r="L35" s="1">
        <v>3</v>
      </c>
      <c r="M35" s="1">
        <v>1</v>
      </c>
      <c r="N35" s="1" t="s">
        <v>384</v>
      </c>
      <c r="O35" s="1" t="s">
        <v>385</v>
      </c>
      <c r="P35" s="1">
        <v>0</v>
      </c>
      <c r="Q35" s="8">
        <v>4013525</v>
      </c>
      <c r="R35" s="8">
        <v>210181</v>
      </c>
      <c r="S35" s="8">
        <v>771154</v>
      </c>
      <c r="T35" s="8" t="s">
        <v>386</v>
      </c>
      <c r="U35" s="9">
        <f>IF(R35&gt;0,Q35/R35,"")</f>
        <v>19.095565250902794</v>
      </c>
      <c r="V35" s="10">
        <f>SUMIFS(fct_world_monthly!$J$2:$J$361,fct_world_monthly!$C$2:$C$361,C35,fct_world_monthly!$F$2:$F$361,F35)</f>
        <v>39017437</v>
      </c>
      <c r="W35" s="11">
        <f>IF(V35&gt;0,Q35/V35,"")</f>
        <v>0.10286490627254681</v>
      </c>
      <c r="X35" s="1" t="s">
        <v>232</v>
      </c>
      <c r="Y35" s="1" t="s">
        <v>166</v>
      </c>
      <c r="Z35" s="19">
        <f>IF(U35="","",SUMIFS(Unit_Value_Review_QC!$K$10:$K$53,Unit_Value_Review_QC!$I$10:$I$53,"PARTNER|"&amp;F35&amp;"|"&amp;I35))</f>
        <v>20.753901094655859</v>
      </c>
      <c r="AA35" s="20">
        <f>IFERROR(U35/Z35,"")</f>
        <v>0.92009522276368139</v>
      </c>
      <c r="AB35" s="4" t="str">
        <f>IF(OR(N35&lt;&gt;"REPORTED",U35=""),"NOT_APPLICABLE",IF(OR(AA35&lt;Unit_Value_Review_QC!$I$6,AA35&gt;Unit_Value_Review_QC!$I$5),"REVIEW","WITHIN_BAND"))</f>
        <v>WITHIN_BAND</v>
      </c>
    </row>
    <row r="36" spans="1:28">
      <c r="A36" s="1" t="s">
        <v>420</v>
      </c>
      <c r="B36" s="6">
        <v>43466</v>
      </c>
      <c r="C36" s="1">
        <v>201901</v>
      </c>
      <c r="D36" s="1">
        <v>2019</v>
      </c>
      <c r="E36" s="1">
        <v>1</v>
      </c>
      <c r="F36" s="4" t="s">
        <v>278</v>
      </c>
      <c r="G36" s="4" t="s">
        <v>279</v>
      </c>
      <c r="H36" s="1">
        <v>666</v>
      </c>
      <c r="I36" s="4" t="s">
        <v>310</v>
      </c>
      <c r="J36" s="1" t="s">
        <v>311</v>
      </c>
      <c r="K36" s="1" t="s">
        <v>383</v>
      </c>
      <c r="L36" s="1">
        <v>3</v>
      </c>
      <c r="M36" s="1">
        <v>1</v>
      </c>
      <c r="N36" s="1" t="s">
        <v>384</v>
      </c>
      <c r="O36" s="1" t="s">
        <v>385</v>
      </c>
      <c r="P36" s="1">
        <v>0</v>
      </c>
      <c r="Q36" s="8">
        <v>9037878</v>
      </c>
      <c r="R36" s="8">
        <v>540461</v>
      </c>
      <c r="S36" s="8">
        <v>1842834</v>
      </c>
      <c r="T36" s="8" t="s">
        <v>386</v>
      </c>
      <c r="U36" s="9">
        <f>IF(R36&gt;0,Q36/R36,"")</f>
        <v>16.722535021028346</v>
      </c>
      <c r="V36" s="10">
        <f>SUMIFS(fct_world_monthly!$J$2:$J$361,fct_world_monthly!$C$2:$C$361,C36,fct_world_monthly!$F$2:$F$361,F36)</f>
        <v>39017437</v>
      </c>
      <c r="W36" s="11">
        <f>IF(V36&gt;0,Q36/V36,"")</f>
        <v>0.2316368960882797</v>
      </c>
      <c r="X36" s="1" t="s">
        <v>232</v>
      </c>
      <c r="Y36" s="1" t="s">
        <v>166</v>
      </c>
      <c r="Z36" s="19">
        <f>IF(U36="","",SUMIFS(Unit_Value_Review_QC!$K$10:$K$53,Unit_Value_Review_QC!$I$10:$I$53,"PARTNER|"&amp;F36&amp;"|"&amp;I36))</f>
        <v>16.653214733323903</v>
      </c>
      <c r="AA36" s="20">
        <f>IFERROR(U36/Z36,"")</f>
        <v>1.0041625769447222</v>
      </c>
      <c r="AB36" s="4" t="str">
        <f>IF(OR(N36&lt;&gt;"REPORTED",U36=""),"NOT_APPLICABLE",IF(OR(AA36&lt;Unit_Value_Review_QC!$I$6,AA36&gt;Unit_Value_Review_QC!$I$5),"REVIEW","WITHIN_BAND"))</f>
        <v>WITHIN_BAND</v>
      </c>
    </row>
    <row r="37" spans="1:28">
      <c r="A37" s="1" t="s">
        <v>421</v>
      </c>
      <c r="B37" s="6">
        <v>43466</v>
      </c>
      <c r="C37" s="1">
        <v>201901</v>
      </c>
      <c r="D37" s="1">
        <v>2019</v>
      </c>
      <c r="E37" s="1">
        <v>1</v>
      </c>
      <c r="F37" s="4" t="s">
        <v>278</v>
      </c>
      <c r="G37" s="4" t="s">
        <v>279</v>
      </c>
      <c r="H37" s="1">
        <v>669</v>
      </c>
      <c r="I37" s="4" t="s">
        <v>313</v>
      </c>
      <c r="J37" s="1" t="s">
        <v>314</v>
      </c>
      <c r="K37" s="1" t="s">
        <v>383</v>
      </c>
      <c r="L37" s="1">
        <v>3</v>
      </c>
      <c r="M37" s="1">
        <v>1</v>
      </c>
      <c r="N37" s="1" t="s">
        <v>384</v>
      </c>
      <c r="O37" s="1" t="s">
        <v>385</v>
      </c>
      <c r="P37" s="1">
        <v>0</v>
      </c>
      <c r="Q37" s="8">
        <v>739139</v>
      </c>
      <c r="R37" s="8">
        <v>34800</v>
      </c>
      <c r="S37" s="8">
        <v>151337</v>
      </c>
      <c r="T37" s="8" t="s">
        <v>386</v>
      </c>
      <c r="U37" s="9">
        <f>IF(R37&gt;0,Q37/R37,"")</f>
        <v>21.239626436781609</v>
      </c>
      <c r="V37" s="10">
        <f>SUMIFS(fct_world_monthly!$J$2:$J$361,fct_world_monthly!$C$2:$C$361,C37,fct_world_monthly!$F$2:$F$361,F37)</f>
        <v>39017437</v>
      </c>
      <c r="W37" s="11">
        <f>IF(V37&gt;0,Q37/V37,"")</f>
        <v>1.8943812224262706E-2</v>
      </c>
      <c r="X37" s="1" t="s">
        <v>232</v>
      </c>
      <c r="Y37" s="1" t="s">
        <v>166</v>
      </c>
      <c r="Z37" s="19">
        <f>IF(U37="","",SUMIFS(Unit_Value_Review_QC!$K$10:$K$53,Unit_Value_Review_QC!$I$10:$I$53,"PARTNER|"&amp;F37&amp;"|"&amp;I37))</f>
        <v>20.668787815742178</v>
      </c>
      <c r="AA37" s="20">
        <f>IFERROR(U37/Z37,"")</f>
        <v>1.0276183889509309</v>
      </c>
      <c r="AB37" s="4" t="str">
        <f>IF(OR(N37&lt;&gt;"REPORTED",U37=""),"NOT_APPLICABLE",IF(OR(AA37&lt;Unit_Value_Review_QC!$I$6,AA37&gt;Unit_Value_Review_QC!$I$5),"REVIEW","WITHIN_BAND"))</f>
        <v>WITHIN_BAND</v>
      </c>
    </row>
    <row r="38" spans="1:28">
      <c r="A38" s="1" t="s">
        <v>422</v>
      </c>
      <c r="B38" s="6">
        <v>43466</v>
      </c>
      <c r="C38" s="1">
        <v>201901</v>
      </c>
      <c r="D38" s="1">
        <v>2019</v>
      </c>
      <c r="E38" s="1">
        <v>1</v>
      </c>
      <c r="F38" s="4" t="s">
        <v>278</v>
      </c>
      <c r="G38" s="4" t="s">
        <v>279</v>
      </c>
      <c r="H38" s="1">
        <v>676</v>
      </c>
      <c r="I38" s="4" t="s">
        <v>316</v>
      </c>
      <c r="J38" s="1" t="s">
        <v>317</v>
      </c>
      <c r="K38" s="1" t="s">
        <v>383</v>
      </c>
      <c r="L38" s="1">
        <v>3</v>
      </c>
      <c r="M38" s="1">
        <v>1</v>
      </c>
      <c r="N38" s="1" t="s">
        <v>384</v>
      </c>
      <c r="O38" s="1" t="s">
        <v>385</v>
      </c>
      <c r="P38" s="1">
        <v>0</v>
      </c>
      <c r="Q38" s="8">
        <v>139354</v>
      </c>
      <c r="R38" s="8">
        <v>8856</v>
      </c>
      <c r="S38" s="8">
        <v>21125</v>
      </c>
      <c r="T38" s="8" t="s">
        <v>386</v>
      </c>
      <c r="U38" s="9">
        <f>IF(R38&gt;0,Q38/R38,"")</f>
        <v>15.735546522131887</v>
      </c>
      <c r="V38" s="10">
        <f>SUMIFS(fct_world_monthly!$J$2:$J$361,fct_world_monthly!$C$2:$C$361,C38,fct_world_monthly!$F$2:$F$361,F38)</f>
        <v>39017437</v>
      </c>
      <c r="W38" s="11">
        <f>IF(V38&gt;0,Q38/V38,"")</f>
        <v>3.5715826234306472E-3</v>
      </c>
      <c r="X38" s="1" t="s">
        <v>232</v>
      </c>
      <c r="Y38" s="1" t="s">
        <v>166</v>
      </c>
      <c r="Z38" s="19">
        <f>IF(U38="","",SUMIFS(Unit_Value_Review_QC!$K$10:$K$53,Unit_Value_Review_QC!$I$10:$I$53,"PARTNER|"&amp;F38&amp;"|"&amp;I38))</f>
        <v>22.71683967704729</v>
      </c>
      <c r="AA38" s="20">
        <f>IFERROR(U38/Z38,"")</f>
        <v>0.69268202557377812</v>
      </c>
      <c r="AB38" s="4" t="str">
        <f>IF(OR(N38&lt;&gt;"REPORTED",U38=""),"NOT_APPLICABLE",IF(OR(AA38&lt;Unit_Value_Review_QC!$I$6,AA38&gt;Unit_Value_Review_QC!$I$5),"REVIEW","WITHIN_BAND"))</f>
        <v>WITHIN_BAND</v>
      </c>
    </row>
    <row r="39" spans="1:28">
      <c r="A39" s="1" t="s">
        <v>423</v>
      </c>
      <c r="B39" s="6">
        <v>43466</v>
      </c>
      <c r="C39" s="1">
        <v>201901</v>
      </c>
      <c r="D39" s="1">
        <v>2019</v>
      </c>
      <c r="E39" s="1">
        <v>1</v>
      </c>
      <c r="F39" s="4" t="s">
        <v>278</v>
      </c>
      <c r="G39" s="4" t="s">
        <v>279</v>
      </c>
      <c r="H39" s="1">
        <v>690</v>
      </c>
      <c r="I39" s="4" t="s">
        <v>319</v>
      </c>
      <c r="J39" s="1" t="s">
        <v>320</v>
      </c>
      <c r="K39" s="1" t="s">
        <v>383</v>
      </c>
      <c r="L39" s="1">
        <v>3</v>
      </c>
      <c r="M39" s="1">
        <v>1</v>
      </c>
      <c r="N39" s="1" t="s">
        <v>384</v>
      </c>
      <c r="O39" s="1" t="s">
        <v>385</v>
      </c>
      <c r="P39" s="1">
        <v>0</v>
      </c>
      <c r="Q39" s="8">
        <v>2314683</v>
      </c>
      <c r="R39" s="8">
        <v>99698</v>
      </c>
      <c r="S39" s="8">
        <v>316992</v>
      </c>
      <c r="T39" s="8" t="s">
        <v>386</v>
      </c>
      <c r="U39" s="9">
        <f>IF(R39&gt;0,Q39/R39,"")</f>
        <v>23.216945174426769</v>
      </c>
      <c r="V39" s="10">
        <f>SUMIFS(fct_world_monthly!$J$2:$J$361,fct_world_monthly!$C$2:$C$361,C39,fct_world_monthly!$F$2:$F$361,F39)</f>
        <v>39017437</v>
      </c>
      <c r="W39" s="11">
        <f>IF(V39&gt;0,Q39/V39,"")</f>
        <v>5.9324322097322794E-2</v>
      </c>
      <c r="X39" s="1" t="s">
        <v>232</v>
      </c>
      <c r="Y39" s="1" t="s">
        <v>166</v>
      </c>
      <c r="Z39" s="19">
        <f>IF(U39="","",SUMIFS(Unit_Value_Review_QC!$K$10:$K$53,Unit_Value_Review_QC!$I$10:$I$53,"PARTNER|"&amp;F39&amp;"|"&amp;I39))</f>
        <v>28.158453665195097</v>
      </c>
      <c r="AA39" s="20">
        <f>IFERROR(U39/Z39,"")</f>
        <v>0.82451065852113115</v>
      </c>
      <c r="AB39" s="4" t="str">
        <f>IF(OR(N39&lt;&gt;"REPORTED",U39=""),"NOT_APPLICABLE",IF(OR(AA39&lt;Unit_Value_Review_QC!$I$6,AA39&gt;Unit_Value_Review_QC!$I$5),"REVIEW","WITHIN_BAND"))</f>
        <v>WITHIN_BAND</v>
      </c>
    </row>
    <row r="40" spans="1:28">
      <c r="A40" s="1" t="s">
        <v>424</v>
      </c>
      <c r="B40" s="6">
        <v>43466</v>
      </c>
      <c r="C40" s="1">
        <v>201901</v>
      </c>
      <c r="D40" s="1">
        <v>2019</v>
      </c>
      <c r="E40" s="1">
        <v>1</v>
      </c>
      <c r="F40" s="4" t="s">
        <v>278</v>
      </c>
      <c r="G40" s="4" t="s">
        <v>279</v>
      </c>
      <c r="H40" s="1">
        <v>696</v>
      </c>
      <c r="I40" s="4" t="s">
        <v>322</v>
      </c>
      <c r="J40" s="1" t="s">
        <v>323</v>
      </c>
      <c r="K40" s="1" t="s">
        <v>383</v>
      </c>
      <c r="L40" s="1">
        <v>3</v>
      </c>
      <c r="M40" s="1">
        <v>1</v>
      </c>
      <c r="N40" s="1" t="s">
        <v>384</v>
      </c>
      <c r="O40" s="1" t="s">
        <v>385</v>
      </c>
      <c r="P40" s="1">
        <v>0</v>
      </c>
      <c r="Q40" s="8">
        <v>1709665</v>
      </c>
      <c r="R40" s="8">
        <v>69345</v>
      </c>
      <c r="S40" s="8">
        <v>215294</v>
      </c>
      <c r="T40" s="8" t="s">
        <v>386</v>
      </c>
      <c r="U40" s="9">
        <f>IF(R40&gt;0,Q40/R40,"")</f>
        <v>24.654481217102891</v>
      </c>
      <c r="V40" s="10">
        <f>SUMIFS(fct_world_monthly!$J$2:$J$361,fct_world_monthly!$C$2:$C$361,C40,fct_world_monthly!$F$2:$F$361,F40)</f>
        <v>39017437</v>
      </c>
      <c r="W40" s="11">
        <f>IF(V40&gt;0,Q40/V40,"")</f>
        <v>4.3817972974493427E-2</v>
      </c>
      <c r="X40" s="1" t="s">
        <v>232</v>
      </c>
      <c r="Y40" s="1" t="s">
        <v>166</v>
      </c>
      <c r="Z40" s="19">
        <f>IF(U40="","",SUMIFS(Unit_Value_Review_QC!$K$10:$K$53,Unit_Value_Review_QC!$I$10:$I$53,"PARTNER|"&amp;F40&amp;"|"&amp;I40))</f>
        <v>25.266638688646662</v>
      </c>
      <c r="AA40" s="20">
        <f>IFERROR(U40/Z40,"")</f>
        <v>0.97577210490531774</v>
      </c>
      <c r="AB40" s="4" t="str">
        <f>IF(OR(N40&lt;&gt;"REPORTED",U40=""),"NOT_APPLICABLE",IF(OR(AA40&lt;Unit_Value_Review_QC!$I$6,AA40&gt;Unit_Value_Review_QC!$I$5),"REVIEW","WITHIN_BAND"))</f>
        <v>WITHIN_BAND</v>
      </c>
    </row>
    <row r="41" spans="1:28">
      <c r="A41" s="1" t="s">
        <v>425</v>
      </c>
      <c r="B41" s="6">
        <v>43466</v>
      </c>
      <c r="C41" s="1">
        <v>201901</v>
      </c>
      <c r="D41" s="1">
        <v>2019</v>
      </c>
      <c r="E41" s="1">
        <v>1</v>
      </c>
      <c r="F41" s="4" t="s">
        <v>278</v>
      </c>
      <c r="G41" s="4" t="s">
        <v>279</v>
      </c>
      <c r="H41" s="1">
        <v>720</v>
      </c>
      <c r="I41" s="4" t="s">
        <v>325</v>
      </c>
      <c r="J41" s="1" t="s">
        <v>326</v>
      </c>
      <c r="K41" s="1" t="s">
        <v>383</v>
      </c>
      <c r="L41" s="1">
        <v>3</v>
      </c>
      <c r="M41" s="1">
        <v>1</v>
      </c>
      <c r="N41" s="1" t="s">
        <v>384</v>
      </c>
      <c r="O41" s="1" t="s">
        <v>385</v>
      </c>
      <c r="P41" s="1">
        <v>0</v>
      </c>
      <c r="Q41" s="8">
        <v>3265916</v>
      </c>
      <c r="R41" s="8">
        <v>136658</v>
      </c>
      <c r="S41" s="8">
        <v>450035</v>
      </c>
      <c r="T41" s="8" t="s">
        <v>386</v>
      </c>
      <c r="U41" s="9">
        <f>IF(R41&gt;0,Q41/R41,"")</f>
        <v>23.898461853678526</v>
      </c>
      <c r="V41" s="10">
        <f>SUMIFS(fct_world_monthly!$J$2:$J$361,fct_world_monthly!$C$2:$C$361,C41,fct_world_monthly!$F$2:$F$361,F41)</f>
        <v>39017437</v>
      </c>
      <c r="W41" s="11">
        <f>IF(V41&gt;0,Q41/V41,"")</f>
        <v>8.3704011619215271E-2</v>
      </c>
      <c r="X41" s="1" t="s">
        <v>232</v>
      </c>
      <c r="Y41" s="1" t="s">
        <v>166</v>
      </c>
      <c r="Z41" s="19">
        <f>IF(U41="","",SUMIFS(Unit_Value_Review_QC!$K$10:$K$53,Unit_Value_Review_QC!$I$10:$I$53,"PARTNER|"&amp;F41&amp;"|"&amp;I41))</f>
        <v>23.211497613909994</v>
      </c>
      <c r="AA41" s="20">
        <f>IFERROR(U41/Z41,"")</f>
        <v>1.0295958602583597</v>
      </c>
      <c r="AB41" s="4" t="str">
        <f>IF(OR(N41&lt;&gt;"REPORTED",U41=""),"NOT_APPLICABLE",IF(OR(AA41&lt;Unit_Value_Review_QC!$I$6,AA41&gt;Unit_Value_Review_QC!$I$5),"REVIEW","WITHIN_BAND"))</f>
        <v>WITHIN_BAND</v>
      </c>
    </row>
    <row r="42" spans="1:28">
      <c r="A42" s="1" t="s">
        <v>426</v>
      </c>
      <c r="B42" s="6">
        <v>43497</v>
      </c>
      <c r="C42" s="1">
        <v>201902</v>
      </c>
      <c r="D42" s="1">
        <v>2019</v>
      </c>
      <c r="E42" s="1">
        <v>2</v>
      </c>
      <c r="F42" s="4" t="s">
        <v>256</v>
      </c>
      <c r="G42" s="4" t="s">
        <v>258</v>
      </c>
      <c r="H42" s="1">
        <v>52</v>
      </c>
      <c r="I42" s="4" t="s">
        <v>296</v>
      </c>
      <c r="J42" s="1" t="s">
        <v>297</v>
      </c>
      <c r="K42" s="1" t="s">
        <v>383</v>
      </c>
      <c r="L42" s="1">
        <v>3</v>
      </c>
      <c r="M42" s="1">
        <v>1</v>
      </c>
      <c r="N42" s="1" t="s">
        <v>384</v>
      </c>
      <c r="O42" s="1" t="s">
        <v>385</v>
      </c>
      <c r="P42" s="1">
        <v>0</v>
      </c>
      <c r="Q42" s="8">
        <v>12132257</v>
      </c>
      <c r="R42" s="8">
        <v>589730</v>
      </c>
      <c r="S42" s="8">
        <v>3309154</v>
      </c>
      <c r="T42" s="8" t="s">
        <v>386</v>
      </c>
      <c r="U42" s="9">
        <f>IF(R42&gt;0,Q42/R42,"")</f>
        <v>20.572562019907416</v>
      </c>
      <c r="V42" s="10">
        <f>SUMIFS(fct_world_monthly!$J$2:$J$361,fct_world_monthly!$C$2:$C$361,C42,fct_world_monthly!$F$2:$F$361,F42)</f>
        <v>111855439</v>
      </c>
      <c r="W42" s="11">
        <f>IF(V42&gt;0,Q42/V42,"")</f>
        <v>0.10846371985541088</v>
      </c>
      <c r="X42" s="1" t="s">
        <v>232</v>
      </c>
      <c r="Y42" s="1" t="s">
        <v>166</v>
      </c>
      <c r="Z42" s="19">
        <f>IF(U42="","",SUMIFS(Unit_Value_Review_QC!$K$10:$K$53,Unit_Value_Review_QC!$I$10:$I$53,"PARTNER|"&amp;F42&amp;"|"&amp;I42))</f>
        <v>20.461444760337919</v>
      </c>
      <c r="AA42" s="20">
        <f>IFERROR(U42/Z42,"")</f>
        <v>1.0054305676295587</v>
      </c>
      <c r="AB42" s="4" t="str">
        <f>IF(OR(N42&lt;&gt;"REPORTED",U42=""),"NOT_APPLICABLE",IF(OR(AA42&lt;Unit_Value_Review_QC!$I$6,AA42&gt;Unit_Value_Review_QC!$I$5),"REVIEW","WITHIN_BAND"))</f>
        <v>WITHIN_BAND</v>
      </c>
    </row>
    <row r="43" spans="1:28">
      <c r="A43" s="1" t="s">
        <v>427</v>
      </c>
      <c r="B43" s="6">
        <v>43497</v>
      </c>
      <c r="C43" s="1">
        <v>201902</v>
      </c>
      <c r="D43" s="1">
        <v>2019</v>
      </c>
      <c r="E43" s="1">
        <v>2</v>
      </c>
      <c r="F43" s="4" t="s">
        <v>256</v>
      </c>
      <c r="G43" s="4" t="s">
        <v>258</v>
      </c>
      <c r="H43" s="1">
        <v>204</v>
      </c>
      <c r="I43" s="4" t="s">
        <v>301</v>
      </c>
      <c r="J43" s="1" t="s">
        <v>302</v>
      </c>
      <c r="K43" s="1" t="s">
        <v>383</v>
      </c>
      <c r="L43" s="1">
        <v>3</v>
      </c>
      <c r="M43" s="1">
        <v>1</v>
      </c>
      <c r="N43" s="1" t="s">
        <v>384</v>
      </c>
      <c r="O43" s="1" t="s">
        <v>385</v>
      </c>
      <c r="P43" s="1">
        <v>0</v>
      </c>
      <c r="Q43" s="8">
        <v>473793</v>
      </c>
      <c r="R43" s="8">
        <v>68622</v>
      </c>
      <c r="S43" s="8">
        <v>406846</v>
      </c>
      <c r="T43" s="8" t="s">
        <v>386</v>
      </c>
      <c r="U43" s="9">
        <f>IF(R43&gt;0,Q43/R43,"")</f>
        <v>6.9043892629185972</v>
      </c>
      <c r="V43" s="10">
        <f>SUMIFS(fct_world_monthly!$J$2:$J$361,fct_world_monthly!$C$2:$C$361,C43,fct_world_monthly!$F$2:$F$361,F43)</f>
        <v>111855439</v>
      </c>
      <c r="W43" s="11">
        <f>IF(V43&gt;0,Q43/V43,"")</f>
        <v>4.2357618389929162E-3</v>
      </c>
      <c r="X43" s="1" t="s">
        <v>232</v>
      </c>
      <c r="Y43" s="1" t="s">
        <v>166</v>
      </c>
      <c r="Z43" s="19">
        <f>IF(U43="","",SUMIFS(Unit_Value_Review_QC!$K$10:$K$53,Unit_Value_Review_QC!$I$10:$I$53,"PARTNER|"&amp;F43&amp;"|"&amp;I43))</f>
        <v>7.8392981154747989</v>
      </c>
      <c r="AA43" s="20">
        <f>IFERROR(U43/Z43,"")</f>
        <v>0.88074074505334998</v>
      </c>
      <c r="AB43" s="4" t="str">
        <f>IF(OR(N43&lt;&gt;"REPORTED",U43=""),"NOT_APPLICABLE",IF(OR(AA43&lt;Unit_Value_Review_QC!$I$6,AA43&gt;Unit_Value_Review_QC!$I$5),"REVIEW","WITHIN_BAND"))</f>
        <v>WITHIN_BAND</v>
      </c>
    </row>
    <row r="44" spans="1:28">
      <c r="A44" s="1" t="s">
        <v>428</v>
      </c>
      <c r="B44" s="6">
        <v>43497</v>
      </c>
      <c r="C44" s="1">
        <v>201902</v>
      </c>
      <c r="D44" s="1">
        <v>2019</v>
      </c>
      <c r="E44" s="1">
        <v>2</v>
      </c>
      <c r="F44" s="4" t="s">
        <v>256</v>
      </c>
      <c r="G44" s="4" t="s">
        <v>258</v>
      </c>
      <c r="H44" s="1">
        <v>662</v>
      </c>
      <c r="I44" s="4" t="s">
        <v>304</v>
      </c>
      <c r="J44" s="1" t="s">
        <v>305</v>
      </c>
      <c r="K44" s="1" t="s">
        <v>383</v>
      </c>
      <c r="L44" s="1">
        <v>3</v>
      </c>
      <c r="M44" s="1">
        <v>1</v>
      </c>
      <c r="N44" s="1" t="s">
        <v>384</v>
      </c>
      <c r="O44" s="1" t="s">
        <v>385</v>
      </c>
      <c r="P44" s="1">
        <v>0</v>
      </c>
      <c r="Q44" s="8">
        <v>1878985</v>
      </c>
      <c r="R44" s="8">
        <v>198469</v>
      </c>
      <c r="S44" s="8">
        <v>929668</v>
      </c>
      <c r="T44" s="8" t="s">
        <v>386</v>
      </c>
      <c r="U44" s="9">
        <f>IF(R44&gt;0,Q44/R44,"")</f>
        <v>9.4673979311630525</v>
      </c>
      <c r="V44" s="10">
        <f>SUMIFS(fct_world_monthly!$J$2:$J$361,fct_world_monthly!$C$2:$C$361,C44,fct_world_monthly!$F$2:$F$361,F44)</f>
        <v>111855439</v>
      </c>
      <c r="W44" s="11">
        <f>IF(V44&gt;0,Q44/V44,"")</f>
        <v>1.6798333785092025E-2</v>
      </c>
      <c r="X44" s="1" t="s">
        <v>232</v>
      </c>
      <c r="Y44" s="1" t="s">
        <v>166</v>
      </c>
      <c r="Z44" s="19">
        <f>IF(U44="","",SUMIFS(Unit_Value_Review_QC!$K$10:$K$53,Unit_Value_Review_QC!$I$10:$I$53,"PARTNER|"&amp;F44&amp;"|"&amp;I44))</f>
        <v>10.235891461787936</v>
      </c>
      <c r="AA44" s="20">
        <f>IFERROR(U44/Z44,"")</f>
        <v>0.92492168039356593</v>
      </c>
      <c r="AB44" s="4" t="str">
        <f>IF(OR(N44&lt;&gt;"REPORTED",U44=""),"NOT_APPLICABLE",IF(OR(AA44&lt;Unit_Value_Review_QC!$I$6,AA44&gt;Unit_Value_Review_QC!$I$5),"REVIEW","WITHIN_BAND"))</f>
        <v>WITHIN_BAND</v>
      </c>
    </row>
    <row r="45" spans="1:28">
      <c r="A45" s="1" t="s">
        <v>429</v>
      </c>
      <c r="B45" s="6">
        <v>43497</v>
      </c>
      <c r="C45" s="1">
        <v>201902</v>
      </c>
      <c r="D45" s="1">
        <v>2019</v>
      </c>
      <c r="E45" s="1">
        <v>2</v>
      </c>
      <c r="F45" s="4" t="s">
        <v>256</v>
      </c>
      <c r="G45" s="4" t="s">
        <v>258</v>
      </c>
      <c r="H45" s="1">
        <v>664</v>
      </c>
      <c r="I45" s="4" t="s">
        <v>307</v>
      </c>
      <c r="J45" s="1" t="s">
        <v>308</v>
      </c>
      <c r="K45" s="1" t="s">
        <v>383</v>
      </c>
      <c r="L45" s="1">
        <v>3</v>
      </c>
      <c r="M45" s="1">
        <v>1</v>
      </c>
      <c r="N45" s="1" t="s">
        <v>384</v>
      </c>
      <c r="O45" s="1" t="s">
        <v>385</v>
      </c>
      <c r="P45" s="1">
        <v>0</v>
      </c>
      <c r="Q45" s="8">
        <v>10410988</v>
      </c>
      <c r="R45" s="8">
        <v>696180</v>
      </c>
      <c r="S45" s="8">
        <v>4611010</v>
      </c>
      <c r="T45" s="8" t="s">
        <v>386</v>
      </c>
      <c r="U45" s="9">
        <f>IF(R45&gt;0,Q45/R45,"")</f>
        <v>14.954448562153466</v>
      </c>
      <c r="V45" s="10">
        <f>SUMIFS(fct_world_monthly!$J$2:$J$361,fct_world_monthly!$C$2:$C$361,C45,fct_world_monthly!$F$2:$F$361,F45)</f>
        <v>111855439</v>
      </c>
      <c r="W45" s="11">
        <f>IF(V45&gt;0,Q45/V45,"")</f>
        <v>9.3075384559529559E-2</v>
      </c>
      <c r="X45" s="1" t="s">
        <v>232</v>
      </c>
      <c r="Y45" s="1" t="s">
        <v>166</v>
      </c>
      <c r="Z45" s="19">
        <f>IF(U45="","",SUMIFS(Unit_Value_Review_QC!$K$10:$K$53,Unit_Value_Review_QC!$I$10:$I$53,"PARTNER|"&amp;F45&amp;"|"&amp;I45))</f>
        <v>13.594059812928137</v>
      </c>
      <c r="AA45" s="20">
        <f>IFERROR(U45/Z45,"")</f>
        <v>1.1000722939244081</v>
      </c>
      <c r="AB45" s="4" t="str">
        <f>IF(OR(N45&lt;&gt;"REPORTED",U45=""),"NOT_APPLICABLE",IF(OR(AA45&lt;Unit_Value_Review_QC!$I$6,AA45&gt;Unit_Value_Review_QC!$I$5),"REVIEW","WITHIN_BAND"))</f>
        <v>WITHIN_BAND</v>
      </c>
    </row>
    <row r="46" spans="1:28">
      <c r="A46" s="1" t="s">
        <v>430</v>
      </c>
      <c r="B46" s="6">
        <v>43497</v>
      </c>
      <c r="C46" s="1">
        <v>201902</v>
      </c>
      <c r="D46" s="1">
        <v>2019</v>
      </c>
      <c r="E46" s="1">
        <v>2</v>
      </c>
      <c r="F46" s="4" t="s">
        <v>256</v>
      </c>
      <c r="G46" s="4" t="s">
        <v>258</v>
      </c>
      <c r="H46" s="1">
        <v>666</v>
      </c>
      <c r="I46" s="4" t="s">
        <v>310</v>
      </c>
      <c r="J46" s="1" t="s">
        <v>311</v>
      </c>
      <c r="K46" s="1" t="s">
        <v>383</v>
      </c>
      <c r="L46" s="1">
        <v>3</v>
      </c>
      <c r="M46" s="1">
        <v>1</v>
      </c>
      <c r="N46" s="1" t="s">
        <v>384</v>
      </c>
      <c r="O46" s="1" t="s">
        <v>385</v>
      </c>
      <c r="P46" s="1">
        <v>0</v>
      </c>
      <c r="Q46" s="8">
        <v>33793210</v>
      </c>
      <c r="R46" s="8">
        <v>3474173</v>
      </c>
      <c r="S46" s="8">
        <v>23999469</v>
      </c>
      <c r="T46" s="8" t="s">
        <v>386</v>
      </c>
      <c r="U46" s="9">
        <f>IF(R46&gt;0,Q46/R46,"")</f>
        <v>9.726979629396693</v>
      </c>
      <c r="V46" s="10">
        <f>SUMIFS(fct_world_monthly!$J$2:$J$361,fct_world_monthly!$C$2:$C$361,C46,fct_world_monthly!$F$2:$F$361,F46)</f>
        <v>111855439</v>
      </c>
      <c r="W46" s="11">
        <f>IF(V46&gt;0,Q46/V46,"")</f>
        <v>0.30211503617629182</v>
      </c>
      <c r="X46" s="1" t="s">
        <v>232</v>
      </c>
      <c r="Y46" s="1" t="s">
        <v>166</v>
      </c>
      <c r="Z46" s="19">
        <f>IF(U46="","",SUMIFS(Unit_Value_Review_QC!$K$10:$K$53,Unit_Value_Review_QC!$I$10:$I$53,"PARTNER|"&amp;F46&amp;"|"&amp;I46))</f>
        <v>10.323147527272614</v>
      </c>
      <c r="AA46" s="20">
        <f>IFERROR(U46/Z46,"")</f>
        <v>0.94224940636555754</v>
      </c>
      <c r="AB46" s="4" t="str">
        <f>IF(OR(N46&lt;&gt;"REPORTED",U46=""),"NOT_APPLICABLE",IF(OR(AA46&lt;Unit_Value_Review_QC!$I$6,AA46&gt;Unit_Value_Review_QC!$I$5),"REVIEW","WITHIN_BAND"))</f>
        <v>WITHIN_BAND</v>
      </c>
    </row>
    <row r="47" spans="1:28">
      <c r="A47" s="1" t="s">
        <v>431</v>
      </c>
      <c r="B47" s="6">
        <v>43497</v>
      </c>
      <c r="C47" s="1">
        <v>201902</v>
      </c>
      <c r="D47" s="1">
        <v>2019</v>
      </c>
      <c r="E47" s="1">
        <v>2</v>
      </c>
      <c r="F47" s="4" t="s">
        <v>256</v>
      </c>
      <c r="G47" s="4" t="s">
        <v>258</v>
      </c>
      <c r="H47" s="1">
        <v>669</v>
      </c>
      <c r="I47" s="4" t="s">
        <v>313</v>
      </c>
      <c r="J47" s="1" t="s">
        <v>314</v>
      </c>
      <c r="K47" s="1" t="s">
        <v>383</v>
      </c>
      <c r="L47" s="1">
        <v>3</v>
      </c>
      <c r="M47" s="1">
        <v>1</v>
      </c>
      <c r="N47" s="1" t="s">
        <v>384</v>
      </c>
      <c r="O47" s="1" t="s">
        <v>385</v>
      </c>
      <c r="P47" s="1">
        <v>0</v>
      </c>
      <c r="Q47" s="8">
        <v>1962664</v>
      </c>
      <c r="R47" s="8">
        <v>133293</v>
      </c>
      <c r="S47" s="8">
        <v>969590</v>
      </c>
      <c r="T47" s="8" t="s">
        <v>386</v>
      </c>
      <c r="U47" s="9">
        <f>IF(R47&gt;0,Q47/R47,"")</f>
        <v>14.724434141327752</v>
      </c>
      <c r="V47" s="10">
        <f>SUMIFS(fct_world_monthly!$J$2:$J$361,fct_world_monthly!$C$2:$C$361,C47,fct_world_monthly!$F$2:$F$361,F47)</f>
        <v>111855439</v>
      </c>
      <c r="W47" s="11">
        <f>IF(V47&gt;0,Q47/V47,"")</f>
        <v>1.7546433303077914E-2</v>
      </c>
      <c r="X47" s="1" t="s">
        <v>232</v>
      </c>
      <c r="Y47" s="1" t="s">
        <v>166</v>
      </c>
      <c r="Z47" s="19">
        <f>IF(U47="","",SUMIFS(Unit_Value_Review_QC!$K$10:$K$53,Unit_Value_Review_QC!$I$10:$I$53,"PARTNER|"&amp;F47&amp;"|"&amp;I47))</f>
        <v>13.552232139720488</v>
      </c>
      <c r="AA47" s="20">
        <f>IFERROR(U47/Z47,"")</f>
        <v>1.0864951241627301</v>
      </c>
      <c r="AB47" s="4" t="str">
        <f>IF(OR(N47&lt;&gt;"REPORTED",U47=""),"NOT_APPLICABLE",IF(OR(AA47&lt;Unit_Value_Review_QC!$I$6,AA47&gt;Unit_Value_Review_QC!$I$5),"REVIEW","WITHIN_BAND"))</f>
        <v>WITHIN_BAND</v>
      </c>
    </row>
    <row r="48" spans="1:28">
      <c r="A48" s="1" t="s">
        <v>432</v>
      </c>
      <c r="B48" s="6">
        <v>43497</v>
      </c>
      <c r="C48" s="1">
        <v>201902</v>
      </c>
      <c r="D48" s="1">
        <v>2019</v>
      </c>
      <c r="E48" s="1">
        <v>2</v>
      </c>
      <c r="F48" s="4" t="s">
        <v>256</v>
      </c>
      <c r="G48" s="4" t="s">
        <v>258</v>
      </c>
      <c r="H48" s="1">
        <v>676</v>
      </c>
      <c r="I48" s="4" t="s">
        <v>316</v>
      </c>
      <c r="J48" s="1" t="s">
        <v>317</v>
      </c>
      <c r="K48" s="1" t="s">
        <v>383</v>
      </c>
      <c r="L48" s="1">
        <v>3</v>
      </c>
      <c r="M48" s="1">
        <v>1</v>
      </c>
      <c r="N48" s="1" t="s">
        <v>384</v>
      </c>
      <c r="O48" s="1" t="s">
        <v>385</v>
      </c>
      <c r="P48" s="1">
        <v>0</v>
      </c>
      <c r="Q48" s="8">
        <v>266034</v>
      </c>
      <c r="R48" s="8">
        <v>19244</v>
      </c>
      <c r="S48" s="8">
        <v>157843</v>
      </c>
      <c r="T48" s="8" t="s">
        <v>386</v>
      </c>
      <c r="U48" s="9">
        <f>IF(R48&gt;0,Q48/R48,"")</f>
        <v>13.824256911245064</v>
      </c>
      <c r="V48" s="10">
        <f>SUMIFS(fct_world_monthly!$J$2:$J$361,fct_world_monthly!$C$2:$C$361,C48,fct_world_monthly!$F$2:$F$361,F48)</f>
        <v>111855439</v>
      </c>
      <c r="W48" s="11">
        <f>IF(V48&gt;0,Q48/V48,"")</f>
        <v>2.3783733931793875E-3</v>
      </c>
      <c r="X48" s="1" t="s">
        <v>232</v>
      </c>
      <c r="Y48" s="1" t="s">
        <v>166</v>
      </c>
      <c r="Z48" s="19">
        <f>IF(U48="","",SUMIFS(Unit_Value_Review_QC!$K$10:$K$53,Unit_Value_Review_QC!$I$10:$I$53,"PARTNER|"&amp;F48&amp;"|"&amp;I48))</f>
        <v>16.294942108470444</v>
      </c>
      <c r="AA48" s="20">
        <f>IFERROR(U48/Z48,"")</f>
        <v>0.84837717245150146</v>
      </c>
      <c r="AB48" s="4" t="str">
        <f>IF(OR(N48&lt;&gt;"REPORTED",U48=""),"NOT_APPLICABLE",IF(OR(AA48&lt;Unit_Value_Review_QC!$I$6,AA48&gt;Unit_Value_Review_QC!$I$5),"REVIEW","WITHIN_BAND"))</f>
        <v>WITHIN_BAND</v>
      </c>
    </row>
    <row r="49" spans="1:28">
      <c r="A49" s="1" t="s">
        <v>433</v>
      </c>
      <c r="B49" s="6">
        <v>43497</v>
      </c>
      <c r="C49" s="1">
        <v>201902</v>
      </c>
      <c r="D49" s="1">
        <v>2019</v>
      </c>
      <c r="E49" s="1">
        <v>2</v>
      </c>
      <c r="F49" s="4" t="s">
        <v>256</v>
      </c>
      <c r="G49" s="4" t="s">
        <v>258</v>
      </c>
      <c r="H49" s="1">
        <v>690</v>
      </c>
      <c r="I49" s="4" t="s">
        <v>319</v>
      </c>
      <c r="J49" s="1" t="s">
        <v>320</v>
      </c>
      <c r="K49" s="1" t="s">
        <v>383</v>
      </c>
      <c r="L49" s="1">
        <v>3</v>
      </c>
      <c r="M49" s="1">
        <v>1</v>
      </c>
      <c r="N49" s="1" t="s">
        <v>384</v>
      </c>
      <c r="O49" s="1" t="s">
        <v>385</v>
      </c>
      <c r="P49" s="1">
        <v>0</v>
      </c>
      <c r="Q49" s="8">
        <v>1890736</v>
      </c>
      <c r="R49" s="8">
        <v>109612</v>
      </c>
      <c r="S49" s="8">
        <v>776698</v>
      </c>
      <c r="T49" s="8" t="s">
        <v>386</v>
      </c>
      <c r="U49" s="9">
        <f>IF(R49&gt;0,Q49/R49,"")</f>
        <v>17.249352260701382</v>
      </c>
      <c r="V49" s="10">
        <f>SUMIFS(fct_world_monthly!$J$2:$J$361,fct_world_monthly!$C$2:$C$361,C49,fct_world_monthly!$F$2:$F$361,F49)</f>
        <v>111855439</v>
      </c>
      <c r="W49" s="11">
        <f>IF(V49&gt;0,Q49/V49,"")</f>
        <v>1.690338902518634E-2</v>
      </c>
      <c r="X49" s="1" t="s">
        <v>232</v>
      </c>
      <c r="Y49" s="1" t="s">
        <v>166</v>
      </c>
      <c r="Z49" s="19">
        <f>IF(U49="","",SUMIFS(Unit_Value_Review_QC!$K$10:$K$53,Unit_Value_Review_QC!$I$10:$I$53,"PARTNER|"&amp;F49&amp;"|"&amp;I49))</f>
        <v>21.029827109089425</v>
      </c>
      <c r="AA49" s="20">
        <f>IFERROR(U49/Z49,"")</f>
        <v>0.82023271856790203</v>
      </c>
      <c r="AB49" s="4" t="str">
        <f>IF(OR(N49&lt;&gt;"REPORTED",U49=""),"NOT_APPLICABLE",IF(OR(AA49&lt;Unit_Value_Review_QC!$I$6,AA49&gt;Unit_Value_Review_QC!$I$5),"REVIEW","WITHIN_BAND"))</f>
        <v>WITHIN_BAND</v>
      </c>
    </row>
    <row r="50" spans="1:28">
      <c r="A50" s="1" t="s">
        <v>434</v>
      </c>
      <c r="B50" s="6">
        <v>43497</v>
      </c>
      <c r="C50" s="1">
        <v>201902</v>
      </c>
      <c r="D50" s="1">
        <v>2019</v>
      </c>
      <c r="E50" s="1">
        <v>2</v>
      </c>
      <c r="F50" s="4" t="s">
        <v>256</v>
      </c>
      <c r="G50" s="4" t="s">
        <v>258</v>
      </c>
      <c r="H50" s="1">
        <v>696</v>
      </c>
      <c r="I50" s="4" t="s">
        <v>322</v>
      </c>
      <c r="J50" s="1" t="s">
        <v>323</v>
      </c>
      <c r="K50" s="1" t="s">
        <v>383</v>
      </c>
      <c r="L50" s="1">
        <v>3</v>
      </c>
      <c r="M50" s="1">
        <v>1</v>
      </c>
      <c r="N50" s="1" t="s">
        <v>384</v>
      </c>
      <c r="O50" s="1" t="s">
        <v>385</v>
      </c>
      <c r="P50" s="1">
        <v>0</v>
      </c>
      <c r="Q50" s="8">
        <v>1968265</v>
      </c>
      <c r="R50" s="8">
        <v>140299</v>
      </c>
      <c r="S50" s="8">
        <v>747847</v>
      </c>
      <c r="T50" s="8" t="s">
        <v>386</v>
      </c>
      <c r="U50" s="9">
        <f>IF(R50&gt;0,Q50/R50,"")</f>
        <v>14.029073621337286</v>
      </c>
      <c r="V50" s="10">
        <f>SUMIFS(fct_world_monthly!$J$2:$J$361,fct_world_monthly!$C$2:$C$361,C50,fct_world_monthly!$F$2:$F$361,F50)</f>
        <v>111855439</v>
      </c>
      <c r="W50" s="11">
        <f>IF(V50&gt;0,Q50/V50,"")</f>
        <v>1.759650686275524E-2</v>
      </c>
      <c r="X50" s="1" t="s">
        <v>232</v>
      </c>
      <c r="Y50" s="1" t="s">
        <v>166</v>
      </c>
      <c r="Z50" s="19">
        <f>IF(U50="","",SUMIFS(Unit_Value_Review_QC!$K$10:$K$53,Unit_Value_Review_QC!$I$10:$I$53,"PARTNER|"&amp;F50&amp;"|"&amp;I50))</f>
        <v>18.09118149032647</v>
      </c>
      <c r="AA50" s="20">
        <f>IFERROR(U50/Z50,"")</f>
        <v>0.77546475496024225</v>
      </c>
      <c r="AB50" s="4" t="str">
        <f>IF(OR(N50&lt;&gt;"REPORTED",U50=""),"NOT_APPLICABLE",IF(OR(AA50&lt;Unit_Value_Review_QC!$I$6,AA50&gt;Unit_Value_Review_QC!$I$5),"REVIEW","WITHIN_BAND"))</f>
        <v>WITHIN_BAND</v>
      </c>
    </row>
    <row r="51" spans="1:28">
      <c r="A51" s="1" t="s">
        <v>435</v>
      </c>
      <c r="B51" s="6">
        <v>43497</v>
      </c>
      <c r="C51" s="1">
        <v>201902</v>
      </c>
      <c r="D51" s="1">
        <v>2019</v>
      </c>
      <c r="E51" s="1">
        <v>2</v>
      </c>
      <c r="F51" s="4" t="s">
        <v>256</v>
      </c>
      <c r="G51" s="4" t="s">
        <v>258</v>
      </c>
      <c r="H51" s="1">
        <v>720</v>
      </c>
      <c r="I51" s="4" t="s">
        <v>325</v>
      </c>
      <c r="J51" s="1" t="s">
        <v>326</v>
      </c>
      <c r="K51" s="1" t="s">
        <v>383</v>
      </c>
      <c r="L51" s="1">
        <v>3</v>
      </c>
      <c r="M51" s="1">
        <v>1</v>
      </c>
      <c r="N51" s="1" t="s">
        <v>384</v>
      </c>
      <c r="O51" s="1" t="s">
        <v>385</v>
      </c>
      <c r="P51" s="1">
        <v>0</v>
      </c>
      <c r="Q51" s="8">
        <v>4157272</v>
      </c>
      <c r="R51" s="8">
        <v>251187</v>
      </c>
      <c r="S51" s="8">
        <v>1368671</v>
      </c>
      <c r="T51" s="8" t="s">
        <v>386</v>
      </c>
      <c r="U51" s="9">
        <f>IF(R51&gt;0,Q51/R51,"")</f>
        <v>16.550506196578645</v>
      </c>
      <c r="V51" s="10">
        <f>SUMIFS(fct_world_monthly!$J$2:$J$361,fct_world_monthly!$C$2:$C$361,C51,fct_world_monthly!$F$2:$F$361,F51)</f>
        <v>111855439</v>
      </c>
      <c r="W51" s="11">
        <f>IF(V51&gt;0,Q51/V51,"")</f>
        <v>3.7166471627722991E-2</v>
      </c>
      <c r="X51" s="1" t="s">
        <v>232</v>
      </c>
      <c r="Y51" s="1" t="s">
        <v>166</v>
      </c>
      <c r="Z51" s="19">
        <f>IF(U51="","",SUMIFS(Unit_Value_Review_QC!$K$10:$K$53,Unit_Value_Review_QC!$I$10:$I$53,"PARTNER|"&amp;F51&amp;"|"&amp;I51))</f>
        <v>18.213915185849537</v>
      </c>
      <c r="AA51" s="20">
        <f>IFERROR(U51/Z51,"")</f>
        <v>0.90867372707636185</v>
      </c>
      <c r="AB51" s="4" t="str">
        <f>IF(OR(N51&lt;&gt;"REPORTED",U51=""),"NOT_APPLICABLE",IF(OR(AA51&lt;Unit_Value_Review_QC!$I$6,AA51&gt;Unit_Value_Review_QC!$I$5),"REVIEW","WITHIN_BAND"))</f>
        <v>WITHIN_BAND</v>
      </c>
    </row>
    <row r="52" spans="1:28">
      <c r="A52" s="1" t="s">
        <v>436</v>
      </c>
      <c r="B52" s="6">
        <v>43497</v>
      </c>
      <c r="C52" s="1">
        <v>201902</v>
      </c>
      <c r="D52" s="1">
        <v>2019</v>
      </c>
      <c r="E52" s="1">
        <v>2</v>
      </c>
      <c r="F52" s="4" t="s">
        <v>265</v>
      </c>
      <c r="G52" s="4" t="s">
        <v>266</v>
      </c>
      <c r="H52" s="1">
        <v>52</v>
      </c>
      <c r="I52" s="4" t="s">
        <v>296</v>
      </c>
      <c r="J52" s="1" t="s">
        <v>297</v>
      </c>
      <c r="K52" s="1" t="s">
        <v>383</v>
      </c>
      <c r="L52" s="1">
        <v>3</v>
      </c>
      <c r="M52" s="1">
        <v>1</v>
      </c>
      <c r="N52" s="1" t="s">
        <v>384</v>
      </c>
      <c r="O52" s="1" t="s">
        <v>385</v>
      </c>
      <c r="P52" s="1">
        <v>0</v>
      </c>
      <c r="Q52" s="8">
        <v>5176293</v>
      </c>
      <c r="R52" s="8">
        <v>267405</v>
      </c>
      <c r="S52" s="8">
        <v>887431</v>
      </c>
      <c r="T52" s="8" t="s">
        <v>386</v>
      </c>
      <c r="U52" s="9">
        <f>IF(R52&gt;0,Q52/R52,"")</f>
        <v>19.357502664497673</v>
      </c>
      <c r="V52" s="10">
        <f>SUMIFS(fct_world_monthly!$J$2:$J$361,fct_world_monthly!$C$2:$C$361,C52,fct_world_monthly!$F$2:$F$361,F52)</f>
        <v>35542867</v>
      </c>
      <c r="W52" s="11">
        <f>IF(V52&gt;0,Q52/V52,"")</f>
        <v>0.14563521282624725</v>
      </c>
      <c r="X52" s="1" t="s">
        <v>232</v>
      </c>
      <c r="Y52" s="1" t="s">
        <v>166</v>
      </c>
      <c r="Z52" s="19">
        <f>IF(U52="","",SUMIFS(Unit_Value_Review_QC!$K$10:$K$53,Unit_Value_Review_QC!$I$10:$I$53,"PARTNER|"&amp;F52&amp;"|"&amp;I52))</f>
        <v>19.213268245879746</v>
      </c>
      <c r="AA52" s="20">
        <f>IFERROR(U52/Z52,"")</f>
        <v>1.0075070215422022</v>
      </c>
      <c r="AB52" s="4" t="str">
        <f>IF(OR(N52&lt;&gt;"REPORTED",U52=""),"NOT_APPLICABLE",IF(OR(AA52&lt;Unit_Value_Review_QC!$I$6,AA52&gt;Unit_Value_Review_QC!$I$5),"REVIEW","WITHIN_BAND"))</f>
        <v>WITHIN_BAND</v>
      </c>
    </row>
    <row r="53" spans="1:28">
      <c r="A53" s="1" t="s">
        <v>437</v>
      </c>
      <c r="B53" s="6">
        <v>43497</v>
      </c>
      <c r="C53" s="1">
        <v>201902</v>
      </c>
      <c r="D53" s="1">
        <v>2019</v>
      </c>
      <c r="E53" s="1">
        <v>2</v>
      </c>
      <c r="F53" s="4" t="s">
        <v>265</v>
      </c>
      <c r="G53" s="4" t="s">
        <v>266</v>
      </c>
      <c r="H53" s="1">
        <v>204</v>
      </c>
      <c r="I53" s="4" t="s">
        <v>301</v>
      </c>
      <c r="J53" s="1" t="s">
        <v>302</v>
      </c>
      <c r="K53" s="1" t="s">
        <v>383</v>
      </c>
      <c r="L53" s="1">
        <v>3</v>
      </c>
      <c r="M53" s="1">
        <v>1</v>
      </c>
      <c r="N53" s="1" t="s">
        <v>384</v>
      </c>
      <c r="O53" s="1" t="s">
        <v>385</v>
      </c>
      <c r="P53" s="1">
        <v>0</v>
      </c>
      <c r="Q53" s="8">
        <v>159109</v>
      </c>
      <c r="R53" s="8">
        <v>9012</v>
      </c>
      <c r="S53" s="8">
        <v>27847</v>
      </c>
      <c r="T53" s="8" t="s">
        <v>386</v>
      </c>
      <c r="U53" s="9">
        <f>IF(R53&gt;0,Q53/R53,"")</f>
        <v>17.655237461162894</v>
      </c>
      <c r="V53" s="10">
        <f>SUMIFS(fct_world_monthly!$J$2:$J$361,fct_world_monthly!$C$2:$C$361,C53,fct_world_monthly!$F$2:$F$361,F53)</f>
        <v>35542867</v>
      </c>
      <c r="W53" s="11">
        <f>IF(V53&gt;0,Q53/V53,"")</f>
        <v>4.4765381475838735E-3</v>
      </c>
      <c r="X53" s="1" t="s">
        <v>232</v>
      </c>
      <c r="Y53" s="1" t="s">
        <v>166</v>
      </c>
      <c r="Z53" s="19">
        <f>IF(U53="","",SUMIFS(Unit_Value_Review_QC!$K$10:$K$53,Unit_Value_Review_QC!$I$10:$I$53,"PARTNER|"&amp;F53&amp;"|"&amp;I53))</f>
        <v>16.024818561257973</v>
      </c>
      <c r="AA53" s="20">
        <f>IFERROR(U53/Z53,"")</f>
        <v>1.1017433610042029</v>
      </c>
      <c r="AB53" s="4" t="str">
        <f>IF(OR(N53&lt;&gt;"REPORTED",U53=""),"NOT_APPLICABLE",IF(OR(AA53&lt;Unit_Value_Review_QC!$I$6,AA53&gt;Unit_Value_Review_QC!$I$5),"REVIEW","WITHIN_BAND"))</f>
        <v>WITHIN_BAND</v>
      </c>
    </row>
    <row r="54" spans="1:28">
      <c r="A54" s="1" t="s">
        <v>438</v>
      </c>
      <c r="B54" s="6">
        <v>43497</v>
      </c>
      <c r="C54" s="1">
        <v>201902</v>
      </c>
      <c r="D54" s="1">
        <v>2019</v>
      </c>
      <c r="E54" s="1">
        <v>2</v>
      </c>
      <c r="F54" s="4" t="s">
        <v>265</v>
      </c>
      <c r="G54" s="4" t="s">
        <v>266</v>
      </c>
      <c r="H54" s="1">
        <v>662</v>
      </c>
      <c r="I54" s="4" t="s">
        <v>304</v>
      </c>
      <c r="J54" s="1" t="s">
        <v>305</v>
      </c>
      <c r="K54" s="1" t="s">
        <v>383</v>
      </c>
      <c r="L54" s="1">
        <v>3</v>
      </c>
      <c r="M54" s="1">
        <v>1</v>
      </c>
      <c r="N54" s="1" t="s">
        <v>384</v>
      </c>
      <c r="O54" s="1" t="s">
        <v>385</v>
      </c>
      <c r="P54" s="1">
        <v>0</v>
      </c>
      <c r="Q54" s="8">
        <v>227253</v>
      </c>
      <c r="R54" s="8">
        <v>16702</v>
      </c>
      <c r="S54" s="8">
        <v>40161</v>
      </c>
      <c r="T54" s="8" t="s">
        <v>386</v>
      </c>
      <c r="U54" s="9">
        <f>IF(R54&gt;0,Q54/R54,"")</f>
        <v>13.606334570710095</v>
      </c>
      <c r="V54" s="10">
        <f>SUMIFS(fct_world_monthly!$J$2:$J$361,fct_world_monthly!$C$2:$C$361,C54,fct_world_monthly!$F$2:$F$361,F54)</f>
        <v>35542867</v>
      </c>
      <c r="W54" s="11">
        <f>IF(V54&gt;0,Q54/V54,"")</f>
        <v>6.3937723425631365E-3</v>
      </c>
      <c r="X54" s="1" t="s">
        <v>232</v>
      </c>
      <c r="Y54" s="1" t="s">
        <v>166</v>
      </c>
      <c r="Z54" s="19">
        <f>IF(U54="","",SUMIFS(Unit_Value_Review_QC!$K$10:$K$53,Unit_Value_Review_QC!$I$10:$I$53,"PARTNER|"&amp;F54&amp;"|"&amp;I54))</f>
        <v>13.24068828999865</v>
      </c>
      <c r="AA54" s="20">
        <f>IFERROR(U54/Z54,"")</f>
        <v>1.0276153529713132</v>
      </c>
      <c r="AB54" s="4" t="str">
        <f>IF(OR(N54&lt;&gt;"REPORTED",U54=""),"NOT_APPLICABLE",IF(OR(AA54&lt;Unit_Value_Review_QC!$I$6,AA54&gt;Unit_Value_Review_QC!$I$5),"REVIEW","WITHIN_BAND"))</f>
        <v>WITHIN_BAND</v>
      </c>
    </row>
    <row r="55" spans="1:28">
      <c r="A55" s="1" t="s">
        <v>439</v>
      </c>
      <c r="B55" s="6">
        <v>43497</v>
      </c>
      <c r="C55" s="1">
        <v>201902</v>
      </c>
      <c r="D55" s="1">
        <v>2019</v>
      </c>
      <c r="E55" s="1">
        <v>2</v>
      </c>
      <c r="F55" s="4" t="s">
        <v>265</v>
      </c>
      <c r="G55" s="4" t="s">
        <v>266</v>
      </c>
      <c r="H55" s="1">
        <v>664</v>
      </c>
      <c r="I55" s="4" t="s">
        <v>307</v>
      </c>
      <c r="J55" s="1" t="s">
        <v>308</v>
      </c>
      <c r="K55" s="1" t="s">
        <v>383</v>
      </c>
      <c r="L55" s="1">
        <v>3</v>
      </c>
      <c r="M55" s="1">
        <v>1</v>
      </c>
      <c r="N55" s="1" t="s">
        <v>384</v>
      </c>
      <c r="O55" s="1" t="s">
        <v>385</v>
      </c>
      <c r="P55" s="1">
        <v>0</v>
      </c>
      <c r="Q55" s="8">
        <v>316696</v>
      </c>
      <c r="R55" s="8">
        <v>17839</v>
      </c>
      <c r="S55" s="8">
        <v>73422</v>
      </c>
      <c r="T55" s="8" t="s">
        <v>386</v>
      </c>
      <c r="U55" s="9">
        <f>IF(R55&gt;0,Q55/R55,"")</f>
        <v>17.753013061270252</v>
      </c>
      <c r="V55" s="10">
        <f>SUMIFS(fct_world_monthly!$J$2:$J$361,fct_world_monthly!$C$2:$C$361,C55,fct_world_monthly!$F$2:$F$361,F55)</f>
        <v>35542867</v>
      </c>
      <c r="W55" s="11">
        <f>IF(V55&gt;0,Q55/V55,"")</f>
        <v>8.9102547636351337E-3</v>
      </c>
      <c r="X55" s="1" t="s">
        <v>232</v>
      </c>
      <c r="Y55" s="1" t="s">
        <v>166</v>
      </c>
      <c r="Z55" s="19">
        <f>IF(U55="","",SUMIFS(Unit_Value_Review_QC!$K$10:$K$53,Unit_Value_Review_QC!$I$10:$I$53,"PARTNER|"&amp;F55&amp;"|"&amp;I55))</f>
        <v>13.033767004833301</v>
      </c>
      <c r="AA55" s="20">
        <f>IFERROR(U55/Z55,"")</f>
        <v>1.3620784424554251</v>
      </c>
      <c r="AB55" s="4" t="str">
        <f>IF(OR(N55&lt;&gt;"REPORTED",U55=""),"NOT_APPLICABLE",IF(OR(AA55&lt;Unit_Value_Review_QC!$I$6,AA55&gt;Unit_Value_Review_QC!$I$5),"REVIEW","WITHIN_BAND"))</f>
        <v>WITHIN_BAND</v>
      </c>
    </row>
    <row r="56" spans="1:28">
      <c r="A56" s="1" t="s">
        <v>440</v>
      </c>
      <c r="B56" s="6">
        <v>43497</v>
      </c>
      <c r="C56" s="1">
        <v>201902</v>
      </c>
      <c r="D56" s="1">
        <v>2019</v>
      </c>
      <c r="E56" s="1">
        <v>2</v>
      </c>
      <c r="F56" s="4" t="s">
        <v>265</v>
      </c>
      <c r="G56" s="4" t="s">
        <v>266</v>
      </c>
      <c r="H56" s="1">
        <v>666</v>
      </c>
      <c r="I56" s="4" t="s">
        <v>310</v>
      </c>
      <c r="J56" s="1" t="s">
        <v>311</v>
      </c>
      <c r="K56" s="1" t="s">
        <v>383</v>
      </c>
      <c r="L56" s="1">
        <v>3</v>
      </c>
      <c r="M56" s="1">
        <v>1</v>
      </c>
      <c r="N56" s="1" t="s">
        <v>384</v>
      </c>
      <c r="O56" s="1" t="s">
        <v>385</v>
      </c>
      <c r="P56" s="1">
        <v>0</v>
      </c>
      <c r="Q56" s="8">
        <v>6728086</v>
      </c>
      <c r="R56" s="8">
        <v>512567</v>
      </c>
      <c r="S56" s="8">
        <v>1598347</v>
      </c>
      <c r="T56" s="8" t="s">
        <v>386</v>
      </c>
      <c r="U56" s="9">
        <f>IF(R56&gt;0,Q56/R56,"")</f>
        <v>13.126256664982334</v>
      </c>
      <c r="V56" s="10">
        <f>SUMIFS(fct_world_monthly!$J$2:$J$361,fct_world_monthly!$C$2:$C$361,C56,fct_world_monthly!$F$2:$F$361,F56)</f>
        <v>35542867</v>
      </c>
      <c r="W56" s="11">
        <f>IF(V56&gt;0,Q56/V56,"")</f>
        <v>0.18929497161835593</v>
      </c>
      <c r="X56" s="1" t="s">
        <v>232</v>
      </c>
      <c r="Y56" s="1" t="s">
        <v>166</v>
      </c>
      <c r="Z56" s="19">
        <f>IF(U56="","",SUMIFS(Unit_Value_Review_QC!$K$10:$K$53,Unit_Value_Review_QC!$I$10:$I$53,"PARTNER|"&amp;F56&amp;"|"&amp;I56))</f>
        <v>12.503788450831344</v>
      </c>
      <c r="AA56" s="20">
        <f>IFERROR(U56/Z56,"")</f>
        <v>1.0497823692874142</v>
      </c>
      <c r="AB56" s="4" t="str">
        <f>IF(OR(N56&lt;&gt;"REPORTED",U56=""),"NOT_APPLICABLE",IF(OR(AA56&lt;Unit_Value_Review_QC!$I$6,AA56&gt;Unit_Value_Review_QC!$I$5),"REVIEW","WITHIN_BAND"))</f>
        <v>WITHIN_BAND</v>
      </c>
    </row>
    <row r="57" spans="1:28">
      <c r="A57" s="1" t="s">
        <v>441</v>
      </c>
      <c r="B57" s="6">
        <v>43497</v>
      </c>
      <c r="C57" s="1">
        <v>201902</v>
      </c>
      <c r="D57" s="1">
        <v>2019</v>
      </c>
      <c r="E57" s="1">
        <v>2</v>
      </c>
      <c r="F57" s="4" t="s">
        <v>265</v>
      </c>
      <c r="G57" s="4" t="s">
        <v>266</v>
      </c>
      <c r="H57" s="1">
        <v>669</v>
      </c>
      <c r="I57" s="4" t="s">
        <v>313</v>
      </c>
      <c r="J57" s="1" t="s">
        <v>314</v>
      </c>
      <c r="K57" s="1" t="s">
        <v>383</v>
      </c>
      <c r="L57" s="1">
        <v>3</v>
      </c>
      <c r="M57" s="1">
        <v>1</v>
      </c>
      <c r="N57" s="1" t="s">
        <v>384</v>
      </c>
      <c r="O57" s="1" t="s">
        <v>385</v>
      </c>
      <c r="P57" s="1">
        <v>0</v>
      </c>
      <c r="Q57" s="8">
        <v>273761</v>
      </c>
      <c r="R57" s="8">
        <v>17679</v>
      </c>
      <c r="S57" s="8">
        <v>62484</v>
      </c>
      <c r="T57" s="8" t="s">
        <v>386</v>
      </c>
      <c r="U57" s="9">
        <f>IF(R57&gt;0,Q57/R57,"")</f>
        <v>15.485095310820748</v>
      </c>
      <c r="V57" s="10">
        <f>SUMIFS(fct_world_monthly!$J$2:$J$361,fct_world_monthly!$C$2:$C$361,C57,fct_world_monthly!$F$2:$F$361,F57)</f>
        <v>35542867</v>
      </c>
      <c r="W57" s="11">
        <f>IF(V57&gt;0,Q57/V57,"")</f>
        <v>7.7022768028251632E-3</v>
      </c>
      <c r="X57" s="1" t="s">
        <v>232</v>
      </c>
      <c r="Y57" s="1" t="s">
        <v>166</v>
      </c>
      <c r="Z57" s="19">
        <f>IF(U57="","",SUMIFS(Unit_Value_Review_QC!$K$10:$K$53,Unit_Value_Review_QC!$I$10:$I$53,"PARTNER|"&amp;F57&amp;"|"&amp;I57))</f>
        <v>16.58404384448577</v>
      </c>
      <c r="AA57" s="20">
        <f>IFERROR(U57/Z57,"")</f>
        <v>0.93373458584828672</v>
      </c>
      <c r="AB57" s="4" t="str">
        <f>IF(OR(N57&lt;&gt;"REPORTED",U57=""),"NOT_APPLICABLE",IF(OR(AA57&lt;Unit_Value_Review_QC!$I$6,AA57&gt;Unit_Value_Review_QC!$I$5),"REVIEW","WITHIN_BAND"))</f>
        <v>WITHIN_BAND</v>
      </c>
    </row>
    <row r="58" spans="1:28">
      <c r="A58" s="1" t="s">
        <v>442</v>
      </c>
      <c r="B58" s="6">
        <v>43497</v>
      </c>
      <c r="C58" s="1">
        <v>201902</v>
      </c>
      <c r="D58" s="1">
        <v>2019</v>
      </c>
      <c r="E58" s="1">
        <v>2</v>
      </c>
      <c r="F58" s="4" t="s">
        <v>265</v>
      </c>
      <c r="G58" s="4" t="s">
        <v>266</v>
      </c>
      <c r="H58" s="1">
        <v>676</v>
      </c>
      <c r="I58" s="4" t="s">
        <v>316</v>
      </c>
      <c r="J58" s="1" t="s">
        <v>317</v>
      </c>
      <c r="K58" s="1" t="s">
        <v>383</v>
      </c>
      <c r="L58" s="1">
        <v>3</v>
      </c>
      <c r="M58" s="1">
        <v>1</v>
      </c>
      <c r="N58" s="1" t="s">
        <v>384</v>
      </c>
      <c r="O58" s="1" t="s">
        <v>385</v>
      </c>
      <c r="P58" s="1">
        <v>0</v>
      </c>
      <c r="Q58" s="8">
        <v>1160890</v>
      </c>
      <c r="R58" s="8">
        <v>124833</v>
      </c>
      <c r="S58" s="8">
        <v>356693</v>
      </c>
      <c r="T58" s="8" t="s">
        <v>386</v>
      </c>
      <c r="U58" s="9">
        <f>IF(R58&gt;0,Q58/R58,"")</f>
        <v>9.299544191039228</v>
      </c>
      <c r="V58" s="10">
        <f>SUMIFS(fct_world_monthly!$J$2:$J$361,fct_world_monthly!$C$2:$C$361,C58,fct_world_monthly!$F$2:$F$361,F58)</f>
        <v>35542867</v>
      </c>
      <c r="W58" s="11">
        <f>IF(V58&gt;0,Q58/V58,"")</f>
        <v>3.2661687083374566E-2</v>
      </c>
      <c r="X58" s="1" t="s">
        <v>232</v>
      </c>
      <c r="Y58" s="1" t="s">
        <v>166</v>
      </c>
      <c r="Z58" s="19">
        <f>IF(U58="","",SUMIFS(Unit_Value_Review_QC!$K$10:$K$53,Unit_Value_Review_QC!$I$10:$I$53,"PARTNER|"&amp;F58&amp;"|"&amp;I58))</f>
        <v>12.705450477595873</v>
      </c>
      <c r="AA58" s="20">
        <f>IFERROR(U58/Z58,"")</f>
        <v>0.73193344914747871</v>
      </c>
      <c r="AB58" s="4" t="str">
        <f>IF(OR(N58&lt;&gt;"REPORTED",U58=""),"NOT_APPLICABLE",IF(OR(AA58&lt;Unit_Value_Review_QC!$I$6,AA58&gt;Unit_Value_Review_QC!$I$5),"REVIEW","WITHIN_BAND"))</f>
        <v>WITHIN_BAND</v>
      </c>
    </row>
    <row r="59" spans="1:28">
      <c r="A59" s="1" t="s">
        <v>443</v>
      </c>
      <c r="B59" s="6">
        <v>43497</v>
      </c>
      <c r="C59" s="1">
        <v>201902</v>
      </c>
      <c r="D59" s="1">
        <v>2019</v>
      </c>
      <c r="E59" s="1">
        <v>2</v>
      </c>
      <c r="F59" s="4" t="s">
        <v>265</v>
      </c>
      <c r="G59" s="4" t="s">
        <v>266</v>
      </c>
      <c r="H59" s="1">
        <v>690</v>
      </c>
      <c r="I59" s="4" t="s">
        <v>319</v>
      </c>
      <c r="J59" s="1" t="s">
        <v>320</v>
      </c>
      <c r="K59" s="1" t="s">
        <v>383</v>
      </c>
      <c r="L59" s="1">
        <v>3</v>
      </c>
      <c r="M59" s="1">
        <v>1</v>
      </c>
      <c r="N59" s="1" t="s">
        <v>384</v>
      </c>
      <c r="O59" s="1" t="s">
        <v>385</v>
      </c>
      <c r="P59" s="1">
        <v>0</v>
      </c>
      <c r="Q59" s="8">
        <v>261640</v>
      </c>
      <c r="R59" s="8">
        <v>12752</v>
      </c>
      <c r="S59" s="8">
        <v>50985</v>
      </c>
      <c r="T59" s="8" t="s">
        <v>386</v>
      </c>
      <c r="U59" s="9">
        <f>IF(R59&gt;0,Q59/R59,"")</f>
        <v>20.517565872020075</v>
      </c>
      <c r="V59" s="10">
        <f>SUMIFS(fct_world_monthly!$J$2:$J$361,fct_world_monthly!$C$2:$C$361,C59,fct_world_monthly!$F$2:$F$361,F59)</f>
        <v>35542867</v>
      </c>
      <c r="W59" s="11">
        <f>IF(V59&gt;0,Q59/V59,"")</f>
        <v>7.361251977787836E-3</v>
      </c>
      <c r="X59" s="1" t="s">
        <v>232</v>
      </c>
      <c r="Y59" s="1" t="s">
        <v>166</v>
      </c>
      <c r="Z59" s="19">
        <f>IF(U59="","",SUMIFS(Unit_Value_Review_QC!$K$10:$K$53,Unit_Value_Review_QC!$I$10:$I$53,"PARTNER|"&amp;F59&amp;"|"&amp;I59))</f>
        <v>23.234221767733438</v>
      </c>
      <c r="AA59" s="20">
        <f>IFERROR(U59/Z59,"")</f>
        <v>0.88307523605175697</v>
      </c>
      <c r="AB59" s="4" t="str">
        <f>IF(OR(N59&lt;&gt;"REPORTED",U59=""),"NOT_APPLICABLE",IF(OR(AA59&lt;Unit_Value_Review_QC!$I$6,AA59&gt;Unit_Value_Review_QC!$I$5),"REVIEW","WITHIN_BAND"))</f>
        <v>WITHIN_BAND</v>
      </c>
    </row>
    <row r="60" spans="1:28">
      <c r="A60" s="1" t="s">
        <v>444</v>
      </c>
      <c r="B60" s="6">
        <v>43497</v>
      </c>
      <c r="C60" s="1">
        <v>201902</v>
      </c>
      <c r="D60" s="1">
        <v>2019</v>
      </c>
      <c r="E60" s="1">
        <v>2</v>
      </c>
      <c r="F60" s="4" t="s">
        <v>265</v>
      </c>
      <c r="G60" s="4" t="s">
        <v>266</v>
      </c>
      <c r="H60" s="1">
        <v>696</v>
      </c>
      <c r="I60" s="4" t="s">
        <v>322</v>
      </c>
      <c r="J60" s="1" t="s">
        <v>323</v>
      </c>
      <c r="K60" s="1" t="s">
        <v>383</v>
      </c>
      <c r="L60" s="1">
        <v>3</v>
      </c>
      <c r="M60" s="1">
        <v>1</v>
      </c>
      <c r="N60" s="1" t="s">
        <v>384</v>
      </c>
      <c r="O60" s="1" t="s">
        <v>385</v>
      </c>
      <c r="P60" s="1">
        <v>0</v>
      </c>
      <c r="Q60" s="8">
        <v>2811486</v>
      </c>
      <c r="R60" s="8">
        <v>227553</v>
      </c>
      <c r="S60" s="8">
        <v>718248</v>
      </c>
      <c r="T60" s="8" t="s">
        <v>386</v>
      </c>
      <c r="U60" s="9">
        <f>IF(R60&gt;0,Q60/R60,"")</f>
        <v>12.35530184176873</v>
      </c>
      <c r="V60" s="10">
        <f>SUMIFS(fct_world_monthly!$J$2:$J$361,fct_world_monthly!$C$2:$C$361,C60,fct_world_monthly!$F$2:$F$361,F60)</f>
        <v>35542867</v>
      </c>
      <c r="W60" s="11">
        <f>IF(V60&gt;0,Q60/V60,"")</f>
        <v>7.9101272274968701E-2</v>
      </c>
      <c r="X60" s="1" t="s">
        <v>232</v>
      </c>
      <c r="Y60" s="1" t="s">
        <v>166</v>
      </c>
      <c r="Z60" s="19">
        <f>IF(U60="","",SUMIFS(Unit_Value_Review_QC!$K$10:$K$53,Unit_Value_Review_QC!$I$10:$I$53,"PARTNER|"&amp;F60&amp;"|"&amp;I60))</f>
        <v>12.339390026247985</v>
      </c>
      <c r="AA60" s="20">
        <f>IFERROR(U60/Z60,"")</f>
        <v>1.0012895139457378</v>
      </c>
      <c r="AB60" s="4" t="str">
        <f>IF(OR(N60&lt;&gt;"REPORTED",U60=""),"NOT_APPLICABLE",IF(OR(AA60&lt;Unit_Value_Review_QC!$I$6,AA60&gt;Unit_Value_Review_QC!$I$5),"REVIEW","WITHIN_BAND"))</f>
        <v>WITHIN_BAND</v>
      </c>
    </row>
    <row r="61" spans="1:28">
      <c r="A61" s="1" t="s">
        <v>445</v>
      </c>
      <c r="B61" s="6">
        <v>43497</v>
      </c>
      <c r="C61" s="1">
        <v>201902</v>
      </c>
      <c r="D61" s="1">
        <v>2019</v>
      </c>
      <c r="E61" s="1">
        <v>2</v>
      </c>
      <c r="F61" s="4" t="s">
        <v>265</v>
      </c>
      <c r="G61" s="4" t="s">
        <v>266</v>
      </c>
      <c r="H61" s="1">
        <v>720</v>
      </c>
      <c r="I61" s="4" t="s">
        <v>325</v>
      </c>
      <c r="J61" s="1" t="s">
        <v>326</v>
      </c>
      <c r="K61" s="1" t="s">
        <v>383</v>
      </c>
      <c r="L61" s="1">
        <v>3</v>
      </c>
      <c r="M61" s="1">
        <v>1</v>
      </c>
      <c r="N61" s="1" t="s">
        <v>384</v>
      </c>
      <c r="O61" s="1" t="s">
        <v>385</v>
      </c>
      <c r="P61" s="1">
        <v>0</v>
      </c>
      <c r="Q61" s="8">
        <v>6976886</v>
      </c>
      <c r="R61" s="8">
        <v>477454</v>
      </c>
      <c r="S61" s="8">
        <v>1436211</v>
      </c>
      <c r="T61" s="8" t="s">
        <v>386</v>
      </c>
      <c r="U61" s="9">
        <f>IF(R61&gt;0,Q61/R61,"")</f>
        <v>14.612687295530041</v>
      </c>
      <c r="V61" s="10">
        <f>SUMIFS(fct_world_monthly!$J$2:$J$361,fct_world_monthly!$C$2:$C$361,C61,fct_world_monthly!$F$2:$F$361,F61)</f>
        <v>35542867</v>
      </c>
      <c r="W61" s="11">
        <f>IF(V61&gt;0,Q61/V61,"")</f>
        <v>0.19629496967703816</v>
      </c>
      <c r="X61" s="1" t="s">
        <v>232</v>
      </c>
      <c r="Y61" s="1" t="s">
        <v>166</v>
      </c>
      <c r="Z61" s="19">
        <f>IF(U61="","",SUMIFS(Unit_Value_Review_QC!$K$10:$K$53,Unit_Value_Review_QC!$I$10:$I$53,"PARTNER|"&amp;F61&amp;"|"&amp;I61))</f>
        <v>15.158852636173485</v>
      </c>
      <c r="AA61" s="20">
        <f>IFERROR(U61/Z61,"")</f>
        <v>0.96397053564989921</v>
      </c>
      <c r="AB61" s="4" t="str">
        <f>IF(OR(N61&lt;&gt;"REPORTED",U61=""),"NOT_APPLICABLE",IF(OR(AA61&lt;Unit_Value_Review_QC!$I$6,AA61&gt;Unit_Value_Review_QC!$I$5),"REVIEW","WITHIN_BAND"))</f>
        <v>WITHIN_BAND</v>
      </c>
    </row>
    <row r="62" spans="1:28">
      <c r="A62" s="1" t="s">
        <v>446</v>
      </c>
      <c r="B62" s="6">
        <v>43497</v>
      </c>
      <c r="C62" s="1">
        <v>201902</v>
      </c>
      <c r="D62" s="1">
        <v>2019</v>
      </c>
      <c r="E62" s="1">
        <v>2</v>
      </c>
      <c r="F62" s="4" t="s">
        <v>271</v>
      </c>
      <c r="G62" s="4" t="s">
        <v>273</v>
      </c>
      <c r="H62" s="1">
        <v>52</v>
      </c>
      <c r="I62" s="4" t="s">
        <v>296</v>
      </c>
      <c r="J62" s="1" t="s">
        <v>297</v>
      </c>
      <c r="K62" s="1" t="s">
        <v>383</v>
      </c>
      <c r="L62" s="1">
        <v>3</v>
      </c>
      <c r="M62" s="1">
        <v>1</v>
      </c>
      <c r="N62" s="1" t="s">
        <v>384</v>
      </c>
      <c r="O62" s="1" t="s">
        <v>385</v>
      </c>
      <c r="P62" s="1">
        <v>0</v>
      </c>
      <c r="Q62" s="8">
        <v>1762261</v>
      </c>
      <c r="R62" s="8">
        <v>55163</v>
      </c>
      <c r="S62" s="8">
        <v>163903</v>
      </c>
      <c r="T62" s="8" t="s">
        <v>386</v>
      </c>
      <c r="U62" s="9">
        <f>IF(R62&gt;0,Q62/R62,"")</f>
        <v>31.946431484872107</v>
      </c>
      <c r="V62" s="10">
        <f>SUMIFS(fct_world_monthly!$J$2:$J$361,fct_world_monthly!$C$2:$C$361,C62,fct_world_monthly!$F$2:$F$361,F62)</f>
        <v>42141182</v>
      </c>
      <c r="W62" s="11">
        <f>IF(V62&gt;0,Q62/V62,"")</f>
        <v>4.1818024942916886E-2</v>
      </c>
      <c r="X62" s="1" t="s">
        <v>232</v>
      </c>
      <c r="Y62" s="1" t="s">
        <v>166</v>
      </c>
      <c r="Z62" s="19">
        <f>IF(U62="","",SUMIFS(Unit_Value_Review_QC!$K$10:$K$53,Unit_Value_Review_QC!$I$10:$I$53,"PARTNER|"&amp;F62&amp;"|"&amp;I62))</f>
        <v>31.867133143721738</v>
      </c>
      <c r="AA62" s="20">
        <f>IFERROR(U62/Z62,"")</f>
        <v>1.0024884052416241</v>
      </c>
      <c r="AB62" s="4" t="str">
        <f>IF(OR(N62&lt;&gt;"REPORTED",U62=""),"NOT_APPLICABLE",IF(OR(AA62&lt;Unit_Value_Review_QC!$I$6,AA62&gt;Unit_Value_Review_QC!$I$5),"REVIEW","WITHIN_BAND"))</f>
        <v>WITHIN_BAND</v>
      </c>
    </row>
    <row r="63" spans="1:28">
      <c r="A63" s="1" t="s">
        <v>447</v>
      </c>
      <c r="B63" s="6">
        <v>43497</v>
      </c>
      <c r="C63" s="1">
        <v>201902</v>
      </c>
      <c r="D63" s="1">
        <v>2019</v>
      </c>
      <c r="E63" s="1">
        <v>2</v>
      </c>
      <c r="F63" s="4" t="s">
        <v>271</v>
      </c>
      <c r="G63" s="4" t="s">
        <v>273</v>
      </c>
      <c r="H63" s="1">
        <v>204</v>
      </c>
      <c r="I63" s="4" t="s">
        <v>301</v>
      </c>
      <c r="J63" s="1" t="s">
        <v>302</v>
      </c>
      <c r="K63" s="1" t="s">
        <v>383</v>
      </c>
      <c r="L63" s="1">
        <v>3</v>
      </c>
      <c r="M63" s="1">
        <v>1</v>
      </c>
      <c r="N63" s="1" t="s">
        <v>384</v>
      </c>
      <c r="O63" s="1" t="s">
        <v>385</v>
      </c>
      <c r="P63" s="1">
        <v>0</v>
      </c>
      <c r="Q63" s="8">
        <v>1472488</v>
      </c>
      <c r="R63" s="8">
        <v>68251</v>
      </c>
      <c r="S63" s="8">
        <v>262854</v>
      </c>
      <c r="T63" s="8" t="s">
        <v>386</v>
      </c>
      <c r="U63" s="9">
        <f>IF(R63&gt;0,Q63/R63,"")</f>
        <v>21.574599639565722</v>
      </c>
      <c r="V63" s="10">
        <f>SUMIFS(fct_world_monthly!$J$2:$J$361,fct_world_monthly!$C$2:$C$361,C63,fct_world_monthly!$F$2:$F$361,F63)</f>
        <v>42141182</v>
      </c>
      <c r="W63" s="11">
        <f>IF(V63&gt;0,Q63/V63,"")</f>
        <v>3.4941782126566831E-2</v>
      </c>
      <c r="X63" s="1" t="s">
        <v>232</v>
      </c>
      <c r="Y63" s="1" t="s">
        <v>166</v>
      </c>
      <c r="Z63" s="19">
        <f>IF(U63="","",SUMIFS(Unit_Value_Review_QC!$K$10:$K$53,Unit_Value_Review_QC!$I$10:$I$53,"PARTNER|"&amp;F63&amp;"|"&amp;I63))</f>
        <v>19.682231685892088</v>
      </c>
      <c r="AA63" s="20">
        <f>IFERROR(U63/Z63,"")</f>
        <v>1.0961460053856624</v>
      </c>
      <c r="AB63" s="4" t="str">
        <f>IF(OR(N63&lt;&gt;"REPORTED",U63=""),"NOT_APPLICABLE",IF(OR(AA63&lt;Unit_Value_Review_QC!$I$6,AA63&gt;Unit_Value_Review_QC!$I$5),"REVIEW","WITHIN_BAND"))</f>
        <v>WITHIN_BAND</v>
      </c>
    </row>
    <row r="64" spans="1:28">
      <c r="A64" s="1" t="s">
        <v>448</v>
      </c>
      <c r="B64" s="6">
        <v>43497</v>
      </c>
      <c r="C64" s="1">
        <v>201902</v>
      </c>
      <c r="D64" s="1">
        <v>2019</v>
      </c>
      <c r="E64" s="1">
        <v>2</v>
      </c>
      <c r="F64" s="4" t="s">
        <v>271</v>
      </c>
      <c r="G64" s="4" t="s">
        <v>273</v>
      </c>
      <c r="H64" s="1">
        <v>662</v>
      </c>
      <c r="I64" s="4" t="s">
        <v>304</v>
      </c>
      <c r="J64" s="1" t="s">
        <v>305</v>
      </c>
      <c r="K64" s="1" t="s">
        <v>383</v>
      </c>
      <c r="L64" s="1">
        <v>3</v>
      </c>
      <c r="M64" s="1">
        <v>1</v>
      </c>
      <c r="N64" s="1" t="s">
        <v>384</v>
      </c>
      <c r="O64" s="1" t="s">
        <v>385</v>
      </c>
      <c r="P64" s="1">
        <v>0</v>
      </c>
      <c r="Q64" s="8">
        <v>34712</v>
      </c>
      <c r="R64" s="8">
        <v>1955</v>
      </c>
      <c r="S64" s="8">
        <v>10585</v>
      </c>
      <c r="T64" s="8" t="s">
        <v>386</v>
      </c>
      <c r="U64" s="9">
        <f>IF(R64&gt;0,Q64/R64,"")</f>
        <v>17.755498721227621</v>
      </c>
      <c r="V64" s="10">
        <f>SUMIFS(fct_world_monthly!$J$2:$J$361,fct_world_monthly!$C$2:$C$361,C64,fct_world_monthly!$F$2:$F$361,F64)</f>
        <v>42141182</v>
      </c>
      <c r="W64" s="11">
        <f>IF(V64&gt;0,Q64/V64,"")</f>
        <v>8.2370731793901747E-4</v>
      </c>
      <c r="X64" s="1" t="s">
        <v>232</v>
      </c>
      <c r="Y64" s="1" t="s">
        <v>166</v>
      </c>
      <c r="Z64" s="19">
        <f>IF(U64="","",SUMIFS(Unit_Value_Review_QC!$K$10:$K$53,Unit_Value_Review_QC!$I$10:$I$53,"PARTNER|"&amp;F64&amp;"|"&amp;I64))</f>
        <v>19.366411423422985</v>
      </c>
      <c r="AA64" s="20">
        <f>IFERROR(U64/Z64,"")</f>
        <v>0.91681924611768695</v>
      </c>
      <c r="AB64" s="4" t="str">
        <f>IF(OR(N64&lt;&gt;"REPORTED",U64=""),"NOT_APPLICABLE",IF(OR(AA64&lt;Unit_Value_Review_QC!$I$6,AA64&gt;Unit_Value_Review_QC!$I$5),"REVIEW","WITHIN_BAND"))</f>
        <v>WITHIN_BAND</v>
      </c>
    </row>
    <row r="65" spans="1:28">
      <c r="A65" s="1" t="s">
        <v>449</v>
      </c>
      <c r="B65" s="6">
        <v>43497</v>
      </c>
      <c r="C65" s="1">
        <v>201902</v>
      </c>
      <c r="D65" s="1">
        <v>2019</v>
      </c>
      <c r="E65" s="1">
        <v>2</v>
      </c>
      <c r="F65" s="4" t="s">
        <v>271</v>
      </c>
      <c r="G65" s="4" t="s">
        <v>273</v>
      </c>
      <c r="H65" s="1">
        <v>664</v>
      </c>
      <c r="I65" s="4" t="s">
        <v>307</v>
      </c>
      <c r="J65" s="1" t="s">
        <v>308</v>
      </c>
      <c r="K65" s="1" t="s">
        <v>383</v>
      </c>
      <c r="L65" s="1">
        <v>3</v>
      </c>
      <c r="M65" s="1">
        <v>1</v>
      </c>
      <c r="N65" s="1" t="s">
        <v>384</v>
      </c>
      <c r="O65" s="1" t="s">
        <v>385</v>
      </c>
      <c r="P65" s="1">
        <v>0</v>
      </c>
      <c r="Q65" s="8">
        <v>2625575</v>
      </c>
      <c r="R65" s="8">
        <v>103532</v>
      </c>
      <c r="S65" s="8">
        <v>396333</v>
      </c>
      <c r="T65" s="8" t="s">
        <v>386</v>
      </c>
      <c r="U65" s="9">
        <f>IF(R65&gt;0,Q65/R65,"")</f>
        <v>25.360033612796045</v>
      </c>
      <c r="V65" s="10">
        <f>SUMIFS(fct_world_monthly!$J$2:$J$361,fct_world_monthly!$C$2:$C$361,C65,fct_world_monthly!$F$2:$F$361,F65)</f>
        <v>42141182</v>
      </c>
      <c r="W65" s="11">
        <f>IF(V65&gt;0,Q65/V65,"")</f>
        <v>6.2304256202400779E-2</v>
      </c>
      <c r="X65" s="1" t="s">
        <v>232</v>
      </c>
      <c r="Y65" s="1" t="s">
        <v>166</v>
      </c>
      <c r="Z65" s="19">
        <f>IF(U65="","",SUMIFS(Unit_Value_Review_QC!$K$10:$K$53,Unit_Value_Review_QC!$I$10:$I$53,"PARTNER|"&amp;F65&amp;"|"&amp;I65))</f>
        <v>29.827360886039607</v>
      </c>
      <c r="AA65" s="20">
        <f>IFERROR(U65/Z65,"")</f>
        <v>0.85022720279170094</v>
      </c>
      <c r="AB65" s="4" t="str">
        <f>IF(OR(N65&lt;&gt;"REPORTED",U65=""),"NOT_APPLICABLE",IF(OR(AA65&lt;Unit_Value_Review_QC!$I$6,AA65&gt;Unit_Value_Review_QC!$I$5),"REVIEW","WITHIN_BAND"))</f>
        <v>WITHIN_BAND</v>
      </c>
    </row>
    <row r="66" spans="1:28">
      <c r="A66" s="1" t="s">
        <v>450</v>
      </c>
      <c r="B66" s="6">
        <v>43497</v>
      </c>
      <c r="C66" s="1">
        <v>201902</v>
      </c>
      <c r="D66" s="1">
        <v>2019</v>
      </c>
      <c r="E66" s="1">
        <v>2</v>
      </c>
      <c r="F66" s="4" t="s">
        <v>271</v>
      </c>
      <c r="G66" s="4" t="s">
        <v>273</v>
      </c>
      <c r="H66" s="1">
        <v>666</v>
      </c>
      <c r="I66" s="4" t="s">
        <v>310</v>
      </c>
      <c r="J66" s="1" t="s">
        <v>311</v>
      </c>
      <c r="K66" s="1" t="s">
        <v>383</v>
      </c>
      <c r="L66" s="1">
        <v>3</v>
      </c>
      <c r="M66" s="1">
        <v>1</v>
      </c>
      <c r="N66" s="1" t="s">
        <v>384</v>
      </c>
      <c r="O66" s="1" t="s">
        <v>385</v>
      </c>
      <c r="P66" s="1">
        <v>0</v>
      </c>
      <c r="Q66" s="8">
        <v>410374</v>
      </c>
      <c r="R66" s="8">
        <v>38215</v>
      </c>
      <c r="S66" s="8">
        <v>121955</v>
      </c>
      <c r="T66" s="8" t="s">
        <v>386</v>
      </c>
      <c r="U66" s="9">
        <f>IF(R66&gt;0,Q66/R66,"")</f>
        <v>10.738558157791443</v>
      </c>
      <c r="V66" s="10">
        <f>SUMIFS(fct_world_monthly!$J$2:$J$361,fct_world_monthly!$C$2:$C$361,C66,fct_world_monthly!$F$2:$F$361,F66)</f>
        <v>42141182</v>
      </c>
      <c r="W66" s="11">
        <f>IF(V66&gt;0,Q66/V66,"")</f>
        <v>9.7380752158304443E-3</v>
      </c>
      <c r="X66" s="1" t="s">
        <v>232</v>
      </c>
      <c r="Y66" s="1" t="s">
        <v>166</v>
      </c>
      <c r="Z66" s="19">
        <f>IF(U66="","",SUMIFS(Unit_Value_Review_QC!$K$10:$K$53,Unit_Value_Review_QC!$I$10:$I$53,"PARTNER|"&amp;F66&amp;"|"&amp;I66))</f>
        <v>14.86106925541052</v>
      </c>
      <c r="AA66" s="20">
        <f>IFERROR(U66/Z66,"")</f>
        <v>0.72259660279032878</v>
      </c>
      <c r="AB66" s="4" t="str">
        <f>IF(OR(N66&lt;&gt;"REPORTED",U66=""),"NOT_APPLICABLE",IF(OR(AA66&lt;Unit_Value_Review_QC!$I$6,AA66&gt;Unit_Value_Review_QC!$I$5),"REVIEW","WITHIN_BAND"))</f>
        <v>WITHIN_BAND</v>
      </c>
    </row>
    <row r="67" spans="1:28">
      <c r="A67" s="1" t="s">
        <v>451</v>
      </c>
      <c r="B67" s="6">
        <v>43497</v>
      </c>
      <c r="C67" s="1">
        <v>201902</v>
      </c>
      <c r="D67" s="1">
        <v>2019</v>
      </c>
      <c r="E67" s="1">
        <v>2</v>
      </c>
      <c r="F67" s="4" t="s">
        <v>271</v>
      </c>
      <c r="G67" s="4" t="s">
        <v>273</v>
      </c>
      <c r="H67" s="1">
        <v>669</v>
      </c>
      <c r="I67" s="4" t="s">
        <v>313</v>
      </c>
      <c r="J67" s="1" t="s">
        <v>314</v>
      </c>
      <c r="K67" s="1" t="s">
        <v>383</v>
      </c>
      <c r="L67" s="1">
        <v>3</v>
      </c>
      <c r="M67" s="1">
        <v>1</v>
      </c>
      <c r="N67" s="1" t="s">
        <v>384</v>
      </c>
      <c r="O67" s="1" t="s">
        <v>385</v>
      </c>
      <c r="P67" s="1">
        <v>0</v>
      </c>
      <c r="Q67" s="8">
        <v>2536395</v>
      </c>
      <c r="R67" s="8">
        <v>152040</v>
      </c>
      <c r="S67" s="8">
        <v>586306</v>
      </c>
      <c r="T67" s="8" t="s">
        <v>386</v>
      </c>
      <c r="U67" s="9">
        <f>IF(R67&gt;0,Q67/R67,"")</f>
        <v>16.682419100236778</v>
      </c>
      <c r="V67" s="10">
        <f>SUMIFS(fct_world_monthly!$J$2:$J$361,fct_world_monthly!$C$2:$C$361,C67,fct_world_monthly!$F$2:$F$361,F67)</f>
        <v>42141182</v>
      </c>
      <c r="W67" s="11">
        <f>IF(V67&gt;0,Q67/V67,"")</f>
        <v>6.0188036491240327E-2</v>
      </c>
      <c r="X67" s="1" t="s">
        <v>232</v>
      </c>
      <c r="Y67" s="1" t="s">
        <v>166</v>
      </c>
      <c r="Z67" s="19">
        <f>IF(U67="","",SUMIFS(Unit_Value_Review_QC!$K$10:$K$53,Unit_Value_Review_QC!$I$10:$I$53,"PARTNER|"&amp;F67&amp;"|"&amp;I67))</f>
        <v>17.070169468034248</v>
      </c>
      <c r="AA67" s="20">
        <f>IFERROR(U67/Z67,"")</f>
        <v>0.97728491398263073</v>
      </c>
      <c r="AB67" s="4" t="str">
        <f>IF(OR(N67&lt;&gt;"REPORTED",U67=""),"NOT_APPLICABLE",IF(OR(AA67&lt;Unit_Value_Review_QC!$I$6,AA67&gt;Unit_Value_Review_QC!$I$5),"REVIEW","WITHIN_BAND"))</f>
        <v>WITHIN_BAND</v>
      </c>
    </row>
    <row r="68" spans="1:28">
      <c r="A68" s="1" t="s">
        <v>452</v>
      </c>
      <c r="B68" s="6">
        <v>43497</v>
      </c>
      <c r="C68" s="1">
        <v>201902</v>
      </c>
      <c r="D68" s="1">
        <v>2019</v>
      </c>
      <c r="E68" s="1">
        <v>2</v>
      </c>
      <c r="F68" s="4" t="s">
        <v>271</v>
      </c>
      <c r="G68" s="4" t="s">
        <v>273</v>
      </c>
      <c r="H68" s="1">
        <v>676</v>
      </c>
      <c r="I68" s="4" t="s">
        <v>316</v>
      </c>
      <c r="J68" s="1" t="s">
        <v>317</v>
      </c>
      <c r="K68" s="1" t="s">
        <v>383</v>
      </c>
      <c r="L68" s="1">
        <v>3</v>
      </c>
      <c r="M68" s="1">
        <v>1</v>
      </c>
      <c r="N68" s="1" t="s">
        <v>384</v>
      </c>
      <c r="O68" s="1" t="s">
        <v>385</v>
      </c>
      <c r="P68" s="1">
        <v>0</v>
      </c>
      <c r="Q68" s="8">
        <v>322122</v>
      </c>
      <c r="R68" s="8">
        <v>12070</v>
      </c>
      <c r="S68" s="8">
        <v>25462</v>
      </c>
      <c r="T68" s="8" t="s">
        <v>386</v>
      </c>
      <c r="U68" s="9">
        <f>IF(R68&gt;0,Q68/R68,"")</f>
        <v>26.687821043910521</v>
      </c>
      <c r="V68" s="10">
        <f>SUMIFS(fct_world_monthly!$J$2:$J$361,fct_world_monthly!$C$2:$C$361,C68,fct_world_monthly!$F$2:$F$361,F68)</f>
        <v>42141182</v>
      </c>
      <c r="W68" s="11">
        <f>IF(V68&gt;0,Q68/V68,"")</f>
        <v>7.64387671897765E-3</v>
      </c>
      <c r="X68" s="1" t="s">
        <v>232</v>
      </c>
      <c r="Y68" s="1" t="s">
        <v>166</v>
      </c>
      <c r="Z68" s="19">
        <f>IF(U68="","",SUMIFS(Unit_Value_Review_QC!$K$10:$K$53,Unit_Value_Review_QC!$I$10:$I$53,"PARTNER|"&amp;F68&amp;"|"&amp;I68))</f>
        <v>29.259592038236608</v>
      </c>
      <c r="AA68" s="20">
        <f>IFERROR(U68/Z68,"")</f>
        <v>0.91210502897766721</v>
      </c>
      <c r="AB68" s="4" t="str">
        <f>IF(OR(N68&lt;&gt;"REPORTED",U68=""),"NOT_APPLICABLE",IF(OR(AA68&lt;Unit_Value_Review_QC!$I$6,AA68&gt;Unit_Value_Review_QC!$I$5),"REVIEW","WITHIN_BAND"))</f>
        <v>WITHIN_BAND</v>
      </c>
    </row>
    <row r="69" spans="1:28">
      <c r="A69" s="1" t="s">
        <v>453</v>
      </c>
      <c r="B69" s="6">
        <v>43497</v>
      </c>
      <c r="C69" s="1">
        <v>201902</v>
      </c>
      <c r="D69" s="1">
        <v>2019</v>
      </c>
      <c r="E69" s="1">
        <v>2</v>
      </c>
      <c r="F69" s="4" t="s">
        <v>271</v>
      </c>
      <c r="G69" s="4" t="s">
        <v>273</v>
      </c>
      <c r="H69" s="1">
        <v>690</v>
      </c>
      <c r="I69" s="4" t="s">
        <v>319</v>
      </c>
      <c r="J69" s="1" t="s">
        <v>320</v>
      </c>
      <c r="K69" s="1" t="s">
        <v>383</v>
      </c>
      <c r="L69" s="1">
        <v>3</v>
      </c>
      <c r="M69" s="1">
        <v>1</v>
      </c>
      <c r="N69" s="1" t="s">
        <v>384</v>
      </c>
      <c r="O69" s="1" t="s">
        <v>385</v>
      </c>
      <c r="P69" s="1">
        <v>0</v>
      </c>
      <c r="Q69" s="8">
        <v>2144790</v>
      </c>
      <c r="R69" s="8">
        <v>135174</v>
      </c>
      <c r="S69" s="8">
        <v>423275</v>
      </c>
      <c r="T69" s="8" t="s">
        <v>386</v>
      </c>
      <c r="U69" s="9">
        <f>IF(R69&gt;0,Q69/R69,"")</f>
        <v>15.866882684539926</v>
      </c>
      <c r="V69" s="10">
        <f>SUMIFS(fct_world_monthly!$J$2:$J$361,fct_world_monthly!$C$2:$C$361,C69,fct_world_monthly!$F$2:$F$361,F69)</f>
        <v>42141182</v>
      </c>
      <c r="W69" s="11">
        <f>IF(V69&gt;0,Q69/V69,"")</f>
        <v>5.0895345080733616E-2</v>
      </c>
      <c r="X69" s="1" t="s">
        <v>232</v>
      </c>
      <c r="Y69" s="1" t="s">
        <v>166</v>
      </c>
      <c r="Z69" s="19">
        <f>IF(U69="","",SUMIFS(Unit_Value_Review_QC!$K$10:$K$53,Unit_Value_Review_QC!$I$10:$I$53,"PARTNER|"&amp;F69&amp;"|"&amp;I69))</f>
        <v>24.149636282520802</v>
      </c>
      <c r="AA69" s="20">
        <f>IFERROR(U69/Z69,"")</f>
        <v>0.65702367103657677</v>
      </c>
      <c r="AB69" s="4" t="str">
        <f>IF(OR(N69&lt;&gt;"REPORTED",U69=""),"NOT_APPLICABLE",IF(OR(AA69&lt;Unit_Value_Review_QC!$I$6,AA69&gt;Unit_Value_Review_QC!$I$5),"REVIEW","WITHIN_BAND"))</f>
        <v>WITHIN_BAND</v>
      </c>
    </row>
    <row r="70" spans="1:28">
      <c r="A70" s="1" t="s">
        <v>454</v>
      </c>
      <c r="B70" s="6">
        <v>43497</v>
      </c>
      <c r="C70" s="1">
        <v>201902</v>
      </c>
      <c r="D70" s="1">
        <v>2019</v>
      </c>
      <c r="E70" s="1">
        <v>2</v>
      </c>
      <c r="F70" s="4" t="s">
        <v>271</v>
      </c>
      <c r="G70" s="4" t="s">
        <v>273</v>
      </c>
      <c r="H70" s="1">
        <v>696</v>
      </c>
      <c r="I70" s="4" t="s">
        <v>322</v>
      </c>
      <c r="J70" s="1" t="s">
        <v>323</v>
      </c>
      <c r="K70" s="1" t="s">
        <v>383</v>
      </c>
      <c r="L70" s="1">
        <v>3</v>
      </c>
      <c r="M70" s="1">
        <v>1</v>
      </c>
      <c r="N70" s="1" t="s">
        <v>384</v>
      </c>
      <c r="O70" s="1" t="s">
        <v>385</v>
      </c>
      <c r="P70" s="1">
        <v>0</v>
      </c>
      <c r="Q70" s="8">
        <v>290435</v>
      </c>
      <c r="R70" s="8">
        <v>14308</v>
      </c>
      <c r="S70" s="8">
        <v>36009</v>
      </c>
      <c r="T70" s="8" t="s">
        <v>386</v>
      </c>
      <c r="U70" s="9">
        <f>IF(R70&gt;0,Q70/R70,"")</f>
        <v>20.298783897120494</v>
      </c>
      <c r="V70" s="10">
        <f>SUMIFS(fct_world_monthly!$J$2:$J$361,fct_world_monthly!$C$2:$C$361,C70,fct_world_monthly!$F$2:$F$361,F70)</f>
        <v>42141182</v>
      </c>
      <c r="W70" s="11">
        <f>IF(V70&gt;0,Q70/V70,"")</f>
        <v>6.8919519153496931E-3</v>
      </c>
      <c r="X70" s="1" t="s">
        <v>232</v>
      </c>
      <c r="Y70" s="1" t="s">
        <v>166</v>
      </c>
      <c r="Z70" s="19">
        <f>IF(U70="","",SUMIFS(Unit_Value_Review_QC!$K$10:$K$53,Unit_Value_Review_QC!$I$10:$I$53,"PARTNER|"&amp;F70&amp;"|"&amp;I70))</f>
        <v>19.130986055641273</v>
      </c>
      <c r="AA70" s="20">
        <f>IFERROR(U70/Z70,"")</f>
        <v>1.0610422190514777</v>
      </c>
      <c r="AB70" s="4" t="str">
        <f>IF(OR(N70&lt;&gt;"REPORTED",U70=""),"NOT_APPLICABLE",IF(OR(AA70&lt;Unit_Value_Review_QC!$I$6,AA70&gt;Unit_Value_Review_QC!$I$5),"REVIEW","WITHIN_BAND"))</f>
        <v>WITHIN_BAND</v>
      </c>
    </row>
    <row r="71" spans="1:28">
      <c r="A71" s="1" t="s">
        <v>455</v>
      </c>
      <c r="B71" s="6">
        <v>43497</v>
      </c>
      <c r="C71" s="1">
        <v>201902</v>
      </c>
      <c r="D71" s="1">
        <v>2019</v>
      </c>
      <c r="E71" s="1">
        <v>2</v>
      </c>
      <c r="F71" s="4" t="s">
        <v>271</v>
      </c>
      <c r="G71" s="4" t="s">
        <v>273</v>
      </c>
      <c r="H71" s="1">
        <v>720</v>
      </c>
      <c r="I71" s="4" t="s">
        <v>325</v>
      </c>
      <c r="J71" s="1" t="s">
        <v>326</v>
      </c>
      <c r="K71" s="1" t="s">
        <v>383</v>
      </c>
      <c r="L71" s="1">
        <v>3</v>
      </c>
      <c r="M71" s="1">
        <v>1</v>
      </c>
      <c r="N71" s="1" t="s">
        <v>384</v>
      </c>
      <c r="O71" s="1" t="s">
        <v>385</v>
      </c>
      <c r="P71" s="1">
        <v>0</v>
      </c>
      <c r="Q71" s="8">
        <v>7834867</v>
      </c>
      <c r="R71" s="8">
        <v>369591</v>
      </c>
      <c r="S71" s="8">
        <v>996441</v>
      </c>
      <c r="T71" s="8" t="s">
        <v>386</v>
      </c>
      <c r="U71" s="9">
        <f>IF(R71&gt;0,Q71/R71,"")</f>
        <v>21.198749428422229</v>
      </c>
      <c r="V71" s="10">
        <f>SUMIFS(fct_world_monthly!$J$2:$J$361,fct_world_monthly!$C$2:$C$361,C71,fct_world_monthly!$F$2:$F$361,F71)</f>
        <v>42141182</v>
      </c>
      <c r="W71" s="11">
        <f>IF(V71&gt;0,Q71/V71,"")</f>
        <v>0.18591948844719164</v>
      </c>
      <c r="X71" s="1" t="s">
        <v>232</v>
      </c>
      <c r="Y71" s="1" t="s">
        <v>166</v>
      </c>
      <c r="Z71" s="19">
        <f>IF(U71="","",SUMIFS(Unit_Value_Review_QC!$K$10:$K$53,Unit_Value_Review_QC!$I$10:$I$53,"PARTNER|"&amp;F71&amp;"|"&amp;I71))</f>
        <v>27.635683246354834</v>
      </c>
      <c r="AA71" s="20">
        <f>IFERROR(U71/Z71,"")</f>
        <v>0.76707889721591593</v>
      </c>
      <c r="AB71" s="4" t="str">
        <f>IF(OR(N71&lt;&gt;"REPORTED",U71=""),"NOT_APPLICABLE",IF(OR(AA71&lt;Unit_Value_Review_QC!$I$6,AA71&gt;Unit_Value_Review_QC!$I$5),"REVIEW","WITHIN_BAND"))</f>
        <v>WITHIN_BAND</v>
      </c>
    </row>
    <row r="72" spans="1:28">
      <c r="A72" s="1" t="s">
        <v>456</v>
      </c>
      <c r="B72" s="6">
        <v>43497</v>
      </c>
      <c r="C72" s="1">
        <v>201902</v>
      </c>
      <c r="D72" s="1">
        <v>2019</v>
      </c>
      <c r="E72" s="1">
        <v>2</v>
      </c>
      <c r="F72" s="4" t="s">
        <v>278</v>
      </c>
      <c r="G72" s="4" t="s">
        <v>279</v>
      </c>
      <c r="H72" s="1">
        <v>52</v>
      </c>
      <c r="I72" s="4" t="s">
        <v>296</v>
      </c>
      <c r="J72" s="1" t="s">
        <v>297</v>
      </c>
      <c r="K72" s="1" t="s">
        <v>383</v>
      </c>
      <c r="L72" s="1">
        <v>3</v>
      </c>
      <c r="M72" s="1">
        <v>1</v>
      </c>
      <c r="N72" s="1" t="s">
        <v>384</v>
      </c>
      <c r="O72" s="1" t="s">
        <v>385</v>
      </c>
      <c r="P72" s="1">
        <v>0</v>
      </c>
      <c r="Q72" s="8">
        <v>1221699</v>
      </c>
      <c r="R72" s="8">
        <v>35275</v>
      </c>
      <c r="S72" s="8">
        <v>125079</v>
      </c>
      <c r="T72" s="8" t="s">
        <v>386</v>
      </c>
      <c r="U72" s="9">
        <f>IF(R72&gt;0,Q72/R72,"")</f>
        <v>34.633564847625799</v>
      </c>
      <c r="V72" s="10">
        <f>SUMIFS(fct_world_monthly!$J$2:$J$361,fct_world_monthly!$C$2:$C$361,C72,fct_world_monthly!$F$2:$F$361,F72)</f>
        <v>32564364</v>
      </c>
      <c r="W72" s="11">
        <f>IF(V72&gt;0,Q72/V72,"")</f>
        <v>3.7516439749905754E-2</v>
      </c>
      <c r="X72" s="1" t="s">
        <v>232</v>
      </c>
      <c r="Y72" s="1" t="s">
        <v>166</v>
      </c>
      <c r="Z72" s="19">
        <f>IF(U72="","",SUMIFS(Unit_Value_Review_QC!$K$10:$K$53,Unit_Value_Review_QC!$I$10:$I$53,"PARTNER|"&amp;F72&amp;"|"&amp;I72))</f>
        <v>35.036766549381447</v>
      </c>
      <c r="AA72" s="20">
        <f>IFERROR(U72/Z72,"")</f>
        <v>0.98849204017764114</v>
      </c>
      <c r="AB72" s="4" t="str">
        <f>IF(OR(N72&lt;&gt;"REPORTED",U72=""),"NOT_APPLICABLE",IF(OR(AA72&lt;Unit_Value_Review_QC!$I$6,AA72&gt;Unit_Value_Review_QC!$I$5),"REVIEW","WITHIN_BAND"))</f>
        <v>WITHIN_BAND</v>
      </c>
    </row>
    <row r="73" spans="1:28">
      <c r="A73" s="1" t="s">
        <v>457</v>
      </c>
      <c r="B73" s="6">
        <v>43497</v>
      </c>
      <c r="C73" s="1">
        <v>201902</v>
      </c>
      <c r="D73" s="1">
        <v>2019</v>
      </c>
      <c r="E73" s="1">
        <v>2</v>
      </c>
      <c r="F73" s="4" t="s">
        <v>278</v>
      </c>
      <c r="G73" s="4" t="s">
        <v>279</v>
      </c>
      <c r="H73" s="1">
        <v>204</v>
      </c>
      <c r="I73" s="4" t="s">
        <v>301</v>
      </c>
      <c r="J73" s="1" t="s">
        <v>302</v>
      </c>
      <c r="K73" s="1" t="s">
        <v>383</v>
      </c>
      <c r="L73" s="1">
        <v>3</v>
      </c>
      <c r="M73" s="1">
        <v>1</v>
      </c>
      <c r="N73" s="1" t="s">
        <v>384</v>
      </c>
      <c r="O73" s="1" t="s">
        <v>385</v>
      </c>
      <c r="P73" s="1">
        <v>0</v>
      </c>
      <c r="Q73" s="8">
        <v>32424</v>
      </c>
      <c r="R73" s="8">
        <v>1477</v>
      </c>
      <c r="S73" s="8">
        <v>5164</v>
      </c>
      <c r="T73" s="8" t="s">
        <v>386</v>
      </c>
      <c r="U73" s="9">
        <f>IF(R73&gt;0,Q73/R73,"")</f>
        <v>21.952606635071088</v>
      </c>
      <c r="V73" s="10">
        <f>SUMIFS(fct_world_monthly!$J$2:$J$361,fct_world_monthly!$C$2:$C$361,C73,fct_world_monthly!$F$2:$F$361,F73)</f>
        <v>32564364</v>
      </c>
      <c r="W73" s="11">
        <f>IF(V73&gt;0,Q73/V73,"")</f>
        <v>9.9568964405384987E-4</v>
      </c>
      <c r="X73" s="1" t="s">
        <v>232</v>
      </c>
      <c r="Y73" s="1" t="s">
        <v>166</v>
      </c>
      <c r="Z73" s="19">
        <f>IF(U73="","",SUMIFS(Unit_Value_Review_QC!$K$10:$K$53,Unit_Value_Review_QC!$I$10:$I$53,"PARTNER|"&amp;F73&amp;"|"&amp;I73))</f>
        <v>33.195880622110131</v>
      </c>
      <c r="AA73" s="20">
        <f>IFERROR(U73/Z73,"")</f>
        <v>0.66130514460428402</v>
      </c>
      <c r="AB73" s="4" t="str">
        <f>IF(OR(N73&lt;&gt;"REPORTED",U73=""),"NOT_APPLICABLE",IF(OR(AA73&lt;Unit_Value_Review_QC!$I$6,AA73&gt;Unit_Value_Review_QC!$I$5),"REVIEW","WITHIN_BAND"))</f>
        <v>WITHIN_BAND</v>
      </c>
    </row>
    <row r="74" spans="1:28">
      <c r="A74" s="1" t="s">
        <v>458</v>
      </c>
      <c r="B74" s="6">
        <v>43497</v>
      </c>
      <c r="C74" s="1">
        <v>201902</v>
      </c>
      <c r="D74" s="1">
        <v>2019</v>
      </c>
      <c r="E74" s="1">
        <v>2</v>
      </c>
      <c r="F74" s="4" t="s">
        <v>278</v>
      </c>
      <c r="G74" s="4" t="s">
        <v>279</v>
      </c>
      <c r="H74" s="1">
        <v>662</v>
      </c>
      <c r="I74" s="4" t="s">
        <v>304</v>
      </c>
      <c r="J74" s="1" t="s">
        <v>305</v>
      </c>
      <c r="K74" s="1" t="s">
        <v>383</v>
      </c>
      <c r="L74" s="1">
        <v>3</v>
      </c>
      <c r="M74" s="1">
        <v>1</v>
      </c>
      <c r="N74" s="1" t="s">
        <v>384</v>
      </c>
      <c r="O74" s="1" t="s">
        <v>385</v>
      </c>
      <c r="P74" s="1">
        <v>0</v>
      </c>
      <c r="Q74" s="8">
        <v>657506</v>
      </c>
      <c r="R74" s="8">
        <v>66809</v>
      </c>
      <c r="S74" s="8">
        <v>208594</v>
      </c>
      <c r="T74" s="8" t="s">
        <v>386</v>
      </c>
      <c r="U74" s="9">
        <f>IF(R74&gt;0,Q74/R74,"")</f>
        <v>9.8415782304779302</v>
      </c>
      <c r="V74" s="10">
        <f>SUMIFS(fct_world_monthly!$J$2:$J$361,fct_world_monthly!$C$2:$C$361,C74,fct_world_monthly!$F$2:$F$361,F74)</f>
        <v>32564364</v>
      </c>
      <c r="W74" s="11">
        <f>IF(V74&gt;0,Q74/V74,"")</f>
        <v>2.0190967033779626E-2</v>
      </c>
      <c r="X74" s="1" t="s">
        <v>232</v>
      </c>
      <c r="Y74" s="1" t="s">
        <v>166</v>
      </c>
      <c r="Z74" s="19">
        <f>IF(U74="","",SUMIFS(Unit_Value_Review_QC!$K$10:$K$53,Unit_Value_Review_QC!$I$10:$I$53,"PARTNER|"&amp;F74&amp;"|"&amp;I74))</f>
        <v>11.552282298889692</v>
      </c>
      <c r="AA74" s="20">
        <f>IFERROR(U74/Z74,"")</f>
        <v>0.85191635521439946</v>
      </c>
      <c r="AB74" s="4" t="str">
        <f>IF(OR(N74&lt;&gt;"REPORTED",U74=""),"NOT_APPLICABLE",IF(OR(AA74&lt;Unit_Value_Review_QC!$I$6,AA74&gt;Unit_Value_Review_QC!$I$5),"REVIEW","WITHIN_BAND"))</f>
        <v>WITHIN_BAND</v>
      </c>
    </row>
    <row r="75" spans="1:28">
      <c r="A75" s="1" t="s">
        <v>459</v>
      </c>
      <c r="B75" s="6">
        <v>43497</v>
      </c>
      <c r="C75" s="1">
        <v>201902</v>
      </c>
      <c r="D75" s="1">
        <v>2019</v>
      </c>
      <c r="E75" s="1">
        <v>2</v>
      </c>
      <c r="F75" s="4" t="s">
        <v>278</v>
      </c>
      <c r="G75" s="4" t="s">
        <v>279</v>
      </c>
      <c r="H75" s="1">
        <v>664</v>
      </c>
      <c r="I75" s="4" t="s">
        <v>307</v>
      </c>
      <c r="J75" s="1" t="s">
        <v>308</v>
      </c>
      <c r="K75" s="1" t="s">
        <v>383</v>
      </c>
      <c r="L75" s="1">
        <v>3</v>
      </c>
      <c r="M75" s="1">
        <v>1</v>
      </c>
      <c r="N75" s="1" t="s">
        <v>384</v>
      </c>
      <c r="O75" s="1" t="s">
        <v>385</v>
      </c>
      <c r="P75" s="1">
        <v>0</v>
      </c>
      <c r="Q75" s="8">
        <v>4480288</v>
      </c>
      <c r="R75" s="8">
        <v>213125</v>
      </c>
      <c r="S75" s="8">
        <v>835042</v>
      </c>
      <c r="T75" s="8" t="s">
        <v>386</v>
      </c>
      <c r="U75" s="9">
        <f>IF(R75&gt;0,Q75/R75,"")</f>
        <v>21.02187917888563</v>
      </c>
      <c r="V75" s="10">
        <f>SUMIFS(fct_world_monthly!$J$2:$J$361,fct_world_monthly!$C$2:$C$361,C75,fct_world_monthly!$F$2:$F$361,F75)</f>
        <v>32564364</v>
      </c>
      <c r="W75" s="11">
        <f>IF(V75&gt;0,Q75/V75,"")</f>
        <v>0.13758254268377543</v>
      </c>
      <c r="X75" s="1" t="s">
        <v>232</v>
      </c>
      <c r="Y75" s="1" t="s">
        <v>166</v>
      </c>
      <c r="Z75" s="19">
        <f>IF(U75="","",SUMIFS(Unit_Value_Review_QC!$K$10:$K$53,Unit_Value_Review_QC!$I$10:$I$53,"PARTNER|"&amp;F75&amp;"|"&amp;I75))</f>
        <v>20.753901094655859</v>
      </c>
      <c r="AA75" s="20">
        <f>IFERROR(U75/Z75,"")</f>
        <v>1.0129121789203657</v>
      </c>
      <c r="AB75" s="4" t="str">
        <f>IF(OR(N75&lt;&gt;"REPORTED",U75=""),"NOT_APPLICABLE",IF(OR(AA75&lt;Unit_Value_Review_QC!$I$6,AA75&gt;Unit_Value_Review_QC!$I$5),"REVIEW","WITHIN_BAND"))</f>
        <v>WITHIN_BAND</v>
      </c>
    </row>
    <row r="76" spans="1:28">
      <c r="A76" s="1" t="s">
        <v>460</v>
      </c>
      <c r="B76" s="6">
        <v>43497</v>
      </c>
      <c r="C76" s="1">
        <v>201902</v>
      </c>
      <c r="D76" s="1">
        <v>2019</v>
      </c>
      <c r="E76" s="1">
        <v>2</v>
      </c>
      <c r="F76" s="4" t="s">
        <v>278</v>
      </c>
      <c r="G76" s="4" t="s">
        <v>279</v>
      </c>
      <c r="H76" s="1">
        <v>666</v>
      </c>
      <c r="I76" s="4" t="s">
        <v>310</v>
      </c>
      <c r="J76" s="1" t="s">
        <v>311</v>
      </c>
      <c r="K76" s="1" t="s">
        <v>383</v>
      </c>
      <c r="L76" s="1">
        <v>3</v>
      </c>
      <c r="M76" s="1">
        <v>1</v>
      </c>
      <c r="N76" s="1" t="s">
        <v>384</v>
      </c>
      <c r="O76" s="1" t="s">
        <v>385</v>
      </c>
      <c r="P76" s="1">
        <v>0</v>
      </c>
      <c r="Q76" s="8">
        <v>8019456</v>
      </c>
      <c r="R76" s="8">
        <v>479206</v>
      </c>
      <c r="S76" s="8">
        <v>1744189</v>
      </c>
      <c r="T76" s="8" t="s">
        <v>386</v>
      </c>
      <c r="U76" s="9">
        <f>IF(R76&gt;0,Q76/R76,"")</f>
        <v>16.734882284445522</v>
      </c>
      <c r="V76" s="10">
        <f>SUMIFS(fct_world_monthly!$J$2:$J$361,fct_world_monthly!$C$2:$C$361,C76,fct_world_monthly!$F$2:$F$361,F76)</f>
        <v>32564364</v>
      </c>
      <c r="W76" s="11">
        <f>IF(V76&gt;0,Q76/V76,"")</f>
        <v>0.2462647819561285</v>
      </c>
      <c r="X76" s="1" t="s">
        <v>232</v>
      </c>
      <c r="Y76" s="1" t="s">
        <v>166</v>
      </c>
      <c r="Z76" s="19">
        <f>IF(U76="","",SUMIFS(Unit_Value_Review_QC!$K$10:$K$53,Unit_Value_Review_QC!$I$10:$I$53,"PARTNER|"&amp;F76&amp;"|"&amp;I76))</f>
        <v>16.653214733323903</v>
      </c>
      <c r="AA76" s="20">
        <f>IFERROR(U76/Z76,"")</f>
        <v>1.004904011173182</v>
      </c>
      <c r="AB76" s="4" t="str">
        <f>IF(OR(N76&lt;&gt;"REPORTED",U76=""),"NOT_APPLICABLE",IF(OR(AA76&lt;Unit_Value_Review_QC!$I$6,AA76&gt;Unit_Value_Review_QC!$I$5),"REVIEW","WITHIN_BAND"))</f>
        <v>WITHIN_BAND</v>
      </c>
    </row>
    <row r="77" spans="1:28">
      <c r="A77" s="1" t="s">
        <v>461</v>
      </c>
      <c r="B77" s="6">
        <v>43497</v>
      </c>
      <c r="C77" s="1">
        <v>201902</v>
      </c>
      <c r="D77" s="1">
        <v>2019</v>
      </c>
      <c r="E77" s="1">
        <v>2</v>
      </c>
      <c r="F77" s="4" t="s">
        <v>278</v>
      </c>
      <c r="G77" s="4" t="s">
        <v>279</v>
      </c>
      <c r="H77" s="1">
        <v>669</v>
      </c>
      <c r="I77" s="4" t="s">
        <v>313</v>
      </c>
      <c r="J77" s="1" t="s">
        <v>314</v>
      </c>
      <c r="K77" s="1" t="s">
        <v>383</v>
      </c>
      <c r="L77" s="1">
        <v>3</v>
      </c>
      <c r="M77" s="1">
        <v>1</v>
      </c>
      <c r="N77" s="1" t="s">
        <v>384</v>
      </c>
      <c r="O77" s="1" t="s">
        <v>385</v>
      </c>
      <c r="P77" s="1">
        <v>0</v>
      </c>
      <c r="Q77" s="8">
        <v>602100</v>
      </c>
      <c r="R77" s="8">
        <v>30555</v>
      </c>
      <c r="S77" s="8">
        <v>152818</v>
      </c>
      <c r="T77" s="8" t="s">
        <v>386</v>
      </c>
      <c r="U77" s="9">
        <f>IF(R77&gt;0,Q77/R77,"")</f>
        <v>19.705449189985274</v>
      </c>
      <c r="V77" s="10">
        <f>SUMIFS(fct_world_monthly!$J$2:$J$361,fct_world_monthly!$C$2:$C$361,C77,fct_world_monthly!$F$2:$F$361,F77)</f>
        <v>32564364</v>
      </c>
      <c r="W77" s="11">
        <f>IF(V77&gt;0,Q77/V77,"")</f>
        <v>1.8489536598964438E-2</v>
      </c>
      <c r="X77" s="1" t="s">
        <v>232</v>
      </c>
      <c r="Y77" s="1" t="s">
        <v>166</v>
      </c>
      <c r="Z77" s="19">
        <f>IF(U77="","",SUMIFS(Unit_Value_Review_QC!$K$10:$K$53,Unit_Value_Review_QC!$I$10:$I$53,"PARTNER|"&amp;F77&amp;"|"&amp;I77))</f>
        <v>20.668787815742178</v>
      </c>
      <c r="AA77" s="20">
        <f>IFERROR(U77/Z77,"")</f>
        <v>0.95339162439786684</v>
      </c>
      <c r="AB77" s="4" t="str">
        <f>IF(OR(N77&lt;&gt;"REPORTED",U77=""),"NOT_APPLICABLE",IF(OR(AA77&lt;Unit_Value_Review_QC!$I$6,AA77&gt;Unit_Value_Review_QC!$I$5),"REVIEW","WITHIN_BAND"))</f>
        <v>WITHIN_BAND</v>
      </c>
    </row>
    <row r="78" spans="1:28">
      <c r="A78" s="1" t="s">
        <v>462</v>
      </c>
      <c r="B78" s="6">
        <v>43497</v>
      </c>
      <c r="C78" s="1">
        <v>201902</v>
      </c>
      <c r="D78" s="1">
        <v>2019</v>
      </c>
      <c r="E78" s="1">
        <v>2</v>
      </c>
      <c r="F78" s="4" t="s">
        <v>278</v>
      </c>
      <c r="G78" s="4" t="s">
        <v>279</v>
      </c>
      <c r="H78" s="1">
        <v>676</v>
      </c>
      <c r="I78" s="4" t="s">
        <v>316</v>
      </c>
      <c r="J78" s="1" t="s">
        <v>317</v>
      </c>
      <c r="K78" s="1" t="s">
        <v>383</v>
      </c>
      <c r="L78" s="1">
        <v>3</v>
      </c>
      <c r="M78" s="1">
        <v>1</v>
      </c>
      <c r="N78" s="1" t="s">
        <v>384</v>
      </c>
      <c r="O78" s="1" t="s">
        <v>385</v>
      </c>
      <c r="P78" s="1">
        <v>0</v>
      </c>
      <c r="Q78" s="8">
        <v>124095</v>
      </c>
      <c r="R78" s="8">
        <v>5923</v>
      </c>
      <c r="S78" s="8">
        <v>17453</v>
      </c>
      <c r="T78" s="8" t="s">
        <v>386</v>
      </c>
      <c r="U78" s="9">
        <f>IF(R78&gt;0,Q78/R78,"")</f>
        <v>20.951375991895997</v>
      </c>
      <c r="V78" s="10">
        <f>SUMIFS(fct_world_monthly!$J$2:$J$361,fct_world_monthly!$C$2:$C$361,C78,fct_world_monthly!$F$2:$F$361,F78)</f>
        <v>32564364</v>
      </c>
      <c r="W78" s="11">
        <f>IF(V78&gt;0,Q78/V78,"")</f>
        <v>3.8107607444751571E-3</v>
      </c>
      <c r="X78" s="1" t="s">
        <v>232</v>
      </c>
      <c r="Y78" s="1" t="s">
        <v>166</v>
      </c>
      <c r="Z78" s="19">
        <f>IF(U78="","",SUMIFS(Unit_Value_Review_QC!$K$10:$K$53,Unit_Value_Review_QC!$I$10:$I$53,"PARTNER|"&amp;F78&amp;"|"&amp;I78))</f>
        <v>22.71683967704729</v>
      </c>
      <c r="AA78" s="20">
        <f>IFERROR(U78/Z78,"")</f>
        <v>0.92228392196054065</v>
      </c>
      <c r="AB78" s="4" t="str">
        <f>IF(OR(N78&lt;&gt;"REPORTED",U78=""),"NOT_APPLICABLE",IF(OR(AA78&lt;Unit_Value_Review_QC!$I$6,AA78&gt;Unit_Value_Review_QC!$I$5),"REVIEW","WITHIN_BAND"))</f>
        <v>WITHIN_BAND</v>
      </c>
    </row>
    <row r="79" spans="1:28">
      <c r="A79" s="1" t="s">
        <v>463</v>
      </c>
      <c r="B79" s="6">
        <v>43497</v>
      </c>
      <c r="C79" s="1">
        <v>201902</v>
      </c>
      <c r="D79" s="1">
        <v>2019</v>
      </c>
      <c r="E79" s="1">
        <v>2</v>
      </c>
      <c r="F79" s="4" t="s">
        <v>278</v>
      </c>
      <c r="G79" s="4" t="s">
        <v>279</v>
      </c>
      <c r="H79" s="1">
        <v>690</v>
      </c>
      <c r="I79" s="4" t="s">
        <v>319</v>
      </c>
      <c r="J79" s="1" t="s">
        <v>320</v>
      </c>
      <c r="K79" s="1" t="s">
        <v>383</v>
      </c>
      <c r="L79" s="1">
        <v>3</v>
      </c>
      <c r="M79" s="1">
        <v>1</v>
      </c>
      <c r="N79" s="1" t="s">
        <v>384</v>
      </c>
      <c r="O79" s="1" t="s">
        <v>385</v>
      </c>
      <c r="P79" s="1">
        <v>0</v>
      </c>
      <c r="Q79" s="8">
        <v>1359945</v>
      </c>
      <c r="R79" s="8">
        <v>57121</v>
      </c>
      <c r="S79" s="8">
        <v>181566</v>
      </c>
      <c r="T79" s="8" t="s">
        <v>386</v>
      </c>
      <c r="U79" s="9">
        <f>IF(R79&gt;0,Q79/R79,"")</f>
        <v>23.808144115124033</v>
      </c>
      <c r="V79" s="10">
        <f>SUMIFS(fct_world_monthly!$J$2:$J$361,fct_world_monthly!$C$2:$C$361,C79,fct_world_monthly!$F$2:$F$361,F79)</f>
        <v>32564364</v>
      </c>
      <c r="W79" s="11">
        <f>IF(V79&gt;0,Q79/V79,"")</f>
        <v>4.1761755273341125E-2</v>
      </c>
      <c r="X79" s="1" t="s">
        <v>232</v>
      </c>
      <c r="Y79" s="1" t="s">
        <v>166</v>
      </c>
      <c r="Z79" s="19">
        <f>IF(U79="","",SUMIFS(Unit_Value_Review_QC!$K$10:$K$53,Unit_Value_Review_QC!$I$10:$I$53,"PARTNER|"&amp;F79&amp;"|"&amp;I79))</f>
        <v>28.158453665195097</v>
      </c>
      <c r="AA79" s="20">
        <f>IFERROR(U79/Z79,"")</f>
        <v>0.84550609199651439</v>
      </c>
      <c r="AB79" s="4" t="str">
        <f>IF(OR(N79&lt;&gt;"REPORTED",U79=""),"NOT_APPLICABLE",IF(OR(AA79&lt;Unit_Value_Review_QC!$I$6,AA79&gt;Unit_Value_Review_QC!$I$5),"REVIEW","WITHIN_BAND"))</f>
        <v>WITHIN_BAND</v>
      </c>
    </row>
    <row r="80" spans="1:28">
      <c r="A80" s="1" t="s">
        <v>464</v>
      </c>
      <c r="B80" s="6">
        <v>43497</v>
      </c>
      <c r="C80" s="1">
        <v>201902</v>
      </c>
      <c r="D80" s="1">
        <v>2019</v>
      </c>
      <c r="E80" s="1">
        <v>2</v>
      </c>
      <c r="F80" s="4" t="s">
        <v>278</v>
      </c>
      <c r="G80" s="4" t="s">
        <v>279</v>
      </c>
      <c r="H80" s="1">
        <v>696</v>
      </c>
      <c r="I80" s="4" t="s">
        <v>322</v>
      </c>
      <c r="J80" s="1" t="s">
        <v>323</v>
      </c>
      <c r="K80" s="1" t="s">
        <v>383</v>
      </c>
      <c r="L80" s="1">
        <v>3</v>
      </c>
      <c r="M80" s="1">
        <v>1</v>
      </c>
      <c r="N80" s="1" t="s">
        <v>384</v>
      </c>
      <c r="O80" s="1" t="s">
        <v>385</v>
      </c>
      <c r="P80" s="1">
        <v>0</v>
      </c>
      <c r="Q80" s="8">
        <v>958601</v>
      </c>
      <c r="R80" s="8">
        <v>41934</v>
      </c>
      <c r="S80" s="8">
        <v>118598</v>
      </c>
      <c r="T80" s="8" t="s">
        <v>386</v>
      </c>
      <c r="U80" s="9">
        <f>IF(R80&gt;0,Q80/R80,"")</f>
        <v>22.85975580674393</v>
      </c>
      <c r="V80" s="10">
        <f>SUMIFS(fct_world_monthly!$J$2:$J$361,fct_world_monthly!$C$2:$C$361,C80,fct_world_monthly!$F$2:$F$361,F80)</f>
        <v>32564364</v>
      </c>
      <c r="W80" s="11">
        <f>IF(V80&gt;0,Q80/V80,"")</f>
        <v>2.9437117211931423E-2</v>
      </c>
      <c r="X80" s="1" t="s">
        <v>232</v>
      </c>
      <c r="Y80" s="1" t="s">
        <v>166</v>
      </c>
      <c r="Z80" s="19">
        <f>IF(U80="","",SUMIFS(Unit_Value_Review_QC!$K$10:$K$53,Unit_Value_Review_QC!$I$10:$I$53,"PARTNER|"&amp;F80&amp;"|"&amp;I80))</f>
        <v>25.266638688646662</v>
      </c>
      <c r="AA80" s="20">
        <f>IFERROR(U80/Z80,"")</f>
        <v>0.90474067755659782</v>
      </c>
      <c r="AB80" s="4" t="str">
        <f>IF(OR(N80&lt;&gt;"REPORTED",U80=""),"NOT_APPLICABLE",IF(OR(AA80&lt;Unit_Value_Review_QC!$I$6,AA80&gt;Unit_Value_Review_QC!$I$5),"REVIEW","WITHIN_BAND"))</f>
        <v>WITHIN_BAND</v>
      </c>
    </row>
    <row r="81" spans="1:28">
      <c r="A81" s="1" t="s">
        <v>465</v>
      </c>
      <c r="B81" s="6">
        <v>43497</v>
      </c>
      <c r="C81" s="1">
        <v>201902</v>
      </c>
      <c r="D81" s="1">
        <v>2019</v>
      </c>
      <c r="E81" s="1">
        <v>2</v>
      </c>
      <c r="F81" s="4" t="s">
        <v>278</v>
      </c>
      <c r="G81" s="4" t="s">
        <v>279</v>
      </c>
      <c r="H81" s="1">
        <v>720</v>
      </c>
      <c r="I81" s="4" t="s">
        <v>325</v>
      </c>
      <c r="J81" s="1" t="s">
        <v>326</v>
      </c>
      <c r="K81" s="1" t="s">
        <v>383</v>
      </c>
      <c r="L81" s="1">
        <v>3</v>
      </c>
      <c r="M81" s="1">
        <v>1</v>
      </c>
      <c r="N81" s="1" t="s">
        <v>384</v>
      </c>
      <c r="O81" s="1" t="s">
        <v>385</v>
      </c>
      <c r="P81" s="1">
        <v>0</v>
      </c>
      <c r="Q81" s="8">
        <v>2566373</v>
      </c>
      <c r="R81" s="8">
        <v>128927</v>
      </c>
      <c r="S81" s="8">
        <v>409072</v>
      </c>
      <c r="T81" s="8" t="s">
        <v>386</v>
      </c>
      <c r="U81" s="9">
        <f>IF(R81&gt;0,Q81/R81,"")</f>
        <v>19.905628766666407</v>
      </c>
      <c r="V81" s="10">
        <f>SUMIFS(fct_world_monthly!$J$2:$J$361,fct_world_monthly!$C$2:$C$361,C81,fct_world_monthly!$F$2:$F$361,F81)</f>
        <v>32564364</v>
      </c>
      <c r="W81" s="11">
        <f>IF(V81&gt;0,Q81/V81,"")</f>
        <v>7.8809246819621592E-2</v>
      </c>
      <c r="X81" s="1" t="s">
        <v>232</v>
      </c>
      <c r="Y81" s="1" t="s">
        <v>166</v>
      </c>
      <c r="Z81" s="19">
        <f>IF(U81="","",SUMIFS(Unit_Value_Review_QC!$K$10:$K$53,Unit_Value_Review_QC!$I$10:$I$53,"PARTNER|"&amp;F81&amp;"|"&amp;I81))</f>
        <v>23.211497613909994</v>
      </c>
      <c r="AA81" s="20">
        <f>IFERROR(U81/Z81,"")</f>
        <v>0.8575762364741828</v>
      </c>
      <c r="AB81" s="4" t="str">
        <f>IF(OR(N81&lt;&gt;"REPORTED",U81=""),"NOT_APPLICABLE",IF(OR(AA81&lt;Unit_Value_Review_QC!$I$6,AA81&gt;Unit_Value_Review_QC!$I$5),"REVIEW","WITHIN_BAND"))</f>
        <v>WITHIN_BAND</v>
      </c>
    </row>
    <row r="82" spans="1:28">
      <c r="A82" s="1" t="s">
        <v>466</v>
      </c>
      <c r="B82" s="6">
        <v>43525</v>
      </c>
      <c r="C82" s="1">
        <v>201903</v>
      </c>
      <c r="D82" s="1">
        <v>2019</v>
      </c>
      <c r="E82" s="1">
        <v>3</v>
      </c>
      <c r="F82" s="4" t="s">
        <v>256</v>
      </c>
      <c r="G82" s="4" t="s">
        <v>258</v>
      </c>
      <c r="H82" s="1">
        <v>52</v>
      </c>
      <c r="I82" s="4" t="s">
        <v>296</v>
      </c>
      <c r="J82" s="1" t="s">
        <v>297</v>
      </c>
      <c r="K82" s="1" t="s">
        <v>383</v>
      </c>
      <c r="L82" s="1">
        <v>3</v>
      </c>
      <c r="M82" s="1">
        <v>1</v>
      </c>
      <c r="N82" s="1" t="s">
        <v>384</v>
      </c>
      <c r="O82" s="1" t="s">
        <v>385</v>
      </c>
      <c r="P82" s="1">
        <v>0</v>
      </c>
      <c r="Q82" s="8">
        <v>17359117</v>
      </c>
      <c r="R82" s="8">
        <v>849080</v>
      </c>
      <c r="S82" s="8">
        <v>5146672</v>
      </c>
      <c r="T82" s="8" t="s">
        <v>386</v>
      </c>
      <c r="U82" s="9">
        <f>IF(R82&gt;0,Q82/R82,"")</f>
        <v>20.444618881613039</v>
      </c>
      <c r="V82" s="10">
        <f>SUMIFS(fct_world_monthly!$J$2:$J$361,fct_world_monthly!$C$2:$C$361,C82,fct_world_monthly!$F$2:$F$361,F82)</f>
        <v>130212000</v>
      </c>
      <c r="W82" s="11">
        <f>IF(V82&gt;0,Q82/V82,"")</f>
        <v>0.13331426443031363</v>
      </c>
      <c r="X82" s="1" t="s">
        <v>232</v>
      </c>
      <c r="Y82" s="1" t="s">
        <v>166</v>
      </c>
      <c r="Z82" s="19">
        <f>IF(U82="","",SUMIFS(Unit_Value_Review_QC!$K$10:$K$53,Unit_Value_Review_QC!$I$10:$I$53,"PARTNER|"&amp;F82&amp;"|"&amp;I82))</f>
        <v>20.461444760337919</v>
      </c>
      <c r="AA82" s="20">
        <f>IFERROR(U82/Z82,"")</f>
        <v>0.99917767885298625</v>
      </c>
      <c r="AB82" s="4" t="str">
        <f>IF(OR(N82&lt;&gt;"REPORTED",U82=""),"NOT_APPLICABLE",IF(OR(AA82&lt;Unit_Value_Review_QC!$I$6,AA82&gt;Unit_Value_Review_QC!$I$5),"REVIEW","WITHIN_BAND"))</f>
        <v>WITHIN_BAND</v>
      </c>
    </row>
    <row r="83" spans="1:28">
      <c r="A83" s="1" t="s">
        <v>467</v>
      </c>
      <c r="B83" s="6">
        <v>43525</v>
      </c>
      <c r="C83" s="1">
        <v>201903</v>
      </c>
      <c r="D83" s="1">
        <v>2019</v>
      </c>
      <c r="E83" s="1">
        <v>3</v>
      </c>
      <c r="F83" s="4" t="s">
        <v>256</v>
      </c>
      <c r="G83" s="4" t="s">
        <v>258</v>
      </c>
      <c r="H83" s="1">
        <v>204</v>
      </c>
      <c r="I83" s="4" t="s">
        <v>301</v>
      </c>
      <c r="J83" s="1" t="s">
        <v>302</v>
      </c>
      <c r="K83" s="1" t="s">
        <v>383</v>
      </c>
      <c r="L83" s="1">
        <v>3</v>
      </c>
      <c r="M83" s="1">
        <v>1</v>
      </c>
      <c r="N83" s="1" t="s">
        <v>384</v>
      </c>
      <c r="O83" s="1" t="s">
        <v>385</v>
      </c>
      <c r="P83" s="1">
        <v>0</v>
      </c>
      <c r="Q83" s="8">
        <v>685845</v>
      </c>
      <c r="R83" s="8">
        <v>104662</v>
      </c>
      <c r="S83" s="8">
        <v>677219</v>
      </c>
      <c r="T83" s="8" t="s">
        <v>386</v>
      </c>
      <c r="U83" s="9">
        <f>IF(R83&gt;0,Q83/R83,"")</f>
        <v>6.5529514054766773</v>
      </c>
      <c r="V83" s="10">
        <f>SUMIFS(fct_world_monthly!$J$2:$J$361,fct_world_monthly!$C$2:$C$361,C83,fct_world_monthly!$F$2:$F$361,F83)</f>
        <v>130212000</v>
      </c>
      <c r="W83" s="11">
        <f>IF(V83&gt;0,Q83/V83,"")</f>
        <v>5.2671412773016308E-3</v>
      </c>
      <c r="X83" s="1" t="s">
        <v>232</v>
      </c>
      <c r="Y83" s="1" t="s">
        <v>166</v>
      </c>
      <c r="Z83" s="19">
        <f>IF(U83="","",SUMIFS(Unit_Value_Review_QC!$K$10:$K$53,Unit_Value_Review_QC!$I$10:$I$53,"PARTNER|"&amp;F83&amp;"|"&amp;I83))</f>
        <v>7.8392981154747989</v>
      </c>
      <c r="AA83" s="20">
        <f>IFERROR(U83/Z83,"")</f>
        <v>0.83591047424783227</v>
      </c>
      <c r="AB83" s="4" t="str">
        <f>IF(OR(N83&lt;&gt;"REPORTED",U83=""),"NOT_APPLICABLE",IF(OR(AA83&lt;Unit_Value_Review_QC!$I$6,AA83&gt;Unit_Value_Review_QC!$I$5),"REVIEW","WITHIN_BAND"))</f>
        <v>WITHIN_BAND</v>
      </c>
    </row>
    <row r="84" spans="1:28">
      <c r="A84" s="1" t="s">
        <v>468</v>
      </c>
      <c r="B84" s="6">
        <v>43525</v>
      </c>
      <c r="C84" s="1">
        <v>201903</v>
      </c>
      <c r="D84" s="1">
        <v>2019</v>
      </c>
      <c r="E84" s="1">
        <v>3</v>
      </c>
      <c r="F84" s="4" t="s">
        <v>256</v>
      </c>
      <c r="G84" s="4" t="s">
        <v>258</v>
      </c>
      <c r="H84" s="1">
        <v>662</v>
      </c>
      <c r="I84" s="4" t="s">
        <v>304</v>
      </c>
      <c r="J84" s="1" t="s">
        <v>305</v>
      </c>
      <c r="K84" s="1" t="s">
        <v>383</v>
      </c>
      <c r="L84" s="1">
        <v>3</v>
      </c>
      <c r="M84" s="1">
        <v>1</v>
      </c>
      <c r="N84" s="1" t="s">
        <v>384</v>
      </c>
      <c r="O84" s="1" t="s">
        <v>385</v>
      </c>
      <c r="P84" s="1">
        <v>0</v>
      </c>
      <c r="Q84" s="8">
        <v>1938260</v>
      </c>
      <c r="R84" s="8">
        <v>212125</v>
      </c>
      <c r="S84" s="8">
        <v>1011723</v>
      </c>
      <c r="T84" s="8" t="s">
        <v>386</v>
      </c>
      <c r="U84" s="9">
        <f>IF(R84&gt;0,Q84/R84,"")</f>
        <v>9.1373482616381843</v>
      </c>
      <c r="V84" s="10">
        <f>SUMIFS(fct_world_monthly!$J$2:$J$361,fct_world_monthly!$C$2:$C$361,C84,fct_world_monthly!$F$2:$F$361,F84)</f>
        <v>130212000</v>
      </c>
      <c r="W84" s="11">
        <f>IF(V84&gt;0,Q84/V84,"")</f>
        <v>1.4885417626639634E-2</v>
      </c>
      <c r="X84" s="1" t="s">
        <v>232</v>
      </c>
      <c r="Y84" s="1" t="s">
        <v>166</v>
      </c>
      <c r="Z84" s="19">
        <f>IF(U84="","",SUMIFS(Unit_Value_Review_QC!$K$10:$K$53,Unit_Value_Review_QC!$I$10:$I$53,"PARTNER|"&amp;F84&amp;"|"&amp;I84))</f>
        <v>10.235891461787936</v>
      </c>
      <c r="AA84" s="20">
        <f>IFERROR(U84/Z84,"")</f>
        <v>0.89267733013282013</v>
      </c>
      <c r="AB84" s="4" t="str">
        <f>IF(OR(N84&lt;&gt;"REPORTED",U84=""),"NOT_APPLICABLE",IF(OR(AA84&lt;Unit_Value_Review_QC!$I$6,AA84&gt;Unit_Value_Review_QC!$I$5),"REVIEW","WITHIN_BAND"))</f>
        <v>WITHIN_BAND</v>
      </c>
    </row>
    <row r="85" spans="1:28">
      <c r="A85" s="1" t="s">
        <v>469</v>
      </c>
      <c r="B85" s="6">
        <v>43525</v>
      </c>
      <c r="C85" s="1">
        <v>201903</v>
      </c>
      <c r="D85" s="1">
        <v>2019</v>
      </c>
      <c r="E85" s="1">
        <v>3</v>
      </c>
      <c r="F85" s="4" t="s">
        <v>256</v>
      </c>
      <c r="G85" s="4" t="s">
        <v>258</v>
      </c>
      <c r="H85" s="1">
        <v>664</v>
      </c>
      <c r="I85" s="4" t="s">
        <v>307</v>
      </c>
      <c r="J85" s="1" t="s">
        <v>308</v>
      </c>
      <c r="K85" s="1" t="s">
        <v>383</v>
      </c>
      <c r="L85" s="1">
        <v>3</v>
      </c>
      <c r="M85" s="1">
        <v>1</v>
      </c>
      <c r="N85" s="1" t="s">
        <v>384</v>
      </c>
      <c r="O85" s="1" t="s">
        <v>385</v>
      </c>
      <c r="P85" s="1">
        <v>0</v>
      </c>
      <c r="Q85" s="8">
        <v>12730108</v>
      </c>
      <c r="R85" s="8">
        <v>915401</v>
      </c>
      <c r="S85" s="8">
        <v>6838195</v>
      </c>
      <c r="T85" s="8" t="s">
        <v>386</v>
      </c>
      <c r="U85" s="9">
        <f>IF(R85&gt;0,Q85/R85,"")</f>
        <v>13.906591755962687</v>
      </c>
      <c r="V85" s="10">
        <f>SUMIFS(fct_world_monthly!$J$2:$J$361,fct_world_monthly!$C$2:$C$361,C85,fct_world_monthly!$F$2:$F$361,F85)</f>
        <v>130212000</v>
      </c>
      <c r="W85" s="11">
        <f>IF(V85&gt;0,Q85/V85,"")</f>
        <v>9.7764476392344798E-2</v>
      </c>
      <c r="X85" s="1" t="s">
        <v>232</v>
      </c>
      <c r="Y85" s="1" t="s">
        <v>166</v>
      </c>
      <c r="Z85" s="19">
        <f>IF(U85="","",SUMIFS(Unit_Value_Review_QC!$K$10:$K$53,Unit_Value_Review_QC!$I$10:$I$53,"PARTNER|"&amp;F85&amp;"|"&amp;I85))</f>
        <v>13.594059812928137</v>
      </c>
      <c r="AA85" s="20">
        <f>IFERROR(U85/Z85,"")</f>
        <v>1.0229903316106737</v>
      </c>
      <c r="AB85" s="4" t="str">
        <f>IF(OR(N85&lt;&gt;"REPORTED",U85=""),"NOT_APPLICABLE",IF(OR(AA85&lt;Unit_Value_Review_QC!$I$6,AA85&gt;Unit_Value_Review_QC!$I$5),"REVIEW","WITHIN_BAND"))</f>
        <v>WITHIN_BAND</v>
      </c>
    </row>
    <row r="86" spans="1:28">
      <c r="A86" s="1" t="s">
        <v>470</v>
      </c>
      <c r="B86" s="6">
        <v>43525</v>
      </c>
      <c r="C86" s="1">
        <v>201903</v>
      </c>
      <c r="D86" s="1">
        <v>2019</v>
      </c>
      <c r="E86" s="1">
        <v>3</v>
      </c>
      <c r="F86" s="4" t="s">
        <v>256</v>
      </c>
      <c r="G86" s="4" t="s">
        <v>258</v>
      </c>
      <c r="H86" s="1">
        <v>666</v>
      </c>
      <c r="I86" s="4" t="s">
        <v>310</v>
      </c>
      <c r="J86" s="1" t="s">
        <v>311</v>
      </c>
      <c r="K86" s="1" t="s">
        <v>383</v>
      </c>
      <c r="L86" s="1">
        <v>3</v>
      </c>
      <c r="M86" s="1">
        <v>1</v>
      </c>
      <c r="N86" s="1" t="s">
        <v>384</v>
      </c>
      <c r="O86" s="1" t="s">
        <v>385</v>
      </c>
      <c r="P86" s="1">
        <v>0</v>
      </c>
      <c r="Q86" s="8">
        <v>41297559</v>
      </c>
      <c r="R86" s="8">
        <v>4231220</v>
      </c>
      <c r="S86" s="8">
        <v>29482587</v>
      </c>
      <c r="T86" s="8" t="s">
        <v>386</v>
      </c>
      <c r="U86" s="9">
        <f>IF(R86&gt;0,Q86/R86,"")</f>
        <v>9.7602013130964593</v>
      </c>
      <c r="V86" s="10">
        <f>SUMIFS(fct_world_monthly!$J$2:$J$361,fct_world_monthly!$C$2:$C$361,C86,fct_world_monthly!$F$2:$F$361,F86)</f>
        <v>130212000</v>
      </c>
      <c r="W86" s="11">
        <f>IF(V86&gt;0,Q86/V86,"")</f>
        <v>0.31715632199797256</v>
      </c>
      <c r="X86" s="1" t="s">
        <v>232</v>
      </c>
      <c r="Y86" s="1" t="s">
        <v>166</v>
      </c>
      <c r="Z86" s="19">
        <f>IF(U86="","",SUMIFS(Unit_Value_Review_QC!$K$10:$K$53,Unit_Value_Review_QC!$I$10:$I$53,"PARTNER|"&amp;F86&amp;"|"&amp;I86))</f>
        <v>10.323147527272614</v>
      </c>
      <c r="AA86" s="20">
        <f>IFERROR(U86/Z86,"")</f>
        <v>0.94546758024246846</v>
      </c>
      <c r="AB86" s="4" t="str">
        <f>IF(OR(N86&lt;&gt;"REPORTED",U86=""),"NOT_APPLICABLE",IF(OR(AA86&lt;Unit_Value_Review_QC!$I$6,AA86&gt;Unit_Value_Review_QC!$I$5),"REVIEW","WITHIN_BAND"))</f>
        <v>WITHIN_BAND</v>
      </c>
    </row>
    <row r="87" spans="1:28">
      <c r="A87" s="1" t="s">
        <v>471</v>
      </c>
      <c r="B87" s="6">
        <v>43525</v>
      </c>
      <c r="C87" s="1">
        <v>201903</v>
      </c>
      <c r="D87" s="1">
        <v>2019</v>
      </c>
      <c r="E87" s="1">
        <v>3</v>
      </c>
      <c r="F87" s="4" t="s">
        <v>256</v>
      </c>
      <c r="G87" s="4" t="s">
        <v>258</v>
      </c>
      <c r="H87" s="1">
        <v>669</v>
      </c>
      <c r="I87" s="4" t="s">
        <v>313</v>
      </c>
      <c r="J87" s="1" t="s">
        <v>314</v>
      </c>
      <c r="K87" s="1" t="s">
        <v>383</v>
      </c>
      <c r="L87" s="1">
        <v>3</v>
      </c>
      <c r="M87" s="1">
        <v>1</v>
      </c>
      <c r="N87" s="1" t="s">
        <v>384</v>
      </c>
      <c r="O87" s="1" t="s">
        <v>385</v>
      </c>
      <c r="P87" s="1">
        <v>0</v>
      </c>
      <c r="Q87" s="8">
        <v>3249617</v>
      </c>
      <c r="R87" s="8">
        <v>290275</v>
      </c>
      <c r="S87" s="8">
        <v>1524505</v>
      </c>
      <c r="T87" s="8" t="s">
        <v>386</v>
      </c>
      <c r="U87" s="9">
        <f>IF(R87&gt;0,Q87/R87,"")</f>
        <v>11.194959951769873</v>
      </c>
      <c r="V87" s="10">
        <f>SUMIFS(fct_world_monthly!$J$2:$J$361,fct_world_monthly!$C$2:$C$361,C87,fct_world_monthly!$F$2:$F$361,F87)</f>
        <v>130212000</v>
      </c>
      <c r="W87" s="11">
        <f>IF(V87&gt;0,Q87/V87,"")</f>
        <v>2.495635578902098E-2</v>
      </c>
      <c r="X87" s="1" t="s">
        <v>232</v>
      </c>
      <c r="Y87" s="1" t="s">
        <v>166</v>
      </c>
      <c r="Z87" s="19">
        <f>IF(U87="","",SUMIFS(Unit_Value_Review_QC!$K$10:$K$53,Unit_Value_Review_QC!$I$10:$I$53,"PARTNER|"&amp;F87&amp;"|"&amp;I87))</f>
        <v>13.552232139720488</v>
      </c>
      <c r="AA87" s="20">
        <f>IFERROR(U87/Z87,"")</f>
        <v>0.82606022656285216</v>
      </c>
      <c r="AB87" s="4" t="str">
        <f>IF(OR(N87&lt;&gt;"REPORTED",U87=""),"NOT_APPLICABLE",IF(OR(AA87&lt;Unit_Value_Review_QC!$I$6,AA87&gt;Unit_Value_Review_QC!$I$5),"REVIEW","WITHIN_BAND"))</f>
        <v>WITHIN_BAND</v>
      </c>
    </row>
    <row r="88" spans="1:28">
      <c r="A88" s="1" t="s">
        <v>472</v>
      </c>
      <c r="B88" s="6">
        <v>43525</v>
      </c>
      <c r="C88" s="1">
        <v>201903</v>
      </c>
      <c r="D88" s="1">
        <v>2019</v>
      </c>
      <c r="E88" s="1">
        <v>3</v>
      </c>
      <c r="F88" s="4" t="s">
        <v>256</v>
      </c>
      <c r="G88" s="4" t="s">
        <v>258</v>
      </c>
      <c r="H88" s="1">
        <v>676</v>
      </c>
      <c r="I88" s="4" t="s">
        <v>316</v>
      </c>
      <c r="J88" s="1" t="s">
        <v>317</v>
      </c>
      <c r="K88" s="1" t="s">
        <v>383</v>
      </c>
      <c r="L88" s="1">
        <v>3</v>
      </c>
      <c r="M88" s="1">
        <v>1</v>
      </c>
      <c r="N88" s="1" t="s">
        <v>384</v>
      </c>
      <c r="O88" s="1" t="s">
        <v>385</v>
      </c>
      <c r="P88" s="1">
        <v>0</v>
      </c>
      <c r="Q88" s="8">
        <v>14912</v>
      </c>
      <c r="R88" s="8">
        <v>816</v>
      </c>
      <c r="S88" s="8">
        <v>7477</v>
      </c>
      <c r="T88" s="8" t="s">
        <v>386</v>
      </c>
      <c r="U88" s="9">
        <f>IF(R88&gt;0,Q88/R88,"")</f>
        <v>18.274509803921568</v>
      </c>
      <c r="V88" s="10">
        <f>SUMIFS(fct_world_monthly!$J$2:$J$361,fct_world_monthly!$C$2:$C$361,C88,fct_world_monthly!$F$2:$F$361,F88)</f>
        <v>130212000</v>
      </c>
      <c r="W88" s="11">
        <f>IF(V88&gt;0,Q88/V88,"")</f>
        <v>1.1452093509046785E-4</v>
      </c>
      <c r="X88" s="1" t="s">
        <v>232</v>
      </c>
      <c r="Y88" s="1" t="s">
        <v>166</v>
      </c>
      <c r="Z88" s="19">
        <f>IF(U88="","",SUMIFS(Unit_Value_Review_QC!$K$10:$K$53,Unit_Value_Review_QC!$I$10:$I$53,"PARTNER|"&amp;F88&amp;"|"&amp;I88))</f>
        <v>16.294942108470444</v>
      </c>
      <c r="AA88" s="20">
        <f>IFERROR(U88/Z88,"")</f>
        <v>1.121483567248889</v>
      </c>
      <c r="AB88" s="4" t="str">
        <f>IF(OR(N88&lt;&gt;"REPORTED",U88=""),"NOT_APPLICABLE",IF(OR(AA88&lt;Unit_Value_Review_QC!$I$6,AA88&gt;Unit_Value_Review_QC!$I$5),"REVIEW","WITHIN_BAND"))</f>
        <v>WITHIN_BAND</v>
      </c>
    </row>
    <row r="89" spans="1:28">
      <c r="A89" s="1" t="s">
        <v>473</v>
      </c>
      <c r="B89" s="6">
        <v>43525</v>
      </c>
      <c r="C89" s="1">
        <v>201903</v>
      </c>
      <c r="D89" s="1">
        <v>2019</v>
      </c>
      <c r="E89" s="1">
        <v>3</v>
      </c>
      <c r="F89" s="4" t="s">
        <v>256</v>
      </c>
      <c r="G89" s="4" t="s">
        <v>258</v>
      </c>
      <c r="H89" s="1">
        <v>690</v>
      </c>
      <c r="I89" s="4" t="s">
        <v>319</v>
      </c>
      <c r="J89" s="1" t="s">
        <v>320</v>
      </c>
      <c r="K89" s="1" t="s">
        <v>383</v>
      </c>
      <c r="L89" s="1">
        <v>3</v>
      </c>
      <c r="M89" s="1">
        <v>1</v>
      </c>
      <c r="N89" s="1" t="s">
        <v>384</v>
      </c>
      <c r="O89" s="1" t="s">
        <v>385</v>
      </c>
      <c r="P89" s="1">
        <v>0</v>
      </c>
      <c r="Q89" s="8">
        <v>1607071</v>
      </c>
      <c r="R89" s="8">
        <v>99575</v>
      </c>
      <c r="S89" s="8">
        <v>662024</v>
      </c>
      <c r="T89" s="8" t="s">
        <v>386</v>
      </c>
      <c r="U89" s="9">
        <f>IF(R89&gt;0,Q89/R89,"")</f>
        <v>16.139302033642984</v>
      </c>
      <c r="V89" s="10">
        <f>SUMIFS(fct_world_monthly!$J$2:$J$361,fct_world_monthly!$C$2:$C$361,C89,fct_world_monthly!$F$2:$F$361,F89)</f>
        <v>130212000</v>
      </c>
      <c r="W89" s="11">
        <f>IF(V89&gt;0,Q89/V89,"")</f>
        <v>1.234195773047031E-2</v>
      </c>
      <c r="X89" s="1" t="s">
        <v>232</v>
      </c>
      <c r="Y89" s="1" t="s">
        <v>166</v>
      </c>
      <c r="Z89" s="19">
        <f>IF(U89="","",SUMIFS(Unit_Value_Review_QC!$K$10:$K$53,Unit_Value_Review_QC!$I$10:$I$53,"PARTNER|"&amp;F89&amp;"|"&amp;I89))</f>
        <v>21.029827109089425</v>
      </c>
      <c r="AA89" s="20">
        <f>IFERROR(U89/Z89,"")</f>
        <v>0.76744815589412629</v>
      </c>
      <c r="AB89" s="4" t="str">
        <f>IF(OR(N89&lt;&gt;"REPORTED",U89=""),"NOT_APPLICABLE",IF(OR(AA89&lt;Unit_Value_Review_QC!$I$6,AA89&gt;Unit_Value_Review_QC!$I$5),"REVIEW","WITHIN_BAND"))</f>
        <v>WITHIN_BAND</v>
      </c>
    </row>
    <row r="90" spans="1:28">
      <c r="A90" s="1" t="s">
        <v>474</v>
      </c>
      <c r="B90" s="6">
        <v>43525</v>
      </c>
      <c r="C90" s="1">
        <v>201903</v>
      </c>
      <c r="D90" s="1">
        <v>2019</v>
      </c>
      <c r="E90" s="1">
        <v>3</v>
      </c>
      <c r="F90" s="4" t="s">
        <v>256</v>
      </c>
      <c r="G90" s="4" t="s">
        <v>258</v>
      </c>
      <c r="H90" s="1">
        <v>696</v>
      </c>
      <c r="I90" s="4" t="s">
        <v>322</v>
      </c>
      <c r="J90" s="1" t="s">
        <v>323</v>
      </c>
      <c r="K90" s="1" t="s">
        <v>383</v>
      </c>
      <c r="L90" s="1">
        <v>3</v>
      </c>
      <c r="M90" s="1">
        <v>1</v>
      </c>
      <c r="N90" s="1" t="s">
        <v>384</v>
      </c>
      <c r="O90" s="1" t="s">
        <v>385</v>
      </c>
      <c r="P90" s="1">
        <v>0</v>
      </c>
      <c r="Q90" s="8">
        <v>2170380</v>
      </c>
      <c r="R90" s="8">
        <v>202527</v>
      </c>
      <c r="S90" s="8">
        <v>805443</v>
      </c>
      <c r="T90" s="8" t="s">
        <v>386</v>
      </c>
      <c r="U90" s="9">
        <f>IF(R90&gt;0,Q90/R90,"")</f>
        <v>10.716497059651307</v>
      </c>
      <c r="V90" s="10">
        <f>SUMIFS(fct_world_monthly!$J$2:$J$361,fct_world_monthly!$C$2:$C$361,C90,fct_world_monthly!$F$2:$F$361,F90)</f>
        <v>130212000</v>
      </c>
      <c r="W90" s="11">
        <f>IF(V90&gt;0,Q90/V90,"")</f>
        <v>1.6668049027739378E-2</v>
      </c>
      <c r="X90" s="1" t="s">
        <v>232</v>
      </c>
      <c r="Y90" s="1" t="s">
        <v>166</v>
      </c>
      <c r="Z90" s="19">
        <f>IF(U90="","",SUMIFS(Unit_Value_Review_QC!$K$10:$K$53,Unit_Value_Review_QC!$I$10:$I$53,"PARTNER|"&amp;F90&amp;"|"&amp;I90))</f>
        <v>18.09118149032647</v>
      </c>
      <c r="AA90" s="20">
        <f>IFERROR(U90/Z90,"")</f>
        <v>0.59236026488272875</v>
      </c>
      <c r="AB90" s="4" t="str">
        <f>IF(OR(N90&lt;&gt;"REPORTED",U90=""),"NOT_APPLICABLE",IF(OR(AA90&lt;Unit_Value_Review_QC!$I$6,AA90&gt;Unit_Value_Review_QC!$I$5),"REVIEW","WITHIN_BAND"))</f>
        <v>WITHIN_BAND</v>
      </c>
    </row>
    <row r="91" spans="1:28">
      <c r="A91" s="1" t="s">
        <v>475</v>
      </c>
      <c r="B91" s="6">
        <v>43525</v>
      </c>
      <c r="C91" s="1">
        <v>201903</v>
      </c>
      <c r="D91" s="1">
        <v>2019</v>
      </c>
      <c r="E91" s="1">
        <v>3</v>
      </c>
      <c r="F91" s="4" t="s">
        <v>256</v>
      </c>
      <c r="G91" s="4" t="s">
        <v>258</v>
      </c>
      <c r="H91" s="1">
        <v>720</v>
      </c>
      <c r="I91" s="4" t="s">
        <v>325</v>
      </c>
      <c r="J91" s="1" t="s">
        <v>326</v>
      </c>
      <c r="K91" s="1" t="s">
        <v>383</v>
      </c>
      <c r="L91" s="1">
        <v>3</v>
      </c>
      <c r="M91" s="1">
        <v>1</v>
      </c>
      <c r="N91" s="1" t="s">
        <v>384</v>
      </c>
      <c r="O91" s="1" t="s">
        <v>385</v>
      </c>
      <c r="P91" s="1">
        <v>0</v>
      </c>
      <c r="Q91" s="8">
        <v>3769042</v>
      </c>
      <c r="R91" s="8">
        <v>246637</v>
      </c>
      <c r="S91" s="8">
        <v>1235081</v>
      </c>
      <c r="T91" s="8" t="s">
        <v>386</v>
      </c>
      <c r="U91" s="9">
        <f>IF(R91&gt;0,Q91/R91,"")</f>
        <v>15.281737938752093</v>
      </c>
      <c r="V91" s="10">
        <f>SUMIFS(fct_world_monthly!$J$2:$J$361,fct_world_monthly!$C$2:$C$361,C91,fct_world_monthly!$F$2:$F$361,F91)</f>
        <v>130212000</v>
      </c>
      <c r="W91" s="11">
        <f>IF(V91&gt;0,Q91/V91,"")</f>
        <v>2.8945427456762818E-2</v>
      </c>
      <c r="X91" s="1" t="s">
        <v>232</v>
      </c>
      <c r="Y91" s="1" t="s">
        <v>166</v>
      </c>
      <c r="Z91" s="19">
        <f>IF(U91="","",SUMIFS(Unit_Value_Review_QC!$K$10:$K$53,Unit_Value_Review_QC!$I$10:$I$53,"PARTNER|"&amp;F91&amp;"|"&amp;I91))</f>
        <v>18.213915185849537</v>
      </c>
      <c r="AA91" s="20">
        <f>IFERROR(U91/Z91,"")</f>
        <v>0.83901444488028232</v>
      </c>
      <c r="AB91" s="4" t="str">
        <f>IF(OR(N91&lt;&gt;"REPORTED",U91=""),"NOT_APPLICABLE",IF(OR(AA91&lt;Unit_Value_Review_QC!$I$6,AA91&gt;Unit_Value_Review_QC!$I$5),"REVIEW","WITHIN_BAND"))</f>
        <v>WITHIN_BAND</v>
      </c>
    </row>
    <row r="92" spans="1:28">
      <c r="A92" s="1" t="s">
        <v>476</v>
      </c>
      <c r="B92" s="6">
        <v>43525</v>
      </c>
      <c r="C92" s="1">
        <v>201903</v>
      </c>
      <c r="D92" s="1">
        <v>2019</v>
      </c>
      <c r="E92" s="1">
        <v>3</v>
      </c>
      <c r="F92" s="4" t="s">
        <v>265</v>
      </c>
      <c r="G92" s="4" t="s">
        <v>266</v>
      </c>
      <c r="H92" s="1">
        <v>52</v>
      </c>
      <c r="I92" s="4" t="s">
        <v>296</v>
      </c>
      <c r="J92" s="1" t="s">
        <v>297</v>
      </c>
      <c r="K92" s="1" t="s">
        <v>383</v>
      </c>
      <c r="L92" s="1">
        <v>3</v>
      </c>
      <c r="M92" s="1">
        <v>1</v>
      </c>
      <c r="N92" s="1" t="s">
        <v>384</v>
      </c>
      <c r="O92" s="1" t="s">
        <v>385</v>
      </c>
      <c r="P92" s="1">
        <v>0</v>
      </c>
      <c r="Q92" s="8">
        <v>3382318</v>
      </c>
      <c r="R92" s="8">
        <v>175940</v>
      </c>
      <c r="S92" s="8">
        <v>574847</v>
      </c>
      <c r="T92" s="8" t="s">
        <v>386</v>
      </c>
      <c r="U92" s="9">
        <f>IF(R92&gt;0,Q92/R92,"")</f>
        <v>19.224269637376377</v>
      </c>
      <c r="V92" s="10">
        <f>SUMIFS(fct_world_monthly!$J$2:$J$361,fct_world_monthly!$C$2:$C$361,C92,fct_world_monthly!$F$2:$F$361,F92)</f>
        <v>25911310</v>
      </c>
      <c r="W92" s="11">
        <f>IF(V92&gt;0,Q92/V92,"")</f>
        <v>0.13053442685838731</v>
      </c>
      <c r="X92" s="1" t="s">
        <v>232</v>
      </c>
      <c r="Y92" s="1" t="s">
        <v>166</v>
      </c>
      <c r="Z92" s="19">
        <f>IF(U92="","",SUMIFS(Unit_Value_Review_QC!$K$10:$K$53,Unit_Value_Review_QC!$I$10:$I$53,"PARTNER|"&amp;F92&amp;"|"&amp;I92))</f>
        <v>19.213268245879746</v>
      </c>
      <c r="AA92" s="20">
        <f>IFERROR(U92/Z92,"")</f>
        <v>1.0005725934471867</v>
      </c>
      <c r="AB92" s="4" t="str">
        <f>IF(OR(N92&lt;&gt;"REPORTED",U92=""),"NOT_APPLICABLE",IF(OR(AA92&lt;Unit_Value_Review_QC!$I$6,AA92&gt;Unit_Value_Review_QC!$I$5),"REVIEW","WITHIN_BAND"))</f>
        <v>WITHIN_BAND</v>
      </c>
    </row>
    <row r="93" spans="1:28">
      <c r="A93" s="1" t="s">
        <v>477</v>
      </c>
      <c r="B93" s="6">
        <v>43525</v>
      </c>
      <c r="C93" s="1">
        <v>201903</v>
      </c>
      <c r="D93" s="1">
        <v>2019</v>
      </c>
      <c r="E93" s="1">
        <v>3</v>
      </c>
      <c r="F93" s="4" t="s">
        <v>265</v>
      </c>
      <c r="G93" s="4" t="s">
        <v>266</v>
      </c>
      <c r="H93" s="1">
        <v>204</v>
      </c>
      <c r="I93" s="4" t="s">
        <v>301</v>
      </c>
      <c r="J93" s="1" t="s">
        <v>302</v>
      </c>
      <c r="K93" s="1" t="s">
        <v>383</v>
      </c>
      <c r="L93" s="1">
        <v>3</v>
      </c>
      <c r="M93" s="1">
        <v>1</v>
      </c>
      <c r="N93" s="1" t="s">
        <v>384</v>
      </c>
      <c r="O93" s="1" t="s">
        <v>385</v>
      </c>
      <c r="P93" s="1">
        <v>0</v>
      </c>
      <c r="Q93" s="8">
        <v>34967</v>
      </c>
      <c r="R93" s="8">
        <v>2003</v>
      </c>
      <c r="S93" s="8">
        <v>6059</v>
      </c>
      <c r="T93" s="8" t="s">
        <v>386</v>
      </c>
      <c r="U93" s="9">
        <f>IF(R93&gt;0,Q93/R93,"")</f>
        <v>17.457314028956564</v>
      </c>
      <c r="V93" s="10">
        <f>SUMIFS(fct_world_monthly!$J$2:$J$361,fct_world_monthly!$C$2:$C$361,C93,fct_world_monthly!$F$2:$F$361,F93)</f>
        <v>25911310</v>
      </c>
      <c r="W93" s="11">
        <f>IF(V93&gt;0,Q93/V93,"")</f>
        <v>1.3494879263148023E-3</v>
      </c>
      <c r="X93" s="1" t="s">
        <v>232</v>
      </c>
      <c r="Y93" s="1" t="s">
        <v>166</v>
      </c>
      <c r="Z93" s="19">
        <f>IF(U93="","",SUMIFS(Unit_Value_Review_QC!$K$10:$K$53,Unit_Value_Review_QC!$I$10:$I$53,"PARTNER|"&amp;F93&amp;"|"&amp;I93))</f>
        <v>16.024818561257973</v>
      </c>
      <c r="AA93" s="20">
        <f>IFERROR(U93/Z93,"")</f>
        <v>1.0893923049563774</v>
      </c>
      <c r="AB93" s="4" t="str">
        <f>IF(OR(N93&lt;&gt;"REPORTED",U93=""),"NOT_APPLICABLE",IF(OR(AA93&lt;Unit_Value_Review_QC!$I$6,AA93&gt;Unit_Value_Review_QC!$I$5),"REVIEW","WITHIN_BAND"))</f>
        <v>WITHIN_BAND</v>
      </c>
    </row>
    <row r="94" spans="1:28">
      <c r="A94" s="1" t="s">
        <v>478</v>
      </c>
      <c r="B94" s="6">
        <v>43525</v>
      </c>
      <c r="C94" s="1">
        <v>201903</v>
      </c>
      <c r="D94" s="1">
        <v>2019</v>
      </c>
      <c r="E94" s="1">
        <v>3</v>
      </c>
      <c r="F94" s="4" t="s">
        <v>265</v>
      </c>
      <c r="G94" s="4" t="s">
        <v>266</v>
      </c>
      <c r="H94" s="1">
        <v>662</v>
      </c>
      <c r="I94" s="4" t="s">
        <v>304</v>
      </c>
      <c r="J94" s="1" t="s">
        <v>305</v>
      </c>
      <c r="K94" s="1" t="s">
        <v>383</v>
      </c>
      <c r="L94" s="1">
        <v>3</v>
      </c>
      <c r="M94" s="1">
        <v>1</v>
      </c>
      <c r="N94" s="1" t="s">
        <v>384</v>
      </c>
      <c r="O94" s="1" t="s">
        <v>385</v>
      </c>
      <c r="P94" s="1">
        <v>0</v>
      </c>
      <c r="Q94" s="8">
        <v>135434</v>
      </c>
      <c r="R94" s="8">
        <v>9780</v>
      </c>
      <c r="S94" s="8">
        <v>26168</v>
      </c>
      <c r="T94" s="8" t="s">
        <v>386</v>
      </c>
      <c r="U94" s="9">
        <f>IF(R94&gt;0,Q94/R94,"")</f>
        <v>13.848057259713702</v>
      </c>
      <c r="V94" s="10">
        <f>SUMIFS(fct_world_monthly!$J$2:$J$361,fct_world_monthly!$C$2:$C$361,C94,fct_world_monthly!$F$2:$F$361,F94)</f>
        <v>25911310</v>
      </c>
      <c r="W94" s="11">
        <f>IF(V94&gt;0,Q94/V94,"")</f>
        <v>5.2268295196190393E-3</v>
      </c>
      <c r="X94" s="1" t="s">
        <v>232</v>
      </c>
      <c r="Y94" s="1" t="s">
        <v>166</v>
      </c>
      <c r="Z94" s="19">
        <f>IF(U94="","",SUMIFS(Unit_Value_Review_QC!$K$10:$K$53,Unit_Value_Review_QC!$I$10:$I$53,"PARTNER|"&amp;F94&amp;"|"&amp;I94))</f>
        <v>13.24068828999865</v>
      </c>
      <c r="AA94" s="20">
        <f>IFERROR(U94/Z94,"")</f>
        <v>1.0458714045986437</v>
      </c>
      <c r="AB94" s="4" t="str">
        <f>IF(OR(N94&lt;&gt;"REPORTED",U94=""),"NOT_APPLICABLE",IF(OR(AA94&lt;Unit_Value_Review_QC!$I$6,AA94&gt;Unit_Value_Review_QC!$I$5),"REVIEW","WITHIN_BAND"))</f>
        <v>WITHIN_BAND</v>
      </c>
    </row>
    <row r="95" spans="1:28">
      <c r="A95" s="1" t="s">
        <v>479</v>
      </c>
      <c r="B95" s="6">
        <v>43525</v>
      </c>
      <c r="C95" s="1">
        <v>201903</v>
      </c>
      <c r="D95" s="1">
        <v>2019</v>
      </c>
      <c r="E95" s="1">
        <v>3</v>
      </c>
      <c r="F95" s="4" t="s">
        <v>265</v>
      </c>
      <c r="G95" s="4" t="s">
        <v>266</v>
      </c>
      <c r="H95" s="1">
        <v>664</v>
      </c>
      <c r="I95" s="4" t="s">
        <v>307</v>
      </c>
      <c r="J95" s="1" t="s">
        <v>308</v>
      </c>
      <c r="K95" s="1" t="s">
        <v>383</v>
      </c>
      <c r="L95" s="1">
        <v>3</v>
      </c>
      <c r="M95" s="1">
        <v>1</v>
      </c>
      <c r="N95" s="1" t="s">
        <v>384</v>
      </c>
      <c r="O95" s="1" t="s">
        <v>385</v>
      </c>
      <c r="P95" s="1">
        <v>0</v>
      </c>
      <c r="Q95" s="8">
        <v>461015</v>
      </c>
      <c r="R95" s="8">
        <v>25691</v>
      </c>
      <c r="S95" s="8">
        <v>101401</v>
      </c>
      <c r="T95" s="8" t="s">
        <v>386</v>
      </c>
      <c r="U95" s="9">
        <f>IF(R95&gt;0,Q95/R95,"")</f>
        <v>17.944610953252113</v>
      </c>
      <c r="V95" s="10">
        <f>SUMIFS(fct_world_monthly!$J$2:$J$361,fct_world_monthly!$C$2:$C$361,C95,fct_world_monthly!$F$2:$F$361,F95)</f>
        <v>25911310</v>
      </c>
      <c r="W95" s="11">
        <f>IF(V95&gt;0,Q95/V95,"")</f>
        <v>1.7792037531101285E-2</v>
      </c>
      <c r="X95" s="1" t="s">
        <v>232</v>
      </c>
      <c r="Y95" s="1" t="s">
        <v>166</v>
      </c>
      <c r="Z95" s="19">
        <f>IF(U95="","",SUMIFS(Unit_Value_Review_QC!$K$10:$K$53,Unit_Value_Review_QC!$I$10:$I$53,"PARTNER|"&amp;F95&amp;"|"&amp;I95))</f>
        <v>13.033767004833301</v>
      </c>
      <c r="AA95" s="20">
        <f>IFERROR(U95/Z95,"")</f>
        <v>1.3767785588462436</v>
      </c>
      <c r="AB95" s="4" t="str">
        <f>IF(OR(N95&lt;&gt;"REPORTED",U95=""),"NOT_APPLICABLE",IF(OR(AA95&lt;Unit_Value_Review_QC!$I$6,AA95&gt;Unit_Value_Review_QC!$I$5),"REVIEW","WITHIN_BAND"))</f>
        <v>WITHIN_BAND</v>
      </c>
    </row>
    <row r="96" spans="1:28">
      <c r="A96" s="1" t="s">
        <v>480</v>
      </c>
      <c r="B96" s="6">
        <v>43525</v>
      </c>
      <c r="C96" s="1">
        <v>201903</v>
      </c>
      <c r="D96" s="1">
        <v>2019</v>
      </c>
      <c r="E96" s="1">
        <v>3</v>
      </c>
      <c r="F96" s="4" t="s">
        <v>265</v>
      </c>
      <c r="G96" s="4" t="s">
        <v>266</v>
      </c>
      <c r="H96" s="1">
        <v>666</v>
      </c>
      <c r="I96" s="4" t="s">
        <v>310</v>
      </c>
      <c r="J96" s="1" t="s">
        <v>311</v>
      </c>
      <c r="K96" s="1" t="s">
        <v>383</v>
      </c>
      <c r="L96" s="1">
        <v>3</v>
      </c>
      <c r="M96" s="1">
        <v>1</v>
      </c>
      <c r="N96" s="1" t="s">
        <v>384</v>
      </c>
      <c r="O96" s="1" t="s">
        <v>385</v>
      </c>
      <c r="P96" s="1">
        <v>0</v>
      </c>
      <c r="Q96" s="8">
        <v>5463204</v>
      </c>
      <c r="R96" s="8">
        <v>386855</v>
      </c>
      <c r="S96" s="8">
        <v>1305923</v>
      </c>
      <c r="T96" s="8" t="s">
        <v>386</v>
      </c>
      <c r="U96" s="9">
        <f>IF(R96&gt;0,Q96/R96,"")</f>
        <v>14.122097426684416</v>
      </c>
      <c r="V96" s="10">
        <f>SUMIFS(fct_world_monthly!$J$2:$J$361,fct_world_monthly!$C$2:$C$361,C96,fct_world_monthly!$F$2:$F$361,F96)</f>
        <v>25911310</v>
      </c>
      <c r="W96" s="11">
        <f>IF(V96&gt;0,Q96/V96,"")</f>
        <v>0.21084244679253963</v>
      </c>
      <c r="X96" s="1" t="s">
        <v>232</v>
      </c>
      <c r="Y96" s="1" t="s">
        <v>166</v>
      </c>
      <c r="Z96" s="19">
        <f>IF(U96="","",SUMIFS(Unit_Value_Review_QC!$K$10:$K$53,Unit_Value_Review_QC!$I$10:$I$53,"PARTNER|"&amp;F96&amp;"|"&amp;I96))</f>
        <v>12.503788450831344</v>
      </c>
      <c r="AA96" s="20">
        <f>IFERROR(U96/Z96,"")</f>
        <v>1.129425492299134</v>
      </c>
      <c r="AB96" s="4" t="str">
        <f>IF(OR(N96&lt;&gt;"REPORTED",U96=""),"NOT_APPLICABLE",IF(OR(AA96&lt;Unit_Value_Review_QC!$I$6,AA96&gt;Unit_Value_Review_QC!$I$5),"REVIEW","WITHIN_BAND"))</f>
        <v>WITHIN_BAND</v>
      </c>
    </row>
    <row r="97" spans="1:28">
      <c r="A97" s="1" t="s">
        <v>481</v>
      </c>
      <c r="B97" s="6">
        <v>43525</v>
      </c>
      <c r="C97" s="1">
        <v>201903</v>
      </c>
      <c r="D97" s="1">
        <v>2019</v>
      </c>
      <c r="E97" s="1">
        <v>3</v>
      </c>
      <c r="F97" s="4" t="s">
        <v>265</v>
      </c>
      <c r="G97" s="4" t="s">
        <v>266</v>
      </c>
      <c r="H97" s="1">
        <v>669</v>
      </c>
      <c r="I97" s="4" t="s">
        <v>313</v>
      </c>
      <c r="J97" s="1" t="s">
        <v>314</v>
      </c>
      <c r="K97" s="1" t="s">
        <v>383</v>
      </c>
      <c r="L97" s="1">
        <v>3</v>
      </c>
      <c r="M97" s="1">
        <v>1</v>
      </c>
      <c r="N97" s="1" t="s">
        <v>384</v>
      </c>
      <c r="O97" s="1" t="s">
        <v>385</v>
      </c>
      <c r="P97" s="1">
        <v>0</v>
      </c>
      <c r="Q97" s="8">
        <v>409228</v>
      </c>
      <c r="R97" s="8">
        <v>23517</v>
      </c>
      <c r="S97" s="8">
        <v>106643</v>
      </c>
      <c r="T97" s="8" t="s">
        <v>386</v>
      </c>
      <c r="U97" s="9">
        <f>IF(R97&gt;0,Q97/R97,"")</f>
        <v>17.401369222264744</v>
      </c>
      <c r="V97" s="10">
        <f>SUMIFS(fct_world_monthly!$J$2:$J$361,fct_world_monthly!$C$2:$C$361,C97,fct_world_monthly!$F$2:$F$361,F97)</f>
        <v>25911310</v>
      </c>
      <c r="W97" s="11">
        <f>IF(V97&gt;0,Q97/V97,"")</f>
        <v>1.5793412220377896E-2</v>
      </c>
      <c r="X97" s="1" t="s">
        <v>232</v>
      </c>
      <c r="Y97" s="1" t="s">
        <v>166</v>
      </c>
      <c r="Z97" s="19">
        <f>IF(U97="","",SUMIFS(Unit_Value_Review_QC!$K$10:$K$53,Unit_Value_Review_QC!$I$10:$I$53,"PARTNER|"&amp;F97&amp;"|"&amp;I97))</f>
        <v>16.58404384448577</v>
      </c>
      <c r="AA97" s="20">
        <f>IFERROR(U97/Z97,"")</f>
        <v>1.0492838408679641</v>
      </c>
      <c r="AB97" s="4" t="str">
        <f>IF(OR(N97&lt;&gt;"REPORTED",U97=""),"NOT_APPLICABLE",IF(OR(AA97&lt;Unit_Value_Review_QC!$I$6,AA97&gt;Unit_Value_Review_QC!$I$5),"REVIEW","WITHIN_BAND"))</f>
        <v>WITHIN_BAND</v>
      </c>
    </row>
    <row r="98" spans="1:28">
      <c r="A98" s="1" t="s">
        <v>482</v>
      </c>
      <c r="B98" s="6">
        <v>43525</v>
      </c>
      <c r="C98" s="1">
        <v>201903</v>
      </c>
      <c r="D98" s="1">
        <v>2019</v>
      </c>
      <c r="E98" s="1">
        <v>3</v>
      </c>
      <c r="F98" s="4" t="s">
        <v>265</v>
      </c>
      <c r="G98" s="4" t="s">
        <v>266</v>
      </c>
      <c r="H98" s="1">
        <v>676</v>
      </c>
      <c r="I98" s="4" t="s">
        <v>316</v>
      </c>
      <c r="J98" s="1" t="s">
        <v>317</v>
      </c>
      <c r="K98" s="1" t="s">
        <v>383</v>
      </c>
      <c r="L98" s="1">
        <v>3</v>
      </c>
      <c r="M98" s="1">
        <v>1</v>
      </c>
      <c r="N98" s="1" t="s">
        <v>384</v>
      </c>
      <c r="O98" s="1" t="s">
        <v>385</v>
      </c>
      <c r="P98" s="1">
        <v>0</v>
      </c>
      <c r="Q98" s="8">
        <v>727918</v>
      </c>
      <c r="R98" s="8">
        <v>83017</v>
      </c>
      <c r="S98" s="8">
        <v>225884</v>
      </c>
      <c r="T98" s="8" t="s">
        <v>386</v>
      </c>
      <c r="U98" s="9">
        <f>IF(R98&gt;0,Q98/R98,"")</f>
        <v>8.7683004685787242</v>
      </c>
      <c r="V98" s="10">
        <f>SUMIFS(fct_world_monthly!$J$2:$J$361,fct_world_monthly!$C$2:$C$361,C98,fct_world_monthly!$F$2:$F$361,F98)</f>
        <v>25911310</v>
      </c>
      <c r="W98" s="11">
        <f>IF(V98&gt;0,Q98/V98,"")</f>
        <v>2.8092674588818551E-2</v>
      </c>
      <c r="X98" s="1" t="s">
        <v>232</v>
      </c>
      <c r="Y98" s="1" t="s">
        <v>166</v>
      </c>
      <c r="Z98" s="19">
        <f>IF(U98="","",SUMIFS(Unit_Value_Review_QC!$K$10:$K$53,Unit_Value_Review_QC!$I$10:$I$53,"PARTNER|"&amp;F98&amp;"|"&amp;I98))</f>
        <v>12.705450477595873</v>
      </c>
      <c r="AA98" s="20">
        <f>IFERROR(U98/Z98,"")</f>
        <v>0.6901211794135349</v>
      </c>
      <c r="AB98" s="4" t="str">
        <f>IF(OR(N98&lt;&gt;"REPORTED",U98=""),"NOT_APPLICABLE",IF(OR(AA98&lt;Unit_Value_Review_QC!$I$6,AA98&gt;Unit_Value_Review_QC!$I$5),"REVIEW","WITHIN_BAND"))</f>
        <v>WITHIN_BAND</v>
      </c>
    </row>
    <row r="99" spans="1:28">
      <c r="A99" s="1" t="s">
        <v>483</v>
      </c>
      <c r="B99" s="6">
        <v>43525</v>
      </c>
      <c r="C99" s="1">
        <v>201903</v>
      </c>
      <c r="D99" s="1">
        <v>2019</v>
      </c>
      <c r="E99" s="1">
        <v>3</v>
      </c>
      <c r="F99" s="4" t="s">
        <v>265</v>
      </c>
      <c r="G99" s="4" t="s">
        <v>266</v>
      </c>
      <c r="H99" s="1">
        <v>690</v>
      </c>
      <c r="I99" s="4" t="s">
        <v>319</v>
      </c>
      <c r="J99" s="1" t="s">
        <v>320</v>
      </c>
      <c r="K99" s="1" t="s">
        <v>383</v>
      </c>
      <c r="L99" s="1">
        <v>3</v>
      </c>
      <c r="M99" s="1">
        <v>1</v>
      </c>
      <c r="N99" s="1" t="s">
        <v>384</v>
      </c>
      <c r="O99" s="1" t="s">
        <v>385</v>
      </c>
      <c r="P99" s="1">
        <v>0</v>
      </c>
      <c r="Q99" s="8">
        <v>388936</v>
      </c>
      <c r="R99" s="8">
        <v>19531</v>
      </c>
      <c r="S99" s="8">
        <v>74891</v>
      </c>
      <c r="T99" s="8" t="s">
        <v>386</v>
      </c>
      <c r="U99" s="9">
        <f>IF(R99&gt;0,Q99/R99,"")</f>
        <v>19.913778096359632</v>
      </c>
      <c r="V99" s="10">
        <f>SUMIFS(fct_world_monthly!$J$2:$J$361,fct_world_monthly!$C$2:$C$361,C99,fct_world_monthly!$F$2:$F$361,F99)</f>
        <v>25911310</v>
      </c>
      <c r="W99" s="11">
        <f>IF(V99&gt;0,Q99/V99,"")</f>
        <v>1.5010279295025995E-2</v>
      </c>
      <c r="X99" s="1" t="s">
        <v>232</v>
      </c>
      <c r="Y99" s="1" t="s">
        <v>166</v>
      </c>
      <c r="Z99" s="19">
        <f>IF(U99="","",SUMIFS(Unit_Value_Review_QC!$K$10:$K$53,Unit_Value_Review_QC!$I$10:$I$53,"PARTNER|"&amp;F99&amp;"|"&amp;I99))</f>
        <v>23.234221767733438</v>
      </c>
      <c r="AA99" s="20">
        <f>IFERROR(U99/Z99,"")</f>
        <v>0.85708823370253451</v>
      </c>
      <c r="AB99" s="4" t="str">
        <f>IF(OR(N99&lt;&gt;"REPORTED",U99=""),"NOT_APPLICABLE",IF(OR(AA99&lt;Unit_Value_Review_QC!$I$6,AA99&gt;Unit_Value_Review_QC!$I$5),"REVIEW","WITHIN_BAND"))</f>
        <v>WITHIN_BAND</v>
      </c>
    </row>
    <row r="100" spans="1:28">
      <c r="A100" s="1" t="s">
        <v>484</v>
      </c>
      <c r="B100" s="6">
        <v>43525</v>
      </c>
      <c r="C100" s="1">
        <v>201903</v>
      </c>
      <c r="D100" s="1">
        <v>2019</v>
      </c>
      <c r="E100" s="1">
        <v>3</v>
      </c>
      <c r="F100" s="4" t="s">
        <v>265</v>
      </c>
      <c r="G100" s="4" t="s">
        <v>266</v>
      </c>
      <c r="H100" s="1">
        <v>696</v>
      </c>
      <c r="I100" s="4" t="s">
        <v>322</v>
      </c>
      <c r="J100" s="1" t="s">
        <v>323</v>
      </c>
      <c r="K100" s="1" t="s">
        <v>383</v>
      </c>
      <c r="L100" s="1">
        <v>3</v>
      </c>
      <c r="M100" s="1">
        <v>1</v>
      </c>
      <c r="N100" s="1" t="s">
        <v>384</v>
      </c>
      <c r="O100" s="1" t="s">
        <v>385</v>
      </c>
      <c r="P100" s="1">
        <v>0</v>
      </c>
      <c r="Q100" s="8">
        <v>1912960</v>
      </c>
      <c r="R100" s="8">
        <v>148095</v>
      </c>
      <c r="S100" s="8">
        <v>477306</v>
      </c>
      <c r="T100" s="8" t="s">
        <v>386</v>
      </c>
      <c r="U100" s="9">
        <f>IF(R100&gt;0,Q100/R100,"")</f>
        <v>12.917114014652757</v>
      </c>
      <c r="V100" s="10">
        <f>SUMIFS(fct_world_monthly!$J$2:$J$361,fct_world_monthly!$C$2:$C$361,C100,fct_world_monthly!$F$2:$F$361,F100)</f>
        <v>25911310</v>
      </c>
      <c r="W100" s="11">
        <f>IF(V100&gt;0,Q100/V100,"")</f>
        <v>7.3827220622963485E-2</v>
      </c>
      <c r="X100" s="1" t="s">
        <v>232</v>
      </c>
      <c r="Y100" s="1" t="s">
        <v>166</v>
      </c>
      <c r="Z100" s="19">
        <f>IF(U100="","",SUMIFS(Unit_Value_Review_QC!$K$10:$K$53,Unit_Value_Review_QC!$I$10:$I$53,"PARTNER|"&amp;F100&amp;"|"&amp;I100))</f>
        <v>12.339390026247985</v>
      </c>
      <c r="AA100" s="20">
        <f>IFERROR(U100/Z100,"")</f>
        <v>1.0468194932793156</v>
      </c>
      <c r="AB100" s="4" t="str">
        <f>IF(OR(N100&lt;&gt;"REPORTED",U100=""),"NOT_APPLICABLE",IF(OR(AA100&lt;Unit_Value_Review_QC!$I$6,AA100&gt;Unit_Value_Review_QC!$I$5),"REVIEW","WITHIN_BAND"))</f>
        <v>WITHIN_BAND</v>
      </c>
    </row>
    <row r="101" spans="1:28">
      <c r="A101" s="1" t="s">
        <v>485</v>
      </c>
      <c r="B101" s="6">
        <v>43525</v>
      </c>
      <c r="C101" s="1">
        <v>201903</v>
      </c>
      <c r="D101" s="1">
        <v>2019</v>
      </c>
      <c r="E101" s="1">
        <v>3</v>
      </c>
      <c r="F101" s="4" t="s">
        <v>265</v>
      </c>
      <c r="G101" s="4" t="s">
        <v>266</v>
      </c>
      <c r="H101" s="1">
        <v>720</v>
      </c>
      <c r="I101" s="4" t="s">
        <v>325</v>
      </c>
      <c r="J101" s="1" t="s">
        <v>326</v>
      </c>
      <c r="K101" s="1" t="s">
        <v>383</v>
      </c>
      <c r="L101" s="1">
        <v>3</v>
      </c>
      <c r="M101" s="1">
        <v>1</v>
      </c>
      <c r="N101" s="1" t="s">
        <v>384</v>
      </c>
      <c r="O101" s="1" t="s">
        <v>385</v>
      </c>
      <c r="P101" s="1">
        <v>0</v>
      </c>
      <c r="Q101" s="8">
        <v>4115892</v>
      </c>
      <c r="R101" s="8">
        <v>252674</v>
      </c>
      <c r="S101" s="8">
        <v>743785</v>
      </c>
      <c r="T101" s="8" t="s">
        <v>386</v>
      </c>
      <c r="U101" s="9">
        <f>IF(R101&gt;0,Q101/R101,"")</f>
        <v>16.289337248786975</v>
      </c>
      <c r="V101" s="10">
        <f>SUMIFS(fct_world_monthly!$J$2:$J$361,fct_world_monthly!$C$2:$C$361,C101,fct_world_monthly!$F$2:$F$361,F101)</f>
        <v>25911310</v>
      </c>
      <c r="W101" s="11">
        <f>IF(V101&gt;0,Q101/V101,"")</f>
        <v>0.15884538450583935</v>
      </c>
      <c r="X101" s="1" t="s">
        <v>232</v>
      </c>
      <c r="Y101" s="1" t="s">
        <v>166</v>
      </c>
      <c r="Z101" s="19">
        <f>IF(U101="","",SUMIFS(Unit_Value_Review_QC!$K$10:$K$53,Unit_Value_Review_QC!$I$10:$I$53,"PARTNER|"&amp;F101&amp;"|"&amp;I101))</f>
        <v>15.158852636173485</v>
      </c>
      <c r="AA101" s="20">
        <f>IFERROR(U101/Z101,"")</f>
        <v>1.0745758692789071</v>
      </c>
      <c r="AB101" s="4" t="str">
        <f>IF(OR(N101&lt;&gt;"REPORTED",U101=""),"NOT_APPLICABLE",IF(OR(AA101&lt;Unit_Value_Review_QC!$I$6,AA101&gt;Unit_Value_Review_QC!$I$5),"REVIEW","WITHIN_BAND"))</f>
        <v>WITHIN_BAND</v>
      </c>
    </row>
    <row r="102" spans="1:28">
      <c r="A102" s="1" t="s">
        <v>486</v>
      </c>
      <c r="B102" s="6">
        <v>43525</v>
      </c>
      <c r="C102" s="1">
        <v>201903</v>
      </c>
      <c r="D102" s="1">
        <v>2019</v>
      </c>
      <c r="E102" s="1">
        <v>3</v>
      </c>
      <c r="F102" s="4" t="s">
        <v>271</v>
      </c>
      <c r="G102" s="4" t="s">
        <v>273</v>
      </c>
      <c r="H102" s="1">
        <v>52</v>
      </c>
      <c r="I102" s="4" t="s">
        <v>296</v>
      </c>
      <c r="J102" s="1" t="s">
        <v>297</v>
      </c>
      <c r="K102" s="1" t="s">
        <v>383</v>
      </c>
      <c r="L102" s="1">
        <v>3</v>
      </c>
      <c r="M102" s="1">
        <v>1</v>
      </c>
      <c r="N102" s="1" t="s">
        <v>384</v>
      </c>
      <c r="O102" s="1" t="s">
        <v>385</v>
      </c>
      <c r="P102" s="1">
        <v>0</v>
      </c>
      <c r="Q102" s="8">
        <v>2328710</v>
      </c>
      <c r="R102" s="8">
        <v>66305</v>
      </c>
      <c r="S102" s="8">
        <v>183120</v>
      </c>
      <c r="T102" s="8" t="s">
        <v>386</v>
      </c>
      <c r="U102" s="9">
        <f>IF(R102&gt;0,Q102/R102,"")</f>
        <v>35.121182414599204</v>
      </c>
      <c r="V102" s="10">
        <f>SUMIFS(fct_world_monthly!$J$2:$J$361,fct_world_monthly!$C$2:$C$361,C102,fct_world_monthly!$F$2:$F$361,F102)</f>
        <v>44224011</v>
      </c>
      <c r="W102" s="11">
        <f>IF(V102&gt;0,Q102/V102,"")</f>
        <v>5.2657141388645183E-2</v>
      </c>
      <c r="X102" s="1" t="s">
        <v>232</v>
      </c>
      <c r="Y102" s="1" t="s">
        <v>166</v>
      </c>
      <c r="Z102" s="19">
        <f>IF(U102="","",SUMIFS(Unit_Value_Review_QC!$K$10:$K$53,Unit_Value_Review_QC!$I$10:$I$53,"PARTNER|"&amp;F102&amp;"|"&amp;I102))</f>
        <v>31.867133143721738</v>
      </c>
      <c r="AA102" s="20">
        <f>IFERROR(U102/Z102,"")</f>
        <v>1.1021130220971433</v>
      </c>
      <c r="AB102" s="4" t="str">
        <f>IF(OR(N102&lt;&gt;"REPORTED",U102=""),"NOT_APPLICABLE",IF(OR(AA102&lt;Unit_Value_Review_QC!$I$6,AA102&gt;Unit_Value_Review_QC!$I$5),"REVIEW","WITHIN_BAND"))</f>
        <v>WITHIN_BAND</v>
      </c>
    </row>
    <row r="103" spans="1:28">
      <c r="A103" s="1" t="s">
        <v>487</v>
      </c>
      <c r="B103" s="6">
        <v>43525</v>
      </c>
      <c r="C103" s="1">
        <v>201903</v>
      </c>
      <c r="D103" s="1">
        <v>2019</v>
      </c>
      <c r="E103" s="1">
        <v>3</v>
      </c>
      <c r="F103" s="4" t="s">
        <v>271</v>
      </c>
      <c r="G103" s="4" t="s">
        <v>273</v>
      </c>
      <c r="H103" s="1">
        <v>204</v>
      </c>
      <c r="I103" s="4" t="s">
        <v>301</v>
      </c>
      <c r="J103" s="1" t="s">
        <v>302</v>
      </c>
      <c r="K103" s="1" t="s">
        <v>383</v>
      </c>
      <c r="L103" s="1">
        <v>3</v>
      </c>
      <c r="M103" s="1">
        <v>1</v>
      </c>
      <c r="N103" s="1" t="s">
        <v>384</v>
      </c>
      <c r="O103" s="1" t="s">
        <v>385</v>
      </c>
      <c r="P103" s="1">
        <v>0</v>
      </c>
      <c r="Q103" s="8">
        <v>1361853</v>
      </c>
      <c r="R103" s="8">
        <v>62532</v>
      </c>
      <c r="S103" s="8">
        <v>227706</v>
      </c>
      <c r="T103" s="8" t="s">
        <v>386</v>
      </c>
      <c r="U103" s="9">
        <f>IF(R103&gt;0,Q103/R103,"")</f>
        <v>21.778497409326423</v>
      </c>
      <c r="V103" s="10">
        <f>SUMIFS(fct_world_monthly!$J$2:$J$361,fct_world_monthly!$C$2:$C$361,C103,fct_world_monthly!$F$2:$F$361,F103)</f>
        <v>44224011</v>
      </c>
      <c r="W103" s="11">
        <f>IF(V103&gt;0,Q103/V103,"")</f>
        <v>3.0794425227508197E-2</v>
      </c>
      <c r="X103" s="1" t="s">
        <v>232</v>
      </c>
      <c r="Y103" s="1" t="s">
        <v>166</v>
      </c>
      <c r="Z103" s="19">
        <f>IF(U103="","",SUMIFS(Unit_Value_Review_QC!$K$10:$K$53,Unit_Value_Review_QC!$I$10:$I$53,"PARTNER|"&amp;F103&amp;"|"&amp;I103))</f>
        <v>19.682231685892088</v>
      </c>
      <c r="AA103" s="20">
        <f>IFERROR(U103/Z103,"")</f>
        <v>1.1065054896664439</v>
      </c>
      <c r="AB103" s="4" t="str">
        <f>IF(OR(N103&lt;&gt;"REPORTED",U103=""),"NOT_APPLICABLE",IF(OR(AA103&lt;Unit_Value_Review_QC!$I$6,AA103&gt;Unit_Value_Review_QC!$I$5),"REVIEW","WITHIN_BAND"))</f>
        <v>WITHIN_BAND</v>
      </c>
    </row>
    <row r="104" spans="1:28">
      <c r="A104" s="1" t="s">
        <v>488</v>
      </c>
      <c r="B104" s="6">
        <v>43525</v>
      </c>
      <c r="C104" s="1">
        <v>201903</v>
      </c>
      <c r="D104" s="1">
        <v>2019</v>
      </c>
      <c r="E104" s="1">
        <v>3</v>
      </c>
      <c r="F104" s="4" t="s">
        <v>271</v>
      </c>
      <c r="G104" s="4" t="s">
        <v>273</v>
      </c>
      <c r="H104" s="1">
        <v>662</v>
      </c>
      <c r="I104" s="4" t="s">
        <v>304</v>
      </c>
      <c r="J104" s="1" t="s">
        <v>305</v>
      </c>
      <c r="K104" s="1" t="s">
        <v>383</v>
      </c>
      <c r="L104" s="1">
        <v>3</v>
      </c>
      <c r="M104" s="1">
        <v>1</v>
      </c>
      <c r="N104" s="1" t="s">
        <v>384</v>
      </c>
      <c r="O104" s="1" t="s">
        <v>385</v>
      </c>
      <c r="P104" s="1">
        <v>0</v>
      </c>
      <c r="Q104" s="8">
        <v>56076</v>
      </c>
      <c r="R104" s="8">
        <v>5748</v>
      </c>
      <c r="S104" s="8">
        <v>13474</v>
      </c>
      <c r="T104" s="8" t="s">
        <v>386</v>
      </c>
      <c r="U104" s="9">
        <f>IF(R104&gt;0,Q104/R104,"")</f>
        <v>9.7557411273486423</v>
      </c>
      <c r="V104" s="10">
        <f>SUMIFS(fct_world_monthly!$J$2:$J$361,fct_world_monthly!$C$2:$C$361,C104,fct_world_monthly!$F$2:$F$361,F104)</f>
        <v>44224011</v>
      </c>
      <c r="W104" s="11">
        <f>IF(V104&gt;0,Q104/V104,"")</f>
        <v>1.267998961016901E-3</v>
      </c>
      <c r="X104" s="1" t="s">
        <v>232</v>
      </c>
      <c r="Y104" s="1" t="s">
        <v>166</v>
      </c>
      <c r="Z104" s="19">
        <f>IF(U104="","",SUMIFS(Unit_Value_Review_QC!$K$10:$K$53,Unit_Value_Review_QC!$I$10:$I$53,"PARTNER|"&amp;F104&amp;"|"&amp;I104))</f>
        <v>19.366411423422985</v>
      </c>
      <c r="AA104" s="20">
        <f>IFERROR(U104/Z104,"")</f>
        <v>0.50374542366426345</v>
      </c>
      <c r="AB104" s="4" t="str">
        <f>IF(OR(N104&lt;&gt;"REPORTED",U104=""),"NOT_APPLICABLE",IF(OR(AA104&lt;Unit_Value_Review_QC!$I$6,AA104&gt;Unit_Value_Review_QC!$I$5),"REVIEW","WITHIN_BAND"))</f>
        <v>WITHIN_BAND</v>
      </c>
    </row>
    <row r="105" spans="1:28">
      <c r="A105" s="1" t="s">
        <v>489</v>
      </c>
      <c r="B105" s="6">
        <v>43525</v>
      </c>
      <c r="C105" s="1">
        <v>201903</v>
      </c>
      <c r="D105" s="1">
        <v>2019</v>
      </c>
      <c r="E105" s="1">
        <v>3</v>
      </c>
      <c r="F105" s="4" t="s">
        <v>271</v>
      </c>
      <c r="G105" s="4" t="s">
        <v>273</v>
      </c>
      <c r="H105" s="1">
        <v>664</v>
      </c>
      <c r="I105" s="4" t="s">
        <v>307</v>
      </c>
      <c r="J105" s="1" t="s">
        <v>308</v>
      </c>
      <c r="K105" s="1" t="s">
        <v>383</v>
      </c>
      <c r="L105" s="1">
        <v>3</v>
      </c>
      <c r="M105" s="1">
        <v>1</v>
      </c>
      <c r="N105" s="1" t="s">
        <v>384</v>
      </c>
      <c r="O105" s="1" t="s">
        <v>385</v>
      </c>
      <c r="P105" s="1">
        <v>0</v>
      </c>
      <c r="Q105" s="8">
        <v>4414349</v>
      </c>
      <c r="R105" s="8">
        <v>187038</v>
      </c>
      <c r="S105" s="8">
        <v>786871</v>
      </c>
      <c r="T105" s="8" t="s">
        <v>386</v>
      </c>
      <c r="U105" s="9">
        <f>IF(R105&gt;0,Q105/R105,"")</f>
        <v>23.601348389097403</v>
      </c>
      <c r="V105" s="10">
        <f>SUMIFS(fct_world_monthly!$J$2:$J$361,fct_world_monthly!$C$2:$C$361,C105,fct_world_monthly!$F$2:$F$361,F105)</f>
        <v>44224011</v>
      </c>
      <c r="W105" s="11">
        <f>IF(V105&gt;0,Q105/V105,"")</f>
        <v>9.9817924701583488E-2</v>
      </c>
      <c r="X105" s="1" t="s">
        <v>232</v>
      </c>
      <c r="Y105" s="1" t="s">
        <v>166</v>
      </c>
      <c r="Z105" s="19">
        <f>IF(U105="","",SUMIFS(Unit_Value_Review_QC!$K$10:$K$53,Unit_Value_Review_QC!$I$10:$I$53,"PARTNER|"&amp;F105&amp;"|"&amp;I105))</f>
        <v>29.827360886039607</v>
      </c>
      <c r="AA105" s="20">
        <f>IFERROR(U105/Z105,"")</f>
        <v>0.79126505624383869</v>
      </c>
      <c r="AB105" s="4" t="str">
        <f>IF(OR(N105&lt;&gt;"REPORTED",U105=""),"NOT_APPLICABLE",IF(OR(AA105&lt;Unit_Value_Review_QC!$I$6,AA105&gt;Unit_Value_Review_QC!$I$5),"REVIEW","WITHIN_BAND"))</f>
        <v>WITHIN_BAND</v>
      </c>
    </row>
    <row r="106" spans="1:28">
      <c r="A106" s="1" t="s">
        <v>490</v>
      </c>
      <c r="B106" s="6">
        <v>43525</v>
      </c>
      <c r="C106" s="1">
        <v>201903</v>
      </c>
      <c r="D106" s="1">
        <v>2019</v>
      </c>
      <c r="E106" s="1">
        <v>3</v>
      </c>
      <c r="F106" s="4" t="s">
        <v>271</v>
      </c>
      <c r="G106" s="4" t="s">
        <v>273</v>
      </c>
      <c r="H106" s="1">
        <v>666</v>
      </c>
      <c r="I106" s="4" t="s">
        <v>310</v>
      </c>
      <c r="J106" s="1" t="s">
        <v>311</v>
      </c>
      <c r="K106" s="1" t="s">
        <v>383</v>
      </c>
      <c r="L106" s="1">
        <v>3</v>
      </c>
      <c r="M106" s="1">
        <v>1</v>
      </c>
      <c r="N106" s="1" t="s">
        <v>384</v>
      </c>
      <c r="O106" s="1" t="s">
        <v>385</v>
      </c>
      <c r="P106" s="1">
        <v>0</v>
      </c>
      <c r="Q106" s="8">
        <v>784136</v>
      </c>
      <c r="R106" s="8">
        <v>82749</v>
      </c>
      <c r="S106" s="8">
        <v>183679</v>
      </c>
      <c r="T106" s="8" t="s">
        <v>386</v>
      </c>
      <c r="U106" s="9">
        <f>IF(R106&gt;0,Q106/R106,"")</f>
        <v>9.4760782607644813</v>
      </c>
      <c r="V106" s="10">
        <f>SUMIFS(fct_world_monthly!$J$2:$J$361,fct_world_monthly!$C$2:$C$361,C106,fct_world_monthly!$F$2:$F$361,F106)</f>
        <v>44224011</v>
      </c>
      <c r="W106" s="11">
        <f>IF(V106&gt;0,Q106/V106,"")</f>
        <v>1.7731001378414091E-2</v>
      </c>
      <c r="X106" s="1" t="s">
        <v>232</v>
      </c>
      <c r="Y106" s="1" t="s">
        <v>166</v>
      </c>
      <c r="Z106" s="19">
        <f>IF(U106="","",SUMIFS(Unit_Value_Review_QC!$K$10:$K$53,Unit_Value_Review_QC!$I$10:$I$53,"PARTNER|"&amp;F106&amp;"|"&amp;I106))</f>
        <v>14.86106925541052</v>
      </c>
      <c r="AA106" s="20">
        <f>IFERROR(U106/Z106,"")</f>
        <v>0.63764444522149666</v>
      </c>
      <c r="AB106" s="4" t="str">
        <f>IF(OR(N106&lt;&gt;"REPORTED",U106=""),"NOT_APPLICABLE",IF(OR(AA106&lt;Unit_Value_Review_QC!$I$6,AA106&gt;Unit_Value_Review_QC!$I$5),"REVIEW","WITHIN_BAND"))</f>
        <v>WITHIN_BAND</v>
      </c>
    </row>
    <row r="107" spans="1:28">
      <c r="A107" s="1" t="s">
        <v>491</v>
      </c>
      <c r="B107" s="6">
        <v>43525</v>
      </c>
      <c r="C107" s="1">
        <v>201903</v>
      </c>
      <c r="D107" s="1">
        <v>2019</v>
      </c>
      <c r="E107" s="1">
        <v>3</v>
      </c>
      <c r="F107" s="4" t="s">
        <v>271</v>
      </c>
      <c r="G107" s="4" t="s">
        <v>273</v>
      </c>
      <c r="H107" s="1">
        <v>669</v>
      </c>
      <c r="I107" s="4" t="s">
        <v>313</v>
      </c>
      <c r="J107" s="1" t="s">
        <v>314</v>
      </c>
      <c r="K107" s="1" t="s">
        <v>383</v>
      </c>
      <c r="L107" s="1">
        <v>3</v>
      </c>
      <c r="M107" s="1">
        <v>1</v>
      </c>
      <c r="N107" s="1" t="s">
        <v>384</v>
      </c>
      <c r="O107" s="1" t="s">
        <v>385</v>
      </c>
      <c r="P107" s="1">
        <v>0</v>
      </c>
      <c r="Q107" s="8">
        <v>2452426</v>
      </c>
      <c r="R107" s="8">
        <v>145428</v>
      </c>
      <c r="S107" s="8">
        <v>566557</v>
      </c>
      <c r="T107" s="8" t="s">
        <v>386</v>
      </c>
      <c r="U107" s="9">
        <f>IF(R107&gt;0,Q107/R107,"")</f>
        <v>16.863506339907033</v>
      </c>
      <c r="V107" s="10">
        <f>SUMIFS(fct_world_monthly!$J$2:$J$361,fct_world_monthly!$C$2:$C$361,C107,fct_world_monthly!$F$2:$F$361,F107)</f>
        <v>44224011</v>
      </c>
      <c r="W107" s="11">
        <f>IF(V107&gt;0,Q107/V107,"")</f>
        <v>5.5454626221036349E-2</v>
      </c>
      <c r="X107" s="1" t="s">
        <v>232</v>
      </c>
      <c r="Y107" s="1" t="s">
        <v>166</v>
      </c>
      <c r="Z107" s="19">
        <f>IF(U107="","",SUMIFS(Unit_Value_Review_QC!$K$10:$K$53,Unit_Value_Review_QC!$I$10:$I$53,"PARTNER|"&amp;F107&amp;"|"&amp;I107))</f>
        <v>17.070169468034248</v>
      </c>
      <c r="AA107" s="20">
        <f>IFERROR(U107/Z107,"")</f>
        <v>0.98789331713933981</v>
      </c>
      <c r="AB107" s="4" t="str">
        <f>IF(OR(N107&lt;&gt;"REPORTED",U107=""),"NOT_APPLICABLE",IF(OR(AA107&lt;Unit_Value_Review_QC!$I$6,AA107&gt;Unit_Value_Review_QC!$I$5),"REVIEW","WITHIN_BAND"))</f>
        <v>WITHIN_BAND</v>
      </c>
    </row>
    <row r="108" spans="1:28">
      <c r="A108" s="1" t="s">
        <v>492</v>
      </c>
      <c r="B108" s="6">
        <v>43525</v>
      </c>
      <c r="C108" s="1">
        <v>201903</v>
      </c>
      <c r="D108" s="1">
        <v>2019</v>
      </c>
      <c r="E108" s="1">
        <v>3</v>
      </c>
      <c r="F108" s="4" t="s">
        <v>271</v>
      </c>
      <c r="G108" s="4" t="s">
        <v>273</v>
      </c>
      <c r="H108" s="1">
        <v>676</v>
      </c>
      <c r="I108" s="4" t="s">
        <v>316</v>
      </c>
      <c r="J108" s="1" t="s">
        <v>317</v>
      </c>
      <c r="K108" s="1" t="s">
        <v>383</v>
      </c>
      <c r="L108" s="1">
        <v>3</v>
      </c>
      <c r="M108" s="1">
        <v>1</v>
      </c>
      <c r="N108" s="1" t="s">
        <v>384</v>
      </c>
      <c r="O108" s="1" t="s">
        <v>385</v>
      </c>
      <c r="P108" s="1">
        <v>0</v>
      </c>
      <c r="Q108" s="8">
        <v>510317</v>
      </c>
      <c r="R108" s="8">
        <v>34323</v>
      </c>
      <c r="S108" s="8">
        <v>120609</v>
      </c>
      <c r="T108" s="8" t="s">
        <v>386</v>
      </c>
      <c r="U108" s="9">
        <f>IF(R108&gt;0,Q108/R108,"")</f>
        <v>14.868076799813537</v>
      </c>
      <c r="V108" s="10">
        <f>SUMIFS(fct_world_monthly!$J$2:$J$361,fct_world_monthly!$C$2:$C$361,C108,fct_world_monthly!$F$2:$F$361,F108)</f>
        <v>44224011</v>
      </c>
      <c r="W108" s="11">
        <f>IF(V108&gt;0,Q108/V108,"")</f>
        <v>1.1539364893880837E-2</v>
      </c>
      <c r="X108" s="1" t="s">
        <v>232</v>
      </c>
      <c r="Y108" s="1" t="s">
        <v>166</v>
      </c>
      <c r="Z108" s="19">
        <f>IF(U108="","",SUMIFS(Unit_Value_Review_QC!$K$10:$K$53,Unit_Value_Review_QC!$I$10:$I$53,"PARTNER|"&amp;F108&amp;"|"&amp;I108))</f>
        <v>29.259592038236608</v>
      </c>
      <c r="AA108" s="20">
        <f>IFERROR(U108/Z108,"")</f>
        <v>0.50814368089561346</v>
      </c>
      <c r="AB108" s="4" t="str">
        <f>IF(OR(N108&lt;&gt;"REPORTED",U108=""),"NOT_APPLICABLE",IF(OR(AA108&lt;Unit_Value_Review_QC!$I$6,AA108&gt;Unit_Value_Review_QC!$I$5),"REVIEW","WITHIN_BAND"))</f>
        <v>WITHIN_BAND</v>
      </c>
    </row>
    <row r="109" spans="1:28">
      <c r="A109" s="1" t="s">
        <v>493</v>
      </c>
      <c r="B109" s="6">
        <v>43525</v>
      </c>
      <c r="C109" s="1">
        <v>201903</v>
      </c>
      <c r="D109" s="1">
        <v>2019</v>
      </c>
      <c r="E109" s="1">
        <v>3</v>
      </c>
      <c r="F109" s="4" t="s">
        <v>271</v>
      </c>
      <c r="G109" s="4" t="s">
        <v>273</v>
      </c>
      <c r="H109" s="1">
        <v>690</v>
      </c>
      <c r="I109" s="4" t="s">
        <v>319</v>
      </c>
      <c r="J109" s="1" t="s">
        <v>320</v>
      </c>
      <c r="K109" s="1" t="s">
        <v>383</v>
      </c>
      <c r="L109" s="1">
        <v>3</v>
      </c>
      <c r="M109" s="1">
        <v>1</v>
      </c>
      <c r="N109" s="1" t="s">
        <v>384</v>
      </c>
      <c r="O109" s="1" t="s">
        <v>385</v>
      </c>
      <c r="P109" s="1">
        <v>0</v>
      </c>
      <c r="Q109" s="8">
        <v>1566085</v>
      </c>
      <c r="R109" s="8">
        <v>90410</v>
      </c>
      <c r="S109" s="8">
        <v>252185</v>
      </c>
      <c r="T109" s="8" t="s">
        <v>386</v>
      </c>
      <c r="U109" s="9">
        <f>IF(R109&gt;0,Q109/R109,"")</f>
        <v>17.322032960955646</v>
      </c>
      <c r="V109" s="10">
        <f>SUMIFS(fct_world_monthly!$J$2:$J$361,fct_world_monthly!$C$2:$C$361,C109,fct_world_monthly!$F$2:$F$361,F109)</f>
        <v>44224011</v>
      </c>
      <c r="W109" s="11">
        <f>IF(V109&gt;0,Q109/V109,"")</f>
        <v>3.5412549983311101E-2</v>
      </c>
      <c r="X109" s="1" t="s">
        <v>232</v>
      </c>
      <c r="Y109" s="1" t="s">
        <v>166</v>
      </c>
      <c r="Z109" s="19">
        <f>IF(U109="","",SUMIFS(Unit_Value_Review_QC!$K$10:$K$53,Unit_Value_Review_QC!$I$10:$I$53,"PARTNER|"&amp;F109&amp;"|"&amp;I109))</f>
        <v>24.149636282520802</v>
      </c>
      <c r="AA109" s="20">
        <f>IFERROR(U109/Z109,"")</f>
        <v>0.71727924836255652</v>
      </c>
      <c r="AB109" s="4" t="str">
        <f>IF(OR(N109&lt;&gt;"REPORTED",U109=""),"NOT_APPLICABLE",IF(OR(AA109&lt;Unit_Value_Review_QC!$I$6,AA109&gt;Unit_Value_Review_QC!$I$5),"REVIEW","WITHIN_BAND"))</f>
        <v>WITHIN_BAND</v>
      </c>
    </row>
    <row r="110" spans="1:28">
      <c r="A110" s="1" t="s">
        <v>494</v>
      </c>
      <c r="B110" s="6">
        <v>43525</v>
      </c>
      <c r="C110" s="1">
        <v>201903</v>
      </c>
      <c r="D110" s="1">
        <v>2019</v>
      </c>
      <c r="E110" s="1">
        <v>3</v>
      </c>
      <c r="F110" s="4" t="s">
        <v>271</v>
      </c>
      <c r="G110" s="4" t="s">
        <v>273</v>
      </c>
      <c r="H110" s="1">
        <v>696</v>
      </c>
      <c r="I110" s="4" t="s">
        <v>322</v>
      </c>
      <c r="J110" s="1" t="s">
        <v>323</v>
      </c>
      <c r="K110" s="1" t="s">
        <v>383</v>
      </c>
      <c r="L110" s="1">
        <v>3</v>
      </c>
      <c r="M110" s="1">
        <v>1</v>
      </c>
      <c r="N110" s="1" t="s">
        <v>384</v>
      </c>
      <c r="O110" s="1" t="s">
        <v>385</v>
      </c>
      <c r="P110" s="1">
        <v>0</v>
      </c>
      <c r="Q110" s="8">
        <v>261009</v>
      </c>
      <c r="R110" s="8">
        <v>12607</v>
      </c>
      <c r="S110" s="8">
        <v>35474</v>
      </c>
      <c r="T110" s="8" t="s">
        <v>386</v>
      </c>
      <c r="U110" s="9">
        <f>IF(R110&gt;0,Q110/R110,"")</f>
        <v>20.703498056635201</v>
      </c>
      <c r="V110" s="10">
        <f>SUMIFS(fct_world_monthly!$J$2:$J$361,fct_world_monthly!$C$2:$C$361,C110,fct_world_monthly!$F$2:$F$361,F110)</f>
        <v>44224011</v>
      </c>
      <c r="W110" s="11">
        <f>IF(V110&gt;0,Q110/V110,"")</f>
        <v>5.9019748344400508E-3</v>
      </c>
      <c r="X110" s="1" t="s">
        <v>232</v>
      </c>
      <c r="Y110" s="1" t="s">
        <v>166</v>
      </c>
      <c r="Z110" s="19">
        <f>IF(U110="","",SUMIFS(Unit_Value_Review_QC!$K$10:$K$53,Unit_Value_Review_QC!$I$10:$I$53,"PARTNER|"&amp;F110&amp;"|"&amp;I110))</f>
        <v>19.130986055641273</v>
      </c>
      <c r="AA110" s="20">
        <f>IFERROR(U110/Z110,"")</f>
        <v>1.0821971223239815</v>
      </c>
      <c r="AB110" s="4" t="str">
        <f>IF(OR(N110&lt;&gt;"REPORTED",U110=""),"NOT_APPLICABLE",IF(OR(AA110&lt;Unit_Value_Review_QC!$I$6,AA110&gt;Unit_Value_Review_QC!$I$5),"REVIEW","WITHIN_BAND"))</f>
        <v>WITHIN_BAND</v>
      </c>
    </row>
    <row r="111" spans="1:28">
      <c r="A111" s="1" t="s">
        <v>495</v>
      </c>
      <c r="B111" s="6">
        <v>43525</v>
      </c>
      <c r="C111" s="1">
        <v>201903</v>
      </c>
      <c r="D111" s="1">
        <v>2019</v>
      </c>
      <c r="E111" s="1">
        <v>3</v>
      </c>
      <c r="F111" s="4" t="s">
        <v>271</v>
      </c>
      <c r="G111" s="4" t="s">
        <v>273</v>
      </c>
      <c r="H111" s="1">
        <v>720</v>
      </c>
      <c r="I111" s="4" t="s">
        <v>325</v>
      </c>
      <c r="J111" s="1" t="s">
        <v>326</v>
      </c>
      <c r="K111" s="1" t="s">
        <v>383</v>
      </c>
      <c r="L111" s="1">
        <v>3</v>
      </c>
      <c r="M111" s="1">
        <v>1</v>
      </c>
      <c r="N111" s="1" t="s">
        <v>384</v>
      </c>
      <c r="O111" s="1" t="s">
        <v>385</v>
      </c>
      <c r="P111" s="1">
        <v>0</v>
      </c>
      <c r="Q111" s="8">
        <v>8338896</v>
      </c>
      <c r="R111" s="8">
        <v>305863</v>
      </c>
      <c r="S111" s="8">
        <v>1069307</v>
      </c>
      <c r="T111" s="8" t="s">
        <v>386</v>
      </c>
      <c r="U111" s="9">
        <f>IF(R111&gt;0,Q111/R111,"")</f>
        <v>27.263500325309042</v>
      </c>
      <c r="V111" s="10">
        <f>SUMIFS(fct_world_monthly!$J$2:$J$361,fct_world_monthly!$C$2:$C$361,C111,fct_world_monthly!$F$2:$F$361,F111)</f>
        <v>44224011</v>
      </c>
      <c r="W111" s="11">
        <f>IF(V111&gt;0,Q111/V111,"")</f>
        <v>0.18856037278029802</v>
      </c>
      <c r="X111" s="1" t="s">
        <v>232</v>
      </c>
      <c r="Y111" s="1" t="s">
        <v>166</v>
      </c>
      <c r="Z111" s="19">
        <f>IF(U111="","",SUMIFS(Unit_Value_Review_QC!$K$10:$K$53,Unit_Value_Review_QC!$I$10:$I$53,"PARTNER|"&amp;F111&amp;"|"&amp;I111))</f>
        <v>27.635683246354834</v>
      </c>
      <c r="AA111" s="20">
        <f>IFERROR(U111/Z111,"")</f>
        <v>0.98653252326971574</v>
      </c>
      <c r="AB111" s="4" t="str">
        <f>IF(OR(N111&lt;&gt;"REPORTED",U111=""),"NOT_APPLICABLE",IF(OR(AA111&lt;Unit_Value_Review_QC!$I$6,AA111&gt;Unit_Value_Review_QC!$I$5),"REVIEW","WITHIN_BAND"))</f>
        <v>WITHIN_BAND</v>
      </c>
    </row>
    <row r="112" spans="1:28">
      <c r="A112" s="1" t="s">
        <v>496</v>
      </c>
      <c r="B112" s="6">
        <v>43525</v>
      </c>
      <c r="C112" s="1">
        <v>201903</v>
      </c>
      <c r="D112" s="1">
        <v>2019</v>
      </c>
      <c r="E112" s="1">
        <v>3</v>
      </c>
      <c r="F112" s="4" t="s">
        <v>278</v>
      </c>
      <c r="G112" s="4" t="s">
        <v>279</v>
      </c>
      <c r="H112" s="1">
        <v>52</v>
      </c>
      <c r="I112" s="4" t="s">
        <v>296</v>
      </c>
      <c r="J112" s="1" t="s">
        <v>297</v>
      </c>
      <c r="K112" s="1" t="s">
        <v>383</v>
      </c>
      <c r="L112" s="1">
        <v>3</v>
      </c>
      <c r="M112" s="1">
        <v>1</v>
      </c>
      <c r="N112" s="1" t="s">
        <v>384</v>
      </c>
      <c r="O112" s="1" t="s">
        <v>385</v>
      </c>
      <c r="P112" s="1">
        <v>0</v>
      </c>
      <c r="Q112" s="8">
        <v>1968737</v>
      </c>
      <c r="R112" s="8">
        <v>68809</v>
      </c>
      <c r="S112" s="8">
        <v>208055</v>
      </c>
      <c r="T112" s="8" t="s">
        <v>386</v>
      </c>
      <c r="U112" s="9">
        <f>IF(R112&gt;0,Q112/R112,"")</f>
        <v>28.611620572890175</v>
      </c>
      <c r="V112" s="10">
        <f>SUMIFS(fct_world_monthly!$J$2:$J$361,fct_world_monthly!$C$2:$C$361,C112,fct_world_monthly!$F$2:$F$361,F112)</f>
        <v>37159037</v>
      </c>
      <c r="W112" s="11">
        <f>IF(V112&gt;0,Q112/V112,"")</f>
        <v>5.2981378392556296E-2</v>
      </c>
      <c r="X112" s="1" t="s">
        <v>232</v>
      </c>
      <c r="Y112" s="1" t="s">
        <v>166</v>
      </c>
      <c r="Z112" s="19">
        <f>IF(U112="","",SUMIFS(Unit_Value_Review_QC!$K$10:$K$53,Unit_Value_Review_QC!$I$10:$I$53,"PARTNER|"&amp;F112&amp;"|"&amp;I112))</f>
        <v>35.036766549381447</v>
      </c>
      <c r="AA112" s="20">
        <f>IFERROR(U112/Z112,"")</f>
        <v>0.81661703949091435</v>
      </c>
      <c r="AB112" s="4" t="str">
        <f>IF(OR(N112&lt;&gt;"REPORTED",U112=""),"NOT_APPLICABLE",IF(OR(AA112&lt;Unit_Value_Review_QC!$I$6,AA112&gt;Unit_Value_Review_QC!$I$5),"REVIEW","WITHIN_BAND"))</f>
        <v>WITHIN_BAND</v>
      </c>
    </row>
    <row r="113" spans="1:28">
      <c r="A113" s="1" t="s">
        <v>497</v>
      </c>
      <c r="B113" s="6">
        <v>43525</v>
      </c>
      <c r="C113" s="1">
        <v>201903</v>
      </c>
      <c r="D113" s="1">
        <v>2019</v>
      </c>
      <c r="E113" s="1">
        <v>3</v>
      </c>
      <c r="F113" s="4" t="s">
        <v>278</v>
      </c>
      <c r="G113" s="4" t="s">
        <v>279</v>
      </c>
      <c r="H113" s="1">
        <v>204</v>
      </c>
      <c r="I113" s="4" t="s">
        <v>301</v>
      </c>
      <c r="J113" s="1" t="s">
        <v>302</v>
      </c>
      <c r="K113" s="1" t="s">
        <v>383</v>
      </c>
      <c r="L113" s="1">
        <v>3</v>
      </c>
      <c r="M113" s="1">
        <v>1</v>
      </c>
      <c r="N113" s="1" t="s">
        <v>384</v>
      </c>
      <c r="O113" s="1" t="s">
        <v>385</v>
      </c>
      <c r="P113" s="1">
        <v>0</v>
      </c>
      <c r="Q113" s="8">
        <v>35223</v>
      </c>
      <c r="R113" s="8">
        <v>1269</v>
      </c>
      <c r="S113" s="8">
        <v>5414</v>
      </c>
      <c r="T113" s="8" t="s">
        <v>386</v>
      </c>
      <c r="U113" s="9">
        <f>IF(R113&gt;0,Q113/R113,"")</f>
        <v>27.756501182033098</v>
      </c>
      <c r="V113" s="10">
        <f>SUMIFS(fct_world_monthly!$J$2:$J$361,fct_world_monthly!$C$2:$C$361,C113,fct_world_monthly!$F$2:$F$361,F113)</f>
        <v>37159037</v>
      </c>
      <c r="W113" s="11">
        <f>IF(V113&gt;0,Q113/V113,"")</f>
        <v>9.4789862288411839E-4</v>
      </c>
      <c r="X113" s="1" t="s">
        <v>232</v>
      </c>
      <c r="Y113" s="1" t="s">
        <v>166</v>
      </c>
      <c r="Z113" s="19">
        <f>IF(U113="","",SUMIFS(Unit_Value_Review_QC!$K$10:$K$53,Unit_Value_Review_QC!$I$10:$I$53,"PARTNER|"&amp;F113&amp;"|"&amp;I113))</f>
        <v>33.195880622110131</v>
      </c>
      <c r="AA113" s="20">
        <f>IFERROR(U113/Z113,"")</f>
        <v>0.83614293887856272</v>
      </c>
      <c r="AB113" s="4" t="str">
        <f>IF(OR(N113&lt;&gt;"REPORTED",U113=""),"NOT_APPLICABLE",IF(OR(AA113&lt;Unit_Value_Review_QC!$I$6,AA113&gt;Unit_Value_Review_QC!$I$5),"REVIEW","WITHIN_BAND"))</f>
        <v>WITHIN_BAND</v>
      </c>
    </row>
    <row r="114" spans="1:28">
      <c r="A114" s="1" t="s">
        <v>498</v>
      </c>
      <c r="B114" s="6">
        <v>43525</v>
      </c>
      <c r="C114" s="1">
        <v>201903</v>
      </c>
      <c r="D114" s="1">
        <v>2019</v>
      </c>
      <c r="E114" s="1">
        <v>3</v>
      </c>
      <c r="F114" s="4" t="s">
        <v>278</v>
      </c>
      <c r="G114" s="4" t="s">
        <v>279</v>
      </c>
      <c r="H114" s="1">
        <v>662</v>
      </c>
      <c r="I114" s="4" t="s">
        <v>304</v>
      </c>
      <c r="J114" s="1" t="s">
        <v>305</v>
      </c>
      <c r="K114" s="1" t="s">
        <v>383</v>
      </c>
      <c r="L114" s="1">
        <v>3</v>
      </c>
      <c r="M114" s="1">
        <v>1</v>
      </c>
      <c r="N114" s="1" t="s">
        <v>384</v>
      </c>
      <c r="O114" s="1" t="s">
        <v>385</v>
      </c>
      <c r="P114" s="1">
        <v>0</v>
      </c>
      <c r="Q114" s="8">
        <v>845365</v>
      </c>
      <c r="R114" s="8">
        <v>83152</v>
      </c>
      <c r="S114" s="8">
        <v>256262</v>
      </c>
      <c r="T114" s="8" t="s">
        <v>386</v>
      </c>
      <c r="U114" s="9">
        <f>IF(R114&gt;0,Q114/R114,"")</f>
        <v>10.166502309024438</v>
      </c>
      <c r="V114" s="10">
        <f>SUMIFS(fct_world_monthly!$J$2:$J$361,fct_world_monthly!$C$2:$C$361,C114,fct_world_monthly!$F$2:$F$361,F114)</f>
        <v>37159037</v>
      </c>
      <c r="W114" s="11">
        <f>IF(V114&gt;0,Q114/V114,"")</f>
        <v>2.2749916796821187E-2</v>
      </c>
      <c r="X114" s="1" t="s">
        <v>232</v>
      </c>
      <c r="Y114" s="1" t="s">
        <v>166</v>
      </c>
      <c r="Z114" s="19">
        <f>IF(U114="","",SUMIFS(Unit_Value_Review_QC!$K$10:$K$53,Unit_Value_Review_QC!$I$10:$I$53,"PARTNER|"&amp;F114&amp;"|"&amp;I114))</f>
        <v>11.552282298889692</v>
      </c>
      <c r="AA114" s="20">
        <f>IFERROR(U114/Z114,"")</f>
        <v>0.88004275224485784</v>
      </c>
      <c r="AB114" s="4" t="str">
        <f>IF(OR(N114&lt;&gt;"REPORTED",U114=""),"NOT_APPLICABLE",IF(OR(AA114&lt;Unit_Value_Review_QC!$I$6,AA114&gt;Unit_Value_Review_QC!$I$5),"REVIEW","WITHIN_BAND"))</f>
        <v>WITHIN_BAND</v>
      </c>
    </row>
    <row r="115" spans="1:28">
      <c r="A115" s="1" t="s">
        <v>499</v>
      </c>
      <c r="B115" s="6">
        <v>43525</v>
      </c>
      <c r="C115" s="1">
        <v>201903</v>
      </c>
      <c r="D115" s="1">
        <v>2019</v>
      </c>
      <c r="E115" s="1">
        <v>3</v>
      </c>
      <c r="F115" s="4" t="s">
        <v>278</v>
      </c>
      <c r="G115" s="4" t="s">
        <v>279</v>
      </c>
      <c r="H115" s="1">
        <v>664</v>
      </c>
      <c r="I115" s="4" t="s">
        <v>307</v>
      </c>
      <c r="J115" s="1" t="s">
        <v>308</v>
      </c>
      <c r="K115" s="1" t="s">
        <v>383</v>
      </c>
      <c r="L115" s="1">
        <v>3</v>
      </c>
      <c r="M115" s="1">
        <v>1</v>
      </c>
      <c r="N115" s="1" t="s">
        <v>384</v>
      </c>
      <c r="O115" s="1" t="s">
        <v>385</v>
      </c>
      <c r="P115" s="1">
        <v>0</v>
      </c>
      <c r="Q115" s="8">
        <v>3624775</v>
      </c>
      <c r="R115" s="8">
        <v>200026</v>
      </c>
      <c r="S115" s="8">
        <v>805360</v>
      </c>
      <c r="T115" s="8" t="s">
        <v>386</v>
      </c>
      <c r="U115" s="9">
        <f>IF(R115&gt;0,Q115/R115,"")</f>
        <v>18.121519202503674</v>
      </c>
      <c r="V115" s="10">
        <f>SUMIFS(fct_world_monthly!$J$2:$J$361,fct_world_monthly!$C$2:$C$361,C115,fct_world_monthly!$F$2:$F$361,F115)</f>
        <v>37159037</v>
      </c>
      <c r="W115" s="11">
        <f>IF(V115&gt;0,Q115/V115,"")</f>
        <v>9.7547603292302762E-2</v>
      </c>
      <c r="X115" s="1" t="s">
        <v>232</v>
      </c>
      <c r="Y115" s="1" t="s">
        <v>166</v>
      </c>
      <c r="Z115" s="19">
        <f>IF(U115="","",SUMIFS(Unit_Value_Review_QC!$K$10:$K$53,Unit_Value_Review_QC!$I$10:$I$53,"PARTNER|"&amp;F115&amp;"|"&amp;I115))</f>
        <v>20.753901094655859</v>
      </c>
      <c r="AA115" s="20">
        <f>IFERROR(U115/Z115,"")</f>
        <v>0.87316206817473818</v>
      </c>
      <c r="AB115" s="4" t="str">
        <f>IF(OR(N115&lt;&gt;"REPORTED",U115=""),"NOT_APPLICABLE",IF(OR(AA115&lt;Unit_Value_Review_QC!$I$6,AA115&gt;Unit_Value_Review_QC!$I$5),"REVIEW","WITHIN_BAND"))</f>
        <v>WITHIN_BAND</v>
      </c>
    </row>
    <row r="116" spans="1:28">
      <c r="A116" s="1" t="s">
        <v>500</v>
      </c>
      <c r="B116" s="6">
        <v>43525</v>
      </c>
      <c r="C116" s="1">
        <v>201903</v>
      </c>
      <c r="D116" s="1">
        <v>2019</v>
      </c>
      <c r="E116" s="1">
        <v>3</v>
      </c>
      <c r="F116" s="4" t="s">
        <v>278</v>
      </c>
      <c r="G116" s="4" t="s">
        <v>279</v>
      </c>
      <c r="H116" s="1">
        <v>666</v>
      </c>
      <c r="I116" s="4" t="s">
        <v>310</v>
      </c>
      <c r="J116" s="1" t="s">
        <v>311</v>
      </c>
      <c r="K116" s="1" t="s">
        <v>383</v>
      </c>
      <c r="L116" s="1">
        <v>3</v>
      </c>
      <c r="M116" s="1">
        <v>1</v>
      </c>
      <c r="N116" s="1" t="s">
        <v>384</v>
      </c>
      <c r="O116" s="1" t="s">
        <v>385</v>
      </c>
      <c r="P116" s="1">
        <v>0</v>
      </c>
      <c r="Q116" s="8">
        <v>10178605</v>
      </c>
      <c r="R116" s="8">
        <v>649334</v>
      </c>
      <c r="S116" s="8">
        <v>2472654</v>
      </c>
      <c r="T116" s="8" t="s">
        <v>386</v>
      </c>
      <c r="U116" s="9">
        <f>IF(R116&gt;0,Q116/R116,"")</f>
        <v>15.675453618630781</v>
      </c>
      <c r="V116" s="10">
        <f>SUMIFS(fct_world_monthly!$J$2:$J$361,fct_world_monthly!$C$2:$C$361,C116,fct_world_monthly!$F$2:$F$361,F116)</f>
        <v>37159037</v>
      </c>
      <c r="W116" s="11">
        <f>IF(V116&gt;0,Q116/V116,"")</f>
        <v>0.27392004265341968</v>
      </c>
      <c r="X116" s="1" t="s">
        <v>232</v>
      </c>
      <c r="Y116" s="1" t="s">
        <v>166</v>
      </c>
      <c r="Z116" s="19">
        <f>IF(U116="","",SUMIFS(Unit_Value_Review_QC!$K$10:$K$53,Unit_Value_Review_QC!$I$10:$I$53,"PARTNER|"&amp;F116&amp;"|"&amp;I116))</f>
        <v>16.653214733323903</v>
      </c>
      <c r="AA116" s="20">
        <f>IFERROR(U116/Z116,"")</f>
        <v>0.9412869448721769</v>
      </c>
      <c r="AB116" s="4" t="str">
        <f>IF(OR(N116&lt;&gt;"REPORTED",U116=""),"NOT_APPLICABLE",IF(OR(AA116&lt;Unit_Value_Review_QC!$I$6,AA116&gt;Unit_Value_Review_QC!$I$5),"REVIEW","WITHIN_BAND"))</f>
        <v>WITHIN_BAND</v>
      </c>
    </row>
    <row r="117" spans="1:28">
      <c r="A117" s="1" t="s">
        <v>501</v>
      </c>
      <c r="B117" s="6">
        <v>43525</v>
      </c>
      <c r="C117" s="1">
        <v>201903</v>
      </c>
      <c r="D117" s="1">
        <v>2019</v>
      </c>
      <c r="E117" s="1">
        <v>3</v>
      </c>
      <c r="F117" s="4" t="s">
        <v>278</v>
      </c>
      <c r="G117" s="4" t="s">
        <v>279</v>
      </c>
      <c r="H117" s="1">
        <v>669</v>
      </c>
      <c r="I117" s="4" t="s">
        <v>313</v>
      </c>
      <c r="J117" s="1" t="s">
        <v>314</v>
      </c>
      <c r="K117" s="1" t="s">
        <v>383</v>
      </c>
      <c r="L117" s="1">
        <v>3</v>
      </c>
      <c r="M117" s="1">
        <v>1</v>
      </c>
      <c r="N117" s="1" t="s">
        <v>384</v>
      </c>
      <c r="O117" s="1" t="s">
        <v>385</v>
      </c>
      <c r="P117" s="1">
        <v>0</v>
      </c>
      <c r="Q117" s="8">
        <v>795246</v>
      </c>
      <c r="R117" s="8">
        <v>40006</v>
      </c>
      <c r="S117" s="8">
        <v>189793</v>
      </c>
      <c r="T117" s="8" t="s">
        <v>386</v>
      </c>
      <c r="U117" s="9">
        <f>IF(R117&gt;0,Q117/R117,"")</f>
        <v>19.878168274758785</v>
      </c>
      <c r="V117" s="10">
        <f>SUMIFS(fct_world_monthly!$J$2:$J$361,fct_world_monthly!$C$2:$C$361,C117,fct_world_monthly!$F$2:$F$361,F117)</f>
        <v>37159037</v>
      </c>
      <c r="W117" s="11">
        <f>IF(V117&gt;0,Q117/V117,"")</f>
        <v>2.1401146644354642E-2</v>
      </c>
      <c r="X117" s="1" t="s">
        <v>232</v>
      </c>
      <c r="Y117" s="1" t="s">
        <v>166</v>
      </c>
      <c r="Z117" s="19">
        <f>IF(U117="","",SUMIFS(Unit_Value_Review_QC!$K$10:$K$53,Unit_Value_Review_QC!$I$10:$I$53,"PARTNER|"&amp;F117&amp;"|"&amp;I117))</f>
        <v>20.668787815742178</v>
      </c>
      <c r="AA117" s="20">
        <f>IFERROR(U117/Z117,"")</f>
        <v>0.961748141785982</v>
      </c>
      <c r="AB117" s="4" t="str">
        <f>IF(OR(N117&lt;&gt;"REPORTED",U117=""),"NOT_APPLICABLE",IF(OR(AA117&lt;Unit_Value_Review_QC!$I$6,AA117&gt;Unit_Value_Review_QC!$I$5),"REVIEW","WITHIN_BAND"))</f>
        <v>WITHIN_BAND</v>
      </c>
    </row>
    <row r="118" spans="1:28">
      <c r="A118" s="1" t="s">
        <v>502</v>
      </c>
      <c r="B118" s="6">
        <v>43525</v>
      </c>
      <c r="C118" s="1">
        <v>201903</v>
      </c>
      <c r="D118" s="1">
        <v>2019</v>
      </c>
      <c r="E118" s="1">
        <v>3</v>
      </c>
      <c r="F118" s="4" t="s">
        <v>278</v>
      </c>
      <c r="G118" s="4" t="s">
        <v>279</v>
      </c>
      <c r="H118" s="1">
        <v>676</v>
      </c>
      <c r="I118" s="4" t="s">
        <v>316</v>
      </c>
      <c r="J118" s="1" t="s">
        <v>317</v>
      </c>
      <c r="K118" s="1" t="s">
        <v>383</v>
      </c>
      <c r="L118" s="1">
        <v>3</v>
      </c>
      <c r="M118" s="1">
        <v>1</v>
      </c>
      <c r="N118" s="1" t="s">
        <v>384</v>
      </c>
      <c r="O118" s="1" t="s">
        <v>385</v>
      </c>
      <c r="P118" s="1">
        <v>0</v>
      </c>
      <c r="Q118" s="8">
        <v>219775</v>
      </c>
      <c r="R118" s="8">
        <v>7538</v>
      </c>
      <c r="S118" s="8">
        <v>46220</v>
      </c>
      <c r="T118" s="8" t="s">
        <v>386</v>
      </c>
      <c r="U118" s="9">
        <f>IF(R118&gt;0,Q118/R118,"")</f>
        <v>29.155611568055186</v>
      </c>
      <c r="V118" s="10">
        <f>SUMIFS(fct_world_monthly!$J$2:$J$361,fct_world_monthly!$C$2:$C$361,C118,fct_world_monthly!$F$2:$F$361,F118)</f>
        <v>37159037</v>
      </c>
      <c r="W118" s="11">
        <f>IF(V118&gt;0,Q118/V118,"")</f>
        <v>5.9144428312283767E-3</v>
      </c>
      <c r="X118" s="1" t="s">
        <v>232</v>
      </c>
      <c r="Y118" s="1" t="s">
        <v>166</v>
      </c>
      <c r="Z118" s="19">
        <f>IF(U118="","",SUMIFS(Unit_Value_Review_QC!$K$10:$K$53,Unit_Value_Review_QC!$I$10:$I$53,"PARTNER|"&amp;F118&amp;"|"&amp;I118))</f>
        <v>22.71683967704729</v>
      </c>
      <c r="AA118" s="20">
        <f>IFERROR(U118/Z118,"")</f>
        <v>1.2834360757281533</v>
      </c>
      <c r="AB118" s="4" t="str">
        <f>IF(OR(N118&lt;&gt;"REPORTED",U118=""),"NOT_APPLICABLE",IF(OR(AA118&lt;Unit_Value_Review_QC!$I$6,AA118&gt;Unit_Value_Review_QC!$I$5),"REVIEW","WITHIN_BAND"))</f>
        <v>WITHIN_BAND</v>
      </c>
    </row>
    <row r="119" spans="1:28">
      <c r="A119" s="1" t="s">
        <v>503</v>
      </c>
      <c r="B119" s="6">
        <v>43525</v>
      </c>
      <c r="C119" s="1">
        <v>201903</v>
      </c>
      <c r="D119" s="1">
        <v>2019</v>
      </c>
      <c r="E119" s="1">
        <v>3</v>
      </c>
      <c r="F119" s="4" t="s">
        <v>278</v>
      </c>
      <c r="G119" s="4" t="s">
        <v>279</v>
      </c>
      <c r="H119" s="1">
        <v>690</v>
      </c>
      <c r="I119" s="4" t="s">
        <v>319</v>
      </c>
      <c r="J119" s="1" t="s">
        <v>320</v>
      </c>
      <c r="K119" s="1" t="s">
        <v>383</v>
      </c>
      <c r="L119" s="1">
        <v>3</v>
      </c>
      <c r="M119" s="1">
        <v>1</v>
      </c>
      <c r="N119" s="1" t="s">
        <v>384</v>
      </c>
      <c r="O119" s="1" t="s">
        <v>385</v>
      </c>
      <c r="P119" s="1">
        <v>0</v>
      </c>
      <c r="Q119" s="8">
        <v>1798272</v>
      </c>
      <c r="R119" s="8">
        <v>74638</v>
      </c>
      <c r="S119" s="8">
        <v>229643</v>
      </c>
      <c r="T119" s="8" t="s">
        <v>386</v>
      </c>
      <c r="U119" s="9">
        <f>IF(R119&gt;0,Q119/R119,"")</f>
        <v>24.093250087087007</v>
      </c>
      <c r="V119" s="10">
        <f>SUMIFS(fct_world_monthly!$J$2:$J$361,fct_world_monthly!$C$2:$C$361,C119,fct_world_monthly!$F$2:$F$361,F119)</f>
        <v>37159037</v>
      </c>
      <c r="W119" s="11">
        <f>IF(V119&gt;0,Q119/V119,"")</f>
        <v>4.8393934428386826E-2</v>
      </c>
      <c r="X119" s="1" t="s">
        <v>232</v>
      </c>
      <c r="Y119" s="1" t="s">
        <v>166</v>
      </c>
      <c r="Z119" s="19">
        <f>IF(U119="","",SUMIFS(Unit_Value_Review_QC!$K$10:$K$53,Unit_Value_Review_QC!$I$10:$I$53,"PARTNER|"&amp;F119&amp;"|"&amp;I119))</f>
        <v>28.158453665195097</v>
      </c>
      <c r="AA119" s="20">
        <f>IFERROR(U119/Z119,"")</f>
        <v>0.85563114983359922</v>
      </c>
      <c r="AB119" s="4" t="str">
        <f>IF(OR(N119&lt;&gt;"REPORTED",U119=""),"NOT_APPLICABLE",IF(OR(AA119&lt;Unit_Value_Review_QC!$I$6,AA119&gt;Unit_Value_Review_QC!$I$5),"REVIEW","WITHIN_BAND"))</f>
        <v>WITHIN_BAND</v>
      </c>
    </row>
    <row r="120" spans="1:28">
      <c r="A120" s="1" t="s">
        <v>504</v>
      </c>
      <c r="B120" s="6">
        <v>43525</v>
      </c>
      <c r="C120" s="1">
        <v>201903</v>
      </c>
      <c r="D120" s="1">
        <v>2019</v>
      </c>
      <c r="E120" s="1">
        <v>3</v>
      </c>
      <c r="F120" s="4" t="s">
        <v>278</v>
      </c>
      <c r="G120" s="4" t="s">
        <v>279</v>
      </c>
      <c r="H120" s="1">
        <v>696</v>
      </c>
      <c r="I120" s="4" t="s">
        <v>322</v>
      </c>
      <c r="J120" s="1" t="s">
        <v>323</v>
      </c>
      <c r="K120" s="1" t="s">
        <v>383</v>
      </c>
      <c r="L120" s="1">
        <v>3</v>
      </c>
      <c r="M120" s="1">
        <v>1</v>
      </c>
      <c r="N120" s="1" t="s">
        <v>384</v>
      </c>
      <c r="O120" s="1" t="s">
        <v>385</v>
      </c>
      <c r="P120" s="1">
        <v>0</v>
      </c>
      <c r="Q120" s="8">
        <v>1931174</v>
      </c>
      <c r="R120" s="8">
        <v>80697</v>
      </c>
      <c r="S120" s="8">
        <v>255114</v>
      </c>
      <c r="T120" s="8" t="s">
        <v>386</v>
      </c>
      <c r="U120" s="9">
        <f>IF(R120&gt;0,Q120/R120,"")</f>
        <v>23.931174640940803</v>
      </c>
      <c r="V120" s="10">
        <f>SUMIFS(fct_world_monthly!$J$2:$J$361,fct_world_monthly!$C$2:$C$361,C120,fct_world_monthly!$F$2:$F$361,F120)</f>
        <v>37159037</v>
      </c>
      <c r="W120" s="11">
        <f>IF(V120&gt;0,Q120/V120,"")</f>
        <v>5.1970507201249592E-2</v>
      </c>
      <c r="X120" s="1" t="s">
        <v>232</v>
      </c>
      <c r="Y120" s="1" t="s">
        <v>166</v>
      </c>
      <c r="Z120" s="19">
        <f>IF(U120="","",SUMIFS(Unit_Value_Review_QC!$K$10:$K$53,Unit_Value_Review_QC!$I$10:$I$53,"PARTNER|"&amp;F120&amp;"|"&amp;I120))</f>
        <v>25.266638688646662</v>
      </c>
      <c r="AA120" s="20">
        <f>IFERROR(U120/Z120,"")</f>
        <v>0.94714516385964953</v>
      </c>
      <c r="AB120" s="4" t="str">
        <f>IF(OR(N120&lt;&gt;"REPORTED",U120=""),"NOT_APPLICABLE",IF(OR(AA120&lt;Unit_Value_Review_QC!$I$6,AA120&gt;Unit_Value_Review_QC!$I$5),"REVIEW","WITHIN_BAND"))</f>
        <v>WITHIN_BAND</v>
      </c>
    </row>
    <row r="121" spans="1:28">
      <c r="A121" s="1" t="s">
        <v>505</v>
      </c>
      <c r="B121" s="6">
        <v>43525</v>
      </c>
      <c r="C121" s="1">
        <v>201903</v>
      </c>
      <c r="D121" s="1">
        <v>2019</v>
      </c>
      <c r="E121" s="1">
        <v>3</v>
      </c>
      <c r="F121" s="4" t="s">
        <v>278</v>
      </c>
      <c r="G121" s="4" t="s">
        <v>279</v>
      </c>
      <c r="H121" s="1">
        <v>720</v>
      </c>
      <c r="I121" s="4" t="s">
        <v>325</v>
      </c>
      <c r="J121" s="1" t="s">
        <v>326</v>
      </c>
      <c r="K121" s="1" t="s">
        <v>383</v>
      </c>
      <c r="L121" s="1">
        <v>3</v>
      </c>
      <c r="M121" s="1">
        <v>1</v>
      </c>
      <c r="N121" s="1" t="s">
        <v>384</v>
      </c>
      <c r="O121" s="1" t="s">
        <v>385</v>
      </c>
      <c r="P121" s="1">
        <v>0</v>
      </c>
      <c r="Q121" s="8">
        <v>2417948</v>
      </c>
      <c r="R121" s="8">
        <v>111936</v>
      </c>
      <c r="S121" s="8">
        <v>335105</v>
      </c>
      <c r="T121" s="8" t="s">
        <v>386</v>
      </c>
      <c r="U121" s="9">
        <f>IF(R121&gt;0,Q121/R121,"")</f>
        <v>21.601164951400801</v>
      </c>
      <c r="V121" s="10">
        <f>SUMIFS(fct_world_monthly!$J$2:$J$361,fct_world_monthly!$C$2:$C$361,C121,fct_world_monthly!$F$2:$F$361,F121)</f>
        <v>37159037</v>
      </c>
      <c r="W121" s="11">
        <f>IF(V121&gt;0,Q121/V121,"")</f>
        <v>6.5070254646265452E-2</v>
      </c>
      <c r="X121" s="1" t="s">
        <v>232</v>
      </c>
      <c r="Y121" s="1" t="s">
        <v>166</v>
      </c>
      <c r="Z121" s="19">
        <f>IF(U121="","",SUMIFS(Unit_Value_Review_QC!$K$10:$K$53,Unit_Value_Review_QC!$I$10:$I$53,"PARTNER|"&amp;F121&amp;"|"&amp;I121))</f>
        <v>23.211497613909994</v>
      </c>
      <c r="AA121" s="20">
        <f>IFERROR(U121/Z121,"")</f>
        <v>0.93062349145691625</v>
      </c>
      <c r="AB121" s="4" t="str">
        <f>IF(OR(N121&lt;&gt;"REPORTED",U121=""),"NOT_APPLICABLE",IF(OR(AA121&lt;Unit_Value_Review_QC!$I$6,AA121&gt;Unit_Value_Review_QC!$I$5),"REVIEW","WITHIN_BAND"))</f>
        <v>WITHIN_BAND</v>
      </c>
    </row>
    <row r="122" spans="1:28">
      <c r="A122" s="1" t="s">
        <v>506</v>
      </c>
      <c r="B122" s="6">
        <v>43556</v>
      </c>
      <c r="C122" s="1">
        <v>201904</v>
      </c>
      <c r="D122" s="1">
        <v>2019</v>
      </c>
      <c r="E122" s="1">
        <v>4</v>
      </c>
      <c r="F122" s="4" t="s">
        <v>256</v>
      </c>
      <c r="G122" s="4" t="s">
        <v>258</v>
      </c>
      <c r="H122" s="1">
        <v>52</v>
      </c>
      <c r="I122" s="4" t="s">
        <v>296</v>
      </c>
      <c r="J122" s="1" t="s">
        <v>297</v>
      </c>
      <c r="K122" s="1" t="s">
        <v>383</v>
      </c>
      <c r="L122" s="1">
        <v>3</v>
      </c>
      <c r="M122" s="1">
        <v>1</v>
      </c>
      <c r="N122" s="1" t="s">
        <v>384</v>
      </c>
      <c r="O122" s="1" t="s">
        <v>385</v>
      </c>
      <c r="P122" s="1">
        <v>0</v>
      </c>
      <c r="Q122" s="8">
        <v>15363371</v>
      </c>
      <c r="R122" s="8">
        <v>756927</v>
      </c>
      <c r="S122" s="8">
        <v>4491895</v>
      </c>
      <c r="T122" s="8" t="s">
        <v>386</v>
      </c>
      <c r="U122" s="9">
        <f>IF(R122&gt;0,Q122/R122,"")</f>
        <v>20.297031285711832</v>
      </c>
      <c r="V122" s="10">
        <f>SUMIFS(fct_world_monthly!$J$2:$J$361,fct_world_monthly!$C$2:$C$361,C122,fct_world_monthly!$F$2:$F$361,F122)</f>
        <v>127528467</v>
      </c>
      <c r="W122" s="11">
        <f>IF(V122&gt;0,Q122/V122,"")</f>
        <v>0.12047013001418734</v>
      </c>
      <c r="X122" s="1" t="s">
        <v>232</v>
      </c>
      <c r="Y122" s="1" t="s">
        <v>166</v>
      </c>
      <c r="Z122" s="19">
        <f>IF(U122="","",SUMIFS(Unit_Value_Review_QC!$K$10:$K$53,Unit_Value_Review_QC!$I$10:$I$53,"PARTNER|"&amp;F122&amp;"|"&amp;I122))</f>
        <v>20.461444760337919</v>
      </c>
      <c r="AA122" s="20">
        <f>IFERROR(U122/Z122,"")</f>
        <v>0.99196471820285226</v>
      </c>
      <c r="AB122" s="4" t="str">
        <f>IF(OR(N122&lt;&gt;"REPORTED",U122=""),"NOT_APPLICABLE",IF(OR(AA122&lt;Unit_Value_Review_QC!$I$6,AA122&gt;Unit_Value_Review_QC!$I$5),"REVIEW","WITHIN_BAND"))</f>
        <v>WITHIN_BAND</v>
      </c>
    </row>
    <row r="123" spans="1:28">
      <c r="A123" s="1" t="s">
        <v>507</v>
      </c>
      <c r="B123" s="6">
        <v>43556</v>
      </c>
      <c r="C123" s="1">
        <v>201904</v>
      </c>
      <c r="D123" s="1">
        <v>2019</v>
      </c>
      <c r="E123" s="1">
        <v>4</v>
      </c>
      <c r="F123" s="4" t="s">
        <v>256</v>
      </c>
      <c r="G123" s="4" t="s">
        <v>258</v>
      </c>
      <c r="H123" s="1">
        <v>204</v>
      </c>
      <c r="I123" s="4" t="s">
        <v>301</v>
      </c>
      <c r="J123" s="1" t="s">
        <v>302</v>
      </c>
      <c r="K123" s="1" t="s">
        <v>383</v>
      </c>
      <c r="L123" s="1">
        <v>3</v>
      </c>
      <c r="M123" s="1">
        <v>1</v>
      </c>
      <c r="N123" s="1" t="s">
        <v>384</v>
      </c>
      <c r="O123" s="1" t="s">
        <v>385</v>
      </c>
      <c r="P123" s="1">
        <v>0</v>
      </c>
      <c r="Q123" s="8">
        <v>672862</v>
      </c>
      <c r="R123" s="8">
        <v>108416</v>
      </c>
      <c r="S123" s="8">
        <v>679245</v>
      </c>
      <c r="T123" s="8" t="s">
        <v>386</v>
      </c>
      <c r="U123" s="9">
        <f>IF(R123&gt;0,Q123/R123,"")</f>
        <v>6.2062979634002362</v>
      </c>
      <c r="V123" s="10">
        <f>SUMIFS(fct_world_monthly!$J$2:$J$361,fct_world_monthly!$C$2:$C$361,C123,fct_world_monthly!$F$2:$F$361,F123)</f>
        <v>127528467</v>
      </c>
      <c r="W123" s="11">
        <f>IF(V123&gt;0,Q123/V123,"")</f>
        <v>5.2761710058037477E-3</v>
      </c>
      <c r="X123" s="1" t="s">
        <v>232</v>
      </c>
      <c r="Y123" s="1" t="s">
        <v>166</v>
      </c>
      <c r="Z123" s="19">
        <f>IF(U123="","",SUMIFS(Unit_Value_Review_QC!$K$10:$K$53,Unit_Value_Review_QC!$I$10:$I$53,"PARTNER|"&amp;F123&amp;"|"&amp;I123))</f>
        <v>7.8392981154747989</v>
      </c>
      <c r="AA123" s="20">
        <f>IFERROR(U123/Z123,"")</f>
        <v>0.79169051514305655</v>
      </c>
      <c r="AB123" s="4" t="str">
        <f>IF(OR(N123&lt;&gt;"REPORTED",U123=""),"NOT_APPLICABLE",IF(OR(AA123&lt;Unit_Value_Review_QC!$I$6,AA123&gt;Unit_Value_Review_QC!$I$5),"REVIEW","WITHIN_BAND"))</f>
        <v>WITHIN_BAND</v>
      </c>
    </row>
    <row r="124" spans="1:28">
      <c r="A124" s="1" t="s">
        <v>508</v>
      </c>
      <c r="B124" s="6">
        <v>43556</v>
      </c>
      <c r="C124" s="1">
        <v>201904</v>
      </c>
      <c r="D124" s="1">
        <v>2019</v>
      </c>
      <c r="E124" s="1">
        <v>4</v>
      </c>
      <c r="F124" s="4" t="s">
        <v>256</v>
      </c>
      <c r="G124" s="4" t="s">
        <v>258</v>
      </c>
      <c r="H124" s="1">
        <v>662</v>
      </c>
      <c r="I124" s="4" t="s">
        <v>304</v>
      </c>
      <c r="J124" s="1" t="s">
        <v>305</v>
      </c>
      <c r="K124" s="1" t="s">
        <v>383</v>
      </c>
      <c r="L124" s="1">
        <v>3</v>
      </c>
      <c r="M124" s="1">
        <v>1</v>
      </c>
      <c r="N124" s="1" t="s">
        <v>384</v>
      </c>
      <c r="O124" s="1" t="s">
        <v>385</v>
      </c>
      <c r="P124" s="1">
        <v>0</v>
      </c>
      <c r="Q124" s="8">
        <v>1888325</v>
      </c>
      <c r="R124" s="8">
        <v>187529</v>
      </c>
      <c r="S124" s="8">
        <v>875302</v>
      </c>
      <c r="T124" s="8" t="s">
        <v>386</v>
      </c>
      <c r="U124" s="9">
        <f>IF(R124&gt;0,Q124/R124,"")</f>
        <v>10.069509249236118</v>
      </c>
      <c r="V124" s="10">
        <f>SUMIFS(fct_world_monthly!$J$2:$J$361,fct_world_monthly!$C$2:$C$361,C124,fct_world_monthly!$F$2:$F$361,F124)</f>
        <v>127528467</v>
      </c>
      <c r="W124" s="11">
        <f>IF(V124&gt;0,Q124/V124,"")</f>
        <v>1.4807086170023513E-2</v>
      </c>
      <c r="X124" s="1" t="s">
        <v>232</v>
      </c>
      <c r="Y124" s="1" t="s">
        <v>166</v>
      </c>
      <c r="Z124" s="19">
        <f>IF(U124="","",SUMIFS(Unit_Value_Review_QC!$K$10:$K$53,Unit_Value_Review_QC!$I$10:$I$53,"PARTNER|"&amp;F124&amp;"|"&amp;I124))</f>
        <v>10.235891461787936</v>
      </c>
      <c r="AA124" s="20">
        <f>IFERROR(U124/Z124,"")</f>
        <v>0.98374521523865832</v>
      </c>
      <c r="AB124" s="4" t="str">
        <f>IF(OR(N124&lt;&gt;"REPORTED",U124=""),"NOT_APPLICABLE",IF(OR(AA124&lt;Unit_Value_Review_QC!$I$6,AA124&gt;Unit_Value_Review_QC!$I$5),"REVIEW","WITHIN_BAND"))</f>
        <v>WITHIN_BAND</v>
      </c>
    </row>
    <row r="125" spans="1:28">
      <c r="A125" s="1" t="s">
        <v>509</v>
      </c>
      <c r="B125" s="6">
        <v>43556</v>
      </c>
      <c r="C125" s="1">
        <v>201904</v>
      </c>
      <c r="D125" s="1">
        <v>2019</v>
      </c>
      <c r="E125" s="1">
        <v>4</v>
      </c>
      <c r="F125" s="4" t="s">
        <v>256</v>
      </c>
      <c r="G125" s="4" t="s">
        <v>258</v>
      </c>
      <c r="H125" s="1">
        <v>664</v>
      </c>
      <c r="I125" s="4" t="s">
        <v>307</v>
      </c>
      <c r="J125" s="1" t="s">
        <v>308</v>
      </c>
      <c r="K125" s="1" t="s">
        <v>383</v>
      </c>
      <c r="L125" s="1">
        <v>3</v>
      </c>
      <c r="M125" s="1">
        <v>1</v>
      </c>
      <c r="N125" s="1" t="s">
        <v>384</v>
      </c>
      <c r="O125" s="1" t="s">
        <v>385</v>
      </c>
      <c r="P125" s="1">
        <v>0</v>
      </c>
      <c r="Q125" s="8">
        <v>11846233</v>
      </c>
      <c r="R125" s="8">
        <v>921984</v>
      </c>
      <c r="S125" s="8">
        <v>6809688</v>
      </c>
      <c r="T125" s="8" t="s">
        <v>386</v>
      </c>
      <c r="U125" s="9">
        <f>IF(R125&gt;0,Q125/R125,"")</f>
        <v>12.848631863459669</v>
      </c>
      <c r="V125" s="10">
        <f>SUMIFS(fct_world_monthly!$J$2:$J$361,fct_world_monthly!$C$2:$C$361,C125,fct_world_monthly!$F$2:$F$361,F125)</f>
        <v>127528467</v>
      </c>
      <c r="W125" s="11">
        <f>IF(V125&gt;0,Q125/V125,"")</f>
        <v>9.289089156854681E-2</v>
      </c>
      <c r="X125" s="1" t="s">
        <v>232</v>
      </c>
      <c r="Y125" s="1" t="s">
        <v>166</v>
      </c>
      <c r="Z125" s="19">
        <f>IF(U125="","",SUMIFS(Unit_Value_Review_QC!$K$10:$K$53,Unit_Value_Review_QC!$I$10:$I$53,"PARTNER|"&amp;F125&amp;"|"&amp;I125))</f>
        <v>13.594059812928137</v>
      </c>
      <c r="AA125" s="20">
        <f>IFERROR(U125/Z125,"")</f>
        <v>0.94516517069024841</v>
      </c>
      <c r="AB125" s="4" t="str">
        <f>IF(OR(N125&lt;&gt;"REPORTED",U125=""),"NOT_APPLICABLE",IF(OR(AA125&lt;Unit_Value_Review_QC!$I$6,AA125&gt;Unit_Value_Review_QC!$I$5),"REVIEW","WITHIN_BAND"))</f>
        <v>WITHIN_BAND</v>
      </c>
    </row>
    <row r="126" spans="1:28">
      <c r="A126" s="1" t="s">
        <v>510</v>
      </c>
      <c r="B126" s="6">
        <v>43556</v>
      </c>
      <c r="C126" s="1">
        <v>201904</v>
      </c>
      <c r="D126" s="1">
        <v>2019</v>
      </c>
      <c r="E126" s="1">
        <v>4</v>
      </c>
      <c r="F126" s="4" t="s">
        <v>256</v>
      </c>
      <c r="G126" s="4" t="s">
        <v>258</v>
      </c>
      <c r="H126" s="1">
        <v>666</v>
      </c>
      <c r="I126" s="4" t="s">
        <v>310</v>
      </c>
      <c r="J126" s="1" t="s">
        <v>311</v>
      </c>
      <c r="K126" s="1" t="s">
        <v>383</v>
      </c>
      <c r="L126" s="1">
        <v>3</v>
      </c>
      <c r="M126" s="1">
        <v>1</v>
      </c>
      <c r="N126" s="1" t="s">
        <v>384</v>
      </c>
      <c r="O126" s="1" t="s">
        <v>385</v>
      </c>
      <c r="P126" s="1">
        <v>0</v>
      </c>
      <c r="Q126" s="8">
        <v>40409540</v>
      </c>
      <c r="R126" s="8">
        <v>4084749</v>
      </c>
      <c r="S126" s="8">
        <v>27753881</v>
      </c>
      <c r="T126" s="8" t="s">
        <v>386</v>
      </c>
      <c r="U126" s="9">
        <f>IF(R126&gt;0,Q126/R126,"")</f>
        <v>9.8927841098681952</v>
      </c>
      <c r="V126" s="10">
        <f>SUMIFS(fct_world_monthly!$J$2:$J$361,fct_world_monthly!$C$2:$C$361,C126,fct_world_monthly!$F$2:$F$361,F126)</f>
        <v>127528467</v>
      </c>
      <c r="W126" s="11">
        <f>IF(V126&gt;0,Q126/V126,"")</f>
        <v>0.31686682158580326</v>
      </c>
      <c r="X126" s="1" t="s">
        <v>232</v>
      </c>
      <c r="Y126" s="1" t="s">
        <v>166</v>
      </c>
      <c r="Z126" s="19">
        <f>IF(U126="","",SUMIFS(Unit_Value_Review_QC!$K$10:$K$53,Unit_Value_Review_QC!$I$10:$I$53,"PARTNER|"&amp;F126&amp;"|"&amp;I126))</f>
        <v>10.323147527272614</v>
      </c>
      <c r="AA126" s="20">
        <f>IFERROR(U126/Z126,"")</f>
        <v>0.95831083337059308</v>
      </c>
      <c r="AB126" s="4" t="str">
        <f>IF(OR(N126&lt;&gt;"REPORTED",U126=""),"NOT_APPLICABLE",IF(OR(AA126&lt;Unit_Value_Review_QC!$I$6,AA126&gt;Unit_Value_Review_QC!$I$5),"REVIEW","WITHIN_BAND"))</f>
        <v>WITHIN_BAND</v>
      </c>
    </row>
    <row r="127" spans="1:28">
      <c r="A127" s="1" t="s">
        <v>511</v>
      </c>
      <c r="B127" s="6">
        <v>43556</v>
      </c>
      <c r="C127" s="1">
        <v>201904</v>
      </c>
      <c r="D127" s="1">
        <v>2019</v>
      </c>
      <c r="E127" s="1">
        <v>4</v>
      </c>
      <c r="F127" s="4" t="s">
        <v>256</v>
      </c>
      <c r="G127" s="4" t="s">
        <v>258</v>
      </c>
      <c r="H127" s="1">
        <v>669</v>
      </c>
      <c r="I127" s="4" t="s">
        <v>313</v>
      </c>
      <c r="J127" s="1" t="s">
        <v>314</v>
      </c>
      <c r="K127" s="1" t="s">
        <v>383</v>
      </c>
      <c r="L127" s="1">
        <v>3</v>
      </c>
      <c r="M127" s="1">
        <v>1</v>
      </c>
      <c r="N127" s="1" t="s">
        <v>384</v>
      </c>
      <c r="O127" s="1" t="s">
        <v>385</v>
      </c>
      <c r="P127" s="1">
        <v>0</v>
      </c>
      <c r="Q127" s="8">
        <v>2407813</v>
      </c>
      <c r="R127" s="8">
        <v>177163</v>
      </c>
      <c r="S127" s="8">
        <v>1196724</v>
      </c>
      <c r="T127" s="8" t="s">
        <v>386</v>
      </c>
      <c r="U127" s="9">
        <f>IF(R127&gt;0,Q127/R127,"")</f>
        <v>13.590947319699938</v>
      </c>
      <c r="V127" s="10">
        <f>SUMIFS(fct_world_monthly!$J$2:$J$361,fct_world_monthly!$C$2:$C$361,C127,fct_world_monthly!$F$2:$F$361,F127)</f>
        <v>127528467</v>
      </c>
      <c r="W127" s="11">
        <f>IF(V127&gt;0,Q127/V127,"")</f>
        <v>1.888059236217432E-2</v>
      </c>
      <c r="X127" s="1" t="s">
        <v>232</v>
      </c>
      <c r="Y127" s="1" t="s">
        <v>166</v>
      </c>
      <c r="Z127" s="19">
        <f>IF(U127="","",SUMIFS(Unit_Value_Review_QC!$K$10:$K$53,Unit_Value_Review_QC!$I$10:$I$53,"PARTNER|"&amp;F127&amp;"|"&amp;I127))</f>
        <v>13.552232139720488</v>
      </c>
      <c r="AA127" s="20">
        <f>IFERROR(U127/Z127,"")</f>
        <v>1.0028567382539131</v>
      </c>
      <c r="AB127" s="4" t="str">
        <f>IF(OR(N127&lt;&gt;"REPORTED",U127=""),"NOT_APPLICABLE",IF(OR(AA127&lt;Unit_Value_Review_QC!$I$6,AA127&gt;Unit_Value_Review_QC!$I$5),"REVIEW","WITHIN_BAND"))</f>
        <v>WITHIN_BAND</v>
      </c>
    </row>
    <row r="128" spans="1:28">
      <c r="A128" s="1" t="s">
        <v>512</v>
      </c>
      <c r="B128" s="6">
        <v>43556</v>
      </c>
      <c r="C128" s="1">
        <v>201904</v>
      </c>
      <c r="D128" s="1">
        <v>2019</v>
      </c>
      <c r="E128" s="1">
        <v>4</v>
      </c>
      <c r="F128" s="4" t="s">
        <v>256</v>
      </c>
      <c r="G128" s="4" t="s">
        <v>258</v>
      </c>
      <c r="H128" s="1">
        <v>676</v>
      </c>
      <c r="I128" s="4" t="s">
        <v>316</v>
      </c>
      <c r="J128" s="1" t="s">
        <v>317</v>
      </c>
      <c r="K128" s="1" t="s">
        <v>383</v>
      </c>
      <c r="L128" s="1">
        <v>3</v>
      </c>
      <c r="M128" s="1">
        <v>1</v>
      </c>
      <c r="N128" s="1" t="s">
        <v>384</v>
      </c>
      <c r="O128" s="1" t="s">
        <v>385</v>
      </c>
      <c r="P128" s="1">
        <v>0</v>
      </c>
      <c r="Q128" s="8">
        <v>57645</v>
      </c>
      <c r="R128" s="8">
        <v>4075</v>
      </c>
      <c r="S128" s="8">
        <v>40703</v>
      </c>
      <c r="T128" s="8" t="s">
        <v>386</v>
      </c>
      <c r="U128" s="9">
        <f>IF(R128&gt;0,Q128/R128,"")</f>
        <v>14.14601226993865</v>
      </c>
      <c r="V128" s="10">
        <f>SUMIFS(fct_world_monthly!$J$2:$J$361,fct_world_monthly!$C$2:$C$361,C128,fct_world_monthly!$F$2:$F$361,F128)</f>
        <v>127528467</v>
      </c>
      <c r="W128" s="11">
        <f>IF(V128&gt;0,Q128/V128,"")</f>
        <v>4.5201672501873642E-4</v>
      </c>
      <c r="X128" s="1" t="s">
        <v>232</v>
      </c>
      <c r="Y128" s="1" t="s">
        <v>166</v>
      </c>
      <c r="Z128" s="19">
        <f>IF(U128="","",SUMIFS(Unit_Value_Review_QC!$K$10:$K$53,Unit_Value_Review_QC!$I$10:$I$53,"PARTNER|"&amp;F128&amp;"|"&amp;I128))</f>
        <v>16.294942108470444</v>
      </c>
      <c r="AA128" s="20">
        <f>IFERROR(U128/Z128,"")</f>
        <v>0.8681228921080526</v>
      </c>
      <c r="AB128" s="4" t="str">
        <f>IF(OR(N128&lt;&gt;"REPORTED",U128=""),"NOT_APPLICABLE",IF(OR(AA128&lt;Unit_Value_Review_QC!$I$6,AA128&gt;Unit_Value_Review_QC!$I$5),"REVIEW","WITHIN_BAND"))</f>
        <v>WITHIN_BAND</v>
      </c>
    </row>
    <row r="129" spans="1:28">
      <c r="A129" s="1" t="s">
        <v>513</v>
      </c>
      <c r="B129" s="6">
        <v>43556</v>
      </c>
      <c r="C129" s="1">
        <v>201904</v>
      </c>
      <c r="D129" s="1">
        <v>2019</v>
      </c>
      <c r="E129" s="1">
        <v>4</v>
      </c>
      <c r="F129" s="4" t="s">
        <v>256</v>
      </c>
      <c r="G129" s="4" t="s">
        <v>258</v>
      </c>
      <c r="H129" s="1">
        <v>690</v>
      </c>
      <c r="I129" s="4" t="s">
        <v>319</v>
      </c>
      <c r="J129" s="1" t="s">
        <v>320</v>
      </c>
      <c r="K129" s="1" t="s">
        <v>383</v>
      </c>
      <c r="L129" s="1">
        <v>3</v>
      </c>
      <c r="M129" s="1">
        <v>1</v>
      </c>
      <c r="N129" s="1" t="s">
        <v>384</v>
      </c>
      <c r="O129" s="1" t="s">
        <v>385</v>
      </c>
      <c r="P129" s="1">
        <v>0</v>
      </c>
      <c r="Q129" s="8">
        <v>1899154</v>
      </c>
      <c r="R129" s="8">
        <v>99476</v>
      </c>
      <c r="S129" s="8">
        <v>802218</v>
      </c>
      <c r="T129" s="8" t="s">
        <v>386</v>
      </c>
      <c r="U129" s="9">
        <f>IF(R129&gt;0,Q129/R129,"")</f>
        <v>19.091579878563675</v>
      </c>
      <c r="V129" s="10">
        <f>SUMIFS(fct_world_monthly!$J$2:$J$361,fct_world_monthly!$C$2:$C$361,C129,fct_world_monthly!$F$2:$F$361,F129)</f>
        <v>127528467</v>
      </c>
      <c r="W129" s="11">
        <f>IF(V129&gt;0,Q129/V129,"")</f>
        <v>1.4892000544474513E-2</v>
      </c>
      <c r="X129" s="1" t="s">
        <v>232</v>
      </c>
      <c r="Y129" s="1" t="s">
        <v>166</v>
      </c>
      <c r="Z129" s="19">
        <f>IF(U129="","",SUMIFS(Unit_Value_Review_QC!$K$10:$K$53,Unit_Value_Review_QC!$I$10:$I$53,"PARTNER|"&amp;F129&amp;"|"&amp;I129))</f>
        <v>21.029827109089425</v>
      </c>
      <c r="AA129" s="20">
        <f>IFERROR(U129/Z129,"")</f>
        <v>0.90783342057586347</v>
      </c>
      <c r="AB129" s="4" t="str">
        <f>IF(OR(N129&lt;&gt;"REPORTED",U129=""),"NOT_APPLICABLE",IF(OR(AA129&lt;Unit_Value_Review_QC!$I$6,AA129&gt;Unit_Value_Review_QC!$I$5),"REVIEW","WITHIN_BAND"))</f>
        <v>WITHIN_BAND</v>
      </c>
    </row>
    <row r="130" spans="1:28">
      <c r="A130" s="1" t="s">
        <v>514</v>
      </c>
      <c r="B130" s="6">
        <v>43556</v>
      </c>
      <c r="C130" s="1">
        <v>201904</v>
      </c>
      <c r="D130" s="1">
        <v>2019</v>
      </c>
      <c r="E130" s="1">
        <v>4</v>
      </c>
      <c r="F130" s="4" t="s">
        <v>256</v>
      </c>
      <c r="G130" s="4" t="s">
        <v>258</v>
      </c>
      <c r="H130" s="1">
        <v>696</v>
      </c>
      <c r="I130" s="4" t="s">
        <v>322</v>
      </c>
      <c r="J130" s="1" t="s">
        <v>323</v>
      </c>
      <c r="K130" s="1" t="s">
        <v>383</v>
      </c>
      <c r="L130" s="1">
        <v>3</v>
      </c>
      <c r="M130" s="1">
        <v>1</v>
      </c>
      <c r="N130" s="1" t="s">
        <v>384</v>
      </c>
      <c r="O130" s="1" t="s">
        <v>385</v>
      </c>
      <c r="P130" s="1">
        <v>0</v>
      </c>
      <c r="Q130" s="8">
        <v>2260946</v>
      </c>
      <c r="R130" s="8">
        <v>143475</v>
      </c>
      <c r="S130" s="8">
        <v>828180</v>
      </c>
      <c r="T130" s="8" t="s">
        <v>386</v>
      </c>
      <c r="U130" s="9">
        <f>IF(R130&gt;0,Q130/R130,"")</f>
        <v>15.75846663181739</v>
      </c>
      <c r="V130" s="10">
        <f>SUMIFS(fct_world_monthly!$J$2:$J$361,fct_world_monthly!$C$2:$C$361,C130,fct_world_monthly!$F$2:$F$361,F130)</f>
        <v>127528467</v>
      </c>
      <c r="W130" s="11">
        <f>IF(V130&gt;0,Q130/V130,"")</f>
        <v>1.772895145050242E-2</v>
      </c>
      <c r="X130" s="1" t="s">
        <v>232</v>
      </c>
      <c r="Y130" s="1" t="s">
        <v>166</v>
      </c>
      <c r="Z130" s="19">
        <f>IF(U130="","",SUMIFS(Unit_Value_Review_QC!$K$10:$K$53,Unit_Value_Review_QC!$I$10:$I$53,"PARTNER|"&amp;F130&amp;"|"&amp;I130))</f>
        <v>18.09118149032647</v>
      </c>
      <c r="AA130" s="20">
        <f>IFERROR(U130/Z130,"")</f>
        <v>0.87105790410889383</v>
      </c>
      <c r="AB130" s="4" t="str">
        <f>IF(OR(N130&lt;&gt;"REPORTED",U130=""),"NOT_APPLICABLE",IF(OR(AA130&lt;Unit_Value_Review_QC!$I$6,AA130&gt;Unit_Value_Review_QC!$I$5),"REVIEW","WITHIN_BAND"))</f>
        <v>WITHIN_BAND</v>
      </c>
    </row>
    <row r="131" spans="1:28">
      <c r="A131" s="1" t="s">
        <v>515</v>
      </c>
      <c r="B131" s="6">
        <v>43556</v>
      </c>
      <c r="C131" s="1">
        <v>201904</v>
      </c>
      <c r="D131" s="1">
        <v>2019</v>
      </c>
      <c r="E131" s="1">
        <v>4</v>
      </c>
      <c r="F131" s="4" t="s">
        <v>256</v>
      </c>
      <c r="G131" s="4" t="s">
        <v>258</v>
      </c>
      <c r="H131" s="1">
        <v>720</v>
      </c>
      <c r="I131" s="4" t="s">
        <v>325</v>
      </c>
      <c r="J131" s="1" t="s">
        <v>326</v>
      </c>
      <c r="K131" s="1" t="s">
        <v>383</v>
      </c>
      <c r="L131" s="1">
        <v>3</v>
      </c>
      <c r="M131" s="1">
        <v>1</v>
      </c>
      <c r="N131" s="1" t="s">
        <v>384</v>
      </c>
      <c r="O131" s="1" t="s">
        <v>385</v>
      </c>
      <c r="P131" s="1">
        <v>0</v>
      </c>
      <c r="Q131" s="8">
        <v>3222226</v>
      </c>
      <c r="R131" s="8">
        <v>227153</v>
      </c>
      <c r="S131" s="8">
        <v>1102013</v>
      </c>
      <c r="T131" s="8" t="s">
        <v>386</v>
      </c>
      <c r="U131" s="9">
        <f>IF(R131&gt;0,Q131/R131,"")</f>
        <v>14.185267198760307</v>
      </c>
      <c r="V131" s="10">
        <f>SUMIFS(fct_world_monthly!$J$2:$J$361,fct_world_monthly!$C$2:$C$361,C131,fct_world_monthly!$F$2:$F$361,F131)</f>
        <v>127528467</v>
      </c>
      <c r="W131" s="11">
        <f>IF(V131&gt;0,Q131/V131,"")</f>
        <v>2.5266719468995107E-2</v>
      </c>
      <c r="X131" s="1" t="s">
        <v>232</v>
      </c>
      <c r="Y131" s="1" t="s">
        <v>166</v>
      </c>
      <c r="Z131" s="19">
        <f>IF(U131="","",SUMIFS(Unit_Value_Review_QC!$K$10:$K$53,Unit_Value_Review_QC!$I$10:$I$53,"PARTNER|"&amp;F131&amp;"|"&amp;I131))</f>
        <v>18.213915185849537</v>
      </c>
      <c r="AA131" s="20">
        <f>IFERROR(U131/Z131,"")</f>
        <v>0.77881482668706492</v>
      </c>
      <c r="AB131" s="4" t="str">
        <f>IF(OR(N131&lt;&gt;"REPORTED",U131=""),"NOT_APPLICABLE",IF(OR(AA131&lt;Unit_Value_Review_QC!$I$6,AA131&gt;Unit_Value_Review_QC!$I$5),"REVIEW","WITHIN_BAND"))</f>
        <v>WITHIN_BAND</v>
      </c>
    </row>
    <row r="132" spans="1:28">
      <c r="A132" s="1" t="s">
        <v>516</v>
      </c>
      <c r="B132" s="6">
        <v>43556</v>
      </c>
      <c r="C132" s="1">
        <v>201904</v>
      </c>
      <c r="D132" s="1">
        <v>2019</v>
      </c>
      <c r="E132" s="1">
        <v>4</v>
      </c>
      <c r="F132" s="4" t="s">
        <v>265</v>
      </c>
      <c r="G132" s="4" t="s">
        <v>266</v>
      </c>
      <c r="H132" s="1">
        <v>52</v>
      </c>
      <c r="I132" s="4" t="s">
        <v>296</v>
      </c>
      <c r="J132" s="1" t="s">
        <v>297</v>
      </c>
      <c r="K132" s="1" t="s">
        <v>383</v>
      </c>
      <c r="L132" s="1">
        <v>3</v>
      </c>
      <c r="M132" s="1">
        <v>1</v>
      </c>
      <c r="N132" s="1" t="s">
        <v>384</v>
      </c>
      <c r="O132" s="1" t="s">
        <v>385</v>
      </c>
      <c r="P132" s="1">
        <v>0</v>
      </c>
      <c r="Q132" s="8">
        <v>2869317</v>
      </c>
      <c r="R132" s="8">
        <v>158736</v>
      </c>
      <c r="S132" s="8">
        <v>625035</v>
      </c>
      <c r="T132" s="8" t="s">
        <v>386</v>
      </c>
      <c r="U132" s="9">
        <f>IF(R132&gt;0,Q132/R132,"")</f>
        <v>18.076031902026006</v>
      </c>
      <c r="V132" s="10">
        <f>SUMIFS(fct_world_monthly!$J$2:$J$361,fct_world_monthly!$C$2:$C$361,C132,fct_world_monthly!$F$2:$F$361,F132)</f>
        <v>19659683</v>
      </c>
      <c r="W132" s="11">
        <f>IF(V132&gt;0,Q132/V132,"")</f>
        <v>0.14594930142057733</v>
      </c>
      <c r="X132" s="1" t="s">
        <v>232</v>
      </c>
      <c r="Y132" s="1" t="s">
        <v>166</v>
      </c>
      <c r="Z132" s="19">
        <f>IF(U132="","",SUMIFS(Unit_Value_Review_QC!$K$10:$K$53,Unit_Value_Review_QC!$I$10:$I$53,"PARTNER|"&amp;F132&amp;"|"&amp;I132))</f>
        <v>19.213268245879746</v>
      </c>
      <c r="AA132" s="20">
        <f>IFERROR(U132/Z132,"")</f>
        <v>0.94080984404630807</v>
      </c>
      <c r="AB132" s="4" t="str">
        <f>IF(OR(N132&lt;&gt;"REPORTED",U132=""),"NOT_APPLICABLE",IF(OR(AA132&lt;Unit_Value_Review_QC!$I$6,AA132&gt;Unit_Value_Review_QC!$I$5),"REVIEW","WITHIN_BAND"))</f>
        <v>WITHIN_BAND</v>
      </c>
    </row>
    <row r="133" spans="1:28">
      <c r="A133" s="1" t="s">
        <v>517</v>
      </c>
      <c r="B133" s="6">
        <v>43556</v>
      </c>
      <c r="C133" s="1">
        <v>201904</v>
      </c>
      <c r="D133" s="1">
        <v>2019</v>
      </c>
      <c r="E133" s="1">
        <v>4</v>
      </c>
      <c r="F133" s="4" t="s">
        <v>265</v>
      </c>
      <c r="G133" s="4" t="s">
        <v>266</v>
      </c>
      <c r="H133" s="1">
        <v>204</v>
      </c>
      <c r="I133" s="4" t="s">
        <v>301</v>
      </c>
      <c r="J133" s="1" t="s">
        <v>302</v>
      </c>
      <c r="K133" s="1" t="s">
        <v>383</v>
      </c>
      <c r="L133" s="1">
        <v>3</v>
      </c>
      <c r="M133" s="1">
        <v>1</v>
      </c>
      <c r="N133" s="1" t="s">
        <v>384</v>
      </c>
      <c r="O133" s="1" t="s">
        <v>385</v>
      </c>
      <c r="P133" s="1">
        <v>0</v>
      </c>
      <c r="Q133" s="8">
        <v>14906</v>
      </c>
      <c r="R133" s="8">
        <v>686</v>
      </c>
      <c r="S133" s="8">
        <v>1868</v>
      </c>
      <c r="T133" s="8" t="s">
        <v>386</v>
      </c>
      <c r="U133" s="9">
        <f>IF(R133&gt;0,Q133/R133,"")</f>
        <v>21.728862973760933</v>
      </c>
      <c r="V133" s="10">
        <f>SUMIFS(fct_world_monthly!$J$2:$J$361,fct_world_monthly!$C$2:$C$361,C133,fct_world_monthly!$F$2:$F$361,F133)</f>
        <v>19659683</v>
      </c>
      <c r="W133" s="11">
        <f>IF(V133&gt;0,Q133/V133,"")</f>
        <v>7.5820144200697433E-4</v>
      </c>
      <c r="X133" s="1" t="s">
        <v>232</v>
      </c>
      <c r="Y133" s="1" t="s">
        <v>166</v>
      </c>
      <c r="Z133" s="19">
        <f>IF(U133="","",SUMIFS(Unit_Value_Review_QC!$K$10:$K$53,Unit_Value_Review_QC!$I$10:$I$53,"PARTNER|"&amp;F133&amp;"|"&amp;I133))</f>
        <v>16.024818561257973</v>
      </c>
      <c r="AA133" s="20">
        <f>IFERROR(U133/Z133,"")</f>
        <v>1.3559506393596998</v>
      </c>
      <c r="AB133" s="4" t="str">
        <f>IF(OR(N133&lt;&gt;"REPORTED",U133=""),"NOT_APPLICABLE",IF(OR(AA133&lt;Unit_Value_Review_QC!$I$6,AA133&gt;Unit_Value_Review_QC!$I$5),"REVIEW","WITHIN_BAND"))</f>
        <v>WITHIN_BAND</v>
      </c>
    </row>
    <row r="134" spans="1:28">
      <c r="A134" s="1" t="s">
        <v>518</v>
      </c>
      <c r="B134" s="6">
        <v>43556</v>
      </c>
      <c r="C134" s="1">
        <v>201904</v>
      </c>
      <c r="D134" s="1">
        <v>2019</v>
      </c>
      <c r="E134" s="1">
        <v>4</v>
      </c>
      <c r="F134" s="4" t="s">
        <v>265</v>
      </c>
      <c r="G134" s="4" t="s">
        <v>266</v>
      </c>
      <c r="H134" s="1">
        <v>662</v>
      </c>
      <c r="I134" s="4" t="s">
        <v>304</v>
      </c>
      <c r="J134" s="1" t="s">
        <v>305</v>
      </c>
      <c r="K134" s="1" t="s">
        <v>383</v>
      </c>
      <c r="L134" s="1">
        <v>3</v>
      </c>
      <c r="M134" s="1">
        <v>1</v>
      </c>
      <c r="N134" s="1" t="s">
        <v>384</v>
      </c>
      <c r="O134" s="1" t="s">
        <v>385</v>
      </c>
      <c r="P134" s="1">
        <v>0</v>
      </c>
      <c r="Q134" s="8">
        <v>209718</v>
      </c>
      <c r="R134" s="8">
        <v>12898</v>
      </c>
      <c r="S134" s="8">
        <v>40326</v>
      </c>
      <c r="T134" s="8" t="s">
        <v>386</v>
      </c>
      <c r="U134" s="9">
        <f>IF(R134&gt;0,Q134/R134,"")</f>
        <v>16.259730190727243</v>
      </c>
      <c r="V134" s="10">
        <f>SUMIFS(fct_world_monthly!$J$2:$J$361,fct_world_monthly!$C$2:$C$361,C134,fct_world_monthly!$F$2:$F$361,F134)</f>
        <v>19659683</v>
      </c>
      <c r="W134" s="11">
        <f>IF(V134&gt;0,Q134/V134,"")</f>
        <v>1.0667415135839169E-2</v>
      </c>
      <c r="X134" s="1" t="s">
        <v>232</v>
      </c>
      <c r="Y134" s="1" t="s">
        <v>166</v>
      </c>
      <c r="Z134" s="19">
        <f>IF(U134="","",SUMIFS(Unit_Value_Review_QC!$K$10:$K$53,Unit_Value_Review_QC!$I$10:$I$53,"PARTNER|"&amp;F134&amp;"|"&amp;I134))</f>
        <v>13.24068828999865</v>
      </c>
      <c r="AA134" s="20">
        <f>IFERROR(U134/Z134,"")</f>
        <v>1.2280124593680697</v>
      </c>
      <c r="AB134" s="4" t="str">
        <f>IF(OR(N134&lt;&gt;"REPORTED",U134=""),"NOT_APPLICABLE",IF(OR(AA134&lt;Unit_Value_Review_QC!$I$6,AA134&gt;Unit_Value_Review_QC!$I$5),"REVIEW","WITHIN_BAND"))</f>
        <v>WITHIN_BAND</v>
      </c>
    </row>
    <row r="135" spans="1:28">
      <c r="A135" s="1" t="s">
        <v>519</v>
      </c>
      <c r="B135" s="6">
        <v>43556</v>
      </c>
      <c r="C135" s="1">
        <v>201904</v>
      </c>
      <c r="D135" s="1">
        <v>2019</v>
      </c>
      <c r="E135" s="1">
        <v>4</v>
      </c>
      <c r="F135" s="4" t="s">
        <v>265</v>
      </c>
      <c r="G135" s="4" t="s">
        <v>266</v>
      </c>
      <c r="H135" s="1">
        <v>664</v>
      </c>
      <c r="I135" s="4" t="s">
        <v>307</v>
      </c>
      <c r="J135" s="1" t="s">
        <v>308</v>
      </c>
      <c r="K135" s="1" t="s">
        <v>383</v>
      </c>
      <c r="L135" s="1">
        <v>3</v>
      </c>
      <c r="M135" s="1">
        <v>1</v>
      </c>
      <c r="N135" s="1" t="s">
        <v>384</v>
      </c>
      <c r="O135" s="1" t="s">
        <v>385</v>
      </c>
      <c r="P135" s="1">
        <v>0</v>
      </c>
      <c r="Q135" s="8">
        <v>283404</v>
      </c>
      <c r="R135" s="8">
        <v>16715</v>
      </c>
      <c r="S135" s="8">
        <v>59833</v>
      </c>
      <c r="T135" s="8" t="s">
        <v>386</v>
      </c>
      <c r="U135" s="9">
        <f>IF(R135&gt;0,Q135/R135,"")</f>
        <v>16.955070296141191</v>
      </c>
      <c r="V135" s="10">
        <f>SUMIFS(fct_world_monthly!$J$2:$J$361,fct_world_monthly!$C$2:$C$361,C135,fct_world_monthly!$F$2:$F$361,F135)</f>
        <v>19659683</v>
      </c>
      <c r="W135" s="11">
        <f>IF(V135&gt;0,Q135/V135,"")</f>
        <v>1.441549184694382E-2</v>
      </c>
      <c r="X135" s="1" t="s">
        <v>232</v>
      </c>
      <c r="Y135" s="1" t="s">
        <v>166</v>
      </c>
      <c r="Z135" s="19">
        <f>IF(U135="","",SUMIFS(Unit_Value_Review_QC!$K$10:$K$53,Unit_Value_Review_QC!$I$10:$I$53,"PARTNER|"&amp;F135&amp;"|"&amp;I135))</f>
        <v>13.033767004833301</v>
      </c>
      <c r="AA135" s="20">
        <f>IFERROR(U135/Z135,"")</f>
        <v>1.3008572494700692</v>
      </c>
      <c r="AB135" s="4" t="str">
        <f>IF(OR(N135&lt;&gt;"REPORTED",U135=""),"NOT_APPLICABLE",IF(OR(AA135&lt;Unit_Value_Review_QC!$I$6,AA135&gt;Unit_Value_Review_QC!$I$5),"REVIEW","WITHIN_BAND"))</f>
        <v>WITHIN_BAND</v>
      </c>
    </row>
    <row r="136" spans="1:28">
      <c r="A136" s="1" t="s">
        <v>520</v>
      </c>
      <c r="B136" s="6">
        <v>43556</v>
      </c>
      <c r="C136" s="1">
        <v>201904</v>
      </c>
      <c r="D136" s="1">
        <v>2019</v>
      </c>
      <c r="E136" s="1">
        <v>4</v>
      </c>
      <c r="F136" s="4" t="s">
        <v>265</v>
      </c>
      <c r="G136" s="4" t="s">
        <v>266</v>
      </c>
      <c r="H136" s="1">
        <v>666</v>
      </c>
      <c r="I136" s="4" t="s">
        <v>310</v>
      </c>
      <c r="J136" s="1" t="s">
        <v>311</v>
      </c>
      <c r="K136" s="1" t="s">
        <v>383</v>
      </c>
      <c r="L136" s="1">
        <v>3</v>
      </c>
      <c r="M136" s="1">
        <v>1</v>
      </c>
      <c r="N136" s="1" t="s">
        <v>384</v>
      </c>
      <c r="O136" s="1" t="s">
        <v>385</v>
      </c>
      <c r="P136" s="1">
        <v>0</v>
      </c>
      <c r="Q136" s="8">
        <v>4016627</v>
      </c>
      <c r="R136" s="8">
        <v>295293</v>
      </c>
      <c r="S136" s="8">
        <v>998775</v>
      </c>
      <c r="T136" s="8" t="s">
        <v>386</v>
      </c>
      <c r="U136" s="9">
        <f>IF(R136&gt;0,Q136/R136,"")</f>
        <v>13.602174789107767</v>
      </c>
      <c r="V136" s="10">
        <f>SUMIFS(fct_world_monthly!$J$2:$J$361,fct_world_monthly!$C$2:$C$361,C136,fct_world_monthly!$F$2:$F$361,F136)</f>
        <v>19659683</v>
      </c>
      <c r="W136" s="11">
        <f>IF(V136&gt;0,Q136/V136,"")</f>
        <v>0.20430782124004745</v>
      </c>
      <c r="X136" s="1" t="s">
        <v>232</v>
      </c>
      <c r="Y136" s="1" t="s">
        <v>166</v>
      </c>
      <c r="Z136" s="19">
        <f>IF(U136="","",SUMIFS(Unit_Value_Review_QC!$K$10:$K$53,Unit_Value_Review_QC!$I$10:$I$53,"PARTNER|"&amp;F136&amp;"|"&amp;I136))</f>
        <v>12.503788450831344</v>
      </c>
      <c r="AA136" s="20">
        <f>IFERROR(U136/Z136,"")</f>
        <v>1.0878442835621867</v>
      </c>
      <c r="AB136" s="4" t="str">
        <f>IF(OR(N136&lt;&gt;"REPORTED",U136=""),"NOT_APPLICABLE",IF(OR(AA136&lt;Unit_Value_Review_QC!$I$6,AA136&gt;Unit_Value_Review_QC!$I$5),"REVIEW","WITHIN_BAND"))</f>
        <v>WITHIN_BAND</v>
      </c>
    </row>
    <row r="137" spans="1:28">
      <c r="A137" s="1" t="s">
        <v>521</v>
      </c>
      <c r="B137" s="6">
        <v>43556</v>
      </c>
      <c r="C137" s="1">
        <v>201904</v>
      </c>
      <c r="D137" s="1">
        <v>2019</v>
      </c>
      <c r="E137" s="1">
        <v>4</v>
      </c>
      <c r="F137" s="4" t="s">
        <v>265</v>
      </c>
      <c r="G137" s="4" t="s">
        <v>266</v>
      </c>
      <c r="H137" s="1">
        <v>669</v>
      </c>
      <c r="I137" s="4" t="s">
        <v>313</v>
      </c>
      <c r="J137" s="1" t="s">
        <v>314</v>
      </c>
      <c r="K137" s="1" t="s">
        <v>383</v>
      </c>
      <c r="L137" s="1">
        <v>3</v>
      </c>
      <c r="M137" s="1">
        <v>1</v>
      </c>
      <c r="N137" s="1" t="s">
        <v>384</v>
      </c>
      <c r="O137" s="1" t="s">
        <v>385</v>
      </c>
      <c r="P137" s="1">
        <v>0</v>
      </c>
      <c r="Q137" s="8">
        <v>309495</v>
      </c>
      <c r="R137" s="8">
        <v>17219</v>
      </c>
      <c r="S137" s="8">
        <v>96262</v>
      </c>
      <c r="T137" s="8" t="s">
        <v>386</v>
      </c>
      <c r="U137" s="9">
        <f>IF(R137&gt;0,Q137/R137,"")</f>
        <v>17.974040304315</v>
      </c>
      <c r="V137" s="10">
        <f>SUMIFS(fct_world_monthly!$J$2:$J$361,fct_world_monthly!$C$2:$C$361,C137,fct_world_monthly!$F$2:$F$361,F137)</f>
        <v>19659683</v>
      </c>
      <c r="W137" s="11">
        <f>IF(V137&gt;0,Q137/V137,"")</f>
        <v>1.5742624130816351E-2</v>
      </c>
      <c r="X137" s="1" t="s">
        <v>232</v>
      </c>
      <c r="Y137" s="1" t="s">
        <v>166</v>
      </c>
      <c r="Z137" s="19">
        <f>IF(U137="","",SUMIFS(Unit_Value_Review_QC!$K$10:$K$53,Unit_Value_Review_QC!$I$10:$I$53,"PARTNER|"&amp;F137&amp;"|"&amp;I137))</f>
        <v>16.58404384448577</v>
      </c>
      <c r="AA137" s="20">
        <f>IFERROR(U137/Z137,"")</f>
        <v>1.0838152909425289</v>
      </c>
      <c r="AB137" s="4" t="str">
        <f>IF(OR(N137&lt;&gt;"REPORTED",U137=""),"NOT_APPLICABLE",IF(OR(AA137&lt;Unit_Value_Review_QC!$I$6,AA137&gt;Unit_Value_Review_QC!$I$5),"REVIEW","WITHIN_BAND"))</f>
        <v>WITHIN_BAND</v>
      </c>
    </row>
    <row r="138" spans="1:28">
      <c r="A138" s="1" t="s">
        <v>522</v>
      </c>
      <c r="B138" s="6">
        <v>43556</v>
      </c>
      <c r="C138" s="1">
        <v>201904</v>
      </c>
      <c r="D138" s="1">
        <v>2019</v>
      </c>
      <c r="E138" s="1">
        <v>4</v>
      </c>
      <c r="F138" s="4" t="s">
        <v>265</v>
      </c>
      <c r="G138" s="4" t="s">
        <v>266</v>
      </c>
      <c r="H138" s="1">
        <v>676</v>
      </c>
      <c r="I138" s="4" t="s">
        <v>316</v>
      </c>
      <c r="J138" s="1" t="s">
        <v>317</v>
      </c>
      <c r="K138" s="1" t="s">
        <v>383</v>
      </c>
      <c r="L138" s="1">
        <v>3</v>
      </c>
      <c r="M138" s="1">
        <v>1</v>
      </c>
      <c r="N138" s="1" t="s">
        <v>384</v>
      </c>
      <c r="O138" s="1" t="s">
        <v>385</v>
      </c>
      <c r="P138" s="1">
        <v>0</v>
      </c>
      <c r="Q138" s="8">
        <v>1177343</v>
      </c>
      <c r="R138" s="8">
        <v>86685</v>
      </c>
      <c r="S138" s="8">
        <v>290046</v>
      </c>
      <c r="T138" s="8" t="s">
        <v>386</v>
      </c>
      <c r="U138" s="9">
        <f>IF(R138&gt;0,Q138/R138,"")</f>
        <v>13.581853838611064</v>
      </c>
      <c r="V138" s="10">
        <f>SUMIFS(fct_world_monthly!$J$2:$J$361,fct_world_monthly!$C$2:$C$361,C138,fct_world_monthly!$F$2:$F$361,F138)</f>
        <v>19659683</v>
      </c>
      <c r="W138" s="11">
        <f>IF(V138&gt;0,Q138/V138,"")</f>
        <v>5.9886163983417229E-2</v>
      </c>
      <c r="X138" s="1" t="s">
        <v>232</v>
      </c>
      <c r="Y138" s="1" t="s">
        <v>166</v>
      </c>
      <c r="Z138" s="19">
        <f>IF(U138="","",SUMIFS(Unit_Value_Review_QC!$K$10:$K$53,Unit_Value_Review_QC!$I$10:$I$53,"PARTNER|"&amp;F138&amp;"|"&amp;I138))</f>
        <v>12.705450477595873</v>
      </c>
      <c r="AA138" s="20">
        <f>IFERROR(U138/Z138,"")</f>
        <v>1.0689785350437275</v>
      </c>
      <c r="AB138" s="4" t="str">
        <f>IF(OR(N138&lt;&gt;"REPORTED",U138=""),"NOT_APPLICABLE",IF(OR(AA138&lt;Unit_Value_Review_QC!$I$6,AA138&gt;Unit_Value_Review_QC!$I$5),"REVIEW","WITHIN_BAND"))</f>
        <v>WITHIN_BAND</v>
      </c>
    </row>
    <row r="139" spans="1:28">
      <c r="A139" s="1" t="s">
        <v>523</v>
      </c>
      <c r="B139" s="6">
        <v>43556</v>
      </c>
      <c r="C139" s="1">
        <v>201904</v>
      </c>
      <c r="D139" s="1">
        <v>2019</v>
      </c>
      <c r="E139" s="1">
        <v>4</v>
      </c>
      <c r="F139" s="4" t="s">
        <v>265</v>
      </c>
      <c r="G139" s="4" t="s">
        <v>266</v>
      </c>
      <c r="H139" s="1">
        <v>690</v>
      </c>
      <c r="I139" s="4" t="s">
        <v>319</v>
      </c>
      <c r="J139" s="1" t="s">
        <v>320</v>
      </c>
      <c r="K139" s="1" t="s">
        <v>383</v>
      </c>
      <c r="L139" s="1">
        <v>3</v>
      </c>
      <c r="M139" s="1">
        <v>1</v>
      </c>
      <c r="N139" s="1" t="s">
        <v>384</v>
      </c>
      <c r="O139" s="1" t="s">
        <v>385</v>
      </c>
      <c r="P139" s="1">
        <v>0</v>
      </c>
      <c r="Q139" s="8">
        <v>389800</v>
      </c>
      <c r="R139" s="8">
        <v>17349</v>
      </c>
      <c r="S139" s="8">
        <v>77280</v>
      </c>
      <c r="T139" s="8" t="s">
        <v>386</v>
      </c>
      <c r="U139" s="9">
        <f>IF(R139&gt;0,Q139/R139,"")</f>
        <v>22.468153784079774</v>
      </c>
      <c r="V139" s="10">
        <f>SUMIFS(fct_world_monthly!$J$2:$J$361,fct_world_monthly!$C$2:$C$361,C139,fct_world_monthly!$F$2:$F$361,F139)</f>
        <v>19659683</v>
      </c>
      <c r="W139" s="11">
        <f>IF(V139&gt;0,Q139/V139,"")</f>
        <v>1.9827379719194863E-2</v>
      </c>
      <c r="X139" s="1" t="s">
        <v>232</v>
      </c>
      <c r="Y139" s="1" t="s">
        <v>166</v>
      </c>
      <c r="Z139" s="19">
        <f>IF(U139="","",SUMIFS(Unit_Value_Review_QC!$K$10:$K$53,Unit_Value_Review_QC!$I$10:$I$53,"PARTNER|"&amp;F139&amp;"|"&amp;I139))</f>
        <v>23.234221767733438</v>
      </c>
      <c r="AA139" s="20">
        <f>IFERROR(U139/Z139,"")</f>
        <v>0.96702846381893703</v>
      </c>
      <c r="AB139" s="4" t="str">
        <f>IF(OR(N139&lt;&gt;"REPORTED",U139=""),"NOT_APPLICABLE",IF(OR(AA139&lt;Unit_Value_Review_QC!$I$6,AA139&gt;Unit_Value_Review_QC!$I$5),"REVIEW","WITHIN_BAND"))</f>
        <v>WITHIN_BAND</v>
      </c>
    </row>
    <row r="140" spans="1:28">
      <c r="A140" s="1" t="s">
        <v>524</v>
      </c>
      <c r="B140" s="6">
        <v>43556</v>
      </c>
      <c r="C140" s="1">
        <v>201904</v>
      </c>
      <c r="D140" s="1">
        <v>2019</v>
      </c>
      <c r="E140" s="1">
        <v>4</v>
      </c>
      <c r="F140" s="4" t="s">
        <v>265</v>
      </c>
      <c r="G140" s="4" t="s">
        <v>266</v>
      </c>
      <c r="H140" s="1">
        <v>696</v>
      </c>
      <c r="I140" s="4" t="s">
        <v>322</v>
      </c>
      <c r="J140" s="1" t="s">
        <v>323</v>
      </c>
      <c r="K140" s="1" t="s">
        <v>383</v>
      </c>
      <c r="L140" s="1">
        <v>3</v>
      </c>
      <c r="M140" s="1">
        <v>1</v>
      </c>
      <c r="N140" s="1" t="s">
        <v>384</v>
      </c>
      <c r="O140" s="1" t="s">
        <v>385</v>
      </c>
      <c r="P140" s="1">
        <v>0</v>
      </c>
      <c r="Q140" s="8">
        <v>1536350</v>
      </c>
      <c r="R140" s="8">
        <v>129631</v>
      </c>
      <c r="S140" s="8">
        <v>489476</v>
      </c>
      <c r="T140" s="8" t="s">
        <v>386</v>
      </c>
      <c r="U140" s="9">
        <f>IF(R140&gt;0,Q140/R140,"")</f>
        <v>11.851717567557143</v>
      </c>
      <c r="V140" s="10">
        <f>SUMIFS(fct_world_monthly!$J$2:$J$361,fct_world_monthly!$C$2:$C$361,C140,fct_world_monthly!$F$2:$F$361,F140)</f>
        <v>19659683</v>
      </c>
      <c r="W140" s="11">
        <f>IF(V140&gt;0,Q140/V140,"")</f>
        <v>7.8147241743419762E-2</v>
      </c>
      <c r="X140" s="1" t="s">
        <v>232</v>
      </c>
      <c r="Y140" s="1" t="s">
        <v>166</v>
      </c>
      <c r="Z140" s="19">
        <f>IF(U140="","",SUMIFS(Unit_Value_Review_QC!$K$10:$K$53,Unit_Value_Review_QC!$I$10:$I$53,"PARTNER|"&amp;F140&amp;"|"&amp;I140))</f>
        <v>12.339390026247985</v>
      </c>
      <c r="AA140" s="20">
        <f>IFERROR(U140/Z140,"")</f>
        <v>0.96047839823091097</v>
      </c>
      <c r="AB140" s="4" t="str">
        <f>IF(OR(N140&lt;&gt;"REPORTED",U140=""),"NOT_APPLICABLE",IF(OR(AA140&lt;Unit_Value_Review_QC!$I$6,AA140&gt;Unit_Value_Review_QC!$I$5),"REVIEW","WITHIN_BAND"))</f>
        <v>WITHIN_BAND</v>
      </c>
    </row>
    <row r="141" spans="1:28">
      <c r="A141" s="1" t="s">
        <v>525</v>
      </c>
      <c r="B141" s="6">
        <v>43556</v>
      </c>
      <c r="C141" s="1">
        <v>201904</v>
      </c>
      <c r="D141" s="1">
        <v>2019</v>
      </c>
      <c r="E141" s="1">
        <v>4</v>
      </c>
      <c r="F141" s="4" t="s">
        <v>265</v>
      </c>
      <c r="G141" s="4" t="s">
        <v>266</v>
      </c>
      <c r="H141" s="1">
        <v>720</v>
      </c>
      <c r="I141" s="4" t="s">
        <v>325</v>
      </c>
      <c r="J141" s="1" t="s">
        <v>326</v>
      </c>
      <c r="K141" s="1" t="s">
        <v>383</v>
      </c>
      <c r="L141" s="1">
        <v>3</v>
      </c>
      <c r="M141" s="1">
        <v>1</v>
      </c>
      <c r="N141" s="1" t="s">
        <v>384</v>
      </c>
      <c r="O141" s="1" t="s">
        <v>385</v>
      </c>
      <c r="P141" s="1">
        <v>0</v>
      </c>
      <c r="Q141" s="8">
        <v>1786233</v>
      </c>
      <c r="R141" s="8">
        <v>106279</v>
      </c>
      <c r="S141" s="8">
        <v>331913</v>
      </c>
      <c r="T141" s="8" t="s">
        <v>386</v>
      </c>
      <c r="U141" s="9">
        <f>IF(R141&gt;0,Q141/R141,"")</f>
        <v>16.807017378786025</v>
      </c>
      <c r="V141" s="10">
        <f>SUMIFS(fct_world_monthly!$J$2:$J$361,fct_world_monthly!$C$2:$C$361,C141,fct_world_monthly!$F$2:$F$361,F141)</f>
        <v>19659683</v>
      </c>
      <c r="W141" s="11">
        <f>IF(V141&gt;0,Q141/V141,"")</f>
        <v>9.085767049244893E-2</v>
      </c>
      <c r="X141" s="1" t="s">
        <v>232</v>
      </c>
      <c r="Y141" s="1" t="s">
        <v>166</v>
      </c>
      <c r="Z141" s="19">
        <f>IF(U141="","",SUMIFS(Unit_Value_Review_QC!$K$10:$K$53,Unit_Value_Review_QC!$I$10:$I$53,"PARTNER|"&amp;F141&amp;"|"&amp;I141))</f>
        <v>15.158852636173485</v>
      </c>
      <c r="AA141" s="20">
        <f>IFERROR(U141/Z141,"")</f>
        <v>1.1087262197324574</v>
      </c>
      <c r="AB141" s="4" t="str">
        <f>IF(OR(N141&lt;&gt;"REPORTED",U141=""),"NOT_APPLICABLE",IF(OR(AA141&lt;Unit_Value_Review_QC!$I$6,AA141&gt;Unit_Value_Review_QC!$I$5),"REVIEW","WITHIN_BAND"))</f>
        <v>WITHIN_BAND</v>
      </c>
    </row>
    <row r="142" spans="1:28">
      <c r="A142" s="1" t="s">
        <v>526</v>
      </c>
      <c r="B142" s="6">
        <v>43556</v>
      </c>
      <c r="C142" s="1">
        <v>201904</v>
      </c>
      <c r="D142" s="1">
        <v>2019</v>
      </c>
      <c r="E142" s="1">
        <v>4</v>
      </c>
      <c r="F142" s="4" t="s">
        <v>271</v>
      </c>
      <c r="G142" s="4" t="s">
        <v>273</v>
      </c>
      <c r="H142" s="1">
        <v>52</v>
      </c>
      <c r="I142" s="4" t="s">
        <v>296</v>
      </c>
      <c r="J142" s="1" t="s">
        <v>297</v>
      </c>
      <c r="K142" s="1" t="s">
        <v>383</v>
      </c>
      <c r="L142" s="1">
        <v>3</v>
      </c>
      <c r="M142" s="1">
        <v>1</v>
      </c>
      <c r="N142" s="1" t="s">
        <v>384</v>
      </c>
      <c r="O142" s="1" t="s">
        <v>385</v>
      </c>
      <c r="P142" s="1">
        <v>0</v>
      </c>
      <c r="Q142" s="8">
        <v>1893436</v>
      </c>
      <c r="R142" s="8">
        <v>62166</v>
      </c>
      <c r="S142" s="8">
        <v>188082</v>
      </c>
      <c r="T142" s="8" t="s">
        <v>386</v>
      </c>
      <c r="U142" s="9">
        <f>IF(R142&gt;0,Q142/R142,"")</f>
        <v>30.457742174178811</v>
      </c>
      <c r="V142" s="10">
        <f>SUMIFS(fct_world_monthly!$J$2:$J$361,fct_world_monthly!$C$2:$C$361,C142,fct_world_monthly!$F$2:$F$361,F142)</f>
        <v>48526091</v>
      </c>
      <c r="W142" s="11">
        <f>IF(V142&gt;0,Q142/V142,"")</f>
        <v>3.901892695210088E-2</v>
      </c>
      <c r="X142" s="1" t="s">
        <v>232</v>
      </c>
      <c r="Y142" s="1" t="s">
        <v>166</v>
      </c>
      <c r="Z142" s="19">
        <f>IF(U142="","",SUMIFS(Unit_Value_Review_QC!$K$10:$K$53,Unit_Value_Review_QC!$I$10:$I$53,"PARTNER|"&amp;F142&amp;"|"&amp;I142))</f>
        <v>31.867133143721738</v>
      </c>
      <c r="AA142" s="20">
        <f>IFERROR(U142/Z142,"")</f>
        <v>0.95577289732381854</v>
      </c>
      <c r="AB142" s="4" t="str">
        <f>IF(OR(N142&lt;&gt;"REPORTED",U142=""),"NOT_APPLICABLE",IF(OR(AA142&lt;Unit_Value_Review_QC!$I$6,AA142&gt;Unit_Value_Review_QC!$I$5),"REVIEW","WITHIN_BAND"))</f>
        <v>WITHIN_BAND</v>
      </c>
    </row>
    <row r="143" spans="1:28">
      <c r="A143" s="1" t="s">
        <v>527</v>
      </c>
      <c r="B143" s="6">
        <v>43556</v>
      </c>
      <c r="C143" s="1">
        <v>201904</v>
      </c>
      <c r="D143" s="1">
        <v>2019</v>
      </c>
      <c r="E143" s="1">
        <v>4</v>
      </c>
      <c r="F143" s="4" t="s">
        <v>271</v>
      </c>
      <c r="G143" s="4" t="s">
        <v>273</v>
      </c>
      <c r="H143" s="1">
        <v>204</v>
      </c>
      <c r="I143" s="4" t="s">
        <v>301</v>
      </c>
      <c r="J143" s="1" t="s">
        <v>302</v>
      </c>
      <c r="K143" s="1" t="s">
        <v>383</v>
      </c>
      <c r="L143" s="1">
        <v>3</v>
      </c>
      <c r="M143" s="1">
        <v>1</v>
      </c>
      <c r="N143" s="1" t="s">
        <v>384</v>
      </c>
      <c r="O143" s="1" t="s">
        <v>385</v>
      </c>
      <c r="P143" s="1">
        <v>0</v>
      </c>
      <c r="Q143" s="8">
        <v>1399844</v>
      </c>
      <c r="R143" s="8">
        <v>76055</v>
      </c>
      <c r="S143" s="8">
        <v>262084</v>
      </c>
      <c r="T143" s="8" t="s">
        <v>386</v>
      </c>
      <c r="U143" s="9">
        <f>IF(R143&gt;0,Q143/R143,"")</f>
        <v>18.405680099927682</v>
      </c>
      <c r="V143" s="10">
        <f>SUMIFS(fct_world_monthly!$J$2:$J$361,fct_world_monthly!$C$2:$C$361,C143,fct_world_monthly!$F$2:$F$361,F143)</f>
        <v>48526091</v>
      </c>
      <c r="W143" s="11">
        <f>IF(V143&gt;0,Q143/V143,"")</f>
        <v>2.8847244258763807E-2</v>
      </c>
      <c r="X143" s="1" t="s">
        <v>232</v>
      </c>
      <c r="Y143" s="1" t="s">
        <v>166</v>
      </c>
      <c r="Z143" s="19">
        <f>IF(U143="","",SUMIFS(Unit_Value_Review_QC!$K$10:$K$53,Unit_Value_Review_QC!$I$10:$I$53,"PARTNER|"&amp;F143&amp;"|"&amp;I143))</f>
        <v>19.682231685892088</v>
      </c>
      <c r="AA143" s="20">
        <f>IFERROR(U143/Z143,"")</f>
        <v>0.93514192870316548</v>
      </c>
      <c r="AB143" s="4" t="str">
        <f>IF(OR(N143&lt;&gt;"REPORTED",U143=""),"NOT_APPLICABLE",IF(OR(AA143&lt;Unit_Value_Review_QC!$I$6,AA143&gt;Unit_Value_Review_QC!$I$5),"REVIEW","WITHIN_BAND"))</f>
        <v>WITHIN_BAND</v>
      </c>
    </row>
    <row r="144" spans="1:28">
      <c r="A144" s="1" t="s">
        <v>528</v>
      </c>
      <c r="B144" s="6">
        <v>43556</v>
      </c>
      <c r="C144" s="1">
        <v>201904</v>
      </c>
      <c r="D144" s="1">
        <v>2019</v>
      </c>
      <c r="E144" s="1">
        <v>4</v>
      </c>
      <c r="F144" s="4" t="s">
        <v>271</v>
      </c>
      <c r="G144" s="4" t="s">
        <v>273</v>
      </c>
      <c r="H144" s="1">
        <v>662</v>
      </c>
      <c r="I144" s="4" t="s">
        <v>304</v>
      </c>
      <c r="J144" s="1" t="s">
        <v>305</v>
      </c>
      <c r="K144" s="1" t="s">
        <v>383</v>
      </c>
      <c r="L144" s="1">
        <v>3</v>
      </c>
      <c r="M144" s="1">
        <v>1</v>
      </c>
      <c r="N144" s="1" t="s">
        <v>384</v>
      </c>
      <c r="O144" s="1" t="s">
        <v>385</v>
      </c>
      <c r="P144" s="1">
        <v>0</v>
      </c>
      <c r="Q144" s="8">
        <v>136600</v>
      </c>
      <c r="R144" s="8">
        <v>5948</v>
      </c>
      <c r="S144" s="8">
        <v>33729</v>
      </c>
      <c r="T144" s="8" t="s">
        <v>386</v>
      </c>
      <c r="U144" s="9">
        <f>IF(R144&gt;0,Q144/R144,"")</f>
        <v>22.96570275722932</v>
      </c>
      <c r="V144" s="10">
        <f>SUMIFS(fct_world_monthly!$J$2:$J$361,fct_world_monthly!$C$2:$C$361,C144,fct_world_monthly!$F$2:$F$361,F144)</f>
        <v>48526091</v>
      </c>
      <c r="W144" s="11">
        <f>IF(V144&gt;0,Q144/V144,"")</f>
        <v>2.8149805019324551E-3</v>
      </c>
      <c r="X144" s="1" t="s">
        <v>232</v>
      </c>
      <c r="Y144" s="1" t="s">
        <v>166</v>
      </c>
      <c r="Z144" s="19">
        <f>IF(U144="","",SUMIFS(Unit_Value_Review_QC!$K$10:$K$53,Unit_Value_Review_QC!$I$10:$I$53,"PARTNER|"&amp;F144&amp;"|"&amp;I144))</f>
        <v>19.366411423422985</v>
      </c>
      <c r="AA144" s="20">
        <f>IFERROR(U144/Z144,"")</f>
        <v>1.1858522601380408</v>
      </c>
      <c r="AB144" s="4" t="str">
        <f>IF(OR(N144&lt;&gt;"REPORTED",U144=""),"NOT_APPLICABLE",IF(OR(AA144&lt;Unit_Value_Review_QC!$I$6,AA144&gt;Unit_Value_Review_QC!$I$5),"REVIEW","WITHIN_BAND"))</f>
        <v>WITHIN_BAND</v>
      </c>
    </row>
    <row r="145" spans="1:28">
      <c r="A145" s="1" t="s">
        <v>529</v>
      </c>
      <c r="B145" s="6">
        <v>43556</v>
      </c>
      <c r="C145" s="1">
        <v>201904</v>
      </c>
      <c r="D145" s="1">
        <v>2019</v>
      </c>
      <c r="E145" s="1">
        <v>4</v>
      </c>
      <c r="F145" s="4" t="s">
        <v>271</v>
      </c>
      <c r="G145" s="4" t="s">
        <v>273</v>
      </c>
      <c r="H145" s="1">
        <v>664</v>
      </c>
      <c r="I145" s="4" t="s">
        <v>307</v>
      </c>
      <c r="J145" s="1" t="s">
        <v>308</v>
      </c>
      <c r="K145" s="1" t="s">
        <v>383</v>
      </c>
      <c r="L145" s="1">
        <v>3</v>
      </c>
      <c r="M145" s="1">
        <v>1</v>
      </c>
      <c r="N145" s="1" t="s">
        <v>384</v>
      </c>
      <c r="O145" s="1" t="s">
        <v>385</v>
      </c>
      <c r="P145" s="1">
        <v>0</v>
      </c>
      <c r="Q145" s="8">
        <v>3702744</v>
      </c>
      <c r="R145" s="8">
        <v>148439</v>
      </c>
      <c r="S145" s="8">
        <v>558366</v>
      </c>
      <c r="T145" s="8" t="s">
        <v>386</v>
      </c>
      <c r="U145" s="9">
        <f>IF(R145&gt;0,Q145/R145,"")</f>
        <v>24.944549612972331</v>
      </c>
      <c r="V145" s="10">
        <f>SUMIFS(fct_world_monthly!$J$2:$J$361,fct_world_monthly!$C$2:$C$361,C145,fct_world_monthly!$F$2:$F$361,F145)</f>
        <v>48526091</v>
      </c>
      <c r="W145" s="11">
        <f>IF(V145&gt;0,Q145/V145,"")</f>
        <v>7.6304188606496251E-2</v>
      </c>
      <c r="X145" s="1" t="s">
        <v>232</v>
      </c>
      <c r="Y145" s="1" t="s">
        <v>166</v>
      </c>
      <c r="Z145" s="19">
        <f>IF(U145="","",SUMIFS(Unit_Value_Review_QC!$K$10:$K$53,Unit_Value_Review_QC!$I$10:$I$53,"PARTNER|"&amp;F145&amp;"|"&amp;I145))</f>
        <v>29.827360886039607</v>
      </c>
      <c r="AA145" s="20">
        <f>IFERROR(U145/Z145,"")</f>
        <v>0.83629757618440104</v>
      </c>
      <c r="AB145" s="4" t="str">
        <f>IF(OR(N145&lt;&gt;"REPORTED",U145=""),"NOT_APPLICABLE",IF(OR(AA145&lt;Unit_Value_Review_QC!$I$6,AA145&gt;Unit_Value_Review_QC!$I$5),"REVIEW","WITHIN_BAND"))</f>
        <v>WITHIN_BAND</v>
      </c>
    </row>
    <row r="146" spans="1:28">
      <c r="A146" s="1" t="s">
        <v>530</v>
      </c>
      <c r="B146" s="6">
        <v>43556</v>
      </c>
      <c r="C146" s="1">
        <v>201904</v>
      </c>
      <c r="D146" s="1">
        <v>2019</v>
      </c>
      <c r="E146" s="1">
        <v>4</v>
      </c>
      <c r="F146" s="4" t="s">
        <v>271</v>
      </c>
      <c r="G146" s="4" t="s">
        <v>273</v>
      </c>
      <c r="H146" s="1">
        <v>666</v>
      </c>
      <c r="I146" s="4" t="s">
        <v>310</v>
      </c>
      <c r="J146" s="1" t="s">
        <v>311</v>
      </c>
      <c r="K146" s="1" t="s">
        <v>383</v>
      </c>
      <c r="L146" s="1">
        <v>3</v>
      </c>
      <c r="M146" s="1">
        <v>1</v>
      </c>
      <c r="N146" s="1" t="s">
        <v>384</v>
      </c>
      <c r="O146" s="1" t="s">
        <v>385</v>
      </c>
      <c r="P146" s="1">
        <v>0</v>
      </c>
      <c r="Q146" s="8">
        <v>533258</v>
      </c>
      <c r="R146" s="8">
        <v>44007</v>
      </c>
      <c r="S146" s="8">
        <v>132958</v>
      </c>
      <c r="T146" s="8" t="s">
        <v>386</v>
      </c>
      <c r="U146" s="9">
        <f>IF(R146&gt;0,Q146/R146,"")</f>
        <v>12.117572204422023</v>
      </c>
      <c r="V146" s="10">
        <f>SUMIFS(fct_world_monthly!$J$2:$J$361,fct_world_monthly!$C$2:$C$361,C146,fct_world_monthly!$F$2:$F$361,F146)</f>
        <v>48526091</v>
      </c>
      <c r="W146" s="11">
        <f>IF(V146&gt;0,Q146/V146,"")</f>
        <v>1.0989098627375529E-2</v>
      </c>
      <c r="X146" s="1" t="s">
        <v>232</v>
      </c>
      <c r="Y146" s="1" t="s">
        <v>166</v>
      </c>
      <c r="Z146" s="19">
        <f>IF(U146="","",SUMIFS(Unit_Value_Review_QC!$K$10:$K$53,Unit_Value_Review_QC!$I$10:$I$53,"PARTNER|"&amp;F146&amp;"|"&amp;I146))</f>
        <v>14.86106925541052</v>
      </c>
      <c r="AA146" s="20">
        <f>IFERROR(U146/Z146,"")</f>
        <v>0.81539033269832439</v>
      </c>
      <c r="AB146" s="4" t="str">
        <f>IF(OR(N146&lt;&gt;"REPORTED",U146=""),"NOT_APPLICABLE",IF(OR(AA146&lt;Unit_Value_Review_QC!$I$6,AA146&gt;Unit_Value_Review_QC!$I$5),"REVIEW","WITHIN_BAND"))</f>
        <v>WITHIN_BAND</v>
      </c>
    </row>
    <row r="147" spans="1:28">
      <c r="A147" s="1" t="s">
        <v>531</v>
      </c>
      <c r="B147" s="6">
        <v>43556</v>
      </c>
      <c r="C147" s="1">
        <v>201904</v>
      </c>
      <c r="D147" s="1">
        <v>2019</v>
      </c>
      <c r="E147" s="1">
        <v>4</v>
      </c>
      <c r="F147" s="4" t="s">
        <v>271</v>
      </c>
      <c r="G147" s="4" t="s">
        <v>273</v>
      </c>
      <c r="H147" s="1">
        <v>669</v>
      </c>
      <c r="I147" s="4" t="s">
        <v>313</v>
      </c>
      <c r="J147" s="1" t="s">
        <v>314</v>
      </c>
      <c r="K147" s="1" t="s">
        <v>383</v>
      </c>
      <c r="L147" s="1">
        <v>3</v>
      </c>
      <c r="M147" s="1">
        <v>1</v>
      </c>
      <c r="N147" s="1" t="s">
        <v>384</v>
      </c>
      <c r="O147" s="1" t="s">
        <v>385</v>
      </c>
      <c r="P147" s="1">
        <v>0</v>
      </c>
      <c r="Q147" s="8">
        <v>2520974</v>
      </c>
      <c r="R147" s="8">
        <v>153522</v>
      </c>
      <c r="S147" s="8">
        <v>607914</v>
      </c>
      <c r="T147" s="8" t="s">
        <v>386</v>
      </c>
      <c r="U147" s="9">
        <f>IF(R147&gt;0,Q147/R147,"")</f>
        <v>16.420929899297821</v>
      </c>
      <c r="V147" s="10">
        <f>SUMIFS(fct_world_monthly!$J$2:$J$361,fct_world_monthly!$C$2:$C$361,C147,fct_world_monthly!$F$2:$F$361,F147)</f>
        <v>48526091</v>
      </c>
      <c r="W147" s="11">
        <f>IF(V147&gt;0,Q147/V147,"")</f>
        <v>5.1950897920048825E-2</v>
      </c>
      <c r="X147" s="1" t="s">
        <v>232</v>
      </c>
      <c r="Y147" s="1" t="s">
        <v>166</v>
      </c>
      <c r="Z147" s="19">
        <f>IF(U147="","",SUMIFS(Unit_Value_Review_QC!$K$10:$K$53,Unit_Value_Review_QC!$I$10:$I$53,"PARTNER|"&amp;F147&amp;"|"&amp;I147))</f>
        <v>17.070169468034248</v>
      </c>
      <c r="AA147" s="20">
        <f>IFERROR(U147/Z147,"")</f>
        <v>0.96196642511650521</v>
      </c>
      <c r="AB147" s="4" t="str">
        <f>IF(OR(N147&lt;&gt;"REPORTED",U147=""),"NOT_APPLICABLE",IF(OR(AA147&lt;Unit_Value_Review_QC!$I$6,AA147&gt;Unit_Value_Review_QC!$I$5),"REVIEW","WITHIN_BAND"))</f>
        <v>WITHIN_BAND</v>
      </c>
    </row>
    <row r="148" spans="1:28">
      <c r="A148" s="1" t="s">
        <v>532</v>
      </c>
      <c r="B148" s="6">
        <v>43556</v>
      </c>
      <c r="C148" s="1">
        <v>201904</v>
      </c>
      <c r="D148" s="1">
        <v>2019</v>
      </c>
      <c r="E148" s="1">
        <v>4</v>
      </c>
      <c r="F148" s="4" t="s">
        <v>271</v>
      </c>
      <c r="G148" s="4" t="s">
        <v>273</v>
      </c>
      <c r="H148" s="1">
        <v>676</v>
      </c>
      <c r="I148" s="4" t="s">
        <v>316</v>
      </c>
      <c r="J148" s="1" t="s">
        <v>317</v>
      </c>
      <c r="K148" s="1" t="s">
        <v>383</v>
      </c>
      <c r="L148" s="1">
        <v>3</v>
      </c>
      <c r="M148" s="1">
        <v>1</v>
      </c>
      <c r="N148" s="1" t="s">
        <v>384</v>
      </c>
      <c r="O148" s="1" t="s">
        <v>385</v>
      </c>
      <c r="P148" s="1">
        <v>0</v>
      </c>
      <c r="Q148" s="8">
        <v>609143</v>
      </c>
      <c r="R148" s="8">
        <v>28309</v>
      </c>
      <c r="S148" s="8">
        <v>95949</v>
      </c>
      <c r="T148" s="8" t="s">
        <v>386</v>
      </c>
      <c r="U148" s="9">
        <f>IF(R148&gt;0,Q148/R148,"")</f>
        <v>21.517644565332581</v>
      </c>
      <c r="V148" s="10">
        <f>SUMIFS(fct_world_monthly!$J$2:$J$361,fct_world_monthly!$C$2:$C$361,C148,fct_world_monthly!$F$2:$F$361,F148)</f>
        <v>48526091</v>
      </c>
      <c r="W148" s="11">
        <f>IF(V148&gt;0,Q148/V148,"")</f>
        <v>1.2552896543840715E-2</v>
      </c>
      <c r="X148" s="1" t="s">
        <v>232</v>
      </c>
      <c r="Y148" s="1" t="s">
        <v>166</v>
      </c>
      <c r="Z148" s="19">
        <f>IF(U148="","",SUMIFS(Unit_Value_Review_QC!$K$10:$K$53,Unit_Value_Review_QC!$I$10:$I$53,"PARTNER|"&amp;F148&amp;"|"&amp;I148))</f>
        <v>29.259592038236608</v>
      </c>
      <c r="AA148" s="20">
        <f>IFERROR(U148/Z148,"")</f>
        <v>0.73540480459239477</v>
      </c>
      <c r="AB148" s="4" t="str">
        <f>IF(OR(N148&lt;&gt;"REPORTED",U148=""),"NOT_APPLICABLE",IF(OR(AA148&lt;Unit_Value_Review_QC!$I$6,AA148&gt;Unit_Value_Review_QC!$I$5),"REVIEW","WITHIN_BAND"))</f>
        <v>WITHIN_BAND</v>
      </c>
    </row>
    <row r="149" spans="1:28">
      <c r="A149" s="1" t="s">
        <v>533</v>
      </c>
      <c r="B149" s="6">
        <v>43556</v>
      </c>
      <c r="C149" s="1">
        <v>201904</v>
      </c>
      <c r="D149" s="1">
        <v>2019</v>
      </c>
      <c r="E149" s="1">
        <v>4</v>
      </c>
      <c r="F149" s="4" t="s">
        <v>271</v>
      </c>
      <c r="G149" s="4" t="s">
        <v>273</v>
      </c>
      <c r="H149" s="1">
        <v>690</v>
      </c>
      <c r="I149" s="4" t="s">
        <v>319</v>
      </c>
      <c r="J149" s="1" t="s">
        <v>320</v>
      </c>
      <c r="K149" s="1" t="s">
        <v>383</v>
      </c>
      <c r="L149" s="1">
        <v>3</v>
      </c>
      <c r="M149" s="1">
        <v>1</v>
      </c>
      <c r="N149" s="1" t="s">
        <v>384</v>
      </c>
      <c r="O149" s="1" t="s">
        <v>385</v>
      </c>
      <c r="P149" s="1">
        <v>0</v>
      </c>
      <c r="Q149" s="8">
        <v>1412616</v>
      </c>
      <c r="R149" s="8">
        <v>65240</v>
      </c>
      <c r="S149" s="8">
        <v>191466</v>
      </c>
      <c r="T149" s="8" t="s">
        <v>386</v>
      </c>
      <c r="U149" s="9">
        <f>IF(R149&gt;0,Q149/R149,"")</f>
        <v>21.652605763335377</v>
      </c>
      <c r="V149" s="10">
        <f>SUMIFS(fct_world_monthly!$J$2:$J$361,fct_world_monthly!$C$2:$C$361,C149,fct_world_monthly!$F$2:$F$361,F149)</f>
        <v>48526091</v>
      </c>
      <c r="W149" s="11">
        <f>IF(V149&gt;0,Q149/V149,"")</f>
        <v>2.9110442874947417E-2</v>
      </c>
      <c r="X149" s="1" t="s">
        <v>232</v>
      </c>
      <c r="Y149" s="1" t="s">
        <v>166</v>
      </c>
      <c r="Z149" s="19">
        <f>IF(U149="","",SUMIFS(Unit_Value_Review_QC!$K$10:$K$53,Unit_Value_Review_QC!$I$10:$I$53,"PARTNER|"&amp;F149&amp;"|"&amp;I149))</f>
        <v>24.149636282520802</v>
      </c>
      <c r="AA149" s="20">
        <f>IFERROR(U149/Z149,"")</f>
        <v>0.89660173387403175</v>
      </c>
      <c r="AB149" s="4" t="str">
        <f>IF(OR(N149&lt;&gt;"REPORTED",U149=""),"NOT_APPLICABLE",IF(OR(AA149&lt;Unit_Value_Review_QC!$I$6,AA149&gt;Unit_Value_Review_QC!$I$5),"REVIEW","WITHIN_BAND"))</f>
        <v>WITHIN_BAND</v>
      </c>
    </row>
    <row r="150" spans="1:28">
      <c r="A150" s="1" t="s">
        <v>534</v>
      </c>
      <c r="B150" s="6">
        <v>43556</v>
      </c>
      <c r="C150" s="1">
        <v>201904</v>
      </c>
      <c r="D150" s="1">
        <v>2019</v>
      </c>
      <c r="E150" s="1">
        <v>4</v>
      </c>
      <c r="F150" s="4" t="s">
        <v>271</v>
      </c>
      <c r="G150" s="4" t="s">
        <v>273</v>
      </c>
      <c r="H150" s="1">
        <v>696</v>
      </c>
      <c r="I150" s="4" t="s">
        <v>322</v>
      </c>
      <c r="J150" s="1" t="s">
        <v>323</v>
      </c>
      <c r="K150" s="1" t="s">
        <v>383</v>
      </c>
      <c r="L150" s="1">
        <v>3</v>
      </c>
      <c r="M150" s="1">
        <v>1</v>
      </c>
      <c r="N150" s="1" t="s">
        <v>384</v>
      </c>
      <c r="O150" s="1" t="s">
        <v>385</v>
      </c>
      <c r="P150" s="1">
        <v>0</v>
      </c>
      <c r="Q150" s="8">
        <v>693926</v>
      </c>
      <c r="R150" s="8">
        <v>33435</v>
      </c>
      <c r="S150" s="8">
        <v>93883</v>
      </c>
      <c r="T150" s="8" t="s">
        <v>386</v>
      </c>
      <c r="U150" s="9">
        <f>IF(R150&gt;0,Q150/R150,"")</f>
        <v>20.754478839539406</v>
      </c>
      <c r="V150" s="10">
        <f>SUMIFS(fct_world_monthly!$J$2:$J$361,fct_world_monthly!$C$2:$C$361,C150,fct_world_monthly!$F$2:$F$361,F150)</f>
        <v>48526091</v>
      </c>
      <c r="W150" s="11">
        <f>IF(V150&gt;0,Q150/V150,"")</f>
        <v>1.4300059734875409E-2</v>
      </c>
      <c r="X150" s="1" t="s">
        <v>232</v>
      </c>
      <c r="Y150" s="1" t="s">
        <v>166</v>
      </c>
      <c r="Z150" s="19">
        <f>IF(U150="","",SUMIFS(Unit_Value_Review_QC!$K$10:$K$53,Unit_Value_Review_QC!$I$10:$I$53,"PARTNER|"&amp;F150&amp;"|"&amp;I150))</f>
        <v>19.130986055641273</v>
      </c>
      <c r="AA150" s="20">
        <f>IFERROR(U150/Z150,"")</f>
        <v>1.084861950093754</v>
      </c>
      <c r="AB150" s="4" t="str">
        <f>IF(OR(N150&lt;&gt;"REPORTED",U150=""),"NOT_APPLICABLE",IF(OR(AA150&lt;Unit_Value_Review_QC!$I$6,AA150&gt;Unit_Value_Review_QC!$I$5),"REVIEW","WITHIN_BAND"))</f>
        <v>WITHIN_BAND</v>
      </c>
    </row>
    <row r="151" spans="1:28">
      <c r="A151" s="1" t="s">
        <v>535</v>
      </c>
      <c r="B151" s="6">
        <v>43556</v>
      </c>
      <c r="C151" s="1">
        <v>201904</v>
      </c>
      <c r="D151" s="1">
        <v>2019</v>
      </c>
      <c r="E151" s="1">
        <v>4</v>
      </c>
      <c r="F151" s="4" t="s">
        <v>271</v>
      </c>
      <c r="G151" s="4" t="s">
        <v>273</v>
      </c>
      <c r="H151" s="1">
        <v>720</v>
      </c>
      <c r="I151" s="4" t="s">
        <v>325</v>
      </c>
      <c r="J151" s="1" t="s">
        <v>326</v>
      </c>
      <c r="K151" s="1" t="s">
        <v>383</v>
      </c>
      <c r="L151" s="1">
        <v>3</v>
      </c>
      <c r="M151" s="1">
        <v>1</v>
      </c>
      <c r="N151" s="1" t="s">
        <v>384</v>
      </c>
      <c r="O151" s="1" t="s">
        <v>385</v>
      </c>
      <c r="P151" s="1">
        <v>0</v>
      </c>
      <c r="Q151" s="8">
        <v>10745179</v>
      </c>
      <c r="R151" s="8">
        <v>399395</v>
      </c>
      <c r="S151" s="8">
        <v>1371761</v>
      </c>
      <c r="T151" s="8" t="s">
        <v>386</v>
      </c>
      <c r="U151" s="9">
        <f>IF(R151&gt;0,Q151/R151,"")</f>
        <v>26.903639254372237</v>
      </c>
      <c r="V151" s="10">
        <f>SUMIFS(fct_world_monthly!$J$2:$J$361,fct_world_monthly!$C$2:$C$361,C151,fct_world_monthly!$F$2:$F$361,F151)</f>
        <v>48526091</v>
      </c>
      <c r="W151" s="11">
        <f>IF(V151&gt;0,Q151/V151,"")</f>
        <v>0.22143096174798008</v>
      </c>
      <c r="X151" s="1" t="s">
        <v>232</v>
      </c>
      <c r="Y151" s="1" t="s">
        <v>166</v>
      </c>
      <c r="Z151" s="19">
        <f>IF(U151="","",SUMIFS(Unit_Value_Review_QC!$K$10:$K$53,Unit_Value_Review_QC!$I$10:$I$53,"PARTNER|"&amp;F151&amp;"|"&amp;I151))</f>
        <v>27.635683246354834</v>
      </c>
      <c r="AA151" s="20">
        <f>IFERROR(U151/Z151,"")</f>
        <v>0.97351091393482536</v>
      </c>
      <c r="AB151" s="4" t="str">
        <f>IF(OR(N151&lt;&gt;"REPORTED",U151=""),"NOT_APPLICABLE",IF(OR(AA151&lt;Unit_Value_Review_QC!$I$6,AA151&gt;Unit_Value_Review_QC!$I$5),"REVIEW","WITHIN_BAND"))</f>
        <v>WITHIN_BAND</v>
      </c>
    </row>
    <row r="152" spans="1:28">
      <c r="A152" s="1" t="s">
        <v>536</v>
      </c>
      <c r="B152" s="6">
        <v>43556</v>
      </c>
      <c r="C152" s="1">
        <v>201904</v>
      </c>
      <c r="D152" s="1">
        <v>2019</v>
      </c>
      <c r="E152" s="1">
        <v>4</v>
      </c>
      <c r="F152" s="4" t="s">
        <v>278</v>
      </c>
      <c r="G152" s="4" t="s">
        <v>279</v>
      </c>
      <c r="H152" s="1">
        <v>52</v>
      </c>
      <c r="I152" s="4" t="s">
        <v>296</v>
      </c>
      <c r="J152" s="1" t="s">
        <v>297</v>
      </c>
      <c r="K152" s="1" t="s">
        <v>383</v>
      </c>
      <c r="L152" s="1">
        <v>3</v>
      </c>
      <c r="M152" s="1">
        <v>1</v>
      </c>
      <c r="N152" s="1" t="s">
        <v>384</v>
      </c>
      <c r="O152" s="1" t="s">
        <v>385</v>
      </c>
      <c r="P152" s="1">
        <v>0</v>
      </c>
      <c r="Q152" s="8">
        <v>1344368</v>
      </c>
      <c r="R152" s="8">
        <v>40927</v>
      </c>
      <c r="S152" s="8">
        <v>182274</v>
      </c>
      <c r="T152" s="8" t="s">
        <v>386</v>
      </c>
      <c r="U152" s="9">
        <f>IF(R152&gt;0,Q152/R152,"")</f>
        <v>32.847948786864414</v>
      </c>
      <c r="V152" s="10">
        <f>SUMIFS(fct_world_monthly!$J$2:$J$361,fct_world_monthly!$C$2:$C$361,C152,fct_world_monthly!$F$2:$F$361,F152)</f>
        <v>34029695</v>
      </c>
      <c r="W152" s="11">
        <f>IF(V152&gt;0,Q152/V152,"")</f>
        <v>3.9505731685223741E-2</v>
      </c>
      <c r="X152" s="1" t="s">
        <v>232</v>
      </c>
      <c r="Y152" s="1" t="s">
        <v>166</v>
      </c>
      <c r="Z152" s="19">
        <f>IF(U152="","",SUMIFS(Unit_Value_Review_QC!$K$10:$K$53,Unit_Value_Review_QC!$I$10:$I$53,"PARTNER|"&amp;F152&amp;"|"&amp;I152))</f>
        <v>35.036766549381447</v>
      </c>
      <c r="AA152" s="20">
        <f>IFERROR(U152/Z152,"")</f>
        <v>0.93752797480806127</v>
      </c>
      <c r="AB152" s="4" t="str">
        <f>IF(OR(N152&lt;&gt;"REPORTED",U152=""),"NOT_APPLICABLE",IF(OR(AA152&lt;Unit_Value_Review_QC!$I$6,AA152&gt;Unit_Value_Review_QC!$I$5),"REVIEW","WITHIN_BAND"))</f>
        <v>WITHIN_BAND</v>
      </c>
    </row>
    <row r="153" spans="1:28">
      <c r="A153" s="1" t="s">
        <v>537</v>
      </c>
      <c r="B153" s="6">
        <v>43556</v>
      </c>
      <c r="C153" s="1">
        <v>201904</v>
      </c>
      <c r="D153" s="1">
        <v>2019</v>
      </c>
      <c r="E153" s="1">
        <v>4</v>
      </c>
      <c r="F153" s="4" t="s">
        <v>278</v>
      </c>
      <c r="G153" s="4" t="s">
        <v>279</v>
      </c>
      <c r="H153" s="1">
        <v>204</v>
      </c>
      <c r="I153" s="4" t="s">
        <v>301</v>
      </c>
      <c r="J153" s="1" t="s">
        <v>302</v>
      </c>
      <c r="K153" s="1" t="s">
        <v>383</v>
      </c>
      <c r="L153" s="1">
        <v>3</v>
      </c>
      <c r="M153" s="1">
        <v>1</v>
      </c>
      <c r="N153" s="1" t="s">
        <v>384</v>
      </c>
      <c r="O153" s="1" t="s">
        <v>385</v>
      </c>
      <c r="P153" s="1">
        <v>0</v>
      </c>
      <c r="Q153" s="8">
        <v>92838</v>
      </c>
      <c r="R153" s="8">
        <v>2605</v>
      </c>
      <c r="S153" s="8">
        <v>10144</v>
      </c>
      <c r="T153" s="8" t="s">
        <v>386</v>
      </c>
      <c r="U153" s="9">
        <f>IF(R153&gt;0,Q153/R153,"")</f>
        <v>35.638387715930904</v>
      </c>
      <c r="V153" s="10">
        <f>SUMIFS(fct_world_monthly!$J$2:$J$361,fct_world_monthly!$C$2:$C$361,C153,fct_world_monthly!$F$2:$F$361,F153)</f>
        <v>34029695</v>
      </c>
      <c r="W153" s="11">
        <f>IF(V153&gt;0,Q153/V153,"")</f>
        <v>2.7281466965836747E-3</v>
      </c>
      <c r="X153" s="1" t="s">
        <v>232</v>
      </c>
      <c r="Y153" s="1" t="s">
        <v>166</v>
      </c>
      <c r="Z153" s="19">
        <f>IF(U153="","",SUMIFS(Unit_Value_Review_QC!$K$10:$K$53,Unit_Value_Review_QC!$I$10:$I$53,"PARTNER|"&amp;F153&amp;"|"&amp;I153))</f>
        <v>33.195880622110131</v>
      </c>
      <c r="AA153" s="20">
        <f>IFERROR(U153/Z153,"")</f>
        <v>1.0735786202398239</v>
      </c>
      <c r="AB153" s="4" t="str">
        <f>IF(OR(N153&lt;&gt;"REPORTED",U153=""),"NOT_APPLICABLE",IF(OR(AA153&lt;Unit_Value_Review_QC!$I$6,AA153&gt;Unit_Value_Review_QC!$I$5),"REVIEW","WITHIN_BAND"))</f>
        <v>WITHIN_BAND</v>
      </c>
    </row>
    <row r="154" spans="1:28">
      <c r="A154" s="1" t="s">
        <v>538</v>
      </c>
      <c r="B154" s="6">
        <v>43556</v>
      </c>
      <c r="C154" s="1">
        <v>201904</v>
      </c>
      <c r="D154" s="1">
        <v>2019</v>
      </c>
      <c r="E154" s="1">
        <v>4</v>
      </c>
      <c r="F154" s="4" t="s">
        <v>278</v>
      </c>
      <c r="G154" s="4" t="s">
        <v>279</v>
      </c>
      <c r="H154" s="1">
        <v>662</v>
      </c>
      <c r="I154" s="4" t="s">
        <v>304</v>
      </c>
      <c r="J154" s="1" t="s">
        <v>305</v>
      </c>
      <c r="K154" s="1" t="s">
        <v>383</v>
      </c>
      <c r="L154" s="1">
        <v>3</v>
      </c>
      <c r="M154" s="1">
        <v>1</v>
      </c>
      <c r="N154" s="1" t="s">
        <v>384</v>
      </c>
      <c r="O154" s="1" t="s">
        <v>385</v>
      </c>
      <c r="P154" s="1">
        <v>0</v>
      </c>
      <c r="Q154" s="8">
        <v>543119</v>
      </c>
      <c r="R154" s="8">
        <v>47014</v>
      </c>
      <c r="S154" s="8">
        <v>167636</v>
      </c>
      <c r="T154" s="8" t="s">
        <v>386</v>
      </c>
      <c r="U154" s="9">
        <f>IF(R154&gt;0,Q154/R154,"")</f>
        <v>11.552282298889692</v>
      </c>
      <c r="V154" s="10">
        <f>SUMIFS(fct_world_monthly!$J$2:$J$361,fct_world_monthly!$C$2:$C$361,C154,fct_world_monthly!$F$2:$F$361,F154)</f>
        <v>34029695</v>
      </c>
      <c r="W154" s="11">
        <f>IF(V154&gt;0,Q154/V154,"")</f>
        <v>1.5960148922874565E-2</v>
      </c>
      <c r="X154" s="1" t="s">
        <v>232</v>
      </c>
      <c r="Y154" s="1" t="s">
        <v>166</v>
      </c>
      <c r="Z154" s="19">
        <f>IF(U154="","",SUMIFS(Unit_Value_Review_QC!$K$10:$K$53,Unit_Value_Review_QC!$I$10:$I$53,"PARTNER|"&amp;F154&amp;"|"&amp;I154))</f>
        <v>11.552282298889692</v>
      </c>
      <c r="AA154" s="20">
        <f>IFERROR(U154/Z154,"")</f>
        <v>1</v>
      </c>
      <c r="AB154" s="4" t="str">
        <f>IF(OR(N154&lt;&gt;"REPORTED",U154=""),"NOT_APPLICABLE",IF(OR(AA154&lt;Unit_Value_Review_QC!$I$6,AA154&gt;Unit_Value_Review_QC!$I$5),"REVIEW","WITHIN_BAND"))</f>
        <v>WITHIN_BAND</v>
      </c>
    </row>
    <row r="155" spans="1:28">
      <c r="A155" s="1" t="s">
        <v>539</v>
      </c>
      <c r="B155" s="6">
        <v>43556</v>
      </c>
      <c r="C155" s="1">
        <v>201904</v>
      </c>
      <c r="D155" s="1">
        <v>2019</v>
      </c>
      <c r="E155" s="1">
        <v>4</v>
      </c>
      <c r="F155" s="4" t="s">
        <v>278</v>
      </c>
      <c r="G155" s="4" t="s">
        <v>279</v>
      </c>
      <c r="H155" s="1">
        <v>664</v>
      </c>
      <c r="I155" s="4" t="s">
        <v>307</v>
      </c>
      <c r="J155" s="1" t="s">
        <v>308</v>
      </c>
      <c r="K155" s="1" t="s">
        <v>383</v>
      </c>
      <c r="L155" s="1">
        <v>3</v>
      </c>
      <c r="M155" s="1">
        <v>1</v>
      </c>
      <c r="N155" s="1" t="s">
        <v>384</v>
      </c>
      <c r="O155" s="1" t="s">
        <v>385</v>
      </c>
      <c r="P155" s="1">
        <v>0</v>
      </c>
      <c r="Q155" s="8">
        <v>3602457</v>
      </c>
      <c r="R155" s="8">
        <v>181309</v>
      </c>
      <c r="S155" s="8">
        <v>763396</v>
      </c>
      <c r="T155" s="8" t="s">
        <v>386</v>
      </c>
      <c r="U155" s="9">
        <f>IF(R155&gt;0,Q155/R155,"")</f>
        <v>19.86915707438682</v>
      </c>
      <c r="V155" s="10">
        <f>SUMIFS(fct_world_monthly!$J$2:$J$361,fct_world_monthly!$C$2:$C$361,C155,fct_world_monthly!$F$2:$F$361,F155)</f>
        <v>34029695</v>
      </c>
      <c r="W155" s="11">
        <f>IF(V155&gt;0,Q155/V155,"")</f>
        <v>0.10586215950510282</v>
      </c>
      <c r="X155" s="1" t="s">
        <v>232</v>
      </c>
      <c r="Y155" s="1" t="s">
        <v>166</v>
      </c>
      <c r="Z155" s="19">
        <f>IF(U155="","",SUMIFS(Unit_Value_Review_QC!$K$10:$K$53,Unit_Value_Review_QC!$I$10:$I$53,"PARTNER|"&amp;F155&amp;"|"&amp;I155))</f>
        <v>20.753901094655859</v>
      </c>
      <c r="AA155" s="20">
        <f>IFERROR(U155/Z155,"")</f>
        <v>0.95736974864466029</v>
      </c>
      <c r="AB155" s="4" t="str">
        <f>IF(OR(N155&lt;&gt;"REPORTED",U155=""),"NOT_APPLICABLE",IF(OR(AA155&lt;Unit_Value_Review_QC!$I$6,AA155&gt;Unit_Value_Review_QC!$I$5),"REVIEW","WITHIN_BAND"))</f>
        <v>WITHIN_BAND</v>
      </c>
    </row>
    <row r="156" spans="1:28">
      <c r="A156" s="1" t="s">
        <v>540</v>
      </c>
      <c r="B156" s="6">
        <v>43556</v>
      </c>
      <c r="C156" s="1">
        <v>201904</v>
      </c>
      <c r="D156" s="1">
        <v>2019</v>
      </c>
      <c r="E156" s="1">
        <v>4</v>
      </c>
      <c r="F156" s="4" t="s">
        <v>278</v>
      </c>
      <c r="G156" s="4" t="s">
        <v>279</v>
      </c>
      <c r="H156" s="1">
        <v>666</v>
      </c>
      <c r="I156" s="4" t="s">
        <v>310</v>
      </c>
      <c r="J156" s="1" t="s">
        <v>311</v>
      </c>
      <c r="K156" s="1" t="s">
        <v>383</v>
      </c>
      <c r="L156" s="1">
        <v>3</v>
      </c>
      <c r="M156" s="1">
        <v>1</v>
      </c>
      <c r="N156" s="1" t="s">
        <v>384</v>
      </c>
      <c r="O156" s="1" t="s">
        <v>385</v>
      </c>
      <c r="P156" s="1">
        <v>0</v>
      </c>
      <c r="Q156" s="8">
        <v>10499267</v>
      </c>
      <c r="R156" s="8">
        <v>642134</v>
      </c>
      <c r="S156" s="8">
        <v>2482230</v>
      </c>
      <c r="T156" s="8" t="s">
        <v>386</v>
      </c>
      <c r="U156" s="9">
        <f>IF(R156&gt;0,Q156/R156,"")</f>
        <v>16.350585703295575</v>
      </c>
      <c r="V156" s="10">
        <f>SUMIFS(fct_world_monthly!$J$2:$J$361,fct_world_monthly!$C$2:$C$361,C156,fct_world_monthly!$F$2:$F$361,F156)</f>
        <v>34029695</v>
      </c>
      <c r="W156" s="11">
        <f>IF(V156&gt;0,Q156/V156,"")</f>
        <v>0.30853250374415642</v>
      </c>
      <c r="X156" s="1" t="s">
        <v>232</v>
      </c>
      <c r="Y156" s="1" t="s">
        <v>166</v>
      </c>
      <c r="Z156" s="19">
        <f>IF(U156="","",SUMIFS(Unit_Value_Review_QC!$K$10:$K$53,Unit_Value_Review_QC!$I$10:$I$53,"PARTNER|"&amp;F156&amp;"|"&amp;I156))</f>
        <v>16.653214733323903</v>
      </c>
      <c r="AA156" s="20">
        <f>IFERROR(U156/Z156,"")</f>
        <v>0.98182759095619221</v>
      </c>
      <c r="AB156" s="4" t="str">
        <f>IF(OR(N156&lt;&gt;"REPORTED",U156=""),"NOT_APPLICABLE",IF(OR(AA156&lt;Unit_Value_Review_QC!$I$6,AA156&gt;Unit_Value_Review_QC!$I$5),"REVIEW","WITHIN_BAND"))</f>
        <v>WITHIN_BAND</v>
      </c>
    </row>
    <row r="157" spans="1:28">
      <c r="A157" s="1" t="s">
        <v>541</v>
      </c>
      <c r="B157" s="6">
        <v>43556</v>
      </c>
      <c r="C157" s="1">
        <v>201904</v>
      </c>
      <c r="D157" s="1">
        <v>2019</v>
      </c>
      <c r="E157" s="1">
        <v>4</v>
      </c>
      <c r="F157" s="4" t="s">
        <v>278</v>
      </c>
      <c r="G157" s="4" t="s">
        <v>279</v>
      </c>
      <c r="H157" s="1">
        <v>669</v>
      </c>
      <c r="I157" s="4" t="s">
        <v>313</v>
      </c>
      <c r="J157" s="1" t="s">
        <v>314</v>
      </c>
      <c r="K157" s="1" t="s">
        <v>383</v>
      </c>
      <c r="L157" s="1">
        <v>3</v>
      </c>
      <c r="M157" s="1">
        <v>1</v>
      </c>
      <c r="N157" s="1" t="s">
        <v>384</v>
      </c>
      <c r="O157" s="1" t="s">
        <v>385</v>
      </c>
      <c r="P157" s="1">
        <v>0</v>
      </c>
      <c r="Q157" s="8">
        <v>733059</v>
      </c>
      <c r="R157" s="8">
        <v>32718</v>
      </c>
      <c r="S157" s="8">
        <v>119378</v>
      </c>
      <c r="T157" s="8" t="s">
        <v>386</v>
      </c>
      <c r="U157" s="9">
        <f>IF(R157&gt;0,Q157/R157,"")</f>
        <v>22.405373189070236</v>
      </c>
      <c r="V157" s="10">
        <f>SUMIFS(fct_world_monthly!$J$2:$J$361,fct_world_monthly!$C$2:$C$361,C157,fct_world_monthly!$F$2:$F$361,F157)</f>
        <v>34029695</v>
      </c>
      <c r="W157" s="11">
        <f>IF(V157&gt;0,Q157/V157,"")</f>
        <v>2.1541744643905861E-2</v>
      </c>
      <c r="X157" s="1" t="s">
        <v>232</v>
      </c>
      <c r="Y157" s="1" t="s">
        <v>166</v>
      </c>
      <c r="Z157" s="19">
        <f>IF(U157="","",SUMIFS(Unit_Value_Review_QC!$K$10:$K$53,Unit_Value_Review_QC!$I$10:$I$53,"PARTNER|"&amp;F157&amp;"|"&amp;I157))</f>
        <v>20.668787815742178</v>
      </c>
      <c r="AA157" s="20">
        <f>IFERROR(U157/Z157,"")</f>
        <v>1.0840197010492025</v>
      </c>
      <c r="AB157" s="4" t="str">
        <f>IF(OR(N157&lt;&gt;"REPORTED",U157=""),"NOT_APPLICABLE",IF(OR(AA157&lt;Unit_Value_Review_QC!$I$6,AA157&gt;Unit_Value_Review_QC!$I$5),"REVIEW","WITHIN_BAND"))</f>
        <v>WITHIN_BAND</v>
      </c>
    </row>
    <row r="158" spans="1:28">
      <c r="A158" s="1" t="s">
        <v>542</v>
      </c>
      <c r="B158" s="6">
        <v>43556</v>
      </c>
      <c r="C158" s="1">
        <v>201904</v>
      </c>
      <c r="D158" s="1">
        <v>2019</v>
      </c>
      <c r="E158" s="1">
        <v>4</v>
      </c>
      <c r="F158" s="4" t="s">
        <v>278</v>
      </c>
      <c r="G158" s="4" t="s">
        <v>279</v>
      </c>
      <c r="H158" s="1">
        <v>676</v>
      </c>
      <c r="I158" s="4" t="s">
        <v>316</v>
      </c>
      <c r="J158" s="1" t="s">
        <v>317</v>
      </c>
      <c r="K158" s="1" t="s">
        <v>383</v>
      </c>
      <c r="L158" s="1">
        <v>3</v>
      </c>
      <c r="M158" s="1">
        <v>1</v>
      </c>
      <c r="N158" s="1" t="s">
        <v>384</v>
      </c>
      <c r="O158" s="1" t="s">
        <v>385</v>
      </c>
      <c r="P158" s="1">
        <v>0</v>
      </c>
      <c r="Q158" s="8">
        <v>46934</v>
      </c>
      <c r="R158" s="8">
        <v>2405</v>
      </c>
      <c r="S158" s="8">
        <v>7743</v>
      </c>
      <c r="T158" s="8" t="s">
        <v>386</v>
      </c>
      <c r="U158" s="9">
        <f>IF(R158&gt;0,Q158/R158,"")</f>
        <v>19.515176715176715</v>
      </c>
      <c r="V158" s="10">
        <f>SUMIFS(fct_world_monthly!$J$2:$J$361,fct_world_monthly!$C$2:$C$361,C158,fct_world_monthly!$F$2:$F$361,F158)</f>
        <v>34029695</v>
      </c>
      <c r="W158" s="11">
        <f>IF(V158&gt;0,Q158/V158,"")</f>
        <v>1.3792071894855361E-3</v>
      </c>
      <c r="X158" s="1" t="s">
        <v>232</v>
      </c>
      <c r="Y158" s="1" t="s">
        <v>166</v>
      </c>
      <c r="Z158" s="19">
        <f>IF(U158="","",SUMIFS(Unit_Value_Review_QC!$K$10:$K$53,Unit_Value_Review_QC!$I$10:$I$53,"PARTNER|"&amp;F158&amp;"|"&amp;I158))</f>
        <v>22.71683967704729</v>
      </c>
      <c r="AA158" s="20">
        <f>IFERROR(U158/Z158,"")</f>
        <v>0.85906213155584832</v>
      </c>
      <c r="AB158" s="4" t="str">
        <f>IF(OR(N158&lt;&gt;"REPORTED",U158=""),"NOT_APPLICABLE",IF(OR(AA158&lt;Unit_Value_Review_QC!$I$6,AA158&gt;Unit_Value_Review_QC!$I$5),"REVIEW","WITHIN_BAND"))</f>
        <v>WITHIN_BAND</v>
      </c>
    </row>
    <row r="159" spans="1:28">
      <c r="A159" s="1" t="s">
        <v>543</v>
      </c>
      <c r="B159" s="6">
        <v>43556</v>
      </c>
      <c r="C159" s="1">
        <v>201904</v>
      </c>
      <c r="D159" s="1">
        <v>2019</v>
      </c>
      <c r="E159" s="1">
        <v>4</v>
      </c>
      <c r="F159" s="4" t="s">
        <v>278</v>
      </c>
      <c r="G159" s="4" t="s">
        <v>279</v>
      </c>
      <c r="H159" s="1">
        <v>690</v>
      </c>
      <c r="I159" s="4" t="s">
        <v>319</v>
      </c>
      <c r="J159" s="1" t="s">
        <v>320</v>
      </c>
      <c r="K159" s="1" t="s">
        <v>383</v>
      </c>
      <c r="L159" s="1">
        <v>3</v>
      </c>
      <c r="M159" s="1">
        <v>1</v>
      </c>
      <c r="N159" s="1" t="s">
        <v>384</v>
      </c>
      <c r="O159" s="1" t="s">
        <v>385</v>
      </c>
      <c r="P159" s="1">
        <v>0</v>
      </c>
      <c r="Q159" s="8">
        <v>2237757</v>
      </c>
      <c r="R159" s="8">
        <v>96011</v>
      </c>
      <c r="S159" s="8">
        <v>297517</v>
      </c>
      <c r="T159" s="8" t="s">
        <v>386</v>
      </c>
      <c r="U159" s="9">
        <f>IF(R159&gt;0,Q159/R159,"")</f>
        <v>23.307298122090177</v>
      </c>
      <c r="V159" s="10">
        <f>SUMIFS(fct_world_monthly!$J$2:$J$361,fct_world_monthly!$C$2:$C$361,C159,fct_world_monthly!$F$2:$F$361,F159)</f>
        <v>34029695</v>
      </c>
      <c r="W159" s="11">
        <f>IF(V159&gt;0,Q159/V159,"")</f>
        <v>6.5758949646771744E-2</v>
      </c>
      <c r="X159" s="1" t="s">
        <v>232</v>
      </c>
      <c r="Y159" s="1" t="s">
        <v>166</v>
      </c>
      <c r="Z159" s="19">
        <f>IF(U159="","",SUMIFS(Unit_Value_Review_QC!$K$10:$K$53,Unit_Value_Review_QC!$I$10:$I$53,"PARTNER|"&amp;F159&amp;"|"&amp;I159))</f>
        <v>28.158453665195097</v>
      </c>
      <c r="AA159" s="20">
        <f>IFERROR(U159/Z159,"")</f>
        <v>0.82771939110061543</v>
      </c>
      <c r="AB159" s="4" t="str">
        <f>IF(OR(N159&lt;&gt;"REPORTED",U159=""),"NOT_APPLICABLE",IF(OR(AA159&lt;Unit_Value_Review_QC!$I$6,AA159&gt;Unit_Value_Review_QC!$I$5),"REVIEW","WITHIN_BAND"))</f>
        <v>WITHIN_BAND</v>
      </c>
    </row>
    <row r="160" spans="1:28">
      <c r="A160" s="1" t="s">
        <v>544</v>
      </c>
      <c r="B160" s="6">
        <v>43556</v>
      </c>
      <c r="C160" s="1">
        <v>201904</v>
      </c>
      <c r="D160" s="1">
        <v>2019</v>
      </c>
      <c r="E160" s="1">
        <v>4</v>
      </c>
      <c r="F160" s="4" t="s">
        <v>278</v>
      </c>
      <c r="G160" s="4" t="s">
        <v>279</v>
      </c>
      <c r="H160" s="1">
        <v>696</v>
      </c>
      <c r="I160" s="4" t="s">
        <v>322</v>
      </c>
      <c r="J160" s="1" t="s">
        <v>323</v>
      </c>
      <c r="K160" s="1" t="s">
        <v>383</v>
      </c>
      <c r="L160" s="1">
        <v>3</v>
      </c>
      <c r="M160" s="1">
        <v>1</v>
      </c>
      <c r="N160" s="1" t="s">
        <v>384</v>
      </c>
      <c r="O160" s="1" t="s">
        <v>385</v>
      </c>
      <c r="P160" s="1">
        <v>0</v>
      </c>
      <c r="Q160" s="8">
        <v>1295751</v>
      </c>
      <c r="R160" s="8">
        <v>53770</v>
      </c>
      <c r="S160" s="8">
        <v>174642</v>
      </c>
      <c r="T160" s="8" t="s">
        <v>386</v>
      </c>
      <c r="U160" s="9">
        <f>IF(R160&gt;0,Q160/R160,"")</f>
        <v>24.098028640505859</v>
      </c>
      <c r="V160" s="10">
        <f>SUMIFS(fct_world_monthly!$J$2:$J$361,fct_world_monthly!$C$2:$C$361,C160,fct_world_monthly!$F$2:$F$361,F160)</f>
        <v>34029695</v>
      </c>
      <c r="W160" s="11">
        <f>IF(V160&gt;0,Q160/V160,"")</f>
        <v>3.8077067690439191E-2</v>
      </c>
      <c r="X160" s="1" t="s">
        <v>232</v>
      </c>
      <c r="Y160" s="1" t="s">
        <v>166</v>
      </c>
      <c r="Z160" s="19">
        <f>IF(U160="","",SUMIFS(Unit_Value_Review_QC!$K$10:$K$53,Unit_Value_Review_QC!$I$10:$I$53,"PARTNER|"&amp;F160&amp;"|"&amp;I160))</f>
        <v>25.266638688646662</v>
      </c>
      <c r="AA160" s="20">
        <f>IFERROR(U160/Z160,"")</f>
        <v>0.95374889147142838</v>
      </c>
      <c r="AB160" s="4" t="str">
        <f>IF(OR(N160&lt;&gt;"REPORTED",U160=""),"NOT_APPLICABLE",IF(OR(AA160&lt;Unit_Value_Review_QC!$I$6,AA160&gt;Unit_Value_Review_QC!$I$5),"REVIEW","WITHIN_BAND"))</f>
        <v>WITHIN_BAND</v>
      </c>
    </row>
    <row r="161" spans="1:28">
      <c r="A161" s="1" t="s">
        <v>545</v>
      </c>
      <c r="B161" s="6">
        <v>43556</v>
      </c>
      <c r="C161" s="1">
        <v>201904</v>
      </c>
      <c r="D161" s="1">
        <v>2019</v>
      </c>
      <c r="E161" s="1">
        <v>4</v>
      </c>
      <c r="F161" s="4" t="s">
        <v>278</v>
      </c>
      <c r="G161" s="4" t="s">
        <v>279</v>
      </c>
      <c r="H161" s="1">
        <v>720</v>
      </c>
      <c r="I161" s="4" t="s">
        <v>325</v>
      </c>
      <c r="J161" s="1" t="s">
        <v>326</v>
      </c>
      <c r="K161" s="1" t="s">
        <v>383</v>
      </c>
      <c r="L161" s="1">
        <v>3</v>
      </c>
      <c r="M161" s="1">
        <v>1</v>
      </c>
      <c r="N161" s="1" t="s">
        <v>384</v>
      </c>
      <c r="O161" s="1" t="s">
        <v>385</v>
      </c>
      <c r="P161" s="1">
        <v>0</v>
      </c>
      <c r="Q161" s="8">
        <v>2264423</v>
      </c>
      <c r="R161" s="8">
        <v>95601</v>
      </c>
      <c r="S161" s="8">
        <v>317741</v>
      </c>
      <c r="T161" s="8" t="s">
        <v>386</v>
      </c>
      <c r="U161" s="9">
        <f>IF(R161&gt;0,Q161/R161,"")</f>
        <v>23.686185290948838</v>
      </c>
      <c r="V161" s="10">
        <f>SUMIFS(fct_world_monthly!$J$2:$J$361,fct_world_monthly!$C$2:$C$361,C161,fct_world_monthly!$F$2:$F$361,F161)</f>
        <v>34029695</v>
      </c>
      <c r="W161" s="11">
        <f>IF(V161&gt;0,Q161/V161,"")</f>
        <v>6.6542559373511875E-2</v>
      </c>
      <c r="X161" s="1" t="s">
        <v>232</v>
      </c>
      <c r="Y161" s="1" t="s">
        <v>166</v>
      </c>
      <c r="Z161" s="19">
        <f>IF(U161="","",SUMIFS(Unit_Value_Review_QC!$K$10:$K$53,Unit_Value_Review_QC!$I$10:$I$53,"PARTNER|"&amp;F161&amp;"|"&amp;I161))</f>
        <v>23.211497613909994</v>
      </c>
      <c r="AA161" s="20">
        <f>IFERROR(U161/Z161,"")</f>
        <v>1.020450540716269</v>
      </c>
      <c r="AB161" s="4" t="str">
        <f>IF(OR(N161&lt;&gt;"REPORTED",U161=""),"NOT_APPLICABLE",IF(OR(AA161&lt;Unit_Value_Review_QC!$I$6,AA161&gt;Unit_Value_Review_QC!$I$5),"REVIEW","WITHIN_BAND"))</f>
        <v>WITHIN_BAND</v>
      </c>
    </row>
    <row r="162" spans="1:28">
      <c r="A162" s="1" t="s">
        <v>546</v>
      </c>
      <c r="B162" s="6">
        <v>43586</v>
      </c>
      <c r="C162" s="1">
        <v>201905</v>
      </c>
      <c r="D162" s="1">
        <v>2019</v>
      </c>
      <c r="E162" s="1">
        <v>5</v>
      </c>
      <c r="F162" s="4" t="s">
        <v>256</v>
      </c>
      <c r="G162" s="4" t="s">
        <v>258</v>
      </c>
      <c r="H162" s="1">
        <v>52</v>
      </c>
      <c r="I162" s="4" t="s">
        <v>296</v>
      </c>
      <c r="J162" s="1" t="s">
        <v>297</v>
      </c>
      <c r="K162" s="1" t="s">
        <v>383</v>
      </c>
      <c r="L162" s="1">
        <v>3</v>
      </c>
      <c r="M162" s="1">
        <v>1</v>
      </c>
      <c r="N162" s="1" t="s">
        <v>384</v>
      </c>
      <c r="O162" s="1" t="s">
        <v>385</v>
      </c>
      <c r="P162" s="1">
        <v>0</v>
      </c>
      <c r="Q162" s="8">
        <v>22246192</v>
      </c>
      <c r="R162" s="8">
        <v>1058837</v>
      </c>
      <c r="S162" s="8">
        <v>6379130</v>
      </c>
      <c r="T162" s="8" t="s">
        <v>386</v>
      </c>
      <c r="U162" s="9">
        <f>IF(R162&gt;0,Q162/R162,"")</f>
        <v>21.010025150235588</v>
      </c>
      <c r="V162" s="10">
        <f>SUMIFS(fct_world_monthly!$J$2:$J$361,fct_world_monthly!$C$2:$C$361,C162,fct_world_monthly!$F$2:$F$361,F162)</f>
        <v>149371080</v>
      </c>
      <c r="W162" s="11">
        <f>IF(V162&gt;0,Q162/V162,"")</f>
        <v>0.14893239039310688</v>
      </c>
      <c r="X162" s="1" t="s">
        <v>232</v>
      </c>
      <c r="Y162" s="1" t="s">
        <v>166</v>
      </c>
      <c r="Z162" s="19">
        <f>IF(U162="","",SUMIFS(Unit_Value_Review_QC!$K$10:$K$53,Unit_Value_Review_QC!$I$10:$I$53,"PARTNER|"&amp;F162&amp;"|"&amp;I162))</f>
        <v>20.461444760337919</v>
      </c>
      <c r="AA162" s="20">
        <f>IFERROR(U162/Z162,"")</f>
        <v>1.0268104425822866</v>
      </c>
      <c r="AB162" s="4" t="str">
        <f>IF(OR(N162&lt;&gt;"REPORTED",U162=""),"NOT_APPLICABLE",IF(OR(AA162&lt;Unit_Value_Review_QC!$I$6,AA162&gt;Unit_Value_Review_QC!$I$5),"REVIEW","WITHIN_BAND"))</f>
        <v>WITHIN_BAND</v>
      </c>
    </row>
    <row r="163" spans="1:28">
      <c r="A163" s="1" t="s">
        <v>547</v>
      </c>
      <c r="B163" s="6">
        <v>43586</v>
      </c>
      <c r="C163" s="1">
        <v>201905</v>
      </c>
      <c r="D163" s="1">
        <v>2019</v>
      </c>
      <c r="E163" s="1">
        <v>5</v>
      </c>
      <c r="F163" s="4" t="s">
        <v>256</v>
      </c>
      <c r="G163" s="4" t="s">
        <v>258</v>
      </c>
      <c r="H163" s="1">
        <v>204</v>
      </c>
      <c r="I163" s="4" t="s">
        <v>301</v>
      </c>
      <c r="J163" s="1" t="s">
        <v>302</v>
      </c>
      <c r="K163" s="1" t="s">
        <v>383</v>
      </c>
      <c r="L163" s="1">
        <v>3</v>
      </c>
      <c r="M163" s="1">
        <v>1</v>
      </c>
      <c r="N163" s="1" t="s">
        <v>384</v>
      </c>
      <c r="O163" s="1" t="s">
        <v>385</v>
      </c>
      <c r="P163" s="1">
        <v>0</v>
      </c>
      <c r="Q163" s="8">
        <v>864584</v>
      </c>
      <c r="R163" s="8">
        <v>87417</v>
      </c>
      <c r="S163" s="8">
        <v>578769</v>
      </c>
      <c r="T163" s="8" t="s">
        <v>386</v>
      </c>
      <c r="U163" s="9">
        <f>IF(R163&gt;0,Q163/R163,"")</f>
        <v>9.8903416955512089</v>
      </c>
      <c r="V163" s="10">
        <f>SUMIFS(fct_world_monthly!$J$2:$J$361,fct_world_monthly!$C$2:$C$361,C163,fct_world_monthly!$F$2:$F$361,F163)</f>
        <v>149371080</v>
      </c>
      <c r="W163" s="11">
        <f>IF(V163&gt;0,Q163/V163,"")</f>
        <v>5.7881619387099561E-3</v>
      </c>
      <c r="X163" s="1" t="s">
        <v>232</v>
      </c>
      <c r="Y163" s="1" t="s">
        <v>166</v>
      </c>
      <c r="Z163" s="19">
        <f>IF(U163="","",SUMIFS(Unit_Value_Review_QC!$K$10:$K$53,Unit_Value_Review_QC!$I$10:$I$53,"PARTNER|"&amp;F163&amp;"|"&amp;I163))</f>
        <v>7.8392981154747989</v>
      </c>
      <c r="AA163" s="20">
        <f>IFERROR(U163/Z163,"")</f>
        <v>1.2616361247989336</v>
      </c>
      <c r="AB163" s="4" t="str">
        <f>IF(OR(N163&lt;&gt;"REPORTED",U163=""),"NOT_APPLICABLE",IF(OR(AA163&lt;Unit_Value_Review_QC!$I$6,AA163&gt;Unit_Value_Review_QC!$I$5),"REVIEW","WITHIN_BAND"))</f>
        <v>WITHIN_BAND</v>
      </c>
    </row>
    <row r="164" spans="1:28">
      <c r="A164" s="1" t="s">
        <v>548</v>
      </c>
      <c r="B164" s="6">
        <v>43586</v>
      </c>
      <c r="C164" s="1">
        <v>201905</v>
      </c>
      <c r="D164" s="1">
        <v>2019</v>
      </c>
      <c r="E164" s="1">
        <v>5</v>
      </c>
      <c r="F164" s="4" t="s">
        <v>256</v>
      </c>
      <c r="G164" s="4" t="s">
        <v>258</v>
      </c>
      <c r="H164" s="1">
        <v>662</v>
      </c>
      <c r="I164" s="4" t="s">
        <v>304</v>
      </c>
      <c r="J164" s="1" t="s">
        <v>305</v>
      </c>
      <c r="K164" s="1" t="s">
        <v>383</v>
      </c>
      <c r="L164" s="1">
        <v>3</v>
      </c>
      <c r="M164" s="1">
        <v>1</v>
      </c>
      <c r="N164" s="1" t="s">
        <v>384</v>
      </c>
      <c r="O164" s="1" t="s">
        <v>385</v>
      </c>
      <c r="P164" s="1">
        <v>0</v>
      </c>
      <c r="Q164" s="8">
        <v>2184272</v>
      </c>
      <c r="R164" s="8">
        <v>208863</v>
      </c>
      <c r="S164" s="8">
        <v>1006400</v>
      </c>
      <c r="T164" s="8" t="s">
        <v>386</v>
      </c>
      <c r="U164" s="9">
        <f>IF(R164&gt;0,Q164/R164,"")</f>
        <v>10.457917390825566</v>
      </c>
      <c r="V164" s="10">
        <f>SUMIFS(fct_world_monthly!$J$2:$J$361,fct_world_monthly!$C$2:$C$361,C164,fct_world_monthly!$F$2:$F$361,F164)</f>
        <v>149371080</v>
      </c>
      <c r="W164" s="11">
        <f>IF(V164&gt;0,Q164/V164,"")</f>
        <v>1.4623125172556829E-2</v>
      </c>
      <c r="X164" s="1" t="s">
        <v>232</v>
      </c>
      <c r="Y164" s="1" t="s">
        <v>166</v>
      </c>
      <c r="Z164" s="19">
        <f>IF(U164="","",SUMIFS(Unit_Value_Review_QC!$K$10:$K$53,Unit_Value_Review_QC!$I$10:$I$53,"PARTNER|"&amp;F164&amp;"|"&amp;I164))</f>
        <v>10.235891461787936</v>
      </c>
      <c r="AA164" s="20">
        <f>IFERROR(U164/Z164,"")</f>
        <v>1.0216909225607251</v>
      </c>
      <c r="AB164" s="4" t="str">
        <f>IF(OR(N164&lt;&gt;"REPORTED",U164=""),"NOT_APPLICABLE",IF(OR(AA164&lt;Unit_Value_Review_QC!$I$6,AA164&gt;Unit_Value_Review_QC!$I$5),"REVIEW","WITHIN_BAND"))</f>
        <v>WITHIN_BAND</v>
      </c>
    </row>
    <row r="165" spans="1:28">
      <c r="A165" s="1" t="s">
        <v>549</v>
      </c>
      <c r="B165" s="6">
        <v>43586</v>
      </c>
      <c r="C165" s="1">
        <v>201905</v>
      </c>
      <c r="D165" s="1">
        <v>2019</v>
      </c>
      <c r="E165" s="1">
        <v>5</v>
      </c>
      <c r="F165" s="4" t="s">
        <v>256</v>
      </c>
      <c r="G165" s="4" t="s">
        <v>258</v>
      </c>
      <c r="H165" s="1">
        <v>664</v>
      </c>
      <c r="I165" s="4" t="s">
        <v>307</v>
      </c>
      <c r="J165" s="1" t="s">
        <v>308</v>
      </c>
      <c r="K165" s="1" t="s">
        <v>383</v>
      </c>
      <c r="L165" s="1">
        <v>3</v>
      </c>
      <c r="M165" s="1">
        <v>1</v>
      </c>
      <c r="N165" s="1" t="s">
        <v>384</v>
      </c>
      <c r="O165" s="1" t="s">
        <v>385</v>
      </c>
      <c r="P165" s="1">
        <v>0</v>
      </c>
      <c r="Q165" s="8">
        <v>13627119</v>
      </c>
      <c r="R165" s="8">
        <v>1056895</v>
      </c>
      <c r="S165" s="8">
        <v>7434288</v>
      </c>
      <c r="T165" s="8" t="s">
        <v>386</v>
      </c>
      <c r="U165" s="9">
        <f>IF(R165&gt;0,Q165/R165,"")</f>
        <v>12.89354098562298</v>
      </c>
      <c r="V165" s="10">
        <f>SUMIFS(fct_world_monthly!$J$2:$J$361,fct_world_monthly!$C$2:$C$361,C165,fct_world_monthly!$F$2:$F$361,F165)</f>
        <v>149371080</v>
      </c>
      <c r="W165" s="11">
        <f>IF(V165&gt;0,Q165/V165,"")</f>
        <v>9.1229969014082243E-2</v>
      </c>
      <c r="X165" s="1" t="s">
        <v>232</v>
      </c>
      <c r="Y165" s="1" t="s">
        <v>166</v>
      </c>
      <c r="Z165" s="19">
        <f>IF(U165="","",SUMIFS(Unit_Value_Review_QC!$K$10:$K$53,Unit_Value_Review_QC!$I$10:$I$53,"PARTNER|"&amp;F165&amp;"|"&amp;I165))</f>
        <v>13.594059812928137</v>
      </c>
      <c r="AA165" s="20">
        <f>IFERROR(U165/Z165,"")</f>
        <v>0.94846875496023975</v>
      </c>
      <c r="AB165" s="4" t="str">
        <f>IF(OR(N165&lt;&gt;"REPORTED",U165=""),"NOT_APPLICABLE",IF(OR(AA165&lt;Unit_Value_Review_QC!$I$6,AA165&gt;Unit_Value_Review_QC!$I$5),"REVIEW","WITHIN_BAND"))</f>
        <v>WITHIN_BAND</v>
      </c>
    </row>
    <row r="166" spans="1:28">
      <c r="A166" s="1" t="s">
        <v>550</v>
      </c>
      <c r="B166" s="6">
        <v>43586</v>
      </c>
      <c r="C166" s="1">
        <v>201905</v>
      </c>
      <c r="D166" s="1">
        <v>2019</v>
      </c>
      <c r="E166" s="1">
        <v>5</v>
      </c>
      <c r="F166" s="4" t="s">
        <v>256</v>
      </c>
      <c r="G166" s="4" t="s">
        <v>258</v>
      </c>
      <c r="H166" s="1">
        <v>666</v>
      </c>
      <c r="I166" s="4" t="s">
        <v>310</v>
      </c>
      <c r="J166" s="1" t="s">
        <v>311</v>
      </c>
      <c r="K166" s="1" t="s">
        <v>383</v>
      </c>
      <c r="L166" s="1">
        <v>3</v>
      </c>
      <c r="M166" s="1">
        <v>1</v>
      </c>
      <c r="N166" s="1" t="s">
        <v>384</v>
      </c>
      <c r="O166" s="1" t="s">
        <v>385</v>
      </c>
      <c r="P166" s="1">
        <v>0</v>
      </c>
      <c r="Q166" s="8">
        <v>44905742</v>
      </c>
      <c r="R166" s="8">
        <v>4479699</v>
      </c>
      <c r="S166" s="8">
        <v>31318510</v>
      </c>
      <c r="T166" s="8" t="s">
        <v>386</v>
      </c>
      <c r="U166" s="9">
        <f>IF(R166&gt;0,Q166/R166,"")</f>
        <v>10.024276631086151</v>
      </c>
      <c r="V166" s="10">
        <f>SUMIFS(fct_world_monthly!$J$2:$J$361,fct_world_monthly!$C$2:$C$361,C166,fct_world_monthly!$F$2:$F$361,F166)</f>
        <v>149371080</v>
      </c>
      <c r="W166" s="11">
        <f>IF(V166&gt;0,Q166/V166,"")</f>
        <v>0.3006321036173803</v>
      </c>
      <c r="X166" s="1" t="s">
        <v>232</v>
      </c>
      <c r="Y166" s="1" t="s">
        <v>166</v>
      </c>
      <c r="Z166" s="19">
        <f>IF(U166="","",SUMIFS(Unit_Value_Review_QC!$K$10:$K$53,Unit_Value_Review_QC!$I$10:$I$53,"PARTNER|"&amp;F166&amp;"|"&amp;I166))</f>
        <v>10.323147527272614</v>
      </c>
      <c r="AA166" s="20">
        <f>IFERROR(U166/Z166,"")</f>
        <v>0.97104847185445342</v>
      </c>
      <c r="AB166" s="4" t="str">
        <f>IF(OR(N166&lt;&gt;"REPORTED",U166=""),"NOT_APPLICABLE",IF(OR(AA166&lt;Unit_Value_Review_QC!$I$6,AA166&gt;Unit_Value_Review_QC!$I$5),"REVIEW","WITHIN_BAND"))</f>
        <v>WITHIN_BAND</v>
      </c>
    </row>
    <row r="167" spans="1:28">
      <c r="A167" s="1" t="s">
        <v>551</v>
      </c>
      <c r="B167" s="6">
        <v>43586</v>
      </c>
      <c r="C167" s="1">
        <v>201905</v>
      </c>
      <c r="D167" s="1">
        <v>2019</v>
      </c>
      <c r="E167" s="1">
        <v>5</v>
      </c>
      <c r="F167" s="4" t="s">
        <v>256</v>
      </c>
      <c r="G167" s="4" t="s">
        <v>258</v>
      </c>
      <c r="H167" s="1">
        <v>669</v>
      </c>
      <c r="I167" s="4" t="s">
        <v>313</v>
      </c>
      <c r="J167" s="1" t="s">
        <v>314</v>
      </c>
      <c r="K167" s="1" t="s">
        <v>383</v>
      </c>
      <c r="L167" s="1">
        <v>3</v>
      </c>
      <c r="M167" s="1">
        <v>1</v>
      </c>
      <c r="N167" s="1" t="s">
        <v>384</v>
      </c>
      <c r="O167" s="1" t="s">
        <v>385</v>
      </c>
      <c r="P167" s="1">
        <v>0</v>
      </c>
      <c r="Q167" s="8">
        <v>2946909</v>
      </c>
      <c r="R167" s="8">
        <v>204865</v>
      </c>
      <c r="S167" s="8">
        <v>1505244</v>
      </c>
      <c r="T167" s="8" t="s">
        <v>386</v>
      </c>
      <c r="U167" s="9">
        <f>IF(R167&gt;0,Q167/R167,"")</f>
        <v>14.384638664486369</v>
      </c>
      <c r="V167" s="10">
        <f>SUMIFS(fct_world_monthly!$J$2:$J$361,fct_world_monthly!$C$2:$C$361,C167,fct_world_monthly!$F$2:$F$361,F167)</f>
        <v>149371080</v>
      </c>
      <c r="W167" s="11">
        <f>IF(V167&gt;0,Q167/V167,"")</f>
        <v>1.9728778823852648E-2</v>
      </c>
      <c r="X167" s="1" t="s">
        <v>232</v>
      </c>
      <c r="Y167" s="1" t="s">
        <v>166</v>
      </c>
      <c r="Z167" s="19">
        <f>IF(U167="","",SUMIFS(Unit_Value_Review_QC!$K$10:$K$53,Unit_Value_Review_QC!$I$10:$I$53,"PARTNER|"&amp;F167&amp;"|"&amp;I167))</f>
        <v>13.552232139720488</v>
      </c>
      <c r="AA167" s="20">
        <f>IFERROR(U167/Z167,"")</f>
        <v>1.0614220975691646</v>
      </c>
      <c r="AB167" s="4" t="str">
        <f>IF(OR(N167&lt;&gt;"REPORTED",U167=""),"NOT_APPLICABLE",IF(OR(AA167&lt;Unit_Value_Review_QC!$I$6,AA167&gt;Unit_Value_Review_QC!$I$5),"REVIEW","WITHIN_BAND"))</f>
        <v>WITHIN_BAND</v>
      </c>
    </row>
    <row r="168" spans="1:28">
      <c r="A168" s="1" t="s">
        <v>552</v>
      </c>
      <c r="B168" s="6">
        <v>43586</v>
      </c>
      <c r="C168" s="1">
        <v>201905</v>
      </c>
      <c r="D168" s="1">
        <v>2019</v>
      </c>
      <c r="E168" s="1">
        <v>5</v>
      </c>
      <c r="F168" s="4" t="s">
        <v>256</v>
      </c>
      <c r="G168" s="4" t="s">
        <v>258</v>
      </c>
      <c r="H168" s="1">
        <v>676</v>
      </c>
      <c r="I168" s="4" t="s">
        <v>316</v>
      </c>
      <c r="J168" s="1" t="s">
        <v>317</v>
      </c>
      <c r="K168" s="1" t="s">
        <v>383</v>
      </c>
      <c r="L168" s="1">
        <v>3</v>
      </c>
      <c r="M168" s="1">
        <v>1</v>
      </c>
      <c r="N168" s="1" t="s">
        <v>384</v>
      </c>
      <c r="O168" s="1" t="s">
        <v>385</v>
      </c>
      <c r="P168" s="1">
        <v>0</v>
      </c>
      <c r="Q168" s="8">
        <v>288127</v>
      </c>
      <c r="R168" s="8">
        <v>22961</v>
      </c>
      <c r="S168" s="8">
        <v>148269</v>
      </c>
      <c r="T168" s="8" t="s">
        <v>386</v>
      </c>
      <c r="U168" s="9">
        <f>IF(R168&gt;0,Q168/R168,"")</f>
        <v>12.548538826706153</v>
      </c>
      <c r="V168" s="10">
        <f>SUMIFS(fct_world_monthly!$J$2:$J$361,fct_world_monthly!$C$2:$C$361,C168,fct_world_monthly!$F$2:$F$361,F168)</f>
        <v>149371080</v>
      </c>
      <c r="W168" s="11">
        <f>IF(V168&gt;0,Q168/V168,"")</f>
        <v>1.9289343024098105E-3</v>
      </c>
      <c r="X168" s="1" t="s">
        <v>232</v>
      </c>
      <c r="Y168" s="1" t="s">
        <v>166</v>
      </c>
      <c r="Z168" s="19">
        <f>IF(U168="","",SUMIFS(Unit_Value_Review_QC!$K$10:$K$53,Unit_Value_Review_QC!$I$10:$I$53,"PARTNER|"&amp;F168&amp;"|"&amp;I168))</f>
        <v>16.294942108470444</v>
      </c>
      <c r="AA168" s="20">
        <f>IFERROR(U168/Z168,"")</f>
        <v>0.77008796614154074</v>
      </c>
      <c r="AB168" s="4" t="str">
        <f>IF(OR(N168&lt;&gt;"REPORTED",U168=""),"NOT_APPLICABLE",IF(OR(AA168&lt;Unit_Value_Review_QC!$I$6,AA168&gt;Unit_Value_Review_QC!$I$5),"REVIEW","WITHIN_BAND"))</f>
        <v>WITHIN_BAND</v>
      </c>
    </row>
    <row r="169" spans="1:28">
      <c r="A169" s="1" t="s">
        <v>553</v>
      </c>
      <c r="B169" s="6">
        <v>43586</v>
      </c>
      <c r="C169" s="1">
        <v>201905</v>
      </c>
      <c r="D169" s="1">
        <v>2019</v>
      </c>
      <c r="E169" s="1">
        <v>5</v>
      </c>
      <c r="F169" s="4" t="s">
        <v>256</v>
      </c>
      <c r="G169" s="4" t="s">
        <v>258</v>
      </c>
      <c r="H169" s="1">
        <v>690</v>
      </c>
      <c r="I169" s="4" t="s">
        <v>319</v>
      </c>
      <c r="J169" s="1" t="s">
        <v>320</v>
      </c>
      <c r="K169" s="1" t="s">
        <v>383</v>
      </c>
      <c r="L169" s="1">
        <v>3</v>
      </c>
      <c r="M169" s="1">
        <v>1</v>
      </c>
      <c r="N169" s="1" t="s">
        <v>384</v>
      </c>
      <c r="O169" s="1" t="s">
        <v>385</v>
      </c>
      <c r="P169" s="1">
        <v>0</v>
      </c>
      <c r="Q169" s="8">
        <v>2373587</v>
      </c>
      <c r="R169" s="8">
        <v>147741</v>
      </c>
      <c r="S169" s="8">
        <v>1021841</v>
      </c>
      <c r="T169" s="8" t="s">
        <v>386</v>
      </c>
      <c r="U169" s="9">
        <f>IF(R169&gt;0,Q169/R169,"")</f>
        <v>16.065865264212373</v>
      </c>
      <c r="V169" s="10">
        <f>SUMIFS(fct_world_monthly!$J$2:$J$361,fct_world_monthly!$C$2:$C$361,C169,fct_world_monthly!$F$2:$F$361,F169)</f>
        <v>149371080</v>
      </c>
      <c r="W169" s="11">
        <f>IF(V169&gt;0,Q169/V169,"")</f>
        <v>1.5890539186032532E-2</v>
      </c>
      <c r="X169" s="1" t="s">
        <v>232</v>
      </c>
      <c r="Y169" s="1" t="s">
        <v>166</v>
      </c>
      <c r="Z169" s="19">
        <f>IF(U169="","",SUMIFS(Unit_Value_Review_QC!$K$10:$K$53,Unit_Value_Review_QC!$I$10:$I$53,"PARTNER|"&amp;F169&amp;"|"&amp;I169))</f>
        <v>21.029827109089425</v>
      </c>
      <c r="AA169" s="20">
        <f>IFERROR(U169/Z169,"")</f>
        <v>0.76395612673717372</v>
      </c>
      <c r="AB169" s="4" t="str">
        <f>IF(OR(N169&lt;&gt;"REPORTED",U169=""),"NOT_APPLICABLE",IF(OR(AA169&lt;Unit_Value_Review_QC!$I$6,AA169&gt;Unit_Value_Review_QC!$I$5),"REVIEW","WITHIN_BAND"))</f>
        <v>WITHIN_BAND</v>
      </c>
    </row>
    <row r="170" spans="1:28">
      <c r="A170" s="1" t="s">
        <v>554</v>
      </c>
      <c r="B170" s="6">
        <v>43586</v>
      </c>
      <c r="C170" s="1">
        <v>201905</v>
      </c>
      <c r="D170" s="1">
        <v>2019</v>
      </c>
      <c r="E170" s="1">
        <v>5</v>
      </c>
      <c r="F170" s="4" t="s">
        <v>256</v>
      </c>
      <c r="G170" s="4" t="s">
        <v>258</v>
      </c>
      <c r="H170" s="1">
        <v>696</v>
      </c>
      <c r="I170" s="4" t="s">
        <v>322</v>
      </c>
      <c r="J170" s="1" t="s">
        <v>323</v>
      </c>
      <c r="K170" s="1" t="s">
        <v>383</v>
      </c>
      <c r="L170" s="1">
        <v>3</v>
      </c>
      <c r="M170" s="1">
        <v>1</v>
      </c>
      <c r="N170" s="1" t="s">
        <v>384</v>
      </c>
      <c r="O170" s="1" t="s">
        <v>385</v>
      </c>
      <c r="P170" s="1">
        <v>0</v>
      </c>
      <c r="Q170" s="8">
        <v>1352281</v>
      </c>
      <c r="R170" s="8">
        <v>87632</v>
      </c>
      <c r="S170" s="8">
        <v>494685</v>
      </c>
      <c r="T170" s="8" t="s">
        <v>386</v>
      </c>
      <c r="U170" s="9">
        <f>IF(R170&gt;0,Q170/R170,"")</f>
        <v>15.431360690158845</v>
      </c>
      <c r="V170" s="10">
        <f>SUMIFS(fct_world_monthly!$J$2:$J$361,fct_world_monthly!$C$2:$C$361,C170,fct_world_monthly!$F$2:$F$361,F170)</f>
        <v>149371080</v>
      </c>
      <c r="W170" s="11">
        <f>IF(V170&gt;0,Q170/V170,"")</f>
        <v>9.053164775939225E-3</v>
      </c>
      <c r="X170" s="1" t="s">
        <v>232</v>
      </c>
      <c r="Y170" s="1" t="s">
        <v>166</v>
      </c>
      <c r="Z170" s="19">
        <f>IF(U170="","",SUMIFS(Unit_Value_Review_QC!$K$10:$K$53,Unit_Value_Review_QC!$I$10:$I$53,"PARTNER|"&amp;F170&amp;"|"&amp;I170))</f>
        <v>18.09118149032647</v>
      </c>
      <c r="AA170" s="20">
        <f>IFERROR(U170/Z170,"")</f>
        <v>0.85297694340251595</v>
      </c>
      <c r="AB170" s="4" t="str">
        <f>IF(OR(N170&lt;&gt;"REPORTED",U170=""),"NOT_APPLICABLE",IF(OR(AA170&lt;Unit_Value_Review_QC!$I$6,AA170&gt;Unit_Value_Review_QC!$I$5),"REVIEW","WITHIN_BAND"))</f>
        <v>WITHIN_BAND</v>
      </c>
    </row>
    <row r="171" spans="1:28">
      <c r="A171" s="1" t="s">
        <v>555</v>
      </c>
      <c r="B171" s="6">
        <v>43586</v>
      </c>
      <c r="C171" s="1">
        <v>201905</v>
      </c>
      <c r="D171" s="1">
        <v>2019</v>
      </c>
      <c r="E171" s="1">
        <v>5</v>
      </c>
      <c r="F171" s="4" t="s">
        <v>256</v>
      </c>
      <c r="G171" s="4" t="s">
        <v>258</v>
      </c>
      <c r="H171" s="1">
        <v>720</v>
      </c>
      <c r="I171" s="4" t="s">
        <v>325</v>
      </c>
      <c r="J171" s="1" t="s">
        <v>326</v>
      </c>
      <c r="K171" s="1" t="s">
        <v>383</v>
      </c>
      <c r="L171" s="1">
        <v>3</v>
      </c>
      <c r="M171" s="1">
        <v>1</v>
      </c>
      <c r="N171" s="1" t="s">
        <v>384</v>
      </c>
      <c r="O171" s="1" t="s">
        <v>385</v>
      </c>
      <c r="P171" s="1">
        <v>0</v>
      </c>
      <c r="Q171" s="8">
        <v>4288608</v>
      </c>
      <c r="R171" s="8">
        <v>273390</v>
      </c>
      <c r="S171" s="8">
        <v>1305945</v>
      </c>
      <c r="T171" s="8" t="s">
        <v>386</v>
      </c>
      <c r="U171" s="9">
        <f>IF(R171&gt;0,Q171/R171,"")</f>
        <v>15.686777131570285</v>
      </c>
      <c r="V171" s="10">
        <f>SUMIFS(fct_world_monthly!$J$2:$J$361,fct_world_monthly!$C$2:$C$361,C171,fct_world_monthly!$F$2:$F$361,F171)</f>
        <v>149371080</v>
      </c>
      <c r="W171" s="11">
        <f>IF(V171&gt;0,Q171/V171,"")</f>
        <v>2.8711099899659292E-2</v>
      </c>
      <c r="X171" s="1" t="s">
        <v>232</v>
      </c>
      <c r="Y171" s="1" t="s">
        <v>166</v>
      </c>
      <c r="Z171" s="19">
        <f>IF(U171="","",SUMIFS(Unit_Value_Review_QC!$K$10:$K$53,Unit_Value_Review_QC!$I$10:$I$53,"PARTNER|"&amp;F171&amp;"|"&amp;I171))</f>
        <v>18.213915185849537</v>
      </c>
      <c r="AA171" s="20">
        <f>IFERROR(U171/Z171,"")</f>
        <v>0.86125234314022747</v>
      </c>
      <c r="AB171" s="4" t="str">
        <f>IF(OR(N171&lt;&gt;"REPORTED",U171=""),"NOT_APPLICABLE",IF(OR(AA171&lt;Unit_Value_Review_QC!$I$6,AA171&gt;Unit_Value_Review_QC!$I$5),"REVIEW","WITHIN_BAND"))</f>
        <v>WITHIN_BAND</v>
      </c>
    </row>
    <row r="172" spans="1:28">
      <c r="A172" s="1" t="s">
        <v>556</v>
      </c>
      <c r="B172" s="6">
        <v>43586</v>
      </c>
      <c r="C172" s="1">
        <v>201905</v>
      </c>
      <c r="D172" s="1">
        <v>2019</v>
      </c>
      <c r="E172" s="1">
        <v>5</v>
      </c>
      <c r="F172" s="4" t="s">
        <v>265</v>
      </c>
      <c r="G172" s="4" t="s">
        <v>266</v>
      </c>
      <c r="H172" s="1">
        <v>52</v>
      </c>
      <c r="I172" s="4" t="s">
        <v>296</v>
      </c>
      <c r="J172" s="1" t="s">
        <v>297</v>
      </c>
      <c r="K172" s="1" t="s">
        <v>383</v>
      </c>
      <c r="L172" s="1">
        <v>3</v>
      </c>
      <c r="M172" s="1">
        <v>1</v>
      </c>
      <c r="N172" s="1" t="s">
        <v>384</v>
      </c>
      <c r="O172" s="1" t="s">
        <v>385</v>
      </c>
      <c r="P172" s="1">
        <v>0</v>
      </c>
      <c r="Q172" s="8">
        <v>2438576</v>
      </c>
      <c r="R172" s="8">
        <v>114601</v>
      </c>
      <c r="S172" s="8">
        <v>415665</v>
      </c>
      <c r="T172" s="8" t="s">
        <v>386</v>
      </c>
      <c r="U172" s="9">
        <f>IF(R172&gt;0,Q172/R172,"")</f>
        <v>21.27883700840307</v>
      </c>
      <c r="V172" s="10">
        <f>SUMIFS(fct_world_monthly!$J$2:$J$361,fct_world_monthly!$C$2:$C$361,C172,fct_world_monthly!$F$2:$F$361,F172)</f>
        <v>19688420</v>
      </c>
      <c r="W172" s="11">
        <f>IF(V172&gt;0,Q172/V172,"")</f>
        <v>0.12385838985555976</v>
      </c>
      <c r="X172" s="1" t="s">
        <v>232</v>
      </c>
      <c r="Y172" s="1" t="s">
        <v>166</v>
      </c>
      <c r="Z172" s="19">
        <f>IF(U172="","",SUMIFS(Unit_Value_Review_QC!$K$10:$K$53,Unit_Value_Review_QC!$I$10:$I$53,"PARTNER|"&amp;F172&amp;"|"&amp;I172))</f>
        <v>19.213268245879746</v>
      </c>
      <c r="AA172" s="20">
        <f>IFERROR(U172/Z172,"")</f>
        <v>1.1075074129028664</v>
      </c>
      <c r="AB172" s="4" t="str">
        <f>IF(OR(N172&lt;&gt;"REPORTED",U172=""),"NOT_APPLICABLE",IF(OR(AA172&lt;Unit_Value_Review_QC!$I$6,AA172&gt;Unit_Value_Review_QC!$I$5),"REVIEW","WITHIN_BAND"))</f>
        <v>WITHIN_BAND</v>
      </c>
    </row>
    <row r="173" spans="1:28">
      <c r="A173" s="1" t="s">
        <v>557</v>
      </c>
      <c r="B173" s="6">
        <v>43586</v>
      </c>
      <c r="C173" s="1">
        <v>201905</v>
      </c>
      <c r="D173" s="1">
        <v>2019</v>
      </c>
      <c r="E173" s="1">
        <v>5</v>
      </c>
      <c r="F173" s="4" t="s">
        <v>265</v>
      </c>
      <c r="G173" s="4" t="s">
        <v>266</v>
      </c>
      <c r="H173" s="1">
        <v>204</v>
      </c>
      <c r="I173" s="4" t="s">
        <v>301</v>
      </c>
      <c r="J173" s="1" t="s">
        <v>302</v>
      </c>
      <c r="K173" s="1" t="s">
        <v>383</v>
      </c>
      <c r="L173" s="1">
        <v>3</v>
      </c>
      <c r="M173" s="1">
        <v>1</v>
      </c>
      <c r="N173" s="1" t="s">
        <v>384</v>
      </c>
      <c r="O173" s="1" t="s">
        <v>385</v>
      </c>
      <c r="P173" s="1">
        <v>0</v>
      </c>
      <c r="Q173" s="8">
        <v>6314</v>
      </c>
      <c r="R173" s="8">
        <v>418</v>
      </c>
      <c r="S173" s="8">
        <v>871</v>
      </c>
      <c r="T173" s="8" t="s">
        <v>386</v>
      </c>
      <c r="U173" s="9">
        <f>IF(R173&gt;0,Q173/R173,"")</f>
        <v>15.105263157894736</v>
      </c>
      <c r="V173" s="10">
        <f>SUMIFS(fct_world_monthly!$J$2:$J$361,fct_world_monthly!$C$2:$C$361,C173,fct_world_monthly!$F$2:$F$361,F173)</f>
        <v>19688420</v>
      </c>
      <c r="W173" s="11">
        <f>IF(V173&gt;0,Q173/V173,"")</f>
        <v>3.2069612493028897E-4</v>
      </c>
      <c r="X173" s="1" t="s">
        <v>232</v>
      </c>
      <c r="Y173" s="1" t="s">
        <v>166</v>
      </c>
      <c r="Z173" s="19">
        <f>IF(U173="","",SUMIFS(Unit_Value_Review_QC!$K$10:$K$53,Unit_Value_Review_QC!$I$10:$I$53,"PARTNER|"&amp;F173&amp;"|"&amp;I173))</f>
        <v>16.024818561257973</v>
      </c>
      <c r="AA173" s="20">
        <f>IFERROR(U173/Z173,"")</f>
        <v>0.94261679782219943</v>
      </c>
      <c r="AB173" s="4" t="str">
        <f>IF(OR(N173&lt;&gt;"REPORTED",U173=""),"NOT_APPLICABLE",IF(OR(AA173&lt;Unit_Value_Review_QC!$I$6,AA173&gt;Unit_Value_Review_QC!$I$5),"REVIEW","WITHIN_BAND"))</f>
        <v>WITHIN_BAND</v>
      </c>
    </row>
    <row r="174" spans="1:28">
      <c r="A174" s="1" t="s">
        <v>558</v>
      </c>
      <c r="B174" s="6">
        <v>43586</v>
      </c>
      <c r="C174" s="1">
        <v>201905</v>
      </c>
      <c r="D174" s="1">
        <v>2019</v>
      </c>
      <c r="E174" s="1">
        <v>5</v>
      </c>
      <c r="F174" s="4" t="s">
        <v>265</v>
      </c>
      <c r="G174" s="4" t="s">
        <v>266</v>
      </c>
      <c r="H174" s="1">
        <v>662</v>
      </c>
      <c r="I174" s="4" t="s">
        <v>304</v>
      </c>
      <c r="J174" s="1" t="s">
        <v>305</v>
      </c>
      <c r="K174" s="1" t="s">
        <v>383</v>
      </c>
      <c r="L174" s="1">
        <v>3</v>
      </c>
      <c r="M174" s="1">
        <v>1</v>
      </c>
      <c r="N174" s="1" t="s">
        <v>384</v>
      </c>
      <c r="O174" s="1" t="s">
        <v>385</v>
      </c>
      <c r="P174" s="1">
        <v>0</v>
      </c>
      <c r="Q174" s="8">
        <v>240450</v>
      </c>
      <c r="R174" s="8">
        <v>13827</v>
      </c>
      <c r="S174" s="8">
        <v>43420</v>
      </c>
      <c r="T174" s="8" t="s">
        <v>386</v>
      </c>
      <c r="U174" s="9">
        <f>IF(R174&gt;0,Q174/R174,"")</f>
        <v>17.38988934692992</v>
      </c>
      <c r="V174" s="10">
        <f>SUMIFS(fct_world_monthly!$J$2:$J$361,fct_world_monthly!$C$2:$C$361,C174,fct_world_monthly!$F$2:$F$361,F174)</f>
        <v>19688420</v>
      </c>
      <c r="W174" s="11">
        <f>IF(V174&gt;0,Q174/V174,"")</f>
        <v>1.2212762628997146E-2</v>
      </c>
      <c r="X174" s="1" t="s">
        <v>232</v>
      </c>
      <c r="Y174" s="1" t="s">
        <v>166</v>
      </c>
      <c r="Z174" s="19">
        <f>IF(U174="","",SUMIFS(Unit_Value_Review_QC!$K$10:$K$53,Unit_Value_Review_QC!$I$10:$I$53,"PARTNER|"&amp;F174&amp;"|"&amp;I174))</f>
        <v>13.24068828999865</v>
      </c>
      <c r="AA174" s="20">
        <f>IFERROR(U174/Z174,"")</f>
        <v>1.3133674750175464</v>
      </c>
      <c r="AB174" s="4" t="str">
        <f>IF(OR(N174&lt;&gt;"REPORTED",U174=""),"NOT_APPLICABLE",IF(OR(AA174&lt;Unit_Value_Review_QC!$I$6,AA174&gt;Unit_Value_Review_QC!$I$5),"REVIEW","WITHIN_BAND"))</f>
        <v>WITHIN_BAND</v>
      </c>
    </row>
    <row r="175" spans="1:28">
      <c r="A175" s="1" t="s">
        <v>559</v>
      </c>
      <c r="B175" s="6">
        <v>43586</v>
      </c>
      <c r="C175" s="1">
        <v>201905</v>
      </c>
      <c r="D175" s="1">
        <v>2019</v>
      </c>
      <c r="E175" s="1">
        <v>5</v>
      </c>
      <c r="F175" s="4" t="s">
        <v>265</v>
      </c>
      <c r="G175" s="4" t="s">
        <v>266</v>
      </c>
      <c r="H175" s="1">
        <v>664</v>
      </c>
      <c r="I175" s="4" t="s">
        <v>307</v>
      </c>
      <c r="J175" s="1" t="s">
        <v>308</v>
      </c>
      <c r="K175" s="1" t="s">
        <v>383</v>
      </c>
      <c r="L175" s="1">
        <v>3</v>
      </c>
      <c r="M175" s="1">
        <v>1</v>
      </c>
      <c r="N175" s="1" t="s">
        <v>384</v>
      </c>
      <c r="O175" s="1" t="s">
        <v>385</v>
      </c>
      <c r="P175" s="1">
        <v>0</v>
      </c>
      <c r="Q175" s="8">
        <v>226816</v>
      </c>
      <c r="R175" s="8">
        <v>19114</v>
      </c>
      <c r="S175" s="8">
        <v>58355</v>
      </c>
      <c r="T175" s="8" t="s">
        <v>386</v>
      </c>
      <c r="U175" s="9">
        <f>IF(R175&gt;0,Q175/R175,"")</f>
        <v>11.866485298733913</v>
      </c>
      <c r="V175" s="10">
        <f>SUMIFS(fct_world_monthly!$J$2:$J$361,fct_world_monthly!$C$2:$C$361,C175,fct_world_monthly!$F$2:$F$361,F175)</f>
        <v>19688420</v>
      </c>
      <c r="W175" s="11">
        <f>IF(V175&gt;0,Q175/V175,"")</f>
        <v>1.1520274354163513E-2</v>
      </c>
      <c r="X175" s="1" t="s">
        <v>232</v>
      </c>
      <c r="Y175" s="1" t="s">
        <v>166</v>
      </c>
      <c r="Z175" s="19">
        <f>IF(U175="","",SUMIFS(Unit_Value_Review_QC!$K$10:$K$53,Unit_Value_Review_QC!$I$10:$I$53,"PARTNER|"&amp;F175&amp;"|"&amp;I175))</f>
        <v>13.033767004833301</v>
      </c>
      <c r="AA175" s="20">
        <f>IFERROR(U175/Z175,"")</f>
        <v>0.91044172374214405</v>
      </c>
      <c r="AB175" s="4" t="str">
        <f>IF(OR(N175&lt;&gt;"REPORTED",U175=""),"NOT_APPLICABLE",IF(OR(AA175&lt;Unit_Value_Review_QC!$I$6,AA175&gt;Unit_Value_Review_QC!$I$5),"REVIEW","WITHIN_BAND"))</f>
        <v>WITHIN_BAND</v>
      </c>
    </row>
    <row r="176" spans="1:28">
      <c r="A176" s="1" t="s">
        <v>560</v>
      </c>
      <c r="B176" s="6">
        <v>43586</v>
      </c>
      <c r="C176" s="1">
        <v>201905</v>
      </c>
      <c r="D176" s="1">
        <v>2019</v>
      </c>
      <c r="E176" s="1">
        <v>5</v>
      </c>
      <c r="F176" s="4" t="s">
        <v>265</v>
      </c>
      <c r="G176" s="4" t="s">
        <v>266</v>
      </c>
      <c r="H176" s="1">
        <v>666</v>
      </c>
      <c r="I176" s="4" t="s">
        <v>310</v>
      </c>
      <c r="J176" s="1" t="s">
        <v>311</v>
      </c>
      <c r="K176" s="1" t="s">
        <v>383</v>
      </c>
      <c r="L176" s="1">
        <v>3</v>
      </c>
      <c r="M176" s="1">
        <v>1</v>
      </c>
      <c r="N176" s="1" t="s">
        <v>384</v>
      </c>
      <c r="O176" s="1" t="s">
        <v>385</v>
      </c>
      <c r="P176" s="1">
        <v>0</v>
      </c>
      <c r="Q176" s="8">
        <v>4639369</v>
      </c>
      <c r="R176" s="8">
        <v>336823</v>
      </c>
      <c r="S176" s="8">
        <v>1106055</v>
      </c>
      <c r="T176" s="8" t="s">
        <v>386</v>
      </c>
      <c r="U176" s="9">
        <f>IF(R176&gt;0,Q176/R176,"")</f>
        <v>13.77390795759197</v>
      </c>
      <c r="V176" s="10">
        <f>SUMIFS(fct_world_monthly!$J$2:$J$361,fct_world_monthly!$C$2:$C$361,C176,fct_world_monthly!$F$2:$F$361,F176)</f>
        <v>19688420</v>
      </c>
      <c r="W176" s="11">
        <f>IF(V176&gt;0,Q176/V176,"")</f>
        <v>0.23563947741870603</v>
      </c>
      <c r="X176" s="1" t="s">
        <v>232</v>
      </c>
      <c r="Y176" s="1" t="s">
        <v>166</v>
      </c>
      <c r="Z176" s="19">
        <f>IF(U176="","",SUMIFS(Unit_Value_Review_QC!$K$10:$K$53,Unit_Value_Review_QC!$I$10:$I$53,"PARTNER|"&amp;F176&amp;"|"&amp;I176))</f>
        <v>12.503788450831344</v>
      </c>
      <c r="AA176" s="20">
        <f>IFERROR(U176/Z176,"")</f>
        <v>1.1015787744454504</v>
      </c>
      <c r="AB176" s="4" t="str">
        <f>IF(OR(N176&lt;&gt;"REPORTED",U176=""),"NOT_APPLICABLE",IF(OR(AA176&lt;Unit_Value_Review_QC!$I$6,AA176&gt;Unit_Value_Review_QC!$I$5),"REVIEW","WITHIN_BAND"))</f>
        <v>WITHIN_BAND</v>
      </c>
    </row>
    <row r="177" spans="1:28">
      <c r="A177" s="1" t="s">
        <v>561</v>
      </c>
      <c r="B177" s="6">
        <v>43586</v>
      </c>
      <c r="C177" s="1">
        <v>201905</v>
      </c>
      <c r="D177" s="1">
        <v>2019</v>
      </c>
      <c r="E177" s="1">
        <v>5</v>
      </c>
      <c r="F177" s="4" t="s">
        <v>265</v>
      </c>
      <c r="G177" s="4" t="s">
        <v>266</v>
      </c>
      <c r="H177" s="1">
        <v>669</v>
      </c>
      <c r="I177" s="4" t="s">
        <v>313</v>
      </c>
      <c r="J177" s="1" t="s">
        <v>314</v>
      </c>
      <c r="K177" s="1" t="s">
        <v>383</v>
      </c>
      <c r="L177" s="1">
        <v>3</v>
      </c>
      <c r="M177" s="1">
        <v>1</v>
      </c>
      <c r="N177" s="1" t="s">
        <v>384</v>
      </c>
      <c r="O177" s="1" t="s">
        <v>385</v>
      </c>
      <c r="P177" s="1">
        <v>0</v>
      </c>
      <c r="Q177" s="8">
        <v>272594</v>
      </c>
      <c r="R177" s="8">
        <v>15607</v>
      </c>
      <c r="S177" s="8">
        <v>78706</v>
      </c>
      <c r="T177" s="8" t="s">
        <v>386</v>
      </c>
      <c r="U177" s="9">
        <f>IF(R177&gt;0,Q177/R177,"")</f>
        <v>17.466136989812263</v>
      </c>
      <c r="V177" s="10">
        <f>SUMIFS(fct_world_monthly!$J$2:$J$361,fct_world_monthly!$C$2:$C$361,C177,fct_world_monthly!$F$2:$F$361,F177)</f>
        <v>19688420</v>
      </c>
      <c r="W177" s="11">
        <f>IF(V177&gt;0,Q177/V177,"")</f>
        <v>1.3845397446824071E-2</v>
      </c>
      <c r="X177" s="1" t="s">
        <v>232</v>
      </c>
      <c r="Y177" s="1" t="s">
        <v>166</v>
      </c>
      <c r="Z177" s="19">
        <f>IF(U177="","",SUMIFS(Unit_Value_Review_QC!$K$10:$K$53,Unit_Value_Review_QC!$I$10:$I$53,"PARTNER|"&amp;F177&amp;"|"&amp;I177))</f>
        <v>16.58404384448577</v>
      </c>
      <c r="AA177" s="20">
        <f>IFERROR(U177/Z177,"")</f>
        <v>1.0531892675633387</v>
      </c>
      <c r="AB177" s="4" t="str">
        <f>IF(OR(N177&lt;&gt;"REPORTED",U177=""),"NOT_APPLICABLE",IF(OR(AA177&lt;Unit_Value_Review_QC!$I$6,AA177&gt;Unit_Value_Review_QC!$I$5),"REVIEW","WITHIN_BAND"))</f>
        <v>WITHIN_BAND</v>
      </c>
    </row>
    <row r="178" spans="1:28">
      <c r="A178" s="1" t="s">
        <v>562</v>
      </c>
      <c r="B178" s="6">
        <v>43586</v>
      </c>
      <c r="C178" s="1">
        <v>201905</v>
      </c>
      <c r="D178" s="1">
        <v>2019</v>
      </c>
      <c r="E178" s="1">
        <v>5</v>
      </c>
      <c r="F178" s="4" t="s">
        <v>265</v>
      </c>
      <c r="G178" s="4" t="s">
        <v>266</v>
      </c>
      <c r="H178" s="1">
        <v>676</v>
      </c>
      <c r="I178" s="4" t="s">
        <v>316</v>
      </c>
      <c r="J178" s="1" t="s">
        <v>317</v>
      </c>
      <c r="K178" s="1" t="s">
        <v>383</v>
      </c>
      <c r="L178" s="1">
        <v>3</v>
      </c>
      <c r="M178" s="1">
        <v>1</v>
      </c>
      <c r="N178" s="1" t="s">
        <v>384</v>
      </c>
      <c r="O178" s="1" t="s">
        <v>385</v>
      </c>
      <c r="P178" s="1">
        <v>0</v>
      </c>
      <c r="Q178" s="8">
        <v>640058</v>
      </c>
      <c r="R178" s="8">
        <v>42569</v>
      </c>
      <c r="S178" s="8">
        <v>162613</v>
      </c>
      <c r="T178" s="8" t="s">
        <v>386</v>
      </c>
      <c r="U178" s="9">
        <f>IF(R178&gt;0,Q178/R178,"")</f>
        <v>15.035777208766943</v>
      </c>
      <c r="V178" s="10">
        <f>SUMIFS(fct_world_monthly!$J$2:$J$361,fct_world_monthly!$C$2:$C$361,C178,fct_world_monthly!$F$2:$F$361,F178)</f>
        <v>19688420</v>
      </c>
      <c r="W178" s="11">
        <f>IF(V178&gt;0,Q178/V178,"")</f>
        <v>3.2509363371971953E-2</v>
      </c>
      <c r="X178" s="1" t="s">
        <v>232</v>
      </c>
      <c r="Y178" s="1" t="s">
        <v>166</v>
      </c>
      <c r="Z178" s="19">
        <f>IF(U178="","",SUMIFS(Unit_Value_Review_QC!$K$10:$K$53,Unit_Value_Review_QC!$I$10:$I$53,"PARTNER|"&amp;F178&amp;"|"&amp;I178))</f>
        <v>12.705450477595873</v>
      </c>
      <c r="AA178" s="20">
        <f>IFERROR(U178/Z178,"")</f>
        <v>1.1834115787771748</v>
      </c>
      <c r="AB178" s="4" t="str">
        <f>IF(OR(N178&lt;&gt;"REPORTED",U178=""),"NOT_APPLICABLE",IF(OR(AA178&lt;Unit_Value_Review_QC!$I$6,AA178&gt;Unit_Value_Review_QC!$I$5),"REVIEW","WITHIN_BAND"))</f>
        <v>WITHIN_BAND</v>
      </c>
    </row>
    <row r="179" spans="1:28">
      <c r="A179" s="1" t="s">
        <v>563</v>
      </c>
      <c r="B179" s="6">
        <v>43586</v>
      </c>
      <c r="C179" s="1">
        <v>201905</v>
      </c>
      <c r="D179" s="1">
        <v>2019</v>
      </c>
      <c r="E179" s="1">
        <v>5</v>
      </c>
      <c r="F179" s="4" t="s">
        <v>265</v>
      </c>
      <c r="G179" s="4" t="s">
        <v>266</v>
      </c>
      <c r="H179" s="1">
        <v>690</v>
      </c>
      <c r="I179" s="4" t="s">
        <v>319</v>
      </c>
      <c r="J179" s="1" t="s">
        <v>320</v>
      </c>
      <c r="K179" s="1" t="s">
        <v>383</v>
      </c>
      <c r="L179" s="1">
        <v>3</v>
      </c>
      <c r="M179" s="1">
        <v>1</v>
      </c>
      <c r="N179" s="1" t="s">
        <v>384</v>
      </c>
      <c r="O179" s="1" t="s">
        <v>385</v>
      </c>
      <c r="P179" s="1">
        <v>0</v>
      </c>
      <c r="Q179" s="8">
        <v>424418</v>
      </c>
      <c r="R179" s="8">
        <v>18084</v>
      </c>
      <c r="S179" s="8">
        <v>65688</v>
      </c>
      <c r="T179" s="8" t="s">
        <v>386</v>
      </c>
      <c r="U179" s="9">
        <f>IF(R179&gt;0,Q179/R179,"")</f>
        <v>23.469254589692547</v>
      </c>
      <c r="V179" s="10">
        <f>SUMIFS(fct_world_monthly!$J$2:$J$361,fct_world_monthly!$C$2:$C$361,C179,fct_world_monthly!$F$2:$F$361,F179)</f>
        <v>19688420</v>
      </c>
      <c r="W179" s="11">
        <f>IF(V179&gt;0,Q179/V179,"")</f>
        <v>2.1556732333016058E-2</v>
      </c>
      <c r="X179" s="1" t="s">
        <v>232</v>
      </c>
      <c r="Y179" s="1" t="s">
        <v>166</v>
      </c>
      <c r="Z179" s="19">
        <f>IF(U179="","",SUMIFS(Unit_Value_Review_QC!$K$10:$K$53,Unit_Value_Review_QC!$I$10:$I$53,"PARTNER|"&amp;F179&amp;"|"&amp;I179))</f>
        <v>23.234221767733438</v>
      </c>
      <c r="AA179" s="20">
        <f>IFERROR(U179/Z179,"")</f>
        <v>1.0101158035034989</v>
      </c>
      <c r="AB179" s="4" t="str">
        <f>IF(OR(N179&lt;&gt;"REPORTED",U179=""),"NOT_APPLICABLE",IF(OR(AA179&lt;Unit_Value_Review_QC!$I$6,AA179&gt;Unit_Value_Review_QC!$I$5),"REVIEW","WITHIN_BAND"))</f>
        <v>WITHIN_BAND</v>
      </c>
    </row>
    <row r="180" spans="1:28">
      <c r="A180" s="1" t="s">
        <v>564</v>
      </c>
      <c r="B180" s="6">
        <v>43586</v>
      </c>
      <c r="C180" s="1">
        <v>201905</v>
      </c>
      <c r="D180" s="1">
        <v>2019</v>
      </c>
      <c r="E180" s="1">
        <v>5</v>
      </c>
      <c r="F180" s="4" t="s">
        <v>265</v>
      </c>
      <c r="G180" s="4" t="s">
        <v>266</v>
      </c>
      <c r="H180" s="1">
        <v>696</v>
      </c>
      <c r="I180" s="4" t="s">
        <v>322</v>
      </c>
      <c r="J180" s="1" t="s">
        <v>323</v>
      </c>
      <c r="K180" s="1" t="s">
        <v>383</v>
      </c>
      <c r="L180" s="1">
        <v>3</v>
      </c>
      <c r="M180" s="1">
        <v>1</v>
      </c>
      <c r="N180" s="1" t="s">
        <v>384</v>
      </c>
      <c r="O180" s="1" t="s">
        <v>385</v>
      </c>
      <c r="P180" s="1">
        <v>0</v>
      </c>
      <c r="Q180" s="8">
        <v>1219426</v>
      </c>
      <c r="R180" s="8">
        <v>87405</v>
      </c>
      <c r="S180" s="8">
        <v>265837</v>
      </c>
      <c r="T180" s="8" t="s">
        <v>386</v>
      </c>
      <c r="U180" s="9">
        <f>IF(R180&gt;0,Q180/R180,"")</f>
        <v>13.951444425376122</v>
      </c>
      <c r="V180" s="10">
        <f>SUMIFS(fct_world_monthly!$J$2:$J$361,fct_world_monthly!$C$2:$C$361,C180,fct_world_monthly!$F$2:$F$361,F180)</f>
        <v>19688420</v>
      </c>
      <c r="W180" s="11">
        <f>IF(V180&gt;0,Q180/V180,"")</f>
        <v>6.1936204124048551E-2</v>
      </c>
      <c r="X180" s="1" t="s">
        <v>232</v>
      </c>
      <c r="Y180" s="1" t="s">
        <v>166</v>
      </c>
      <c r="Z180" s="19">
        <f>IF(U180="","",SUMIFS(Unit_Value_Review_QC!$K$10:$K$53,Unit_Value_Review_QC!$I$10:$I$53,"PARTNER|"&amp;F180&amp;"|"&amp;I180))</f>
        <v>12.339390026247985</v>
      </c>
      <c r="AA180" s="20">
        <f>IFERROR(U180/Z180,"")</f>
        <v>1.1306429568802852</v>
      </c>
      <c r="AB180" s="4" t="str">
        <f>IF(OR(N180&lt;&gt;"REPORTED",U180=""),"NOT_APPLICABLE",IF(OR(AA180&lt;Unit_Value_Review_QC!$I$6,AA180&gt;Unit_Value_Review_QC!$I$5),"REVIEW","WITHIN_BAND"))</f>
        <v>WITHIN_BAND</v>
      </c>
    </row>
    <row r="181" spans="1:28">
      <c r="A181" s="1" t="s">
        <v>565</v>
      </c>
      <c r="B181" s="6">
        <v>43586</v>
      </c>
      <c r="C181" s="1">
        <v>201905</v>
      </c>
      <c r="D181" s="1">
        <v>2019</v>
      </c>
      <c r="E181" s="1">
        <v>5</v>
      </c>
      <c r="F181" s="4" t="s">
        <v>265</v>
      </c>
      <c r="G181" s="4" t="s">
        <v>266</v>
      </c>
      <c r="H181" s="1">
        <v>720</v>
      </c>
      <c r="I181" s="4" t="s">
        <v>325</v>
      </c>
      <c r="J181" s="1" t="s">
        <v>326</v>
      </c>
      <c r="K181" s="1" t="s">
        <v>383</v>
      </c>
      <c r="L181" s="1">
        <v>3</v>
      </c>
      <c r="M181" s="1">
        <v>1</v>
      </c>
      <c r="N181" s="1" t="s">
        <v>384</v>
      </c>
      <c r="O181" s="1" t="s">
        <v>385</v>
      </c>
      <c r="P181" s="1">
        <v>0</v>
      </c>
      <c r="Q181" s="8">
        <v>2509066</v>
      </c>
      <c r="R181" s="8">
        <v>185608</v>
      </c>
      <c r="S181" s="8">
        <v>543962</v>
      </c>
      <c r="T181" s="8" t="s">
        <v>386</v>
      </c>
      <c r="U181" s="9">
        <f>IF(R181&gt;0,Q181/R181,"")</f>
        <v>13.518091892590837</v>
      </c>
      <c r="V181" s="10">
        <f>SUMIFS(fct_world_monthly!$J$2:$J$361,fct_world_monthly!$C$2:$C$361,C181,fct_world_monthly!$F$2:$F$361,F181)</f>
        <v>19688420</v>
      </c>
      <c r="W181" s="11">
        <f>IF(V181&gt;0,Q181/V181,"")</f>
        <v>0.12743866699308529</v>
      </c>
      <c r="X181" s="1" t="s">
        <v>232</v>
      </c>
      <c r="Y181" s="1" t="s">
        <v>166</v>
      </c>
      <c r="Z181" s="19">
        <f>IF(U181="","",SUMIFS(Unit_Value_Review_QC!$K$10:$K$53,Unit_Value_Review_QC!$I$10:$I$53,"PARTNER|"&amp;F181&amp;"|"&amp;I181))</f>
        <v>15.158852636173485</v>
      </c>
      <c r="AA181" s="20">
        <f>IFERROR(U181/Z181,"")</f>
        <v>0.89176220767082925</v>
      </c>
      <c r="AB181" s="4" t="str">
        <f>IF(OR(N181&lt;&gt;"REPORTED",U181=""),"NOT_APPLICABLE",IF(OR(AA181&lt;Unit_Value_Review_QC!$I$6,AA181&gt;Unit_Value_Review_QC!$I$5),"REVIEW","WITHIN_BAND"))</f>
        <v>WITHIN_BAND</v>
      </c>
    </row>
    <row r="182" spans="1:28">
      <c r="A182" s="1" t="s">
        <v>566</v>
      </c>
      <c r="B182" s="6">
        <v>43586</v>
      </c>
      <c r="C182" s="1">
        <v>201905</v>
      </c>
      <c r="D182" s="1">
        <v>2019</v>
      </c>
      <c r="E182" s="1">
        <v>5</v>
      </c>
      <c r="F182" s="4" t="s">
        <v>271</v>
      </c>
      <c r="G182" s="4" t="s">
        <v>273</v>
      </c>
      <c r="H182" s="1">
        <v>52</v>
      </c>
      <c r="I182" s="4" t="s">
        <v>296</v>
      </c>
      <c r="J182" s="1" t="s">
        <v>297</v>
      </c>
      <c r="K182" s="1" t="s">
        <v>383</v>
      </c>
      <c r="L182" s="1">
        <v>3</v>
      </c>
      <c r="M182" s="1">
        <v>1</v>
      </c>
      <c r="N182" s="1" t="s">
        <v>384</v>
      </c>
      <c r="O182" s="1" t="s">
        <v>385</v>
      </c>
      <c r="P182" s="1">
        <v>0</v>
      </c>
      <c r="Q182" s="8">
        <v>2908843</v>
      </c>
      <c r="R182" s="8">
        <v>90463</v>
      </c>
      <c r="S182" s="8">
        <v>263729</v>
      </c>
      <c r="T182" s="8" t="s">
        <v>386</v>
      </c>
      <c r="U182" s="9">
        <f>IF(R182&gt;0,Q182/R182,"")</f>
        <v>32.155057868962999</v>
      </c>
      <c r="V182" s="10">
        <f>SUMIFS(fct_world_monthly!$J$2:$J$361,fct_world_monthly!$C$2:$C$361,C182,fct_world_monthly!$F$2:$F$361,F182)</f>
        <v>54059104</v>
      </c>
      <c r="W182" s="11">
        <f>IF(V182&gt;0,Q182/V182,"")</f>
        <v>5.3808568488297549E-2</v>
      </c>
      <c r="X182" s="1" t="s">
        <v>232</v>
      </c>
      <c r="Y182" s="1" t="s">
        <v>166</v>
      </c>
      <c r="Z182" s="19">
        <f>IF(U182="","",SUMIFS(Unit_Value_Review_QC!$K$10:$K$53,Unit_Value_Review_QC!$I$10:$I$53,"PARTNER|"&amp;F182&amp;"|"&amp;I182))</f>
        <v>31.867133143721738</v>
      </c>
      <c r="AA182" s="20">
        <f>IFERROR(U182/Z182,"")</f>
        <v>1.0090351624648102</v>
      </c>
      <c r="AB182" s="4" t="str">
        <f>IF(OR(N182&lt;&gt;"REPORTED",U182=""),"NOT_APPLICABLE",IF(OR(AA182&lt;Unit_Value_Review_QC!$I$6,AA182&gt;Unit_Value_Review_QC!$I$5),"REVIEW","WITHIN_BAND"))</f>
        <v>WITHIN_BAND</v>
      </c>
    </row>
    <row r="183" spans="1:28">
      <c r="A183" s="1" t="s">
        <v>567</v>
      </c>
      <c r="B183" s="6">
        <v>43586</v>
      </c>
      <c r="C183" s="1">
        <v>201905</v>
      </c>
      <c r="D183" s="1">
        <v>2019</v>
      </c>
      <c r="E183" s="1">
        <v>5</v>
      </c>
      <c r="F183" s="4" t="s">
        <v>271</v>
      </c>
      <c r="G183" s="4" t="s">
        <v>273</v>
      </c>
      <c r="H183" s="1">
        <v>204</v>
      </c>
      <c r="I183" s="4" t="s">
        <v>301</v>
      </c>
      <c r="J183" s="1" t="s">
        <v>302</v>
      </c>
      <c r="K183" s="1" t="s">
        <v>383</v>
      </c>
      <c r="L183" s="1">
        <v>3</v>
      </c>
      <c r="M183" s="1">
        <v>1</v>
      </c>
      <c r="N183" s="1" t="s">
        <v>384</v>
      </c>
      <c r="O183" s="1" t="s">
        <v>385</v>
      </c>
      <c r="P183" s="1">
        <v>0</v>
      </c>
      <c r="Q183" s="8">
        <v>1350474</v>
      </c>
      <c r="R183" s="8">
        <v>73069</v>
      </c>
      <c r="S183" s="8">
        <v>256759</v>
      </c>
      <c r="T183" s="8" t="s">
        <v>386</v>
      </c>
      <c r="U183" s="9">
        <f>IF(R183&gt;0,Q183/R183,"")</f>
        <v>18.482174383117329</v>
      </c>
      <c r="V183" s="10">
        <f>SUMIFS(fct_world_monthly!$J$2:$J$361,fct_world_monthly!$C$2:$C$361,C183,fct_world_monthly!$F$2:$F$361,F183)</f>
        <v>54059104</v>
      </c>
      <c r="W183" s="11">
        <f>IF(V183&gt;0,Q183/V183,"")</f>
        <v>2.4981435134404005E-2</v>
      </c>
      <c r="X183" s="1" t="s">
        <v>232</v>
      </c>
      <c r="Y183" s="1" t="s">
        <v>166</v>
      </c>
      <c r="Z183" s="19">
        <f>IF(U183="","",SUMIFS(Unit_Value_Review_QC!$K$10:$K$53,Unit_Value_Review_QC!$I$10:$I$53,"PARTNER|"&amp;F183&amp;"|"&amp;I183))</f>
        <v>19.682231685892088</v>
      </c>
      <c r="AA183" s="20">
        <f>IFERROR(U183/Z183,"")</f>
        <v>0.93902839261693372</v>
      </c>
      <c r="AB183" s="4" t="str">
        <f>IF(OR(N183&lt;&gt;"REPORTED",U183=""),"NOT_APPLICABLE",IF(OR(AA183&lt;Unit_Value_Review_QC!$I$6,AA183&gt;Unit_Value_Review_QC!$I$5),"REVIEW","WITHIN_BAND"))</f>
        <v>WITHIN_BAND</v>
      </c>
    </row>
    <row r="184" spans="1:28">
      <c r="A184" s="1" t="s">
        <v>568</v>
      </c>
      <c r="B184" s="6">
        <v>43586</v>
      </c>
      <c r="C184" s="1">
        <v>201905</v>
      </c>
      <c r="D184" s="1">
        <v>2019</v>
      </c>
      <c r="E184" s="1">
        <v>5</v>
      </c>
      <c r="F184" s="4" t="s">
        <v>271</v>
      </c>
      <c r="G184" s="4" t="s">
        <v>273</v>
      </c>
      <c r="H184" s="1">
        <v>662</v>
      </c>
      <c r="I184" s="4" t="s">
        <v>304</v>
      </c>
      <c r="J184" s="1" t="s">
        <v>305</v>
      </c>
      <c r="K184" s="1" t="s">
        <v>383</v>
      </c>
      <c r="L184" s="1">
        <v>3</v>
      </c>
      <c r="M184" s="1">
        <v>1</v>
      </c>
      <c r="N184" s="1" t="s">
        <v>384</v>
      </c>
      <c r="O184" s="1" t="s">
        <v>385</v>
      </c>
      <c r="P184" s="1">
        <v>0</v>
      </c>
      <c r="Q184" s="8">
        <v>47800</v>
      </c>
      <c r="R184" s="8">
        <v>1471</v>
      </c>
      <c r="S184" s="8">
        <v>11555</v>
      </c>
      <c r="T184" s="8" t="s">
        <v>386</v>
      </c>
      <c r="U184" s="9">
        <f>IF(R184&gt;0,Q184/R184,"")</f>
        <v>32.494901427600269</v>
      </c>
      <c r="V184" s="10">
        <f>SUMIFS(fct_world_monthly!$J$2:$J$361,fct_world_monthly!$C$2:$C$361,C184,fct_world_monthly!$F$2:$F$361,F184)</f>
        <v>54059104</v>
      </c>
      <c r="W184" s="11">
        <f>IF(V184&gt;0,Q184/V184,"")</f>
        <v>8.8421739287428808E-4</v>
      </c>
      <c r="X184" s="1" t="s">
        <v>232</v>
      </c>
      <c r="Y184" s="1" t="s">
        <v>166</v>
      </c>
      <c r="Z184" s="19">
        <f>IF(U184="","",SUMIFS(Unit_Value_Review_QC!$K$10:$K$53,Unit_Value_Review_QC!$I$10:$I$53,"PARTNER|"&amp;F184&amp;"|"&amp;I184))</f>
        <v>19.366411423422985</v>
      </c>
      <c r="AA184" s="20">
        <f>IFERROR(U184/Z184,"")</f>
        <v>1.6778999845215952</v>
      </c>
      <c r="AB184" s="4" t="str">
        <f>IF(OR(N184&lt;&gt;"REPORTED",U184=""),"NOT_APPLICABLE",IF(OR(AA184&lt;Unit_Value_Review_QC!$I$6,AA184&gt;Unit_Value_Review_QC!$I$5),"REVIEW","WITHIN_BAND"))</f>
        <v>WITHIN_BAND</v>
      </c>
    </row>
    <row r="185" spans="1:28">
      <c r="A185" s="1" t="s">
        <v>569</v>
      </c>
      <c r="B185" s="6">
        <v>43586</v>
      </c>
      <c r="C185" s="1">
        <v>201905</v>
      </c>
      <c r="D185" s="1">
        <v>2019</v>
      </c>
      <c r="E185" s="1">
        <v>5</v>
      </c>
      <c r="F185" s="4" t="s">
        <v>271</v>
      </c>
      <c r="G185" s="4" t="s">
        <v>273</v>
      </c>
      <c r="H185" s="1">
        <v>664</v>
      </c>
      <c r="I185" s="4" t="s">
        <v>307</v>
      </c>
      <c r="J185" s="1" t="s">
        <v>308</v>
      </c>
      <c r="K185" s="1" t="s">
        <v>383</v>
      </c>
      <c r="L185" s="1">
        <v>3</v>
      </c>
      <c r="M185" s="1">
        <v>1</v>
      </c>
      <c r="N185" s="1" t="s">
        <v>384</v>
      </c>
      <c r="O185" s="1" t="s">
        <v>385</v>
      </c>
      <c r="P185" s="1">
        <v>0</v>
      </c>
      <c r="Q185" s="8">
        <v>4803230</v>
      </c>
      <c r="R185" s="8">
        <v>212714</v>
      </c>
      <c r="S185" s="8">
        <v>912388</v>
      </c>
      <c r="T185" s="8" t="s">
        <v>386</v>
      </c>
      <c r="U185" s="9">
        <f>IF(R185&gt;0,Q185/R185,"")</f>
        <v>22.580695205769249</v>
      </c>
      <c r="V185" s="10">
        <f>SUMIFS(fct_world_monthly!$J$2:$J$361,fct_world_monthly!$C$2:$C$361,C185,fct_world_monthly!$F$2:$F$361,F185)</f>
        <v>54059104</v>
      </c>
      <c r="W185" s="11">
        <f>IF(V185&gt;0,Q185/V185,"")</f>
        <v>8.8851454141748262E-2</v>
      </c>
      <c r="X185" s="1" t="s">
        <v>232</v>
      </c>
      <c r="Y185" s="1" t="s">
        <v>166</v>
      </c>
      <c r="Z185" s="19">
        <f>IF(U185="","",SUMIFS(Unit_Value_Review_QC!$K$10:$K$53,Unit_Value_Review_QC!$I$10:$I$53,"PARTNER|"&amp;F185&amp;"|"&amp;I185))</f>
        <v>29.827360886039607</v>
      </c>
      <c r="AA185" s="20">
        <f>IFERROR(U185/Z185,"")</f>
        <v>0.75704636732839192</v>
      </c>
      <c r="AB185" s="4" t="str">
        <f>IF(OR(N185&lt;&gt;"REPORTED",U185=""),"NOT_APPLICABLE",IF(OR(AA185&lt;Unit_Value_Review_QC!$I$6,AA185&gt;Unit_Value_Review_QC!$I$5),"REVIEW","WITHIN_BAND"))</f>
        <v>WITHIN_BAND</v>
      </c>
    </row>
    <row r="186" spans="1:28">
      <c r="A186" s="1" t="s">
        <v>570</v>
      </c>
      <c r="B186" s="6">
        <v>43586</v>
      </c>
      <c r="C186" s="1">
        <v>201905</v>
      </c>
      <c r="D186" s="1">
        <v>2019</v>
      </c>
      <c r="E186" s="1">
        <v>5</v>
      </c>
      <c r="F186" s="4" t="s">
        <v>271</v>
      </c>
      <c r="G186" s="4" t="s">
        <v>273</v>
      </c>
      <c r="H186" s="1">
        <v>666</v>
      </c>
      <c r="I186" s="4" t="s">
        <v>310</v>
      </c>
      <c r="J186" s="1" t="s">
        <v>311</v>
      </c>
      <c r="K186" s="1" t="s">
        <v>383</v>
      </c>
      <c r="L186" s="1">
        <v>3</v>
      </c>
      <c r="M186" s="1">
        <v>1</v>
      </c>
      <c r="N186" s="1" t="s">
        <v>384</v>
      </c>
      <c r="O186" s="1" t="s">
        <v>385</v>
      </c>
      <c r="P186" s="1">
        <v>0</v>
      </c>
      <c r="Q186" s="8">
        <v>1081684</v>
      </c>
      <c r="R186" s="8">
        <v>61227</v>
      </c>
      <c r="S186" s="8">
        <v>202991</v>
      </c>
      <c r="T186" s="8" t="s">
        <v>386</v>
      </c>
      <c r="U186" s="9">
        <f>IF(R186&gt;0,Q186/R186,"")</f>
        <v>17.666780995312525</v>
      </c>
      <c r="V186" s="10">
        <f>SUMIFS(fct_world_monthly!$J$2:$J$361,fct_world_monthly!$C$2:$C$361,C186,fct_world_monthly!$F$2:$F$361,F186)</f>
        <v>54059104</v>
      </c>
      <c r="W186" s="11">
        <f>IF(V186&gt;0,Q186/V186,"")</f>
        <v>2.0009284652590616E-2</v>
      </c>
      <c r="X186" s="1" t="s">
        <v>232</v>
      </c>
      <c r="Y186" s="1" t="s">
        <v>166</v>
      </c>
      <c r="Z186" s="19">
        <f>IF(U186="","",SUMIFS(Unit_Value_Review_QC!$K$10:$K$53,Unit_Value_Review_QC!$I$10:$I$53,"PARTNER|"&amp;F186&amp;"|"&amp;I186))</f>
        <v>14.86106925541052</v>
      </c>
      <c r="AA186" s="20">
        <f>IFERROR(U186/Z186,"")</f>
        <v>1.1887960880661748</v>
      </c>
      <c r="AB186" s="4" t="str">
        <f>IF(OR(N186&lt;&gt;"REPORTED",U186=""),"NOT_APPLICABLE",IF(OR(AA186&lt;Unit_Value_Review_QC!$I$6,AA186&gt;Unit_Value_Review_QC!$I$5),"REVIEW","WITHIN_BAND"))</f>
        <v>WITHIN_BAND</v>
      </c>
    </row>
    <row r="187" spans="1:28">
      <c r="A187" s="1" t="s">
        <v>571</v>
      </c>
      <c r="B187" s="6">
        <v>43586</v>
      </c>
      <c r="C187" s="1">
        <v>201905</v>
      </c>
      <c r="D187" s="1">
        <v>2019</v>
      </c>
      <c r="E187" s="1">
        <v>5</v>
      </c>
      <c r="F187" s="4" t="s">
        <v>271</v>
      </c>
      <c r="G187" s="4" t="s">
        <v>273</v>
      </c>
      <c r="H187" s="1">
        <v>669</v>
      </c>
      <c r="I187" s="4" t="s">
        <v>313</v>
      </c>
      <c r="J187" s="1" t="s">
        <v>314</v>
      </c>
      <c r="K187" s="1" t="s">
        <v>383</v>
      </c>
      <c r="L187" s="1">
        <v>3</v>
      </c>
      <c r="M187" s="1">
        <v>1</v>
      </c>
      <c r="N187" s="1" t="s">
        <v>384</v>
      </c>
      <c r="O187" s="1" t="s">
        <v>385</v>
      </c>
      <c r="P187" s="1">
        <v>0</v>
      </c>
      <c r="Q187" s="8">
        <v>1325656</v>
      </c>
      <c r="R187" s="8">
        <v>70808</v>
      </c>
      <c r="S187" s="8">
        <v>289236</v>
      </c>
      <c r="T187" s="8" t="s">
        <v>386</v>
      </c>
      <c r="U187" s="9">
        <f>IF(R187&gt;0,Q187/R187,"")</f>
        <v>18.72183934018755</v>
      </c>
      <c r="V187" s="10">
        <f>SUMIFS(fct_world_monthly!$J$2:$J$361,fct_world_monthly!$C$2:$C$361,C187,fct_world_monthly!$F$2:$F$361,F187)</f>
        <v>54059104</v>
      </c>
      <c r="W187" s="11">
        <f>IF(V187&gt;0,Q187/V187,"")</f>
        <v>2.4522345024438438E-2</v>
      </c>
      <c r="X187" s="1" t="s">
        <v>232</v>
      </c>
      <c r="Y187" s="1" t="s">
        <v>166</v>
      </c>
      <c r="Z187" s="19">
        <f>IF(U187="","",SUMIFS(Unit_Value_Review_QC!$K$10:$K$53,Unit_Value_Review_QC!$I$10:$I$53,"PARTNER|"&amp;F187&amp;"|"&amp;I187))</f>
        <v>17.070169468034248</v>
      </c>
      <c r="AA187" s="20">
        <f>IFERROR(U187/Z187,"")</f>
        <v>1.0967576728073047</v>
      </c>
      <c r="AB187" s="4" t="str">
        <f>IF(OR(N187&lt;&gt;"REPORTED",U187=""),"NOT_APPLICABLE",IF(OR(AA187&lt;Unit_Value_Review_QC!$I$6,AA187&gt;Unit_Value_Review_QC!$I$5),"REVIEW","WITHIN_BAND"))</f>
        <v>WITHIN_BAND</v>
      </c>
    </row>
    <row r="188" spans="1:28">
      <c r="A188" s="1" t="s">
        <v>572</v>
      </c>
      <c r="B188" s="6">
        <v>43586</v>
      </c>
      <c r="C188" s="1">
        <v>201905</v>
      </c>
      <c r="D188" s="1">
        <v>2019</v>
      </c>
      <c r="E188" s="1">
        <v>5</v>
      </c>
      <c r="F188" s="4" t="s">
        <v>271</v>
      </c>
      <c r="G188" s="4" t="s">
        <v>273</v>
      </c>
      <c r="H188" s="1">
        <v>676</v>
      </c>
      <c r="I188" s="4" t="s">
        <v>316</v>
      </c>
      <c r="J188" s="1" t="s">
        <v>317</v>
      </c>
      <c r="K188" s="1" t="s">
        <v>383</v>
      </c>
      <c r="L188" s="1">
        <v>3</v>
      </c>
      <c r="M188" s="1">
        <v>1</v>
      </c>
      <c r="N188" s="1" t="s">
        <v>384</v>
      </c>
      <c r="O188" s="1" t="s">
        <v>385</v>
      </c>
      <c r="P188" s="1">
        <v>0</v>
      </c>
      <c r="Q188" s="8">
        <v>889777</v>
      </c>
      <c r="R188" s="8">
        <v>48051</v>
      </c>
      <c r="S188" s="8">
        <v>165028</v>
      </c>
      <c r="T188" s="8" t="s">
        <v>386</v>
      </c>
      <c r="U188" s="9">
        <f>IF(R188&gt;0,Q188/R188,"")</f>
        <v>18.517346153045722</v>
      </c>
      <c r="V188" s="10">
        <f>SUMIFS(fct_world_monthly!$J$2:$J$361,fct_world_monthly!$C$2:$C$361,C188,fct_world_monthly!$F$2:$F$361,F188)</f>
        <v>54059104</v>
      </c>
      <c r="W188" s="11">
        <f>IF(V188&gt;0,Q188/V188,"")</f>
        <v>1.6459336802918525E-2</v>
      </c>
      <c r="X188" s="1" t="s">
        <v>232</v>
      </c>
      <c r="Y188" s="1" t="s">
        <v>166</v>
      </c>
      <c r="Z188" s="19">
        <f>IF(U188="","",SUMIFS(Unit_Value_Review_QC!$K$10:$K$53,Unit_Value_Review_QC!$I$10:$I$53,"PARTNER|"&amp;F188&amp;"|"&amp;I188))</f>
        <v>29.259592038236608</v>
      </c>
      <c r="AA188" s="20">
        <f>IFERROR(U188/Z188,"")</f>
        <v>0.63286412636400202</v>
      </c>
      <c r="AB188" s="4" t="str">
        <f>IF(OR(N188&lt;&gt;"REPORTED",U188=""),"NOT_APPLICABLE",IF(OR(AA188&lt;Unit_Value_Review_QC!$I$6,AA188&gt;Unit_Value_Review_QC!$I$5),"REVIEW","WITHIN_BAND"))</f>
        <v>WITHIN_BAND</v>
      </c>
    </row>
    <row r="189" spans="1:28">
      <c r="A189" s="1" t="s">
        <v>573</v>
      </c>
      <c r="B189" s="6">
        <v>43586</v>
      </c>
      <c r="C189" s="1">
        <v>201905</v>
      </c>
      <c r="D189" s="1">
        <v>2019</v>
      </c>
      <c r="E189" s="1">
        <v>5</v>
      </c>
      <c r="F189" s="4" t="s">
        <v>271</v>
      </c>
      <c r="G189" s="4" t="s">
        <v>273</v>
      </c>
      <c r="H189" s="1">
        <v>690</v>
      </c>
      <c r="I189" s="4" t="s">
        <v>319</v>
      </c>
      <c r="J189" s="1" t="s">
        <v>320</v>
      </c>
      <c r="K189" s="1" t="s">
        <v>383</v>
      </c>
      <c r="L189" s="1">
        <v>3</v>
      </c>
      <c r="M189" s="1">
        <v>1</v>
      </c>
      <c r="N189" s="1" t="s">
        <v>384</v>
      </c>
      <c r="O189" s="1" t="s">
        <v>385</v>
      </c>
      <c r="P189" s="1">
        <v>0</v>
      </c>
      <c r="Q189" s="8">
        <v>1618285</v>
      </c>
      <c r="R189" s="8">
        <v>78661</v>
      </c>
      <c r="S189" s="8">
        <v>281562</v>
      </c>
      <c r="T189" s="8" t="s">
        <v>386</v>
      </c>
      <c r="U189" s="9">
        <f>IF(R189&gt;0,Q189/R189,"")</f>
        <v>20.572901437815435</v>
      </c>
      <c r="V189" s="10">
        <f>SUMIFS(fct_world_monthly!$J$2:$J$361,fct_world_monthly!$C$2:$C$361,C189,fct_world_monthly!$F$2:$F$361,F189)</f>
        <v>54059104</v>
      </c>
      <c r="W189" s="11">
        <f>IF(V189&gt;0,Q189/V189,"")</f>
        <v>2.9935475808108104E-2</v>
      </c>
      <c r="X189" s="1" t="s">
        <v>232</v>
      </c>
      <c r="Y189" s="1" t="s">
        <v>166</v>
      </c>
      <c r="Z189" s="19">
        <f>IF(U189="","",SUMIFS(Unit_Value_Review_QC!$K$10:$K$53,Unit_Value_Review_QC!$I$10:$I$53,"PARTNER|"&amp;F189&amp;"|"&amp;I189))</f>
        <v>24.149636282520802</v>
      </c>
      <c r="AA189" s="20">
        <f>IFERROR(U189/Z189,"")</f>
        <v>0.85189280687866253</v>
      </c>
      <c r="AB189" s="4" t="str">
        <f>IF(OR(N189&lt;&gt;"REPORTED",U189=""),"NOT_APPLICABLE",IF(OR(AA189&lt;Unit_Value_Review_QC!$I$6,AA189&gt;Unit_Value_Review_QC!$I$5),"REVIEW","WITHIN_BAND"))</f>
        <v>WITHIN_BAND</v>
      </c>
    </row>
    <row r="190" spans="1:28">
      <c r="A190" s="1" t="s">
        <v>574</v>
      </c>
      <c r="B190" s="6">
        <v>43586</v>
      </c>
      <c r="C190" s="1">
        <v>201905</v>
      </c>
      <c r="D190" s="1">
        <v>2019</v>
      </c>
      <c r="E190" s="1">
        <v>5</v>
      </c>
      <c r="F190" s="4" t="s">
        <v>271</v>
      </c>
      <c r="G190" s="4" t="s">
        <v>273</v>
      </c>
      <c r="H190" s="1">
        <v>696</v>
      </c>
      <c r="I190" s="4" t="s">
        <v>322</v>
      </c>
      <c r="J190" s="1" t="s">
        <v>323</v>
      </c>
      <c r="K190" s="1" t="s">
        <v>383</v>
      </c>
      <c r="L190" s="1">
        <v>3</v>
      </c>
      <c r="M190" s="1">
        <v>1</v>
      </c>
      <c r="N190" s="1" t="s">
        <v>384</v>
      </c>
      <c r="O190" s="1" t="s">
        <v>385</v>
      </c>
      <c r="P190" s="1">
        <v>0</v>
      </c>
      <c r="Q190" s="8">
        <v>396421</v>
      </c>
      <c r="R190" s="8">
        <v>19744</v>
      </c>
      <c r="S190" s="8">
        <v>50573</v>
      </c>
      <c r="T190" s="8" t="s">
        <v>386</v>
      </c>
      <c r="U190" s="9">
        <f>IF(R190&gt;0,Q190/R190,"")</f>
        <v>20.078049027552673</v>
      </c>
      <c r="V190" s="10">
        <f>SUMIFS(fct_world_monthly!$J$2:$J$361,fct_world_monthly!$C$2:$C$361,C190,fct_world_monthly!$F$2:$F$361,F190)</f>
        <v>54059104</v>
      </c>
      <c r="W190" s="11">
        <f>IF(V190&gt;0,Q190/V190,"")</f>
        <v>7.3331034121468233E-3</v>
      </c>
      <c r="X190" s="1" t="s">
        <v>232</v>
      </c>
      <c r="Y190" s="1" t="s">
        <v>166</v>
      </c>
      <c r="Z190" s="19">
        <f>IF(U190="","",SUMIFS(Unit_Value_Review_QC!$K$10:$K$53,Unit_Value_Review_QC!$I$10:$I$53,"PARTNER|"&amp;F190&amp;"|"&amp;I190))</f>
        <v>19.130986055641273</v>
      </c>
      <c r="AA190" s="20">
        <f>IFERROR(U190/Z190,"")</f>
        <v>1.0495041379026113</v>
      </c>
      <c r="AB190" s="4" t="str">
        <f>IF(OR(N190&lt;&gt;"REPORTED",U190=""),"NOT_APPLICABLE",IF(OR(AA190&lt;Unit_Value_Review_QC!$I$6,AA190&gt;Unit_Value_Review_QC!$I$5),"REVIEW","WITHIN_BAND"))</f>
        <v>WITHIN_BAND</v>
      </c>
    </row>
    <row r="191" spans="1:28">
      <c r="A191" s="1" t="s">
        <v>575</v>
      </c>
      <c r="B191" s="6">
        <v>43586</v>
      </c>
      <c r="C191" s="1">
        <v>201905</v>
      </c>
      <c r="D191" s="1">
        <v>2019</v>
      </c>
      <c r="E191" s="1">
        <v>5</v>
      </c>
      <c r="F191" s="4" t="s">
        <v>271</v>
      </c>
      <c r="G191" s="4" t="s">
        <v>273</v>
      </c>
      <c r="H191" s="1">
        <v>720</v>
      </c>
      <c r="I191" s="4" t="s">
        <v>325</v>
      </c>
      <c r="J191" s="1" t="s">
        <v>326</v>
      </c>
      <c r="K191" s="1" t="s">
        <v>383</v>
      </c>
      <c r="L191" s="1">
        <v>3</v>
      </c>
      <c r="M191" s="1">
        <v>1</v>
      </c>
      <c r="N191" s="1" t="s">
        <v>384</v>
      </c>
      <c r="O191" s="1" t="s">
        <v>385</v>
      </c>
      <c r="P191" s="1">
        <v>0</v>
      </c>
      <c r="Q191" s="8">
        <v>9371662</v>
      </c>
      <c r="R191" s="8">
        <v>362731</v>
      </c>
      <c r="S191" s="8">
        <v>1214254</v>
      </c>
      <c r="T191" s="8" t="s">
        <v>386</v>
      </c>
      <c r="U191" s="9">
        <f>IF(R191&gt;0,Q191/R191,"")</f>
        <v>25.836396668605662</v>
      </c>
      <c r="V191" s="10">
        <f>SUMIFS(fct_world_monthly!$J$2:$J$361,fct_world_monthly!$C$2:$C$361,C191,fct_world_monthly!$F$2:$F$361,F191)</f>
        <v>54059104</v>
      </c>
      <c r="W191" s="11">
        <f>IF(V191&gt;0,Q191/V191,"")</f>
        <v>0.17335955105730202</v>
      </c>
      <c r="X191" s="1" t="s">
        <v>232</v>
      </c>
      <c r="Y191" s="1" t="s">
        <v>166</v>
      </c>
      <c r="Z191" s="19">
        <f>IF(U191="","",SUMIFS(Unit_Value_Review_QC!$K$10:$K$53,Unit_Value_Review_QC!$I$10:$I$53,"PARTNER|"&amp;F191&amp;"|"&amp;I191))</f>
        <v>27.635683246354834</v>
      </c>
      <c r="AA191" s="20">
        <f>IFERROR(U191/Z191,"")</f>
        <v>0.93489263277083989</v>
      </c>
      <c r="AB191" s="4" t="str">
        <f>IF(OR(N191&lt;&gt;"REPORTED",U191=""),"NOT_APPLICABLE",IF(OR(AA191&lt;Unit_Value_Review_QC!$I$6,AA191&gt;Unit_Value_Review_QC!$I$5),"REVIEW","WITHIN_BAND"))</f>
        <v>WITHIN_BAND</v>
      </c>
    </row>
    <row r="192" spans="1:28">
      <c r="A192" s="1" t="s">
        <v>576</v>
      </c>
      <c r="B192" s="6">
        <v>43586</v>
      </c>
      <c r="C192" s="1">
        <v>201905</v>
      </c>
      <c r="D192" s="1">
        <v>2019</v>
      </c>
      <c r="E192" s="1">
        <v>5</v>
      </c>
      <c r="F192" s="4" t="s">
        <v>278</v>
      </c>
      <c r="G192" s="4" t="s">
        <v>279</v>
      </c>
      <c r="H192" s="1">
        <v>52</v>
      </c>
      <c r="I192" s="4" t="s">
        <v>296</v>
      </c>
      <c r="J192" s="1" t="s">
        <v>297</v>
      </c>
      <c r="K192" s="1" t="s">
        <v>383</v>
      </c>
      <c r="L192" s="1">
        <v>3</v>
      </c>
      <c r="M192" s="1">
        <v>1</v>
      </c>
      <c r="N192" s="1" t="s">
        <v>384</v>
      </c>
      <c r="O192" s="1" t="s">
        <v>385</v>
      </c>
      <c r="P192" s="1">
        <v>0</v>
      </c>
      <c r="Q192" s="8">
        <v>1291610</v>
      </c>
      <c r="R192" s="8">
        <v>54322</v>
      </c>
      <c r="S192" s="8">
        <v>140212</v>
      </c>
      <c r="T192" s="8" t="s">
        <v>386</v>
      </c>
      <c r="U192" s="9">
        <f>IF(R192&gt;0,Q192/R192,"")</f>
        <v>23.77692279371157</v>
      </c>
      <c r="V192" s="10">
        <f>SUMIFS(fct_world_monthly!$J$2:$J$361,fct_world_monthly!$C$2:$C$361,C192,fct_world_monthly!$F$2:$F$361,F192)</f>
        <v>37132917</v>
      </c>
      <c r="W192" s="11">
        <f>IF(V192&gt;0,Q192/V192,"")</f>
        <v>3.4783424097815964E-2</v>
      </c>
      <c r="X192" s="1" t="s">
        <v>232</v>
      </c>
      <c r="Y192" s="1" t="s">
        <v>166</v>
      </c>
      <c r="Z192" s="19">
        <f>IF(U192="","",SUMIFS(Unit_Value_Review_QC!$K$10:$K$53,Unit_Value_Review_QC!$I$10:$I$53,"PARTNER|"&amp;F192&amp;"|"&amp;I192))</f>
        <v>35.036766549381447</v>
      </c>
      <c r="AA192" s="20">
        <f>IFERROR(U192/Z192,"")</f>
        <v>0.67862777120713891</v>
      </c>
      <c r="AB192" s="4" t="str">
        <f>IF(OR(N192&lt;&gt;"REPORTED",U192=""),"NOT_APPLICABLE",IF(OR(AA192&lt;Unit_Value_Review_QC!$I$6,AA192&gt;Unit_Value_Review_QC!$I$5),"REVIEW","WITHIN_BAND"))</f>
        <v>WITHIN_BAND</v>
      </c>
    </row>
    <row r="193" spans="1:28">
      <c r="A193" s="1" t="s">
        <v>577</v>
      </c>
      <c r="B193" s="6">
        <v>43586</v>
      </c>
      <c r="C193" s="1">
        <v>201905</v>
      </c>
      <c r="D193" s="1">
        <v>2019</v>
      </c>
      <c r="E193" s="1">
        <v>5</v>
      </c>
      <c r="F193" s="4" t="s">
        <v>278</v>
      </c>
      <c r="G193" s="4" t="s">
        <v>279</v>
      </c>
      <c r="H193" s="1">
        <v>204</v>
      </c>
      <c r="I193" s="4" t="s">
        <v>301</v>
      </c>
      <c r="J193" s="1" t="s">
        <v>302</v>
      </c>
      <c r="K193" s="1" t="s">
        <v>383</v>
      </c>
      <c r="L193" s="1">
        <v>3</v>
      </c>
      <c r="M193" s="1">
        <v>1</v>
      </c>
      <c r="N193" s="1" t="s">
        <v>384</v>
      </c>
      <c r="O193" s="1" t="s">
        <v>385</v>
      </c>
      <c r="P193" s="1">
        <v>0</v>
      </c>
      <c r="Q193" s="8">
        <v>81541</v>
      </c>
      <c r="R193" s="8">
        <v>2618</v>
      </c>
      <c r="S193" s="8">
        <v>9720</v>
      </c>
      <c r="T193" s="8" t="s">
        <v>386</v>
      </c>
      <c r="U193" s="9">
        <f>IF(R193&gt;0,Q193/R193,"")</f>
        <v>31.146294881589</v>
      </c>
      <c r="V193" s="10">
        <f>SUMIFS(fct_world_monthly!$J$2:$J$361,fct_world_monthly!$C$2:$C$361,C193,fct_world_monthly!$F$2:$F$361,F193)</f>
        <v>37132917</v>
      </c>
      <c r="W193" s="11">
        <f>IF(V193&gt;0,Q193/V193,"")</f>
        <v>2.1959222864177353E-3</v>
      </c>
      <c r="X193" s="1" t="s">
        <v>232</v>
      </c>
      <c r="Y193" s="1" t="s">
        <v>166</v>
      </c>
      <c r="Z193" s="19">
        <f>IF(U193="","",SUMIFS(Unit_Value_Review_QC!$K$10:$K$53,Unit_Value_Review_QC!$I$10:$I$53,"PARTNER|"&amp;F193&amp;"|"&amp;I193))</f>
        <v>33.195880622110131</v>
      </c>
      <c r="AA193" s="20">
        <f>IFERROR(U193/Z193,"")</f>
        <v>0.93825782892001353</v>
      </c>
      <c r="AB193" s="4" t="str">
        <f>IF(OR(N193&lt;&gt;"REPORTED",U193=""),"NOT_APPLICABLE",IF(OR(AA193&lt;Unit_Value_Review_QC!$I$6,AA193&gt;Unit_Value_Review_QC!$I$5),"REVIEW","WITHIN_BAND"))</f>
        <v>WITHIN_BAND</v>
      </c>
    </row>
    <row r="194" spans="1:28">
      <c r="A194" s="1" t="s">
        <v>578</v>
      </c>
      <c r="B194" s="6">
        <v>43586</v>
      </c>
      <c r="C194" s="1">
        <v>201905</v>
      </c>
      <c r="D194" s="1">
        <v>2019</v>
      </c>
      <c r="E194" s="1">
        <v>5</v>
      </c>
      <c r="F194" s="4" t="s">
        <v>278</v>
      </c>
      <c r="G194" s="4" t="s">
        <v>279</v>
      </c>
      <c r="H194" s="1">
        <v>662</v>
      </c>
      <c r="I194" s="4" t="s">
        <v>304</v>
      </c>
      <c r="J194" s="1" t="s">
        <v>305</v>
      </c>
      <c r="K194" s="1" t="s">
        <v>383</v>
      </c>
      <c r="L194" s="1">
        <v>3</v>
      </c>
      <c r="M194" s="1">
        <v>1</v>
      </c>
      <c r="N194" s="1" t="s">
        <v>384</v>
      </c>
      <c r="O194" s="1" t="s">
        <v>385</v>
      </c>
      <c r="P194" s="1">
        <v>0</v>
      </c>
      <c r="Q194" s="8">
        <v>305398</v>
      </c>
      <c r="R194" s="8">
        <v>26224</v>
      </c>
      <c r="S194" s="8">
        <v>103451</v>
      </c>
      <c r="T194" s="8" t="s">
        <v>386</v>
      </c>
      <c r="U194" s="9">
        <f>IF(R194&gt;0,Q194/R194,"")</f>
        <v>11.645744356314825</v>
      </c>
      <c r="V194" s="10">
        <f>SUMIFS(fct_world_monthly!$J$2:$J$361,fct_world_monthly!$C$2:$C$361,C194,fct_world_monthly!$F$2:$F$361,F194)</f>
        <v>37132917</v>
      </c>
      <c r="W194" s="11">
        <f>IF(V194&gt;0,Q194/V194,"")</f>
        <v>8.2244548684392346E-3</v>
      </c>
      <c r="X194" s="1" t="s">
        <v>232</v>
      </c>
      <c r="Y194" s="1" t="s">
        <v>166</v>
      </c>
      <c r="Z194" s="19">
        <f>IF(U194="","",SUMIFS(Unit_Value_Review_QC!$K$10:$K$53,Unit_Value_Review_QC!$I$10:$I$53,"PARTNER|"&amp;F194&amp;"|"&amp;I194))</f>
        <v>11.552282298889692</v>
      </c>
      <c r="AA194" s="20">
        <f>IFERROR(U194/Z194,"")</f>
        <v>1.0080903543565687</v>
      </c>
      <c r="AB194" s="4" t="str">
        <f>IF(OR(N194&lt;&gt;"REPORTED",U194=""),"NOT_APPLICABLE",IF(OR(AA194&lt;Unit_Value_Review_QC!$I$6,AA194&gt;Unit_Value_Review_QC!$I$5),"REVIEW","WITHIN_BAND"))</f>
        <v>WITHIN_BAND</v>
      </c>
    </row>
    <row r="195" spans="1:28">
      <c r="A195" s="1" t="s">
        <v>579</v>
      </c>
      <c r="B195" s="6">
        <v>43586</v>
      </c>
      <c r="C195" s="1">
        <v>201905</v>
      </c>
      <c r="D195" s="1">
        <v>2019</v>
      </c>
      <c r="E195" s="1">
        <v>5</v>
      </c>
      <c r="F195" s="4" t="s">
        <v>278</v>
      </c>
      <c r="G195" s="4" t="s">
        <v>279</v>
      </c>
      <c r="H195" s="1">
        <v>664</v>
      </c>
      <c r="I195" s="4" t="s">
        <v>307</v>
      </c>
      <c r="J195" s="1" t="s">
        <v>308</v>
      </c>
      <c r="K195" s="1" t="s">
        <v>383</v>
      </c>
      <c r="L195" s="1">
        <v>3</v>
      </c>
      <c r="M195" s="1">
        <v>1</v>
      </c>
      <c r="N195" s="1" t="s">
        <v>384</v>
      </c>
      <c r="O195" s="1" t="s">
        <v>385</v>
      </c>
      <c r="P195" s="1">
        <v>0</v>
      </c>
      <c r="Q195" s="8">
        <v>5213846</v>
      </c>
      <c r="R195" s="8">
        <v>274207</v>
      </c>
      <c r="S195" s="8">
        <v>1167809</v>
      </c>
      <c r="T195" s="8" t="s">
        <v>386</v>
      </c>
      <c r="U195" s="9">
        <f>IF(R195&gt;0,Q195/R195,"")</f>
        <v>19.014270241095232</v>
      </c>
      <c r="V195" s="10">
        <f>SUMIFS(fct_world_monthly!$J$2:$J$361,fct_world_monthly!$C$2:$C$361,C195,fct_world_monthly!$F$2:$F$361,F195)</f>
        <v>37132917</v>
      </c>
      <c r="W195" s="11">
        <f>IF(V195&gt;0,Q195/V195,"")</f>
        <v>0.14041035343385494</v>
      </c>
      <c r="X195" s="1" t="s">
        <v>232</v>
      </c>
      <c r="Y195" s="1" t="s">
        <v>166</v>
      </c>
      <c r="Z195" s="19">
        <f>IF(U195="","",SUMIFS(Unit_Value_Review_QC!$K$10:$K$53,Unit_Value_Review_QC!$I$10:$I$53,"PARTNER|"&amp;F195&amp;"|"&amp;I195))</f>
        <v>20.753901094655859</v>
      </c>
      <c r="AA195" s="20">
        <f>IFERROR(U195/Z195,"")</f>
        <v>0.91617812739752424</v>
      </c>
      <c r="AB195" s="4" t="str">
        <f>IF(OR(N195&lt;&gt;"REPORTED",U195=""),"NOT_APPLICABLE",IF(OR(AA195&lt;Unit_Value_Review_QC!$I$6,AA195&gt;Unit_Value_Review_QC!$I$5),"REVIEW","WITHIN_BAND"))</f>
        <v>WITHIN_BAND</v>
      </c>
    </row>
    <row r="196" spans="1:28">
      <c r="A196" s="1" t="s">
        <v>580</v>
      </c>
      <c r="B196" s="6">
        <v>43586</v>
      </c>
      <c r="C196" s="1">
        <v>201905</v>
      </c>
      <c r="D196" s="1">
        <v>2019</v>
      </c>
      <c r="E196" s="1">
        <v>5</v>
      </c>
      <c r="F196" s="4" t="s">
        <v>278</v>
      </c>
      <c r="G196" s="4" t="s">
        <v>279</v>
      </c>
      <c r="H196" s="1">
        <v>666</v>
      </c>
      <c r="I196" s="4" t="s">
        <v>310</v>
      </c>
      <c r="J196" s="1" t="s">
        <v>311</v>
      </c>
      <c r="K196" s="1" t="s">
        <v>383</v>
      </c>
      <c r="L196" s="1">
        <v>3</v>
      </c>
      <c r="M196" s="1">
        <v>1</v>
      </c>
      <c r="N196" s="1" t="s">
        <v>384</v>
      </c>
      <c r="O196" s="1" t="s">
        <v>385</v>
      </c>
      <c r="P196" s="1">
        <v>0</v>
      </c>
      <c r="Q196" s="8">
        <v>12630325</v>
      </c>
      <c r="R196" s="8">
        <v>785973</v>
      </c>
      <c r="S196" s="8">
        <v>3009049</v>
      </c>
      <c r="T196" s="8" t="s">
        <v>386</v>
      </c>
      <c r="U196" s="9">
        <f>IF(R196&gt;0,Q196/R196,"")</f>
        <v>16.06966778757031</v>
      </c>
      <c r="V196" s="10">
        <f>SUMIFS(fct_world_monthly!$J$2:$J$361,fct_world_monthly!$C$2:$C$361,C196,fct_world_monthly!$F$2:$F$361,F196)</f>
        <v>37132917</v>
      </c>
      <c r="W196" s="11">
        <f>IF(V196&gt;0,Q196/V196,"")</f>
        <v>0.3401382390723573</v>
      </c>
      <c r="X196" s="1" t="s">
        <v>232</v>
      </c>
      <c r="Y196" s="1" t="s">
        <v>166</v>
      </c>
      <c r="Z196" s="19">
        <f>IF(U196="","",SUMIFS(Unit_Value_Review_QC!$K$10:$K$53,Unit_Value_Review_QC!$I$10:$I$53,"PARTNER|"&amp;F196&amp;"|"&amp;I196))</f>
        <v>16.653214733323903</v>
      </c>
      <c r="AA196" s="20">
        <f>IFERROR(U196/Z196,"")</f>
        <v>0.96495890102312276</v>
      </c>
      <c r="AB196" s="4" t="str">
        <f>IF(OR(N196&lt;&gt;"REPORTED",U196=""),"NOT_APPLICABLE",IF(OR(AA196&lt;Unit_Value_Review_QC!$I$6,AA196&gt;Unit_Value_Review_QC!$I$5),"REVIEW","WITHIN_BAND"))</f>
        <v>WITHIN_BAND</v>
      </c>
    </row>
    <row r="197" spans="1:28">
      <c r="A197" s="1" t="s">
        <v>581</v>
      </c>
      <c r="B197" s="6">
        <v>43586</v>
      </c>
      <c r="C197" s="1">
        <v>201905</v>
      </c>
      <c r="D197" s="1">
        <v>2019</v>
      </c>
      <c r="E197" s="1">
        <v>5</v>
      </c>
      <c r="F197" s="4" t="s">
        <v>278</v>
      </c>
      <c r="G197" s="4" t="s">
        <v>279</v>
      </c>
      <c r="H197" s="1">
        <v>669</v>
      </c>
      <c r="I197" s="4" t="s">
        <v>313</v>
      </c>
      <c r="J197" s="1" t="s">
        <v>314</v>
      </c>
      <c r="K197" s="1" t="s">
        <v>383</v>
      </c>
      <c r="L197" s="1">
        <v>3</v>
      </c>
      <c r="M197" s="1">
        <v>1</v>
      </c>
      <c r="N197" s="1" t="s">
        <v>384</v>
      </c>
      <c r="O197" s="1" t="s">
        <v>385</v>
      </c>
      <c r="P197" s="1">
        <v>0</v>
      </c>
      <c r="Q197" s="8">
        <v>563218</v>
      </c>
      <c r="R197" s="8">
        <v>26998</v>
      </c>
      <c r="S197" s="8">
        <v>113679</v>
      </c>
      <c r="T197" s="8" t="s">
        <v>386</v>
      </c>
      <c r="U197" s="9">
        <f>IF(R197&gt;0,Q197/R197,"")</f>
        <v>20.861471220090376</v>
      </c>
      <c r="V197" s="10">
        <f>SUMIFS(fct_world_monthly!$J$2:$J$361,fct_world_monthly!$C$2:$C$361,C197,fct_world_monthly!$F$2:$F$361,F197)</f>
        <v>37132917</v>
      </c>
      <c r="W197" s="11">
        <f>IF(V197&gt;0,Q197/V197,"")</f>
        <v>1.5167620685441975E-2</v>
      </c>
      <c r="X197" s="1" t="s">
        <v>232</v>
      </c>
      <c r="Y197" s="1" t="s">
        <v>166</v>
      </c>
      <c r="Z197" s="19">
        <f>IF(U197="","",SUMIFS(Unit_Value_Review_QC!$K$10:$K$53,Unit_Value_Review_QC!$I$10:$I$53,"PARTNER|"&amp;F197&amp;"|"&amp;I197))</f>
        <v>20.668787815742178</v>
      </c>
      <c r="AA197" s="20">
        <f>IFERROR(U197/Z197,"")</f>
        <v>1.0093224337133813</v>
      </c>
      <c r="AB197" s="4" t="str">
        <f>IF(OR(N197&lt;&gt;"REPORTED",U197=""),"NOT_APPLICABLE",IF(OR(AA197&lt;Unit_Value_Review_QC!$I$6,AA197&gt;Unit_Value_Review_QC!$I$5),"REVIEW","WITHIN_BAND"))</f>
        <v>WITHIN_BAND</v>
      </c>
    </row>
    <row r="198" spans="1:28">
      <c r="A198" s="1" t="s">
        <v>582</v>
      </c>
      <c r="B198" s="6">
        <v>43586</v>
      </c>
      <c r="C198" s="1">
        <v>201905</v>
      </c>
      <c r="D198" s="1">
        <v>2019</v>
      </c>
      <c r="E198" s="1">
        <v>5</v>
      </c>
      <c r="F198" s="4" t="s">
        <v>278</v>
      </c>
      <c r="G198" s="4" t="s">
        <v>279</v>
      </c>
      <c r="H198" s="1">
        <v>676</v>
      </c>
      <c r="I198" s="4" t="s">
        <v>316</v>
      </c>
      <c r="J198" s="1" t="s">
        <v>317</v>
      </c>
      <c r="K198" s="1" t="s">
        <v>383</v>
      </c>
      <c r="L198" s="1">
        <v>3</v>
      </c>
      <c r="M198" s="1">
        <v>1</v>
      </c>
      <c r="N198" s="1" t="s">
        <v>384</v>
      </c>
      <c r="O198" s="1" t="s">
        <v>385</v>
      </c>
      <c r="P198" s="1">
        <v>0</v>
      </c>
      <c r="Q198" s="8">
        <v>24532</v>
      </c>
      <c r="R198" s="8">
        <v>591</v>
      </c>
      <c r="S198" s="8">
        <v>4910</v>
      </c>
      <c r="T198" s="8" t="s">
        <v>386</v>
      </c>
      <c r="U198" s="9">
        <f>IF(R198&gt;0,Q198/R198,"")</f>
        <v>41.509306260575293</v>
      </c>
      <c r="V198" s="10">
        <f>SUMIFS(fct_world_monthly!$J$2:$J$361,fct_world_monthly!$C$2:$C$361,C198,fct_world_monthly!$F$2:$F$361,F198)</f>
        <v>37132917</v>
      </c>
      <c r="W198" s="11">
        <f>IF(V198&gt;0,Q198/V198,"")</f>
        <v>6.6065372671907248E-4</v>
      </c>
      <c r="X198" s="1" t="s">
        <v>232</v>
      </c>
      <c r="Y198" s="1" t="s">
        <v>166</v>
      </c>
      <c r="Z198" s="19">
        <f>IF(U198="","",SUMIFS(Unit_Value_Review_QC!$K$10:$K$53,Unit_Value_Review_QC!$I$10:$I$53,"PARTNER|"&amp;F198&amp;"|"&amp;I198))</f>
        <v>22.71683967704729</v>
      </c>
      <c r="AA198" s="20">
        <f>IFERROR(U198/Z198,"")</f>
        <v>1.8272482814814948</v>
      </c>
      <c r="AB198" s="4" t="str">
        <f>IF(OR(N198&lt;&gt;"REPORTED",U198=""),"NOT_APPLICABLE",IF(OR(AA198&lt;Unit_Value_Review_QC!$I$6,AA198&gt;Unit_Value_Review_QC!$I$5),"REVIEW","WITHIN_BAND"))</f>
        <v>WITHIN_BAND</v>
      </c>
    </row>
    <row r="199" spans="1:28">
      <c r="A199" s="1" t="s">
        <v>583</v>
      </c>
      <c r="B199" s="6">
        <v>43586</v>
      </c>
      <c r="C199" s="1">
        <v>201905</v>
      </c>
      <c r="D199" s="1">
        <v>2019</v>
      </c>
      <c r="E199" s="1">
        <v>5</v>
      </c>
      <c r="F199" s="4" t="s">
        <v>278</v>
      </c>
      <c r="G199" s="4" t="s">
        <v>279</v>
      </c>
      <c r="H199" s="1">
        <v>690</v>
      </c>
      <c r="I199" s="4" t="s">
        <v>319</v>
      </c>
      <c r="J199" s="1" t="s">
        <v>320</v>
      </c>
      <c r="K199" s="1" t="s">
        <v>383</v>
      </c>
      <c r="L199" s="1">
        <v>3</v>
      </c>
      <c r="M199" s="1">
        <v>1</v>
      </c>
      <c r="N199" s="1" t="s">
        <v>384</v>
      </c>
      <c r="O199" s="1" t="s">
        <v>385</v>
      </c>
      <c r="P199" s="1">
        <v>0</v>
      </c>
      <c r="Q199" s="8">
        <v>1612189</v>
      </c>
      <c r="R199" s="8">
        <v>67603</v>
      </c>
      <c r="S199" s="8">
        <v>210867</v>
      </c>
      <c r="T199" s="8" t="s">
        <v>386</v>
      </c>
      <c r="U199" s="9">
        <f>IF(R199&gt;0,Q199/R199,"")</f>
        <v>23.84789136576779</v>
      </c>
      <c r="V199" s="10">
        <f>SUMIFS(fct_world_monthly!$J$2:$J$361,fct_world_monthly!$C$2:$C$361,C199,fct_world_monthly!$F$2:$F$361,F199)</f>
        <v>37132917</v>
      </c>
      <c r="W199" s="11">
        <f>IF(V199&gt;0,Q199/V199,"")</f>
        <v>4.3416707607430896E-2</v>
      </c>
      <c r="X199" s="1" t="s">
        <v>232</v>
      </c>
      <c r="Y199" s="1" t="s">
        <v>166</v>
      </c>
      <c r="Z199" s="19">
        <f>IF(U199="","",SUMIFS(Unit_Value_Review_QC!$K$10:$K$53,Unit_Value_Review_QC!$I$10:$I$53,"PARTNER|"&amp;F199&amp;"|"&amp;I199))</f>
        <v>28.158453665195097</v>
      </c>
      <c r="AA199" s="20">
        <f>IFERROR(U199/Z199,"")</f>
        <v>0.84691764857971152</v>
      </c>
      <c r="AB199" s="4" t="str">
        <f>IF(OR(N199&lt;&gt;"REPORTED",U199=""),"NOT_APPLICABLE",IF(OR(AA199&lt;Unit_Value_Review_QC!$I$6,AA199&gt;Unit_Value_Review_QC!$I$5),"REVIEW","WITHIN_BAND"))</f>
        <v>WITHIN_BAND</v>
      </c>
    </row>
    <row r="200" spans="1:28">
      <c r="A200" s="1" t="s">
        <v>584</v>
      </c>
      <c r="B200" s="6">
        <v>43586</v>
      </c>
      <c r="C200" s="1">
        <v>201905</v>
      </c>
      <c r="D200" s="1">
        <v>2019</v>
      </c>
      <c r="E200" s="1">
        <v>5</v>
      </c>
      <c r="F200" s="4" t="s">
        <v>278</v>
      </c>
      <c r="G200" s="4" t="s">
        <v>279</v>
      </c>
      <c r="H200" s="1">
        <v>696</v>
      </c>
      <c r="I200" s="4" t="s">
        <v>322</v>
      </c>
      <c r="J200" s="1" t="s">
        <v>323</v>
      </c>
      <c r="K200" s="1" t="s">
        <v>383</v>
      </c>
      <c r="L200" s="1">
        <v>3</v>
      </c>
      <c r="M200" s="1">
        <v>1</v>
      </c>
      <c r="N200" s="1" t="s">
        <v>384</v>
      </c>
      <c r="O200" s="1" t="s">
        <v>385</v>
      </c>
      <c r="P200" s="1">
        <v>0</v>
      </c>
      <c r="Q200" s="8">
        <v>1071574</v>
      </c>
      <c r="R200" s="8">
        <v>44769</v>
      </c>
      <c r="S200" s="8">
        <v>146543</v>
      </c>
      <c r="T200" s="8" t="s">
        <v>386</v>
      </c>
      <c r="U200" s="9">
        <f>IF(R200&gt;0,Q200/R200,"")</f>
        <v>23.935625097723872</v>
      </c>
      <c r="V200" s="10">
        <f>SUMIFS(fct_world_monthly!$J$2:$J$361,fct_world_monthly!$C$2:$C$361,C200,fct_world_monthly!$F$2:$F$361,F200)</f>
        <v>37132917</v>
      </c>
      <c r="W200" s="11">
        <f>IF(V200&gt;0,Q200/V200,"")</f>
        <v>2.8857792130901002E-2</v>
      </c>
      <c r="X200" s="1" t="s">
        <v>232</v>
      </c>
      <c r="Y200" s="1" t="s">
        <v>166</v>
      </c>
      <c r="Z200" s="19">
        <f>IF(U200="","",SUMIFS(Unit_Value_Review_QC!$K$10:$K$53,Unit_Value_Review_QC!$I$10:$I$53,"PARTNER|"&amp;F200&amp;"|"&amp;I200))</f>
        <v>25.266638688646662</v>
      </c>
      <c r="AA200" s="20">
        <f>IFERROR(U200/Z200,"")</f>
        <v>0.94732130350520782</v>
      </c>
      <c r="AB200" s="4" t="str">
        <f>IF(OR(N200&lt;&gt;"REPORTED",U200=""),"NOT_APPLICABLE",IF(OR(AA200&lt;Unit_Value_Review_QC!$I$6,AA200&gt;Unit_Value_Review_QC!$I$5),"REVIEW","WITHIN_BAND"))</f>
        <v>WITHIN_BAND</v>
      </c>
    </row>
    <row r="201" spans="1:28">
      <c r="A201" s="1" t="s">
        <v>585</v>
      </c>
      <c r="B201" s="6">
        <v>43586</v>
      </c>
      <c r="C201" s="1">
        <v>201905</v>
      </c>
      <c r="D201" s="1">
        <v>2019</v>
      </c>
      <c r="E201" s="1">
        <v>5</v>
      </c>
      <c r="F201" s="4" t="s">
        <v>278</v>
      </c>
      <c r="G201" s="4" t="s">
        <v>279</v>
      </c>
      <c r="H201" s="1">
        <v>720</v>
      </c>
      <c r="I201" s="4" t="s">
        <v>325</v>
      </c>
      <c r="J201" s="1" t="s">
        <v>326</v>
      </c>
      <c r="K201" s="1" t="s">
        <v>383</v>
      </c>
      <c r="L201" s="1">
        <v>3</v>
      </c>
      <c r="M201" s="1">
        <v>1</v>
      </c>
      <c r="N201" s="1" t="s">
        <v>384</v>
      </c>
      <c r="O201" s="1" t="s">
        <v>385</v>
      </c>
      <c r="P201" s="1">
        <v>0</v>
      </c>
      <c r="Q201" s="8">
        <v>2601305</v>
      </c>
      <c r="R201" s="8">
        <v>146148</v>
      </c>
      <c r="S201" s="8">
        <v>489075</v>
      </c>
      <c r="T201" s="8" t="s">
        <v>386</v>
      </c>
      <c r="U201" s="9">
        <f>IF(R201&gt;0,Q201/R201,"")</f>
        <v>17.799114596162795</v>
      </c>
      <c r="V201" s="10">
        <f>SUMIFS(fct_world_monthly!$J$2:$J$361,fct_world_monthly!$C$2:$C$361,C201,fct_world_monthly!$F$2:$F$361,F201)</f>
        <v>37132917</v>
      </c>
      <c r="W201" s="11">
        <f>IF(V201&gt;0,Q201/V201,"")</f>
        <v>7.0053882381499955E-2</v>
      </c>
      <c r="X201" s="1" t="s">
        <v>232</v>
      </c>
      <c r="Y201" s="1" t="s">
        <v>166</v>
      </c>
      <c r="Z201" s="19">
        <f>IF(U201="","",SUMIFS(Unit_Value_Review_QC!$K$10:$K$53,Unit_Value_Review_QC!$I$10:$I$53,"PARTNER|"&amp;F201&amp;"|"&amp;I201))</f>
        <v>23.211497613909994</v>
      </c>
      <c r="AA201" s="20">
        <f>IFERROR(U201/Z201,"")</f>
        <v>0.76682318789703119</v>
      </c>
      <c r="AB201" s="4" t="str">
        <f>IF(OR(N201&lt;&gt;"REPORTED",U201=""),"NOT_APPLICABLE",IF(OR(AA201&lt;Unit_Value_Review_QC!$I$6,AA201&gt;Unit_Value_Review_QC!$I$5),"REVIEW","WITHIN_BAND"))</f>
        <v>WITHIN_BAND</v>
      </c>
    </row>
    <row r="202" spans="1:28">
      <c r="A202" s="1" t="s">
        <v>586</v>
      </c>
      <c r="B202" s="6">
        <v>43617</v>
      </c>
      <c r="C202" s="1">
        <v>201906</v>
      </c>
      <c r="D202" s="1">
        <v>2019</v>
      </c>
      <c r="E202" s="1">
        <v>6</v>
      </c>
      <c r="F202" s="4" t="s">
        <v>256</v>
      </c>
      <c r="G202" s="4" t="s">
        <v>258</v>
      </c>
      <c r="H202" s="1">
        <v>52</v>
      </c>
      <c r="I202" s="4" t="s">
        <v>296</v>
      </c>
      <c r="J202" s="1" t="s">
        <v>297</v>
      </c>
      <c r="K202" s="1" t="s">
        <v>383</v>
      </c>
      <c r="L202" s="1">
        <v>3</v>
      </c>
      <c r="M202" s="1">
        <v>1</v>
      </c>
      <c r="N202" s="1" t="s">
        <v>384</v>
      </c>
      <c r="O202" s="1" t="s">
        <v>385</v>
      </c>
      <c r="P202" s="1">
        <v>0</v>
      </c>
      <c r="Q202" s="8">
        <v>14563364</v>
      </c>
      <c r="R202" s="8">
        <v>779013</v>
      </c>
      <c r="S202" s="8">
        <v>4103540</v>
      </c>
      <c r="T202" s="8" t="s">
        <v>386</v>
      </c>
      <c r="U202" s="9">
        <f>IF(R202&gt;0,Q202/R202,"")</f>
        <v>18.694635391193728</v>
      </c>
      <c r="V202" s="10">
        <f>SUMIFS(fct_world_monthly!$J$2:$J$361,fct_world_monthly!$C$2:$C$361,C202,fct_world_monthly!$F$2:$F$361,F202)</f>
        <v>124359836</v>
      </c>
      <c r="W202" s="11">
        <f>IF(V202&gt;0,Q202/V202,"")</f>
        <v>0.11710665170063428</v>
      </c>
      <c r="X202" s="1" t="s">
        <v>232</v>
      </c>
      <c r="Y202" s="1" t="s">
        <v>166</v>
      </c>
      <c r="Z202" s="19">
        <f>IF(U202="","",SUMIFS(Unit_Value_Review_QC!$K$10:$K$53,Unit_Value_Review_QC!$I$10:$I$53,"PARTNER|"&amp;F202&amp;"|"&amp;I202))</f>
        <v>20.461444760337919</v>
      </c>
      <c r="AA202" s="20">
        <f>IFERROR(U202/Z202,"")</f>
        <v>0.9136517782669511</v>
      </c>
      <c r="AB202" s="4" t="str">
        <f>IF(OR(N202&lt;&gt;"REPORTED",U202=""),"NOT_APPLICABLE",IF(OR(AA202&lt;Unit_Value_Review_QC!$I$6,AA202&gt;Unit_Value_Review_QC!$I$5),"REVIEW","WITHIN_BAND"))</f>
        <v>WITHIN_BAND</v>
      </c>
    </row>
    <row r="203" spans="1:28">
      <c r="A203" s="1" t="s">
        <v>587</v>
      </c>
      <c r="B203" s="6">
        <v>43617</v>
      </c>
      <c r="C203" s="1">
        <v>201906</v>
      </c>
      <c r="D203" s="1">
        <v>2019</v>
      </c>
      <c r="E203" s="1">
        <v>6</v>
      </c>
      <c r="F203" s="4" t="s">
        <v>256</v>
      </c>
      <c r="G203" s="4" t="s">
        <v>258</v>
      </c>
      <c r="H203" s="1">
        <v>204</v>
      </c>
      <c r="I203" s="4" t="s">
        <v>301</v>
      </c>
      <c r="J203" s="1" t="s">
        <v>302</v>
      </c>
      <c r="K203" s="1" t="s">
        <v>383</v>
      </c>
      <c r="L203" s="1">
        <v>3</v>
      </c>
      <c r="M203" s="1">
        <v>1</v>
      </c>
      <c r="N203" s="1" t="s">
        <v>384</v>
      </c>
      <c r="O203" s="1" t="s">
        <v>385</v>
      </c>
      <c r="P203" s="1">
        <v>0</v>
      </c>
      <c r="Q203" s="8">
        <v>1296619</v>
      </c>
      <c r="R203" s="8">
        <v>191672</v>
      </c>
      <c r="S203" s="8">
        <v>1364671</v>
      </c>
      <c r="T203" s="8" t="s">
        <v>386</v>
      </c>
      <c r="U203" s="9">
        <f>IF(R203&gt;0,Q203/R203,"")</f>
        <v>6.7647804582828996</v>
      </c>
      <c r="V203" s="10">
        <f>SUMIFS(fct_world_monthly!$J$2:$J$361,fct_world_monthly!$C$2:$C$361,C203,fct_world_monthly!$F$2:$F$361,F203)</f>
        <v>124359836</v>
      </c>
      <c r="W203" s="11">
        <f>IF(V203&gt;0,Q203/V203,"")</f>
        <v>1.0426348584120037E-2</v>
      </c>
      <c r="X203" s="1" t="s">
        <v>232</v>
      </c>
      <c r="Y203" s="1" t="s">
        <v>166</v>
      </c>
      <c r="Z203" s="19">
        <f>IF(U203="","",SUMIFS(Unit_Value_Review_QC!$K$10:$K$53,Unit_Value_Review_QC!$I$10:$I$53,"PARTNER|"&amp;F203&amp;"|"&amp;I203))</f>
        <v>7.8392981154747989</v>
      </c>
      <c r="AA203" s="20">
        <f>IFERROR(U203/Z203,"")</f>
        <v>0.8629319052083505</v>
      </c>
      <c r="AB203" s="4" t="str">
        <f>IF(OR(N203&lt;&gt;"REPORTED",U203=""),"NOT_APPLICABLE",IF(OR(AA203&lt;Unit_Value_Review_QC!$I$6,AA203&gt;Unit_Value_Review_QC!$I$5),"REVIEW","WITHIN_BAND"))</f>
        <v>WITHIN_BAND</v>
      </c>
    </row>
    <row r="204" spans="1:28">
      <c r="A204" s="1" t="s">
        <v>588</v>
      </c>
      <c r="B204" s="6">
        <v>43617</v>
      </c>
      <c r="C204" s="1">
        <v>201906</v>
      </c>
      <c r="D204" s="1">
        <v>2019</v>
      </c>
      <c r="E204" s="1">
        <v>6</v>
      </c>
      <c r="F204" s="4" t="s">
        <v>256</v>
      </c>
      <c r="G204" s="4" t="s">
        <v>258</v>
      </c>
      <c r="H204" s="1">
        <v>662</v>
      </c>
      <c r="I204" s="4" t="s">
        <v>304</v>
      </c>
      <c r="J204" s="1" t="s">
        <v>305</v>
      </c>
      <c r="K204" s="1" t="s">
        <v>383</v>
      </c>
      <c r="L204" s="1">
        <v>3</v>
      </c>
      <c r="M204" s="1">
        <v>1</v>
      </c>
      <c r="N204" s="1" t="s">
        <v>384</v>
      </c>
      <c r="O204" s="1" t="s">
        <v>385</v>
      </c>
      <c r="P204" s="1">
        <v>0</v>
      </c>
      <c r="Q204" s="8">
        <v>1988266</v>
      </c>
      <c r="R204" s="8">
        <v>205113</v>
      </c>
      <c r="S204" s="8">
        <v>1112110</v>
      </c>
      <c r="T204" s="8" t="s">
        <v>386</v>
      </c>
      <c r="U204" s="9">
        <f>IF(R204&gt;0,Q204/R204,"")</f>
        <v>9.6935152818202646</v>
      </c>
      <c r="V204" s="10">
        <f>SUMIFS(fct_world_monthly!$J$2:$J$361,fct_world_monthly!$C$2:$C$361,C204,fct_world_monthly!$F$2:$F$361,F204)</f>
        <v>124359836</v>
      </c>
      <c r="W204" s="11">
        <f>IF(V204&gt;0,Q204/V204,"")</f>
        <v>1.5988007575050197E-2</v>
      </c>
      <c r="X204" s="1" t="s">
        <v>232</v>
      </c>
      <c r="Y204" s="1" t="s">
        <v>166</v>
      </c>
      <c r="Z204" s="19">
        <f>IF(U204="","",SUMIFS(Unit_Value_Review_QC!$K$10:$K$53,Unit_Value_Review_QC!$I$10:$I$53,"PARTNER|"&amp;F204&amp;"|"&amp;I204))</f>
        <v>10.235891461787936</v>
      </c>
      <c r="AA204" s="20">
        <f>IFERROR(U204/Z204,"")</f>
        <v>0.94701231622155813</v>
      </c>
      <c r="AB204" s="4" t="str">
        <f>IF(OR(N204&lt;&gt;"REPORTED",U204=""),"NOT_APPLICABLE",IF(OR(AA204&lt;Unit_Value_Review_QC!$I$6,AA204&gt;Unit_Value_Review_QC!$I$5),"REVIEW","WITHIN_BAND"))</f>
        <v>WITHIN_BAND</v>
      </c>
    </row>
    <row r="205" spans="1:28">
      <c r="A205" s="1" t="s">
        <v>589</v>
      </c>
      <c r="B205" s="6">
        <v>43617</v>
      </c>
      <c r="C205" s="1">
        <v>201906</v>
      </c>
      <c r="D205" s="1">
        <v>2019</v>
      </c>
      <c r="E205" s="1">
        <v>6</v>
      </c>
      <c r="F205" s="4" t="s">
        <v>256</v>
      </c>
      <c r="G205" s="4" t="s">
        <v>258</v>
      </c>
      <c r="H205" s="1">
        <v>664</v>
      </c>
      <c r="I205" s="4" t="s">
        <v>307</v>
      </c>
      <c r="J205" s="1" t="s">
        <v>308</v>
      </c>
      <c r="K205" s="1" t="s">
        <v>383</v>
      </c>
      <c r="L205" s="1">
        <v>3</v>
      </c>
      <c r="M205" s="1">
        <v>1</v>
      </c>
      <c r="N205" s="1" t="s">
        <v>384</v>
      </c>
      <c r="O205" s="1" t="s">
        <v>385</v>
      </c>
      <c r="P205" s="1">
        <v>0</v>
      </c>
      <c r="Q205" s="8">
        <v>9364892</v>
      </c>
      <c r="R205" s="8">
        <v>707402</v>
      </c>
      <c r="S205" s="8">
        <v>4611046</v>
      </c>
      <c r="T205" s="8" t="s">
        <v>386</v>
      </c>
      <c r="U205" s="9">
        <f>IF(R205&gt;0,Q205/R205,"")</f>
        <v>13.238430199518803</v>
      </c>
      <c r="V205" s="10">
        <f>SUMIFS(fct_world_monthly!$J$2:$J$361,fct_world_monthly!$C$2:$C$361,C205,fct_world_monthly!$F$2:$F$361,F205)</f>
        <v>124359836</v>
      </c>
      <c r="W205" s="11">
        <f>IF(V205&gt;0,Q205/V205,"")</f>
        <v>7.5304795352094223E-2</v>
      </c>
      <c r="X205" s="1" t="s">
        <v>232</v>
      </c>
      <c r="Y205" s="1" t="s">
        <v>166</v>
      </c>
      <c r="Z205" s="19">
        <f>IF(U205="","",SUMIFS(Unit_Value_Review_QC!$K$10:$K$53,Unit_Value_Review_QC!$I$10:$I$53,"PARTNER|"&amp;F205&amp;"|"&amp;I205))</f>
        <v>13.594059812928137</v>
      </c>
      <c r="AA205" s="20">
        <f>IFERROR(U205/Z205,"")</f>
        <v>0.97383933730590722</v>
      </c>
      <c r="AB205" s="4" t="str">
        <f>IF(OR(N205&lt;&gt;"REPORTED",U205=""),"NOT_APPLICABLE",IF(OR(AA205&lt;Unit_Value_Review_QC!$I$6,AA205&gt;Unit_Value_Review_QC!$I$5),"REVIEW","WITHIN_BAND"))</f>
        <v>WITHIN_BAND</v>
      </c>
    </row>
    <row r="206" spans="1:28">
      <c r="A206" s="1" t="s">
        <v>590</v>
      </c>
      <c r="B206" s="6">
        <v>43617</v>
      </c>
      <c r="C206" s="1">
        <v>201906</v>
      </c>
      <c r="D206" s="1">
        <v>2019</v>
      </c>
      <c r="E206" s="1">
        <v>6</v>
      </c>
      <c r="F206" s="4" t="s">
        <v>256</v>
      </c>
      <c r="G206" s="4" t="s">
        <v>258</v>
      </c>
      <c r="H206" s="1">
        <v>666</v>
      </c>
      <c r="I206" s="4" t="s">
        <v>310</v>
      </c>
      <c r="J206" s="1" t="s">
        <v>311</v>
      </c>
      <c r="K206" s="1" t="s">
        <v>383</v>
      </c>
      <c r="L206" s="1">
        <v>3</v>
      </c>
      <c r="M206" s="1">
        <v>1</v>
      </c>
      <c r="N206" s="1" t="s">
        <v>384</v>
      </c>
      <c r="O206" s="1" t="s">
        <v>385</v>
      </c>
      <c r="P206" s="1">
        <v>0</v>
      </c>
      <c r="Q206" s="8">
        <v>34420832</v>
      </c>
      <c r="R206" s="8">
        <v>3437937</v>
      </c>
      <c r="S206" s="8">
        <v>24276561</v>
      </c>
      <c r="T206" s="8" t="s">
        <v>386</v>
      </c>
      <c r="U206" s="9">
        <f>IF(R206&gt;0,Q206/R206,"")</f>
        <v>10.012060139554622</v>
      </c>
      <c r="V206" s="10">
        <f>SUMIFS(fct_world_monthly!$J$2:$J$361,fct_world_monthly!$C$2:$C$361,C206,fct_world_monthly!$F$2:$F$361,F206)</f>
        <v>124359836</v>
      </c>
      <c r="W206" s="11">
        <f>IF(V206&gt;0,Q206/V206,"")</f>
        <v>0.27678415400933787</v>
      </c>
      <c r="X206" s="1" t="s">
        <v>232</v>
      </c>
      <c r="Y206" s="1" t="s">
        <v>166</v>
      </c>
      <c r="Z206" s="19">
        <f>IF(U206="","",SUMIFS(Unit_Value_Review_QC!$K$10:$K$53,Unit_Value_Review_QC!$I$10:$I$53,"PARTNER|"&amp;F206&amp;"|"&amp;I206))</f>
        <v>10.323147527272614</v>
      </c>
      <c r="AA206" s="20">
        <f>IFERROR(U206/Z206,"")</f>
        <v>0.96986506422618357</v>
      </c>
      <c r="AB206" s="4" t="str">
        <f>IF(OR(N206&lt;&gt;"REPORTED",U206=""),"NOT_APPLICABLE",IF(OR(AA206&lt;Unit_Value_Review_QC!$I$6,AA206&gt;Unit_Value_Review_QC!$I$5),"REVIEW","WITHIN_BAND"))</f>
        <v>WITHIN_BAND</v>
      </c>
    </row>
    <row r="207" spans="1:28">
      <c r="A207" s="1" t="s">
        <v>591</v>
      </c>
      <c r="B207" s="6">
        <v>43617</v>
      </c>
      <c r="C207" s="1">
        <v>201906</v>
      </c>
      <c r="D207" s="1">
        <v>2019</v>
      </c>
      <c r="E207" s="1">
        <v>6</v>
      </c>
      <c r="F207" s="4" t="s">
        <v>256</v>
      </c>
      <c r="G207" s="4" t="s">
        <v>258</v>
      </c>
      <c r="H207" s="1">
        <v>669</v>
      </c>
      <c r="I207" s="4" t="s">
        <v>313</v>
      </c>
      <c r="J207" s="1" t="s">
        <v>314</v>
      </c>
      <c r="K207" s="1" t="s">
        <v>383</v>
      </c>
      <c r="L207" s="1">
        <v>3</v>
      </c>
      <c r="M207" s="1">
        <v>1</v>
      </c>
      <c r="N207" s="1" t="s">
        <v>384</v>
      </c>
      <c r="O207" s="1" t="s">
        <v>385</v>
      </c>
      <c r="P207" s="1">
        <v>0</v>
      </c>
      <c r="Q207" s="8">
        <v>2049765</v>
      </c>
      <c r="R207" s="8">
        <v>151268</v>
      </c>
      <c r="S207" s="8">
        <v>1158470</v>
      </c>
      <c r="T207" s="8" t="s">
        <v>386</v>
      </c>
      <c r="U207" s="9">
        <f>IF(R207&gt;0,Q207/R207,"")</f>
        <v>13.550552661501442</v>
      </c>
      <c r="V207" s="10">
        <f>SUMIFS(fct_world_monthly!$J$2:$J$361,fct_world_monthly!$C$2:$C$361,C207,fct_world_monthly!$F$2:$F$361,F207)</f>
        <v>124359836</v>
      </c>
      <c r="W207" s="11">
        <f>IF(V207&gt;0,Q207/V207,"")</f>
        <v>1.6482532189894494E-2</v>
      </c>
      <c r="X207" s="1" t="s">
        <v>232</v>
      </c>
      <c r="Y207" s="1" t="s">
        <v>166</v>
      </c>
      <c r="Z207" s="19">
        <f>IF(U207="","",SUMIFS(Unit_Value_Review_QC!$K$10:$K$53,Unit_Value_Review_QC!$I$10:$I$53,"PARTNER|"&amp;F207&amp;"|"&amp;I207))</f>
        <v>13.552232139720488</v>
      </c>
      <c r="AA207" s="20">
        <f>IFERROR(U207/Z207,"")</f>
        <v>0.9998760736827903</v>
      </c>
      <c r="AB207" s="4" t="str">
        <f>IF(OR(N207&lt;&gt;"REPORTED",U207=""),"NOT_APPLICABLE",IF(OR(AA207&lt;Unit_Value_Review_QC!$I$6,AA207&gt;Unit_Value_Review_QC!$I$5),"REVIEW","WITHIN_BAND"))</f>
        <v>WITHIN_BAND</v>
      </c>
    </row>
    <row r="208" spans="1:28">
      <c r="A208" s="1" t="s">
        <v>592</v>
      </c>
      <c r="B208" s="6">
        <v>43617</v>
      </c>
      <c r="C208" s="1">
        <v>201906</v>
      </c>
      <c r="D208" s="1">
        <v>2019</v>
      </c>
      <c r="E208" s="1">
        <v>6</v>
      </c>
      <c r="F208" s="4" t="s">
        <v>256</v>
      </c>
      <c r="G208" s="4" t="s">
        <v>258</v>
      </c>
      <c r="H208" s="1">
        <v>676</v>
      </c>
      <c r="I208" s="4" t="s">
        <v>316</v>
      </c>
      <c r="J208" s="1" t="s">
        <v>317</v>
      </c>
      <c r="K208" s="1" t="s">
        <v>383</v>
      </c>
      <c r="L208" s="1">
        <v>3</v>
      </c>
      <c r="M208" s="1">
        <v>1</v>
      </c>
      <c r="N208" s="1" t="s">
        <v>384</v>
      </c>
      <c r="O208" s="1" t="s">
        <v>385</v>
      </c>
      <c r="P208" s="1">
        <v>0</v>
      </c>
      <c r="Q208" s="8">
        <v>109327</v>
      </c>
      <c r="R208" s="8">
        <v>7109</v>
      </c>
      <c r="S208" s="8">
        <v>42326</v>
      </c>
      <c r="T208" s="8" t="s">
        <v>386</v>
      </c>
      <c r="U208" s="9">
        <f>IF(R208&gt;0,Q208/R208,"")</f>
        <v>15.378674919116612</v>
      </c>
      <c r="V208" s="10">
        <f>SUMIFS(fct_world_monthly!$J$2:$J$361,fct_world_monthly!$C$2:$C$361,C208,fct_world_monthly!$F$2:$F$361,F208)</f>
        <v>124359836</v>
      </c>
      <c r="W208" s="11">
        <f>IF(V208&gt;0,Q208/V208,"")</f>
        <v>8.7911823878571215E-4</v>
      </c>
      <c r="X208" s="1" t="s">
        <v>232</v>
      </c>
      <c r="Y208" s="1" t="s">
        <v>166</v>
      </c>
      <c r="Z208" s="19">
        <f>IF(U208="","",SUMIFS(Unit_Value_Review_QC!$K$10:$K$53,Unit_Value_Review_QC!$I$10:$I$53,"PARTNER|"&amp;F208&amp;"|"&amp;I208))</f>
        <v>16.294942108470444</v>
      </c>
      <c r="AA208" s="20">
        <f>IFERROR(U208/Z208,"")</f>
        <v>0.94376984077301285</v>
      </c>
      <c r="AB208" s="4" t="str">
        <f>IF(OR(N208&lt;&gt;"REPORTED",U208=""),"NOT_APPLICABLE",IF(OR(AA208&lt;Unit_Value_Review_QC!$I$6,AA208&gt;Unit_Value_Review_QC!$I$5),"REVIEW","WITHIN_BAND"))</f>
        <v>WITHIN_BAND</v>
      </c>
    </row>
    <row r="209" spans="1:28">
      <c r="A209" s="1" t="s">
        <v>593</v>
      </c>
      <c r="B209" s="6">
        <v>43617</v>
      </c>
      <c r="C209" s="1">
        <v>201906</v>
      </c>
      <c r="D209" s="1">
        <v>2019</v>
      </c>
      <c r="E209" s="1">
        <v>6</v>
      </c>
      <c r="F209" s="4" t="s">
        <v>256</v>
      </c>
      <c r="G209" s="4" t="s">
        <v>258</v>
      </c>
      <c r="H209" s="1">
        <v>690</v>
      </c>
      <c r="I209" s="4" t="s">
        <v>319</v>
      </c>
      <c r="J209" s="1" t="s">
        <v>320</v>
      </c>
      <c r="K209" s="1" t="s">
        <v>383</v>
      </c>
      <c r="L209" s="1">
        <v>3</v>
      </c>
      <c r="M209" s="1">
        <v>1</v>
      </c>
      <c r="N209" s="1" t="s">
        <v>384</v>
      </c>
      <c r="O209" s="1" t="s">
        <v>385</v>
      </c>
      <c r="P209" s="1">
        <v>0</v>
      </c>
      <c r="Q209" s="8">
        <v>881187</v>
      </c>
      <c r="R209" s="8">
        <v>49936</v>
      </c>
      <c r="S209" s="8">
        <v>364426</v>
      </c>
      <c r="T209" s="8" t="s">
        <v>386</v>
      </c>
      <c r="U209" s="9">
        <f>IF(R209&gt;0,Q209/R209,"")</f>
        <v>17.646327298942648</v>
      </c>
      <c r="V209" s="10">
        <f>SUMIFS(fct_world_monthly!$J$2:$J$361,fct_world_monthly!$C$2:$C$361,C209,fct_world_monthly!$F$2:$F$361,F209)</f>
        <v>124359836</v>
      </c>
      <c r="W209" s="11">
        <f>IF(V209&gt;0,Q209/V209,"")</f>
        <v>7.0857845132571576E-3</v>
      </c>
      <c r="X209" s="1" t="s">
        <v>232</v>
      </c>
      <c r="Y209" s="1" t="s">
        <v>166</v>
      </c>
      <c r="Z209" s="19">
        <f>IF(U209="","",SUMIFS(Unit_Value_Review_QC!$K$10:$K$53,Unit_Value_Review_QC!$I$10:$I$53,"PARTNER|"&amp;F209&amp;"|"&amp;I209))</f>
        <v>21.029827109089425</v>
      </c>
      <c r="AA209" s="20">
        <f>IFERROR(U209/Z209,"")</f>
        <v>0.83910948042533484</v>
      </c>
      <c r="AB209" s="4" t="str">
        <f>IF(OR(N209&lt;&gt;"REPORTED",U209=""),"NOT_APPLICABLE",IF(OR(AA209&lt;Unit_Value_Review_QC!$I$6,AA209&gt;Unit_Value_Review_QC!$I$5),"REVIEW","WITHIN_BAND"))</f>
        <v>WITHIN_BAND</v>
      </c>
    </row>
    <row r="210" spans="1:28">
      <c r="A210" s="1" t="s">
        <v>594</v>
      </c>
      <c r="B210" s="6">
        <v>43617</v>
      </c>
      <c r="C210" s="1">
        <v>201906</v>
      </c>
      <c r="D210" s="1">
        <v>2019</v>
      </c>
      <c r="E210" s="1">
        <v>6</v>
      </c>
      <c r="F210" s="4" t="s">
        <v>256</v>
      </c>
      <c r="G210" s="4" t="s">
        <v>258</v>
      </c>
      <c r="H210" s="1">
        <v>696</v>
      </c>
      <c r="I210" s="4" t="s">
        <v>322</v>
      </c>
      <c r="J210" s="1" t="s">
        <v>323</v>
      </c>
      <c r="K210" s="1" t="s">
        <v>383</v>
      </c>
      <c r="L210" s="1">
        <v>3</v>
      </c>
      <c r="M210" s="1">
        <v>1</v>
      </c>
      <c r="N210" s="1" t="s">
        <v>384</v>
      </c>
      <c r="O210" s="1" t="s">
        <v>385</v>
      </c>
      <c r="P210" s="1">
        <v>0</v>
      </c>
      <c r="Q210" s="8">
        <v>1399780</v>
      </c>
      <c r="R210" s="8">
        <v>97836</v>
      </c>
      <c r="S210" s="8">
        <v>557642</v>
      </c>
      <c r="T210" s="8" t="s">
        <v>386</v>
      </c>
      <c r="U210" s="9">
        <f>IF(R210&gt;0,Q210/R210,"")</f>
        <v>14.307412404431906</v>
      </c>
      <c r="V210" s="10">
        <f>SUMIFS(fct_world_monthly!$J$2:$J$361,fct_world_monthly!$C$2:$C$361,C210,fct_world_monthly!$F$2:$F$361,F210)</f>
        <v>124359836</v>
      </c>
      <c r="W210" s="11">
        <f>IF(V210&gt;0,Q210/V210,"")</f>
        <v>1.1255884898400799E-2</v>
      </c>
      <c r="X210" s="1" t="s">
        <v>232</v>
      </c>
      <c r="Y210" s="1" t="s">
        <v>166</v>
      </c>
      <c r="Z210" s="19">
        <f>IF(U210="","",SUMIFS(Unit_Value_Review_QC!$K$10:$K$53,Unit_Value_Review_QC!$I$10:$I$53,"PARTNER|"&amp;F210&amp;"|"&amp;I210))</f>
        <v>18.09118149032647</v>
      </c>
      <c r="AA210" s="20">
        <f>IFERROR(U210/Z210,"")</f>
        <v>0.79085008417400593</v>
      </c>
      <c r="AB210" s="4" t="str">
        <f>IF(OR(N210&lt;&gt;"REPORTED",U210=""),"NOT_APPLICABLE",IF(OR(AA210&lt;Unit_Value_Review_QC!$I$6,AA210&gt;Unit_Value_Review_QC!$I$5),"REVIEW","WITHIN_BAND"))</f>
        <v>WITHIN_BAND</v>
      </c>
    </row>
    <row r="211" spans="1:28">
      <c r="A211" s="1" t="s">
        <v>595</v>
      </c>
      <c r="B211" s="6">
        <v>43617</v>
      </c>
      <c r="C211" s="1">
        <v>201906</v>
      </c>
      <c r="D211" s="1">
        <v>2019</v>
      </c>
      <c r="E211" s="1">
        <v>6</v>
      </c>
      <c r="F211" s="4" t="s">
        <v>256</v>
      </c>
      <c r="G211" s="4" t="s">
        <v>258</v>
      </c>
      <c r="H211" s="1">
        <v>720</v>
      </c>
      <c r="I211" s="4" t="s">
        <v>325</v>
      </c>
      <c r="J211" s="1" t="s">
        <v>326</v>
      </c>
      <c r="K211" s="1" t="s">
        <v>383</v>
      </c>
      <c r="L211" s="1">
        <v>3</v>
      </c>
      <c r="M211" s="1">
        <v>1</v>
      </c>
      <c r="N211" s="1" t="s">
        <v>384</v>
      </c>
      <c r="O211" s="1" t="s">
        <v>385</v>
      </c>
      <c r="P211" s="1">
        <v>0</v>
      </c>
      <c r="Q211" s="8">
        <v>3540720</v>
      </c>
      <c r="R211" s="8">
        <v>200777</v>
      </c>
      <c r="S211" s="8">
        <v>1041598</v>
      </c>
      <c r="T211" s="8" t="s">
        <v>386</v>
      </c>
      <c r="U211" s="9">
        <f>IF(R211&gt;0,Q211/R211,"")</f>
        <v>17.635087684346313</v>
      </c>
      <c r="V211" s="10">
        <f>SUMIFS(fct_world_monthly!$J$2:$J$361,fct_world_monthly!$C$2:$C$361,C211,fct_world_monthly!$F$2:$F$361,F211)</f>
        <v>124359836</v>
      </c>
      <c r="W211" s="11">
        <f>IF(V211&gt;0,Q211/V211,"")</f>
        <v>2.8471571802330134E-2</v>
      </c>
      <c r="X211" s="1" t="s">
        <v>232</v>
      </c>
      <c r="Y211" s="1" t="s">
        <v>166</v>
      </c>
      <c r="Z211" s="19">
        <f>IF(U211="","",SUMIFS(Unit_Value_Review_QC!$K$10:$K$53,Unit_Value_Review_QC!$I$10:$I$53,"PARTNER|"&amp;F211&amp;"|"&amp;I211))</f>
        <v>18.213915185849537</v>
      </c>
      <c r="AA211" s="20">
        <f>IFERROR(U211/Z211,"")</f>
        <v>0.96822058873136096</v>
      </c>
      <c r="AB211" s="4" t="str">
        <f>IF(OR(N211&lt;&gt;"REPORTED",U211=""),"NOT_APPLICABLE",IF(OR(AA211&lt;Unit_Value_Review_QC!$I$6,AA211&gt;Unit_Value_Review_QC!$I$5),"REVIEW","WITHIN_BAND"))</f>
        <v>WITHIN_BAND</v>
      </c>
    </row>
    <row r="212" spans="1:28">
      <c r="A212" s="1" t="s">
        <v>596</v>
      </c>
      <c r="B212" s="6">
        <v>43617</v>
      </c>
      <c r="C212" s="1">
        <v>201906</v>
      </c>
      <c r="D212" s="1">
        <v>2019</v>
      </c>
      <c r="E212" s="1">
        <v>6</v>
      </c>
      <c r="F212" s="4" t="s">
        <v>265</v>
      </c>
      <c r="G212" s="4" t="s">
        <v>266</v>
      </c>
      <c r="H212" s="1">
        <v>52</v>
      </c>
      <c r="I212" s="4" t="s">
        <v>296</v>
      </c>
      <c r="J212" s="1" t="s">
        <v>297</v>
      </c>
      <c r="K212" s="1" t="s">
        <v>383</v>
      </c>
      <c r="L212" s="1">
        <v>3</v>
      </c>
      <c r="M212" s="1">
        <v>1</v>
      </c>
      <c r="N212" s="1" t="s">
        <v>384</v>
      </c>
      <c r="O212" s="1" t="s">
        <v>385</v>
      </c>
      <c r="P212" s="1">
        <v>0</v>
      </c>
      <c r="Q212" s="8">
        <v>2716727</v>
      </c>
      <c r="R212" s="8">
        <v>148878</v>
      </c>
      <c r="S212" s="8">
        <v>506258</v>
      </c>
      <c r="T212" s="8" t="s">
        <v>386</v>
      </c>
      <c r="U212" s="9">
        <f>IF(R212&gt;0,Q212/R212,"")</f>
        <v>18.248008436437889</v>
      </c>
      <c r="V212" s="10">
        <f>SUMIFS(fct_world_monthly!$J$2:$J$361,fct_world_monthly!$C$2:$C$361,C212,fct_world_monthly!$F$2:$F$361,F212)</f>
        <v>30573126</v>
      </c>
      <c r="W212" s="11">
        <f>IF(V212&gt;0,Q212/V212,"")</f>
        <v>8.8859968064763803E-2</v>
      </c>
      <c r="X212" s="1" t="s">
        <v>232</v>
      </c>
      <c r="Y212" s="1" t="s">
        <v>166</v>
      </c>
      <c r="Z212" s="19">
        <f>IF(U212="","",SUMIFS(Unit_Value_Review_QC!$K$10:$K$53,Unit_Value_Review_QC!$I$10:$I$53,"PARTNER|"&amp;F212&amp;"|"&amp;I212))</f>
        <v>19.213268245879746</v>
      </c>
      <c r="AA212" s="20">
        <f>IFERROR(U212/Z212,"")</f>
        <v>0.94976076963642786</v>
      </c>
      <c r="AB212" s="4" t="str">
        <f>IF(OR(N212&lt;&gt;"REPORTED",U212=""),"NOT_APPLICABLE",IF(OR(AA212&lt;Unit_Value_Review_QC!$I$6,AA212&gt;Unit_Value_Review_QC!$I$5),"REVIEW","WITHIN_BAND"))</f>
        <v>WITHIN_BAND</v>
      </c>
    </row>
    <row r="213" spans="1:28">
      <c r="A213" s="1" t="s">
        <v>597</v>
      </c>
      <c r="B213" s="6">
        <v>43617</v>
      </c>
      <c r="C213" s="1">
        <v>201906</v>
      </c>
      <c r="D213" s="1">
        <v>2019</v>
      </c>
      <c r="E213" s="1">
        <v>6</v>
      </c>
      <c r="F213" s="4" t="s">
        <v>265</v>
      </c>
      <c r="G213" s="4" t="s">
        <v>266</v>
      </c>
      <c r="H213" s="1">
        <v>204</v>
      </c>
      <c r="I213" s="4" t="s">
        <v>301</v>
      </c>
      <c r="J213" s="1" t="s">
        <v>302</v>
      </c>
      <c r="K213" s="1" t="s">
        <v>383</v>
      </c>
      <c r="L213" s="1">
        <v>3</v>
      </c>
      <c r="M213" s="1">
        <v>1</v>
      </c>
      <c r="N213" s="1" t="s">
        <v>384</v>
      </c>
      <c r="O213" s="1" t="s">
        <v>385</v>
      </c>
      <c r="P213" s="1">
        <v>0</v>
      </c>
      <c r="Q213" s="8">
        <v>36464</v>
      </c>
      <c r="R213" s="8">
        <v>2787</v>
      </c>
      <c r="S213" s="8">
        <v>11996</v>
      </c>
      <c r="T213" s="8" t="s">
        <v>386</v>
      </c>
      <c r="U213" s="9">
        <f>IF(R213&gt;0,Q213/R213,"")</f>
        <v>13.083602439899533</v>
      </c>
      <c r="V213" s="10">
        <f>SUMIFS(fct_world_monthly!$J$2:$J$361,fct_world_monthly!$C$2:$C$361,C213,fct_world_monthly!$F$2:$F$361,F213)</f>
        <v>30573126</v>
      </c>
      <c r="W213" s="11">
        <f>IF(V213&gt;0,Q213/V213,"")</f>
        <v>1.1926814418649896E-3</v>
      </c>
      <c r="X213" s="1" t="s">
        <v>232</v>
      </c>
      <c r="Y213" s="1" t="s">
        <v>166</v>
      </c>
      <c r="Z213" s="19">
        <f>IF(U213="","",SUMIFS(Unit_Value_Review_QC!$K$10:$K$53,Unit_Value_Review_QC!$I$10:$I$53,"PARTNER|"&amp;F213&amp;"|"&amp;I213))</f>
        <v>16.024818561257973</v>
      </c>
      <c r="AA213" s="20">
        <f>IFERROR(U213/Z213,"")</f>
        <v>0.81645869436118279</v>
      </c>
      <c r="AB213" s="4" t="str">
        <f>IF(OR(N213&lt;&gt;"REPORTED",U213=""),"NOT_APPLICABLE",IF(OR(AA213&lt;Unit_Value_Review_QC!$I$6,AA213&gt;Unit_Value_Review_QC!$I$5),"REVIEW","WITHIN_BAND"))</f>
        <v>WITHIN_BAND</v>
      </c>
    </row>
    <row r="214" spans="1:28">
      <c r="A214" s="1" t="s">
        <v>598</v>
      </c>
      <c r="B214" s="6">
        <v>43617</v>
      </c>
      <c r="C214" s="1">
        <v>201906</v>
      </c>
      <c r="D214" s="1">
        <v>2019</v>
      </c>
      <c r="E214" s="1">
        <v>6</v>
      </c>
      <c r="F214" s="4" t="s">
        <v>265</v>
      </c>
      <c r="G214" s="4" t="s">
        <v>266</v>
      </c>
      <c r="H214" s="1">
        <v>662</v>
      </c>
      <c r="I214" s="4" t="s">
        <v>304</v>
      </c>
      <c r="J214" s="1" t="s">
        <v>305</v>
      </c>
      <c r="K214" s="1" t="s">
        <v>383</v>
      </c>
      <c r="L214" s="1">
        <v>3</v>
      </c>
      <c r="M214" s="1">
        <v>1</v>
      </c>
      <c r="N214" s="1" t="s">
        <v>384</v>
      </c>
      <c r="O214" s="1" t="s">
        <v>385</v>
      </c>
      <c r="P214" s="1">
        <v>0</v>
      </c>
      <c r="Q214" s="8">
        <v>315173</v>
      </c>
      <c r="R214" s="8">
        <v>19871</v>
      </c>
      <c r="S214" s="8">
        <v>63604</v>
      </c>
      <c r="T214" s="8" t="s">
        <v>386</v>
      </c>
      <c r="U214" s="9">
        <f>IF(R214&gt;0,Q214/R214,"")</f>
        <v>15.860953147803331</v>
      </c>
      <c r="V214" s="10">
        <f>SUMIFS(fct_world_monthly!$J$2:$J$361,fct_world_monthly!$C$2:$C$361,C214,fct_world_monthly!$F$2:$F$361,F214)</f>
        <v>30573126</v>
      </c>
      <c r="W214" s="11">
        <f>IF(V214&gt;0,Q214/V214,"")</f>
        <v>1.0308824815624023E-2</v>
      </c>
      <c r="X214" s="1" t="s">
        <v>232</v>
      </c>
      <c r="Y214" s="1" t="s">
        <v>166</v>
      </c>
      <c r="Z214" s="19">
        <f>IF(U214="","",SUMIFS(Unit_Value_Review_QC!$K$10:$K$53,Unit_Value_Review_QC!$I$10:$I$53,"PARTNER|"&amp;F214&amp;"|"&amp;I214))</f>
        <v>13.24068828999865</v>
      </c>
      <c r="AA214" s="20">
        <f>IFERROR(U214/Z214,"")</f>
        <v>1.1978949130449583</v>
      </c>
      <c r="AB214" s="4" t="str">
        <f>IF(OR(N214&lt;&gt;"REPORTED",U214=""),"NOT_APPLICABLE",IF(OR(AA214&lt;Unit_Value_Review_QC!$I$6,AA214&gt;Unit_Value_Review_QC!$I$5),"REVIEW","WITHIN_BAND"))</f>
        <v>WITHIN_BAND</v>
      </c>
    </row>
    <row r="215" spans="1:28">
      <c r="A215" s="1" t="s">
        <v>599</v>
      </c>
      <c r="B215" s="6">
        <v>43617</v>
      </c>
      <c r="C215" s="1">
        <v>201906</v>
      </c>
      <c r="D215" s="1">
        <v>2019</v>
      </c>
      <c r="E215" s="1">
        <v>6</v>
      </c>
      <c r="F215" s="4" t="s">
        <v>265</v>
      </c>
      <c r="G215" s="4" t="s">
        <v>266</v>
      </c>
      <c r="H215" s="1">
        <v>664</v>
      </c>
      <c r="I215" s="4" t="s">
        <v>307</v>
      </c>
      <c r="J215" s="1" t="s">
        <v>308</v>
      </c>
      <c r="K215" s="1" t="s">
        <v>383</v>
      </c>
      <c r="L215" s="1">
        <v>3</v>
      </c>
      <c r="M215" s="1">
        <v>1</v>
      </c>
      <c r="N215" s="1" t="s">
        <v>384</v>
      </c>
      <c r="O215" s="1" t="s">
        <v>385</v>
      </c>
      <c r="P215" s="1">
        <v>0</v>
      </c>
      <c r="Q215" s="8">
        <v>181526</v>
      </c>
      <c r="R215" s="8">
        <v>11509</v>
      </c>
      <c r="S215" s="8">
        <v>43569</v>
      </c>
      <c r="T215" s="8" t="s">
        <v>386</v>
      </c>
      <c r="U215" s="9">
        <f>IF(R215&gt;0,Q215/R215,"")</f>
        <v>15.772525849335302</v>
      </c>
      <c r="V215" s="10">
        <f>SUMIFS(fct_world_monthly!$J$2:$J$361,fct_world_monthly!$C$2:$C$361,C215,fct_world_monthly!$F$2:$F$361,F215)</f>
        <v>30573126</v>
      </c>
      <c r="W215" s="11">
        <f>IF(V215&gt;0,Q215/V215,"")</f>
        <v>5.9374366886788092E-3</v>
      </c>
      <c r="X215" s="1" t="s">
        <v>232</v>
      </c>
      <c r="Y215" s="1" t="s">
        <v>166</v>
      </c>
      <c r="Z215" s="19">
        <f>IF(U215="","",SUMIFS(Unit_Value_Review_QC!$K$10:$K$53,Unit_Value_Review_QC!$I$10:$I$53,"PARTNER|"&amp;F215&amp;"|"&amp;I215))</f>
        <v>13.033767004833301</v>
      </c>
      <c r="AA215" s="20">
        <f>IFERROR(U215/Z215,"")</f>
        <v>1.2101279579024538</v>
      </c>
      <c r="AB215" s="4" t="str">
        <f>IF(OR(N215&lt;&gt;"REPORTED",U215=""),"NOT_APPLICABLE",IF(OR(AA215&lt;Unit_Value_Review_QC!$I$6,AA215&gt;Unit_Value_Review_QC!$I$5),"REVIEW","WITHIN_BAND"))</f>
        <v>WITHIN_BAND</v>
      </c>
    </row>
    <row r="216" spans="1:28">
      <c r="A216" s="1" t="s">
        <v>600</v>
      </c>
      <c r="B216" s="6">
        <v>43617</v>
      </c>
      <c r="C216" s="1">
        <v>201906</v>
      </c>
      <c r="D216" s="1">
        <v>2019</v>
      </c>
      <c r="E216" s="1">
        <v>6</v>
      </c>
      <c r="F216" s="4" t="s">
        <v>265</v>
      </c>
      <c r="G216" s="4" t="s">
        <v>266</v>
      </c>
      <c r="H216" s="1">
        <v>666</v>
      </c>
      <c r="I216" s="4" t="s">
        <v>310</v>
      </c>
      <c r="J216" s="1" t="s">
        <v>311</v>
      </c>
      <c r="K216" s="1" t="s">
        <v>383</v>
      </c>
      <c r="L216" s="1">
        <v>3</v>
      </c>
      <c r="M216" s="1">
        <v>1</v>
      </c>
      <c r="N216" s="1" t="s">
        <v>384</v>
      </c>
      <c r="O216" s="1" t="s">
        <v>385</v>
      </c>
      <c r="P216" s="1">
        <v>0</v>
      </c>
      <c r="Q216" s="8">
        <v>8002190</v>
      </c>
      <c r="R216" s="8">
        <v>643440</v>
      </c>
      <c r="S216" s="8">
        <v>1809205</v>
      </c>
      <c r="T216" s="8" t="s">
        <v>386</v>
      </c>
      <c r="U216" s="9">
        <f>IF(R216&gt;0,Q216/R216,"")</f>
        <v>12.436575282854657</v>
      </c>
      <c r="V216" s="10">
        <f>SUMIFS(fct_world_monthly!$J$2:$J$361,fct_world_monthly!$C$2:$C$361,C216,fct_world_monthly!$F$2:$F$361,F216)</f>
        <v>30573126</v>
      </c>
      <c r="W216" s="11">
        <f>IF(V216&gt;0,Q216/V216,"")</f>
        <v>0.26173934585557262</v>
      </c>
      <c r="X216" s="1" t="s">
        <v>232</v>
      </c>
      <c r="Y216" s="1" t="s">
        <v>166</v>
      </c>
      <c r="Z216" s="19">
        <f>IF(U216="","",SUMIFS(Unit_Value_Review_QC!$K$10:$K$53,Unit_Value_Review_QC!$I$10:$I$53,"PARTNER|"&amp;F216&amp;"|"&amp;I216))</f>
        <v>12.503788450831344</v>
      </c>
      <c r="AA216" s="20">
        <f>IFERROR(U216/Z216,"")</f>
        <v>0.99462457572431029</v>
      </c>
      <c r="AB216" s="4" t="str">
        <f>IF(OR(N216&lt;&gt;"REPORTED",U216=""),"NOT_APPLICABLE",IF(OR(AA216&lt;Unit_Value_Review_QC!$I$6,AA216&gt;Unit_Value_Review_QC!$I$5),"REVIEW","WITHIN_BAND"))</f>
        <v>WITHIN_BAND</v>
      </c>
    </row>
    <row r="217" spans="1:28">
      <c r="A217" s="1" t="s">
        <v>601</v>
      </c>
      <c r="B217" s="6">
        <v>43617</v>
      </c>
      <c r="C217" s="1">
        <v>201906</v>
      </c>
      <c r="D217" s="1">
        <v>2019</v>
      </c>
      <c r="E217" s="1">
        <v>6</v>
      </c>
      <c r="F217" s="4" t="s">
        <v>265</v>
      </c>
      <c r="G217" s="4" t="s">
        <v>266</v>
      </c>
      <c r="H217" s="1">
        <v>669</v>
      </c>
      <c r="I217" s="4" t="s">
        <v>313</v>
      </c>
      <c r="J217" s="1" t="s">
        <v>314</v>
      </c>
      <c r="K217" s="1" t="s">
        <v>383</v>
      </c>
      <c r="L217" s="1">
        <v>3</v>
      </c>
      <c r="M217" s="1">
        <v>1</v>
      </c>
      <c r="N217" s="1" t="s">
        <v>384</v>
      </c>
      <c r="O217" s="1" t="s">
        <v>385</v>
      </c>
      <c r="P217" s="1">
        <v>0</v>
      </c>
      <c r="Q217" s="8">
        <v>249453</v>
      </c>
      <c r="R217" s="8">
        <v>12492</v>
      </c>
      <c r="S217" s="8">
        <v>67692</v>
      </c>
      <c r="T217" s="8" t="s">
        <v>386</v>
      </c>
      <c r="U217" s="9">
        <f>IF(R217&gt;0,Q217/R217,"")</f>
        <v>19.969020172910664</v>
      </c>
      <c r="V217" s="10">
        <f>SUMIFS(fct_world_monthly!$J$2:$J$361,fct_world_monthly!$C$2:$C$361,C217,fct_world_monthly!$F$2:$F$361,F217)</f>
        <v>30573126</v>
      </c>
      <c r="W217" s="11">
        <f>IF(V217&gt;0,Q217/V217,"")</f>
        <v>8.1592245424952619E-3</v>
      </c>
      <c r="X217" s="1" t="s">
        <v>232</v>
      </c>
      <c r="Y217" s="1" t="s">
        <v>166</v>
      </c>
      <c r="Z217" s="19">
        <f>IF(U217="","",SUMIFS(Unit_Value_Review_QC!$K$10:$K$53,Unit_Value_Review_QC!$I$10:$I$53,"PARTNER|"&amp;F217&amp;"|"&amp;I217))</f>
        <v>16.58404384448577</v>
      </c>
      <c r="AA217" s="20">
        <f>IFERROR(U217/Z217,"")</f>
        <v>1.2041104304937307</v>
      </c>
      <c r="AB217" s="4" t="str">
        <f>IF(OR(N217&lt;&gt;"REPORTED",U217=""),"NOT_APPLICABLE",IF(OR(AA217&lt;Unit_Value_Review_QC!$I$6,AA217&gt;Unit_Value_Review_QC!$I$5),"REVIEW","WITHIN_BAND"))</f>
        <v>WITHIN_BAND</v>
      </c>
    </row>
    <row r="218" spans="1:28">
      <c r="A218" s="1" t="s">
        <v>602</v>
      </c>
      <c r="B218" s="6">
        <v>43617</v>
      </c>
      <c r="C218" s="1">
        <v>201906</v>
      </c>
      <c r="D218" s="1">
        <v>2019</v>
      </c>
      <c r="E218" s="1">
        <v>6</v>
      </c>
      <c r="F218" s="4" t="s">
        <v>265</v>
      </c>
      <c r="G218" s="4" t="s">
        <v>266</v>
      </c>
      <c r="H218" s="1">
        <v>676</v>
      </c>
      <c r="I218" s="4" t="s">
        <v>316</v>
      </c>
      <c r="J218" s="1" t="s">
        <v>317</v>
      </c>
      <c r="K218" s="1" t="s">
        <v>383</v>
      </c>
      <c r="L218" s="1">
        <v>3</v>
      </c>
      <c r="M218" s="1">
        <v>1</v>
      </c>
      <c r="N218" s="1" t="s">
        <v>384</v>
      </c>
      <c r="O218" s="1" t="s">
        <v>385</v>
      </c>
      <c r="P218" s="1">
        <v>0</v>
      </c>
      <c r="Q218" s="8">
        <v>1227158</v>
      </c>
      <c r="R218" s="8">
        <v>124188</v>
      </c>
      <c r="S218" s="8">
        <v>403127</v>
      </c>
      <c r="T218" s="8" t="s">
        <v>386</v>
      </c>
      <c r="U218" s="9">
        <f>IF(R218&gt;0,Q218/R218,"")</f>
        <v>9.8814539246948172</v>
      </c>
      <c r="V218" s="10">
        <f>SUMIFS(fct_world_monthly!$J$2:$J$361,fct_world_monthly!$C$2:$C$361,C218,fct_world_monthly!$F$2:$F$361,F218)</f>
        <v>30573126</v>
      </c>
      <c r="W218" s="11">
        <f>IF(V218&gt;0,Q218/V218,"")</f>
        <v>4.0138453621000353E-2</v>
      </c>
      <c r="X218" s="1" t="s">
        <v>232</v>
      </c>
      <c r="Y218" s="1" t="s">
        <v>166</v>
      </c>
      <c r="Z218" s="19">
        <f>IF(U218="","",SUMIFS(Unit_Value_Review_QC!$K$10:$K$53,Unit_Value_Review_QC!$I$10:$I$53,"PARTNER|"&amp;F218&amp;"|"&amp;I218))</f>
        <v>12.705450477595873</v>
      </c>
      <c r="AA218" s="20">
        <f>IFERROR(U218/Z218,"")</f>
        <v>0.77773345715834763</v>
      </c>
      <c r="AB218" s="4" t="str">
        <f>IF(OR(N218&lt;&gt;"REPORTED",U218=""),"NOT_APPLICABLE",IF(OR(AA218&lt;Unit_Value_Review_QC!$I$6,AA218&gt;Unit_Value_Review_QC!$I$5),"REVIEW","WITHIN_BAND"))</f>
        <v>WITHIN_BAND</v>
      </c>
    </row>
    <row r="219" spans="1:28">
      <c r="A219" s="1" t="s">
        <v>603</v>
      </c>
      <c r="B219" s="6">
        <v>43617</v>
      </c>
      <c r="C219" s="1">
        <v>201906</v>
      </c>
      <c r="D219" s="1">
        <v>2019</v>
      </c>
      <c r="E219" s="1">
        <v>6</v>
      </c>
      <c r="F219" s="4" t="s">
        <v>265</v>
      </c>
      <c r="G219" s="4" t="s">
        <v>266</v>
      </c>
      <c r="H219" s="1">
        <v>690</v>
      </c>
      <c r="I219" s="4" t="s">
        <v>319</v>
      </c>
      <c r="J219" s="1" t="s">
        <v>320</v>
      </c>
      <c r="K219" s="1" t="s">
        <v>383</v>
      </c>
      <c r="L219" s="1">
        <v>3</v>
      </c>
      <c r="M219" s="1">
        <v>1</v>
      </c>
      <c r="N219" s="1" t="s">
        <v>384</v>
      </c>
      <c r="O219" s="1" t="s">
        <v>385</v>
      </c>
      <c r="P219" s="1">
        <v>0</v>
      </c>
      <c r="Q219" s="8">
        <v>483573</v>
      </c>
      <c r="R219" s="8">
        <v>25734</v>
      </c>
      <c r="S219" s="8">
        <v>78135</v>
      </c>
      <c r="T219" s="8" t="s">
        <v>386</v>
      </c>
      <c r="U219" s="9">
        <f>IF(R219&gt;0,Q219/R219,"")</f>
        <v>18.79121007227792</v>
      </c>
      <c r="V219" s="10">
        <f>SUMIFS(fct_world_monthly!$J$2:$J$361,fct_world_monthly!$C$2:$C$361,C219,fct_world_monthly!$F$2:$F$361,F219)</f>
        <v>30573126</v>
      </c>
      <c r="W219" s="11">
        <f>IF(V219&gt;0,Q219/V219,"")</f>
        <v>1.5816930202034295E-2</v>
      </c>
      <c r="X219" s="1" t="s">
        <v>232</v>
      </c>
      <c r="Y219" s="1" t="s">
        <v>166</v>
      </c>
      <c r="Z219" s="19">
        <f>IF(U219="","",SUMIFS(Unit_Value_Review_QC!$K$10:$K$53,Unit_Value_Review_QC!$I$10:$I$53,"PARTNER|"&amp;F219&amp;"|"&amp;I219))</f>
        <v>23.234221767733438</v>
      </c>
      <c r="AA219" s="20">
        <f>IFERROR(U219/Z219,"")</f>
        <v>0.80877294966574875</v>
      </c>
      <c r="AB219" s="4" t="str">
        <f>IF(OR(N219&lt;&gt;"REPORTED",U219=""),"NOT_APPLICABLE",IF(OR(AA219&lt;Unit_Value_Review_QC!$I$6,AA219&gt;Unit_Value_Review_QC!$I$5),"REVIEW","WITHIN_BAND"))</f>
        <v>WITHIN_BAND</v>
      </c>
    </row>
    <row r="220" spans="1:28">
      <c r="A220" s="1" t="s">
        <v>604</v>
      </c>
      <c r="B220" s="6">
        <v>43617</v>
      </c>
      <c r="C220" s="1">
        <v>201906</v>
      </c>
      <c r="D220" s="1">
        <v>2019</v>
      </c>
      <c r="E220" s="1">
        <v>6</v>
      </c>
      <c r="F220" s="4" t="s">
        <v>265</v>
      </c>
      <c r="G220" s="4" t="s">
        <v>266</v>
      </c>
      <c r="H220" s="1">
        <v>696</v>
      </c>
      <c r="I220" s="4" t="s">
        <v>322</v>
      </c>
      <c r="J220" s="1" t="s">
        <v>323</v>
      </c>
      <c r="K220" s="1" t="s">
        <v>383</v>
      </c>
      <c r="L220" s="1">
        <v>3</v>
      </c>
      <c r="M220" s="1">
        <v>1</v>
      </c>
      <c r="N220" s="1" t="s">
        <v>384</v>
      </c>
      <c r="O220" s="1" t="s">
        <v>385</v>
      </c>
      <c r="P220" s="1">
        <v>0</v>
      </c>
      <c r="Q220" s="8">
        <v>1268703</v>
      </c>
      <c r="R220" s="8">
        <v>110269</v>
      </c>
      <c r="S220" s="8">
        <v>359485</v>
      </c>
      <c r="T220" s="8" t="s">
        <v>386</v>
      </c>
      <c r="U220" s="9">
        <f>IF(R220&gt;0,Q220/R220,"")</f>
        <v>11.505527392104762</v>
      </c>
      <c r="V220" s="10">
        <f>SUMIFS(fct_world_monthly!$J$2:$J$361,fct_world_monthly!$C$2:$C$361,C220,fct_world_monthly!$F$2:$F$361,F220)</f>
        <v>30573126</v>
      </c>
      <c r="W220" s="11">
        <f>IF(V220&gt;0,Q220/V220,"")</f>
        <v>4.1497326769922058E-2</v>
      </c>
      <c r="X220" s="1" t="s">
        <v>232</v>
      </c>
      <c r="Y220" s="1" t="s">
        <v>166</v>
      </c>
      <c r="Z220" s="19">
        <f>IF(U220="","",SUMIFS(Unit_Value_Review_QC!$K$10:$K$53,Unit_Value_Review_QC!$I$10:$I$53,"PARTNER|"&amp;F220&amp;"|"&amp;I220))</f>
        <v>12.339390026247985</v>
      </c>
      <c r="AA220" s="20">
        <f>IFERROR(U220/Z220,"")</f>
        <v>0.93242270222681545</v>
      </c>
      <c r="AB220" s="4" t="str">
        <f>IF(OR(N220&lt;&gt;"REPORTED",U220=""),"NOT_APPLICABLE",IF(OR(AA220&lt;Unit_Value_Review_QC!$I$6,AA220&gt;Unit_Value_Review_QC!$I$5),"REVIEW","WITHIN_BAND"))</f>
        <v>WITHIN_BAND</v>
      </c>
    </row>
    <row r="221" spans="1:28">
      <c r="A221" s="1" t="s">
        <v>605</v>
      </c>
      <c r="B221" s="6">
        <v>43617</v>
      </c>
      <c r="C221" s="1">
        <v>201906</v>
      </c>
      <c r="D221" s="1">
        <v>2019</v>
      </c>
      <c r="E221" s="1">
        <v>6</v>
      </c>
      <c r="F221" s="4" t="s">
        <v>265</v>
      </c>
      <c r="G221" s="4" t="s">
        <v>266</v>
      </c>
      <c r="H221" s="1">
        <v>720</v>
      </c>
      <c r="I221" s="4" t="s">
        <v>325</v>
      </c>
      <c r="J221" s="1" t="s">
        <v>326</v>
      </c>
      <c r="K221" s="1" t="s">
        <v>383</v>
      </c>
      <c r="L221" s="1">
        <v>3</v>
      </c>
      <c r="M221" s="1">
        <v>1</v>
      </c>
      <c r="N221" s="1" t="s">
        <v>384</v>
      </c>
      <c r="O221" s="1" t="s">
        <v>385</v>
      </c>
      <c r="P221" s="1">
        <v>0</v>
      </c>
      <c r="Q221" s="8">
        <v>7180632</v>
      </c>
      <c r="R221" s="8">
        <v>551698</v>
      </c>
      <c r="S221" s="8">
        <v>1787478</v>
      </c>
      <c r="T221" s="8" t="s">
        <v>386</v>
      </c>
      <c r="U221" s="9">
        <f>IF(R221&gt;0,Q221/R221,"")</f>
        <v>13.015512109886206</v>
      </c>
      <c r="V221" s="10">
        <f>SUMIFS(fct_world_monthly!$J$2:$J$361,fct_world_monthly!$C$2:$C$361,C221,fct_world_monthly!$F$2:$F$361,F221)</f>
        <v>30573126</v>
      </c>
      <c r="W221" s="11">
        <f>IF(V221&gt;0,Q221/V221,"")</f>
        <v>0.23486744535053433</v>
      </c>
      <c r="X221" s="1" t="s">
        <v>232</v>
      </c>
      <c r="Y221" s="1" t="s">
        <v>166</v>
      </c>
      <c r="Z221" s="19">
        <f>IF(U221="","",SUMIFS(Unit_Value_Review_QC!$K$10:$K$53,Unit_Value_Review_QC!$I$10:$I$53,"PARTNER|"&amp;F221&amp;"|"&amp;I221))</f>
        <v>15.158852636173485</v>
      </c>
      <c r="AA221" s="20">
        <f>IFERROR(U221/Z221,"")</f>
        <v>0.85860799773377061</v>
      </c>
      <c r="AB221" s="4" t="str">
        <f>IF(OR(N221&lt;&gt;"REPORTED",U221=""),"NOT_APPLICABLE",IF(OR(AA221&lt;Unit_Value_Review_QC!$I$6,AA221&gt;Unit_Value_Review_QC!$I$5),"REVIEW","WITHIN_BAND"))</f>
        <v>WITHIN_BAND</v>
      </c>
    </row>
    <row r="222" spans="1:28">
      <c r="A222" s="1" t="s">
        <v>606</v>
      </c>
      <c r="B222" s="6">
        <v>43617</v>
      </c>
      <c r="C222" s="1">
        <v>201906</v>
      </c>
      <c r="D222" s="1">
        <v>2019</v>
      </c>
      <c r="E222" s="1">
        <v>6</v>
      </c>
      <c r="F222" s="4" t="s">
        <v>271</v>
      </c>
      <c r="G222" s="4" t="s">
        <v>273</v>
      </c>
      <c r="H222" s="1">
        <v>52</v>
      </c>
      <c r="I222" s="4" t="s">
        <v>296</v>
      </c>
      <c r="J222" s="1" t="s">
        <v>297</v>
      </c>
      <c r="K222" s="1" t="s">
        <v>383</v>
      </c>
      <c r="L222" s="1">
        <v>3</v>
      </c>
      <c r="M222" s="1">
        <v>1</v>
      </c>
      <c r="N222" s="1" t="s">
        <v>384</v>
      </c>
      <c r="O222" s="1" t="s">
        <v>385</v>
      </c>
      <c r="P222" s="1">
        <v>0</v>
      </c>
      <c r="Q222" s="8">
        <v>1965596</v>
      </c>
      <c r="R222" s="8">
        <v>58126</v>
      </c>
      <c r="S222" s="8">
        <v>169424</v>
      </c>
      <c r="T222" s="8" t="s">
        <v>386</v>
      </c>
      <c r="U222" s="9">
        <f>IF(R222&gt;0,Q222/R222,"")</f>
        <v>33.816123593572584</v>
      </c>
      <c r="V222" s="10">
        <f>SUMIFS(fct_world_monthly!$J$2:$J$361,fct_world_monthly!$C$2:$C$361,C222,fct_world_monthly!$F$2:$F$361,F222)</f>
        <v>47238068</v>
      </c>
      <c r="W222" s="11">
        <f>IF(V222&gt;0,Q222/V222,"")</f>
        <v>4.1610423186655303E-2</v>
      </c>
      <c r="X222" s="1" t="s">
        <v>232</v>
      </c>
      <c r="Y222" s="1" t="s">
        <v>166</v>
      </c>
      <c r="Z222" s="19">
        <f>IF(U222="","",SUMIFS(Unit_Value_Review_QC!$K$10:$K$53,Unit_Value_Review_QC!$I$10:$I$53,"PARTNER|"&amp;F222&amp;"|"&amp;I222))</f>
        <v>31.867133143721738</v>
      </c>
      <c r="AA222" s="20">
        <f>IFERROR(U222/Z222,"")</f>
        <v>1.0611598928921795</v>
      </c>
      <c r="AB222" s="4" t="str">
        <f>IF(OR(N222&lt;&gt;"REPORTED",U222=""),"NOT_APPLICABLE",IF(OR(AA222&lt;Unit_Value_Review_QC!$I$6,AA222&gt;Unit_Value_Review_QC!$I$5),"REVIEW","WITHIN_BAND"))</f>
        <v>WITHIN_BAND</v>
      </c>
    </row>
    <row r="223" spans="1:28">
      <c r="A223" s="1" t="s">
        <v>607</v>
      </c>
      <c r="B223" s="6">
        <v>43617</v>
      </c>
      <c r="C223" s="1">
        <v>201906</v>
      </c>
      <c r="D223" s="1">
        <v>2019</v>
      </c>
      <c r="E223" s="1">
        <v>6</v>
      </c>
      <c r="F223" s="4" t="s">
        <v>271</v>
      </c>
      <c r="G223" s="4" t="s">
        <v>273</v>
      </c>
      <c r="H223" s="1">
        <v>204</v>
      </c>
      <c r="I223" s="4" t="s">
        <v>301</v>
      </c>
      <c r="J223" s="1" t="s">
        <v>302</v>
      </c>
      <c r="K223" s="1" t="s">
        <v>383</v>
      </c>
      <c r="L223" s="1">
        <v>3</v>
      </c>
      <c r="M223" s="1">
        <v>1</v>
      </c>
      <c r="N223" s="1" t="s">
        <v>384</v>
      </c>
      <c r="O223" s="1" t="s">
        <v>385</v>
      </c>
      <c r="P223" s="1">
        <v>0</v>
      </c>
      <c r="Q223" s="8">
        <v>1410937</v>
      </c>
      <c r="R223" s="8">
        <v>82136</v>
      </c>
      <c r="S223" s="8">
        <v>260078</v>
      </c>
      <c r="T223" s="8" t="s">
        <v>386</v>
      </c>
      <c r="U223" s="9">
        <f>IF(R223&gt;0,Q223/R223,"")</f>
        <v>17.178058342261615</v>
      </c>
      <c r="V223" s="10">
        <f>SUMIFS(fct_world_monthly!$J$2:$J$361,fct_world_monthly!$C$2:$C$361,C223,fct_world_monthly!$F$2:$F$361,F223)</f>
        <v>47238068</v>
      </c>
      <c r="W223" s="11">
        <f>IF(V223&gt;0,Q223/V223,"")</f>
        <v>2.9868643230709604E-2</v>
      </c>
      <c r="X223" s="1" t="s">
        <v>232</v>
      </c>
      <c r="Y223" s="1" t="s">
        <v>166</v>
      </c>
      <c r="Z223" s="19">
        <f>IF(U223="","",SUMIFS(Unit_Value_Review_QC!$K$10:$K$53,Unit_Value_Review_QC!$I$10:$I$53,"PARTNER|"&amp;F223&amp;"|"&amp;I223))</f>
        <v>19.682231685892088</v>
      </c>
      <c r="AA223" s="20">
        <f>IFERROR(U223/Z223,"")</f>
        <v>0.87276984726150619</v>
      </c>
      <c r="AB223" s="4" t="str">
        <f>IF(OR(N223&lt;&gt;"REPORTED",U223=""),"NOT_APPLICABLE",IF(OR(AA223&lt;Unit_Value_Review_QC!$I$6,AA223&gt;Unit_Value_Review_QC!$I$5),"REVIEW","WITHIN_BAND"))</f>
        <v>WITHIN_BAND</v>
      </c>
    </row>
    <row r="224" spans="1:28">
      <c r="A224" s="1" t="s">
        <v>608</v>
      </c>
      <c r="B224" s="6">
        <v>43617</v>
      </c>
      <c r="C224" s="1">
        <v>201906</v>
      </c>
      <c r="D224" s="1">
        <v>2019</v>
      </c>
      <c r="E224" s="1">
        <v>6</v>
      </c>
      <c r="F224" s="4" t="s">
        <v>271</v>
      </c>
      <c r="G224" s="4" t="s">
        <v>273</v>
      </c>
      <c r="H224" s="1">
        <v>662</v>
      </c>
      <c r="I224" s="4" t="s">
        <v>304</v>
      </c>
      <c r="J224" s="1" t="s">
        <v>305</v>
      </c>
      <c r="K224" s="1" t="s">
        <v>383</v>
      </c>
      <c r="L224" s="1">
        <v>3</v>
      </c>
      <c r="M224" s="1">
        <v>1</v>
      </c>
      <c r="N224" s="1" t="s">
        <v>384</v>
      </c>
      <c r="O224" s="1" t="s">
        <v>385</v>
      </c>
      <c r="P224" s="1">
        <v>0</v>
      </c>
      <c r="Q224" s="8">
        <v>164653</v>
      </c>
      <c r="R224" s="8">
        <v>8800</v>
      </c>
      <c r="S224" s="8">
        <v>45829</v>
      </c>
      <c r="T224" s="8" t="s">
        <v>386</v>
      </c>
      <c r="U224" s="9">
        <f>IF(R224&gt;0,Q224/R224,"")</f>
        <v>18.710568181818182</v>
      </c>
      <c r="V224" s="10">
        <f>SUMIFS(fct_world_monthly!$J$2:$J$361,fct_world_monthly!$C$2:$C$361,C224,fct_world_monthly!$F$2:$F$361,F224)</f>
        <v>47238068</v>
      </c>
      <c r="W224" s="11">
        <f>IF(V224&gt;0,Q224/V224,"")</f>
        <v>3.4855997920998803E-3</v>
      </c>
      <c r="X224" s="1" t="s">
        <v>232</v>
      </c>
      <c r="Y224" s="1" t="s">
        <v>166</v>
      </c>
      <c r="Z224" s="19">
        <f>IF(U224="","",SUMIFS(Unit_Value_Review_QC!$K$10:$K$53,Unit_Value_Review_QC!$I$10:$I$53,"PARTNER|"&amp;F224&amp;"|"&amp;I224))</f>
        <v>19.366411423422985</v>
      </c>
      <c r="AA224" s="20">
        <f>IFERROR(U224/Z224,"")</f>
        <v>0.96613501452253647</v>
      </c>
      <c r="AB224" s="4" t="str">
        <f>IF(OR(N224&lt;&gt;"REPORTED",U224=""),"NOT_APPLICABLE",IF(OR(AA224&lt;Unit_Value_Review_QC!$I$6,AA224&gt;Unit_Value_Review_QC!$I$5),"REVIEW","WITHIN_BAND"))</f>
        <v>WITHIN_BAND</v>
      </c>
    </row>
    <row r="225" spans="1:28">
      <c r="A225" s="1" t="s">
        <v>609</v>
      </c>
      <c r="B225" s="6">
        <v>43617</v>
      </c>
      <c r="C225" s="1">
        <v>201906</v>
      </c>
      <c r="D225" s="1">
        <v>2019</v>
      </c>
      <c r="E225" s="1">
        <v>6</v>
      </c>
      <c r="F225" s="4" t="s">
        <v>271</v>
      </c>
      <c r="G225" s="4" t="s">
        <v>273</v>
      </c>
      <c r="H225" s="1">
        <v>664</v>
      </c>
      <c r="I225" s="4" t="s">
        <v>307</v>
      </c>
      <c r="J225" s="1" t="s">
        <v>308</v>
      </c>
      <c r="K225" s="1" t="s">
        <v>383</v>
      </c>
      <c r="L225" s="1">
        <v>3</v>
      </c>
      <c r="M225" s="1">
        <v>1</v>
      </c>
      <c r="N225" s="1" t="s">
        <v>384</v>
      </c>
      <c r="O225" s="1" t="s">
        <v>385</v>
      </c>
      <c r="P225" s="1">
        <v>0</v>
      </c>
      <c r="Q225" s="8">
        <v>3344290</v>
      </c>
      <c r="R225" s="8">
        <v>130561</v>
      </c>
      <c r="S225" s="8">
        <v>562553</v>
      </c>
      <c r="T225" s="8" t="s">
        <v>386</v>
      </c>
      <c r="U225" s="9">
        <f>IF(R225&gt;0,Q225/R225,"")</f>
        <v>25.61477010745935</v>
      </c>
      <c r="V225" s="10">
        <f>SUMIFS(fct_world_monthly!$J$2:$J$361,fct_world_monthly!$C$2:$C$361,C225,fct_world_monthly!$F$2:$F$361,F225)</f>
        <v>47238068</v>
      </c>
      <c r="W225" s="11">
        <f>IF(V225&gt;0,Q225/V225,"")</f>
        <v>7.0796502515725238E-2</v>
      </c>
      <c r="X225" s="1" t="s">
        <v>232</v>
      </c>
      <c r="Y225" s="1" t="s">
        <v>166</v>
      </c>
      <c r="Z225" s="19">
        <f>IF(U225="","",SUMIFS(Unit_Value_Review_QC!$K$10:$K$53,Unit_Value_Review_QC!$I$10:$I$53,"PARTNER|"&amp;F225&amp;"|"&amp;I225))</f>
        <v>29.827360886039607</v>
      </c>
      <c r="AA225" s="20">
        <f>IFERROR(U225/Z225,"")</f>
        <v>0.85876756597155346</v>
      </c>
      <c r="AB225" s="4" t="str">
        <f>IF(OR(N225&lt;&gt;"REPORTED",U225=""),"NOT_APPLICABLE",IF(OR(AA225&lt;Unit_Value_Review_QC!$I$6,AA225&gt;Unit_Value_Review_QC!$I$5),"REVIEW","WITHIN_BAND"))</f>
        <v>WITHIN_BAND</v>
      </c>
    </row>
    <row r="226" spans="1:28">
      <c r="A226" s="1" t="s">
        <v>610</v>
      </c>
      <c r="B226" s="6">
        <v>43617</v>
      </c>
      <c r="C226" s="1">
        <v>201906</v>
      </c>
      <c r="D226" s="1">
        <v>2019</v>
      </c>
      <c r="E226" s="1">
        <v>6</v>
      </c>
      <c r="F226" s="4" t="s">
        <v>271</v>
      </c>
      <c r="G226" s="4" t="s">
        <v>273</v>
      </c>
      <c r="H226" s="1">
        <v>666</v>
      </c>
      <c r="I226" s="4" t="s">
        <v>310</v>
      </c>
      <c r="J226" s="1" t="s">
        <v>311</v>
      </c>
      <c r="K226" s="1" t="s">
        <v>383</v>
      </c>
      <c r="L226" s="1">
        <v>3</v>
      </c>
      <c r="M226" s="1">
        <v>1</v>
      </c>
      <c r="N226" s="1" t="s">
        <v>384</v>
      </c>
      <c r="O226" s="1" t="s">
        <v>385</v>
      </c>
      <c r="P226" s="1">
        <v>0</v>
      </c>
      <c r="Q226" s="8">
        <v>872904</v>
      </c>
      <c r="R226" s="8">
        <v>65052</v>
      </c>
      <c r="S226" s="8">
        <v>210338</v>
      </c>
      <c r="T226" s="8" t="s">
        <v>386</v>
      </c>
      <c r="U226" s="9">
        <f>IF(R226&gt;0,Q226/R226,"")</f>
        <v>13.41855746172293</v>
      </c>
      <c r="V226" s="10">
        <f>SUMIFS(fct_world_monthly!$J$2:$J$361,fct_world_monthly!$C$2:$C$361,C226,fct_world_monthly!$F$2:$F$361,F226)</f>
        <v>47238068</v>
      </c>
      <c r="W226" s="11">
        <f>IF(V226&gt;0,Q226/V226,"")</f>
        <v>1.8478825171258064E-2</v>
      </c>
      <c r="X226" s="1" t="s">
        <v>232</v>
      </c>
      <c r="Y226" s="1" t="s">
        <v>166</v>
      </c>
      <c r="Z226" s="19">
        <f>IF(U226="","",SUMIFS(Unit_Value_Review_QC!$K$10:$K$53,Unit_Value_Review_QC!$I$10:$I$53,"PARTNER|"&amp;F226&amp;"|"&amp;I226))</f>
        <v>14.86106925541052</v>
      </c>
      <c r="AA226" s="20">
        <f>IFERROR(U226/Z226,"")</f>
        <v>0.90293351246160103</v>
      </c>
      <c r="AB226" s="4" t="str">
        <f>IF(OR(N226&lt;&gt;"REPORTED",U226=""),"NOT_APPLICABLE",IF(OR(AA226&lt;Unit_Value_Review_QC!$I$6,AA226&gt;Unit_Value_Review_QC!$I$5),"REVIEW","WITHIN_BAND"))</f>
        <v>WITHIN_BAND</v>
      </c>
    </row>
    <row r="227" spans="1:28">
      <c r="A227" s="1" t="s">
        <v>611</v>
      </c>
      <c r="B227" s="6">
        <v>43617</v>
      </c>
      <c r="C227" s="1">
        <v>201906</v>
      </c>
      <c r="D227" s="1">
        <v>2019</v>
      </c>
      <c r="E227" s="1">
        <v>6</v>
      </c>
      <c r="F227" s="4" t="s">
        <v>271</v>
      </c>
      <c r="G227" s="4" t="s">
        <v>273</v>
      </c>
      <c r="H227" s="1">
        <v>669</v>
      </c>
      <c r="I227" s="4" t="s">
        <v>313</v>
      </c>
      <c r="J227" s="1" t="s">
        <v>314</v>
      </c>
      <c r="K227" s="1" t="s">
        <v>383</v>
      </c>
      <c r="L227" s="1">
        <v>3</v>
      </c>
      <c r="M227" s="1">
        <v>1</v>
      </c>
      <c r="N227" s="1" t="s">
        <v>384</v>
      </c>
      <c r="O227" s="1" t="s">
        <v>385</v>
      </c>
      <c r="P227" s="1">
        <v>0</v>
      </c>
      <c r="Q227" s="8">
        <v>1579433</v>
      </c>
      <c r="R227" s="8">
        <v>83036</v>
      </c>
      <c r="S227" s="8">
        <v>304353</v>
      </c>
      <c r="T227" s="8" t="s">
        <v>386</v>
      </c>
      <c r="U227" s="9">
        <f>IF(R227&gt;0,Q227/R227,"")</f>
        <v>19.021063153331085</v>
      </c>
      <c r="V227" s="10">
        <f>SUMIFS(fct_world_monthly!$J$2:$J$361,fct_world_monthly!$C$2:$C$361,C227,fct_world_monthly!$F$2:$F$361,F227)</f>
        <v>47238068</v>
      </c>
      <c r="W227" s="11">
        <f>IF(V227&gt;0,Q227/V227,"")</f>
        <v>3.3435596900364344E-2</v>
      </c>
      <c r="X227" s="1" t="s">
        <v>232</v>
      </c>
      <c r="Y227" s="1" t="s">
        <v>166</v>
      </c>
      <c r="Z227" s="19">
        <f>IF(U227="","",SUMIFS(Unit_Value_Review_QC!$K$10:$K$53,Unit_Value_Review_QC!$I$10:$I$53,"PARTNER|"&amp;F227&amp;"|"&amp;I227))</f>
        <v>17.070169468034248</v>
      </c>
      <c r="AA227" s="20">
        <f>IFERROR(U227/Z227,"")</f>
        <v>1.1142867204072049</v>
      </c>
      <c r="AB227" s="4" t="str">
        <f>IF(OR(N227&lt;&gt;"REPORTED",U227=""),"NOT_APPLICABLE",IF(OR(AA227&lt;Unit_Value_Review_QC!$I$6,AA227&gt;Unit_Value_Review_QC!$I$5),"REVIEW","WITHIN_BAND"))</f>
        <v>WITHIN_BAND</v>
      </c>
    </row>
    <row r="228" spans="1:28">
      <c r="A228" s="1" t="s">
        <v>612</v>
      </c>
      <c r="B228" s="6">
        <v>43617</v>
      </c>
      <c r="C228" s="1">
        <v>201906</v>
      </c>
      <c r="D228" s="1">
        <v>2019</v>
      </c>
      <c r="E228" s="1">
        <v>6</v>
      </c>
      <c r="F228" s="4" t="s">
        <v>271</v>
      </c>
      <c r="G228" s="4" t="s">
        <v>273</v>
      </c>
      <c r="H228" s="1">
        <v>676</v>
      </c>
      <c r="I228" s="4" t="s">
        <v>316</v>
      </c>
      <c r="J228" s="1" t="s">
        <v>317</v>
      </c>
      <c r="K228" s="1" t="s">
        <v>383</v>
      </c>
      <c r="L228" s="1">
        <v>3</v>
      </c>
      <c r="M228" s="1">
        <v>1</v>
      </c>
      <c r="N228" s="1" t="s">
        <v>384</v>
      </c>
      <c r="O228" s="1" t="s">
        <v>385</v>
      </c>
      <c r="P228" s="1">
        <v>0</v>
      </c>
      <c r="Q228" s="8">
        <v>468890</v>
      </c>
      <c r="R228" s="8">
        <v>15494</v>
      </c>
      <c r="S228" s="8">
        <v>41912</v>
      </c>
      <c r="T228" s="8" t="s">
        <v>386</v>
      </c>
      <c r="U228" s="9">
        <f>IF(R228&gt;0,Q228/R228,"")</f>
        <v>30.262682328643347</v>
      </c>
      <c r="V228" s="10">
        <f>SUMIFS(fct_world_monthly!$J$2:$J$361,fct_world_monthly!$C$2:$C$361,C228,fct_world_monthly!$F$2:$F$361,F228)</f>
        <v>47238068</v>
      </c>
      <c r="W228" s="11">
        <f>IF(V228&gt;0,Q228/V228,"")</f>
        <v>9.9261045138425222E-3</v>
      </c>
      <c r="X228" s="1" t="s">
        <v>232</v>
      </c>
      <c r="Y228" s="1" t="s">
        <v>166</v>
      </c>
      <c r="Z228" s="19">
        <f>IF(U228="","",SUMIFS(Unit_Value_Review_QC!$K$10:$K$53,Unit_Value_Review_QC!$I$10:$I$53,"PARTNER|"&amp;F228&amp;"|"&amp;I228))</f>
        <v>29.259592038236608</v>
      </c>
      <c r="AA228" s="20">
        <f>IFERROR(U228/Z228,"")</f>
        <v>1.0342824428001558</v>
      </c>
      <c r="AB228" s="4" t="str">
        <f>IF(OR(N228&lt;&gt;"REPORTED",U228=""),"NOT_APPLICABLE",IF(OR(AA228&lt;Unit_Value_Review_QC!$I$6,AA228&gt;Unit_Value_Review_QC!$I$5),"REVIEW","WITHIN_BAND"))</f>
        <v>WITHIN_BAND</v>
      </c>
    </row>
    <row r="229" spans="1:28">
      <c r="A229" s="1" t="s">
        <v>613</v>
      </c>
      <c r="B229" s="6">
        <v>43617</v>
      </c>
      <c r="C229" s="1">
        <v>201906</v>
      </c>
      <c r="D229" s="1">
        <v>2019</v>
      </c>
      <c r="E229" s="1">
        <v>6</v>
      </c>
      <c r="F229" s="4" t="s">
        <v>271</v>
      </c>
      <c r="G229" s="4" t="s">
        <v>273</v>
      </c>
      <c r="H229" s="1">
        <v>690</v>
      </c>
      <c r="I229" s="4" t="s">
        <v>319</v>
      </c>
      <c r="J229" s="1" t="s">
        <v>320</v>
      </c>
      <c r="K229" s="1" t="s">
        <v>383</v>
      </c>
      <c r="L229" s="1">
        <v>3</v>
      </c>
      <c r="M229" s="1">
        <v>1</v>
      </c>
      <c r="N229" s="1" t="s">
        <v>384</v>
      </c>
      <c r="O229" s="1" t="s">
        <v>385</v>
      </c>
      <c r="P229" s="1">
        <v>0</v>
      </c>
      <c r="Q229" s="8">
        <v>1182931</v>
      </c>
      <c r="R229" s="8">
        <v>62149</v>
      </c>
      <c r="S229" s="8">
        <v>194985</v>
      </c>
      <c r="T229" s="8" t="s">
        <v>386</v>
      </c>
      <c r="U229" s="9">
        <f>IF(R229&gt;0,Q229/R229,"")</f>
        <v>19.033789763310754</v>
      </c>
      <c r="V229" s="10">
        <f>SUMIFS(fct_world_monthly!$J$2:$J$361,fct_world_monthly!$C$2:$C$361,C229,fct_world_monthly!$F$2:$F$361,F229)</f>
        <v>47238068</v>
      </c>
      <c r="W229" s="11">
        <f>IF(V229&gt;0,Q229/V229,"")</f>
        <v>2.5041900528192645E-2</v>
      </c>
      <c r="X229" s="1" t="s">
        <v>232</v>
      </c>
      <c r="Y229" s="1" t="s">
        <v>166</v>
      </c>
      <c r="Z229" s="19">
        <f>IF(U229="","",SUMIFS(Unit_Value_Review_QC!$K$10:$K$53,Unit_Value_Review_QC!$I$10:$I$53,"PARTNER|"&amp;F229&amp;"|"&amp;I229))</f>
        <v>24.149636282520802</v>
      </c>
      <c r="AA229" s="20">
        <f>IFERROR(U229/Z229,"")</f>
        <v>0.78816051474394944</v>
      </c>
      <c r="AB229" s="4" t="str">
        <f>IF(OR(N229&lt;&gt;"REPORTED",U229=""),"NOT_APPLICABLE",IF(OR(AA229&lt;Unit_Value_Review_QC!$I$6,AA229&gt;Unit_Value_Review_QC!$I$5),"REVIEW","WITHIN_BAND"))</f>
        <v>WITHIN_BAND</v>
      </c>
    </row>
    <row r="230" spans="1:28">
      <c r="A230" s="1" t="s">
        <v>614</v>
      </c>
      <c r="B230" s="6">
        <v>43617</v>
      </c>
      <c r="C230" s="1">
        <v>201906</v>
      </c>
      <c r="D230" s="1">
        <v>2019</v>
      </c>
      <c r="E230" s="1">
        <v>6</v>
      </c>
      <c r="F230" s="4" t="s">
        <v>271</v>
      </c>
      <c r="G230" s="4" t="s">
        <v>273</v>
      </c>
      <c r="H230" s="1">
        <v>696</v>
      </c>
      <c r="I230" s="4" t="s">
        <v>322</v>
      </c>
      <c r="J230" s="1" t="s">
        <v>323</v>
      </c>
      <c r="K230" s="1" t="s">
        <v>383</v>
      </c>
      <c r="L230" s="1">
        <v>3</v>
      </c>
      <c r="M230" s="1">
        <v>1</v>
      </c>
      <c r="N230" s="1" t="s">
        <v>384</v>
      </c>
      <c r="O230" s="1" t="s">
        <v>385</v>
      </c>
      <c r="P230" s="1">
        <v>0</v>
      </c>
      <c r="Q230" s="8">
        <v>166136</v>
      </c>
      <c r="R230" s="8">
        <v>8603</v>
      </c>
      <c r="S230" s="8">
        <v>23604</v>
      </c>
      <c r="T230" s="8" t="s">
        <v>386</v>
      </c>
      <c r="U230" s="9">
        <f>IF(R230&gt;0,Q230/R230,"")</f>
        <v>19.311402998953852</v>
      </c>
      <c r="V230" s="10">
        <f>SUMIFS(fct_world_monthly!$J$2:$J$361,fct_world_monthly!$C$2:$C$361,C230,fct_world_monthly!$F$2:$F$361,F230)</f>
        <v>47238068</v>
      </c>
      <c r="W230" s="11">
        <f>IF(V230&gt;0,Q230/V230,"")</f>
        <v>3.516993963427971E-3</v>
      </c>
      <c r="X230" s="1" t="s">
        <v>232</v>
      </c>
      <c r="Y230" s="1" t="s">
        <v>166</v>
      </c>
      <c r="Z230" s="19">
        <f>IF(U230="","",SUMIFS(Unit_Value_Review_QC!$K$10:$K$53,Unit_Value_Review_QC!$I$10:$I$53,"PARTNER|"&amp;F230&amp;"|"&amp;I230))</f>
        <v>19.130986055641273</v>
      </c>
      <c r="AA230" s="20">
        <f>IFERROR(U230/Z230,"")</f>
        <v>1.0094306139154483</v>
      </c>
      <c r="AB230" s="4" t="str">
        <f>IF(OR(N230&lt;&gt;"REPORTED",U230=""),"NOT_APPLICABLE",IF(OR(AA230&lt;Unit_Value_Review_QC!$I$6,AA230&gt;Unit_Value_Review_QC!$I$5),"REVIEW","WITHIN_BAND"))</f>
        <v>WITHIN_BAND</v>
      </c>
    </row>
    <row r="231" spans="1:28">
      <c r="A231" s="1" t="s">
        <v>615</v>
      </c>
      <c r="B231" s="6">
        <v>43617</v>
      </c>
      <c r="C231" s="1">
        <v>201906</v>
      </c>
      <c r="D231" s="1">
        <v>2019</v>
      </c>
      <c r="E231" s="1">
        <v>6</v>
      </c>
      <c r="F231" s="4" t="s">
        <v>271</v>
      </c>
      <c r="G231" s="4" t="s">
        <v>273</v>
      </c>
      <c r="H231" s="1">
        <v>720</v>
      </c>
      <c r="I231" s="4" t="s">
        <v>325</v>
      </c>
      <c r="J231" s="1" t="s">
        <v>326</v>
      </c>
      <c r="K231" s="1" t="s">
        <v>383</v>
      </c>
      <c r="L231" s="1">
        <v>3</v>
      </c>
      <c r="M231" s="1">
        <v>1</v>
      </c>
      <c r="N231" s="1" t="s">
        <v>384</v>
      </c>
      <c r="O231" s="1" t="s">
        <v>385</v>
      </c>
      <c r="P231" s="1">
        <v>0</v>
      </c>
      <c r="Q231" s="8">
        <v>8665406</v>
      </c>
      <c r="R231" s="8">
        <v>348985</v>
      </c>
      <c r="S231" s="8">
        <v>1103636</v>
      </c>
      <c r="T231" s="8" t="s">
        <v>386</v>
      </c>
      <c r="U231" s="9">
        <f>IF(R231&gt;0,Q231/R231,"")</f>
        <v>24.830310758342048</v>
      </c>
      <c r="V231" s="10">
        <f>SUMIFS(fct_world_monthly!$J$2:$J$361,fct_world_monthly!$C$2:$C$361,C231,fct_world_monthly!$F$2:$F$361,F231)</f>
        <v>47238068</v>
      </c>
      <c r="W231" s="11">
        <f>IF(V231&gt;0,Q231/V231,"")</f>
        <v>0.18344116021002382</v>
      </c>
      <c r="X231" s="1" t="s">
        <v>232</v>
      </c>
      <c r="Y231" s="1" t="s">
        <v>166</v>
      </c>
      <c r="Z231" s="19">
        <f>IF(U231="","",SUMIFS(Unit_Value_Review_QC!$K$10:$K$53,Unit_Value_Review_QC!$I$10:$I$53,"PARTNER|"&amp;F231&amp;"|"&amp;I231))</f>
        <v>27.635683246354834</v>
      </c>
      <c r="AA231" s="20">
        <f>IFERROR(U231/Z231,"")</f>
        <v>0.89848731211004829</v>
      </c>
      <c r="AB231" s="4" t="str">
        <f>IF(OR(N231&lt;&gt;"REPORTED",U231=""),"NOT_APPLICABLE",IF(OR(AA231&lt;Unit_Value_Review_QC!$I$6,AA231&gt;Unit_Value_Review_QC!$I$5),"REVIEW","WITHIN_BAND"))</f>
        <v>WITHIN_BAND</v>
      </c>
    </row>
    <row r="232" spans="1:28">
      <c r="A232" s="1" t="s">
        <v>616</v>
      </c>
      <c r="B232" s="6">
        <v>43617</v>
      </c>
      <c r="C232" s="1">
        <v>201906</v>
      </c>
      <c r="D232" s="1">
        <v>2019</v>
      </c>
      <c r="E232" s="1">
        <v>6</v>
      </c>
      <c r="F232" s="4" t="s">
        <v>278</v>
      </c>
      <c r="G232" s="4" t="s">
        <v>279</v>
      </c>
      <c r="H232" s="1">
        <v>52</v>
      </c>
      <c r="I232" s="4" t="s">
        <v>296</v>
      </c>
      <c r="J232" s="1" t="s">
        <v>297</v>
      </c>
      <c r="K232" s="1" t="s">
        <v>383</v>
      </c>
      <c r="L232" s="1">
        <v>3</v>
      </c>
      <c r="M232" s="1">
        <v>1</v>
      </c>
      <c r="N232" s="1" t="s">
        <v>384</v>
      </c>
      <c r="O232" s="1" t="s">
        <v>385</v>
      </c>
      <c r="P232" s="1">
        <v>0</v>
      </c>
      <c r="Q232" s="8">
        <v>1401107</v>
      </c>
      <c r="R232" s="8">
        <v>43659</v>
      </c>
      <c r="S232" s="8">
        <v>169591</v>
      </c>
      <c r="T232" s="8" t="s">
        <v>386</v>
      </c>
      <c r="U232" s="9">
        <f>IF(R232&gt;0,Q232/R232,"")</f>
        <v>32.092054330149566</v>
      </c>
      <c r="V232" s="10">
        <f>SUMIFS(fct_world_monthly!$J$2:$J$361,fct_world_monthly!$C$2:$C$361,C232,fct_world_monthly!$F$2:$F$361,F232)</f>
        <v>32873089</v>
      </c>
      <c r="W232" s="11">
        <f>IF(V232&gt;0,Q232/V232,"")</f>
        <v>4.262170190334106E-2</v>
      </c>
      <c r="X232" s="1" t="s">
        <v>232</v>
      </c>
      <c r="Y232" s="1" t="s">
        <v>166</v>
      </c>
      <c r="Z232" s="19">
        <f>IF(U232="","",SUMIFS(Unit_Value_Review_QC!$K$10:$K$53,Unit_Value_Review_QC!$I$10:$I$53,"PARTNER|"&amp;F232&amp;"|"&amp;I232))</f>
        <v>35.036766549381447</v>
      </c>
      <c r="AA232" s="20">
        <f>IFERROR(U232/Z232,"")</f>
        <v>0.91595365356898584</v>
      </c>
      <c r="AB232" s="4" t="str">
        <f>IF(OR(N232&lt;&gt;"REPORTED",U232=""),"NOT_APPLICABLE",IF(OR(AA232&lt;Unit_Value_Review_QC!$I$6,AA232&gt;Unit_Value_Review_QC!$I$5),"REVIEW","WITHIN_BAND"))</f>
        <v>WITHIN_BAND</v>
      </c>
    </row>
    <row r="233" spans="1:28">
      <c r="A233" s="1" t="s">
        <v>617</v>
      </c>
      <c r="B233" s="6">
        <v>43617</v>
      </c>
      <c r="C233" s="1">
        <v>201906</v>
      </c>
      <c r="D233" s="1">
        <v>2019</v>
      </c>
      <c r="E233" s="1">
        <v>6</v>
      </c>
      <c r="F233" s="4" t="s">
        <v>278</v>
      </c>
      <c r="G233" s="4" t="s">
        <v>279</v>
      </c>
      <c r="H233" s="1">
        <v>204</v>
      </c>
      <c r="I233" s="4" t="s">
        <v>301</v>
      </c>
      <c r="J233" s="1" t="s">
        <v>302</v>
      </c>
      <c r="K233" s="1" t="s">
        <v>383</v>
      </c>
      <c r="L233" s="1">
        <v>3</v>
      </c>
      <c r="M233" s="1">
        <v>1</v>
      </c>
      <c r="N233" s="1" t="s">
        <v>384</v>
      </c>
      <c r="O233" s="1" t="s">
        <v>385</v>
      </c>
      <c r="P233" s="1">
        <v>0</v>
      </c>
      <c r="Q233" s="8">
        <v>115286</v>
      </c>
      <c r="R233" s="8">
        <v>4126</v>
      </c>
      <c r="S233" s="8">
        <v>18806</v>
      </c>
      <c r="T233" s="8" t="s">
        <v>386</v>
      </c>
      <c r="U233" s="9">
        <f>IF(R233&gt;0,Q233/R233,"")</f>
        <v>27.941347552108581</v>
      </c>
      <c r="V233" s="10">
        <f>SUMIFS(fct_world_monthly!$J$2:$J$361,fct_world_monthly!$C$2:$C$361,C233,fct_world_monthly!$F$2:$F$361,F233)</f>
        <v>32873089</v>
      </c>
      <c r="W233" s="11">
        <f>IF(V233&gt;0,Q233/V233,"")</f>
        <v>3.5070023385998196E-3</v>
      </c>
      <c r="X233" s="1" t="s">
        <v>232</v>
      </c>
      <c r="Y233" s="1" t="s">
        <v>166</v>
      </c>
      <c r="Z233" s="19">
        <f>IF(U233="","",SUMIFS(Unit_Value_Review_QC!$K$10:$K$53,Unit_Value_Review_QC!$I$10:$I$53,"PARTNER|"&amp;F233&amp;"|"&amp;I233))</f>
        <v>33.195880622110131</v>
      </c>
      <c r="AA233" s="20">
        <f>IFERROR(U233/Z233,"")</f>
        <v>0.84171129153592128</v>
      </c>
      <c r="AB233" s="4" t="str">
        <f>IF(OR(N233&lt;&gt;"REPORTED",U233=""),"NOT_APPLICABLE",IF(OR(AA233&lt;Unit_Value_Review_QC!$I$6,AA233&gt;Unit_Value_Review_QC!$I$5),"REVIEW","WITHIN_BAND"))</f>
        <v>WITHIN_BAND</v>
      </c>
    </row>
    <row r="234" spans="1:28">
      <c r="A234" s="1" t="s">
        <v>618</v>
      </c>
      <c r="B234" s="6">
        <v>43617</v>
      </c>
      <c r="C234" s="1">
        <v>201906</v>
      </c>
      <c r="D234" s="1">
        <v>2019</v>
      </c>
      <c r="E234" s="1">
        <v>6</v>
      </c>
      <c r="F234" s="4" t="s">
        <v>278</v>
      </c>
      <c r="G234" s="4" t="s">
        <v>279</v>
      </c>
      <c r="H234" s="1">
        <v>662</v>
      </c>
      <c r="I234" s="4" t="s">
        <v>304</v>
      </c>
      <c r="J234" s="1" t="s">
        <v>305</v>
      </c>
      <c r="K234" s="1" t="s">
        <v>383</v>
      </c>
      <c r="L234" s="1">
        <v>3</v>
      </c>
      <c r="M234" s="1">
        <v>1</v>
      </c>
      <c r="N234" s="1" t="s">
        <v>384</v>
      </c>
      <c r="O234" s="1" t="s">
        <v>385</v>
      </c>
      <c r="P234" s="1">
        <v>0</v>
      </c>
      <c r="Q234" s="8">
        <v>20917</v>
      </c>
      <c r="R234" s="8">
        <v>2090</v>
      </c>
      <c r="S234" s="8">
        <v>9927</v>
      </c>
      <c r="T234" s="8" t="s">
        <v>386</v>
      </c>
      <c r="U234" s="9">
        <f>IF(R234&gt;0,Q234/R234,"")</f>
        <v>10.008133971291866</v>
      </c>
      <c r="V234" s="10">
        <f>SUMIFS(fct_world_monthly!$J$2:$J$361,fct_world_monthly!$C$2:$C$361,C234,fct_world_monthly!$F$2:$F$361,F234)</f>
        <v>32873089</v>
      </c>
      <c r="W234" s="11">
        <f>IF(V234&gt;0,Q234/V234,"")</f>
        <v>6.3629554253328614E-4</v>
      </c>
      <c r="X234" s="1" t="s">
        <v>232</v>
      </c>
      <c r="Y234" s="1" t="s">
        <v>166</v>
      </c>
      <c r="Z234" s="19">
        <f>IF(U234="","",SUMIFS(Unit_Value_Review_QC!$K$10:$K$53,Unit_Value_Review_QC!$I$10:$I$53,"PARTNER|"&amp;F234&amp;"|"&amp;I234))</f>
        <v>11.552282298889692</v>
      </c>
      <c r="AA234" s="20">
        <f>IFERROR(U234/Z234,"")</f>
        <v>0.86633391674074334</v>
      </c>
      <c r="AB234" s="4" t="str">
        <f>IF(OR(N234&lt;&gt;"REPORTED",U234=""),"NOT_APPLICABLE",IF(OR(AA234&lt;Unit_Value_Review_QC!$I$6,AA234&gt;Unit_Value_Review_QC!$I$5),"REVIEW","WITHIN_BAND"))</f>
        <v>WITHIN_BAND</v>
      </c>
    </row>
    <row r="235" spans="1:28">
      <c r="A235" s="1" t="s">
        <v>619</v>
      </c>
      <c r="B235" s="6">
        <v>43617</v>
      </c>
      <c r="C235" s="1">
        <v>201906</v>
      </c>
      <c r="D235" s="1">
        <v>2019</v>
      </c>
      <c r="E235" s="1">
        <v>6</v>
      </c>
      <c r="F235" s="4" t="s">
        <v>278</v>
      </c>
      <c r="G235" s="4" t="s">
        <v>279</v>
      </c>
      <c r="H235" s="1">
        <v>664</v>
      </c>
      <c r="I235" s="4" t="s">
        <v>307</v>
      </c>
      <c r="J235" s="1" t="s">
        <v>308</v>
      </c>
      <c r="K235" s="1" t="s">
        <v>383</v>
      </c>
      <c r="L235" s="1">
        <v>3</v>
      </c>
      <c r="M235" s="1">
        <v>1</v>
      </c>
      <c r="N235" s="1" t="s">
        <v>384</v>
      </c>
      <c r="O235" s="1" t="s">
        <v>385</v>
      </c>
      <c r="P235" s="1">
        <v>0</v>
      </c>
      <c r="Q235" s="8">
        <v>2520544</v>
      </c>
      <c r="R235" s="8">
        <v>114395</v>
      </c>
      <c r="S235" s="8">
        <v>407402</v>
      </c>
      <c r="T235" s="8" t="s">
        <v>386</v>
      </c>
      <c r="U235" s="9">
        <f>IF(R235&gt;0,Q235/R235,"")</f>
        <v>22.033690283666242</v>
      </c>
      <c r="V235" s="10">
        <f>SUMIFS(fct_world_monthly!$J$2:$J$361,fct_world_monthly!$C$2:$C$361,C235,fct_world_monthly!$F$2:$F$361,F235)</f>
        <v>32873089</v>
      </c>
      <c r="W235" s="11">
        <f>IF(V235&gt;0,Q235/V235,"")</f>
        <v>7.6674996986136598E-2</v>
      </c>
      <c r="X235" s="1" t="s">
        <v>232</v>
      </c>
      <c r="Y235" s="1" t="s">
        <v>166</v>
      </c>
      <c r="Z235" s="19">
        <f>IF(U235="","",SUMIFS(Unit_Value_Review_QC!$K$10:$K$53,Unit_Value_Review_QC!$I$10:$I$53,"PARTNER|"&amp;F235&amp;"|"&amp;I235))</f>
        <v>20.753901094655859</v>
      </c>
      <c r="AA235" s="20">
        <f>IFERROR(U235/Z235,"")</f>
        <v>1.0616649941219933</v>
      </c>
      <c r="AB235" s="4" t="str">
        <f>IF(OR(N235&lt;&gt;"REPORTED",U235=""),"NOT_APPLICABLE",IF(OR(AA235&lt;Unit_Value_Review_QC!$I$6,AA235&gt;Unit_Value_Review_QC!$I$5),"REVIEW","WITHIN_BAND"))</f>
        <v>WITHIN_BAND</v>
      </c>
    </row>
    <row r="236" spans="1:28">
      <c r="A236" s="1" t="s">
        <v>620</v>
      </c>
      <c r="B236" s="6">
        <v>43617</v>
      </c>
      <c r="C236" s="1">
        <v>201906</v>
      </c>
      <c r="D236" s="1">
        <v>2019</v>
      </c>
      <c r="E236" s="1">
        <v>6</v>
      </c>
      <c r="F236" s="4" t="s">
        <v>278</v>
      </c>
      <c r="G236" s="4" t="s">
        <v>279</v>
      </c>
      <c r="H236" s="1">
        <v>666</v>
      </c>
      <c r="I236" s="4" t="s">
        <v>310</v>
      </c>
      <c r="J236" s="1" t="s">
        <v>311</v>
      </c>
      <c r="K236" s="1" t="s">
        <v>383</v>
      </c>
      <c r="L236" s="1">
        <v>3</v>
      </c>
      <c r="M236" s="1">
        <v>1</v>
      </c>
      <c r="N236" s="1" t="s">
        <v>384</v>
      </c>
      <c r="O236" s="1" t="s">
        <v>385</v>
      </c>
      <c r="P236" s="1">
        <v>0</v>
      </c>
      <c r="Q236" s="8">
        <v>8750178</v>
      </c>
      <c r="R236" s="8">
        <v>518578</v>
      </c>
      <c r="S236" s="8">
        <v>1821457</v>
      </c>
      <c r="T236" s="8" t="s">
        <v>386</v>
      </c>
      <c r="U236" s="9">
        <f>IF(R236&gt;0,Q236/R236,"")</f>
        <v>16.87340766480645</v>
      </c>
      <c r="V236" s="10">
        <f>SUMIFS(fct_world_monthly!$J$2:$J$361,fct_world_monthly!$C$2:$C$361,C236,fct_world_monthly!$F$2:$F$361,F236)</f>
        <v>32873089</v>
      </c>
      <c r="W236" s="11">
        <f>IF(V236&gt;0,Q236/V236,"")</f>
        <v>0.2661805831511605</v>
      </c>
      <c r="X236" s="1" t="s">
        <v>232</v>
      </c>
      <c r="Y236" s="1" t="s">
        <v>166</v>
      </c>
      <c r="Z236" s="19">
        <f>IF(U236="","",SUMIFS(Unit_Value_Review_QC!$K$10:$K$53,Unit_Value_Review_QC!$I$10:$I$53,"PARTNER|"&amp;F236&amp;"|"&amp;I236))</f>
        <v>16.653214733323903</v>
      </c>
      <c r="AA236" s="20">
        <f>IFERROR(U236/Z236,"")</f>
        <v>1.0132222477766968</v>
      </c>
      <c r="AB236" s="4" t="str">
        <f>IF(OR(N236&lt;&gt;"REPORTED",U236=""),"NOT_APPLICABLE",IF(OR(AA236&lt;Unit_Value_Review_QC!$I$6,AA236&gt;Unit_Value_Review_QC!$I$5),"REVIEW","WITHIN_BAND"))</f>
        <v>WITHIN_BAND</v>
      </c>
    </row>
    <row r="237" spans="1:28">
      <c r="A237" s="1" t="s">
        <v>621</v>
      </c>
      <c r="B237" s="6">
        <v>43617</v>
      </c>
      <c r="C237" s="1">
        <v>201906</v>
      </c>
      <c r="D237" s="1">
        <v>2019</v>
      </c>
      <c r="E237" s="1">
        <v>6</v>
      </c>
      <c r="F237" s="4" t="s">
        <v>278</v>
      </c>
      <c r="G237" s="4" t="s">
        <v>279</v>
      </c>
      <c r="H237" s="1">
        <v>669</v>
      </c>
      <c r="I237" s="4" t="s">
        <v>313</v>
      </c>
      <c r="J237" s="1" t="s">
        <v>314</v>
      </c>
      <c r="K237" s="1" t="s">
        <v>383</v>
      </c>
      <c r="L237" s="1">
        <v>3</v>
      </c>
      <c r="M237" s="1">
        <v>1</v>
      </c>
      <c r="N237" s="1" t="s">
        <v>384</v>
      </c>
      <c r="O237" s="1" t="s">
        <v>385</v>
      </c>
      <c r="P237" s="1">
        <v>0</v>
      </c>
      <c r="Q237" s="8">
        <v>564119</v>
      </c>
      <c r="R237" s="8">
        <v>29397</v>
      </c>
      <c r="S237" s="8">
        <v>104686</v>
      </c>
      <c r="T237" s="8" t="s">
        <v>386</v>
      </c>
      <c r="U237" s="9">
        <f>IF(R237&gt;0,Q237/R237,"")</f>
        <v>19.189679218967921</v>
      </c>
      <c r="V237" s="10">
        <f>SUMIFS(fct_world_monthly!$J$2:$J$361,fct_world_monthly!$C$2:$C$361,C237,fct_world_monthly!$F$2:$F$361,F237)</f>
        <v>32873089</v>
      </c>
      <c r="W237" s="11">
        <f>IF(V237&gt;0,Q237/V237,"")</f>
        <v>1.7160510836082363E-2</v>
      </c>
      <c r="X237" s="1" t="s">
        <v>232</v>
      </c>
      <c r="Y237" s="1" t="s">
        <v>166</v>
      </c>
      <c r="Z237" s="19">
        <f>IF(U237="","",SUMIFS(Unit_Value_Review_QC!$K$10:$K$53,Unit_Value_Review_QC!$I$10:$I$53,"PARTNER|"&amp;F237&amp;"|"&amp;I237))</f>
        <v>20.668787815742178</v>
      </c>
      <c r="AA237" s="20">
        <f>IFERROR(U237/Z237,"")</f>
        <v>0.9284375740870634</v>
      </c>
      <c r="AB237" s="4" t="str">
        <f>IF(OR(N237&lt;&gt;"REPORTED",U237=""),"NOT_APPLICABLE",IF(OR(AA237&lt;Unit_Value_Review_QC!$I$6,AA237&gt;Unit_Value_Review_QC!$I$5),"REVIEW","WITHIN_BAND"))</f>
        <v>WITHIN_BAND</v>
      </c>
    </row>
    <row r="238" spans="1:28">
      <c r="A238" s="1" t="s">
        <v>622</v>
      </c>
      <c r="B238" s="6">
        <v>43617</v>
      </c>
      <c r="C238" s="1">
        <v>201906</v>
      </c>
      <c r="D238" s="1">
        <v>2019</v>
      </c>
      <c r="E238" s="1">
        <v>6</v>
      </c>
      <c r="F238" s="4" t="s">
        <v>278</v>
      </c>
      <c r="G238" s="4" t="s">
        <v>279</v>
      </c>
      <c r="H238" s="1">
        <v>676</v>
      </c>
      <c r="I238" s="4" t="s">
        <v>316</v>
      </c>
      <c r="J238" s="1" t="s">
        <v>317</v>
      </c>
      <c r="K238" s="1" t="s">
        <v>383</v>
      </c>
      <c r="L238" s="1">
        <v>3</v>
      </c>
      <c r="M238" s="1">
        <v>1</v>
      </c>
      <c r="N238" s="1" t="s">
        <v>384</v>
      </c>
      <c r="O238" s="1" t="s">
        <v>385</v>
      </c>
      <c r="P238" s="1">
        <v>0</v>
      </c>
      <c r="Q238" s="8">
        <v>57240</v>
      </c>
      <c r="R238" s="8">
        <v>1532</v>
      </c>
      <c r="S238" s="8">
        <v>9067</v>
      </c>
      <c r="T238" s="8" t="s">
        <v>386</v>
      </c>
      <c r="U238" s="9">
        <f>IF(R238&gt;0,Q238/R238,"")</f>
        <v>37.362924281984334</v>
      </c>
      <c r="V238" s="10">
        <f>SUMIFS(fct_world_monthly!$J$2:$J$361,fct_world_monthly!$C$2:$C$361,C238,fct_world_monthly!$F$2:$F$361,F238)</f>
        <v>32873089</v>
      </c>
      <c r="W238" s="11">
        <f>IF(V238&gt;0,Q238/V238,"")</f>
        <v>1.7412419015444516E-3</v>
      </c>
      <c r="X238" s="1" t="s">
        <v>232</v>
      </c>
      <c r="Y238" s="1" t="s">
        <v>166</v>
      </c>
      <c r="Z238" s="19">
        <f>IF(U238="","",SUMIFS(Unit_Value_Review_QC!$K$10:$K$53,Unit_Value_Review_QC!$I$10:$I$53,"PARTNER|"&amp;F238&amp;"|"&amp;I238))</f>
        <v>22.71683967704729</v>
      </c>
      <c r="AA238" s="20">
        <f>IFERROR(U238/Z238,"")</f>
        <v>1.6447236857394032</v>
      </c>
      <c r="AB238" s="4" t="str">
        <f>IF(OR(N238&lt;&gt;"REPORTED",U238=""),"NOT_APPLICABLE",IF(OR(AA238&lt;Unit_Value_Review_QC!$I$6,AA238&gt;Unit_Value_Review_QC!$I$5),"REVIEW","WITHIN_BAND"))</f>
        <v>WITHIN_BAND</v>
      </c>
    </row>
    <row r="239" spans="1:28">
      <c r="A239" s="1" t="s">
        <v>623</v>
      </c>
      <c r="B239" s="6">
        <v>43617</v>
      </c>
      <c r="C239" s="1">
        <v>201906</v>
      </c>
      <c r="D239" s="1">
        <v>2019</v>
      </c>
      <c r="E239" s="1">
        <v>6</v>
      </c>
      <c r="F239" s="4" t="s">
        <v>278</v>
      </c>
      <c r="G239" s="4" t="s">
        <v>279</v>
      </c>
      <c r="H239" s="1">
        <v>690</v>
      </c>
      <c r="I239" s="4" t="s">
        <v>319</v>
      </c>
      <c r="J239" s="1" t="s">
        <v>320</v>
      </c>
      <c r="K239" s="1" t="s">
        <v>383</v>
      </c>
      <c r="L239" s="1">
        <v>3</v>
      </c>
      <c r="M239" s="1">
        <v>1</v>
      </c>
      <c r="N239" s="1" t="s">
        <v>384</v>
      </c>
      <c r="O239" s="1" t="s">
        <v>385</v>
      </c>
      <c r="P239" s="1">
        <v>0</v>
      </c>
      <c r="Q239" s="8">
        <v>2107390</v>
      </c>
      <c r="R239" s="8">
        <v>93226</v>
      </c>
      <c r="S239" s="8">
        <v>272645</v>
      </c>
      <c r="T239" s="8" t="s">
        <v>386</v>
      </c>
      <c r="U239" s="9">
        <f>IF(R239&gt;0,Q239/R239,"")</f>
        <v>22.605174522129019</v>
      </c>
      <c r="V239" s="10">
        <f>SUMIFS(fct_world_monthly!$J$2:$J$361,fct_world_monthly!$C$2:$C$361,C239,fct_world_monthly!$F$2:$F$361,F239)</f>
        <v>32873089</v>
      </c>
      <c r="W239" s="11">
        <f>IF(V239&gt;0,Q239/V239,"")</f>
        <v>6.4106844355271878E-2</v>
      </c>
      <c r="X239" s="1" t="s">
        <v>232</v>
      </c>
      <c r="Y239" s="1" t="s">
        <v>166</v>
      </c>
      <c r="Z239" s="19">
        <f>IF(U239="","",SUMIFS(Unit_Value_Review_QC!$K$10:$K$53,Unit_Value_Review_QC!$I$10:$I$53,"PARTNER|"&amp;F239&amp;"|"&amp;I239))</f>
        <v>28.158453665195097</v>
      </c>
      <c r="AA239" s="20">
        <f>IFERROR(U239/Z239,"")</f>
        <v>0.80278465539710586</v>
      </c>
      <c r="AB239" s="4" t="str">
        <f>IF(OR(N239&lt;&gt;"REPORTED",U239=""),"NOT_APPLICABLE",IF(OR(AA239&lt;Unit_Value_Review_QC!$I$6,AA239&gt;Unit_Value_Review_QC!$I$5),"REVIEW","WITHIN_BAND"))</f>
        <v>WITHIN_BAND</v>
      </c>
    </row>
    <row r="240" spans="1:28">
      <c r="A240" s="1" t="s">
        <v>624</v>
      </c>
      <c r="B240" s="6">
        <v>43617</v>
      </c>
      <c r="C240" s="1">
        <v>201906</v>
      </c>
      <c r="D240" s="1">
        <v>2019</v>
      </c>
      <c r="E240" s="1">
        <v>6</v>
      </c>
      <c r="F240" s="4" t="s">
        <v>278</v>
      </c>
      <c r="G240" s="4" t="s">
        <v>279</v>
      </c>
      <c r="H240" s="1">
        <v>696</v>
      </c>
      <c r="I240" s="4" t="s">
        <v>322</v>
      </c>
      <c r="J240" s="1" t="s">
        <v>323</v>
      </c>
      <c r="K240" s="1" t="s">
        <v>383</v>
      </c>
      <c r="L240" s="1">
        <v>3</v>
      </c>
      <c r="M240" s="1">
        <v>1</v>
      </c>
      <c r="N240" s="1" t="s">
        <v>384</v>
      </c>
      <c r="O240" s="1" t="s">
        <v>385</v>
      </c>
      <c r="P240" s="1">
        <v>0</v>
      </c>
      <c r="Q240" s="8">
        <v>1053392</v>
      </c>
      <c r="R240" s="8">
        <v>43968</v>
      </c>
      <c r="S240" s="8">
        <v>142416</v>
      </c>
      <c r="T240" s="8" t="s">
        <v>386</v>
      </c>
      <c r="U240" s="9">
        <f>IF(R240&gt;0,Q240/R240,"")</f>
        <v>23.958151382823871</v>
      </c>
      <c r="V240" s="10">
        <f>SUMIFS(fct_world_monthly!$J$2:$J$361,fct_world_monthly!$C$2:$C$361,C240,fct_world_monthly!$F$2:$F$361,F240)</f>
        <v>32873089</v>
      </c>
      <c r="W240" s="11">
        <f>IF(V240&gt;0,Q240/V240,"")</f>
        <v>3.2044204911804909E-2</v>
      </c>
      <c r="X240" s="1" t="s">
        <v>232</v>
      </c>
      <c r="Y240" s="1" t="s">
        <v>166</v>
      </c>
      <c r="Z240" s="19">
        <f>IF(U240="","",SUMIFS(Unit_Value_Review_QC!$K$10:$K$53,Unit_Value_Review_QC!$I$10:$I$53,"PARTNER|"&amp;F240&amp;"|"&amp;I240))</f>
        <v>25.266638688646662</v>
      </c>
      <c r="AA240" s="20">
        <f>IFERROR(U240/Z240,"")</f>
        <v>0.94821284611907053</v>
      </c>
      <c r="AB240" s="4" t="str">
        <f>IF(OR(N240&lt;&gt;"REPORTED",U240=""),"NOT_APPLICABLE",IF(OR(AA240&lt;Unit_Value_Review_QC!$I$6,AA240&gt;Unit_Value_Review_QC!$I$5),"REVIEW","WITHIN_BAND"))</f>
        <v>WITHIN_BAND</v>
      </c>
    </row>
    <row r="241" spans="1:28">
      <c r="A241" s="1" t="s">
        <v>625</v>
      </c>
      <c r="B241" s="6">
        <v>43617</v>
      </c>
      <c r="C241" s="1">
        <v>201906</v>
      </c>
      <c r="D241" s="1">
        <v>2019</v>
      </c>
      <c r="E241" s="1">
        <v>6</v>
      </c>
      <c r="F241" s="4" t="s">
        <v>278</v>
      </c>
      <c r="G241" s="4" t="s">
        <v>279</v>
      </c>
      <c r="H241" s="1">
        <v>720</v>
      </c>
      <c r="I241" s="4" t="s">
        <v>325</v>
      </c>
      <c r="J241" s="1" t="s">
        <v>326</v>
      </c>
      <c r="K241" s="1" t="s">
        <v>383</v>
      </c>
      <c r="L241" s="1">
        <v>3</v>
      </c>
      <c r="M241" s="1">
        <v>1</v>
      </c>
      <c r="N241" s="1" t="s">
        <v>384</v>
      </c>
      <c r="O241" s="1" t="s">
        <v>385</v>
      </c>
      <c r="P241" s="1">
        <v>0</v>
      </c>
      <c r="Q241" s="8">
        <v>2057982</v>
      </c>
      <c r="R241" s="8">
        <v>95110</v>
      </c>
      <c r="S241" s="8">
        <v>280172</v>
      </c>
      <c r="T241" s="8" t="s">
        <v>386</v>
      </c>
      <c r="U241" s="9">
        <f>IF(R241&gt;0,Q241/R241,"")</f>
        <v>21.637913994322364</v>
      </c>
      <c r="V241" s="10">
        <f>SUMIFS(fct_world_monthly!$J$2:$J$361,fct_world_monthly!$C$2:$C$361,C241,fct_world_monthly!$F$2:$F$361,F241)</f>
        <v>32873089</v>
      </c>
      <c r="W241" s="11">
        <f>IF(V241&gt;0,Q241/V241,"")</f>
        <v>6.2603852044448877E-2</v>
      </c>
      <c r="X241" s="1" t="s">
        <v>232</v>
      </c>
      <c r="Y241" s="1" t="s">
        <v>166</v>
      </c>
      <c r="Z241" s="19">
        <f>IF(U241="","",SUMIFS(Unit_Value_Review_QC!$K$10:$K$53,Unit_Value_Review_QC!$I$10:$I$53,"PARTNER|"&amp;F241&amp;"|"&amp;I241))</f>
        <v>23.211497613909994</v>
      </c>
      <c r="AA241" s="20">
        <f>IFERROR(U241/Z241,"")</f>
        <v>0.93220671730183291</v>
      </c>
      <c r="AB241" s="4" t="str">
        <f>IF(OR(N241&lt;&gt;"REPORTED",U241=""),"NOT_APPLICABLE",IF(OR(AA241&lt;Unit_Value_Review_QC!$I$6,AA241&gt;Unit_Value_Review_QC!$I$5),"REVIEW","WITHIN_BAND"))</f>
        <v>WITHIN_BAND</v>
      </c>
    </row>
    <row r="242" spans="1:28">
      <c r="A242" s="1" t="s">
        <v>626</v>
      </c>
      <c r="B242" s="6">
        <v>43647</v>
      </c>
      <c r="C242" s="1">
        <v>201907</v>
      </c>
      <c r="D242" s="1">
        <v>2019</v>
      </c>
      <c r="E242" s="1">
        <v>7</v>
      </c>
      <c r="F242" s="4" t="s">
        <v>256</v>
      </c>
      <c r="G242" s="4" t="s">
        <v>258</v>
      </c>
      <c r="H242" s="1">
        <v>52</v>
      </c>
      <c r="I242" s="4" t="s">
        <v>296</v>
      </c>
      <c r="J242" s="1" t="s">
        <v>297</v>
      </c>
      <c r="K242" s="1" t="s">
        <v>383</v>
      </c>
      <c r="L242" s="1">
        <v>3</v>
      </c>
      <c r="M242" s="1">
        <v>1</v>
      </c>
      <c r="N242" s="1" t="s">
        <v>384</v>
      </c>
      <c r="O242" s="1" t="s">
        <v>385</v>
      </c>
      <c r="P242" s="1">
        <v>0</v>
      </c>
      <c r="Q242" s="8">
        <v>17366331</v>
      </c>
      <c r="R242" s="8">
        <v>897731</v>
      </c>
      <c r="S242" s="8">
        <v>4864455</v>
      </c>
      <c r="T242" s="8" t="s">
        <v>386</v>
      </c>
      <c r="U242" s="9">
        <f>IF(R242&gt;0,Q242/R242,"")</f>
        <v>19.344693454943631</v>
      </c>
      <c r="V242" s="10">
        <f>SUMIFS(fct_world_monthly!$J$2:$J$361,fct_world_monthly!$C$2:$C$361,C242,fct_world_monthly!$F$2:$F$361,F242)</f>
        <v>137288406</v>
      </c>
      <c r="W242" s="11">
        <f>IF(V242&gt;0,Q242/V242,"")</f>
        <v>0.12649524825861844</v>
      </c>
      <c r="X242" s="1" t="s">
        <v>232</v>
      </c>
      <c r="Y242" s="1" t="s">
        <v>166</v>
      </c>
      <c r="Z242" s="19">
        <f>IF(U242="","",SUMIFS(Unit_Value_Review_QC!$K$10:$K$53,Unit_Value_Review_QC!$I$10:$I$53,"PARTNER|"&amp;F242&amp;"|"&amp;I242))</f>
        <v>20.461444760337919</v>
      </c>
      <c r="AA242" s="20">
        <f>IFERROR(U242/Z242,"")</f>
        <v>0.94542167874875682</v>
      </c>
      <c r="AB242" s="4" t="str">
        <f>IF(OR(N242&lt;&gt;"REPORTED",U242=""),"NOT_APPLICABLE",IF(OR(AA242&lt;Unit_Value_Review_QC!$I$6,AA242&gt;Unit_Value_Review_QC!$I$5),"REVIEW","WITHIN_BAND"))</f>
        <v>WITHIN_BAND</v>
      </c>
    </row>
    <row r="243" spans="1:28">
      <c r="A243" s="1" t="s">
        <v>627</v>
      </c>
      <c r="B243" s="6">
        <v>43647</v>
      </c>
      <c r="C243" s="1">
        <v>201907</v>
      </c>
      <c r="D243" s="1">
        <v>2019</v>
      </c>
      <c r="E243" s="1">
        <v>7</v>
      </c>
      <c r="F243" s="4" t="s">
        <v>256</v>
      </c>
      <c r="G243" s="4" t="s">
        <v>258</v>
      </c>
      <c r="H243" s="1">
        <v>204</v>
      </c>
      <c r="I243" s="4" t="s">
        <v>301</v>
      </c>
      <c r="J243" s="1" t="s">
        <v>302</v>
      </c>
      <c r="K243" s="1" t="s">
        <v>383</v>
      </c>
      <c r="L243" s="1">
        <v>3</v>
      </c>
      <c r="M243" s="1">
        <v>1</v>
      </c>
      <c r="N243" s="1" t="s">
        <v>384</v>
      </c>
      <c r="O243" s="1" t="s">
        <v>385</v>
      </c>
      <c r="P243" s="1">
        <v>0</v>
      </c>
      <c r="Q243" s="8">
        <v>918125</v>
      </c>
      <c r="R243" s="8">
        <v>118473</v>
      </c>
      <c r="S243" s="8">
        <v>797371</v>
      </c>
      <c r="T243" s="8" t="s">
        <v>386</v>
      </c>
      <c r="U243" s="9">
        <f>IF(R243&gt;0,Q243/R243,"")</f>
        <v>7.7496560397727752</v>
      </c>
      <c r="V243" s="10">
        <f>SUMIFS(fct_world_monthly!$J$2:$J$361,fct_world_monthly!$C$2:$C$361,C243,fct_world_monthly!$F$2:$F$361,F243)</f>
        <v>137288406</v>
      </c>
      <c r="W243" s="11">
        <f>IF(V243&gt;0,Q243/V243,"")</f>
        <v>6.6875639884696452E-3</v>
      </c>
      <c r="X243" s="1" t="s">
        <v>232</v>
      </c>
      <c r="Y243" s="1" t="s">
        <v>166</v>
      </c>
      <c r="Z243" s="19">
        <f>IF(U243="","",SUMIFS(Unit_Value_Review_QC!$K$10:$K$53,Unit_Value_Review_QC!$I$10:$I$53,"PARTNER|"&amp;F243&amp;"|"&amp;I243))</f>
        <v>7.8392981154747989</v>
      </c>
      <c r="AA243" s="20">
        <f>IFERROR(U243/Z243,"")</f>
        <v>0.98856503804529772</v>
      </c>
      <c r="AB243" s="4" t="str">
        <f>IF(OR(N243&lt;&gt;"REPORTED",U243=""),"NOT_APPLICABLE",IF(OR(AA243&lt;Unit_Value_Review_QC!$I$6,AA243&gt;Unit_Value_Review_QC!$I$5),"REVIEW","WITHIN_BAND"))</f>
        <v>WITHIN_BAND</v>
      </c>
    </row>
    <row r="244" spans="1:28">
      <c r="A244" s="1" t="s">
        <v>628</v>
      </c>
      <c r="B244" s="6">
        <v>43647</v>
      </c>
      <c r="C244" s="1">
        <v>201907</v>
      </c>
      <c r="D244" s="1">
        <v>2019</v>
      </c>
      <c r="E244" s="1">
        <v>7</v>
      </c>
      <c r="F244" s="4" t="s">
        <v>256</v>
      </c>
      <c r="G244" s="4" t="s">
        <v>258</v>
      </c>
      <c r="H244" s="1">
        <v>662</v>
      </c>
      <c r="I244" s="4" t="s">
        <v>304</v>
      </c>
      <c r="J244" s="1" t="s">
        <v>305</v>
      </c>
      <c r="K244" s="1" t="s">
        <v>383</v>
      </c>
      <c r="L244" s="1">
        <v>3</v>
      </c>
      <c r="M244" s="1">
        <v>1</v>
      </c>
      <c r="N244" s="1" t="s">
        <v>384</v>
      </c>
      <c r="O244" s="1" t="s">
        <v>385</v>
      </c>
      <c r="P244" s="1">
        <v>0</v>
      </c>
      <c r="Q244" s="8">
        <v>2214147</v>
      </c>
      <c r="R244" s="8">
        <v>233463</v>
      </c>
      <c r="S244" s="8">
        <v>1118803</v>
      </c>
      <c r="T244" s="8" t="s">
        <v>386</v>
      </c>
      <c r="U244" s="9">
        <f>IF(R244&gt;0,Q244/R244,"")</f>
        <v>9.4839310725896606</v>
      </c>
      <c r="V244" s="10">
        <f>SUMIFS(fct_world_monthly!$J$2:$J$361,fct_world_monthly!$C$2:$C$361,C244,fct_world_monthly!$F$2:$F$361,F244)</f>
        <v>137288406</v>
      </c>
      <c r="W244" s="11">
        <f>IF(V244&gt;0,Q244/V244,"")</f>
        <v>1.6127705641800518E-2</v>
      </c>
      <c r="X244" s="1" t="s">
        <v>232</v>
      </c>
      <c r="Y244" s="1" t="s">
        <v>166</v>
      </c>
      <c r="Z244" s="19">
        <f>IF(U244="","",SUMIFS(Unit_Value_Review_QC!$K$10:$K$53,Unit_Value_Review_QC!$I$10:$I$53,"PARTNER|"&amp;F244&amp;"|"&amp;I244))</f>
        <v>10.235891461787936</v>
      </c>
      <c r="AA244" s="20">
        <f>IFERROR(U244/Z244,"")</f>
        <v>0.92653689304879283</v>
      </c>
      <c r="AB244" s="4" t="str">
        <f>IF(OR(N244&lt;&gt;"REPORTED",U244=""),"NOT_APPLICABLE",IF(OR(AA244&lt;Unit_Value_Review_QC!$I$6,AA244&gt;Unit_Value_Review_QC!$I$5),"REVIEW","WITHIN_BAND"))</f>
        <v>WITHIN_BAND</v>
      </c>
    </row>
    <row r="245" spans="1:28">
      <c r="A245" s="1" t="s">
        <v>629</v>
      </c>
      <c r="B245" s="6">
        <v>43647</v>
      </c>
      <c r="C245" s="1">
        <v>201907</v>
      </c>
      <c r="D245" s="1">
        <v>2019</v>
      </c>
      <c r="E245" s="1">
        <v>7</v>
      </c>
      <c r="F245" s="4" t="s">
        <v>256</v>
      </c>
      <c r="G245" s="4" t="s">
        <v>258</v>
      </c>
      <c r="H245" s="1">
        <v>664</v>
      </c>
      <c r="I245" s="4" t="s">
        <v>307</v>
      </c>
      <c r="J245" s="1" t="s">
        <v>308</v>
      </c>
      <c r="K245" s="1" t="s">
        <v>383</v>
      </c>
      <c r="L245" s="1">
        <v>3</v>
      </c>
      <c r="M245" s="1">
        <v>1</v>
      </c>
      <c r="N245" s="1" t="s">
        <v>384</v>
      </c>
      <c r="O245" s="1" t="s">
        <v>385</v>
      </c>
      <c r="P245" s="1">
        <v>0</v>
      </c>
      <c r="Q245" s="8">
        <v>11488977</v>
      </c>
      <c r="R245" s="8">
        <v>942441</v>
      </c>
      <c r="S245" s="8">
        <v>5617284</v>
      </c>
      <c r="T245" s="8" t="s">
        <v>386</v>
      </c>
      <c r="U245" s="9">
        <f>IF(R245&gt;0,Q245/R245,"")</f>
        <v>12.190659150015756</v>
      </c>
      <c r="V245" s="10">
        <f>SUMIFS(fct_world_monthly!$J$2:$J$361,fct_world_monthly!$C$2:$C$361,C245,fct_world_monthly!$F$2:$F$361,F245)</f>
        <v>137288406</v>
      </c>
      <c r="W245" s="11">
        <f>IF(V245&gt;0,Q245/V245,"")</f>
        <v>8.3684976282702273E-2</v>
      </c>
      <c r="X245" s="1" t="s">
        <v>232</v>
      </c>
      <c r="Y245" s="1" t="s">
        <v>166</v>
      </c>
      <c r="Z245" s="19">
        <f>IF(U245="","",SUMIFS(Unit_Value_Review_QC!$K$10:$K$53,Unit_Value_Review_QC!$I$10:$I$53,"PARTNER|"&amp;F245&amp;"|"&amp;I245))</f>
        <v>13.594059812928137</v>
      </c>
      <c r="AA245" s="20">
        <f>IFERROR(U245/Z245,"")</f>
        <v>0.89676368338634738</v>
      </c>
      <c r="AB245" s="4" t="str">
        <f>IF(OR(N245&lt;&gt;"REPORTED",U245=""),"NOT_APPLICABLE",IF(OR(AA245&lt;Unit_Value_Review_QC!$I$6,AA245&gt;Unit_Value_Review_QC!$I$5),"REVIEW","WITHIN_BAND"))</f>
        <v>WITHIN_BAND</v>
      </c>
    </row>
    <row r="246" spans="1:28">
      <c r="A246" s="1" t="s">
        <v>630</v>
      </c>
      <c r="B246" s="6">
        <v>43647</v>
      </c>
      <c r="C246" s="1">
        <v>201907</v>
      </c>
      <c r="D246" s="1">
        <v>2019</v>
      </c>
      <c r="E246" s="1">
        <v>7</v>
      </c>
      <c r="F246" s="4" t="s">
        <v>256</v>
      </c>
      <c r="G246" s="4" t="s">
        <v>258</v>
      </c>
      <c r="H246" s="1">
        <v>666</v>
      </c>
      <c r="I246" s="4" t="s">
        <v>310</v>
      </c>
      <c r="J246" s="1" t="s">
        <v>311</v>
      </c>
      <c r="K246" s="1" t="s">
        <v>383</v>
      </c>
      <c r="L246" s="1">
        <v>3</v>
      </c>
      <c r="M246" s="1">
        <v>1</v>
      </c>
      <c r="N246" s="1" t="s">
        <v>384</v>
      </c>
      <c r="O246" s="1" t="s">
        <v>385</v>
      </c>
      <c r="P246" s="1">
        <v>0</v>
      </c>
      <c r="Q246" s="8">
        <v>34632574</v>
      </c>
      <c r="R246" s="8">
        <v>3478248</v>
      </c>
      <c r="S246" s="8">
        <v>22576968</v>
      </c>
      <c r="T246" s="8" t="s">
        <v>386</v>
      </c>
      <c r="U246" s="9">
        <f>IF(R246&gt;0,Q246/R246,"")</f>
        <v>9.9569018655369028</v>
      </c>
      <c r="V246" s="10">
        <f>SUMIFS(fct_world_monthly!$J$2:$J$361,fct_world_monthly!$C$2:$C$361,C246,fct_world_monthly!$F$2:$F$361,F246)</f>
        <v>137288406</v>
      </c>
      <c r="W246" s="11">
        <f>IF(V246&gt;0,Q246/V246,"")</f>
        <v>0.25226146190378235</v>
      </c>
      <c r="X246" s="1" t="s">
        <v>232</v>
      </c>
      <c r="Y246" s="1" t="s">
        <v>166</v>
      </c>
      <c r="Z246" s="19">
        <f>IF(U246="","",SUMIFS(Unit_Value_Review_QC!$K$10:$K$53,Unit_Value_Review_QC!$I$10:$I$53,"PARTNER|"&amp;F246&amp;"|"&amp;I246))</f>
        <v>10.323147527272614</v>
      </c>
      <c r="AA246" s="20">
        <f>IFERROR(U246/Z246,"")</f>
        <v>0.96452189985969583</v>
      </c>
      <c r="AB246" s="4" t="str">
        <f>IF(OR(N246&lt;&gt;"REPORTED",U246=""),"NOT_APPLICABLE",IF(OR(AA246&lt;Unit_Value_Review_QC!$I$6,AA246&gt;Unit_Value_Review_QC!$I$5),"REVIEW","WITHIN_BAND"))</f>
        <v>WITHIN_BAND</v>
      </c>
    </row>
    <row r="247" spans="1:28">
      <c r="A247" s="1" t="s">
        <v>631</v>
      </c>
      <c r="B247" s="6">
        <v>43647</v>
      </c>
      <c r="C247" s="1">
        <v>201907</v>
      </c>
      <c r="D247" s="1">
        <v>2019</v>
      </c>
      <c r="E247" s="1">
        <v>7</v>
      </c>
      <c r="F247" s="4" t="s">
        <v>256</v>
      </c>
      <c r="G247" s="4" t="s">
        <v>258</v>
      </c>
      <c r="H247" s="1">
        <v>669</v>
      </c>
      <c r="I247" s="4" t="s">
        <v>313</v>
      </c>
      <c r="J247" s="1" t="s">
        <v>314</v>
      </c>
      <c r="K247" s="1" t="s">
        <v>383</v>
      </c>
      <c r="L247" s="1">
        <v>3</v>
      </c>
      <c r="M247" s="1">
        <v>1</v>
      </c>
      <c r="N247" s="1" t="s">
        <v>384</v>
      </c>
      <c r="O247" s="1" t="s">
        <v>385</v>
      </c>
      <c r="P247" s="1">
        <v>0</v>
      </c>
      <c r="Q247" s="8">
        <v>2099982</v>
      </c>
      <c r="R247" s="8">
        <v>151878</v>
      </c>
      <c r="S247" s="8">
        <v>966892</v>
      </c>
      <c r="T247" s="8" t="s">
        <v>386</v>
      </c>
      <c r="U247" s="9">
        <f>IF(R247&gt;0,Q247/R247,"")</f>
        <v>13.826768853948565</v>
      </c>
      <c r="V247" s="10">
        <f>SUMIFS(fct_world_monthly!$J$2:$J$361,fct_world_monthly!$C$2:$C$361,C247,fct_world_monthly!$F$2:$F$361,F247)</f>
        <v>137288406</v>
      </c>
      <c r="W247" s="11">
        <f>IF(V247&gt;0,Q247/V247,"")</f>
        <v>1.5296135057464357E-2</v>
      </c>
      <c r="X247" s="1" t="s">
        <v>232</v>
      </c>
      <c r="Y247" s="1" t="s">
        <v>166</v>
      </c>
      <c r="Z247" s="19">
        <f>IF(U247="","",SUMIFS(Unit_Value_Review_QC!$K$10:$K$53,Unit_Value_Review_QC!$I$10:$I$53,"PARTNER|"&amp;F247&amp;"|"&amp;I247))</f>
        <v>13.552232139720488</v>
      </c>
      <c r="AA247" s="20">
        <f>IFERROR(U247/Z247,"")</f>
        <v>1.0202576750012591</v>
      </c>
      <c r="AB247" s="4" t="str">
        <f>IF(OR(N247&lt;&gt;"REPORTED",U247=""),"NOT_APPLICABLE",IF(OR(AA247&lt;Unit_Value_Review_QC!$I$6,AA247&gt;Unit_Value_Review_QC!$I$5),"REVIEW","WITHIN_BAND"))</f>
        <v>WITHIN_BAND</v>
      </c>
    </row>
    <row r="248" spans="1:28">
      <c r="A248" s="1" t="s">
        <v>632</v>
      </c>
      <c r="B248" s="6">
        <v>43647</v>
      </c>
      <c r="C248" s="1">
        <v>201907</v>
      </c>
      <c r="D248" s="1">
        <v>2019</v>
      </c>
      <c r="E248" s="1">
        <v>7</v>
      </c>
      <c r="F248" s="4" t="s">
        <v>256</v>
      </c>
      <c r="G248" s="4" t="s">
        <v>258</v>
      </c>
      <c r="H248" s="1">
        <v>676</v>
      </c>
      <c r="I248" s="4" t="s">
        <v>316</v>
      </c>
      <c r="J248" s="1" t="s">
        <v>317</v>
      </c>
      <c r="K248" s="1" t="s">
        <v>383</v>
      </c>
      <c r="L248" s="1">
        <v>3</v>
      </c>
      <c r="M248" s="1">
        <v>1</v>
      </c>
      <c r="N248" s="1" t="s">
        <v>384</v>
      </c>
      <c r="O248" s="1" t="s">
        <v>385</v>
      </c>
      <c r="P248" s="1">
        <v>0</v>
      </c>
      <c r="Q248" s="8">
        <v>40783</v>
      </c>
      <c r="R248" s="8">
        <v>2855</v>
      </c>
      <c r="S248" s="8">
        <v>23788</v>
      </c>
      <c r="T248" s="8" t="s">
        <v>386</v>
      </c>
      <c r="U248" s="9">
        <f>IF(R248&gt;0,Q248/R248,"")</f>
        <v>14.284763572679509</v>
      </c>
      <c r="V248" s="10">
        <f>SUMIFS(fct_world_monthly!$J$2:$J$361,fct_world_monthly!$C$2:$C$361,C248,fct_world_monthly!$F$2:$F$361,F248)</f>
        <v>137288406</v>
      </c>
      <c r="W248" s="11">
        <f>IF(V248&gt;0,Q248/V248,"")</f>
        <v>2.9706077292499119E-4</v>
      </c>
      <c r="X248" s="1" t="s">
        <v>232</v>
      </c>
      <c r="Y248" s="1" t="s">
        <v>166</v>
      </c>
      <c r="Z248" s="19">
        <f>IF(U248="","",SUMIFS(Unit_Value_Review_QC!$K$10:$K$53,Unit_Value_Review_QC!$I$10:$I$53,"PARTNER|"&amp;F248&amp;"|"&amp;I248))</f>
        <v>16.294942108470444</v>
      </c>
      <c r="AA248" s="20">
        <f>IFERROR(U248/Z248,"")</f>
        <v>0.87663788417229149</v>
      </c>
      <c r="AB248" s="4" t="str">
        <f>IF(OR(N248&lt;&gt;"REPORTED",U248=""),"NOT_APPLICABLE",IF(OR(AA248&lt;Unit_Value_Review_QC!$I$6,AA248&gt;Unit_Value_Review_QC!$I$5),"REVIEW","WITHIN_BAND"))</f>
        <v>WITHIN_BAND</v>
      </c>
    </row>
    <row r="249" spans="1:28">
      <c r="A249" s="1" t="s">
        <v>633</v>
      </c>
      <c r="B249" s="6">
        <v>43647</v>
      </c>
      <c r="C249" s="1">
        <v>201907</v>
      </c>
      <c r="D249" s="1">
        <v>2019</v>
      </c>
      <c r="E249" s="1">
        <v>7</v>
      </c>
      <c r="F249" s="4" t="s">
        <v>256</v>
      </c>
      <c r="G249" s="4" t="s">
        <v>258</v>
      </c>
      <c r="H249" s="1">
        <v>690</v>
      </c>
      <c r="I249" s="4" t="s">
        <v>319</v>
      </c>
      <c r="J249" s="1" t="s">
        <v>320</v>
      </c>
      <c r="K249" s="1" t="s">
        <v>383</v>
      </c>
      <c r="L249" s="1">
        <v>3</v>
      </c>
      <c r="M249" s="1">
        <v>1</v>
      </c>
      <c r="N249" s="1" t="s">
        <v>384</v>
      </c>
      <c r="O249" s="1" t="s">
        <v>385</v>
      </c>
      <c r="P249" s="1">
        <v>0</v>
      </c>
      <c r="Q249" s="8">
        <v>1847856</v>
      </c>
      <c r="R249" s="8">
        <v>97304</v>
      </c>
      <c r="S249" s="8">
        <v>581525</v>
      </c>
      <c r="T249" s="8" t="s">
        <v>386</v>
      </c>
      <c r="U249" s="9">
        <f>IF(R249&gt;0,Q249/R249,"")</f>
        <v>18.990545095782291</v>
      </c>
      <c r="V249" s="10">
        <f>SUMIFS(fct_world_monthly!$J$2:$J$361,fct_world_monthly!$C$2:$C$361,C249,fct_world_monthly!$F$2:$F$361,F249)</f>
        <v>137288406</v>
      </c>
      <c r="W249" s="11">
        <f>IF(V249&gt;0,Q249/V249,"")</f>
        <v>1.345966534129619E-2</v>
      </c>
      <c r="X249" s="1" t="s">
        <v>232</v>
      </c>
      <c r="Y249" s="1" t="s">
        <v>166</v>
      </c>
      <c r="Z249" s="19">
        <f>IF(U249="","",SUMIFS(Unit_Value_Review_QC!$K$10:$K$53,Unit_Value_Review_QC!$I$10:$I$53,"PARTNER|"&amp;F249&amp;"|"&amp;I249))</f>
        <v>21.029827109089425</v>
      </c>
      <c r="AA249" s="20">
        <f>IFERROR(U249/Z249,"")</f>
        <v>0.90302906425580065</v>
      </c>
      <c r="AB249" s="4" t="str">
        <f>IF(OR(N249&lt;&gt;"REPORTED",U249=""),"NOT_APPLICABLE",IF(OR(AA249&lt;Unit_Value_Review_QC!$I$6,AA249&gt;Unit_Value_Review_QC!$I$5),"REVIEW","WITHIN_BAND"))</f>
        <v>WITHIN_BAND</v>
      </c>
    </row>
    <row r="250" spans="1:28">
      <c r="A250" s="1" t="s">
        <v>634</v>
      </c>
      <c r="B250" s="6">
        <v>43647</v>
      </c>
      <c r="C250" s="1">
        <v>201907</v>
      </c>
      <c r="D250" s="1">
        <v>2019</v>
      </c>
      <c r="E250" s="1">
        <v>7</v>
      </c>
      <c r="F250" s="4" t="s">
        <v>256</v>
      </c>
      <c r="G250" s="4" t="s">
        <v>258</v>
      </c>
      <c r="H250" s="1">
        <v>696</v>
      </c>
      <c r="I250" s="4" t="s">
        <v>322</v>
      </c>
      <c r="J250" s="1" t="s">
        <v>323</v>
      </c>
      <c r="K250" s="1" t="s">
        <v>383</v>
      </c>
      <c r="L250" s="1">
        <v>3</v>
      </c>
      <c r="M250" s="1">
        <v>1</v>
      </c>
      <c r="N250" s="1" t="s">
        <v>384</v>
      </c>
      <c r="O250" s="1" t="s">
        <v>385</v>
      </c>
      <c r="P250" s="1">
        <v>0</v>
      </c>
      <c r="Q250" s="8">
        <v>1052448</v>
      </c>
      <c r="R250" s="8">
        <v>67565</v>
      </c>
      <c r="S250" s="8">
        <v>348353</v>
      </c>
      <c r="T250" s="8" t="s">
        <v>386</v>
      </c>
      <c r="U250" s="9">
        <f>IF(R250&gt;0,Q250/R250,"")</f>
        <v>15.576822319248132</v>
      </c>
      <c r="V250" s="10">
        <f>SUMIFS(fct_world_monthly!$J$2:$J$361,fct_world_monthly!$C$2:$C$361,C250,fct_world_monthly!$F$2:$F$361,F250)</f>
        <v>137288406</v>
      </c>
      <c r="W250" s="11">
        <f>IF(V250&gt;0,Q250/V250,"")</f>
        <v>7.6659641601491101E-3</v>
      </c>
      <c r="X250" s="1" t="s">
        <v>232</v>
      </c>
      <c r="Y250" s="1" t="s">
        <v>166</v>
      </c>
      <c r="Z250" s="19">
        <f>IF(U250="","",SUMIFS(Unit_Value_Review_QC!$K$10:$K$53,Unit_Value_Review_QC!$I$10:$I$53,"PARTNER|"&amp;F250&amp;"|"&amp;I250))</f>
        <v>18.09118149032647</v>
      </c>
      <c r="AA250" s="20">
        <f>IFERROR(U250/Z250,"")</f>
        <v>0.86101741489781691</v>
      </c>
      <c r="AB250" s="4" t="str">
        <f>IF(OR(N250&lt;&gt;"REPORTED",U250=""),"NOT_APPLICABLE",IF(OR(AA250&lt;Unit_Value_Review_QC!$I$6,AA250&gt;Unit_Value_Review_QC!$I$5),"REVIEW","WITHIN_BAND"))</f>
        <v>WITHIN_BAND</v>
      </c>
    </row>
    <row r="251" spans="1:28">
      <c r="A251" s="1" t="s">
        <v>635</v>
      </c>
      <c r="B251" s="6">
        <v>43647</v>
      </c>
      <c r="C251" s="1">
        <v>201907</v>
      </c>
      <c r="D251" s="1">
        <v>2019</v>
      </c>
      <c r="E251" s="1">
        <v>7</v>
      </c>
      <c r="F251" s="4" t="s">
        <v>256</v>
      </c>
      <c r="G251" s="4" t="s">
        <v>258</v>
      </c>
      <c r="H251" s="1">
        <v>720</v>
      </c>
      <c r="I251" s="4" t="s">
        <v>325</v>
      </c>
      <c r="J251" s="1" t="s">
        <v>326</v>
      </c>
      <c r="K251" s="1" t="s">
        <v>383</v>
      </c>
      <c r="L251" s="1">
        <v>3</v>
      </c>
      <c r="M251" s="1">
        <v>1</v>
      </c>
      <c r="N251" s="1" t="s">
        <v>384</v>
      </c>
      <c r="O251" s="1" t="s">
        <v>385</v>
      </c>
      <c r="P251" s="1">
        <v>0</v>
      </c>
      <c r="Q251" s="8">
        <v>4454189</v>
      </c>
      <c r="R251" s="8">
        <v>297198</v>
      </c>
      <c r="S251" s="8">
        <v>1586360</v>
      </c>
      <c r="T251" s="8" t="s">
        <v>386</v>
      </c>
      <c r="U251" s="9">
        <f>IF(R251&gt;0,Q251/R251,"")</f>
        <v>14.987277841708222</v>
      </c>
      <c r="V251" s="10">
        <f>SUMIFS(fct_world_monthly!$J$2:$J$361,fct_world_monthly!$C$2:$C$361,C251,fct_world_monthly!$F$2:$F$361,F251)</f>
        <v>137288406</v>
      </c>
      <c r="W251" s="11">
        <f>IF(V251&gt;0,Q251/V251,"")</f>
        <v>3.2444028813328925E-2</v>
      </c>
      <c r="X251" s="1" t="s">
        <v>232</v>
      </c>
      <c r="Y251" s="1" t="s">
        <v>166</v>
      </c>
      <c r="Z251" s="19">
        <f>IF(U251="","",SUMIFS(Unit_Value_Review_QC!$K$10:$K$53,Unit_Value_Review_QC!$I$10:$I$53,"PARTNER|"&amp;F251&amp;"|"&amp;I251))</f>
        <v>18.213915185849537</v>
      </c>
      <c r="AA251" s="20">
        <f>IFERROR(U251/Z251,"")</f>
        <v>0.8228476793035634</v>
      </c>
      <c r="AB251" s="4" t="str">
        <f>IF(OR(N251&lt;&gt;"REPORTED",U251=""),"NOT_APPLICABLE",IF(OR(AA251&lt;Unit_Value_Review_QC!$I$6,AA251&gt;Unit_Value_Review_QC!$I$5),"REVIEW","WITHIN_BAND"))</f>
        <v>WITHIN_BAND</v>
      </c>
    </row>
    <row r="252" spans="1:28">
      <c r="A252" s="1" t="s">
        <v>636</v>
      </c>
      <c r="B252" s="6">
        <v>43647</v>
      </c>
      <c r="C252" s="1">
        <v>201907</v>
      </c>
      <c r="D252" s="1">
        <v>2019</v>
      </c>
      <c r="E252" s="1">
        <v>7</v>
      </c>
      <c r="F252" s="4" t="s">
        <v>265</v>
      </c>
      <c r="G252" s="4" t="s">
        <v>266</v>
      </c>
      <c r="H252" s="1">
        <v>52</v>
      </c>
      <c r="I252" s="4" t="s">
        <v>296</v>
      </c>
      <c r="J252" s="1" t="s">
        <v>297</v>
      </c>
      <c r="K252" s="1" t="s">
        <v>383</v>
      </c>
      <c r="L252" s="1">
        <v>3</v>
      </c>
      <c r="M252" s="1">
        <v>1</v>
      </c>
      <c r="N252" s="1" t="s">
        <v>384</v>
      </c>
      <c r="O252" s="1" t="s">
        <v>385</v>
      </c>
      <c r="P252" s="1">
        <v>0</v>
      </c>
      <c r="Q252" s="8">
        <v>4427257</v>
      </c>
      <c r="R252" s="8">
        <v>238028</v>
      </c>
      <c r="S252" s="8">
        <v>790424</v>
      </c>
      <c r="T252" s="8" t="s">
        <v>386</v>
      </c>
      <c r="U252" s="9">
        <f>IF(R252&gt;0,Q252/R252,"")</f>
        <v>18.59973196430672</v>
      </c>
      <c r="V252" s="10">
        <f>SUMIFS(fct_world_monthly!$J$2:$J$361,fct_world_monthly!$C$2:$C$361,C252,fct_world_monthly!$F$2:$F$361,F252)</f>
        <v>55647496</v>
      </c>
      <c r="W252" s="11">
        <f>IF(V252&gt;0,Q252/V252,"")</f>
        <v>7.9558961646719911E-2</v>
      </c>
      <c r="X252" s="1" t="s">
        <v>232</v>
      </c>
      <c r="Y252" s="1" t="s">
        <v>166</v>
      </c>
      <c r="Z252" s="19">
        <f>IF(U252="","",SUMIFS(Unit_Value_Review_QC!$K$10:$K$53,Unit_Value_Review_QC!$I$10:$I$53,"PARTNER|"&amp;F252&amp;"|"&amp;I252))</f>
        <v>19.213268245879746</v>
      </c>
      <c r="AA252" s="20">
        <f>IFERROR(U252/Z252,"")</f>
        <v>0.96806705274077465</v>
      </c>
      <c r="AB252" s="4" t="str">
        <f>IF(OR(N252&lt;&gt;"REPORTED",U252=""),"NOT_APPLICABLE",IF(OR(AA252&lt;Unit_Value_Review_QC!$I$6,AA252&gt;Unit_Value_Review_QC!$I$5),"REVIEW","WITHIN_BAND"))</f>
        <v>WITHIN_BAND</v>
      </c>
    </row>
    <row r="253" spans="1:28">
      <c r="A253" s="1" t="s">
        <v>637</v>
      </c>
      <c r="B253" s="6">
        <v>43647</v>
      </c>
      <c r="C253" s="1">
        <v>201907</v>
      </c>
      <c r="D253" s="1">
        <v>2019</v>
      </c>
      <c r="E253" s="1">
        <v>7</v>
      </c>
      <c r="F253" s="4" t="s">
        <v>265</v>
      </c>
      <c r="G253" s="4" t="s">
        <v>266</v>
      </c>
      <c r="H253" s="1">
        <v>204</v>
      </c>
      <c r="I253" s="4" t="s">
        <v>301</v>
      </c>
      <c r="J253" s="1" t="s">
        <v>302</v>
      </c>
      <c r="K253" s="1" t="s">
        <v>383</v>
      </c>
      <c r="L253" s="1">
        <v>3</v>
      </c>
      <c r="M253" s="1">
        <v>1</v>
      </c>
      <c r="N253" s="1" t="s">
        <v>384</v>
      </c>
      <c r="O253" s="1" t="s">
        <v>385</v>
      </c>
      <c r="P253" s="1">
        <v>0</v>
      </c>
      <c r="Q253" s="8">
        <v>152950</v>
      </c>
      <c r="R253" s="8">
        <v>8625</v>
      </c>
      <c r="S253" s="8">
        <v>36591</v>
      </c>
      <c r="T253" s="8" t="s">
        <v>386</v>
      </c>
      <c r="U253" s="9">
        <f>IF(R253&gt;0,Q253/R253,"")</f>
        <v>17.733333333333334</v>
      </c>
      <c r="V253" s="10">
        <f>SUMIFS(fct_world_monthly!$J$2:$J$361,fct_world_monthly!$C$2:$C$361,C253,fct_world_monthly!$F$2:$F$361,F253)</f>
        <v>55647496</v>
      </c>
      <c r="W253" s="11">
        <f>IF(V253&gt;0,Q253/V253,"")</f>
        <v>2.7485513454190286E-3</v>
      </c>
      <c r="X253" s="1" t="s">
        <v>232</v>
      </c>
      <c r="Y253" s="1" t="s">
        <v>166</v>
      </c>
      <c r="Z253" s="19">
        <f>IF(U253="","",SUMIFS(Unit_Value_Review_QC!$K$10:$K$53,Unit_Value_Review_QC!$I$10:$I$53,"PARTNER|"&amp;F253&amp;"|"&amp;I253))</f>
        <v>16.024818561257973</v>
      </c>
      <c r="AA253" s="20">
        <f>IFERROR(U253/Z253,"")</f>
        <v>1.1066167935408586</v>
      </c>
      <c r="AB253" s="4" t="str">
        <f>IF(OR(N253&lt;&gt;"REPORTED",U253=""),"NOT_APPLICABLE",IF(OR(AA253&lt;Unit_Value_Review_QC!$I$6,AA253&gt;Unit_Value_Review_QC!$I$5),"REVIEW","WITHIN_BAND"))</f>
        <v>WITHIN_BAND</v>
      </c>
    </row>
    <row r="254" spans="1:28">
      <c r="A254" s="1" t="s">
        <v>638</v>
      </c>
      <c r="B254" s="6">
        <v>43647</v>
      </c>
      <c r="C254" s="1">
        <v>201907</v>
      </c>
      <c r="D254" s="1">
        <v>2019</v>
      </c>
      <c r="E254" s="1">
        <v>7</v>
      </c>
      <c r="F254" s="4" t="s">
        <v>265</v>
      </c>
      <c r="G254" s="4" t="s">
        <v>266</v>
      </c>
      <c r="H254" s="1">
        <v>662</v>
      </c>
      <c r="I254" s="4" t="s">
        <v>304</v>
      </c>
      <c r="J254" s="1" t="s">
        <v>305</v>
      </c>
      <c r="K254" s="1" t="s">
        <v>383</v>
      </c>
      <c r="L254" s="1">
        <v>3</v>
      </c>
      <c r="M254" s="1">
        <v>1</v>
      </c>
      <c r="N254" s="1" t="s">
        <v>384</v>
      </c>
      <c r="O254" s="1" t="s">
        <v>385</v>
      </c>
      <c r="P254" s="1">
        <v>0</v>
      </c>
      <c r="Q254" s="8">
        <v>329021</v>
      </c>
      <c r="R254" s="8">
        <v>25466</v>
      </c>
      <c r="S254" s="8">
        <v>61447</v>
      </c>
      <c r="T254" s="8" t="s">
        <v>386</v>
      </c>
      <c r="U254" s="9">
        <f>IF(R254&gt;0,Q254/R254,"")</f>
        <v>12.920010995052227</v>
      </c>
      <c r="V254" s="10">
        <f>SUMIFS(fct_world_monthly!$J$2:$J$361,fct_world_monthly!$C$2:$C$361,C254,fct_world_monthly!$F$2:$F$361,F254)</f>
        <v>55647496</v>
      </c>
      <c r="W254" s="11">
        <f>IF(V254&gt;0,Q254/V254,"")</f>
        <v>5.9125930841524297E-3</v>
      </c>
      <c r="X254" s="1" t="s">
        <v>232</v>
      </c>
      <c r="Y254" s="1" t="s">
        <v>166</v>
      </c>
      <c r="Z254" s="19">
        <f>IF(U254="","",SUMIFS(Unit_Value_Review_QC!$K$10:$K$53,Unit_Value_Review_QC!$I$10:$I$53,"PARTNER|"&amp;F254&amp;"|"&amp;I254))</f>
        <v>13.24068828999865</v>
      </c>
      <c r="AA254" s="20">
        <f>IFERROR(U254/Z254,"")</f>
        <v>0.9757809195471624</v>
      </c>
      <c r="AB254" s="4" t="str">
        <f>IF(OR(N254&lt;&gt;"REPORTED",U254=""),"NOT_APPLICABLE",IF(OR(AA254&lt;Unit_Value_Review_QC!$I$6,AA254&gt;Unit_Value_Review_QC!$I$5),"REVIEW","WITHIN_BAND"))</f>
        <v>WITHIN_BAND</v>
      </c>
    </row>
    <row r="255" spans="1:28">
      <c r="A255" s="1" t="s">
        <v>639</v>
      </c>
      <c r="B255" s="6">
        <v>43647</v>
      </c>
      <c r="C255" s="1">
        <v>201907</v>
      </c>
      <c r="D255" s="1">
        <v>2019</v>
      </c>
      <c r="E255" s="1">
        <v>7</v>
      </c>
      <c r="F255" s="4" t="s">
        <v>265</v>
      </c>
      <c r="G255" s="4" t="s">
        <v>266</v>
      </c>
      <c r="H255" s="1">
        <v>664</v>
      </c>
      <c r="I255" s="4" t="s">
        <v>307</v>
      </c>
      <c r="J255" s="1" t="s">
        <v>308</v>
      </c>
      <c r="K255" s="1" t="s">
        <v>383</v>
      </c>
      <c r="L255" s="1">
        <v>3</v>
      </c>
      <c r="M255" s="1">
        <v>1</v>
      </c>
      <c r="N255" s="1" t="s">
        <v>384</v>
      </c>
      <c r="O255" s="1" t="s">
        <v>385</v>
      </c>
      <c r="P255" s="1">
        <v>0</v>
      </c>
      <c r="Q255" s="8">
        <v>285247</v>
      </c>
      <c r="R255" s="8">
        <v>18063</v>
      </c>
      <c r="S255" s="8">
        <v>63784</v>
      </c>
      <c r="T255" s="8" t="s">
        <v>386</v>
      </c>
      <c r="U255" s="9">
        <f>IF(R255&gt;0,Q255/R255,"")</f>
        <v>15.791784310468914</v>
      </c>
      <c r="V255" s="10">
        <f>SUMIFS(fct_world_monthly!$J$2:$J$361,fct_world_monthly!$C$2:$C$361,C255,fct_world_monthly!$F$2:$F$361,F255)</f>
        <v>55647496</v>
      </c>
      <c r="W255" s="11">
        <f>IF(V255&gt;0,Q255/V255,"")</f>
        <v>5.1259629004690522E-3</v>
      </c>
      <c r="X255" s="1" t="s">
        <v>232</v>
      </c>
      <c r="Y255" s="1" t="s">
        <v>166</v>
      </c>
      <c r="Z255" s="19">
        <f>IF(U255="","",SUMIFS(Unit_Value_Review_QC!$K$10:$K$53,Unit_Value_Review_QC!$I$10:$I$53,"PARTNER|"&amp;F255&amp;"|"&amp;I255))</f>
        <v>13.033767004833301</v>
      </c>
      <c r="AA255" s="20">
        <f>IFERROR(U255/Z255,"")</f>
        <v>1.2116055400263686</v>
      </c>
      <c r="AB255" s="4" t="str">
        <f>IF(OR(N255&lt;&gt;"REPORTED",U255=""),"NOT_APPLICABLE",IF(OR(AA255&lt;Unit_Value_Review_QC!$I$6,AA255&gt;Unit_Value_Review_QC!$I$5),"REVIEW","WITHIN_BAND"))</f>
        <v>WITHIN_BAND</v>
      </c>
    </row>
    <row r="256" spans="1:28">
      <c r="A256" s="1" t="s">
        <v>640</v>
      </c>
      <c r="B256" s="6">
        <v>43647</v>
      </c>
      <c r="C256" s="1">
        <v>201907</v>
      </c>
      <c r="D256" s="1">
        <v>2019</v>
      </c>
      <c r="E256" s="1">
        <v>7</v>
      </c>
      <c r="F256" s="4" t="s">
        <v>265</v>
      </c>
      <c r="G256" s="4" t="s">
        <v>266</v>
      </c>
      <c r="H256" s="1">
        <v>666</v>
      </c>
      <c r="I256" s="4" t="s">
        <v>310</v>
      </c>
      <c r="J256" s="1" t="s">
        <v>311</v>
      </c>
      <c r="K256" s="1" t="s">
        <v>383</v>
      </c>
      <c r="L256" s="1">
        <v>3</v>
      </c>
      <c r="M256" s="1">
        <v>1</v>
      </c>
      <c r="N256" s="1" t="s">
        <v>384</v>
      </c>
      <c r="O256" s="1" t="s">
        <v>385</v>
      </c>
      <c r="P256" s="1">
        <v>0</v>
      </c>
      <c r="Q256" s="8">
        <v>11006091</v>
      </c>
      <c r="R256" s="8">
        <v>917126</v>
      </c>
      <c r="S256" s="8">
        <v>2574168</v>
      </c>
      <c r="T256" s="8" t="s">
        <v>386</v>
      </c>
      <c r="U256" s="9">
        <f>IF(R256&gt;0,Q256/R256,"")</f>
        <v>12.000631320014916</v>
      </c>
      <c r="V256" s="10">
        <f>SUMIFS(fct_world_monthly!$J$2:$J$361,fct_world_monthly!$C$2:$C$361,C256,fct_world_monthly!$F$2:$F$361,F256)</f>
        <v>55647496</v>
      </c>
      <c r="W256" s="11">
        <f>IF(V256&gt;0,Q256/V256,"")</f>
        <v>0.19778232249659536</v>
      </c>
      <c r="X256" s="1" t="s">
        <v>232</v>
      </c>
      <c r="Y256" s="1" t="s">
        <v>166</v>
      </c>
      <c r="Z256" s="19">
        <f>IF(U256="","",SUMIFS(Unit_Value_Review_QC!$K$10:$K$53,Unit_Value_Review_QC!$I$10:$I$53,"PARTNER|"&amp;F256&amp;"|"&amp;I256))</f>
        <v>12.503788450831344</v>
      </c>
      <c r="AA256" s="20">
        <f>IFERROR(U256/Z256,"")</f>
        <v>0.95975962542912552</v>
      </c>
      <c r="AB256" s="4" t="str">
        <f>IF(OR(N256&lt;&gt;"REPORTED",U256=""),"NOT_APPLICABLE",IF(OR(AA256&lt;Unit_Value_Review_QC!$I$6,AA256&gt;Unit_Value_Review_QC!$I$5),"REVIEW","WITHIN_BAND"))</f>
        <v>WITHIN_BAND</v>
      </c>
    </row>
    <row r="257" spans="1:28">
      <c r="A257" s="1" t="s">
        <v>641</v>
      </c>
      <c r="B257" s="6">
        <v>43647</v>
      </c>
      <c r="C257" s="1">
        <v>201907</v>
      </c>
      <c r="D257" s="1">
        <v>2019</v>
      </c>
      <c r="E257" s="1">
        <v>7</v>
      </c>
      <c r="F257" s="4" t="s">
        <v>265</v>
      </c>
      <c r="G257" s="4" t="s">
        <v>266</v>
      </c>
      <c r="H257" s="1">
        <v>669</v>
      </c>
      <c r="I257" s="4" t="s">
        <v>313</v>
      </c>
      <c r="J257" s="1" t="s">
        <v>314</v>
      </c>
      <c r="K257" s="1" t="s">
        <v>383</v>
      </c>
      <c r="L257" s="1">
        <v>3</v>
      </c>
      <c r="M257" s="1">
        <v>1</v>
      </c>
      <c r="N257" s="1" t="s">
        <v>384</v>
      </c>
      <c r="O257" s="1" t="s">
        <v>385</v>
      </c>
      <c r="P257" s="1">
        <v>0</v>
      </c>
      <c r="Q257" s="8">
        <v>387354</v>
      </c>
      <c r="R257" s="8">
        <v>24770</v>
      </c>
      <c r="S257" s="8">
        <v>88762</v>
      </c>
      <c r="T257" s="8" t="s">
        <v>386</v>
      </c>
      <c r="U257" s="9">
        <f>IF(R257&gt;0,Q257/R257,"")</f>
        <v>15.638029874848607</v>
      </c>
      <c r="V257" s="10">
        <f>SUMIFS(fct_world_monthly!$J$2:$J$361,fct_world_monthly!$C$2:$C$361,C257,fct_world_monthly!$F$2:$F$361,F257)</f>
        <v>55647496</v>
      </c>
      <c r="W257" s="11">
        <f>IF(V257&gt;0,Q257/V257,"")</f>
        <v>6.9608522906403555E-3</v>
      </c>
      <c r="X257" s="1" t="s">
        <v>232</v>
      </c>
      <c r="Y257" s="1" t="s">
        <v>166</v>
      </c>
      <c r="Z257" s="19">
        <f>IF(U257="","",SUMIFS(Unit_Value_Review_QC!$K$10:$K$53,Unit_Value_Review_QC!$I$10:$I$53,"PARTNER|"&amp;F257&amp;"|"&amp;I257))</f>
        <v>16.58404384448577</v>
      </c>
      <c r="AA257" s="20">
        <f>IFERROR(U257/Z257,"")</f>
        <v>0.9429563755071888</v>
      </c>
      <c r="AB257" s="4" t="str">
        <f>IF(OR(N257&lt;&gt;"REPORTED",U257=""),"NOT_APPLICABLE",IF(OR(AA257&lt;Unit_Value_Review_QC!$I$6,AA257&gt;Unit_Value_Review_QC!$I$5),"REVIEW","WITHIN_BAND"))</f>
        <v>WITHIN_BAND</v>
      </c>
    </row>
    <row r="258" spans="1:28">
      <c r="A258" s="1" t="s">
        <v>642</v>
      </c>
      <c r="B258" s="6">
        <v>43647</v>
      </c>
      <c r="C258" s="1">
        <v>201907</v>
      </c>
      <c r="D258" s="1">
        <v>2019</v>
      </c>
      <c r="E258" s="1">
        <v>7</v>
      </c>
      <c r="F258" s="4" t="s">
        <v>265</v>
      </c>
      <c r="G258" s="4" t="s">
        <v>266</v>
      </c>
      <c r="H258" s="1">
        <v>676</v>
      </c>
      <c r="I258" s="4" t="s">
        <v>316</v>
      </c>
      <c r="J258" s="1" t="s">
        <v>317</v>
      </c>
      <c r="K258" s="1" t="s">
        <v>383</v>
      </c>
      <c r="L258" s="1">
        <v>3</v>
      </c>
      <c r="M258" s="1">
        <v>1</v>
      </c>
      <c r="N258" s="1" t="s">
        <v>384</v>
      </c>
      <c r="O258" s="1" t="s">
        <v>385</v>
      </c>
      <c r="P258" s="1">
        <v>0</v>
      </c>
      <c r="Q258" s="8">
        <v>1823294</v>
      </c>
      <c r="R258" s="8">
        <v>186348</v>
      </c>
      <c r="S258" s="8">
        <v>569424</v>
      </c>
      <c r="T258" s="8" t="s">
        <v>386</v>
      </c>
      <c r="U258" s="9">
        <f>IF(R258&gt;0,Q258/R258,"")</f>
        <v>9.7843497112928492</v>
      </c>
      <c r="V258" s="10">
        <f>SUMIFS(fct_world_monthly!$J$2:$J$361,fct_world_monthly!$C$2:$C$361,C258,fct_world_monthly!$F$2:$F$361,F258)</f>
        <v>55647496</v>
      </c>
      <c r="W258" s="11">
        <f>IF(V258&gt;0,Q258/V258,"")</f>
        <v>3.2765068171261472E-2</v>
      </c>
      <c r="X258" s="1" t="s">
        <v>232</v>
      </c>
      <c r="Y258" s="1" t="s">
        <v>166</v>
      </c>
      <c r="Z258" s="19">
        <f>IF(U258="","",SUMIFS(Unit_Value_Review_QC!$K$10:$K$53,Unit_Value_Review_QC!$I$10:$I$53,"PARTNER|"&amp;F258&amp;"|"&amp;I258))</f>
        <v>12.705450477595873</v>
      </c>
      <c r="AA258" s="20">
        <f>IFERROR(U258/Z258,"")</f>
        <v>0.77009073614084445</v>
      </c>
      <c r="AB258" s="4" t="str">
        <f>IF(OR(N258&lt;&gt;"REPORTED",U258=""),"NOT_APPLICABLE",IF(OR(AA258&lt;Unit_Value_Review_QC!$I$6,AA258&gt;Unit_Value_Review_QC!$I$5),"REVIEW","WITHIN_BAND"))</f>
        <v>WITHIN_BAND</v>
      </c>
    </row>
    <row r="259" spans="1:28">
      <c r="A259" s="1" t="s">
        <v>643</v>
      </c>
      <c r="B259" s="6">
        <v>43647</v>
      </c>
      <c r="C259" s="1">
        <v>201907</v>
      </c>
      <c r="D259" s="1">
        <v>2019</v>
      </c>
      <c r="E259" s="1">
        <v>7</v>
      </c>
      <c r="F259" s="4" t="s">
        <v>265</v>
      </c>
      <c r="G259" s="4" t="s">
        <v>266</v>
      </c>
      <c r="H259" s="1">
        <v>690</v>
      </c>
      <c r="I259" s="4" t="s">
        <v>319</v>
      </c>
      <c r="J259" s="1" t="s">
        <v>320</v>
      </c>
      <c r="K259" s="1" t="s">
        <v>383</v>
      </c>
      <c r="L259" s="1">
        <v>3</v>
      </c>
      <c r="M259" s="1">
        <v>1</v>
      </c>
      <c r="N259" s="1" t="s">
        <v>384</v>
      </c>
      <c r="O259" s="1" t="s">
        <v>385</v>
      </c>
      <c r="P259" s="1">
        <v>0</v>
      </c>
      <c r="Q259" s="8">
        <v>626543</v>
      </c>
      <c r="R259" s="8">
        <v>28802</v>
      </c>
      <c r="S259" s="8">
        <v>108871</v>
      </c>
      <c r="T259" s="8" t="s">
        <v>386</v>
      </c>
      <c r="U259" s="9">
        <f>IF(R259&gt;0,Q259/R259,"")</f>
        <v>21.75345462120686</v>
      </c>
      <c r="V259" s="10">
        <f>SUMIFS(fct_world_monthly!$J$2:$J$361,fct_world_monthly!$C$2:$C$361,C259,fct_world_monthly!$F$2:$F$361,F259)</f>
        <v>55647496</v>
      </c>
      <c r="W259" s="11">
        <f>IF(V259&gt;0,Q259/V259,"")</f>
        <v>1.1259140932415E-2</v>
      </c>
      <c r="X259" s="1" t="s">
        <v>232</v>
      </c>
      <c r="Y259" s="1" t="s">
        <v>166</v>
      </c>
      <c r="Z259" s="19">
        <f>IF(U259="","",SUMIFS(Unit_Value_Review_QC!$K$10:$K$53,Unit_Value_Review_QC!$I$10:$I$53,"PARTNER|"&amp;F259&amp;"|"&amp;I259))</f>
        <v>23.234221767733438</v>
      </c>
      <c r="AA259" s="20">
        <f>IFERROR(U259/Z259,"")</f>
        <v>0.93626783968366023</v>
      </c>
      <c r="AB259" s="4" t="str">
        <f>IF(OR(N259&lt;&gt;"REPORTED",U259=""),"NOT_APPLICABLE",IF(OR(AA259&lt;Unit_Value_Review_QC!$I$6,AA259&gt;Unit_Value_Review_QC!$I$5),"REVIEW","WITHIN_BAND"))</f>
        <v>WITHIN_BAND</v>
      </c>
    </row>
    <row r="260" spans="1:28">
      <c r="A260" s="1" t="s">
        <v>644</v>
      </c>
      <c r="B260" s="6">
        <v>43647</v>
      </c>
      <c r="C260" s="1">
        <v>201907</v>
      </c>
      <c r="D260" s="1">
        <v>2019</v>
      </c>
      <c r="E260" s="1">
        <v>7</v>
      </c>
      <c r="F260" s="4" t="s">
        <v>265</v>
      </c>
      <c r="G260" s="4" t="s">
        <v>266</v>
      </c>
      <c r="H260" s="1">
        <v>696</v>
      </c>
      <c r="I260" s="4" t="s">
        <v>322</v>
      </c>
      <c r="J260" s="1" t="s">
        <v>323</v>
      </c>
      <c r="K260" s="1" t="s">
        <v>383</v>
      </c>
      <c r="L260" s="1">
        <v>3</v>
      </c>
      <c r="M260" s="1">
        <v>1</v>
      </c>
      <c r="N260" s="1" t="s">
        <v>384</v>
      </c>
      <c r="O260" s="1" t="s">
        <v>385</v>
      </c>
      <c r="P260" s="1">
        <v>0</v>
      </c>
      <c r="Q260" s="8">
        <v>4633908</v>
      </c>
      <c r="R260" s="8">
        <v>375242</v>
      </c>
      <c r="S260" s="8">
        <v>1067638</v>
      </c>
      <c r="T260" s="8" t="s">
        <v>386</v>
      </c>
      <c r="U260" s="9">
        <f>IF(R260&gt;0,Q260/R260,"")</f>
        <v>12.349118702064267</v>
      </c>
      <c r="V260" s="10">
        <f>SUMIFS(fct_world_monthly!$J$2:$J$361,fct_world_monthly!$C$2:$C$361,C260,fct_world_monthly!$F$2:$F$361,F260)</f>
        <v>55647496</v>
      </c>
      <c r="W260" s="11">
        <f>IF(V260&gt;0,Q260/V260,"")</f>
        <v>8.3272533951932001E-2</v>
      </c>
      <c r="X260" s="1" t="s">
        <v>232</v>
      </c>
      <c r="Y260" s="1" t="s">
        <v>166</v>
      </c>
      <c r="Z260" s="19">
        <f>IF(U260="","",SUMIFS(Unit_Value_Review_QC!$K$10:$K$53,Unit_Value_Review_QC!$I$10:$I$53,"PARTNER|"&amp;F260&amp;"|"&amp;I260))</f>
        <v>12.339390026247985</v>
      </c>
      <c r="AA260" s="20">
        <f>IFERROR(U260/Z260,"")</f>
        <v>1.0007884243707013</v>
      </c>
      <c r="AB260" s="4" t="str">
        <f>IF(OR(N260&lt;&gt;"REPORTED",U260=""),"NOT_APPLICABLE",IF(OR(AA260&lt;Unit_Value_Review_QC!$I$6,AA260&gt;Unit_Value_Review_QC!$I$5),"REVIEW","WITHIN_BAND"))</f>
        <v>WITHIN_BAND</v>
      </c>
    </row>
    <row r="261" spans="1:28">
      <c r="A261" s="1" t="s">
        <v>645</v>
      </c>
      <c r="B261" s="6">
        <v>43647</v>
      </c>
      <c r="C261" s="1">
        <v>201907</v>
      </c>
      <c r="D261" s="1">
        <v>2019</v>
      </c>
      <c r="E261" s="1">
        <v>7</v>
      </c>
      <c r="F261" s="4" t="s">
        <v>265</v>
      </c>
      <c r="G261" s="4" t="s">
        <v>266</v>
      </c>
      <c r="H261" s="1">
        <v>720</v>
      </c>
      <c r="I261" s="4" t="s">
        <v>325</v>
      </c>
      <c r="J261" s="1" t="s">
        <v>326</v>
      </c>
      <c r="K261" s="1" t="s">
        <v>383</v>
      </c>
      <c r="L261" s="1">
        <v>3</v>
      </c>
      <c r="M261" s="1">
        <v>1</v>
      </c>
      <c r="N261" s="1" t="s">
        <v>384</v>
      </c>
      <c r="O261" s="1" t="s">
        <v>385</v>
      </c>
      <c r="P261" s="1">
        <v>0</v>
      </c>
      <c r="Q261" s="8">
        <v>19554056</v>
      </c>
      <c r="R261" s="8">
        <v>1490569</v>
      </c>
      <c r="S261" s="8">
        <v>4157107</v>
      </c>
      <c r="T261" s="8" t="s">
        <v>386</v>
      </c>
      <c r="U261" s="9">
        <f>IF(R261&gt;0,Q261/R261,"")</f>
        <v>13.11851782775571</v>
      </c>
      <c r="V261" s="10">
        <f>SUMIFS(fct_world_monthly!$J$2:$J$361,fct_world_monthly!$C$2:$C$361,C261,fct_world_monthly!$F$2:$F$361,F261)</f>
        <v>55647496</v>
      </c>
      <c r="W261" s="11">
        <f>IF(V261&gt;0,Q261/V261,"")</f>
        <v>0.35139148040012436</v>
      </c>
      <c r="X261" s="1" t="s">
        <v>232</v>
      </c>
      <c r="Y261" s="1" t="s">
        <v>166</v>
      </c>
      <c r="Z261" s="19">
        <f>IF(U261="","",SUMIFS(Unit_Value_Review_QC!$K$10:$K$53,Unit_Value_Review_QC!$I$10:$I$53,"PARTNER|"&amp;F261&amp;"|"&amp;I261))</f>
        <v>15.158852636173485</v>
      </c>
      <c r="AA261" s="20">
        <f>IFERROR(U261/Z261,"")</f>
        <v>0.8654030844294287</v>
      </c>
      <c r="AB261" s="4" t="str">
        <f>IF(OR(N261&lt;&gt;"REPORTED",U261=""),"NOT_APPLICABLE",IF(OR(AA261&lt;Unit_Value_Review_QC!$I$6,AA261&gt;Unit_Value_Review_QC!$I$5),"REVIEW","WITHIN_BAND"))</f>
        <v>WITHIN_BAND</v>
      </c>
    </row>
    <row r="262" spans="1:28">
      <c r="A262" s="1" t="s">
        <v>646</v>
      </c>
      <c r="B262" s="6">
        <v>43647</v>
      </c>
      <c r="C262" s="1">
        <v>201907</v>
      </c>
      <c r="D262" s="1">
        <v>2019</v>
      </c>
      <c r="E262" s="1">
        <v>7</v>
      </c>
      <c r="F262" s="4" t="s">
        <v>271</v>
      </c>
      <c r="G262" s="4" t="s">
        <v>273</v>
      </c>
      <c r="H262" s="1">
        <v>52</v>
      </c>
      <c r="I262" s="4" t="s">
        <v>296</v>
      </c>
      <c r="J262" s="1" t="s">
        <v>297</v>
      </c>
      <c r="K262" s="1" t="s">
        <v>383</v>
      </c>
      <c r="L262" s="1">
        <v>3</v>
      </c>
      <c r="M262" s="1">
        <v>1</v>
      </c>
      <c r="N262" s="1" t="s">
        <v>384</v>
      </c>
      <c r="O262" s="1" t="s">
        <v>385</v>
      </c>
      <c r="P262" s="1">
        <v>0</v>
      </c>
      <c r="Q262" s="8">
        <v>2505390</v>
      </c>
      <c r="R262" s="8">
        <v>67651</v>
      </c>
      <c r="S262" s="8">
        <v>200069</v>
      </c>
      <c r="T262" s="8" t="s">
        <v>386</v>
      </c>
      <c r="U262" s="9">
        <f>IF(R262&gt;0,Q262/R262,"")</f>
        <v>37.034042364488329</v>
      </c>
      <c r="V262" s="10">
        <f>SUMIFS(fct_world_monthly!$J$2:$J$361,fct_world_monthly!$C$2:$C$361,C262,fct_world_monthly!$F$2:$F$361,F262)</f>
        <v>47519628</v>
      </c>
      <c r="W262" s="11">
        <f>IF(V262&gt;0,Q262/V262,"")</f>
        <v>5.2723266267993514E-2</v>
      </c>
      <c r="X262" s="1" t="s">
        <v>232</v>
      </c>
      <c r="Y262" s="1" t="s">
        <v>166</v>
      </c>
      <c r="Z262" s="19">
        <f>IF(U262="","",SUMIFS(Unit_Value_Review_QC!$K$10:$K$53,Unit_Value_Review_QC!$I$10:$I$53,"PARTNER|"&amp;F262&amp;"|"&amp;I262))</f>
        <v>31.867133143721738</v>
      </c>
      <c r="AA262" s="20">
        <f>IFERROR(U262/Z262,"")</f>
        <v>1.162139129286079</v>
      </c>
      <c r="AB262" s="4" t="str">
        <f>IF(OR(N262&lt;&gt;"REPORTED",U262=""),"NOT_APPLICABLE",IF(OR(AA262&lt;Unit_Value_Review_QC!$I$6,AA262&gt;Unit_Value_Review_QC!$I$5),"REVIEW","WITHIN_BAND"))</f>
        <v>WITHIN_BAND</v>
      </c>
    </row>
    <row r="263" spans="1:28">
      <c r="A263" s="1" t="s">
        <v>647</v>
      </c>
      <c r="B263" s="6">
        <v>43647</v>
      </c>
      <c r="C263" s="1">
        <v>201907</v>
      </c>
      <c r="D263" s="1">
        <v>2019</v>
      </c>
      <c r="E263" s="1">
        <v>7</v>
      </c>
      <c r="F263" s="4" t="s">
        <v>271</v>
      </c>
      <c r="G263" s="4" t="s">
        <v>273</v>
      </c>
      <c r="H263" s="1">
        <v>204</v>
      </c>
      <c r="I263" s="4" t="s">
        <v>301</v>
      </c>
      <c r="J263" s="1" t="s">
        <v>302</v>
      </c>
      <c r="K263" s="1" t="s">
        <v>383</v>
      </c>
      <c r="L263" s="1">
        <v>3</v>
      </c>
      <c r="M263" s="1">
        <v>1</v>
      </c>
      <c r="N263" s="1" t="s">
        <v>384</v>
      </c>
      <c r="O263" s="1" t="s">
        <v>385</v>
      </c>
      <c r="P263" s="1">
        <v>0</v>
      </c>
      <c r="Q263" s="8">
        <v>1596710</v>
      </c>
      <c r="R263" s="8">
        <v>81397</v>
      </c>
      <c r="S263" s="8">
        <v>277970</v>
      </c>
      <c r="T263" s="8" t="s">
        <v>386</v>
      </c>
      <c r="U263" s="9">
        <f>IF(R263&gt;0,Q263/R263,"")</f>
        <v>19.616324925980074</v>
      </c>
      <c r="V263" s="10">
        <f>SUMIFS(fct_world_monthly!$J$2:$J$361,fct_world_monthly!$C$2:$C$361,C263,fct_world_monthly!$F$2:$F$361,F263)</f>
        <v>47519628</v>
      </c>
      <c r="W263" s="11">
        <f>IF(V263&gt;0,Q263/V263,"")</f>
        <v>3.3601062701921827E-2</v>
      </c>
      <c r="X263" s="1" t="s">
        <v>232</v>
      </c>
      <c r="Y263" s="1" t="s">
        <v>166</v>
      </c>
      <c r="Z263" s="19">
        <f>IF(U263="","",SUMIFS(Unit_Value_Review_QC!$K$10:$K$53,Unit_Value_Review_QC!$I$10:$I$53,"PARTNER|"&amp;F263&amp;"|"&amp;I263))</f>
        <v>19.682231685892088</v>
      </c>
      <c r="AA263" s="20">
        <f>IFERROR(U263/Z263,"")</f>
        <v>0.99665145899287144</v>
      </c>
      <c r="AB263" s="4" t="str">
        <f>IF(OR(N263&lt;&gt;"REPORTED",U263=""),"NOT_APPLICABLE",IF(OR(AA263&lt;Unit_Value_Review_QC!$I$6,AA263&gt;Unit_Value_Review_QC!$I$5),"REVIEW","WITHIN_BAND"))</f>
        <v>WITHIN_BAND</v>
      </c>
    </row>
    <row r="264" spans="1:28">
      <c r="A264" s="1" t="s">
        <v>648</v>
      </c>
      <c r="B264" s="6">
        <v>43647</v>
      </c>
      <c r="C264" s="1">
        <v>201907</v>
      </c>
      <c r="D264" s="1">
        <v>2019</v>
      </c>
      <c r="E264" s="1">
        <v>7</v>
      </c>
      <c r="F264" s="4" t="s">
        <v>271</v>
      </c>
      <c r="G264" s="4" t="s">
        <v>273</v>
      </c>
      <c r="H264" s="1">
        <v>662</v>
      </c>
      <c r="I264" s="4" t="s">
        <v>304</v>
      </c>
      <c r="J264" s="1" t="s">
        <v>305</v>
      </c>
      <c r="K264" s="1" t="s">
        <v>383</v>
      </c>
      <c r="L264" s="1">
        <v>3</v>
      </c>
      <c r="M264" s="1">
        <v>1</v>
      </c>
      <c r="N264" s="1" t="s">
        <v>384</v>
      </c>
      <c r="O264" s="1" t="s">
        <v>385</v>
      </c>
      <c r="P264" s="1">
        <v>0</v>
      </c>
      <c r="Q264" s="8">
        <v>95747</v>
      </c>
      <c r="R264" s="8">
        <v>5289</v>
      </c>
      <c r="S264" s="8">
        <v>27054</v>
      </c>
      <c r="T264" s="8" t="s">
        <v>386</v>
      </c>
      <c r="U264" s="9">
        <f>IF(R264&gt;0,Q264/R264,"")</f>
        <v>18.103044053696351</v>
      </c>
      <c r="V264" s="10">
        <f>SUMIFS(fct_world_monthly!$J$2:$J$361,fct_world_monthly!$C$2:$C$361,C264,fct_world_monthly!$F$2:$F$361,F264)</f>
        <v>47519628</v>
      </c>
      <c r="W264" s="11">
        <f>IF(V264&gt;0,Q264/V264,"")</f>
        <v>2.0148937192858494E-3</v>
      </c>
      <c r="X264" s="1" t="s">
        <v>232</v>
      </c>
      <c r="Y264" s="1" t="s">
        <v>166</v>
      </c>
      <c r="Z264" s="19">
        <f>IF(U264="","",SUMIFS(Unit_Value_Review_QC!$K$10:$K$53,Unit_Value_Review_QC!$I$10:$I$53,"PARTNER|"&amp;F264&amp;"|"&amp;I264))</f>
        <v>19.366411423422985</v>
      </c>
      <c r="AA264" s="20">
        <f>IFERROR(U264/Z264,"")</f>
        <v>0.93476502475834855</v>
      </c>
      <c r="AB264" s="4" t="str">
        <f>IF(OR(N264&lt;&gt;"REPORTED",U264=""),"NOT_APPLICABLE",IF(OR(AA264&lt;Unit_Value_Review_QC!$I$6,AA264&gt;Unit_Value_Review_QC!$I$5),"REVIEW","WITHIN_BAND"))</f>
        <v>WITHIN_BAND</v>
      </c>
    </row>
    <row r="265" spans="1:28">
      <c r="A265" s="1" t="s">
        <v>649</v>
      </c>
      <c r="B265" s="6">
        <v>43647</v>
      </c>
      <c r="C265" s="1">
        <v>201907</v>
      </c>
      <c r="D265" s="1">
        <v>2019</v>
      </c>
      <c r="E265" s="1">
        <v>7</v>
      </c>
      <c r="F265" s="4" t="s">
        <v>271</v>
      </c>
      <c r="G265" s="4" t="s">
        <v>273</v>
      </c>
      <c r="H265" s="1">
        <v>664</v>
      </c>
      <c r="I265" s="4" t="s">
        <v>307</v>
      </c>
      <c r="J265" s="1" t="s">
        <v>308</v>
      </c>
      <c r="K265" s="1" t="s">
        <v>383</v>
      </c>
      <c r="L265" s="1">
        <v>3</v>
      </c>
      <c r="M265" s="1">
        <v>1</v>
      </c>
      <c r="N265" s="1" t="s">
        <v>384</v>
      </c>
      <c r="O265" s="1" t="s">
        <v>385</v>
      </c>
      <c r="P265" s="1">
        <v>0</v>
      </c>
      <c r="Q265" s="8">
        <v>2517990</v>
      </c>
      <c r="R265" s="8">
        <v>95343</v>
      </c>
      <c r="S265" s="8">
        <v>317148</v>
      </c>
      <c r="T265" s="8" t="s">
        <v>386</v>
      </c>
      <c r="U265" s="9">
        <f>IF(R265&gt;0,Q265/R265,"")</f>
        <v>26.409804600232842</v>
      </c>
      <c r="V265" s="10">
        <f>SUMIFS(fct_world_monthly!$J$2:$J$361,fct_world_monthly!$C$2:$C$361,C265,fct_world_monthly!$F$2:$F$361,F265)</f>
        <v>47519628</v>
      </c>
      <c r="W265" s="11">
        <f>IF(V265&gt;0,Q265/V265,"")</f>
        <v>5.2988419858842332E-2</v>
      </c>
      <c r="X265" s="1" t="s">
        <v>232</v>
      </c>
      <c r="Y265" s="1" t="s">
        <v>166</v>
      </c>
      <c r="Z265" s="19">
        <f>IF(U265="","",SUMIFS(Unit_Value_Review_QC!$K$10:$K$53,Unit_Value_Review_QC!$I$10:$I$53,"PARTNER|"&amp;F265&amp;"|"&amp;I265))</f>
        <v>29.827360886039607</v>
      </c>
      <c r="AA265" s="20">
        <f>IFERROR(U265/Z265,"")</f>
        <v>0.88542210291872259</v>
      </c>
      <c r="AB265" s="4" t="str">
        <f>IF(OR(N265&lt;&gt;"REPORTED",U265=""),"NOT_APPLICABLE",IF(OR(AA265&lt;Unit_Value_Review_QC!$I$6,AA265&gt;Unit_Value_Review_QC!$I$5),"REVIEW","WITHIN_BAND"))</f>
        <v>WITHIN_BAND</v>
      </c>
    </row>
    <row r="266" spans="1:28">
      <c r="A266" s="1" t="s">
        <v>650</v>
      </c>
      <c r="B266" s="6">
        <v>43647</v>
      </c>
      <c r="C266" s="1">
        <v>201907</v>
      </c>
      <c r="D266" s="1">
        <v>2019</v>
      </c>
      <c r="E266" s="1">
        <v>7</v>
      </c>
      <c r="F266" s="4" t="s">
        <v>271</v>
      </c>
      <c r="G266" s="4" t="s">
        <v>273</v>
      </c>
      <c r="H266" s="1">
        <v>666</v>
      </c>
      <c r="I266" s="4" t="s">
        <v>310</v>
      </c>
      <c r="J266" s="1" t="s">
        <v>311</v>
      </c>
      <c r="K266" s="1" t="s">
        <v>383</v>
      </c>
      <c r="L266" s="1">
        <v>3</v>
      </c>
      <c r="M266" s="1">
        <v>1</v>
      </c>
      <c r="N266" s="1" t="s">
        <v>384</v>
      </c>
      <c r="O266" s="1" t="s">
        <v>385</v>
      </c>
      <c r="P266" s="1">
        <v>0</v>
      </c>
      <c r="Q266" s="8">
        <v>1069952</v>
      </c>
      <c r="R266" s="8">
        <v>81881</v>
      </c>
      <c r="S266" s="8">
        <v>220199</v>
      </c>
      <c r="T266" s="8" t="s">
        <v>386</v>
      </c>
      <c r="U266" s="9">
        <f>IF(R266&gt;0,Q266/R266,"")</f>
        <v>13.067158437244293</v>
      </c>
      <c r="V266" s="10">
        <f>SUMIFS(fct_world_monthly!$J$2:$J$361,fct_world_monthly!$C$2:$C$361,C266,fct_world_monthly!$F$2:$F$361,F266)</f>
        <v>47519628</v>
      </c>
      <c r="W266" s="11">
        <f>IF(V266&gt;0,Q266/V266,"")</f>
        <v>2.2516001177450295E-2</v>
      </c>
      <c r="X266" s="1" t="s">
        <v>232</v>
      </c>
      <c r="Y266" s="1" t="s">
        <v>166</v>
      </c>
      <c r="Z266" s="19">
        <f>IF(U266="","",SUMIFS(Unit_Value_Review_QC!$K$10:$K$53,Unit_Value_Review_QC!$I$10:$I$53,"PARTNER|"&amp;F266&amp;"|"&amp;I266))</f>
        <v>14.86106925541052</v>
      </c>
      <c r="AA266" s="20">
        <f>IFERROR(U266/Z266,"")</f>
        <v>0.87928790403065304</v>
      </c>
      <c r="AB266" s="4" t="str">
        <f>IF(OR(N266&lt;&gt;"REPORTED",U266=""),"NOT_APPLICABLE",IF(OR(AA266&lt;Unit_Value_Review_QC!$I$6,AA266&gt;Unit_Value_Review_QC!$I$5),"REVIEW","WITHIN_BAND"))</f>
        <v>WITHIN_BAND</v>
      </c>
    </row>
    <row r="267" spans="1:28">
      <c r="A267" s="1" t="s">
        <v>651</v>
      </c>
      <c r="B267" s="6">
        <v>43647</v>
      </c>
      <c r="C267" s="1">
        <v>201907</v>
      </c>
      <c r="D267" s="1">
        <v>2019</v>
      </c>
      <c r="E267" s="1">
        <v>7</v>
      </c>
      <c r="F267" s="4" t="s">
        <v>271</v>
      </c>
      <c r="G267" s="4" t="s">
        <v>273</v>
      </c>
      <c r="H267" s="1">
        <v>669</v>
      </c>
      <c r="I267" s="4" t="s">
        <v>313</v>
      </c>
      <c r="J267" s="1" t="s">
        <v>314</v>
      </c>
      <c r="K267" s="1" t="s">
        <v>383</v>
      </c>
      <c r="L267" s="1">
        <v>3</v>
      </c>
      <c r="M267" s="1">
        <v>1</v>
      </c>
      <c r="N267" s="1" t="s">
        <v>384</v>
      </c>
      <c r="O267" s="1" t="s">
        <v>385</v>
      </c>
      <c r="P267" s="1">
        <v>0</v>
      </c>
      <c r="Q267" s="8">
        <v>1540882</v>
      </c>
      <c r="R267" s="8">
        <v>92130</v>
      </c>
      <c r="S267" s="8">
        <v>302309</v>
      </c>
      <c r="T267" s="8" t="s">
        <v>386</v>
      </c>
      <c r="U267" s="9">
        <f>IF(R267&gt;0,Q267/R267,"")</f>
        <v>16.725084120264842</v>
      </c>
      <c r="V267" s="10">
        <f>SUMIFS(fct_world_monthly!$J$2:$J$361,fct_world_monthly!$C$2:$C$361,C267,fct_world_monthly!$F$2:$F$361,F267)</f>
        <v>47519628</v>
      </c>
      <c r="W267" s="11">
        <f>IF(V267&gt;0,Q267/V267,"")</f>
        <v>3.242622185510375E-2</v>
      </c>
      <c r="X267" s="1" t="s">
        <v>232</v>
      </c>
      <c r="Y267" s="1" t="s">
        <v>166</v>
      </c>
      <c r="Z267" s="19">
        <f>IF(U267="","",SUMIFS(Unit_Value_Review_QC!$K$10:$K$53,Unit_Value_Review_QC!$I$10:$I$53,"PARTNER|"&amp;F267&amp;"|"&amp;I267))</f>
        <v>17.070169468034248</v>
      </c>
      <c r="AA267" s="20">
        <f>IFERROR(U267/Z267,"")</f>
        <v>0.97978430451931864</v>
      </c>
      <c r="AB267" s="4" t="str">
        <f>IF(OR(N267&lt;&gt;"REPORTED",U267=""),"NOT_APPLICABLE",IF(OR(AA267&lt;Unit_Value_Review_QC!$I$6,AA267&gt;Unit_Value_Review_QC!$I$5),"REVIEW","WITHIN_BAND"))</f>
        <v>WITHIN_BAND</v>
      </c>
    </row>
    <row r="268" spans="1:28">
      <c r="A268" s="1" t="s">
        <v>652</v>
      </c>
      <c r="B268" s="6">
        <v>43647</v>
      </c>
      <c r="C268" s="1">
        <v>201907</v>
      </c>
      <c r="D268" s="1">
        <v>2019</v>
      </c>
      <c r="E268" s="1">
        <v>7</v>
      </c>
      <c r="F268" s="4" t="s">
        <v>271</v>
      </c>
      <c r="G268" s="4" t="s">
        <v>273</v>
      </c>
      <c r="H268" s="1">
        <v>676</v>
      </c>
      <c r="I268" s="4" t="s">
        <v>316</v>
      </c>
      <c r="J268" s="1" t="s">
        <v>317</v>
      </c>
      <c r="K268" s="1" t="s">
        <v>383</v>
      </c>
      <c r="L268" s="1">
        <v>3</v>
      </c>
      <c r="M268" s="1">
        <v>1</v>
      </c>
      <c r="N268" s="1" t="s">
        <v>384</v>
      </c>
      <c r="O268" s="1" t="s">
        <v>385</v>
      </c>
      <c r="P268" s="1">
        <v>0</v>
      </c>
      <c r="Q268" s="8">
        <v>443155</v>
      </c>
      <c r="R268" s="8">
        <v>15043</v>
      </c>
      <c r="S268" s="8">
        <v>41596</v>
      </c>
      <c r="T268" s="8" t="s">
        <v>386</v>
      </c>
      <c r="U268" s="9">
        <f>IF(R268&gt;0,Q268/R268,"")</f>
        <v>29.459216911520308</v>
      </c>
      <c r="V268" s="10">
        <f>SUMIFS(fct_world_monthly!$J$2:$J$361,fct_world_monthly!$C$2:$C$361,C268,fct_world_monthly!$F$2:$F$361,F268)</f>
        <v>47519628</v>
      </c>
      <c r="W268" s="11">
        <f>IF(V268&gt;0,Q268/V268,"")</f>
        <v>9.325725361318064E-3</v>
      </c>
      <c r="X268" s="1" t="s">
        <v>232</v>
      </c>
      <c r="Y268" s="1" t="s">
        <v>166</v>
      </c>
      <c r="Z268" s="19">
        <f>IF(U268="","",SUMIFS(Unit_Value_Review_QC!$K$10:$K$53,Unit_Value_Review_QC!$I$10:$I$53,"PARTNER|"&amp;F268&amp;"|"&amp;I268))</f>
        <v>29.259592038236608</v>
      </c>
      <c r="AA268" s="20">
        <f>IFERROR(U268/Z268,"")</f>
        <v>1.0068225446555381</v>
      </c>
      <c r="AB268" s="4" t="str">
        <f>IF(OR(N268&lt;&gt;"REPORTED",U268=""),"NOT_APPLICABLE",IF(OR(AA268&lt;Unit_Value_Review_QC!$I$6,AA268&gt;Unit_Value_Review_QC!$I$5),"REVIEW","WITHIN_BAND"))</f>
        <v>WITHIN_BAND</v>
      </c>
    </row>
    <row r="269" spans="1:28">
      <c r="A269" s="1" t="s">
        <v>653</v>
      </c>
      <c r="B269" s="6">
        <v>43647</v>
      </c>
      <c r="C269" s="1">
        <v>201907</v>
      </c>
      <c r="D269" s="1">
        <v>2019</v>
      </c>
      <c r="E269" s="1">
        <v>7</v>
      </c>
      <c r="F269" s="4" t="s">
        <v>271</v>
      </c>
      <c r="G269" s="4" t="s">
        <v>273</v>
      </c>
      <c r="H269" s="1">
        <v>690</v>
      </c>
      <c r="I269" s="4" t="s">
        <v>319</v>
      </c>
      <c r="J269" s="1" t="s">
        <v>320</v>
      </c>
      <c r="K269" s="1" t="s">
        <v>383</v>
      </c>
      <c r="L269" s="1">
        <v>3</v>
      </c>
      <c r="M269" s="1">
        <v>1</v>
      </c>
      <c r="N269" s="1" t="s">
        <v>384</v>
      </c>
      <c r="O269" s="1" t="s">
        <v>385</v>
      </c>
      <c r="P269" s="1">
        <v>0</v>
      </c>
      <c r="Q269" s="8">
        <v>1573567</v>
      </c>
      <c r="R269" s="8">
        <v>102394</v>
      </c>
      <c r="S269" s="8">
        <v>265072</v>
      </c>
      <c r="T269" s="8" t="s">
        <v>386</v>
      </c>
      <c r="U269" s="9">
        <f>IF(R269&gt;0,Q269/R269,"")</f>
        <v>15.367765689395863</v>
      </c>
      <c r="V269" s="10">
        <f>SUMIFS(fct_world_monthly!$J$2:$J$361,fct_world_monthly!$C$2:$C$361,C269,fct_world_monthly!$F$2:$F$361,F269)</f>
        <v>47519628</v>
      </c>
      <c r="W269" s="11">
        <f>IF(V269&gt;0,Q269/V269,"")</f>
        <v>3.3114042896127051E-2</v>
      </c>
      <c r="X269" s="1" t="s">
        <v>232</v>
      </c>
      <c r="Y269" s="1" t="s">
        <v>166</v>
      </c>
      <c r="Z269" s="19">
        <f>IF(U269="","",SUMIFS(Unit_Value_Review_QC!$K$10:$K$53,Unit_Value_Review_QC!$I$10:$I$53,"PARTNER|"&amp;F269&amp;"|"&amp;I269))</f>
        <v>24.149636282520802</v>
      </c>
      <c r="AA269" s="20">
        <f>IFERROR(U269/Z269,"")</f>
        <v>0.63635598936613613</v>
      </c>
      <c r="AB269" s="4" t="str">
        <f>IF(OR(N269&lt;&gt;"REPORTED",U269=""),"NOT_APPLICABLE",IF(OR(AA269&lt;Unit_Value_Review_QC!$I$6,AA269&gt;Unit_Value_Review_QC!$I$5),"REVIEW","WITHIN_BAND"))</f>
        <v>WITHIN_BAND</v>
      </c>
    </row>
    <row r="270" spans="1:28">
      <c r="A270" s="1" t="s">
        <v>654</v>
      </c>
      <c r="B270" s="6">
        <v>43647</v>
      </c>
      <c r="C270" s="1">
        <v>201907</v>
      </c>
      <c r="D270" s="1">
        <v>2019</v>
      </c>
      <c r="E270" s="1">
        <v>7</v>
      </c>
      <c r="F270" s="4" t="s">
        <v>271</v>
      </c>
      <c r="G270" s="4" t="s">
        <v>273</v>
      </c>
      <c r="H270" s="1">
        <v>696</v>
      </c>
      <c r="I270" s="4" t="s">
        <v>322</v>
      </c>
      <c r="J270" s="1" t="s">
        <v>323</v>
      </c>
      <c r="K270" s="1" t="s">
        <v>383</v>
      </c>
      <c r="L270" s="1">
        <v>3</v>
      </c>
      <c r="M270" s="1">
        <v>1</v>
      </c>
      <c r="N270" s="1" t="s">
        <v>384</v>
      </c>
      <c r="O270" s="1" t="s">
        <v>385</v>
      </c>
      <c r="P270" s="1">
        <v>0</v>
      </c>
      <c r="Q270" s="8">
        <v>316204</v>
      </c>
      <c r="R270" s="8">
        <v>16281</v>
      </c>
      <c r="S270" s="8">
        <v>43787</v>
      </c>
      <c r="T270" s="8" t="s">
        <v>386</v>
      </c>
      <c r="U270" s="9">
        <f>IF(R270&gt;0,Q270/R270,"")</f>
        <v>19.421657146366933</v>
      </c>
      <c r="V270" s="10">
        <f>SUMIFS(fct_world_monthly!$J$2:$J$361,fct_world_monthly!$C$2:$C$361,C270,fct_world_monthly!$F$2:$F$361,F270)</f>
        <v>47519628</v>
      </c>
      <c r="W270" s="11">
        <f>IF(V270&gt;0,Q270/V270,"")</f>
        <v>6.6541766699015409E-3</v>
      </c>
      <c r="X270" s="1" t="s">
        <v>232</v>
      </c>
      <c r="Y270" s="1" t="s">
        <v>166</v>
      </c>
      <c r="Z270" s="19">
        <f>IF(U270="","",SUMIFS(Unit_Value_Review_QC!$K$10:$K$53,Unit_Value_Review_QC!$I$10:$I$53,"PARTNER|"&amp;F270&amp;"|"&amp;I270))</f>
        <v>19.130986055641273</v>
      </c>
      <c r="AA270" s="20">
        <f>IFERROR(U270/Z270,"")</f>
        <v>1.0151937328206848</v>
      </c>
      <c r="AB270" s="4" t="str">
        <f>IF(OR(N270&lt;&gt;"REPORTED",U270=""),"NOT_APPLICABLE",IF(OR(AA270&lt;Unit_Value_Review_QC!$I$6,AA270&gt;Unit_Value_Review_QC!$I$5),"REVIEW","WITHIN_BAND"))</f>
        <v>WITHIN_BAND</v>
      </c>
    </row>
    <row r="271" spans="1:28">
      <c r="A271" s="1" t="s">
        <v>655</v>
      </c>
      <c r="B271" s="6">
        <v>43647</v>
      </c>
      <c r="C271" s="1">
        <v>201907</v>
      </c>
      <c r="D271" s="1">
        <v>2019</v>
      </c>
      <c r="E271" s="1">
        <v>7</v>
      </c>
      <c r="F271" s="4" t="s">
        <v>271</v>
      </c>
      <c r="G271" s="4" t="s">
        <v>273</v>
      </c>
      <c r="H271" s="1">
        <v>720</v>
      </c>
      <c r="I271" s="4" t="s">
        <v>325</v>
      </c>
      <c r="J271" s="1" t="s">
        <v>326</v>
      </c>
      <c r="K271" s="1" t="s">
        <v>383</v>
      </c>
      <c r="L271" s="1">
        <v>3</v>
      </c>
      <c r="M271" s="1">
        <v>1</v>
      </c>
      <c r="N271" s="1" t="s">
        <v>384</v>
      </c>
      <c r="O271" s="1" t="s">
        <v>385</v>
      </c>
      <c r="P271" s="1">
        <v>0</v>
      </c>
      <c r="Q271" s="8">
        <v>9780619</v>
      </c>
      <c r="R271" s="8">
        <v>355146</v>
      </c>
      <c r="S271" s="8">
        <v>1136915</v>
      </c>
      <c r="T271" s="8" t="s">
        <v>386</v>
      </c>
      <c r="U271" s="9">
        <f>IF(R271&gt;0,Q271/R271,"")</f>
        <v>27.539713244693733</v>
      </c>
      <c r="V271" s="10">
        <f>SUMIFS(fct_world_monthly!$J$2:$J$361,fct_world_monthly!$C$2:$C$361,C271,fct_world_monthly!$F$2:$F$361,F271)</f>
        <v>47519628</v>
      </c>
      <c r="W271" s="11">
        <f>IF(V271&gt;0,Q271/V271,"")</f>
        <v>0.20582271814080699</v>
      </c>
      <c r="X271" s="1" t="s">
        <v>232</v>
      </c>
      <c r="Y271" s="1" t="s">
        <v>166</v>
      </c>
      <c r="Z271" s="19">
        <f>IF(U271="","",SUMIFS(Unit_Value_Review_QC!$K$10:$K$53,Unit_Value_Review_QC!$I$10:$I$53,"PARTNER|"&amp;F271&amp;"|"&amp;I271))</f>
        <v>27.635683246354834</v>
      </c>
      <c r="AA271" s="20">
        <f>IFERROR(U271/Z271,"")</f>
        <v>0.99652731576036724</v>
      </c>
      <c r="AB271" s="4" t="str">
        <f>IF(OR(N271&lt;&gt;"REPORTED",U271=""),"NOT_APPLICABLE",IF(OR(AA271&lt;Unit_Value_Review_QC!$I$6,AA271&gt;Unit_Value_Review_QC!$I$5),"REVIEW","WITHIN_BAND"))</f>
        <v>WITHIN_BAND</v>
      </c>
    </row>
    <row r="272" spans="1:28">
      <c r="A272" s="1" t="s">
        <v>656</v>
      </c>
      <c r="B272" s="6">
        <v>43647</v>
      </c>
      <c r="C272" s="1">
        <v>201907</v>
      </c>
      <c r="D272" s="1">
        <v>2019</v>
      </c>
      <c r="E272" s="1">
        <v>7</v>
      </c>
      <c r="F272" s="4" t="s">
        <v>278</v>
      </c>
      <c r="G272" s="4" t="s">
        <v>279</v>
      </c>
      <c r="H272" s="1">
        <v>52</v>
      </c>
      <c r="I272" s="4" t="s">
        <v>296</v>
      </c>
      <c r="J272" s="1" t="s">
        <v>297</v>
      </c>
      <c r="K272" s="1" t="s">
        <v>383</v>
      </c>
      <c r="L272" s="1">
        <v>3</v>
      </c>
      <c r="M272" s="1">
        <v>1</v>
      </c>
      <c r="N272" s="1" t="s">
        <v>384</v>
      </c>
      <c r="O272" s="1" t="s">
        <v>385</v>
      </c>
      <c r="P272" s="1">
        <v>0</v>
      </c>
      <c r="Q272" s="8">
        <v>2008454</v>
      </c>
      <c r="R272" s="8">
        <v>62339</v>
      </c>
      <c r="S272" s="8">
        <v>241644</v>
      </c>
      <c r="T272" s="8" t="s">
        <v>386</v>
      </c>
      <c r="U272" s="9">
        <f>IF(R272&gt;0,Q272/R272,"")</f>
        <v>32.218258233208743</v>
      </c>
      <c r="V272" s="10">
        <f>SUMIFS(fct_world_monthly!$J$2:$J$361,fct_world_monthly!$C$2:$C$361,C272,fct_world_monthly!$F$2:$F$361,F272)</f>
        <v>43062121</v>
      </c>
      <c r="W272" s="11">
        <f>IF(V272&gt;0,Q272/V272,"")</f>
        <v>4.6640851712808108E-2</v>
      </c>
      <c r="X272" s="1" t="s">
        <v>232</v>
      </c>
      <c r="Y272" s="1" t="s">
        <v>166</v>
      </c>
      <c r="Z272" s="19">
        <f>IF(U272="","",SUMIFS(Unit_Value_Review_QC!$K$10:$K$53,Unit_Value_Review_QC!$I$10:$I$53,"PARTNER|"&amp;F272&amp;"|"&amp;I272))</f>
        <v>35.036766549381447</v>
      </c>
      <c r="AA272" s="20">
        <f>IFERROR(U272/Z272,"")</f>
        <v>0.91955569552343686</v>
      </c>
      <c r="AB272" s="4" t="str">
        <f>IF(OR(N272&lt;&gt;"REPORTED",U272=""),"NOT_APPLICABLE",IF(OR(AA272&lt;Unit_Value_Review_QC!$I$6,AA272&gt;Unit_Value_Review_QC!$I$5),"REVIEW","WITHIN_BAND"))</f>
        <v>WITHIN_BAND</v>
      </c>
    </row>
    <row r="273" spans="1:28">
      <c r="A273" s="1" t="s">
        <v>657</v>
      </c>
      <c r="B273" s="6">
        <v>43647</v>
      </c>
      <c r="C273" s="1">
        <v>201907</v>
      </c>
      <c r="D273" s="1">
        <v>2019</v>
      </c>
      <c r="E273" s="1">
        <v>7</v>
      </c>
      <c r="F273" s="4" t="s">
        <v>278</v>
      </c>
      <c r="G273" s="4" t="s">
        <v>279</v>
      </c>
      <c r="H273" s="1">
        <v>204</v>
      </c>
      <c r="I273" s="4" t="s">
        <v>301</v>
      </c>
      <c r="J273" s="1" t="s">
        <v>302</v>
      </c>
      <c r="K273" s="1" t="s">
        <v>383</v>
      </c>
      <c r="L273" s="1">
        <v>3</v>
      </c>
      <c r="M273" s="1">
        <v>1</v>
      </c>
      <c r="N273" s="1" t="s">
        <v>384</v>
      </c>
      <c r="O273" s="1" t="s">
        <v>385</v>
      </c>
      <c r="P273" s="1">
        <v>0</v>
      </c>
      <c r="Q273" s="8">
        <v>282404</v>
      </c>
      <c r="R273" s="8">
        <v>10881</v>
      </c>
      <c r="S273" s="8">
        <v>38285</v>
      </c>
      <c r="T273" s="8" t="s">
        <v>386</v>
      </c>
      <c r="U273" s="9">
        <f>IF(R273&gt;0,Q273/R273,"")</f>
        <v>25.953864534509695</v>
      </c>
      <c r="V273" s="10">
        <f>SUMIFS(fct_world_monthly!$J$2:$J$361,fct_world_monthly!$C$2:$C$361,C273,fct_world_monthly!$F$2:$F$361,F273)</f>
        <v>43062121</v>
      </c>
      <c r="W273" s="11">
        <f>IF(V273&gt;0,Q273/V273,"")</f>
        <v>6.5580606213056711E-3</v>
      </c>
      <c r="X273" s="1" t="s">
        <v>232</v>
      </c>
      <c r="Y273" s="1" t="s">
        <v>166</v>
      </c>
      <c r="Z273" s="19">
        <f>IF(U273="","",SUMIFS(Unit_Value_Review_QC!$K$10:$K$53,Unit_Value_Review_QC!$I$10:$I$53,"PARTNER|"&amp;F273&amp;"|"&amp;I273))</f>
        <v>33.195880622110131</v>
      </c>
      <c r="AA273" s="20">
        <f>IFERROR(U273/Z273,"")</f>
        <v>0.7818399165233505</v>
      </c>
      <c r="AB273" s="4" t="str">
        <f>IF(OR(N273&lt;&gt;"REPORTED",U273=""),"NOT_APPLICABLE",IF(OR(AA273&lt;Unit_Value_Review_QC!$I$6,AA273&gt;Unit_Value_Review_QC!$I$5),"REVIEW","WITHIN_BAND"))</f>
        <v>WITHIN_BAND</v>
      </c>
    </row>
    <row r="274" spans="1:28">
      <c r="A274" s="1" t="s">
        <v>658</v>
      </c>
      <c r="B274" s="6">
        <v>43647</v>
      </c>
      <c r="C274" s="1">
        <v>201907</v>
      </c>
      <c r="D274" s="1">
        <v>2019</v>
      </c>
      <c r="E274" s="1">
        <v>7</v>
      </c>
      <c r="F274" s="4" t="s">
        <v>278</v>
      </c>
      <c r="G274" s="4" t="s">
        <v>279</v>
      </c>
      <c r="H274" s="1">
        <v>662</v>
      </c>
      <c r="I274" s="4" t="s">
        <v>304</v>
      </c>
      <c r="J274" s="1" t="s">
        <v>305</v>
      </c>
      <c r="K274" s="1" t="s">
        <v>383</v>
      </c>
      <c r="L274" s="1">
        <v>3</v>
      </c>
      <c r="M274" s="1">
        <v>1</v>
      </c>
      <c r="N274" s="1" t="s">
        <v>384</v>
      </c>
      <c r="O274" s="1" t="s">
        <v>385</v>
      </c>
      <c r="P274" s="1">
        <v>0</v>
      </c>
      <c r="Q274" s="8">
        <v>99688</v>
      </c>
      <c r="R274" s="8">
        <v>13401</v>
      </c>
      <c r="S274" s="8">
        <v>41760</v>
      </c>
      <c r="T274" s="8" t="s">
        <v>386</v>
      </c>
      <c r="U274" s="9">
        <f>IF(R274&gt;0,Q274/R274,"")</f>
        <v>7.4388478471755839</v>
      </c>
      <c r="V274" s="10">
        <f>SUMIFS(fct_world_monthly!$J$2:$J$361,fct_world_monthly!$C$2:$C$361,C274,fct_world_monthly!$F$2:$F$361,F274)</f>
        <v>43062121</v>
      </c>
      <c r="W274" s="11">
        <f>IF(V274&gt;0,Q274/V274,"")</f>
        <v>2.3149811872945135E-3</v>
      </c>
      <c r="X274" s="1" t="s">
        <v>232</v>
      </c>
      <c r="Y274" s="1" t="s">
        <v>166</v>
      </c>
      <c r="Z274" s="19">
        <f>IF(U274="","",SUMIFS(Unit_Value_Review_QC!$K$10:$K$53,Unit_Value_Review_QC!$I$10:$I$53,"PARTNER|"&amp;F274&amp;"|"&amp;I274))</f>
        <v>11.552282298889692</v>
      </c>
      <c r="AA274" s="20">
        <f>IFERROR(U274/Z274,"")</f>
        <v>0.64392884927080973</v>
      </c>
      <c r="AB274" s="4" t="str">
        <f>IF(OR(N274&lt;&gt;"REPORTED",U274=""),"NOT_APPLICABLE",IF(OR(AA274&lt;Unit_Value_Review_QC!$I$6,AA274&gt;Unit_Value_Review_QC!$I$5),"REVIEW","WITHIN_BAND"))</f>
        <v>WITHIN_BAND</v>
      </c>
    </row>
    <row r="275" spans="1:28">
      <c r="A275" s="1" t="s">
        <v>659</v>
      </c>
      <c r="B275" s="6">
        <v>43647</v>
      </c>
      <c r="C275" s="1">
        <v>201907</v>
      </c>
      <c r="D275" s="1">
        <v>2019</v>
      </c>
      <c r="E275" s="1">
        <v>7</v>
      </c>
      <c r="F275" s="4" t="s">
        <v>278</v>
      </c>
      <c r="G275" s="4" t="s">
        <v>279</v>
      </c>
      <c r="H275" s="1">
        <v>664</v>
      </c>
      <c r="I275" s="4" t="s">
        <v>307</v>
      </c>
      <c r="J275" s="1" t="s">
        <v>308</v>
      </c>
      <c r="K275" s="1" t="s">
        <v>383</v>
      </c>
      <c r="L275" s="1">
        <v>3</v>
      </c>
      <c r="M275" s="1">
        <v>1</v>
      </c>
      <c r="N275" s="1" t="s">
        <v>384</v>
      </c>
      <c r="O275" s="1" t="s">
        <v>385</v>
      </c>
      <c r="P275" s="1">
        <v>0</v>
      </c>
      <c r="Q275" s="8">
        <v>3786141</v>
      </c>
      <c r="R275" s="8">
        <v>181123</v>
      </c>
      <c r="S275" s="8">
        <v>650349</v>
      </c>
      <c r="T275" s="8" t="s">
        <v>386</v>
      </c>
      <c r="U275" s="9">
        <f>IF(R275&gt;0,Q275/R275,"")</f>
        <v>20.903700800008835</v>
      </c>
      <c r="V275" s="10">
        <f>SUMIFS(fct_world_monthly!$J$2:$J$361,fct_world_monthly!$C$2:$C$361,C275,fct_world_monthly!$F$2:$F$361,F275)</f>
        <v>43062121</v>
      </c>
      <c r="W275" s="11">
        <f>IF(V275&gt;0,Q275/V275,"")</f>
        <v>8.7922770919713872E-2</v>
      </c>
      <c r="X275" s="1" t="s">
        <v>232</v>
      </c>
      <c r="Y275" s="1" t="s">
        <v>166</v>
      </c>
      <c r="Z275" s="19">
        <f>IF(U275="","",SUMIFS(Unit_Value_Review_QC!$K$10:$K$53,Unit_Value_Review_QC!$I$10:$I$53,"PARTNER|"&amp;F275&amp;"|"&amp;I275))</f>
        <v>20.753901094655859</v>
      </c>
      <c r="AA275" s="20">
        <f>IFERROR(U275/Z275,"")</f>
        <v>1.00721790590934</v>
      </c>
      <c r="AB275" s="4" t="str">
        <f>IF(OR(N275&lt;&gt;"REPORTED",U275=""),"NOT_APPLICABLE",IF(OR(AA275&lt;Unit_Value_Review_QC!$I$6,AA275&gt;Unit_Value_Review_QC!$I$5),"REVIEW","WITHIN_BAND"))</f>
        <v>WITHIN_BAND</v>
      </c>
    </row>
    <row r="276" spans="1:28">
      <c r="A276" s="1" t="s">
        <v>660</v>
      </c>
      <c r="B276" s="6">
        <v>43647</v>
      </c>
      <c r="C276" s="1">
        <v>201907</v>
      </c>
      <c r="D276" s="1">
        <v>2019</v>
      </c>
      <c r="E276" s="1">
        <v>7</v>
      </c>
      <c r="F276" s="4" t="s">
        <v>278</v>
      </c>
      <c r="G276" s="4" t="s">
        <v>279</v>
      </c>
      <c r="H276" s="1">
        <v>666</v>
      </c>
      <c r="I276" s="4" t="s">
        <v>310</v>
      </c>
      <c r="J276" s="1" t="s">
        <v>311</v>
      </c>
      <c r="K276" s="1" t="s">
        <v>383</v>
      </c>
      <c r="L276" s="1">
        <v>3</v>
      </c>
      <c r="M276" s="1">
        <v>1</v>
      </c>
      <c r="N276" s="1" t="s">
        <v>384</v>
      </c>
      <c r="O276" s="1" t="s">
        <v>385</v>
      </c>
      <c r="P276" s="1">
        <v>0</v>
      </c>
      <c r="Q276" s="8">
        <v>11417770</v>
      </c>
      <c r="R276" s="8">
        <v>765001</v>
      </c>
      <c r="S276" s="8">
        <v>2556089</v>
      </c>
      <c r="T276" s="8" t="s">
        <v>386</v>
      </c>
      <c r="U276" s="9">
        <f>IF(R276&gt;0,Q276/R276,"")</f>
        <v>14.925170032457475</v>
      </c>
      <c r="V276" s="10">
        <f>SUMIFS(fct_world_monthly!$J$2:$J$361,fct_world_monthly!$C$2:$C$361,C276,fct_world_monthly!$F$2:$F$361,F276)</f>
        <v>43062121</v>
      </c>
      <c r="W276" s="11">
        <f>IF(V276&gt;0,Q276/V276,"")</f>
        <v>0.26514648454032258</v>
      </c>
      <c r="X276" s="1" t="s">
        <v>232</v>
      </c>
      <c r="Y276" s="1" t="s">
        <v>166</v>
      </c>
      <c r="Z276" s="19">
        <f>IF(U276="","",SUMIFS(Unit_Value_Review_QC!$K$10:$K$53,Unit_Value_Review_QC!$I$10:$I$53,"PARTNER|"&amp;F276&amp;"|"&amp;I276))</f>
        <v>16.653214733323903</v>
      </c>
      <c r="AA276" s="20">
        <f>IFERROR(U276/Z276,"")</f>
        <v>0.89623356639913343</v>
      </c>
      <c r="AB276" s="4" t="str">
        <f>IF(OR(N276&lt;&gt;"REPORTED",U276=""),"NOT_APPLICABLE",IF(OR(AA276&lt;Unit_Value_Review_QC!$I$6,AA276&gt;Unit_Value_Review_QC!$I$5),"REVIEW","WITHIN_BAND"))</f>
        <v>WITHIN_BAND</v>
      </c>
    </row>
    <row r="277" spans="1:28">
      <c r="A277" s="1" t="s">
        <v>661</v>
      </c>
      <c r="B277" s="6">
        <v>43647</v>
      </c>
      <c r="C277" s="1">
        <v>201907</v>
      </c>
      <c r="D277" s="1">
        <v>2019</v>
      </c>
      <c r="E277" s="1">
        <v>7</v>
      </c>
      <c r="F277" s="4" t="s">
        <v>278</v>
      </c>
      <c r="G277" s="4" t="s">
        <v>279</v>
      </c>
      <c r="H277" s="1">
        <v>669</v>
      </c>
      <c r="I277" s="4" t="s">
        <v>313</v>
      </c>
      <c r="J277" s="1" t="s">
        <v>314</v>
      </c>
      <c r="K277" s="1" t="s">
        <v>383</v>
      </c>
      <c r="L277" s="1">
        <v>3</v>
      </c>
      <c r="M277" s="1">
        <v>1</v>
      </c>
      <c r="N277" s="1" t="s">
        <v>384</v>
      </c>
      <c r="O277" s="1" t="s">
        <v>385</v>
      </c>
      <c r="P277" s="1">
        <v>0</v>
      </c>
      <c r="Q277" s="8">
        <v>662999</v>
      </c>
      <c r="R277" s="8">
        <v>27569</v>
      </c>
      <c r="S277" s="8">
        <v>101614</v>
      </c>
      <c r="T277" s="8" t="s">
        <v>386</v>
      </c>
      <c r="U277" s="9">
        <f>IF(R277&gt;0,Q277/R277,"")</f>
        <v>24.048714135441983</v>
      </c>
      <c r="V277" s="10">
        <f>SUMIFS(fct_world_monthly!$J$2:$J$361,fct_world_monthly!$C$2:$C$361,C277,fct_world_monthly!$F$2:$F$361,F277)</f>
        <v>43062121</v>
      </c>
      <c r="W277" s="11">
        <f>IF(V277&gt;0,Q277/V277,"")</f>
        <v>1.5396338698690667E-2</v>
      </c>
      <c r="X277" s="1" t="s">
        <v>232</v>
      </c>
      <c r="Y277" s="1" t="s">
        <v>166</v>
      </c>
      <c r="Z277" s="19">
        <f>IF(U277="","",SUMIFS(Unit_Value_Review_QC!$K$10:$K$53,Unit_Value_Review_QC!$I$10:$I$53,"PARTNER|"&amp;F277&amp;"|"&amp;I277))</f>
        <v>20.668787815742178</v>
      </c>
      <c r="AA277" s="20">
        <f>IFERROR(U277/Z277,"")</f>
        <v>1.1635280380170876</v>
      </c>
      <c r="AB277" s="4" t="str">
        <f>IF(OR(N277&lt;&gt;"REPORTED",U277=""),"NOT_APPLICABLE",IF(OR(AA277&lt;Unit_Value_Review_QC!$I$6,AA277&gt;Unit_Value_Review_QC!$I$5),"REVIEW","WITHIN_BAND"))</f>
        <v>WITHIN_BAND</v>
      </c>
    </row>
    <row r="278" spans="1:28">
      <c r="A278" s="1" t="s">
        <v>662</v>
      </c>
      <c r="B278" s="6">
        <v>43647</v>
      </c>
      <c r="C278" s="1">
        <v>201907</v>
      </c>
      <c r="D278" s="1">
        <v>2019</v>
      </c>
      <c r="E278" s="1">
        <v>7</v>
      </c>
      <c r="F278" s="4" t="s">
        <v>278</v>
      </c>
      <c r="G278" s="4" t="s">
        <v>279</v>
      </c>
      <c r="H278" s="1">
        <v>676</v>
      </c>
      <c r="I278" s="4" t="s">
        <v>316</v>
      </c>
      <c r="J278" s="1" t="s">
        <v>317</v>
      </c>
      <c r="K278" s="1" t="s">
        <v>383</v>
      </c>
      <c r="L278" s="1">
        <v>3</v>
      </c>
      <c r="M278" s="1">
        <v>1</v>
      </c>
      <c r="N278" s="1" t="s">
        <v>384</v>
      </c>
      <c r="O278" s="1" t="s">
        <v>385</v>
      </c>
      <c r="P278" s="1">
        <v>0</v>
      </c>
      <c r="Q278" s="8">
        <v>148395</v>
      </c>
      <c r="R278" s="8">
        <v>7874</v>
      </c>
      <c r="S278" s="8">
        <v>22715</v>
      </c>
      <c r="T278" s="8" t="s">
        <v>386</v>
      </c>
      <c r="U278" s="9">
        <f>IF(R278&gt;0,Q278/R278,"")</f>
        <v>18.846202692405384</v>
      </c>
      <c r="V278" s="10">
        <f>SUMIFS(fct_world_monthly!$J$2:$J$361,fct_world_monthly!$C$2:$C$361,C278,fct_world_monthly!$F$2:$F$361,F278)</f>
        <v>43062121</v>
      </c>
      <c r="W278" s="11">
        <f>IF(V278&gt;0,Q278/V278,"")</f>
        <v>3.4460680652492709E-3</v>
      </c>
      <c r="X278" s="1" t="s">
        <v>232</v>
      </c>
      <c r="Y278" s="1" t="s">
        <v>166</v>
      </c>
      <c r="Z278" s="19">
        <f>IF(U278="","",SUMIFS(Unit_Value_Review_QC!$K$10:$K$53,Unit_Value_Review_QC!$I$10:$I$53,"PARTNER|"&amp;F278&amp;"|"&amp;I278))</f>
        <v>22.71683967704729</v>
      </c>
      <c r="AA278" s="20">
        <f>IFERROR(U278/Z278,"")</f>
        <v>0.82961375615320598</v>
      </c>
      <c r="AB278" s="4" t="str">
        <f>IF(OR(N278&lt;&gt;"REPORTED",U278=""),"NOT_APPLICABLE",IF(OR(AA278&lt;Unit_Value_Review_QC!$I$6,AA278&gt;Unit_Value_Review_QC!$I$5),"REVIEW","WITHIN_BAND"))</f>
        <v>WITHIN_BAND</v>
      </c>
    </row>
    <row r="279" spans="1:28">
      <c r="A279" s="1" t="s">
        <v>663</v>
      </c>
      <c r="B279" s="6">
        <v>43647</v>
      </c>
      <c r="C279" s="1">
        <v>201907</v>
      </c>
      <c r="D279" s="1">
        <v>2019</v>
      </c>
      <c r="E279" s="1">
        <v>7</v>
      </c>
      <c r="F279" s="4" t="s">
        <v>278</v>
      </c>
      <c r="G279" s="4" t="s">
        <v>279</v>
      </c>
      <c r="H279" s="1">
        <v>690</v>
      </c>
      <c r="I279" s="4" t="s">
        <v>319</v>
      </c>
      <c r="J279" s="1" t="s">
        <v>320</v>
      </c>
      <c r="K279" s="1" t="s">
        <v>383</v>
      </c>
      <c r="L279" s="1">
        <v>3</v>
      </c>
      <c r="M279" s="1">
        <v>1</v>
      </c>
      <c r="N279" s="1" t="s">
        <v>384</v>
      </c>
      <c r="O279" s="1" t="s">
        <v>385</v>
      </c>
      <c r="P279" s="1">
        <v>0</v>
      </c>
      <c r="Q279" s="8">
        <v>3011199</v>
      </c>
      <c r="R279" s="8">
        <v>128577</v>
      </c>
      <c r="S279" s="8">
        <v>387628</v>
      </c>
      <c r="T279" s="8" t="s">
        <v>386</v>
      </c>
      <c r="U279" s="9">
        <f>IF(R279&gt;0,Q279/R279,"")</f>
        <v>23.419421825054247</v>
      </c>
      <c r="V279" s="10">
        <f>SUMIFS(fct_world_monthly!$J$2:$J$361,fct_world_monthly!$C$2:$C$361,C279,fct_world_monthly!$F$2:$F$361,F279)</f>
        <v>43062121</v>
      </c>
      <c r="W279" s="11">
        <f>IF(V279&gt;0,Q279/V279,"")</f>
        <v>6.9926862171977078E-2</v>
      </c>
      <c r="X279" s="1" t="s">
        <v>232</v>
      </c>
      <c r="Y279" s="1" t="s">
        <v>166</v>
      </c>
      <c r="Z279" s="19">
        <f>IF(U279="","",SUMIFS(Unit_Value_Review_QC!$K$10:$K$53,Unit_Value_Review_QC!$I$10:$I$53,"PARTNER|"&amp;F279&amp;"|"&amp;I279))</f>
        <v>28.158453665195097</v>
      </c>
      <c r="AA279" s="20">
        <f>IFERROR(U279/Z279,"")</f>
        <v>0.83170127534387761</v>
      </c>
      <c r="AB279" s="4" t="str">
        <f>IF(OR(N279&lt;&gt;"REPORTED",U279=""),"NOT_APPLICABLE",IF(OR(AA279&lt;Unit_Value_Review_QC!$I$6,AA279&gt;Unit_Value_Review_QC!$I$5),"REVIEW","WITHIN_BAND"))</f>
        <v>WITHIN_BAND</v>
      </c>
    </row>
    <row r="280" spans="1:28">
      <c r="A280" s="1" t="s">
        <v>664</v>
      </c>
      <c r="B280" s="6">
        <v>43647</v>
      </c>
      <c r="C280" s="1">
        <v>201907</v>
      </c>
      <c r="D280" s="1">
        <v>2019</v>
      </c>
      <c r="E280" s="1">
        <v>7</v>
      </c>
      <c r="F280" s="4" t="s">
        <v>278</v>
      </c>
      <c r="G280" s="4" t="s">
        <v>279</v>
      </c>
      <c r="H280" s="1">
        <v>696</v>
      </c>
      <c r="I280" s="4" t="s">
        <v>322</v>
      </c>
      <c r="J280" s="1" t="s">
        <v>323</v>
      </c>
      <c r="K280" s="1" t="s">
        <v>383</v>
      </c>
      <c r="L280" s="1">
        <v>3</v>
      </c>
      <c r="M280" s="1">
        <v>1</v>
      </c>
      <c r="N280" s="1" t="s">
        <v>384</v>
      </c>
      <c r="O280" s="1" t="s">
        <v>385</v>
      </c>
      <c r="P280" s="1">
        <v>0</v>
      </c>
      <c r="Q280" s="8">
        <v>1800780</v>
      </c>
      <c r="R280" s="8">
        <v>72606</v>
      </c>
      <c r="S280" s="8">
        <v>231366</v>
      </c>
      <c r="T280" s="8" t="s">
        <v>386</v>
      </c>
      <c r="U280" s="9">
        <f>IF(R280&gt;0,Q280/R280,"")</f>
        <v>24.802082472522933</v>
      </c>
      <c r="V280" s="10">
        <f>SUMIFS(fct_world_monthly!$J$2:$J$361,fct_world_monthly!$C$2:$C$361,C280,fct_world_monthly!$F$2:$F$361,F280)</f>
        <v>43062121</v>
      </c>
      <c r="W280" s="11">
        <f>IF(V280&gt;0,Q280/V280,"")</f>
        <v>4.1818190980421055E-2</v>
      </c>
      <c r="X280" s="1" t="s">
        <v>232</v>
      </c>
      <c r="Y280" s="1" t="s">
        <v>166</v>
      </c>
      <c r="Z280" s="19">
        <f>IF(U280="","",SUMIFS(Unit_Value_Review_QC!$K$10:$K$53,Unit_Value_Review_QC!$I$10:$I$53,"PARTNER|"&amp;F280&amp;"|"&amp;I280))</f>
        <v>25.266638688646662</v>
      </c>
      <c r="AA280" s="20">
        <f>IFERROR(U280/Z280,"")</f>
        <v>0.98161384971509991</v>
      </c>
      <c r="AB280" s="4" t="str">
        <f>IF(OR(N280&lt;&gt;"REPORTED",U280=""),"NOT_APPLICABLE",IF(OR(AA280&lt;Unit_Value_Review_QC!$I$6,AA280&gt;Unit_Value_Review_QC!$I$5),"REVIEW","WITHIN_BAND"))</f>
        <v>WITHIN_BAND</v>
      </c>
    </row>
    <row r="281" spans="1:28">
      <c r="A281" s="1" t="s">
        <v>665</v>
      </c>
      <c r="B281" s="6">
        <v>43647</v>
      </c>
      <c r="C281" s="1">
        <v>201907</v>
      </c>
      <c r="D281" s="1">
        <v>2019</v>
      </c>
      <c r="E281" s="1">
        <v>7</v>
      </c>
      <c r="F281" s="4" t="s">
        <v>278</v>
      </c>
      <c r="G281" s="4" t="s">
        <v>279</v>
      </c>
      <c r="H281" s="1">
        <v>720</v>
      </c>
      <c r="I281" s="4" t="s">
        <v>325</v>
      </c>
      <c r="J281" s="1" t="s">
        <v>326</v>
      </c>
      <c r="K281" s="1" t="s">
        <v>383</v>
      </c>
      <c r="L281" s="1">
        <v>3</v>
      </c>
      <c r="M281" s="1">
        <v>1</v>
      </c>
      <c r="N281" s="1" t="s">
        <v>384</v>
      </c>
      <c r="O281" s="1" t="s">
        <v>385</v>
      </c>
      <c r="P281" s="1">
        <v>0</v>
      </c>
      <c r="Q281" s="8">
        <v>2316835</v>
      </c>
      <c r="R281" s="8">
        <v>144911</v>
      </c>
      <c r="S281" s="8">
        <v>431350</v>
      </c>
      <c r="T281" s="8" t="s">
        <v>386</v>
      </c>
      <c r="U281" s="9">
        <f>IF(R281&gt;0,Q281/R281,"")</f>
        <v>15.987985729171699</v>
      </c>
      <c r="V281" s="10">
        <f>SUMIFS(fct_world_monthly!$J$2:$J$361,fct_world_monthly!$C$2:$C$361,C281,fct_world_monthly!$F$2:$F$361,F281)</f>
        <v>43062121</v>
      </c>
      <c r="W281" s="11">
        <f>IF(V281&gt;0,Q281/V281,"")</f>
        <v>5.3802157120871962E-2</v>
      </c>
      <c r="X281" s="1" t="s">
        <v>232</v>
      </c>
      <c r="Y281" s="1" t="s">
        <v>166</v>
      </c>
      <c r="Z281" s="19">
        <f>IF(U281="","",SUMIFS(Unit_Value_Review_QC!$K$10:$K$53,Unit_Value_Review_QC!$I$10:$I$53,"PARTNER|"&amp;F281&amp;"|"&amp;I281))</f>
        <v>23.211497613909994</v>
      </c>
      <c r="AA281" s="20">
        <f>IFERROR(U281/Z281,"")</f>
        <v>0.68879595772357882</v>
      </c>
      <c r="AB281" s="4" t="str">
        <f>IF(OR(N281&lt;&gt;"REPORTED",U281=""),"NOT_APPLICABLE",IF(OR(AA281&lt;Unit_Value_Review_QC!$I$6,AA281&gt;Unit_Value_Review_QC!$I$5),"REVIEW","WITHIN_BAND"))</f>
        <v>WITHIN_BAND</v>
      </c>
    </row>
    <row r="282" spans="1:28">
      <c r="A282" s="1" t="s">
        <v>666</v>
      </c>
      <c r="B282" s="6">
        <v>43678</v>
      </c>
      <c r="C282" s="1">
        <v>201908</v>
      </c>
      <c r="D282" s="1">
        <v>2019</v>
      </c>
      <c r="E282" s="1">
        <v>8</v>
      </c>
      <c r="F282" s="4" t="s">
        <v>256</v>
      </c>
      <c r="G282" s="4" t="s">
        <v>258</v>
      </c>
      <c r="H282" s="1">
        <v>52</v>
      </c>
      <c r="I282" s="4" t="s">
        <v>296</v>
      </c>
      <c r="J282" s="1" t="s">
        <v>297</v>
      </c>
      <c r="K282" s="1" t="s">
        <v>383</v>
      </c>
      <c r="L282" s="1">
        <v>3</v>
      </c>
      <c r="M282" s="1">
        <v>1</v>
      </c>
      <c r="N282" s="1" t="s">
        <v>384</v>
      </c>
      <c r="O282" s="1" t="s">
        <v>385</v>
      </c>
      <c r="P282" s="1">
        <v>0</v>
      </c>
      <c r="Q282" s="8">
        <v>12383124</v>
      </c>
      <c r="R282" s="8">
        <v>876441</v>
      </c>
      <c r="S282" s="8">
        <v>3410745</v>
      </c>
      <c r="T282" s="8" t="s">
        <v>386</v>
      </c>
      <c r="U282" s="9">
        <f>IF(R282&gt;0,Q282/R282,"")</f>
        <v>14.128873478077818</v>
      </c>
      <c r="V282" s="10">
        <f>SUMIFS(fct_world_monthly!$J$2:$J$361,fct_world_monthly!$C$2:$C$361,C282,fct_world_monthly!$F$2:$F$361,F282)</f>
        <v>110429332</v>
      </c>
      <c r="W282" s="11">
        <f>IF(V282&gt;0,Q282/V282,"")</f>
        <v>0.11213618497665095</v>
      </c>
      <c r="X282" s="1" t="s">
        <v>232</v>
      </c>
      <c r="Y282" s="1" t="s">
        <v>166</v>
      </c>
      <c r="Z282" s="19">
        <f>IF(U282="","",SUMIFS(Unit_Value_Review_QC!$K$10:$K$53,Unit_Value_Review_QC!$I$10:$I$53,"PARTNER|"&amp;F282&amp;"|"&amp;I282))</f>
        <v>20.461444760337919</v>
      </c>
      <c r="AA282" s="20">
        <f>IFERROR(U282/Z282,"")</f>
        <v>0.69051201631005843</v>
      </c>
      <c r="AB282" s="4" t="str">
        <f>IF(OR(N282&lt;&gt;"REPORTED",U282=""),"NOT_APPLICABLE",IF(OR(AA282&lt;Unit_Value_Review_QC!$I$6,AA282&gt;Unit_Value_Review_QC!$I$5),"REVIEW","WITHIN_BAND"))</f>
        <v>WITHIN_BAND</v>
      </c>
    </row>
    <row r="283" spans="1:28">
      <c r="A283" s="1" t="s">
        <v>667</v>
      </c>
      <c r="B283" s="6">
        <v>43678</v>
      </c>
      <c r="C283" s="1">
        <v>201908</v>
      </c>
      <c r="D283" s="1">
        <v>2019</v>
      </c>
      <c r="E283" s="1">
        <v>8</v>
      </c>
      <c r="F283" s="4" t="s">
        <v>256</v>
      </c>
      <c r="G283" s="4" t="s">
        <v>258</v>
      </c>
      <c r="H283" s="1">
        <v>204</v>
      </c>
      <c r="I283" s="4" t="s">
        <v>301</v>
      </c>
      <c r="J283" s="1" t="s">
        <v>302</v>
      </c>
      <c r="K283" s="1" t="s">
        <v>383</v>
      </c>
      <c r="L283" s="1">
        <v>3</v>
      </c>
      <c r="M283" s="1">
        <v>1</v>
      </c>
      <c r="N283" s="1" t="s">
        <v>384</v>
      </c>
      <c r="O283" s="1" t="s">
        <v>385</v>
      </c>
      <c r="P283" s="1">
        <v>0</v>
      </c>
      <c r="Q283" s="8">
        <v>669847</v>
      </c>
      <c r="R283" s="8">
        <v>91383</v>
      </c>
      <c r="S283" s="8">
        <v>625741</v>
      </c>
      <c r="T283" s="8" t="s">
        <v>386</v>
      </c>
      <c r="U283" s="9">
        <f>IF(R283&gt;0,Q283/R283,"")</f>
        <v>7.3301051617915807</v>
      </c>
      <c r="V283" s="10">
        <f>SUMIFS(fct_world_monthly!$J$2:$J$361,fct_world_monthly!$C$2:$C$361,C283,fct_world_monthly!$F$2:$F$361,F283)</f>
        <v>110429332</v>
      </c>
      <c r="W283" s="11">
        <f>IF(V283&gt;0,Q283/V283,"")</f>
        <v>6.0658430859656023E-3</v>
      </c>
      <c r="X283" s="1" t="s">
        <v>232</v>
      </c>
      <c r="Y283" s="1" t="s">
        <v>166</v>
      </c>
      <c r="Z283" s="19">
        <f>IF(U283="","",SUMIFS(Unit_Value_Review_QC!$K$10:$K$53,Unit_Value_Review_QC!$I$10:$I$53,"PARTNER|"&amp;F283&amp;"|"&amp;I283))</f>
        <v>7.8392981154747989</v>
      </c>
      <c r="AA283" s="20">
        <f>IFERROR(U283/Z283,"")</f>
        <v>0.93504610410489819</v>
      </c>
      <c r="AB283" s="4" t="str">
        <f>IF(OR(N283&lt;&gt;"REPORTED",U283=""),"NOT_APPLICABLE",IF(OR(AA283&lt;Unit_Value_Review_QC!$I$6,AA283&gt;Unit_Value_Review_QC!$I$5),"REVIEW","WITHIN_BAND"))</f>
        <v>WITHIN_BAND</v>
      </c>
    </row>
    <row r="284" spans="1:28">
      <c r="A284" s="1" t="s">
        <v>668</v>
      </c>
      <c r="B284" s="6">
        <v>43678</v>
      </c>
      <c r="C284" s="1">
        <v>201908</v>
      </c>
      <c r="D284" s="1">
        <v>2019</v>
      </c>
      <c r="E284" s="1">
        <v>8</v>
      </c>
      <c r="F284" s="4" t="s">
        <v>256</v>
      </c>
      <c r="G284" s="4" t="s">
        <v>258</v>
      </c>
      <c r="H284" s="1">
        <v>662</v>
      </c>
      <c r="I284" s="4" t="s">
        <v>304</v>
      </c>
      <c r="J284" s="1" t="s">
        <v>305</v>
      </c>
      <c r="K284" s="1" t="s">
        <v>383</v>
      </c>
      <c r="L284" s="1">
        <v>3</v>
      </c>
      <c r="M284" s="1">
        <v>1</v>
      </c>
      <c r="N284" s="1" t="s">
        <v>384</v>
      </c>
      <c r="O284" s="1" t="s">
        <v>385</v>
      </c>
      <c r="P284" s="1">
        <v>0</v>
      </c>
      <c r="Q284" s="8">
        <v>2230828</v>
      </c>
      <c r="R284" s="8">
        <v>227494</v>
      </c>
      <c r="S284" s="8">
        <v>933492</v>
      </c>
      <c r="T284" s="8" t="s">
        <v>386</v>
      </c>
      <c r="U284" s="9">
        <f>IF(R284&gt;0,Q284/R284,"")</f>
        <v>9.806095984949053</v>
      </c>
      <c r="V284" s="10">
        <f>SUMIFS(fct_world_monthly!$J$2:$J$361,fct_world_monthly!$C$2:$C$361,C284,fct_world_monthly!$F$2:$F$361,F284)</f>
        <v>110429332</v>
      </c>
      <c r="W284" s="11">
        <f>IF(V284&gt;0,Q284/V284,"")</f>
        <v>2.0201408082410569E-2</v>
      </c>
      <c r="X284" s="1" t="s">
        <v>232</v>
      </c>
      <c r="Y284" s="1" t="s">
        <v>166</v>
      </c>
      <c r="Z284" s="19">
        <f>IF(U284="","",SUMIFS(Unit_Value_Review_QC!$K$10:$K$53,Unit_Value_Review_QC!$I$10:$I$53,"PARTNER|"&amp;F284&amp;"|"&amp;I284))</f>
        <v>10.235891461787936</v>
      </c>
      <c r="AA284" s="20">
        <f>IFERROR(U284/Z284,"")</f>
        <v>0.95801093842745677</v>
      </c>
      <c r="AB284" s="4" t="str">
        <f>IF(OR(N284&lt;&gt;"REPORTED",U284=""),"NOT_APPLICABLE",IF(OR(AA284&lt;Unit_Value_Review_QC!$I$6,AA284&gt;Unit_Value_Review_QC!$I$5),"REVIEW","WITHIN_BAND"))</f>
        <v>WITHIN_BAND</v>
      </c>
    </row>
    <row r="285" spans="1:28">
      <c r="A285" s="1" t="s">
        <v>669</v>
      </c>
      <c r="B285" s="6">
        <v>43678</v>
      </c>
      <c r="C285" s="1">
        <v>201908</v>
      </c>
      <c r="D285" s="1">
        <v>2019</v>
      </c>
      <c r="E285" s="1">
        <v>8</v>
      </c>
      <c r="F285" s="4" t="s">
        <v>256</v>
      </c>
      <c r="G285" s="4" t="s">
        <v>258</v>
      </c>
      <c r="H285" s="1">
        <v>664</v>
      </c>
      <c r="I285" s="4" t="s">
        <v>307</v>
      </c>
      <c r="J285" s="1" t="s">
        <v>308</v>
      </c>
      <c r="K285" s="1" t="s">
        <v>383</v>
      </c>
      <c r="L285" s="1">
        <v>3</v>
      </c>
      <c r="M285" s="1">
        <v>1</v>
      </c>
      <c r="N285" s="1" t="s">
        <v>384</v>
      </c>
      <c r="O285" s="1" t="s">
        <v>385</v>
      </c>
      <c r="P285" s="1">
        <v>0</v>
      </c>
      <c r="Q285" s="8">
        <v>9289737</v>
      </c>
      <c r="R285" s="8">
        <v>734578</v>
      </c>
      <c r="S285" s="8">
        <v>4607189</v>
      </c>
      <c r="T285" s="8" t="s">
        <v>386</v>
      </c>
      <c r="U285" s="9">
        <f>IF(R285&gt;0,Q285/R285,"")</f>
        <v>12.646358861822707</v>
      </c>
      <c r="V285" s="10">
        <f>SUMIFS(fct_world_monthly!$J$2:$J$361,fct_world_monthly!$C$2:$C$361,C285,fct_world_monthly!$F$2:$F$361,F285)</f>
        <v>110429332</v>
      </c>
      <c r="W285" s="11">
        <f>IF(V285&gt;0,Q285/V285,"")</f>
        <v>8.4123817755231922E-2</v>
      </c>
      <c r="X285" s="1" t="s">
        <v>232</v>
      </c>
      <c r="Y285" s="1" t="s">
        <v>166</v>
      </c>
      <c r="Z285" s="19">
        <f>IF(U285="","",SUMIFS(Unit_Value_Review_QC!$K$10:$K$53,Unit_Value_Review_QC!$I$10:$I$53,"PARTNER|"&amp;F285&amp;"|"&amp;I285))</f>
        <v>13.594059812928137</v>
      </c>
      <c r="AA285" s="20">
        <f>IFERROR(U285/Z285,"")</f>
        <v>0.93028565681282693</v>
      </c>
      <c r="AB285" s="4" t="str">
        <f>IF(OR(N285&lt;&gt;"REPORTED",U285=""),"NOT_APPLICABLE",IF(OR(AA285&lt;Unit_Value_Review_QC!$I$6,AA285&gt;Unit_Value_Review_QC!$I$5),"REVIEW","WITHIN_BAND"))</f>
        <v>WITHIN_BAND</v>
      </c>
    </row>
    <row r="286" spans="1:28">
      <c r="A286" s="1" t="s">
        <v>670</v>
      </c>
      <c r="B286" s="6">
        <v>43678</v>
      </c>
      <c r="C286" s="1">
        <v>201908</v>
      </c>
      <c r="D286" s="1">
        <v>2019</v>
      </c>
      <c r="E286" s="1">
        <v>8</v>
      </c>
      <c r="F286" s="4" t="s">
        <v>256</v>
      </c>
      <c r="G286" s="4" t="s">
        <v>258</v>
      </c>
      <c r="H286" s="1">
        <v>666</v>
      </c>
      <c r="I286" s="4" t="s">
        <v>310</v>
      </c>
      <c r="J286" s="1" t="s">
        <v>311</v>
      </c>
      <c r="K286" s="1" t="s">
        <v>383</v>
      </c>
      <c r="L286" s="1">
        <v>3</v>
      </c>
      <c r="M286" s="1">
        <v>1</v>
      </c>
      <c r="N286" s="1" t="s">
        <v>384</v>
      </c>
      <c r="O286" s="1" t="s">
        <v>385</v>
      </c>
      <c r="P286" s="1">
        <v>0</v>
      </c>
      <c r="Q286" s="8">
        <v>27950922</v>
      </c>
      <c r="R286" s="8">
        <v>2936542</v>
      </c>
      <c r="S286" s="8">
        <v>18198997</v>
      </c>
      <c r="T286" s="8" t="s">
        <v>386</v>
      </c>
      <c r="U286" s="9">
        <f>IF(R286&gt;0,Q286/R286,"")</f>
        <v>9.518311674071068</v>
      </c>
      <c r="V286" s="10">
        <f>SUMIFS(fct_world_monthly!$J$2:$J$361,fct_world_monthly!$C$2:$C$361,C286,fct_world_monthly!$F$2:$F$361,F286)</f>
        <v>110429332</v>
      </c>
      <c r="W286" s="11">
        <f>IF(V286&gt;0,Q286/V286,"")</f>
        <v>0.25311139254197429</v>
      </c>
      <c r="X286" s="1" t="s">
        <v>232</v>
      </c>
      <c r="Y286" s="1" t="s">
        <v>166</v>
      </c>
      <c r="Z286" s="19">
        <f>IF(U286="","",SUMIFS(Unit_Value_Review_QC!$K$10:$K$53,Unit_Value_Review_QC!$I$10:$I$53,"PARTNER|"&amp;F286&amp;"|"&amp;I286))</f>
        <v>10.323147527272614</v>
      </c>
      <c r="AA286" s="20">
        <f>IFERROR(U286/Z286,"")</f>
        <v>0.92203580825758247</v>
      </c>
      <c r="AB286" s="4" t="str">
        <f>IF(OR(N286&lt;&gt;"REPORTED",U286=""),"NOT_APPLICABLE",IF(OR(AA286&lt;Unit_Value_Review_QC!$I$6,AA286&gt;Unit_Value_Review_QC!$I$5),"REVIEW","WITHIN_BAND"))</f>
        <v>WITHIN_BAND</v>
      </c>
    </row>
    <row r="287" spans="1:28">
      <c r="A287" s="1" t="s">
        <v>671</v>
      </c>
      <c r="B287" s="6">
        <v>43678</v>
      </c>
      <c r="C287" s="1">
        <v>201908</v>
      </c>
      <c r="D287" s="1">
        <v>2019</v>
      </c>
      <c r="E287" s="1">
        <v>8</v>
      </c>
      <c r="F287" s="4" t="s">
        <v>256</v>
      </c>
      <c r="G287" s="4" t="s">
        <v>258</v>
      </c>
      <c r="H287" s="1">
        <v>669</v>
      </c>
      <c r="I287" s="4" t="s">
        <v>313</v>
      </c>
      <c r="J287" s="1" t="s">
        <v>314</v>
      </c>
      <c r="K287" s="1" t="s">
        <v>383</v>
      </c>
      <c r="L287" s="1">
        <v>3</v>
      </c>
      <c r="M287" s="1">
        <v>1</v>
      </c>
      <c r="N287" s="1" t="s">
        <v>384</v>
      </c>
      <c r="O287" s="1" t="s">
        <v>385</v>
      </c>
      <c r="P287" s="1">
        <v>0</v>
      </c>
      <c r="Q287" s="8">
        <v>1929932</v>
      </c>
      <c r="R287" s="8">
        <v>129917</v>
      </c>
      <c r="S287" s="8">
        <v>812985</v>
      </c>
      <c r="T287" s="8" t="s">
        <v>386</v>
      </c>
      <c r="U287" s="9">
        <f>IF(R287&gt;0,Q287/R287,"")</f>
        <v>14.855115188928316</v>
      </c>
      <c r="V287" s="10">
        <f>SUMIFS(fct_world_monthly!$J$2:$J$361,fct_world_monthly!$C$2:$C$361,C287,fct_world_monthly!$F$2:$F$361,F287)</f>
        <v>110429332</v>
      </c>
      <c r="W287" s="11">
        <f>IF(V287&gt;0,Q287/V287,"")</f>
        <v>1.7476624779365686E-2</v>
      </c>
      <c r="X287" s="1" t="s">
        <v>232</v>
      </c>
      <c r="Y287" s="1" t="s">
        <v>166</v>
      </c>
      <c r="Z287" s="19">
        <f>IF(U287="","",SUMIFS(Unit_Value_Review_QC!$K$10:$K$53,Unit_Value_Review_QC!$I$10:$I$53,"PARTNER|"&amp;F287&amp;"|"&amp;I287))</f>
        <v>13.552232139720488</v>
      </c>
      <c r="AA287" s="20">
        <f>IFERROR(U287/Z287,"")</f>
        <v>1.0961378934315318</v>
      </c>
      <c r="AB287" s="4" t="str">
        <f>IF(OR(N287&lt;&gt;"REPORTED",U287=""),"NOT_APPLICABLE",IF(OR(AA287&lt;Unit_Value_Review_QC!$I$6,AA287&gt;Unit_Value_Review_QC!$I$5),"REVIEW","WITHIN_BAND"))</f>
        <v>WITHIN_BAND</v>
      </c>
    </row>
    <row r="288" spans="1:28">
      <c r="A288" s="1" t="s">
        <v>672</v>
      </c>
      <c r="B288" s="6">
        <v>43678</v>
      </c>
      <c r="C288" s="1">
        <v>201908</v>
      </c>
      <c r="D288" s="1">
        <v>2019</v>
      </c>
      <c r="E288" s="1">
        <v>8</v>
      </c>
      <c r="F288" s="4" t="s">
        <v>256</v>
      </c>
      <c r="G288" s="4" t="s">
        <v>258</v>
      </c>
      <c r="H288" s="1">
        <v>676</v>
      </c>
      <c r="I288" s="4" t="s">
        <v>316</v>
      </c>
      <c r="J288" s="1" t="s">
        <v>317</v>
      </c>
      <c r="K288" s="1" t="s">
        <v>383</v>
      </c>
      <c r="L288" s="1">
        <v>3</v>
      </c>
      <c r="M288" s="1">
        <v>1</v>
      </c>
      <c r="N288" s="1" t="s">
        <v>384</v>
      </c>
      <c r="O288" s="1" t="s">
        <v>385</v>
      </c>
      <c r="P288" s="1">
        <v>0</v>
      </c>
      <c r="Q288" s="8">
        <v>17743</v>
      </c>
      <c r="R288" s="8">
        <v>1305</v>
      </c>
      <c r="S288" s="8">
        <v>16874</v>
      </c>
      <c r="T288" s="8" t="s">
        <v>386</v>
      </c>
      <c r="U288" s="9">
        <f>IF(R288&gt;0,Q288/R288,"")</f>
        <v>13.596168582375478</v>
      </c>
      <c r="V288" s="10">
        <f>SUMIFS(fct_world_monthly!$J$2:$J$361,fct_world_monthly!$C$2:$C$361,C288,fct_world_monthly!$F$2:$F$361,F288)</f>
        <v>110429332</v>
      </c>
      <c r="W288" s="11">
        <f>IF(V288&gt;0,Q288/V288,"")</f>
        <v>1.606728907859372E-4</v>
      </c>
      <c r="X288" s="1" t="s">
        <v>232</v>
      </c>
      <c r="Y288" s="1" t="s">
        <v>166</v>
      </c>
      <c r="Z288" s="19">
        <f>IF(U288="","",SUMIFS(Unit_Value_Review_QC!$K$10:$K$53,Unit_Value_Review_QC!$I$10:$I$53,"PARTNER|"&amp;F288&amp;"|"&amp;I288))</f>
        <v>16.294942108470444</v>
      </c>
      <c r="AA288" s="20">
        <f>IFERROR(U288/Z288,"")</f>
        <v>0.83437968001788188</v>
      </c>
      <c r="AB288" s="4" t="str">
        <f>IF(OR(N288&lt;&gt;"REPORTED",U288=""),"NOT_APPLICABLE",IF(OR(AA288&lt;Unit_Value_Review_QC!$I$6,AA288&gt;Unit_Value_Review_QC!$I$5),"REVIEW","WITHIN_BAND"))</f>
        <v>WITHIN_BAND</v>
      </c>
    </row>
    <row r="289" spans="1:28">
      <c r="A289" s="1" t="s">
        <v>673</v>
      </c>
      <c r="B289" s="6">
        <v>43678</v>
      </c>
      <c r="C289" s="1">
        <v>201908</v>
      </c>
      <c r="D289" s="1">
        <v>2019</v>
      </c>
      <c r="E289" s="1">
        <v>8</v>
      </c>
      <c r="F289" s="4" t="s">
        <v>256</v>
      </c>
      <c r="G289" s="4" t="s">
        <v>258</v>
      </c>
      <c r="H289" s="1">
        <v>690</v>
      </c>
      <c r="I289" s="4" t="s">
        <v>319</v>
      </c>
      <c r="J289" s="1" t="s">
        <v>320</v>
      </c>
      <c r="K289" s="1" t="s">
        <v>383</v>
      </c>
      <c r="L289" s="1">
        <v>3</v>
      </c>
      <c r="M289" s="1">
        <v>1</v>
      </c>
      <c r="N289" s="1" t="s">
        <v>384</v>
      </c>
      <c r="O289" s="1" t="s">
        <v>385</v>
      </c>
      <c r="P289" s="1">
        <v>0</v>
      </c>
      <c r="Q289" s="8">
        <v>1331977</v>
      </c>
      <c r="R289" s="8">
        <v>79343</v>
      </c>
      <c r="S289" s="8">
        <v>507936</v>
      </c>
      <c r="T289" s="8" t="s">
        <v>386</v>
      </c>
      <c r="U289" s="9">
        <f>IF(R289&gt;0,Q289/R289,"")</f>
        <v>16.787580504896461</v>
      </c>
      <c r="V289" s="10">
        <f>SUMIFS(fct_world_monthly!$J$2:$J$361,fct_world_monthly!$C$2:$C$361,C289,fct_world_monthly!$F$2:$F$361,F289)</f>
        <v>110429332</v>
      </c>
      <c r="W289" s="11">
        <f>IF(V289&gt;0,Q289/V289,"")</f>
        <v>1.2061804376395214E-2</v>
      </c>
      <c r="X289" s="1" t="s">
        <v>232</v>
      </c>
      <c r="Y289" s="1" t="s">
        <v>166</v>
      </c>
      <c r="Z289" s="19">
        <f>IF(U289="","",SUMIFS(Unit_Value_Review_QC!$K$10:$K$53,Unit_Value_Review_QC!$I$10:$I$53,"PARTNER|"&amp;F289&amp;"|"&amp;I289))</f>
        <v>21.029827109089425</v>
      </c>
      <c r="AA289" s="20">
        <f>IFERROR(U289/Z289,"")</f>
        <v>0.79827477505226863</v>
      </c>
      <c r="AB289" s="4" t="str">
        <f>IF(OR(N289&lt;&gt;"REPORTED",U289=""),"NOT_APPLICABLE",IF(OR(AA289&lt;Unit_Value_Review_QC!$I$6,AA289&gt;Unit_Value_Review_QC!$I$5),"REVIEW","WITHIN_BAND"))</f>
        <v>WITHIN_BAND</v>
      </c>
    </row>
    <row r="290" spans="1:28">
      <c r="A290" s="1" t="s">
        <v>674</v>
      </c>
      <c r="B290" s="6">
        <v>43678</v>
      </c>
      <c r="C290" s="1">
        <v>201908</v>
      </c>
      <c r="D290" s="1">
        <v>2019</v>
      </c>
      <c r="E290" s="1">
        <v>8</v>
      </c>
      <c r="F290" s="4" t="s">
        <v>256</v>
      </c>
      <c r="G290" s="4" t="s">
        <v>258</v>
      </c>
      <c r="H290" s="1">
        <v>696</v>
      </c>
      <c r="I290" s="4" t="s">
        <v>322</v>
      </c>
      <c r="J290" s="1" t="s">
        <v>323</v>
      </c>
      <c r="K290" s="1" t="s">
        <v>383</v>
      </c>
      <c r="L290" s="1">
        <v>3</v>
      </c>
      <c r="M290" s="1">
        <v>1</v>
      </c>
      <c r="N290" s="1" t="s">
        <v>384</v>
      </c>
      <c r="O290" s="1" t="s">
        <v>385</v>
      </c>
      <c r="P290" s="1">
        <v>0</v>
      </c>
      <c r="Q290" s="8">
        <v>1497156</v>
      </c>
      <c r="R290" s="8">
        <v>106713</v>
      </c>
      <c r="S290" s="8">
        <v>530549</v>
      </c>
      <c r="T290" s="8" t="s">
        <v>386</v>
      </c>
      <c r="U290" s="9">
        <f>IF(R290&gt;0,Q290/R290,"")</f>
        <v>14.029743330240926</v>
      </c>
      <c r="V290" s="10">
        <f>SUMIFS(fct_world_monthly!$J$2:$J$361,fct_world_monthly!$C$2:$C$361,C290,fct_world_monthly!$F$2:$F$361,F290)</f>
        <v>110429332</v>
      </c>
      <c r="W290" s="11">
        <f>IF(V290&gt;0,Q290/V290,"")</f>
        <v>1.3557593556755374E-2</v>
      </c>
      <c r="X290" s="1" t="s">
        <v>232</v>
      </c>
      <c r="Y290" s="1" t="s">
        <v>166</v>
      </c>
      <c r="Z290" s="19">
        <f>IF(U290="","",SUMIFS(Unit_Value_Review_QC!$K$10:$K$53,Unit_Value_Review_QC!$I$10:$I$53,"PARTNER|"&amp;F290&amp;"|"&amp;I290))</f>
        <v>18.09118149032647</v>
      </c>
      <c r="AA290" s="20">
        <f>IFERROR(U290/Z290,"")</f>
        <v>0.77550177348797067</v>
      </c>
      <c r="AB290" s="4" t="str">
        <f>IF(OR(N290&lt;&gt;"REPORTED",U290=""),"NOT_APPLICABLE",IF(OR(AA290&lt;Unit_Value_Review_QC!$I$6,AA290&gt;Unit_Value_Review_QC!$I$5),"REVIEW","WITHIN_BAND"))</f>
        <v>WITHIN_BAND</v>
      </c>
    </row>
    <row r="291" spans="1:28">
      <c r="A291" s="1" t="s">
        <v>675</v>
      </c>
      <c r="B291" s="6">
        <v>43678</v>
      </c>
      <c r="C291" s="1">
        <v>201908</v>
      </c>
      <c r="D291" s="1">
        <v>2019</v>
      </c>
      <c r="E291" s="1">
        <v>8</v>
      </c>
      <c r="F291" s="4" t="s">
        <v>256</v>
      </c>
      <c r="G291" s="4" t="s">
        <v>258</v>
      </c>
      <c r="H291" s="1">
        <v>720</v>
      </c>
      <c r="I291" s="4" t="s">
        <v>325</v>
      </c>
      <c r="J291" s="1" t="s">
        <v>326</v>
      </c>
      <c r="K291" s="1" t="s">
        <v>383</v>
      </c>
      <c r="L291" s="1">
        <v>3</v>
      </c>
      <c r="M291" s="1">
        <v>1</v>
      </c>
      <c r="N291" s="1" t="s">
        <v>384</v>
      </c>
      <c r="O291" s="1" t="s">
        <v>385</v>
      </c>
      <c r="P291" s="1">
        <v>0</v>
      </c>
      <c r="Q291" s="8">
        <v>3598466</v>
      </c>
      <c r="R291" s="8">
        <v>236384</v>
      </c>
      <c r="S291" s="8">
        <v>999357</v>
      </c>
      <c r="T291" s="8" t="s">
        <v>386</v>
      </c>
      <c r="U291" s="9">
        <f>IF(R291&gt;0,Q291/R291,"")</f>
        <v>15.222967713550833</v>
      </c>
      <c r="V291" s="10">
        <f>SUMIFS(fct_world_monthly!$J$2:$J$361,fct_world_monthly!$C$2:$C$361,C291,fct_world_monthly!$F$2:$F$361,F291)</f>
        <v>110429332</v>
      </c>
      <c r="W291" s="11">
        <f>IF(V291&gt;0,Q291/V291,"")</f>
        <v>3.2586142964262432E-2</v>
      </c>
      <c r="X291" s="1" t="s">
        <v>232</v>
      </c>
      <c r="Y291" s="1" t="s">
        <v>166</v>
      </c>
      <c r="Z291" s="19">
        <f>IF(U291="","",SUMIFS(Unit_Value_Review_QC!$K$10:$K$53,Unit_Value_Review_QC!$I$10:$I$53,"PARTNER|"&amp;F291&amp;"|"&amp;I291))</f>
        <v>18.213915185849537</v>
      </c>
      <c r="AA291" s="20">
        <f>IFERROR(U291/Z291,"")</f>
        <v>0.83578777864177256</v>
      </c>
      <c r="AB291" s="4" t="str">
        <f>IF(OR(N291&lt;&gt;"REPORTED",U291=""),"NOT_APPLICABLE",IF(OR(AA291&lt;Unit_Value_Review_QC!$I$6,AA291&gt;Unit_Value_Review_QC!$I$5),"REVIEW","WITHIN_BAND"))</f>
        <v>WITHIN_BAND</v>
      </c>
    </row>
    <row r="292" spans="1:28">
      <c r="A292" s="1" t="s">
        <v>676</v>
      </c>
      <c r="B292" s="6">
        <v>43678</v>
      </c>
      <c r="C292" s="1">
        <v>201908</v>
      </c>
      <c r="D292" s="1">
        <v>2019</v>
      </c>
      <c r="E292" s="1">
        <v>8</v>
      </c>
      <c r="F292" s="4" t="s">
        <v>265</v>
      </c>
      <c r="G292" s="4" t="s">
        <v>266</v>
      </c>
      <c r="H292" s="1">
        <v>52</v>
      </c>
      <c r="I292" s="4" t="s">
        <v>296</v>
      </c>
      <c r="J292" s="1" t="s">
        <v>297</v>
      </c>
      <c r="K292" s="1" t="s">
        <v>383</v>
      </c>
      <c r="L292" s="1">
        <v>3</v>
      </c>
      <c r="M292" s="1">
        <v>1</v>
      </c>
      <c r="N292" s="1" t="s">
        <v>384</v>
      </c>
      <c r="O292" s="1" t="s">
        <v>385</v>
      </c>
      <c r="P292" s="1">
        <v>0</v>
      </c>
      <c r="Q292" s="8">
        <v>9025626</v>
      </c>
      <c r="R292" s="8">
        <v>493847</v>
      </c>
      <c r="S292" s="8">
        <v>1430419</v>
      </c>
      <c r="T292" s="8" t="s">
        <v>386</v>
      </c>
      <c r="U292" s="9">
        <f>IF(R292&gt;0,Q292/R292,"")</f>
        <v>18.276158405336066</v>
      </c>
      <c r="V292" s="10">
        <f>SUMIFS(fct_world_monthly!$J$2:$J$361,fct_world_monthly!$C$2:$C$361,C292,fct_world_monthly!$F$2:$F$361,F292)</f>
        <v>84827651</v>
      </c>
      <c r="W292" s="11">
        <f>IF(V292&gt;0,Q292/V292,"")</f>
        <v>0.10639957482731663</v>
      </c>
      <c r="X292" s="1" t="s">
        <v>232</v>
      </c>
      <c r="Y292" s="1" t="s">
        <v>166</v>
      </c>
      <c r="Z292" s="19">
        <f>IF(U292="","",SUMIFS(Unit_Value_Review_QC!$K$10:$K$53,Unit_Value_Review_QC!$I$10:$I$53,"PARTNER|"&amp;F292&amp;"|"&amp;I292))</f>
        <v>19.213268245879746</v>
      </c>
      <c r="AA292" s="20">
        <f>IFERROR(U292/Z292,"")</f>
        <v>0.95122590136404084</v>
      </c>
      <c r="AB292" s="4" t="str">
        <f>IF(OR(N292&lt;&gt;"REPORTED",U292=""),"NOT_APPLICABLE",IF(OR(AA292&lt;Unit_Value_Review_QC!$I$6,AA292&gt;Unit_Value_Review_QC!$I$5),"REVIEW","WITHIN_BAND"))</f>
        <v>WITHIN_BAND</v>
      </c>
    </row>
    <row r="293" spans="1:28">
      <c r="A293" s="1" t="s">
        <v>677</v>
      </c>
      <c r="B293" s="6">
        <v>43678</v>
      </c>
      <c r="C293" s="1">
        <v>201908</v>
      </c>
      <c r="D293" s="1">
        <v>2019</v>
      </c>
      <c r="E293" s="1">
        <v>8</v>
      </c>
      <c r="F293" s="4" t="s">
        <v>265</v>
      </c>
      <c r="G293" s="4" t="s">
        <v>266</v>
      </c>
      <c r="H293" s="1">
        <v>204</v>
      </c>
      <c r="I293" s="4" t="s">
        <v>301</v>
      </c>
      <c r="J293" s="1" t="s">
        <v>302</v>
      </c>
      <c r="K293" s="1" t="s">
        <v>383</v>
      </c>
      <c r="L293" s="1">
        <v>3</v>
      </c>
      <c r="M293" s="1">
        <v>1</v>
      </c>
      <c r="N293" s="1" t="s">
        <v>384</v>
      </c>
      <c r="O293" s="1" t="s">
        <v>385</v>
      </c>
      <c r="P293" s="1">
        <v>0</v>
      </c>
      <c r="Q293" s="8">
        <v>9952</v>
      </c>
      <c r="R293" s="8">
        <v>393</v>
      </c>
      <c r="S293" s="8">
        <v>1464</v>
      </c>
      <c r="T293" s="8" t="s">
        <v>386</v>
      </c>
      <c r="U293" s="9">
        <f>IF(R293&gt;0,Q293/R293,"")</f>
        <v>25.323155216284988</v>
      </c>
      <c r="V293" s="10">
        <f>SUMIFS(fct_world_monthly!$J$2:$J$361,fct_world_monthly!$C$2:$C$361,C293,fct_world_monthly!$F$2:$F$361,F293)</f>
        <v>84827651</v>
      </c>
      <c r="W293" s="11">
        <f>IF(V293&gt;0,Q293/V293,"")</f>
        <v>1.1732023559157615E-4</v>
      </c>
      <c r="X293" s="1" t="s">
        <v>232</v>
      </c>
      <c r="Y293" s="1" t="s">
        <v>166</v>
      </c>
      <c r="Z293" s="19">
        <f>IF(U293="","",SUMIFS(Unit_Value_Review_QC!$K$10:$K$53,Unit_Value_Review_QC!$I$10:$I$53,"PARTNER|"&amp;F293&amp;"|"&amp;I293))</f>
        <v>16.024818561257973</v>
      </c>
      <c r="AA293" s="20">
        <f>IFERROR(U293/Z293,"")</f>
        <v>1.580245986529103</v>
      </c>
      <c r="AB293" s="4" t="str">
        <f>IF(OR(N293&lt;&gt;"REPORTED",U293=""),"NOT_APPLICABLE",IF(OR(AA293&lt;Unit_Value_Review_QC!$I$6,AA293&gt;Unit_Value_Review_QC!$I$5),"REVIEW","WITHIN_BAND"))</f>
        <v>WITHIN_BAND</v>
      </c>
    </row>
    <row r="294" spans="1:28">
      <c r="A294" s="1" t="s">
        <v>678</v>
      </c>
      <c r="B294" s="6">
        <v>43678</v>
      </c>
      <c r="C294" s="1">
        <v>201908</v>
      </c>
      <c r="D294" s="1">
        <v>2019</v>
      </c>
      <c r="E294" s="1">
        <v>8</v>
      </c>
      <c r="F294" s="4" t="s">
        <v>265</v>
      </c>
      <c r="G294" s="4" t="s">
        <v>266</v>
      </c>
      <c r="H294" s="1">
        <v>662</v>
      </c>
      <c r="I294" s="4" t="s">
        <v>304</v>
      </c>
      <c r="J294" s="1" t="s">
        <v>305</v>
      </c>
      <c r="K294" s="1" t="s">
        <v>383</v>
      </c>
      <c r="L294" s="1">
        <v>3</v>
      </c>
      <c r="M294" s="1">
        <v>1</v>
      </c>
      <c r="N294" s="1" t="s">
        <v>384</v>
      </c>
      <c r="O294" s="1" t="s">
        <v>385</v>
      </c>
      <c r="P294" s="1">
        <v>0</v>
      </c>
      <c r="Q294" s="8">
        <v>284404</v>
      </c>
      <c r="R294" s="8">
        <v>21865</v>
      </c>
      <c r="S294" s="8">
        <v>57446</v>
      </c>
      <c r="T294" s="8" t="s">
        <v>386</v>
      </c>
      <c r="U294" s="9">
        <f>IF(R294&gt;0,Q294/R294,"")</f>
        <v>13.007271895723759</v>
      </c>
      <c r="V294" s="10">
        <f>SUMIFS(fct_world_monthly!$J$2:$J$361,fct_world_monthly!$C$2:$C$361,C294,fct_world_monthly!$F$2:$F$361,F294)</f>
        <v>84827651</v>
      </c>
      <c r="W294" s="11">
        <f>IF(V294&gt;0,Q294/V294,"")</f>
        <v>3.3527275204166622E-3</v>
      </c>
      <c r="X294" s="1" t="s">
        <v>232</v>
      </c>
      <c r="Y294" s="1" t="s">
        <v>166</v>
      </c>
      <c r="Z294" s="19">
        <f>IF(U294="","",SUMIFS(Unit_Value_Review_QC!$K$10:$K$53,Unit_Value_Review_QC!$I$10:$I$53,"PARTNER|"&amp;F294&amp;"|"&amp;I294))</f>
        <v>13.24068828999865</v>
      </c>
      <c r="AA294" s="20">
        <f>IFERROR(U294/Z294,"")</f>
        <v>0.98237127941066316</v>
      </c>
      <c r="AB294" s="4" t="str">
        <f>IF(OR(N294&lt;&gt;"REPORTED",U294=""),"NOT_APPLICABLE",IF(OR(AA294&lt;Unit_Value_Review_QC!$I$6,AA294&gt;Unit_Value_Review_QC!$I$5),"REVIEW","WITHIN_BAND"))</f>
        <v>WITHIN_BAND</v>
      </c>
    </row>
    <row r="295" spans="1:28">
      <c r="A295" s="1" t="s">
        <v>679</v>
      </c>
      <c r="B295" s="6">
        <v>43678</v>
      </c>
      <c r="C295" s="1">
        <v>201908</v>
      </c>
      <c r="D295" s="1">
        <v>2019</v>
      </c>
      <c r="E295" s="1">
        <v>8</v>
      </c>
      <c r="F295" s="4" t="s">
        <v>265</v>
      </c>
      <c r="G295" s="4" t="s">
        <v>266</v>
      </c>
      <c r="H295" s="1">
        <v>664</v>
      </c>
      <c r="I295" s="4" t="s">
        <v>307</v>
      </c>
      <c r="J295" s="1" t="s">
        <v>308</v>
      </c>
      <c r="K295" s="1" t="s">
        <v>383</v>
      </c>
      <c r="L295" s="1">
        <v>3</v>
      </c>
      <c r="M295" s="1">
        <v>1</v>
      </c>
      <c r="N295" s="1" t="s">
        <v>384</v>
      </c>
      <c r="O295" s="1" t="s">
        <v>385</v>
      </c>
      <c r="P295" s="1">
        <v>0</v>
      </c>
      <c r="Q295" s="8">
        <v>709210</v>
      </c>
      <c r="R295" s="8">
        <v>55193</v>
      </c>
      <c r="S295" s="8">
        <v>154710</v>
      </c>
      <c r="T295" s="8" t="s">
        <v>386</v>
      </c>
      <c r="U295" s="9">
        <f>IF(R295&gt;0,Q295/R295,"")</f>
        <v>12.849636729295382</v>
      </c>
      <c r="V295" s="10">
        <f>SUMIFS(fct_world_monthly!$J$2:$J$361,fct_world_monthly!$C$2:$C$361,C295,fct_world_monthly!$F$2:$F$361,F295)</f>
        <v>84827651</v>
      </c>
      <c r="W295" s="11">
        <f>IF(V295&gt;0,Q295/V295,"")</f>
        <v>8.3605993050544329E-3</v>
      </c>
      <c r="X295" s="1" t="s">
        <v>232</v>
      </c>
      <c r="Y295" s="1" t="s">
        <v>166</v>
      </c>
      <c r="Z295" s="19">
        <f>IF(U295="","",SUMIFS(Unit_Value_Review_QC!$K$10:$K$53,Unit_Value_Review_QC!$I$10:$I$53,"PARTNER|"&amp;F295&amp;"|"&amp;I295))</f>
        <v>13.033767004833301</v>
      </c>
      <c r="AA295" s="20">
        <f>IFERROR(U295/Z295,"")</f>
        <v>0.98587282744354432</v>
      </c>
      <c r="AB295" s="4" t="str">
        <f>IF(OR(N295&lt;&gt;"REPORTED",U295=""),"NOT_APPLICABLE",IF(OR(AA295&lt;Unit_Value_Review_QC!$I$6,AA295&gt;Unit_Value_Review_QC!$I$5),"REVIEW","WITHIN_BAND"))</f>
        <v>WITHIN_BAND</v>
      </c>
    </row>
    <row r="296" spans="1:28">
      <c r="A296" s="1" t="s">
        <v>680</v>
      </c>
      <c r="B296" s="6">
        <v>43678</v>
      </c>
      <c r="C296" s="1">
        <v>201908</v>
      </c>
      <c r="D296" s="1">
        <v>2019</v>
      </c>
      <c r="E296" s="1">
        <v>8</v>
      </c>
      <c r="F296" s="4" t="s">
        <v>265</v>
      </c>
      <c r="G296" s="4" t="s">
        <v>266</v>
      </c>
      <c r="H296" s="1">
        <v>666</v>
      </c>
      <c r="I296" s="4" t="s">
        <v>310</v>
      </c>
      <c r="J296" s="1" t="s">
        <v>311</v>
      </c>
      <c r="K296" s="1" t="s">
        <v>383</v>
      </c>
      <c r="L296" s="1">
        <v>3</v>
      </c>
      <c r="M296" s="1">
        <v>1</v>
      </c>
      <c r="N296" s="1" t="s">
        <v>384</v>
      </c>
      <c r="O296" s="1" t="s">
        <v>385</v>
      </c>
      <c r="P296" s="1">
        <v>0</v>
      </c>
      <c r="Q296" s="8">
        <v>12551449</v>
      </c>
      <c r="R296" s="8">
        <v>1160826</v>
      </c>
      <c r="S296" s="8">
        <v>3069261</v>
      </c>
      <c r="T296" s="8" t="s">
        <v>386</v>
      </c>
      <c r="U296" s="9">
        <f>IF(R296&gt;0,Q296/R296,"")</f>
        <v>10.812515398517952</v>
      </c>
      <c r="V296" s="10">
        <f>SUMIFS(fct_world_monthly!$J$2:$J$361,fct_world_monthly!$C$2:$C$361,C296,fct_world_monthly!$F$2:$F$361,F296)</f>
        <v>84827651</v>
      </c>
      <c r="W296" s="11">
        <f>IF(V296&gt;0,Q296/V296,"")</f>
        <v>0.14796412316073682</v>
      </c>
      <c r="X296" s="1" t="s">
        <v>232</v>
      </c>
      <c r="Y296" s="1" t="s">
        <v>166</v>
      </c>
      <c r="Z296" s="19">
        <f>IF(U296="","",SUMIFS(Unit_Value_Review_QC!$K$10:$K$53,Unit_Value_Review_QC!$I$10:$I$53,"PARTNER|"&amp;F296&amp;"|"&amp;I296))</f>
        <v>12.503788450831344</v>
      </c>
      <c r="AA296" s="20">
        <f>IFERROR(U296/Z296,"")</f>
        <v>0.86473915014125635</v>
      </c>
      <c r="AB296" s="4" t="str">
        <f>IF(OR(N296&lt;&gt;"REPORTED",U296=""),"NOT_APPLICABLE",IF(OR(AA296&lt;Unit_Value_Review_QC!$I$6,AA296&gt;Unit_Value_Review_QC!$I$5),"REVIEW","WITHIN_BAND"))</f>
        <v>WITHIN_BAND</v>
      </c>
    </row>
    <row r="297" spans="1:28">
      <c r="A297" s="1" t="s">
        <v>681</v>
      </c>
      <c r="B297" s="6">
        <v>43678</v>
      </c>
      <c r="C297" s="1">
        <v>201908</v>
      </c>
      <c r="D297" s="1">
        <v>2019</v>
      </c>
      <c r="E297" s="1">
        <v>8</v>
      </c>
      <c r="F297" s="4" t="s">
        <v>265</v>
      </c>
      <c r="G297" s="4" t="s">
        <v>266</v>
      </c>
      <c r="H297" s="1">
        <v>669</v>
      </c>
      <c r="I297" s="4" t="s">
        <v>313</v>
      </c>
      <c r="J297" s="1" t="s">
        <v>314</v>
      </c>
      <c r="K297" s="1" t="s">
        <v>383</v>
      </c>
      <c r="L297" s="1">
        <v>3</v>
      </c>
      <c r="M297" s="1">
        <v>1</v>
      </c>
      <c r="N297" s="1" t="s">
        <v>384</v>
      </c>
      <c r="O297" s="1" t="s">
        <v>385</v>
      </c>
      <c r="P297" s="1">
        <v>0</v>
      </c>
      <c r="Q297" s="8">
        <v>657227</v>
      </c>
      <c r="R297" s="8">
        <v>40757</v>
      </c>
      <c r="S297" s="8">
        <v>140954</v>
      </c>
      <c r="T297" s="8" t="s">
        <v>386</v>
      </c>
      <c r="U297" s="9">
        <f>IF(R297&gt;0,Q297/R297,"")</f>
        <v>16.125499914125182</v>
      </c>
      <c r="V297" s="10">
        <f>SUMIFS(fct_world_monthly!$J$2:$J$361,fct_world_monthly!$C$2:$C$361,C297,fct_world_monthly!$F$2:$F$361,F297)</f>
        <v>84827651</v>
      </c>
      <c r="W297" s="11">
        <f>IF(V297&gt;0,Q297/V297,"")</f>
        <v>7.7477920495523326E-3</v>
      </c>
      <c r="X297" s="1" t="s">
        <v>232</v>
      </c>
      <c r="Y297" s="1" t="s">
        <v>166</v>
      </c>
      <c r="Z297" s="19">
        <f>IF(U297="","",SUMIFS(Unit_Value_Review_QC!$K$10:$K$53,Unit_Value_Review_QC!$I$10:$I$53,"PARTNER|"&amp;F297&amp;"|"&amp;I297))</f>
        <v>16.58404384448577</v>
      </c>
      <c r="AA297" s="20">
        <f>IFERROR(U297/Z297,"")</f>
        <v>0.97235029437569565</v>
      </c>
      <c r="AB297" s="4" t="str">
        <f>IF(OR(N297&lt;&gt;"REPORTED",U297=""),"NOT_APPLICABLE",IF(OR(AA297&lt;Unit_Value_Review_QC!$I$6,AA297&gt;Unit_Value_Review_QC!$I$5),"REVIEW","WITHIN_BAND"))</f>
        <v>WITHIN_BAND</v>
      </c>
    </row>
    <row r="298" spans="1:28">
      <c r="A298" s="1" t="s">
        <v>682</v>
      </c>
      <c r="B298" s="6">
        <v>43678</v>
      </c>
      <c r="C298" s="1">
        <v>201908</v>
      </c>
      <c r="D298" s="1">
        <v>2019</v>
      </c>
      <c r="E298" s="1">
        <v>8</v>
      </c>
      <c r="F298" s="4" t="s">
        <v>265</v>
      </c>
      <c r="G298" s="4" t="s">
        <v>266</v>
      </c>
      <c r="H298" s="1">
        <v>676</v>
      </c>
      <c r="I298" s="4" t="s">
        <v>316</v>
      </c>
      <c r="J298" s="1" t="s">
        <v>317</v>
      </c>
      <c r="K298" s="1" t="s">
        <v>383</v>
      </c>
      <c r="L298" s="1">
        <v>3</v>
      </c>
      <c r="M298" s="1">
        <v>1</v>
      </c>
      <c r="N298" s="1" t="s">
        <v>384</v>
      </c>
      <c r="O298" s="1" t="s">
        <v>385</v>
      </c>
      <c r="P298" s="1">
        <v>0</v>
      </c>
      <c r="Q298" s="8">
        <v>4068491</v>
      </c>
      <c r="R298" s="8">
        <v>362465</v>
      </c>
      <c r="S298" s="8">
        <v>1123798</v>
      </c>
      <c r="T298" s="8" t="s">
        <v>386</v>
      </c>
      <c r="U298" s="9">
        <f>IF(R298&gt;0,Q298/R298,"")</f>
        <v>11.224507193798022</v>
      </c>
      <c r="V298" s="10">
        <f>SUMIFS(fct_world_monthly!$J$2:$J$361,fct_world_monthly!$C$2:$C$361,C298,fct_world_monthly!$F$2:$F$361,F298)</f>
        <v>84827651</v>
      </c>
      <c r="W298" s="11">
        <f>IF(V298&gt;0,Q298/V298,"")</f>
        <v>4.7961849138083525E-2</v>
      </c>
      <c r="X298" s="1" t="s">
        <v>232</v>
      </c>
      <c r="Y298" s="1" t="s">
        <v>166</v>
      </c>
      <c r="Z298" s="19">
        <f>IF(U298="","",SUMIFS(Unit_Value_Review_QC!$K$10:$K$53,Unit_Value_Review_QC!$I$10:$I$53,"PARTNER|"&amp;F298&amp;"|"&amp;I298))</f>
        <v>12.705450477595873</v>
      </c>
      <c r="AA298" s="20">
        <f>IFERROR(U298/Z298,"")</f>
        <v>0.88344031670429402</v>
      </c>
      <c r="AB298" s="4" t="str">
        <f>IF(OR(N298&lt;&gt;"REPORTED",U298=""),"NOT_APPLICABLE",IF(OR(AA298&lt;Unit_Value_Review_QC!$I$6,AA298&gt;Unit_Value_Review_QC!$I$5),"REVIEW","WITHIN_BAND"))</f>
        <v>WITHIN_BAND</v>
      </c>
    </row>
    <row r="299" spans="1:28">
      <c r="A299" s="1" t="s">
        <v>683</v>
      </c>
      <c r="B299" s="6">
        <v>43678</v>
      </c>
      <c r="C299" s="1">
        <v>201908</v>
      </c>
      <c r="D299" s="1">
        <v>2019</v>
      </c>
      <c r="E299" s="1">
        <v>8</v>
      </c>
      <c r="F299" s="4" t="s">
        <v>265</v>
      </c>
      <c r="G299" s="4" t="s">
        <v>266</v>
      </c>
      <c r="H299" s="1">
        <v>690</v>
      </c>
      <c r="I299" s="4" t="s">
        <v>319</v>
      </c>
      <c r="J299" s="1" t="s">
        <v>320</v>
      </c>
      <c r="K299" s="1" t="s">
        <v>383</v>
      </c>
      <c r="L299" s="1">
        <v>3</v>
      </c>
      <c r="M299" s="1">
        <v>1</v>
      </c>
      <c r="N299" s="1" t="s">
        <v>384</v>
      </c>
      <c r="O299" s="1" t="s">
        <v>385</v>
      </c>
      <c r="P299" s="1">
        <v>0</v>
      </c>
      <c r="Q299" s="8">
        <v>945421</v>
      </c>
      <c r="R299" s="8">
        <v>49083</v>
      </c>
      <c r="S299" s="8">
        <v>156629</v>
      </c>
      <c r="T299" s="8" t="s">
        <v>386</v>
      </c>
      <c r="U299" s="9">
        <f>IF(R299&gt;0,Q299/R299,"")</f>
        <v>19.261679196463135</v>
      </c>
      <c r="V299" s="10">
        <f>SUMIFS(fct_world_monthly!$J$2:$J$361,fct_world_monthly!$C$2:$C$361,C299,fct_world_monthly!$F$2:$F$361,F299)</f>
        <v>84827651</v>
      </c>
      <c r="W299" s="11">
        <f>IF(V299&gt;0,Q299/V299,"")</f>
        <v>1.114519839763098E-2</v>
      </c>
      <c r="X299" s="1" t="s">
        <v>232</v>
      </c>
      <c r="Y299" s="1" t="s">
        <v>166</v>
      </c>
      <c r="Z299" s="19">
        <f>IF(U299="","",SUMIFS(Unit_Value_Review_QC!$K$10:$K$53,Unit_Value_Review_QC!$I$10:$I$53,"PARTNER|"&amp;F299&amp;"|"&amp;I299))</f>
        <v>23.234221767733438</v>
      </c>
      <c r="AA299" s="20">
        <f>IFERROR(U299/Z299,"")</f>
        <v>0.82902192244772421</v>
      </c>
      <c r="AB299" s="4" t="str">
        <f>IF(OR(N299&lt;&gt;"REPORTED",U299=""),"NOT_APPLICABLE",IF(OR(AA299&lt;Unit_Value_Review_QC!$I$6,AA299&gt;Unit_Value_Review_QC!$I$5),"REVIEW","WITHIN_BAND"))</f>
        <v>WITHIN_BAND</v>
      </c>
    </row>
    <row r="300" spans="1:28">
      <c r="A300" s="1" t="s">
        <v>684</v>
      </c>
      <c r="B300" s="6">
        <v>43678</v>
      </c>
      <c r="C300" s="1">
        <v>201908</v>
      </c>
      <c r="D300" s="1">
        <v>2019</v>
      </c>
      <c r="E300" s="1">
        <v>8</v>
      </c>
      <c r="F300" s="4" t="s">
        <v>265</v>
      </c>
      <c r="G300" s="4" t="s">
        <v>266</v>
      </c>
      <c r="H300" s="1">
        <v>696</v>
      </c>
      <c r="I300" s="4" t="s">
        <v>322</v>
      </c>
      <c r="J300" s="1" t="s">
        <v>323</v>
      </c>
      <c r="K300" s="1" t="s">
        <v>383</v>
      </c>
      <c r="L300" s="1">
        <v>3</v>
      </c>
      <c r="M300" s="1">
        <v>1</v>
      </c>
      <c r="N300" s="1" t="s">
        <v>384</v>
      </c>
      <c r="O300" s="1" t="s">
        <v>385</v>
      </c>
      <c r="P300" s="1">
        <v>0</v>
      </c>
      <c r="Q300" s="8">
        <v>7835961</v>
      </c>
      <c r="R300" s="8">
        <v>622154</v>
      </c>
      <c r="S300" s="8">
        <v>1725170</v>
      </c>
      <c r="T300" s="8" t="s">
        <v>386</v>
      </c>
      <c r="U300" s="9">
        <f>IF(R300&gt;0,Q300/R300,"")</f>
        <v>12.594889689690977</v>
      </c>
      <c r="V300" s="10">
        <f>SUMIFS(fct_world_monthly!$J$2:$J$361,fct_world_monthly!$C$2:$C$361,C300,fct_world_monthly!$F$2:$F$361,F300)</f>
        <v>84827651</v>
      </c>
      <c r="W300" s="11">
        <f>IF(V300&gt;0,Q300/V300,"")</f>
        <v>9.2375079441961674E-2</v>
      </c>
      <c r="X300" s="1" t="s">
        <v>232</v>
      </c>
      <c r="Y300" s="1" t="s">
        <v>166</v>
      </c>
      <c r="Z300" s="19">
        <f>IF(U300="","",SUMIFS(Unit_Value_Review_QC!$K$10:$K$53,Unit_Value_Review_QC!$I$10:$I$53,"PARTNER|"&amp;F300&amp;"|"&amp;I300))</f>
        <v>12.339390026247985</v>
      </c>
      <c r="AA300" s="20">
        <f>IFERROR(U300/Z300,"")</f>
        <v>1.0207060205487872</v>
      </c>
      <c r="AB300" s="4" t="str">
        <f>IF(OR(N300&lt;&gt;"REPORTED",U300=""),"NOT_APPLICABLE",IF(OR(AA300&lt;Unit_Value_Review_QC!$I$6,AA300&gt;Unit_Value_Review_QC!$I$5),"REVIEW","WITHIN_BAND"))</f>
        <v>WITHIN_BAND</v>
      </c>
    </row>
    <row r="301" spans="1:28">
      <c r="A301" s="1" t="s">
        <v>685</v>
      </c>
      <c r="B301" s="6">
        <v>43678</v>
      </c>
      <c r="C301" s="1">
        <v>201908</v>
      </c>
      <c r="D301" s="1">
        <v>2019</v>
      </c>
      <c r="E301" s="1">
        <v>8</v>
      </c>
      <c r="F301" s="4" t="s">
        <v>265</v>
      </c>
      <c r="G301" s="4" t="s">
        <v>266</v>
      </c>
      <c r="H301" s="1">
        <v>720</v>
      </c>
      <c r="I301" s="4" t="s">
        <v>325</v>
      </c>
      <c r="J301" s="1" t="s">
        <v>326</v>
      </c>
      <c r="K301" s="1" t="s">
        <v>383</v>
      </c>
      <c r="L301" s="1">
        <v>3</v>
      </c>
      <c r="M301" s="1">
        <v>1</v>
      </c>
      <c r="N301" s="1" t="s">
        <v>384</v>
      </c>
      <c r="O301" s="1" t="s">
        <v>385</v>
      </c>
      <c r="P301" s="1">
        <v>0</v>
      </c>
      <c r="Q301" s="8">
        <v>30979315</v>
      </c>
      <c r="R301" s="8">
        <v>2311484</v>
      </c>
      <c r="S301" s="8">
        <v>6451962</v>
      </c>
      <c r="T301" s="8" t="s">
        <v>386</v>
      </c>
      <c r="U301" s="9">
        <f>IF(R301&gt;0,Q301/R301,"")</f>
        <v>13.402348880632529</v>
      </c>
      <c r="V301" s="10">
        <f>SUMIFS(fct_world_monthly!$J$2:$J$361,fct_world_monthly!$C$2:$C$361,C301,fct_world_monthly!$F$2:$F$361,F301)</f>
        <v>84827651</v>
      </c>
      <c r="W301" s="11">
        <f>IF(V301&gt;0,Q301/V301,"")</f>
        <v>0.36520302796077658</v>
      </c>
      <c r="X301" s="1" t="s">
        <v>232</v>
      </c>
      <c r="Y301" s="1" t="s">
        <v>166</v>
      </c>
      <c r="Z301" s="19">
        <f>IF(U301="","",SUMIFS(Unit_Value_Review_QC!$K$10:$K$53,Unit_Value_Review_QC!$I$10:$I$53,"PARTNER|"&amp;F301&amp;"|"&amp;I301))</f>
        <v>15.158852636173485</v>
      </c>
      <c r="AA301" s="20">
        <f>IFERROR(U301/Z301,"")</f>
        <v>0.88412686647870553</v>
      </c>
      <c r="AB301" s="4" t="str">
        <f>IF(OR(N301&lt;&gt;"REPORTED",U301=""),"NOT_APPLICABLE",IF(OR(AA301&lt;Unit_Value_Review_QC!$I$6,AA301&gt;Unit_Value_Review_QC!$I$5),"REVIEW","WITHIN_BAND"))</f>
        <v>WITHIN_BAND</v>
      </c>
    </row>
    <row r="302" spans="1:28">
      <c r="A302" s="1" t="s">
        <v>686</v>
      </c>
      <c r="B302" s="6">
        <v>43678</v>
      </c>
      <c r="C302" s="1">
        <v>201908</v>
      </c>
      <c r="D302" s="1">
        <v>2019</v>
      </c>
      <c r="E302" s="1">
        <v>8</v>
      </c>
      <c r="F302" s="4" t="s">
        <v>271</v>
      </c>
      <c r="G302" s="4" t="s">
        <v>273</v>
      </c>
      <c r="H302" s="1">
        <v>52</v>
      </c>
      <c r="I302" s="4" t="s">
        <v>296</v>
      </c>
      <c r="J302" s="1" t="s">
        <v>297</v>
      </c>
      <c r="K302" s="1" t="s">
        <v>383</v>
      </c>
      <c r="L302" s="1">
        <v>3</v>
      </c>
      <c r="M302" s="1">
        <v>1</v>
      </c>
      <c r="N302" s="1" t="s">
        <v>384</v>
      </c>
      <c r="O302" s="1" t="s">
        <v>385</v>
      </c>
      <c r="P302" s="1">
        <v>0</v>
      </c>
      <c r="Q302" s="8">
        <v>2024841</v>
      </c>
      <c r="R302" s="8">
        <v>73503</v>
      </c>
      <c r="S302" s="8">
        <v>196812</v>
      </c>
      <c r="T302" s="8" t="s">
        <v>386</v>
      </c>
      <c r="U302" s="9">
        <f>IF(R302&gt;0,Q302/R302,"")</f>
        <v>27.547732745602222</v>
      </c>
      <c r="V302" s="10">
        <f>SUMIFS(fct_world_monthly!$J$2:$J$361,fct_world_monthly!$C$2:$C$361,C302,fct_world_monthly!$F$2:$F$361,F302)</f>
        <v>41712733</v>
      </c>
      <c r="W302" s="11">
        <f>IF(V302&gt;0,Q302/V302,"")</f>
        <v>4.8542515782890559E-2</v>
      </c>
      <c r="X302" s="1" t="s">
        <v>232</v>
      </c>
      <c r="Y302" s="1" t="s">
        <v>166</v>
      </c>
      <c r="Z302" s="19">
        <f>IF(U302="","",SUMIFS(Unit_Value_Review_QC!$K$10:$K$53,Unit_Value_Review_QC!$I$10:$I$53,"PARTNER|"&amp;F302&amp;"|"&amp;I302))</f>
        <v>31.867133143721738</v>
      </c>
      <c r="AA302" s="20">
        <f>IFERROR(U302/Z302,"")</f>
        <v>0.86445594655035674</v>
      </c>
      <c r="AB302" s="4" t="str">
        <f>IF(OR(N302&lt;&gt;"REPORTED",U302=""),"NOT_APPLICABLE",IF(OR(AA302&lt;Unit_Value_Review_QC!$I$6,AA302&gt;Unit_Value_Review_QC!$I$5),"REVIEW","WITHIN_BAND"))</f>
        <v>WITHIN_BAND</v>
      </c>
    </row>
    <row r="303" spans="1:28">
      <c r="A303" s="1" t="s">
        <v>687</v>
      </c>
      <c r="B303" s="6">
        <v>43678</v>
      </c>
      <c r="C303" s="1">
        <v>201908</v>
      </c>
      <c r="D303" s="1">
        <v>2019</v>
      </c>
      <c r="E303" s="1">
        <v>8</v>
      </c>
      <c r="F303" s="4" t="s">
        <v>271</v>
      </c>
      <c r="G303" s="4" t="s">
        <v>273</v>
      </c>
      <c r="H303" s="1">
        <v>204</v>
      </c>
      <c r="I303" s="4" t="s">
        <v>301</v>
      </c>
      <c r="J303" s="1" t="s">
        <v>302</v>
      </c>
      <c r="K303" s="1" t="s">
        <v>383</v>
      </c>
      <c r="L303" s="1">
        <v>3</v>
      </c>
      <c r="M303" s="1">
        <v>1</v>
      </c>
      <c r="N303" s="1" t="s">
        <v>384</v>
      </c>
      <c r="O303" s="1" t="s">
        <v>385</v>
      </c>
      <c r="P303" s="1">
        <v>0</v>
      </c>
      <c r="Q303" s="8">
        <v>883549</v>
      </c>
      <c r="R303" s="8">
        <v>42495</v>
      </c>
      <c r="S303" s="8">
        <v>153022</v>
      </c>
      <c r="T303" s="8" t="s">
        <v>386</v>
      </c>
      <c r="U303" s="9">
        <f>IF(R303&gt;0,Q303/R303,"")</f>
        <v>20.791834333450993</v>
      </c>
      <c r="V303" s="10">
        <f>SUMIFS(fct_world_monthly!$J$2:$J$361,fct_world_monthly!$C$2:$C$361,C303,fct_world_monthly!$F$2:$F$361,F303)</f>
        <v>41712733</v>
      </c>
      <c r="W303" s="11">
        <f>IF(V303&gt;0,Q303/V303,"")</f>
        <v>2.1181757618231344E-2</v>
      </c>
      <c r="X303" s="1" t="s">
        <v>232</v>
      </c>
      <c r="Y303" s="1" t="s">
        <v>166</v>
      </c>
      <c r="Z303" s="19">
        <f>IF(U303="","",SUMIFS(Unit_Value_Review_QC!$K$10:$K$53,Unit_Value_Review_QC!$I$10:$I$53,"PARTNER|"&amp;F303&amp;"|"&amp;I303))</f>
        <v>19.682231685892088</v>
      </c>
      <c r="AA303" s="20">
        <f>IFERROR(U303/Z303,"")</f>
        <v>1.056375855404357</v>
      </c>
      <c r="AB303" s="4" t="str">
        <f>IF(OR(N303&lt;&gt;"REPORTED",U303=""),"NOT_APPLICABLE",IF(OR(AA303&lt;Unit_Value_Review_QC!$I$6,AA303&gt;Unit_Value_Review_QC!$I$5),"REVIEW","WITHIN_BAND"))</f>
        <v>WITHIN_BAND</v>
      </c>
    </row>
    <row r="304" spans="1:28">
      <c r="A304" s="1" t="s">
        <v>688</v>
      </c>
      <c r="B304" s="6">
        <v>43678</v>
      </c>
      <c r="C304" s="1">
        <v>201908</v>
      </c>
      <c r="D304" s="1">
        <v>2019</v>
      </c>
      <c r="E304" s="1">
        <v>8</v>
      </c>
      <c r="F304" s="4" t="s">
        <v>271</v>
      </c>
      <c r="G304" s="4" t="s">
        <v>273</v>
      </c>
      <c r="H304" s="1">
        <v>662</v>
      </c>
      <c r="I304" s="4" t="s">
        <v>304</v>
      </c>
      <c r="J304" s="1" t="s">
        <v>305</v>
      </c>
      <c r="K304" s="1" t="s">
        <v>383</v>
      </c>
      <c r="L304" s="1">
        <v>3</v>
      </c>
      <c r="M304" s="1">
        <v>1</v>
      </c>
      <c r="N304" s="1" t="s">
        <v>384</v>
      </c>
      <c r="O304" s="1" t="s">
        <v>385</v>
      </c>
      <c r="P304" s="1">
        <v>0</v>
      </c>
      <c r="Q304" s="8">
        <v>73967</v>
      </c>
      <c r="R304" s="8">
        <v>2228</v>
      </c>
      <c r="S304" s="8">
        <v>18715</v>
      </c>
      <c r="T304" s="8" t="s">
        <v>386</v>
      </c>
      <c r="U304" s="9">
        <f>IF(R304&gt;0,Q304/R304,"")</f>
        <v>33.19883303411131</v>
      </c>
      <c r="V304" s="10">
        <f>SUMIFS(fct_world_monthly!$J$2:$J$361,fct_world_monthly!$C$2:$C$361,C304,fct_world_monthly!$F$2:$F$361,F304)</f>
        <v>41712733</v>
      </c>
      <c r="W304" s="11">
        <f>IF(V304&gt;0,Q304/V304,"")</f>
        <v>1.7732475117370036E-3</v>
      </c>
      <c r="X304" s="1" t="s">
        <v>232</v>
      </c>
      <c r="Y304" s="1" t="s">
        <v>166</v>
      </c>
      <c r="Z304" s="19">
        <f>IF(U304="","",SUMIFS(Unit_Value_Review_QC!$K$10:$K$53,Unit_Value_Review_QC!$I$10:$I$53,"PARTNER|"&amp;F304&amp;"|"&amp;I304))</f>
        <v>19.366411423422985</v>
      </c>
      <c r="AA304" s="20">
        <f>IFERROR(U304/Z304,"")</f>
        <v>1.7142480508267268</v>
      </c>
      <c r="AB304" s="4" t="str">
        <f>IF(OR(N304&lt;&gt;"REPORTED",U304=""),"NOT_APPLICABLE",IF(OR(AA304&lt;Unit_Value_Review_QC!$I$6,AA304&gt;Unit_Value_Review_QC!$I$5),"REVIEW","WITHIN_BAND"))</f>
        <v>WITHIN_BAND</v>
      </c>
    </row>
    <row r="305" spans="1:28">
      <c r="A305" s="1" t="s">
        <v>689</v>
      </c>
      <c r="B305" s="6">
        <v>43678</v>
      </c>
      <c r="C305" s="1">
        <v>201908</v>
      </c>
      <c r="D305" s="1">
        <v>2019</v>
      </c>
      <c r="E305" s="1">
        <v>8</v>
      </c>
      <c r="F305" s="4" t="s">
        <v>271</v>
      </c>
      <c r="G305" s="4" t="s">
        <v>273</v>
      </c>
      <c r="H305" s="1">
        <v>664</v>
      </c>
      <c r="I305" s="4" t="s">
        <v>307</v>
      </c>
      <c r="J305" s="1" t="s">
        <v>308</v>
      </c>
      <c r="K305" s="1" t="s">
        <v>383</v>
      </c>
      <c r="L305" s="1">
        <v>3</v>
      </c>
      <c r="M305" s="1">
        <v>1</v>
      </c>
      <c r="N305" s="1" t="s">
        <v>384</v>
      </c>
      <c r="O305" s="1" t="s">
        <v>385</v>
      </c>
      <c r="P305" s="1">
        <v>0</v>
      </c>
      <c r="Q305" s="8">
        <v>2626057</v>
      </c>
      <c r="R305" s="8">
        <v>94681</v>
      </c>
      <c r="S305" s="8">
        <v>284894</v>
      </c>
      <c r="T305" s="8" t="s">
        <v>386</v>
      </c>
      <c r="U305" s="9">
        <f>IF(R305&gt;0,Q305/R305,"")</f>
        <v>27.735839291938191</v>
      </c>
      <c r="V305" s="10">
        <f>SUMIFS(fct_world_monthly!$J$2:$J$361,fct_world_monthly!$C$2:$C$361,C305,fct_world_monthly!$F$2:$F$361,F305)</f>
        <v>41712733</v>
      </c>
      <c r="W305" s="11">
        <f>IF(V305&gt;0,Q305/V305,"")</f>
        <v>6.295576461029298E-2</v>
      </c>
      <c r="X305" s="1" t="s">
        <v>232</v>
      </c>
      <c r="Y305" s="1" t="s">
        <v>166</v>
      </c>
      <c r="Z305" s="19">
        <f>IF(U305="","",SUMIFS(Unit_Value_Review_QC!$K$10:$K$53,Unit_Value_Review_QC!$I$10:$I$53,"PARTNER|"&amp;F305&amp;"|"&amp;I305))</f>
        <v>29.827360886039607</v>
      </c>
      <c r="AA305" s="20">
        <f>IFERROR(U305/Z305,"")</f>
        <v>0.92987909315569617</v>
      </c>
      <c r="AB305" s="4" t="str">
        <f>IF(OR(N305&lt;&gt;"REPORTED",U305=""),"NOT_APPLICABLE",IF(OR(AA305&lt;Unit_Value_Review_QC!$I$6,AA305&gt;Unit_Value_Review_QC!$I$5),"REVIEW","WITHIN_BAND"))</f>
        <v>WITHIN_BAND</v>
      </c>
    </row>
    <row r="306" spans="1:28">
      <c r="A306" s="1" t="s">
        <v>690</v>
      </c>
      <c r="B306" s="6">
        <v>43678</v>
      </c>
      <c r="C306" s="1">
        <v>201908</v>
      </c>
      <c r="D306" s="1">
        <v>2019</v>
      </c>
      <c r="E306" s="1">
        <v>8</v>
      </c>
      <c r="F306" s="4" t="s">
        <v>271</v>
      </c>
      <c r="G306" s="4" t="s">
        <v>273</v>
      </c>
      <c r="H306" s="1">
        <v>666</v>
      </c>
      <c r="I306" s="4" t="s">
        <v>310</v>
      </c>
      <c r="J306" s="1" t="s">
        <v>311</v>
      </c>
      <c r="K306" s="1" t="s">
        <v>383</v>
      </c>
      <c r="L306" s="1">
        <v>3</v>
      </c>
      <c r="M306" s="1">
        <v>1</v>
      </c>
      <c r="N306" s="1" t="s">
        <v>384</v>
      </c>
      <c r="O306" s="1" t="s">
        <v>385</v>
      </c>
      <c r="P306" s="1">
        <v>0</v>
      </c>
      <c r="Q306" s="8">
        <v>687202</v>
      </c>
      <c r="R306" s="8">
        <v>48148</v>
      </c>
      <c r="S306" s="8">
        <v>117558</v>
      </c>
      <c r="T306" s="8" t="s">
        <v>386</v>
      </c>
      <c r="U306" s="9">
        <f>IF(R306&gt;0,Q306/R306,"")</f>
        <v>14.272700839079505</v>
      </c>
      <c r="V306" s="10">
        <f>SUMIFS(fct_world_monthly!$J$2:$J$361,fct_world_monthly!$C$2:$C$361,C306,fct_world_monthly!$F$2:$F$361,F306)</f>
        <v>41712733</v>
      </c>
      <c r="W306" s="11">
        <f>IF(V306&gt;0,Q306/V306,"")</f>
        <v>1.6474633776693559E-2</v>
      </c>
      <c r="X306" s="1" t="s">
        <v>232</v>
      </c>
      <c r="Y306" s="1" t="s">
        <v>166</v>
      </c>
      <c r="Z306" s="19">
        <f>IF(U306="","",SUMIFS(Unit_Value_Review_QC!$K$10:$K$53,Unit_Value_Review_QC!$I$10:$I$53,"PARTNER|"&amp;F306&amp;"|"&amp;I306))</f>
        <v>14.86106925541052</v>
      </c>
      <c r="AA306" s="20">
        <f>IFERROR(U306/Z306,"")</f>
        <v>0.96040874272106591</v>
      </c>
      <c r="AB306" s="4" t="str">
        <f>IF(OR(N306&lt;&gt;"REPORTED",U306=""),"NOT_APPLICABLE",IF(OR(AA306&lt;Unit_Value_Review_QC!$I$6,AA306&gt;Unit_Value_Review_QC!$I$5),"REVIEW","WITHIN_BAND"))</f>
        <v>WITHIN_BAND</v>
      </c>
    </row>
    <row r="307" spans="1:28">
      <c r="A307" s="1" t="s">
        <v>691</v>
      </c>
      <c r="B307" s="6">
        <v>43678</v>
      </c>
      <c r="C307" s="1">
        <v>201908</v>
      </c>
      <c r="D307" s="1">
        <v>2019</v>
      </c>
      <c r="E307" s="1">
        <v>8</v>
      </c>
      <c r="F307" s="4" t="s">
        <v>271</v>
      </c>
      <c r="G307" s="4" t="s">
        <v>273</v>
      </c>
      <c r="H307" s="1">
        <v>669</v>
      </c>
      <c r="I307" s="4" t="s">
        <v>313</v>
      </c>
      <c r="J307" s="1" t="s">
        <v>314</v>
      </c>
      <c r="K307" s="1" t="s">
        <v>383</v>
      </c>
      <c r="L307" s="1">
        <v>3</v>
      </c>
      <c r="M307" s="1">
        <v>1</v>
      </c>
      <c r="N307" s="1" t="s">
        <v>384</v>
      </c>
      <c r="O307" s="1" t="s">
        <v>385</v>
      </c>
      <c r="P307" s="1">
        <v>0</v>
      </c>
      <c r="Q307" s="8">
        <v>1664360</v>
      </c>
      <c r="R307" s="8">
        <v>96887</v>
      </c>
      <c r="S307" s="8">
        <v>294198</v>
      </c>
      <c r="T307" s="8" t="s">
        <v>386</v>
      </c>
      <c r="U307" s="9">
        <f>IF(R307&gt;0,Q307/R307,"")</f>
        <v>17.178362422203186</v>
      </c>
      <c r="V307" s="10">
        <f>SUMIFS(fct_world_monthly!$J$2:$J$361,fct_world_monthly!$C$2:$C$361,C307,fct_world_monthly!$F$2:$F$361,F307)</f>
        <v>41712733</v>
      </c>
      <c r="W307" s="11">
        <f>IF(V307&gt;0,Q307/V307,"")</f>
        <v>3.9900526297329882E-2</v>
      </c>
      <c r="X307" s="1" t="s">
        <v>232</v>
      </c>
      <c r="Y307" s="1" t="s">
        <v>166</v>
      </c>
      <c r="Z307" s="19">
        <f>IF(U307="","",SUMIFS(Unit_Value_Review_QC!$K$10:$K$53,Unit_Value_Review_QC!$I$10:$I$53,"PARTNER|"&amp;F307&amp;"|"&amp;I307))</f>
        <v>17.070169468034248</v>
      </c>
      <c r="AA307" s="20">
        <f>IFERROR(U307/Z307,"")</f>
        <v>1.0063381300561509</v>
      </c>
      <c r="AB307" s="4" t="str">
        <f>IF(OR(N307&lt;&gt;"REPORTED",U307=""),"NOT_APPLICABLE",IF(OR(AA307&lt;Unit_Value_Review_QC!$I$6,AA307&gt;Unit_Value_Review_QC!$I$5),"REVIEW","WITHIN_BAND"))</f>
        <v>WITHIN_BAND</v>
      </c>
    </row>
    <row r="308" spans="1:28">
      <c r="A308" s="1" t="s">
        <v>692</v>
      </c>
      <c r="B308" s="6">
        <v>43678</v>
      </c>
      <c r="C308" s="1">
        <v>201908</v>
      </c>
      <c r="D308" s="1">
        <v>2019</v>
      </c>
      <c r="E308" s="1">
        <v>8</v>
      </c>
      <c r="F308" s="4" t="s">
        <v>271</v>
      </c>
      <c r="G308" s="4" t="s">
        <v>273</v>
      </c>
      <c r="H308" s="1">
        <v>676</v>
      </c>
      <c r="I308" s="4" t="s">
        <v>316</v>
      </c>
      <c r="J308" s="1" t="s">
        <v>317</v>
      </c>
      <c r="K308" s="1" t="s">
        <v>383</v>
      </c>
      <c r="L308" s="1">
        <v>3</v>
      </c>
      <c r="M308" s="1">
        <v>1</v>
      </c>
      <c r="N308" s="1" t="s">
        <v>384</v>
      </c>
      <c r="O308" s="1" t="s">
        <v>385</v>
      </c>
      <c r="P308" s="1">
        <v>0</v>
      </c>
      <c r="Q308" s="8">
        <v>443901</v>
      </c>
      <c r="R308" s="8">
        <v>17446</v>
      </c>
      <c r="S308" s="8">
        <v>41943</v>
      </c>
      <c r="T308" s="8" t="s">
        <v>386</v>
      </c>
      <c r="U308" s="9">
        <f>IF(R308&gt;0,Q308/R308,"")</f>
        <v>25.444285222973747</v>
      </c>
      <c r="V308" s="10">
        <f>SUMIFS(fct_world_monthly!$J$2:$J$361,fct_world_monthly!$C$2:$C$361,C308,fct_world_monthly!$F$2:$F$361,F308)</f>
        <v>41712733</v>
      </c>
      <c r="W308" s="11">
        <f>IF(V308&gt;0,Q308/V308,"")</f>
        <v>1.0641858446436487E-2</v>
      </c>
      <c r="X308" s="1" t="s">
        <v>232</v>
      </c>
      <c r="Y308" s="1" t="s">
        <v>166</v>
      </c>
      <c r="Z308" s="19">
        <f>IF(U308="","",SUMIFS(Unit_Value_Review_QC!$K$10:$K$53,Unit_Value_Review_QC!$I$10:$I$53,"PARTNER|"&amp;F308&amp;"|"&amp;I308))</f>
        <v>29.259592038236608</v>
      </c>
      <c r="AA308" s="20">
        <f>IFERROR(U308/Z308,"")</f>
        <v>0.86960492100241882</v>
      </c>
      <c r="AB308" s="4" t="str">
        <f>IF(OR(N308&lt;&gt;"REPORTED",U308=""),"NOT_APPLICABLE",IF(OR(AA308&lt;Unit_Value_Review_QC!$I$6,AA308&gt;Unit_Value_Review_QC!$I$5),"REVIEW","WITHIN_BAND"))</f>
        <v>WITHIN_BAND</v>
      </c>
    </row>
    <row r="309" spans="1:28">
      <c r="A309" s="1" t="s">
        <v>693</v>
      </c>
      <c r="B309" s="6">
        <v>43678</v>
      </c>
      <c r="C309" s="1">
        <v>201908</v>
      </c>
      <c r="D309" s="1">
        <v>2019</v>
      </c>
      <c r="E309" s="1">
        <v>8</v>
      </c>
      <c r="F309" s="4" t="s">
        <v>271</v>
      </c>
      <c r="G309" s="4" t="s">
        <v>273</v>
      </c>
      <c r="H309" s="1">
        <v>690</v>
      </c>
      <c r="I309" s="4" t="s">
        <v>319</v>
      </c>
      <c r="J309" s="1" t="s">
        <v>320</v>
      </c>
      <c r="K309" s="1" t="s">
        <v>383</v>
      </c>
      <c r="L309" s="1">
        <v>3</v>
      </c>
      <c r="M309" s="1">
        <v>1</v>
      </c>
      <c r="N309" s="1" t="s">
        <v>384</v>
      </c>
      <c r="O309" s="1" t="s">
        <v>385</v>
      </c>
      <c r="P309" s="1">
        <v>0</v>
      </c>
      <c r="Q309" s="8">
        <v>2067509</v>
      </c>
      <c r="R309" s="8">
        <v>95707</v>
      </c>
      <c r="S309" s="8">
        <v>302268</v>
      </c>
      <c r="T309" s="8" t="s">
        <v>386</v>
      </c>
      <c r="U309" s="9">
        <f>IF(R309&gt;0,Q309/R309,"")</f>
        <v>21.60248466674329</v>
      </c>
      <c r="V309" s="10">
        <f>SUMIFS(fct_world_monthly!$J$2:$J$361,fct_world_monthly!$C$2:$C$361,C309,fct_world_monthly!$F$2:$F$361,F309)</f>
        <v>41712733</v>
      </c>
      <c r="W309" s="11">
        <f>IF(V309&gt;0,Q309/V309,"")</f>
        <v>4.9565416871630061E-2</v>
      </c>
      <c r="X309" s="1" t="s">
        <v>232</v>
      </c>
      <c r="Y309" s="1" t="s">
        <v>166</v>
      </c>
      <c r="Z309" s="19">
        <f>IF(U309="","",SUMIFS(Unit_Value_Review_QC!$K$10:$K$53,Unit_Value_Review_QC!$I$10:$I$53,"PARTNER|"&amp;F309&amp;"|"&amp;I309))</f>
        <v>24.149636282520802</v>
      </c>
      <c r="AA309" s="20">
        <f>IFERROR(U309/Z309,"")</f>
        <v>0.89452629488995217</v>
      </c>
      <c r="AB309" s="4" t="str">
        <f>IF(OR(N309&lt;&gt;"REPORTED",U309=""),"NOT_APPLICABLE",IF(OR(AA309&lt;Unit_Value_Review_QC!$I$6,AA309&gt;Unit_Value_Review_QC!$I$5),"REVIEW","WITHIN_BAND"))</f>
        <v>WITHIN_BAND</v>
      </c>
    </row>
    <row r="310" spans="1:28">
      <c r="A310" s="1" t="s">
        <v>694</v>
      </c>
      <c r="B310" s="6">
        <v>43678</v>
      </c>
      <c r="C310" s="1">
        <v>201908</v>
      </c>
      <c r="D310" s="1">
        <v>2019</v>
      </c>
      <c r="E310" s="1">
        <v>8</v>
      </c>
      <c r="F310" s="4" t="s">
        <v>271</v>
      </c>
      <c r="G310" s="4" t="s">
        <v>273</v>
      </c>
      <c r="H310" s="1">
        <v>696</v>
      </c>
      <c r="I310" s="4" t="s">
        <v>322</v>
      </c>
      <c r="J310" s="1" t="s">
        <v>323</v>
      </c>
      <c r="K310" s="1" t="s">
        <v>383</v>
      </c>
      <c r="L310" s="1">
        <v>3</v>
      </c>
      <c r="M310" s="1">
        <v>1</v>
      </c>
      <c r="N310" s="1" t="s">
        <v>384</v>
      </c>
      <c r="O310" s="1" t="s">
        <v>385</v>
      </c>
      <c r="P310" s="1">
        <v>0</v>
      </c>
      <c r="Q310" s="8">
        <v>232308</v>
      </c>
      <c r="R310" s="8">
        <v>17092</v>
      </c>
      <c r="S310" s="8">
        <v>25311</v>
      </c>
      <c r="T310" s="8" t="s">
        <v>386</v>
      </c>
      <c r="U310" s="9">
        <f>IF(R310&gt;0,Q310/R310,"")</f>
        <v>13.591621811373741</v>
      </c>
      <c r="V310" s="10">
        <f>SUMIFS(fct_world_monthly!$J$2:$J$361,fct_world_monthly!$C$2:$C$361,C310,fct_world_monthly!$F$2:$F$361,F310)</f>
        <v>41712733</v>
      </c>
      <c r="W310" s="11">
        <f>IF(V310&gt;0,Q310/V310,"")</f>
        <v>5.5692346986710266E-3</v>
      </c>
      <c r="X310" s="1" t="s">
        <v>232</v>
      </c>
      <c r="Y310" s="1" t="s">
        <v>166</v>
      </c>
      <c r="Z310" s="19">
        <f>IF(U310="","",SUMIFS(Unit_Value_Review_QC!$K$10:$K$53,Unit_Value_Review_QC!$I$10:$I$53,"PARTNER|"&amp;F310&amp;"|"&amp;I310))</f>
        <v>19.130986055641273</v>
      </c>
      <c r="AA310" s="20">
        <f>IFERROR(U310/Z310,"")</f>
        <v>0.71045066740644536</v>
      </c>
      <c r="AB310" s="4" t="str">
        <f>IF(OR(N310&lt;&gt;"REPORTED",U310=""),"NOT_APPLICABLE",IF(OR(AA310&lt;Unit_Value_Review_QC!$I$6,AA310&gt;Unit_Value_Review_QC!$I$5),"REVIEW","WITHIN_BAND"))</f>
        <v>WITHIN_BAND</v>
      </c>
    </row>
    <row r="311" spans="1:28">
      <c r="A311" s="1" t="s">
        <v>695</v>
      </c>
      <c r="B311" s="6">
        <v>43678</v>
      </c>
      <c r="C311" s="1">
        <v>201908</v>
      </c>
      <c r="D311" s="1">
        <v>2019</v>
      </c>
      <c r="E311" s="1">
        <v>8</v>
      </c>
      <c r="F311" s="4" t="s">
        <v>271</v>
      </c>
      <c r="G311" s="4" t="s">
        <v>273</v>
      </c>
      <c r="H311" s="1">
        <v>720</v>
      </c>
      <c r="I311" s="4" t="s">
        <v>325</v>
      </c>
      <c r="J311" s="1" t="s">
        <v>326</v>
      </c>
      <c r="K311" s="1" t="s">
        <v>383</v>
      </c>
      <c r="L311" s="1">
        <v>3</v>
      </c>
      <c r="M311" s="1">
        <v>1</v>
      </c>
      <c r="N311" s="1" t="s">
        <v>384</v>
      </c>
      <c r="O311" s="1" t="s">
        <v>385</v>
      </c>
      <c r="P311" s="1">
        <v>0</v>
      </c>
      <c r="Q311" s="8">
        <v>9939681</v>
      </c>
      <c r="R311" s="8">
        <v>380857</v>
      </c>
      <c r="S311" s="8">
        <v>1112030</v>
      </c>
      <c r="T311" s="8" t="s">
        <v>386</v>
      </c>
      <c r="U311" s="9">
        <f>IF(R311&gt;0,Q311/R311,"")</f>
        <v>26.098196961064126</v>
      </c>
      <c r="V311" s="10">
        <f>SUMIFS(fct_world_monthly!$J$2:$J$361,fct_world_monthly!$C$2:$C$361,C311,fct_world_monthly!$F$2:$F$361,F311)</f>
        <v>41712733</v>
      </c>
      <c r="W311" s="11">
        <f>IF(V311&gt;0,Q311/V311,"")</f>
        <v>0.23828889370543044</v>
      </c>
      <c r="X311" s="1" t="s">
        <v>232</v>
      </c>
      <c r="Y311" s="1" t="s">
        <v>166</v>
      </c>
      <c r="Z311" s="19">
        <f>IF(U311="","",SUMIFS(Unit_Value_Review_QC!$K$10:$K$53,Unit_Value_Review_QC!$I$10:$I$53,"PARTNER|"&amp;F311&amp;"|"&amp;I311))</f>
        <v>27.635683246354834</v>
      </c>
      <c r="AA311" s="20">
        <f>IFERROR(U311/Z311,"")</f>
        <v>0.94436590289500066</v>
      </c>
      <c r="AB311" s="4" t="str">
        <f>IF(OR(N311&lt;&gt;"REPORTED",U311=""),"NOT_APPLICABLE",IF(OR(AA311&lt;Unit_Value_Review_QC!$I$6,AA311&gt;Unit_Value_Review_QC!$I$5),"REVIEW","WITHIN_BAND"))</f>
        <v>WITHIN_BAND</v>
      </c>
    </row>
    <row r="312" spans="1:28">
      <c r="A312" s="1" t="s">
        <v>696</v>
      </c>
      <c r="B312" s="6">
        <v>43678</v>
      </c>
      <c r="C312" s="1">
        <v>201908</v>
      </c>
      <c r="D312" s="1">
        <v>2019</v>
      </c>
      <c r="E312" s="1">
        <v>8</v>
      </c>
      <c r="F312" s="4" t="s">
        <v>278</v>
      </c>
      <c r="G312" s="4" t="s">
        <v>279</v>
      </c>
      <c r="H312" s="1">
        <v>52</v>
      </c>
      <c r="I312" s="4" t="s">
        <v>296</v>
      </c>
      <c r="J312" s="1" t="s">
        <v>297</v>
      </c>
      <c r="K312" s="1" t="s">
        <v>383</v>
      </c>
      <c r="L312" s="1">
        <v>3</v>
      </c>
      <c r="M312" s="1">
        <v>1</v>
      </c>
      <c r="N312" s="1" t="s">
        <v>384</v>
      </c>
      <c r="O312" s="1" t="s">
        <v>385</v>
      </c>
      <c r="P312" s="1">
        <v>0</v>
      </c>
      <c r="Q312" s="8">
        <v>2250243</v>
      </c>
      <c r="R312" s="8">
        <v>60999</v>
      </c>
      <c r="S312" s="8">
        <v>186568</v>
      </c>
      <c r="T312" s="8" t="s">
        <v>386</v>
      </c>
      <c r="U312" s="9">
        <f>IF(R312&gt;0,Q312/R312,"")</f>
        <v>36.889834259578024</v>
      </c>
      <c r="V312" s="10">
        <f>SUMIFS(fct_world_monthly!$J$2:$J$361,fct_world_monthly!$C$2:$C$361,C312,fct_world_monthly!$F$2:$F$361,F312)</f>
        <v>39174631</v>
      </c>
      <c r="W312" s="11">
        <f>IF(V312&gt;0,Q312/V312,"")</f>
        <v>5.7441332376557679E-2</v>
      </c>
      <c r="X312" s="1" t="s">
        <v>232</v>
      </c>
      <c r="Y312" s="1" t="s">
        <v>166</v>
      </c>
      <c r="Z312" s="19">
        <f>IF(U312="","",SUMIFS(Unit_Value_Review_QC!$K$10:$K$53,Unit_Value_Review_QC!$I$10:$I$53,"PARTNER|"&amp;F312&amp;"|"&amp;I312))</f>
        <v>35.036766549381447</v>
      </c>
      <c r="AA312" s="20">
        <f>IFERROR(U312/Z312,"")</f>
        <v>1.0528892330171173</v>
      </c>
      <c r="AB312" s="4" t="str">
        <f>IF(OR(N312&lt;&gt;"REPORTED",U312=""),"NOT_APPLICABLE",IF(OR(AA312&lt;Unit_Value_Review_QC!$I$6,AA312&gt;Unit_Value_Review_QC!$I$5),"REVIEW","WITHIN_BAND"))</f>
        <v>WITHIN_BAND</v>
      </c>
    </row>
    <row r="313" spans="1:28">
      <c r="A313" s="1" t="s">
        <v>697</v>
      </c>
      <c r="B313" s="6">
        <v>43678</v>
      </c>
      <c r="C313" s="1">
        <v>201908</v>
      </c>
      <c r="D313" s="1">
        <v>2019</v>
      </c>
      <c r="E313" s="1">
        <v>8</v>
      </c>
      <c r="F313" s="4" t="s">
        <v>278</v>
      </c>
      <c r="G313" s="4" t="s">
        <v>279</v>
      </c>
      <c r="H313" s="1">
        <v>204</v>
      </c>
      <c r="I313" s="4" t="s">
        <v>301</v>
      </c>
      <c r="J313" s="1" t="s">
        <v>302</v>
      </c>
      <c r="K313" s="1" t="s">
        <v>383</v>
      </c>
      <c r="L313" s="1">
        <v>3</v>
      </c>
      <c r="M313" s="1">
        <v>1</v>
      </c>
      <c r="N313" s="1" t="s">
        <v>384</v>
      </c>
      <c r="O313" s="1" t="s">
        <v>385</v>
      </c>
      <c r="P313" s="1">
        <v>0</v>
      </c>
      <c r="Q313" s="8">
        <v>151787</v>
      </c>
      <c r="R313" s="8">
        <v>5880</v>
      </c>
      <c r="S313" s="8">
        <v>20493</v>
      </c>
      <c r="T313" s="8" t="s">
        <v>386</v>
      </c>
      <c r="U313" s="9">
        <f>IF(R313&gt;0,Q313/R313,"")</f>
        <v>25.814115646258504</v>
      </c>
      <c r="V313" s="10">
        <f>SUMIFS(fct_world_monthly!$J$2:$J$361,fct_world_monthly!$C$2:$C$361,C313,fct_world_monthly!$F$2:$F$361,F313)</f>
        <v>39174631</v>
      </c>
      <c r="W313" s="11">
        <f>IF(V313&gt;0,Q313/V313,"")</f>
        <v>3.8746248815974809E-3</v>
      </c>
      <c r="X313" s="1" t="s">
        <v>232</v>
      </c>
      <c r="Y313" s="1" t="s">
        <v>166</v>
      </c>
      <c r="Z313" s="19">
        <f>IF(U313="","",SUMIFS(Unit_Value_Review_QC!$K$10:$K$53,Unit_Value_Review_QC!$I$10:$I$53,"PARTNER|"&amp;F313&amp;"|"&amp;I313))</f>
        <v>33.195880622110131</v>
      </c>
      <c r="AA313" s="20">
        <f>IFERROR(U313/Z313,"")</f>
        <v>0.7776300903150315</v>
      </c>
      <c r="AB313" s="4" t="str">
        <f>IF(OR(N313&lt;&gt;"REPORTED",U313=""),"NOT_APPLICABLE",IF(OR(AA313&lt;Unit_Value_Review_QC!$I$6,AA313&gt;Unit_Value_Review_QC!$I$5),"REVIEW","WITHIN_BAND"))</f>
        <v>WITHIN_BAND</v>
      </c>
    </row>
    <row r="314" spans="1:28">
      <c r="A314" s="1" t="s">
        <v>698</v>
      </c>
      <c r="B314" s="6">
        <v>43678</v>
      </c>
      <c r="C314" s="1">
        <v>201908</v>
      </c>
      <c r="D314" s="1">
        <v>2019</v>
      </c>
      <c r="E314" s="1">
        <v>8</v>
      </c>
      <c r="F314" s="4" t="s">
        <v>278</v>
      </c>
      <c r="G314" s="4" t="s">
        <v>279</v>
      </c>
      <c r="H314" s="1">
        <v>662</v>
      </c>
      <c r="I314" s="4" t="s">
        <v>304</v>
      </c>
      <c r="J314" s="1" t="s">
        <v>305</v>
      </c>
      <c r="K314" s="1" t="s">
        <v>383</v>
      </c>
      <c r="L314" s="1">
        <v>3</v>
      </c>
      <c r="M314" s="1">
        <v>1</v>
      </c>
      <c r="N314" s="1" t="s">
        <v>384</v>
      </c>
      <c r="O314" s="1" t="s">
        <v>385</v>
      </c>
      <c r="P314" s="1">
        <v>0</v>
      </c>
      <c r="Q314" s="8">
        <v>49783</v>
      </c>
      <c r="R314" s="8">
        <v>7302</v>
      </c>
      <c r="S314" s="8">
        <v>21200</v>
      </c>
      <c r="T314" s="8" t="s">
        <v>386</v>
      </c>
      <c r="U314" s="9">
        <f>IF(R314&gt;0,Q314/R314,"")</f>
        <v>6.8177211722815665</v>
      </c>
      <c r="V314" s="10">
        <f>SUMIFS(fct_world_monthly!$J$2:$J$361,fct_world_monthly!$C$2:$C$361,C314,fct_world_monthly!$F$2:$F$361,F314)</f>
        <v>39174631</v>
      </c>
      <c r="W314" s="11">
        <f>IF(V314&gt;0,Q314/V314,"")</f>
        <v>1.2707969093569765E-3</v>
      </c>
      <c r="X314" s="1" t="s">
        <v>232</v>
      </c>
      <c r="Y314" s="1" t="s">
        <v>166</v>
      </c>
      <c r="Z314" s="19">
        <f>IF(U314="","",SUMIFS(Unit_Value_Review_QC!$K$10:$K$53,Unit_Value_Review_QC!$I$10:$I$53,"PARTNER|"&amp;F314&amp;"|"&amp;I314))</f>
        <v>11.552282298889692</v>
      </c>
      <c r="AA314" s="20">
        <f>IFERROR(U314/Z314,"")</f>
        <v>0.59016227234481866</v>
      </c>
      <c r="AB314" s="4" t="str">
        <f>IF(OR(N314&lt;&gt;"REPORTED",U314=""),"NOT_APPLICABLE",IF(OR(AA314&lt;Unit_Value_Review_QC!$I$6,AA314&gt;Unit_Value_Review_QC!$I$5),"REVIEW","WITHIN_BAND"))</f>
        <v>WITHIN_BAND</v>
      </c>
    </row>
    <row r="315" spans="1:28">
      <c r="A315" s="1" t="s">
        <v>699</v>
      </c>
      <c r="B315" s="6">
        <v>43678</v>
      </c>
      <c r="C315" s="1">
        <v>201908</v>
      </c>
      <c r="D315" s="1">
        <v>2019</v>
      </c>
      <c r="E315" s="1">
        <v>8</v>
      </c>
      <c r="F315" s="4" t="s">
        <v>278</v>
      </c>
      <c r="G315" s="4" t="s">
        <v>279</v>
      </c>
      <c r="H315" s="1">
        <v>664</v>
      </c>
      <c r="I315" s="4" t="s">
        <v>307</v>
      </c>
      <c r="J315" s="1" t="s">
        <v>308</v>
      </c>
      <c r="K315" s="1" t="s">
        <v>383</v>
      </c>
      <c r="L315" s="1">
        <v>3</v>
      </c>
      <c r="M315" s="1">
        <v>1</v>
      </c>
      <c r="N315" s="1" t="s">
        <v>384</v>
      </c>
      <c r="O315" s="1" t="s">
        <v>385</v>
      </c>
      <c r="P315" s="1">
        <v>0</v>
      </c>
      <c r="Q315" s="8">
        <v>3455474</v>
      </c>
      <c r="R315" s="8">
        <v>171382</v>
      </c>
      <c r="S315" s="8">
        <v>574433</v>
      </c>
      <c r="T315" s="8" t="s">
        <v>386</v>
      </c>
      <c r="U315" s="9">
        <f>IF(R315&gt;0,Q315/R315,"")</f>
        <v>20.162409121144577</v>
      </c>
      <c r="V315" s="10">
        <f>SUMIFS(fct_world_monthly!$J$2:$J$361,fct_world_monthly!$C$2:$C$361,C315,fct_world_monthly!$F$2:$F$361,F315)</f>
        <v>39174631</v>
      </c>
      <c r="W315" s="11">
        <f>IF(V315&gt;0,Q315/V315,"")</f>
        <v>8.820693167473613E-2</v>
      </c>
      <c r="X315" s="1" t="s">
        <v>232</v>
      </c>
      <c r="Y315" s="1" t="s">
        <v>166</v>
      </c>
      <c r="Z315" s="19">
        <f>IF(U315="","",SUMIFS(Unit_Value_Review_QC!$K$10:$K$53,Unit_Value_Review_QC!$I$10:$I$53,"PARTNER|"&amp;F315&amp;"|"&amp;I315))</f>
        <v>20.753901094655859</v>
      </c>
      <c r="AA315" s="20">
        <f>IFERROR(U315/Z315,"")</f>
        <v>0.97149972090482828</v>
      </c>
      <c r="AB315" s="4" t="str">
        <f>IF(OR(N315&lt;&gt;"REPORTED",U315=""),"NOT_APPLICABLE",IF(OR(AA315&lt;Unit_Value_Review_QC!$I$6,AA315&gt;Unit_Value_Review_QC!$I$5),"REVIEW","WITHIN_BAND"))</f>
        <v>WITHIN_BAND</v>
      </c>
    </row>
    <row r="316" spans="1:28">
      <c r="A316" s="1" t="s">
        <v>700</v>
      </c>
      <c r="B316" s="6">
        <v>43678</v>
      </c>
      <c r="C316" s="1">
        <v>201908</v>
      </c>
      <c r="D316" s="1">
        <v>2019</v>
      </c>
      <c r="E316" s="1">
        <v>8</v>
      </c>
      <c r="F316" s="4" t="s">
        <v>278</v>
      </c>
      <c r="G316" s="4" t="s">
        <v>279</v>
      </c>
      <c r="H316" s="1">
        <v>666</v>
      </c>
      <c r="I316" s="4" t="s">
        <v>310</v>
      </c>
      <c r="J316" s="1" t="s">
        <v>311</v>
      </c>
      <c r="K316" s="1" t="s">
        <v>383</v>
      </c>
      <c r="L316" s="1">
        <v>3</v>
      </c>
      <c r="M316" s="1">
        <v>1</v>
      </c>
      <c r="N316" s="1" t="s">
        <v>384</v>
      </c>
      <c r="O316" s="1" t="s">
        <v>385</v>
      </c>
      <c r="P316" s="1">
        <v>0</v>
      </c>
      <c r="Q316" s="8">
        <v>10544441</v>
      </c>
      <c r="R316" s="8">
        <v>641339</v>
      </c>
      <c r="S316" s="8">
        <v>2182803</v>
      </c>
      <c r="T316" s="8" t="s">
        <v>386</v>
      </c>
      <c r="U316" s="9">
        <f>IF(R316&gt;0,Q316/R316,"")</f>
        <v>16.441290799405618</v>
      </c>
      <c r="V316" s="10">
        <f>SUMIFS(fct_world_monthly!$J$2:$J$361,fct_world_monthly!$C$2:$C$361,C316,fct_world_monthly!$F$2:$F$361,F316)</f>
        <v>39174631</v>
      </c>
      <c r="W316" s="11">
        <f>IF(V316&gt;0,Q316/V316,"")</f>
        <v>0.26916503693423433</v>
      </c>
      <c r="X316" s="1" t="s">
        <v>232</v>
      </c>
      <c r="Y316" s="1" t="s">
        <v>166</v>
      </c>
      <c r="Z316" s="19">
        <f>IF(U316="","",SUMIFS(Unit_Value_Review_QC!$K$10:$K$53,Unit_Value_Review_QC!$I$10:$I$53,"PARTNER|"&amp;F316&amp;"|"&amp;I316))</f>
        <v>16.653214733323903</v>
      </c>
      <c r="AA316" s="20">
        <f>IFERROR(U316/Z316,"")</f>
        <v>0.98727429284303803</v>
      </c>
      <c r="AB316" s="4" t="str">
        <f>IF(OR(N316&lt;&gt;"REPORTED",U316=""),"NOT_APPLICABLE",IF(OR(AA316&lt;Unit_Value_Review_QC!$I$6,AA316&gt;Unit_Value_Review_QC!$I$5),"REVIEW","WITHIN_BAND"))</f>
        <v>WITHIN_BAND</v>
      </c>
    </row>
    <row r="317" spans="1:28">
      <c r="A317" s="1" t="s">
        <v>701</v>
      </c>
      <c r="B317" s="6">
        <v>43678</v>
      </c>
      <c r="C317" s="1">
        <v>201908</v>
      </c>
      <c r="D317" s="1">
        <v>2019</v>
      </c>
      <c r="E317" s="1">
        <v>8</v>
      </c>
      <c r="F317" s="4" t="s">
        <v>278</v>
      </c>
      <c r="G317" s="4" t="s">
        <v>279</v>
      </c>
      <c r="H317" s="1">
        <v>669</v>
      </c>
      <c r="I317" s="4" t="s">
        <v>313</v>
      </c>
      <c r="J317" s="1" t="s">
        <v>314</v>
      </c>
      <c r="K317" s="1" t="s">
        <v>383</v>
      </c>
      <c r="L317" s="1">
        <v>3</v>
      </c>
      <c r="M317" s="1">
        <v>1</v>
      </c>
      <c r="N317" s="1" t="s">
        <v>384</v>
      </c>
      <c r="O317" s="1" t="s">
        <v>385</v>
      </c>
      <c r="P317" s="1">
        <v>0</v>
      </c>
      <c r="Q317" s="8">
        <v>865905</v>
      </c>
      <c r="R317" s="8">
        <v>45546</v>
      </c>
      <c r="S317" s="8">
        <v>148844</v>
      </c>
      <c r="T317" s="8" t="s">
        <v>386</v>
      </c>
      <c r="U317" s="9">
        <f>IF(R317&gt;0,Q317/R317,"")</f>
        <v>19.01165854301146</v>
      </c>
      <c r="V317" s="10">
        <f>SUMIFS(fct_world_monthly!$J$2:$J$361,fct_world_monthly!$C$2:$C$361,C317,fct_world_monthly!$F$2:$F$361,F317)</f>
        <v>39174631</v>
      </c>
      <c r="W317" s="11">
        <f>IF(V317&gt;0,Q317/V317,"")</f>
        <v>2.2103718092456315E-2</v>
      </c>
      <c r="X317" s="1" t="s">
        <v>232</v>
      </c>
      <c r="Y317" s="1" t="s">
        <v>166</v>
      </c>
      <c r="Z317" s="19">
        <f>IF(U317="","",SUMIFS(Unit_Value_Review_QC!$K$10:$K$53,Unit_Value_Review_QC!$I$10:$I$53,"PARTNER|"&amp;F317&amp;"|"&amp;I317))</f>
        <v>20.668787815742178</v>
      </c>
      <c r="AA317" s="20">
        <f>IFERROR(U317/Z317,"")</f>
        <v>0.91982455441975264</v>
      </c>
      <c r="AB317" s="4" t="str">
        <f>IF(OR(N317&lt;&gt;"REPORTED",U317=""),"NOT_APPLICABLE",IF(OR(AA317&lt;Unit_Value_Review_QC!$I$6,AA317&gt;Unit_Value_Review_QC!$I$5),"REVIEW","WITHIN_BAND"))</f>
        <v>WITHIN_BAND</v>
      </c>
    </row>
    <row r="318" spans="1:28">
      <c r="A318" s="1" t="s">
        <v>702</v>
      </c>
      <c r="B318" s="6">
        <v>43678</v>
      </c>
      <c r="C318" s="1">
        <v>201908</v>
      </c>
      <c r="D318" s="1">
        <v>2019</v>
      </c>
      <c r="E318" s="1">
        <v>8</v>
      </c>
      <c r="F318" s="4" t="s">
        <v>278</v>
      </c>
      <c r="G318" s="4" t="s">
        <v>279</v>
      </c>
      <c r="H318" s="1">
        <v>676</v>
      </c>
      <c r="I318" s="4" t="s">
        <v>316</v>
      </c>
      <c r="J318" s="1" t="s">
        <v>317</v>
      </c>
      <c r="K318" s="1" t="s">
        <v>383</v>
      </c>
      <c r="L318" s="1">
        <v>3</v>
      </c>
      <c r="M318" s="1">
        <v>1</v>
      </c>
      <c r="N318" s="1" t="s">
        <v>384</v>
      </c>
      <c r="O318" s="1" t="s">
        <v>385</v>
      </c>
      <c r="P318" s="1">
        <v>0</v>
      </c>
      <c r="Q318" s="8">
        <v>107591</v>
      </c>
      <c r="R318" s="8">
        <v>4200</v>
      </c>
      <c r="S318" s="8">
        <v>12401</v>
      </c>
      <c r="T318" s="8" t="s">
        <v>386</v>
      </c>
      <c r="U318" s="9">
        <f>IF(R318&gt;0,Q318/R318,"")</f>
        <v>25.616904761904763</v>
      </c>
      <c r="V318" s="10">
        <f>SUMIFS(fct_world_monthly!$J$2:$J$361,fct_world_monthly!$C$2:$C$361,C318,fct_world_monthly!$F$2:$F$361,F318)</f>
        <v>39174631</v>
      </c>
      <c r="W318" s="11">
        <f>IF(V318&gt;0,Q318/V318,"")</f>
        <v>2.746445780178504E-3</v>
      </c>
      <c r="X318" s="1" t="s">
        <v>232</v>
      </c>
      <c r="Y318" s="1" t="s">
        <v>166</v>
      </c>
      <c r="Z318" s="19">
        <f>IF(U318="","",SUMIFS(Unit_Value_Review_QC!$K$10:$K$53,Unit_Value_Review_QC!$I$10:$I$53,"PARTNER|"&amp;F318&amp;"|"&amp;I318))</f>
        <v>22.71683967704729</v>
      </c>
      <c r="AA318" s="20">
        <f>IFERROR(U318/Z318,"")</f>
        <v>1.1276614672677225</v>
      </c>
      <c r="AB318" s="4" t="str">
        <f>IF(OR(N318&lt;&gt;"REPORTED",U318=""),"NOT_APPLICABLE",IF(OR(AA318&lt;Unit_Value_Review_QC!$I$6,AA318&gt;Unit_Value_Review_QC!$I$5),"REVIEW","WITHIN_BAND"))</f>
        <v>WITHIN_BAND</v>
      </c>
    </row>
    <row r="319" spans="1:28">
      <c r="A319" s="1" t="s">
        <v>703</v>
      </c>
      <c r="B319" s="6">
        <v>43678</v>
      </c>
      <c r="C319" s="1">
        <v>201908</v>
      </c>
      <c r="D319" s="1">
        <v>2019</v>
      </c>
      <c r="E319" s="1">
        <v>8</v>
      </c>
      <c r="F319" s="4" t="s">
        <v>278</v>
      </c>
      <c r="G319" s="4" t="s">
        <v>279</v>
      </c>
      <c r="H319" s="1">
        <v>690</v>
      </c>
      <c r="I319" s="4" t="s">
        <v>319</v>
      </c>
      <c r="J319" s="1" t="s">
        <v>320</v>
      </c>
      <c r="K319" s="1" t="s">
        <v>383</v>
      </c>
      <c r="L319" s="1">
        <v>3</v>
      </c>
      <c r="M319" s="1">
        <v>1</v>
      </c>
      <c r="N319" s="1" t="s">
        <v>384</v>
      </c>
      <c r="O319" s="1" t="s">
        <v>385</v>
      </c>
      <c r="P319" s="1">
        <v>0</v>
      </c>
      <c r="Q319" s="8">
        <v>2078210</v>
      </c>
      <c r="R319" s="8">
        <v>90975</v>
      </c>
      <c r="S319" s="8">
        <v>275341</v>
      </c>
      <c r="T319" s="8" t="s">
        <v>386</v>
      </c>
      <c r="U319" s="9">
        <f>IF(R319&gt;0,Q319/R319,"")</f>
        <v>22.843748282495191</v>
      </c>
      <c r="V319" s="10">
        <f>SUMIFS(fct_world_monthly!$J$2:$J$361,fct_world_monthly!$C$2:$C$361,C319,fct_world_monthly!$F$2:$F$361,F319)</f>
        <v>39174631</v>
      </c>
      <c r="W319" s="11">
        <f>IF(V319&gt;0,Q319/V319,"")</f>
        <v>5.3049893437413613E-2</v>
      </c>
      <c r="X319" s="1" t="s">
        <v>232</v>
      </c>
      <c r="Y319" s="1" t="s">
        <v>166</v>
      </c>
      <c r="Z319" s="19">
        <f>IF(U319="","",SUMIFS(Unit_Value_Review_QC!$K$10:$K$53,Unit_Value_Review_QC!$I$10:$I$53,"PARTNER|"&amp;F319&amp;"|"&amp;I319))</f>
        <v>28.158453665195097</v>
      </c>
      <c r="AA319" s="20">
        <f>IFERROR(U319/Z319,"")</f>
        <v>0.81125720020382086</v>
      </c>
      <c r="AB319" s="4" t="str">
        <f>IF(OR(N319&lt;&gt;"REPORTED",U319=""),"NOT_APPLICABLE",IF(OR(AA319&lt;Unit_Value_Review_QC!$I$6,AA319&gt;Unit_Value_Review_QC!$I$5),"REVIEW","WITHIN_BAND"))</f>
        <v>WITHIN_BAND</v>
      </c>
    </row>
    <row r="320" spans="1:28">
      <c r="A320" s="1" t="s">
        <v>704</v>
      </c>
      <c r="B320" s="6">
        <v>43678</v>
      </c>
      <c r="C320" s="1">
        <v>201908</v>
      </c>
      <c r="D320" s="1">
        <v>2019</v>
      </c>
      <c r="E320" s="1">
        <v>8</v>
      </c>
      <c r="F320" s="4" t="s">
        <v>278</v>
      </c>
      <c r="G320" s="4" t="s">
        <v>279</v>
      </c>
      <c r="H320" s="1">
        <v>696</v>
      </c>
      <c r="I320" s="4" t="s">
        <v>322</v>
      </c>
      <c r="J320" s="1" t="s">
        <v>323</v>
      </c>
      <c r="K320" s="1" t="s">
        <v>383</v>
      </c>
      <c r="L320" s="1">
        <v>3</v>
      </c>
      <c r="M320" s="1">
        <v>1</v>
      </c>
      <c r="N320" s="1" t="s">
        <v>384</v>
      </c>
      <c r="O320" s="1" t="s">
        <v>385</v>
      </c>
      <c r="P320" s="1">
        <v>0</v>
      </c>
      <c r="Q320" s="8">
        <v>1489451</v>
      </c>
      <c r="R320" s="8">
        <v>61092</v>
      </c>
      <c r="S320" s="8">
        <v>179370</v>
      </c>
      <c r="T320" s="8" t="s">
        <v>386</v>
      </c>
      <c r="U320" s="9">
        <f>IF(R320&gt;0,Q320/R320,"")</f>
        <v>24.380458979899167</v>
      </c>
      <c r="V320" s="10">
        <f>SUMIFS(fct_world_monthly!$J$2:$J$361,fct_world_monthly!$C$2:$C$361,C320,fct_world_monthly!$F$2:$F$361,F320)</f>
        <v>39174631</v>
      </c>
      <c r="W320" s="11">
        <f>IF(V320&gt;0,Q320/V320,"")</f>
        <v>3.8020804841786514E-2</v>
      </c>
      <c r="X320" s="1" t="s">
        <v>232</v>
      </c>
      <c r="Y320" s="1" t="s">
        <v>166</v>
      </c>
      <c r="Z320" s="19">
        <f>IF(U320="","",SUMIFS(Unit_Value_Review_QC!$K$10:$K$53,Unit_Value_Review_QC!$I$10:$I$53,"PARTNER|"&amp;F320&amp;"|"&amp;I320))</f>
        <v>25.266638688646662</v>
      </c>
      <c r="AA320" s="20">
        <f>IFERROR(U320/Z320,"")</f>
        <v>0.96492688561911122</v>
      </c>
      <c r="AB320" s="4" t="str">
        <f>IF(OR(N320&lt;&gt;"REPORTED",U320=""),"NOT_APPLICABLE",IF(OR(AA320&lt;Unit_Value_Review_QC!$I$6,AA320&gt;Unit_Value_Review_QC!$I$5),"REVIEW","WITHIN_BAND"))</f>
        <v>WITHIN_BAND</v>
      </c>
    </row>
    <row r="321" spans="1:28">
      <c r="A321" s="1" t="s">
        <v>705</v>
      </c>
      <c r="B321" s="6">
        <v>43678</v>
      </c>
      <c r="C321" s="1">
        <v>201908</v>
      </c>
      <c r="D321" s="1">
        <v>2019</v>
      </c>
      <c r="E321" s="1">
        <v>8</v>
      </c>
      <c r="F321" s="4" t="s">
        <v>278</v>
      </c>
      <c r="G321" s="4" t="s">
        <v>279</v>
      </c>
      <c r="H321" s="1">
        <v>720</v>
      </c>
      <c r="I321" s="4" t="s">
        <v>325</v>
      </c>
      <c r="J321" s="1" t="s">
        <v>326</v>
      </c>
      <c r="K321" s="1" t="s">
        <v>383</v>
      </c>
      <c r="L321" s="1">
        <v>3</v>
      </c>
      <c r="M321" s="1">
        <v>1</v>
      </c>
      <c r="N321" s="1" t="s">
        <v>384</v>
      </c>
      <c r="O321" s="1" t="s">
        <v>385</v>
      </c>
      <c r="P321" s="1">
        <v>0</v>
      </c>
      <c r="Q321" s="8">
        <v>3163708</v>
      </c>
      <c r="R321" s="8">
        <v>163042</v>
      </c>
      <c r="S321" s="8">
        <v>432646</v>
      </c>
      <c r="T321" s="8" t="s">
        <v>386</v>
      </c>
      <c r="U321" s="9">
        <f>IF(R321&gt;0,Q321/R321,"")</f>
        <v>19.404251665215099</v>
      </c>
      <c r="V321" s="10">
        <f>SUMIFS(fct_world_monthly!$J$2:$J$361,fct_world_monthly!$C$2:$C$361,C321,fct_world_monthly!$F$2:$F$361,F321)</f>
        <v>39174631</v>
      </c>
      <c r="W321" s="11">
        <f>IF(V321&gt;0,Q321/V321,"")</f>
        <v>8.0759101470540967E-2</v>
      </c>
      <c r="X321" s="1" t="s">
        <v>232</v>
      </c>
      <c r="Y321" s="1" t="s">
        <v>166</v>
      </c>
      <c r="Z321" s="19">
        <f>IF(U321="","",SUMIFS(Unit_Value_Review_QC!$K$10:$K$53,Unit_Value_Review_QC!$I$10:$I$53,"PARTNER|"&amp;F321&amp;"|"&amp;I321))</f>
        <v>23.211497613909994</v>
      </c>
      <c r="AA321" s="20">
        <f>IFERROR(U321/Z321,"")</f>
        <v>0.83597585937697871</v>
      </c>
      <c r="AB321" s="4" t="str">
        <f>IF(OR(N321&lt;&gt;"REPORTED",U321=""),"NOT_APPLICABLE",IF(OR(AA321&lt;Unit_Value_Review_QC!$I$6,AA321&gt;Unit_Value_Review_QC!$I$5),"REVIEW","WITHIN_BAND"))</f>
        <v>WITHIN_BAND</v>
      </c>
    </row>
    <row r="322" spans="1:28">
      <c r="A322" s="1" t="s">
        <v>706</v>
      </c>
      <c r="B322" s="6">
        <v>43709</v>
      </c>
      <c r="C322" s="1">
        <v>201909</v>
      </c>
      <c r="D322" s="1">
        <v>2019</v>
      </c>
      <c r="E322" s="1">
        <v>9</v>
      </c>
      <c r="F322" s="4" t="s">
        <v>256</v>
      </c>
      <c r="G322" s="4" t="s">
        <v>258</v>
      </c>
      <c r="H322" s="1">
        <v>52</v>
      </c>
      <c r="I322" s="4" t="s">
        <v>296</v>
      </c>
      <c r="J322" s="1" t="s">
        <v>297</v>
      </c>
      <c r="K322" s="1" t="s">
        <v>383</v>
      </c>
      <c r="L322" s="1">
        <v>3</v>
      </c>
      <c r="M322" s="1">
        <v>1</v>
      </c>
      <c r="N322" s="1" t="s">
        <v>384</v>
      </c>
      <c r="O322" s="1" t="s">
        <v>385</v>
      </c>
      <c r="P322" s="1">
        <v>0</v>
      </c>
      <c r="Q322" s="8">
        <v>11763856</v>
      </c>
      <c r="R322" s="8">
        <v>1283959</v>
      </c>
      <c r="S322" s="8">
        <v>3221523</v>
      </c>
      <c r="T322" s="8" t="s">
        <v>386</v>
      </c>
      <c r="U322" s="9">
        <f>IF(R322&gt;0,Q322/R322,"")</f>
        <v>9.1621741815743345</v>
      </c>
      <c r="V322" s="10">
        <f>SUMIFS(fct_world_monthly!$J$2:$J$361,fct_world_monthly!$C$2:$C$361,C322,fct_world_monthly!$F$2:$F$361,F322)</f>
        <v>112341560</v>
      </c>
      <c r="W322" s="11">
        <f>IF(V322&gt;0,Q322/V322,"")</f>
        <v>0.10471508496054355</v>
      </c>
      <c r="X322" s="1" t="s">
        <v>232</v>
      </c>
      <c r="Y322" s="1" t="s">
        <v>166</v>
      </c>
      <c r="Z322" s="19">
        <f>IF(U322="","",SUMIFS(Unit_Value_Review_QC!$K$10:$K$53,Unit_Value_Review_QC!$I$10:$I$53,"PARTNER|"&amp;F322&amp;"|"&amp;I322))</f>
        <v>20.461444760337919</v>
      </c>
      <c r="AA322" s="20">
        <f>IFERROR(U322/Z322,"")</f>
        <v>0.44777748047069099</v>
      </c>
      <c r="AB322" s="4" t="str">
        <f>IF(OR(N322&lt;&gt;"REPORTED",U322=""),"NOT_APPLICABLE",IF(OR(AA322&lt;Unit_Value_Review_QC!$I$6,AA322&gt;Unit_Value_Review_QC!$I$5),"REVIEW","WITHIN_BAND"))</f>
        <v>WITHIN_BAND</v>
      </c>
    </row>
    <row r="323" spans="1:28">
      <c r="A323" s="1" t="s">
        <v>707</v>
      </c>
      <c r="B323" s="6">
        <v>43709</v>
      </c>
      <c r="C323" s="1">
        <v>201909</v>
      </c>
      <c r="D323" s="1">
        <v>2019</v>
      </c>
      <c r="E323" s="1">
        <v>9</v>
      </c>
      <c r="F323" s="4" t="s">
        <v>256</v>
      </c>
      <c r="G323" s="4" t="s">
        <v>258</v>
      </c>
      <c r="H323" s="1">
        <v>204</v>
      </c>
      <c r="I323" s="4" t="s">
        <v>301</v>
      </c>
      <c r="J323" s="1" t="s">
        <v>302</v>
      </c>
      <c r="K323" s="1" t="s">
        <v>383</v>
      </c>
      <c r="L323" s="1">
        <v>3</v>
      </c>
      <c r="M323" s="1">
        <v>1</v>
      </c>
      <c r="N323" s="1" t="s">
        <v>384</v>
      </c>
      <c r="O323" s="1" t="s">
        <v>385</v>
      </c>
      <c r="P323" s="1">
        <v>0</v>
      </c>
      <c r="Q323" s="8">
        <v>697899</v>
      </c>
      <c r="R323" s="8">
        <v>89597</v>
      </c>
      <c r="S323" s="8">
        <v>565637</v>
      </c>
      <c r="T323" s="8" t="s">
        <v>386</v>
      </c>
      <c r="U323" s="9">
        <f>IF(R323&gt;0,Q323/R323,"")</f>
        <v>7.7893121421476161</v>
      </c>
      <c r="V323" s="10">
        <f>SUMIFS(fct_world_monthly!$J$2:$J$361,fct_world_monthly!$C$2:$C$361,C323,fct_world_monthly!$F$2:$F$361,F323)</f>
        <v>112341560</v>
      </c>
      <c r="W323" s="11">
        <f>IF(V323&gt;0,Q323/V323,"")</f>
        <v>6.2122957879523835E-3</v>
      </c>
      <c r="X323" s="1" t="s">
        <v>232</v>
      </c>
      <c r="Y323" s="1" t="s">
        <v>166</v>
      </c>
      <c r="Z323" s="19">
        <f>IF(U323="","",SUMIFS(Unit_Value_Review_QC!$K$10:$K$53,Unit_Value_Review_QC!$I$10:$I$53,"PARTNER|"&amp;F323&amp;"|"&amp;I323))</f>
        <v>7.8392981154747989</v>
      </c>
      <c r="AA323" s="20">
        <f>IFERROR(U323/Z323,"")</f>
        <v>0.99362366724789941</v>
      </c>
      <c r="AB323" s="4" t="str">
        <f>IF(OR(N323&lt;&gt;"REPORTED",U323=""),"NOT_APPLICABLE",IF(OR(AA323&lt;Unit_Value_Review_QC!$I$6,AA323&gt;Unit_Value_Review_QC!$I$5),"REVIEW","WITHIN_BAND"))</f>
        <v>WITHIN_BAND</v>
      </c>
    </row>
    <row r="324" spans="1:28">
      <c r="A324" s="1" t="s">
        <v>708</v>
      </c>
      <c r="B324" s="6">
        <v>43709</v>
      </c>
      <c r="C324" s="1">
        <v>201909</v>
      </c>
      <c r="D324" s="1">
        <v>2019</v>
      </c>
      <c r="E324" s="1">
        <v>9</v>
      </c>
      <c r="F324" s="4" t="s">
        <v>256</v>
      </c>
      <c r="G324" s="4" t="s">
        <v>258</v>
      </c>
      <c r="H324" s="1">
        <v>662</v>
      </c>
      <c r="I324" s="4" t="s">
        <v>304</v>
      </c>
      <c r="J324" s="1" t="s">
        <v>305</v>
      </c>
      <c r="K324" s="1" t="s">
        <v>383</v>
      </c>
      <c r="L324" s="1">
        <v>3</v>
      </c>
      <c r="M324" s="1">
        <v>1</v>
      </c>
      <c r="N324" s="1" t="s">
        <v>384</v>
      </c>
      <c r="O324" s="1" t="s">
        <v>385</v>
      </c>
      <c r="P324" s="1">
        <v>0</v>
      </c>
      <c r="Q324" s="8">
        <v>2655065</v>
      </c>
      <c r="R324" s="8">
        <v>250768</v>
      </c>
      <c r="S324" s="8">
        <v>1130453</v>
      </c>
      <c r="T324" s="8" t="s">
        <v>386</v>
      </c>
      <c r="U324" s="9">
        <f>IF(R324&gt;0,Q324/R324,"")</f>
        <v>10.587734479678428</v>
      </c>
      <c r="V324" s="10">
        <f>SUMIFS(fct_world_monthly!$J$2:$J$361,fct_world_monthly!$C$2:$C$361,C324,fct_world_monthly!$F$2:$F$361,F324)</f>
        <v>112341560</v>
      </c>
      <c r="W324" s="11">
        <f>IF(V324&gt;0,Q324/V324,"")</f>
        <v>2.3633862659553598E-2</v>
      </c>
      <c r="X324" s="1" t="s">
        <v>232</v>
      </c>
      <c r="Y324" s="1" t="s">
        <v>166</v>
      </c>
      <c r="Z324" s="19">
        <f>IF(U324="","",SUMIFS(Unit_Value_Review_QC!$K$10:$K$53,Unit_Value_Review_QC!$I$10:$I$53,"PARTNER|"&amp;F324&amp;"|"&amp;I324))</f>
        <v>10.235891461787936</v>
      </c>
      <c r="AA324" s="20">
        <f>IFERROR(U324/Z324,"")</f>
        <v>1.0343734611884048</v>
      </c>
      <c r="AB324" s="4" t="str">
        <f>IF(OR(N324&lt;&gt;"REPORTED",U324=""),"NOT_APPLICABLE",IF(OR(AA324&lt;Unit_Value_Review_QC!$I$6,AA324&gt;Unit_Value_Review_QC!$I$5),"REVIEW","WITHIN_BAND"))</f>
        <v>WITHIN_BAND</v>
      </c>
    </row>
    <row r="325" spans="1:28">
      <c r="A325" s="1" t="s">
        <v>709</v>
      </c>
      <c r="B325" s="6">
        <v>43709</v>
      </c>
      <c r="C325" s="1">
        <v>201909</v>
      </c>
      <c r="D325" s="1">
        <v>2019</v>
      </c>
      <c r="E325" s="1">
        <v>9</v>
      </c>
      <c r="F325" s="4" t="s">
        <v>256</v>
      </c>
      <c r="G325" s="4" t="s">
        <v>258</v>
      </c>
      <c r="H325" s="1">
        <v>664</v>
      </c>
      <c r="I325" s="4" t="s">
        <v>307</v>
      </c>
      <c r="J325" s="1" t="s">
        <v>308</v>
      </c>
      <c r="K325" s="1" t="s">
        <v>383</v>
      </c>
      <c r="L325" s="1">
        <v>3</v>
      </c>
      <c r="M325" s="1">
        <v>1</v>
      </c>
      <c r="N325" s="1" t="s">
        <v>384</v>
      </c>
      <c r="O325" s="1" t="s">
        <v>385</v>
      </c>
      <c r="P325" s="1">
        <v>0</v>
      </c>
      <c r="Q325" s="8">
        <v>10296808</v>
      </c>
      <c r="R325" s="8">
        <v>779263</v>
      </c>
      <c r="S325" s="8">
        <v>4698578</v>
      </c>
      <c r="T325" s="8" t="s">
        <v>386</v>
      </c>
      <c r="U325" s="9">
        <f>IF(R325&gt;0,Q325/R325,"")</f>
        <v>13.213520980721528</v>
      </c>
      <c r="V325" s="10">
        <f>SUMIFS(fct_world_monthly!$J$2:$J$361,fct_world_monthly!$C$2:$C$361,C325,fct_world_monthly!$F$2:$F$361,F325)</f>
        <v>112341560</v>
      </c>
      <c r="W325" s="11">
        <f>IF(V325&gt;0,Q325/V325,"")</f>
        <v>9.1656266834820518E-2</v>
      </c>
      <c r="X325" s="1" t="s">
        <v>232</v>
      </c>
      <c r="Y325" s="1" t="s">
        <v>166</v>
      </c>
      <c r="Z325" s="19">
        <f>IF(U325="","",SUMIFS(Unit_Value_Review_QC!$K$10:$K$53,Unit_Value_Review_QC!$I$10:$I$53,"PARTNER|"&amp;F325&amp;"|"&amp;I325))</f>
        <v>13.594059812928137</v>
      </c>
      <c r="AA325" s="20">
        <f>IFERROR(U325/Z325,"")</f>
        <v>0.97200697676460779</v>
      </c>
      <c r="AB325" s="4" t="str">
        <f>IF(OR(N325&lt;&gt;"REPORTED",U325=""),"NOT_APPLICABLE",IF(OR(AA325&lt;Unit_Value_Review_QC!$I$6,AA325&gt;Unit_Value_Review_QC!$I$5),"REVIEW","WITHIN_BAND"))</f>
        <v>WITHIN_BAND</v>
      </c>
    </row>
    <row r="326" spans="1:28">
      <c r="A326" s="1" t="s">
        <v>710</v>
      </c>
      <c r="B326" s="6">
        <v>43709</v>
      </c>
      <c r="C326" s="1">
        <v>201909</v>
      </c>
      <c r="D326" s="1">
        <v>2019</v>
      </c>
      <c r="E326" s="1">
        <v>9</v>
      </c>
      <c r="F326" s="4" t="s">
        <v>256</v>
      </c>
      <c r="G326" s="4" t="s">
        <v>258</v>
      </c>
      <c r="H326" s="1">
        <v>666</v>
      </c>
      <c r="I326" s="4" t="s">
        <v>310</v>
      </c>
      <c r="J326" s="1" t="s">
        <v>311</v>
      </c>
      <c r="K326" s="1" t="s">
        <v>383</v>
      </c>
      <c r="L326" s="1">
        <v>3</v>
      </c>
      <c r="M326" s="1">
        <v>1</v>
      </c>
      <c r="N326" s="1" t="s">
        <v>384</v>
      </c>
      <c r="O326" s="1" t="s">
        <v>385</v>
      </c>
      <c r="P326" s="1">
        <v>0</v>
      </c>
      <c r="Q326" s="8">
        <v>33673420</v>
      </c>
      <c r="R326" s="8">
        <v>3238754</v>
      </c>
      <c r="S326" s="8">
        <v>20006875</v>
      </c>
      <c r="T326" s="8" t="s">
        <v>386</v>
      </c>
      <c r="U326" s="9">
        <f>IF(R326&gt;0,Q326/R326,"")</f>
        <v>10.397029227906781</v>
      </c>
      <c r="V326" s="10">
        <f>SUMIFS(fct_world_monthly!$J$2:$J$361,fct_world_monthly!$C$2:$C$361,C326,fct_world_monthly!$F$2:$F$361,F326)</f>
        <v>112341560</v>
      </c>
      <c r="W326" s="11">
        <f>IF(V326&gt;0,Q326/V326,"")</f>
        <v>0.29974143139902987</v>
      </c>
      <c r="X326" s="1" t="s">
        <v>232</v>
      </c>
      <c r="Y326" s="1" t="s">
        <v>166</v>
      </c>
      <c r="Z326" s="19">
        <f>IF(U326="","",SUMIFS(Unit_Value_Review_QC!$K$10:$K$53,Unit_Value_Review_QC!$I$10:$I$53,"PARTNER|"&amp;F326&amp;"|"&amp;I326))</f>
        <v>10.323147527272614</v>
      </c>
      <c r="AA326" s="20">
        <f>IFERROR(U326/Z326,"")</f>
        <v>1.0071568967157527</v>
      </c>
      <c r="AB326" s="4" t="str">
        <f>IF(OR(N326&lt;&gt;"REPORTED",U326=""),"NOT_APPLICABLE",IF(OR(AA326&lt;Unit_Value_Review_QC!$I$6,AA326&gt;Unit_Value_Review_QC!$I$5),"REVIEW","WITHIN_BAND"))</f>
        <v>WITHIN_BAND</v>
      </c>
    </row>
    <row r="327" spans="1:28">
      <c r="A327" s="1" t="s">
        <v>711</v>
      </c>
      <c r="B327" s="6">
        <v>43709</v>
      </c>
      <c r="C327" s="1">
        <v>201909</v>
      </c>
      <c r="D327" s="1">
        <v>2019</v>
      </c>
      <c r="E327" s="1">
        <v>9</v>
      </c>
      <c r="F327" s="4" t="s">
        <v>256</v>
      </c>
      <c r="G327" s="4" t="s">
        <v>258</v>
      </c>
      <c r="H327" s="1">
        <v>669</v>
      </c>
      <c r="I327" s="4" t="s">
        <v>313</v>
      </c>
      <c r="J327" s="1" t="s">
        <v>314</v>
      </c>
      <c r="K327" s="1" t="s">
        <v>383</v>
      </c>
      <c r="L327" s="1">
        <v>3</v>
      </c>
      <c r="M327" s="1">
        <v>1</v>
      </c>
      <c r="N327" s="1" t="s">
        <v>384</v>
      </c>
      <c r="O327" s="1" t="s">
        <v>385</v>
      </c>
      <c r="P327" s="1">
        <v>0</v>
      </c>
      <c r="Q327" s="8">
        <v>2359806</v>
      </c>
      <c r="R327" s="8">
        <v>185630</v>
      </c>
      <c r="S327" s="8">
        <v>1095519</v>
      </c>
      <c r="T327" s="8" t="s">
        <v>386</v>
      </c>
      <c r="U327" s="9">
        <f>IF(R327&gt;0,Q327/R327,"")</f>
        <v>12.712417173948177</v>
      </c>
      <c r="V327" s="10">
        <f>SUMIFS(fct_world_monthly!$J$2:$J$361,fct_world_monthly!$C$2:$C$361,C327,fct_world_monthly!$F$2:$F$361,F327)</f>
        <v>112341560</v>
      </c>
      <c r="W327" s="11">
        <f>IF(V327&gt;0,Q327/V327,"")</f>
        <v>2.1005636738532028E-2</v>
      </c>
      <c r="X327" s="1" t="s">
        <v>232</v>
      </c>
      <c r="Y327" s="1" t="s">
        <v>166</v>
      </c>
      <c r="Z327" s="19">
        <f>IF(U327="","",SUMIFS(Unit_Value_Review_QC!$K$10:$K$53,Unit_Value_Review_QC!$I$10:$I$53,"PARTNER|"&amp;F327&amp;"|"&amp;I327))</f>
        <v>13.552232139720488</v>
      </c>
      <c r="AA327" s="20">
        <f>IFERROR(U327/Z327,"")</f>
        <v>0.93803124407005389</v>
      </c>
      <c r="AB327" s="4" t="str">
        <f>IF(OR(N327&lt;&gt;"REPORTED",U327=""),"NOT_APPLICABLE",IF(OR(AA327&lt;Unit_Value_Review_QC!$I$6,AA327&gt;Unit_Value_Review_QC!$I$5),"REVIEW","WITHIN_BAND"))</f>
        <v>WITHIN_BAND</v>
      </c>
    </row>
    <row r="328" spans="1:28">
      <c r="A328" s="1" t="s">
        <v>712</v>
      </c>
      <c r="B328" s="6">
        <v>43709</v>
      </c>
      <c r="C328" s="1">
        <v>201909</v>
      </c>
      <c r="D328" s="1">
        <v>2019</v>
      </c>
      <c r="E328" s="1">
        <v>9</v>
      </c>
      <c r="F328" s="4" t="s">
        <v>256</v>
      </c>
      <c r="G328" s="4" t="s">
        <v>258</v>
      </c>
      <c r="H328" s="1">
        <v>676</v>
      </c>
      <c r="I328" s="4" t="s">
        <v>316</v>
      </c>
      <c r="J328" s="1" t="s">
        <v>317</v>
      </c>
      <c r="K328" s="1" t="s">
        <v>383</v>
      </c>
      <c r="L328" s="1">
        <v>3</v>
      </c>
      <c r="M328" s="1">
        <v>1</v>
      </c>
      <c r="N328" s="1" t="s">
        <v>384</v>
      </c>
      <c r="O328" s="1" t="s">
        <v>385</v>
      </c>
      <c r="P328" s="1">
        <v>0</v>
      </c>
      <c r="Q328" s="8">
        <v>52581</v>
      </c>
      <c r="R328" s="8">
        <v>2505</v>
      </c>
      <c r="S328" s="8">
        <v>15891</v>
      </c>
      <c r="T328" s="8" t="s">
        <v>386</v>
      </c>
      <c r="U328" s="9">
        <f>IF(R328&gt;0,Q328/R328,"")</f>
        <v>20.990419161676648</v>
      </c>
      <c r="V328" s="10">
        <f>SUMIFS(fct_world_monthly!$J$2:$J$361,fct_world_monthly!$C$2:$C$361,C328,fct_world_monthly!$F$2:$F$361,F328)</f>
        <v>112341560</v>
      </c>
      <c r="W328" s="11">
        <f>IF(V328&gt;0,Q328/V328,"")</f>
        <v>4.6804584162797808E-4</v>
      </c>
      <c r="X328" s="1" t="s">
        <v>232</v>
      </c>
      <c r="Y328" s="1" t="s">
        <v>166</v>
      </c>
      <c r="Z328" s="19">
        <f>IF(U328="","",SUMIFS(Unit_Value_Review_QC!$K$10:$K$53,Unit_Value_Review_QC!$I$10:$I$53,"PARTNER|"&amp;F328&amp;"|"&amp;I328))</f>
        <v>16.294942108470444</v>
      </c>
      <c r="AA328" s="20">
        <f>IFERROR(U328/Z328,"")</f>
        <v>1.2881554915598872</v>
      </c>
      <c r="AB328" s="4" t="str">
        <f>IF(OR(N328&lt;&gt;"REPORTED",U328=""),"NOT_APPLICABLE",IF(OR(AA328&lt;Unit_Value_Review_QC!$I$6,AA328&gt;Unit_Value_Review_QC!$I$5),"REVIEW","WITHIN_BAND"))</f>
        <v>WITHIN_BAND</v>
      </c>
    </row>
    <row r="329" spans="1:28">
      <c r="A329" s="1" t="s">
        <v>713</v>
      </c>
      <c r="B329" s="6">
        <v>43709</v>
      </c>
      <c r="C329" s="1">
        <v>201909</v>
      </c>
      <c r="D329" s="1">
        <v>2019</v>
      </c>
      <c r="E329" s="1">
        <v>9</v>
      </c>
      <c r="F329" s="4" t="s">
        <v>256</v>
      </c>
      <c r="G329" s="4" t="s">
        <v>258</v>
      </c>
      <c r="H329" s="1">
        <v>690</v>
      </c>
      <c r="I329" s="4" t="s">
        <v>319</v>
      </c>
      <c r="J329" s="1" t="s">
        <v>320</v>
      </c>
      <c r="K329" s="1" t="s">
        <v>383</v>
      </c>
      <c r="L329" s="1">
        <v>3</v>
      </c>
      <c r="M329" s="1">
        <v>1</v>
      </c>
      <c r="N329" s="1" t="s">
        <v>384</v>
      </c>
      <c r="O329" s="1" t="s">
        <v>385</v>
      </c>
      <c r="P329" s="1">
        <v>0</v>
      </c>
      <c r="Q329" s="8">
        <v>937254</v>
      </c>
      <c r="R329" s="8">
        <v>51005</v>
      </c>
      <c r="S329" s="8">
        <v>317667</v>
      </c>
      <c r="T329" s="8" t="s">
        <v>386</v>
      </c>
      <c r="U329" s="9">
        <f>IF(R329&gt;0,Q329/R329,"")</f>
        <v>18.375727869816686</v>
      </c>
      <c r="V329" s="10">
        <f>SUMIFS(fct_world_monthly!$J$2:$J$361,fct_world_monthly!$C$2:$C$361,C329,fct_world_monthly!$F$2:$F$361,F329)</f>
        <v>112341560</v>
      </c>
      <c r="W329" s="11">
        <f>IF(V329&gt;0,Q329/V329,"")</f>
        <v>8.3428964312049787E-3</v>
      </c>
      <c r="X329" s="1" t="s">
        <v>232</v>
      </c>
      <c r="Y329" s="1" t="s">
        <v>166</v>
      </c>
      <c r="Z329" s="19">
        <f>IF(U329="","",SUMIFS(Unit_Value_Review_QC!$K$10:$K$53,Unit_Value_Review_QC!$I$10:$I$53,"PARTNER|"&amp;F329&amp;"|"&amp;I329))</f>
        <v>21.029827109089425</v>
      </c>
      <c r="AA329" s="20">
        <f>IFERROR(U329/Z329,"")</f>
        <v>0.87379357778335731</v>
      </c>
      <c r="AB329" s="4" t="str">
        <f>IF(OR(N329&lt;&gt;"REPORTED",U329=""),"NOT_APPLICABLE",IF(OR(AA329&lt;Unit_Value_Review_QC!$I$6,AA329&gt;Unit_Value_Review_QC!$I$5),"REVIEW","WITHIN_BAND"))</f>
        <v>WITHIN_BAND</v>
      </c>
    </row>
    <row r="330" spans="1:28">
      <c r="A330" s="1" t="s">
        <v>714</v>
      </c>
      <c r="B330" s="6">
        <v>43709</v>
      </c>
      <c r="C330" s="1">
        <v>201909</v>
      </c>
      <c r="D330" s="1">
        <v>2019</v>
      </c>
      <c r="E330" s="1">
        <v>9</v>
      </c>
      <c r="F330" s="4" t="s">
        <v>256</v>
      </c>
      <c r="G330" s="4" t="s">
        <v>258</v>
      </c>
      <c r="H330" s="1">
        <v>696</v>
      </c>
      <c r="I330" s="4" t="s">
        <v>322</v>
      </c>
      <c r="J330" s="1" t="s">
        <v>323</v>
      </c>
      <c r="K330" s="1" t="s">
        <v>383</v>
      </c>
      <c r="L330" s="1">
        <v>3</v>
      </c>
      <c r="M330" s="1">
        <v>1</v>
      </c>
      <c r="N330" s="1" t="s">
        <v>384</v>
      </c>
      <c r="O330" s="1" t="s">
        <v>385</v>
      </c>
      <c r="P330" s="1">
        <v>0</v>
      </c>
      <c r="Q330" s="8">
        <v>1398614</v>
      </c>
      <c r="R330" s="8">
        <v>105725</v>
      </c>
      <c r="S330" s="8">
        <v>534764</v>
      </c>
      <c r="T330" s="8" t="s">
        <v>386</v>
      </c>
      <c r="U330" s="9">
        <f>IF(R330&gt;0,Q330/R330,"")</f>
        <v>13.228791676519272</v>
      </c>
      <c r="V330" s="10">
        <f>SUMIFS(fct_world_monthly!$J$2:$J$361,fct_world_monthly!$C$2:$C$361,C330,fct_world_monthly!$F$2:$F$361,F330)</f>
        <v>112341560</v>
      </c>
      <c r="W330" s="11">
        <f>IF(V330&gt;0,Q330/V330,"")</f>
        <v>1.2449657989438636E-2</v>
      </c>
      <c r="X330" s="1" t="s">
        <v>232</v>
      </c>
      <c r="Y330" s="1" t="s">
        <v>166</v>
      </c>
      <c r="Z330" s="19">
        <f>IF(U330="","",SUMIFS(Unit_Value_Review_QC!$K$10:$K$53,Unit_Value_Review_QC!$I$10:$I$53,"PARTNER|"&amp;F330&amp;"|"&amp;I330))</f>
        <v>18.09118149032647</v>
      </c>
      <c r="AA330" s="20">
        <f>IFERROR(U330/Z330,"")</f>
        <v>0.73122873061623062</v>
      </c>
      <c r="AB330" s="4" t="str">
        <f>IF(OR(N330&lt;&gt;"REPORTED",U330=""),"NOT_APPLICABLE",IF(OR(AA330&lt;Unit_Value_Review_QC!$I$6,AA330&gt;Unit_Value_Review_QC!$I$5),"REVIEW","WITHIN_BAND"))</f>
        <v>WITHIN_BAND</v>
      </c>
    </row>
    <row r="331" spans="1:28">
      <c r="A331" s="1" t="s">
        <v>715</v>
      </c>
      <c r="B331" s="6">
        <v>43709</v>
      </c>
      <c r="C331" s="1">
        <v>201909</v>
      </c>
      <c r="D331" s="1">
        <v>2019</v>
      </c>
      <c r="E331" s="1">
        <v>9</v>
      </c>
      <c r="F331" s="4" t="s">
        <v>256</v>
      </c>
      <c r="G331" s="4" t="s">
        <v>258</v>
      </c>
      <c r="H331" s="1">
        <v>720</v>
      </c>
      <c r="I331" s="4" t="s">
        <v>325</v>
      </c>
      <c r="J331" s="1" t="s">
        <v>326</v>
      </c>
      <c r="K331" s="1" t="s">
        <v>383</v>
      </c>
      <c r="L331" s="1">
        <v>3</v>
      </c>
      <c r="M331" s="1">
        <v>1</v>
      </c>
      <c r="N331" s="1" t="s">
        <v>384</v>
      </c>
      <c r="O331" s="1" t="s">
        <v>385</v>
      </c>
      <c r="P331" s="1">
        <v>0</v>
      </c>
      <c r="Q331" s="8">
        <v>3804724</v>
      </c>
      <c r="R331" s="8">
        <v>224874</v>
      </c>
      <c r="S331" s="8">
        <v>1121549</v>
      </c>
      <c r="T331" s="8" t="s">
        <v>386</v>
      </c>
      <c r="U331" s="9">
        <f>IF(R331&gt;0,Q331/R331,"")</f>
        <v>16.919359285644404</v>
      </c>
      <c r="V331" s="10">
        <f>SUMIFS(fct_world_monthly!$J$2:$J$361,fct_world_monthly!$C$2:$C$361,C331,fct_world_monthly!$F$2:$F$361,F331)</f>
        <v>112341560</v>
      </c>
      <c r="W331" s="11">
        <f>IF(V331&gt;0,Q331/V331,"")</f>
        <v>3.386746632323781E-2</v>
      </c>
      <c r="X331" s="1" t="s">
        <v>232</v>
      </c>
      <c r="Y331" s="1" t="s">
        <v>166</v>
      </c>
      <c r="Z331" s="19">
        <f>IF(U331="","",SUMIFS(Unit_Value_Review_QC!$K$10:$K$53,Unit_Value_Review_QC!$I$10:$I$53,"PARTNER|"&amp;F331&amp;"|"&amp;I331))</f>
        <v>18.213915185849537</v>
      </c>
      <c r="AA331" s="20">
        <f>IFERROR(U331/Z331,"")</f>
        <v>0.92892489687165791</v>
      </c>
      <c r="AB331" s="4" t="str">
        <f>IF(OR(N331&lt;&gt;"REPORTED",U331=""),"NOT_APPLICABLE",IF(OR(AA331&lt;Unit_Value_Review_QC!$I$6,AA331&gt;Unit_Value_Review_QC!$I$5),"REVIEW","WITHIN_BAND"))</f>
        <v>WITHIN_BAND</v>
      </c>
    </row>
    <row r="332" spans="1:28">
      <c r="A332" s="1" t="s">
        <v>716</v>
      </c>
      <c r="B332" s="6">
        <v>43709</v>
      </c>
      <c r="C332" s="1">
        <v>201909</v>
      </c>
      <c r="D332" s="1">
        <v>2019</v>
      </c>
      <c r="E332" s="1">
        <v>9</v>
      </c>
      <c r="F332" s="4" t="s">
        <v>265</v>
      </c>
      <c r="G332" s="4" t="s">
        <v>266</v>
      </c>
      <c r="H332" s="1">
        <v>52</v>
      </c>
      <c r="I332" s="4" t="s">
        <v>296</v>
      </c>
      <c r="J332" s="1" t="s">
        <v>297</v>
      </c>
      <c r="K332" s="1" t="s">
        <v>383</v>
      </c>
      <c r="L332" s="1">
        <v>3</v>
      </c>
      <c r="M332" s="1">
        <v>1</v>
      </c>
      <c r="N332" s="1" t="s">
        <v>384</v>
      </c>
      <c r="O332" s="1" t="s">
        <v>385</v>
      </c>
      <c r="P332" s="1">
        <v>0</v>
      </c>
      <c r="Q332" s="8">
        <v>8090354</v>
      </c>
      <c r="R332" s="8">
        <v>471232</v>
      </c>
      <c r="S332" s="8">
        <v>1267668</v>
      </c>
      <c r="T332" s="8" t="s">
        <v>386</v>
      </c>
      <c r="U332" s="9">
        <f>IF(R332&gt;0,Q332/R332,"")</f>
        <v>17.168515720494362</v>
      </c>
      <c r="V332" s="10">
        <f>SUMIFS(fct_world_monthly!$J$2:$J$361,fct_world_monthly!$C$2:$C$361,C332,fct_world_monthly!$F$2:$F$361,F332)</f>
        <v>99156306</v>
      </c>
      <c r="W332" s="11">
        <f>IF(V332&gt;0,Q332/V332,"")</f>
        <v>8.1591926185713287E-2</v>
      </c>
      <c r="X332" s="1" t="s">
        <v>232</v>
      </c>
      <c r="Y332" s="1" t="s">
        <v>166</v>
      </c>
      <c r="Z332" s="19">
        <f>IF(U332="","",SUMIFS(Unit_Value_Review_QC!$K$10:$K$53,Unit_Value_Review_QC!$I$10:$I$53,"PARTNER|"&amp;F332&amp;"|"&amp;I332))</f>
        <v>19.213268245879746</v>
      </c>
      <c r="AA332" s="20">
        <f>IFERROR(U332/Z332,"")</f>
        <v>0.89357601740537418</v>
      </c>
      <c r="AB332" s="4" t="str">
        <f>IF(OR(N332&lt;&gt;"REPORTED",U332=""),"NOT_APPLICABLE",IF(OR(AA332&lt;Unit_Value_Review_QC!$I$6,AA332&gt;Unit_Value_Review_QC!$I$5),"REVIEW","WITHIN_BAND"))</f>
        <v>WITHIN_BAND</v>
      </c>
    </row>
    <row r="333" spans="1:28">
      <c r="A333" s="1" t="s">
        <v>717</v>
      </c>
      <c r="B333" s="6">
        <v>43709</v>
      </c>
      <c r="C333" s="1">
        <v>201909</v>
      </c>
      <c r="D333" s="1">
        <v>2019</v>
      </c>
      <c r="E333" s="1">
        <v>9</v>
      </c>
      <c r="F333" s="4" t="s">
        <v>265</v>
      </c>
      <c r="G333" s="4" t="s">
        <v>266</v>
      </c>
      <c r="H333" s="1">
        <v>204</v>
      </c>
      <c r="I333" s="4" t="s">
        <v>301</v>
      </c>
      <c r="J333" s="1" t="s">
        <v>302</v>
      </c>
      <c r="K333" s="1" t="s">
        <v>383</v>
      </c>
      <c r="L333" s="1">
        <v>3</v>
      </c>
      <c r="M333" s="1">
        <v>1</v>
      </c>
      <c r="N333" s="1" t="s">
        <v>384</v>
      </c>
      <c r="O333" s="1" t="s">
        <v>385</v>
      </c>
      <c r="P333" s="1">
        <v>0</v>
      </c>
      <c r="Q333" s="8">
        <v>87435</v>
      </c>
      <c r="R333" s="8">
        <v>7106</v>
      </c>
      <c r="S333" s="8">
        <v>31067</v>
      </c>
      <c r="T333" s="8" t="s">
        <v>386</v>
      </c>
      <c r="U333" s="9">
        <f>IF(R333&gt;0,Q333/R333,"")</f>
        <v>12.304390655783845</v>
      </c>
      <c r="V333" s="10">
        <f>SUMIFS(fct_world_monthly!$J$2:$J$361,fct_world_monthly!$C$2:$C$361,C333,fct_world_monthly!$F$2:$F$361,F333)</f>
        <v>99156306</v>
      </c>
      <c r="W333" s="11">
        <f>IF(V333&gt;0,Q333/V333,"")</f>
        <v>8.8178960599843243E-4</v>
      </c>
      <c r="X333" s="1" t="s">
        <v>232</v>
      </c>
      <c r="Y333" s="1" t="s">
        <v>166</v>
      </c>
      <c r="Z333" s="19">
        <f>IF(U333="","",SUMIFS(Unit_Value_Review_QC!$K$10:$K$53,Unit_Value_Review_QC!$I$10:$I$53,"PARTNER|"&amp;F333&amp;"|"&amp;I333))</f>
        <v>16.024818561257973</v>
      </c>
      <c r="AA333" s="20">
        <f>IFERROR(U333/Z333,"")</f>
        <v>0.76783338349497865</v>
      </c>
      <c r="AB333" s="4" t="str">
        <f>IF(OR(N333&lt;&gt;"REPORTED",U333=""),"NOT_APPLICABLE",IF(OR(AA333&lt;Unit_Value_Review_QC!$I$6,AA333&gt;Unit_Value_Review_QC!$I$5),"REVIEW","WITHIN_BAND"))</f>
        <v>WITHIN_BAND</v>
      </c>
    </row>
    <row r="334" spans="1:28">
      <c r="A334" s="1" t="s">
        <v>718</v>
      </c>
      <c r="B334" s="6">
        <v>43709</v>
      </c>
      <c r="C334" s="1">
        <v>201909</v>
      </c>
      <c r="D334" s="1">
        <v>2019</v>
      </c>
      <c r="E334" s="1">
        <v>9</v>
      </c>
      <c r="F334" s="4" t="s">
        <v>265</v>
      </c>
      <c r="G334" s="4" t="s">
        <v>266</v>
      </c>
      <c r="H334" s="1">
        <v>662</v>
      </c>
      <c r="I334" s="4" t="s">
        <v>304</v>
      </c>
      <c r="J334" s="1" t="s">
        <v>305</v>
      </c>
      <c r="K334" s="1" t="s">
        <v>383</v>
      </c>
      <c r="L334" s="1">
        <v>3</v>
      </c>
      <c r="M334" s="1">
        <v>1</v>
      </c>
      <c r="N334" s="1" t="s">
        <v>384</v>
      </c>
      <c r="O334" s="1" t="s">
        <v>385</v>
      </c>
      <c r="P334" s="1">
        <v>0</v>
      </c>
      <c r="Q334" s="8">
        <v>249844</v>
      </c>
      <c r="R334" s="8">
        <v>25398</v>
      </c>
      <c r="S334" s="8">
        <v>56372</v>
      </c>
      <c r="T334" s="8" t="s">
        <v>386</v>
      </c>
      <c r="U334" s="9">
        <f>IF(R334&gt;0,Q334/R334,"")</f>
        <v>9.8371525316954092</v>
      </c>
      <c r="V334" s="10">
        <f>SUMIFS(fct_world_monthly!$J$2:$J$361,fct_world_monthly!$C$2:$C$361,C334,fct_world_monthly!$F$2:$F$361,F334)</f>
        <v>99156306</v>
      </c>
      <c r="W334" s="11">
        <f>IF(V334&gt;0,Q334/V334,"")</f>
        <v>2.5196985454460155E-3</v>
      </c>
      <c r="X334" s="1" t="s">
        <v>232</v>
      </c>
      <c r="Y334" s="1" t="s">
        <v>166</v>
      </c>
      <c r="Z334" s="19">
        <f>IF(U334="","",SUMIFS(Unit_Value_Review_QC!$K$10:$K$53,Unit_Value_Review_QC!$I$10:$I$53,"PARTNER|"&amp;F334&amp;"|"&amp;I334))</f>
        <v>13.24068828999865</v>
      </c>
      <c r="AA334" s="20">
        <f>IFERROR(U334/Z334,"")</f>
        <v>0.74294872866434747</v>
      </c>
      <c r="AB334" s="4" t="str">
        <f>IF(OR(N334&lt;&gt;"REPORTED",U334=""),"NOT_APPLICABLE",IF(OR(AA334&lt;Unit_Value_Review_QC!$I$6,AA334&gt;Unit_Value_Review_QC!$I$5),"REVIEW","WITHIN_BAND"))</f>
        <v>WITHIN_BAND</v>
      </c>
    </row>
    <row r="335" spans="1:28">
      <c r="A335" s="1" t="s">
        <v>719</v>
      </c>
      <c r="B335" s="6">
        <v>43709</v>
      </c>
      <c r="C335" s="1">
        <v>201909</v>
      </c>
      <c r="D335" s="1">
        <v>2019</v>
      </c>
      <c r="E335" s="1">
        <v>9</v>
      </c>
      <c r="F335" s="4" t="s">
        <v>265</v>
      </c>
      <c r="G335" s="4" t="s">
        <v>266</v>
      </c>
      <c r="H335" s="1">
        <v>664</v>
      </c>
      <c r="I335" s="4" t="s">
        <v>307</v>
      </c>
      <c r="J335" s="1" t="s">
        <v>308</v>
      </c>
      <c r="K335" s="1" t="s">
        <v>383</v>
      </c>
      <c r="L335" s="1">
        <v>3</v>
      </c>
      <c r="M335" s="1">
        <v>1</v>
      </c>
      <c r="N335" s="1" t="s">
        <v>384</v>
      </c>
      <c r="O335" s="1" t="s">
        <v>385</v>
      </c>
      <c r="P335" s="1">
        <v>0</v>
      </c>
      <c r="Q335" s="8">
        <v>538418</v>
      </c>
      <c r="R335" s="8">
        <v>35618</v>
      </c>
      <c r="S335" s="8">
        <v>112537</v>
      </c>
      <c r="T335" s="8" t="s">
        <v>386</v>
      </c>
      <c r="U335" s="9">
        <f>IF(R335&gt;0,Q335/R335,"")</f>
        <v>15.116457970688977</v>
      </c>
      <c r="V335" s="10">
        <f>SUMIFS(fct_world_monthly!$J$2:$J$361,fct_world_monthly!$C$2:$C$361,C335,fct_world_monthly!$F$2:$F$361,F335)</f>
        <v>99156306</v>
      </c>
      <c r="W335" s="11">
        <f>IF(V335&gt;0,Q335/V335,"")</f>
        <v>5.4299925211009773E-3</v>
      </c>
      <c r="X335" s="1" t="s">
        <v>232</v>
      </c>
      <c r="Y335" s="1" t="s">
        <v>166</v>
      </c>
      <c r="Z335" s="19">
        <f>IF(U335="","",SUMIFS(Unit_Value_Review_QC!$K$10:$K$53,Unit_Value_Review_QC!$I$10:$I$53,"PARTNER|"&amp;F335&amp;"|"&amp;I335))</f>
        <v>13.033767004833301</v>
      </c>
      <c r="AA335" s="20">
        <f>IFERROR(U335/Z335,"")</f>
        <v>1.1597919438857049</v>
      </c>
      <c r="AB335" s="4" t="str">
        <f>IF(OR(N335&lt;&gt;"REPORTED",U335=""),"NOT_APPLICABLE",IF(OR(AA335&lt;Unit_Value_Review_QC!$I$6,AA335&gt;Unit_Value_Review_QC!$I$5),"REVIEW","WITHIN_BAND"))</f>
        <v>WITHIN_BAND</v>
      </c>
    </row>
    <row r="336" spans="1:28">
      <c r="A336" s="1" t="s">
        <v>720</v>
      </c>
      <c r="B336" s="6">
        <v>43709</v>
      </c>
      <c r="C336" s="1">
        <v>201909</v>
      </c>
      <c r="D336" s="1">
        <v>2019</v>
      </c>
      <c r="E336" s="1">
        <v>9</v>
      </c>
      <c r="F336" s="4" t="s">
        <v>265</v>
      </c>
      <c r="G336" s="4" t="s">
        <v>266</v>
      </c>
      <c r="H336" s="1">
        <v>666</v>
      </c>
      <c r="I336" s="4" t="s">
        <v>310</v>
      </c>
      <c r="J336" s="1" t="s">
        <v>311</v>
      </c>
      <c r="K336" s="1" t="s">
        <v>383</v>
      </c>
      <c r="L336" s="1">
        <v>3</v>
      </c>
      <c r="M336" s="1">
        <v>1</v>
      </c>
      <c r="N336" s="1" t="s">
        <v>384</v>
      </c>
      <c r="O336" s="1" t="s">
        <v>385</v>
      </c>
      <c r="P336" s="1">
        <v>0</v>
      </c>
      <c r="Q336" s="8">
        <v>17597923</v>
      </c>
      <c r="R336" s="8">
        <v>1358179</v>
      </c>
      <c r="S336" s="8">
        <v>3642199</v>
      </c>
      <c r="T336" s="8" t="s">
        <v>386</v>
      </c>
      <c r="U336" s="9">
        <f>IF(R336&gt;0,Q336/R336,"")</f>
        <v>12.956998304347218</v>
      </c>
      <c r="V336" s="10">
        <f>SUMIFS(fct_world_monthly!$J$2:$J$361,fct_world_monthly!$C$2:$C$361,C336,fct_world_monthly!$F$2:$F$361,F336)</f>
        <v>99156306</v>
      </c>
      <c r="W336" s="11">
        <f>IF(V336&gt;0,Q336/V336,"")</f>
        <v>0.17747658933562935</v>
      </c>
      <c r="X336" s="1" t="s">
        <v>232</v>
      </c>
      <c r="Y336" s="1" t="s">
        <v>166</v>
      </c>
      <c r="Z336" s="19">
        <f>IF(U336="","",SUMIFS(Unit_Value_Review_QC!$K$10:$K$53,Unit_Value_Review_QC!$I$10:$I$53,"PARTNER|"&amp;F336&amp;"|"&amp;I336))</f>
        <v>12.503788450831344</v>
      </c>
      <c r="AA336" s="20">
        <f>IFERROR(U336/Z336,"")</f>
        <v>1.0362458030458555</v>
      </c>
      <c r="AB336" s="4" t="str">
        <f>IF(OR(N336&lt;&gt;"REPORTED",U336=""),"NOT_APPLICABLE",IF(OR(AA336&lt;Unit_Value_Review_QC!$I$6,AA336&gt;Unit_Value_Review_QC!$I$5),"REVIEW","WITHIN_BAND"))</f>
        <v>WITHIN_BAND</v>
      </c>
    </row>
    <row r="337" spans="1:28">
      <c r="A337" s="1" t="s">
        <v>721</v>
      </c>
      <c r="B337" s="6">
        <v>43709</v>
      </c>
      <c r="C337" s="1">
        <v>201909</v>
      </c>
      <c r="D337" s="1">
        <v>2019</v>
      </c>
      <c r="E337" s="1">
        <v>9</v>
      </c>
      <c r="F337" s="4" t="s">
        <v>265</v>
      </c>
      <c r="G337" s="4" t="s">
        <v>266</v>
      </c>
      <c r="H337" s="1">
        <v>669</v>
      </c>
      <c r="I337" s="4" t="s">
        <v>313</v>
      </c>
      <c r="J337" s="1" t="s">
        <v>314</v>
      </c>
      <c r="K337" s="1" t="s">
        <v>383</v>
      </c>
      <c r="L337" s="1">
        <v>3</v>
      </c>
      <c r="M337" s="1">
        <v>1</v>
      </c>
      <c r="N337" s="1" t="s">
        <v>384</v>
      </c>
      <c r="O337" s="1" t="s">
        <v>385</v>
      </c>
      <c r="P337" s="1">
        <v>0</v>
      </c>
      <c r="Q337" s="8">
        <v>699922</v>
      </c>
      <c r="R337" s="8">
        <v>54514</v>
      </c>
      <c r="S337" s="8">
        <v>162649</v>
      </c>
      <c r="T337" s="8" t="s">
        <v>386</v>
      </c>
      <c r="U337" s="9">
        <f>IF(R337&gt;0,Q337/R337,"")</f>
        <v>12.83930733389588</v>
      </c>
      <c r="V337" s="10">
        <f>SUMIFS(fct_world_monthly!$J$2:$J$361,fct_world_monthly!$C$2:$C$361,C337,fct_world_monthly!$F$2:$F$361,F337)</f>
        <v>99156306</v>
      </c>
      <c r="W337" s="11">
        <f>IF(V337&gt;0,Q337/V337,"")</f>
        <v>7.058774456563559E-3</v>
      </c>
      <c r="X337" s="1" t="s">
        <v>232</v>
      </c>
      <c r="Y337" s="1" t="s">
        <v>166</v>
      </c>
      <c r="Z337" s="19">
        <f>IF(U337="","",SUMIFS(Unit_Value_Review_QC!$K$10:$K$53,Unit_Value_Review_QC!$I$10:$I$53,"PARTNER|"&amp;F337&amp;"|"&amp;I337))</f>
        <v>16.58404384448577</v>
      </c>
      <c r="AA337" s="20">
        <f>IFERROR(U337/Z337,"")</f>
        <v>0.77419641761047187</v>
      </c>
      <c r="AB337" s="4" t="str">
        <f>IF(OR(N337&lt;&gt;"REPORTED",U337=""),"NOT_APPLICABLE",IF(OR(AA337&lt;Unit_Value_Review_QC!$I$6,AA337&gt;Unit_Value_Review_QC!$I$5),"REVIEW","WITHIN_BAND"))</f>
        <v>WITHIN_BAND</v>
      </c>
    </row>
    <row r="338" spans="1:28">
      <c r="A338" s="1" t="s">
        <v>722</v>
      </c>
      <c r="B338" s="6">
        <v>43709</v>
      </c>
      <c r="C338" s="1">
        <v>201909</v>
      </c>
      <c r="D338" s="1">
        <v>2019</v>
      </c>
      <c r="E338" s="1">
        <v>9</v>
      </c>
      <c r="F338" s="4" t="s">
        <v>265</v>
      </c>
      <c r="G338" s="4" t="s">
        <v>266</v>
      </c>
      <c r="H338" s="1">
        <v>676</v>
      </c>
      <c r="I338" s="4" t="s">
        <v>316</v>
      </c>
      <c r="J338" s="1" t="s">
        <v>317</v>
      </c>
      <c r="K338" s="1" t="s">
        <v>383</v>
      </c>
      <c r="L338" s="1">
        <v>3</v>
      </c>
      <c r="M338" s="1">
        <v>1</v>
      </c>
      <c r="N338" s="1" t="s">
        <v>384</v>
      </c>
      <c r="O338" s="1" t="s">
        <v>385</v>
      </c>
      <c r="P338" s="1">
        <v>0</v>
      </c>
      <c r="Q338" s="8">
        <v>4810945</v>
      </c>
      <c r="R338" s="8">
        <v>378315</v>
      </c>
      <c r="S338" s="8">
        <v>1088300</v>
      </c>
      <c r="T338" s="8" t="s">
        <v>386</v>
      </c>
      <c r="U338" s="9">
        <f>IF(R338&gt;0,Q338/R338,"")</f>
        <v>12.716770416187568</v>
      </c>
      <c r="V338" s="10">
        <f>SUMIFS(fct_world_monthly!$J$2:$J$361,fct_world_monthly!$C$2:$C$361,C338,fct_world_monthly!$F$2:$F$361,F338)</f>
        <v>99156306</v>
      </c>
      <c r="W338" s="11">
        <f>IF(V338&gt;0,Q338/V338,"")</f>
        <v>4.8518800206211798E-2</v>
      </c>
      <c r="X338" s="1" t="s">
        <v>232</v>
      </c>
      <c r="Y338" s="1" t="s">
        <v>166</v>
      </c>
      <c r="Z338" s="19">
        <f>IF(U338="","",SUMIFS(Unit_Value_Review_QC!$K$10:$K$53,Unit_Value_Review_QC!$I$10:$I$53,"PARTNER|"&amp;F338&amp;"|"&amp;I338))</f>
        <v>12.705450477595873</v>
      </c>
      <c r="AA338" s="20">
        <f>IFERROR(U338/Z338,"")</f>
        <v>1.0008909513764708</v>
      </c>
      <c r="AB338" s="4" t="str">
        <f>IF(OR(N338&lt;&gt;"REPORTED",U338=""),"NOT_APPLICABLE",IF(OR(AA338&lt;Unit_Value_Review_QC!$I$6,AA338&gt;Unit_Value_Review_QC!$I$5),"REVIEW","WITHIN_BAND"))</f>
        <v>WITHIN_BAND</v>
      </c>
    </row>
    <row r="339" spans="1:28">
      <c r="A339" s="1" t="s">
        <v>723</v>
      </c>
      <c r="B339" s="6">
        <v>43709</v>
      </c>
      <c r="C339" s="1">
        <v>201909</v>
      </c>
      <c r="D339" s="1">
        <v>2019</v>
      </c>
      <c r="E339" s="1">
        <v>9</v>
      </c>
      <c r="F339" s="4" t="s">
        <v>265</v>
      </c>
      <c r="G339" s="4" t="s">
        <v>266</v>
      </c>
      <c r="H339" s="1">
        <v>690</v>
      </c>
      <c r="I339" s="4" t="s">
        <v>319</v>
      </c>
      <c r="J339" s="1" t="s">
        <v>320</v>
      </c>
      <c r="K339" s="1" t="s">
        <v>383</v>
      </c>
      <c r="L339" s="1">
        <v>3</v>
      </c>
      <c r="M339" s="1">
        <v>1</v>
      </c>
      <c r="N339" s="1" t="s">
        <v>384</v>
      </c>
      <c r="O339" s="1" t="s">
        <v>385</v>
      </c>
      <c r="P339" s="1">
        <v>0</v>
      </c>
      <c r="Q339" s="8">
        <v>777022</v>
      </c>
      <c r="R339" s="8">
        <v>42891</v>
      </c>
      <c r="S339" s="8">
        <v>122772</v>
      </c>
      <c r="T339" s="8" t="s">
        <v>386</v>
      </c>
      <c r="U339" s="9">
        <f>IF(R339&gt;0,Q339/R339,"")</f>
        <v>18.116201534121377</v>
      </c>
      <c r="V339" s="10">
        <f>SUMIFS(fct_world_monthly!$J$2:$J$361,fct_world_monthly!$C$2:$C$361,C339,fct_world_monthly!$F$2:$F$361,F339)</f>
        <v>99156306</v>
      </c>
      <c r="W339" s="11">
        <f>IF(V339&gt;0,Q339/V339,"")</f>
        <v>7.8363346855620051E-3</v>
      </c>
      <c r="X339" s="1" t="s">
        <v>232</v>
      </c>
      <c r="Y339" s="1" t="s">
        <v>166</v>
      </c>
      <c r="Z339" s="19">
        <f>IF(U339="","",SUMIFS(Unit_Value_Review_QC!$K$10:$K$53,Unit_Value_Review_QC!$I$10:$I$53,"PARTNER|"&amp;F339&amp;"|"&amp;I339))</f>
        <v>23.234221767733438</v>
      </c>
      <c r="AA339" s="20">
        <f>IFERROR(U339/Z339,"")</f>
        <v>0.77972060847246794</v>
      </c>
      <c r="AB339" s="4" t="str">
        <f>IF(OR(N339&lt;&gt;"REPORTED",U339=""),"NOT_APPLICABLE",IF(OR(AA339&lt;Unit_Value_Review_QC!$I$6,AA339&gt;Unit_Value_Review_QC!$I$5),"REVIEW","WITHIN_BAND"))</f>
        <v>WITHIN_BAND</v>
      </c>
    </row>
    <row r="340" spans="1:28">
      <c r="A340" s="1" t="s">
        <v>724</v>
      </c>
      <c r="B340" s="6">
        <v>43709</v>
      </c>
      <c r="C340" s="1">
        <v>201909</v>
      </c>
      <c r="D340" s="1">
        <v>2019</v>
      </c>
      <c r="E340" s="1">
        <v>9</v>
      </c>
      <c r="F340" s="4" t="s">
        <v>265</v>
      </c>
      <c r="G340" s="4" t="s">
        <v>266</v>
      </c>
      <c r="H340" s="1">
        <v>696</v>
      </c>
      <c r="I340" s="4" t="s">
        <v>322</v>
      </c>
      <c r="J340" s="1" t="s">
        <v>323</v>
      </c>
      <c r="K340" s="1" t="s">
        <v>383</v>
      </c>
      <c r="L340" s="1">
        <v>3</v>
      </c>
      <c r="M340" s="1">
        <v>1</v>
      </c>
      <c r="N340" s="1" t="s">
        <v>384</v>
      </c>
      <c r="O340" s="1" t="s">
        <v>385</v>
      </c>
      <c r="P340" s="1">
        <v>0</v>
      </c>
      <c r="Q340" s="8">
        <v>8236531</v>
      </c>
      <c r="R340" s="8">
        <v>619609</v>
      </c>
      <c r="S340" s="8">
        <v>1749550</v>
      </c>
      <c r="T340" s="8" t="s">
        <v>386</v>
      </c>
      <c r="U340" s="9">
        <f>IF(R340&gt;0,Q340/R340,"")</f>
        <v>13.29311065526808</v>
      </c>
      <c r="V340" s="10">
        <f>SUMIFS(fct_world_monthly!$J$2:$J$361,fct_world_monthly!$C$2:$C$361,C340,fct_world_monthly!$F$2:$F$361,F340)</f>
        <v>99156306</v>
      </c>
      <c r="W340" s="11">
        <f>IF(V340&gt;0,Q340/V340,"")</f>
        <v>8.3066133988492871E-2</v>
      </c>
      <c r="X340" s="1" t="s">
        <v>232</v>
      </c>
      <c r="Y340" s="1" t="s">
        <v>166</v>
      </c>
      <c r="Z340" s="19">
        <f>IF(U340="","",SUMIFS(Unit_Value_Review_QC!$K$10:$K$53,Unit_Value_Review_QC!$I$10:$I$53,"PARTNER|"&amp;F340&amp;"|"&amp;I340))</f>
        <v>12.339390026247985</v>
      </c>
      <c r="AA340" s="20">
        <f>IFERROR(U340/Z340,"")</f>
        <v>1.0772907434639289</v>
      </c>
      <c r="AB340" s="4" t="str">
        <f>IF(OR(N340&lt;&gt;"REPORTED",U340=""),"NOT_APPLICABLE",IF(OR(AA340&lt;Unit_Value_Review_QC!$I$6,AA340&gt;Unit_Value_Review_QC!$I$5),"REVIEW","WITHIN_BAND"))</f>
        <v>WITHIN_BAND</v>
      </c>
    </row>
    <row r="341" spans="1:28">
      <c r="A341" s="1" t="s">
        <v>725</v>
      </c>
      <c r="B341" s="6">
        <v>43709</v>
      </c>
      <c r="C341" s="1">
        <v>201909</v>
      </c>
      <c r="D341" s="1">
        <v>2019</v>
      </c>
      <c r="E341" s="1">
        <v>9</v>
      </c>
      <c r="F341" s="4" t="s">
        <v>265</v>
      </c>
      <c r="G341" s="4" t="s">
        <v>266</v>
      </c>
      <c r="H341" s="1">
        <v>720</v>
      </c>
      <c r="I341" s="4" t="s">
        <v>325</v>
      </c>
      <c r="J341" s="1" t="s">
        <v>326</v>
      </c>
      <c r="K341" s="1" t="s">
        <v>383</v>
      </c>
      <c r="L341" s="1">
        <v>3</v>
      </c>
      <c r="M341" s="1">
        <v>1</v>
      </c>
      <c r="N341" s="1" t="s">
        <v>384</v>
      </c>
      <c r="O341" s="1" t="s">
        <v>385</v>
      </c>
      <c r="P341" s="1">
        <v>0</v>
      </c>
      <c r="Q341" s="8">
        <v>35103799</v>
      </c>
      <c r="R341" s="8">
        <v>2565081</v>
      </c>
      <c r="S341" s="8">
        <v>6663182</v>
      </c>
      <c r="T341" s="8" t="s">
        <v>386</v>
      </c>
      <c r="U341" s="9">
        <f>IF(R341&gt;0,Q341/R341,"")</f>
        <v>13.68525945184577</v>
      </c>
      <c r="V341" s="10">
        <f>SUMIFS(fct_world_monthly!$J$2:$J$361,fct_world_monthly!$C$2:$C$361,C341,fct_world_monthly!$F$2:$F$361,F341)</f>
        <v>99156306</v>
      </c>
      <c r="W341" s="11">
        <f>IF(V341&gt;0,Q341/V341,"")</f>
        <v>0.35402487664274224</v>
      </c>
      <c r="X341" s="1" t="s">
        <v>232</v>
      </c>
      <c r="Y341" s="1" t="s">
        <v>166</v>
      </c>
      <c r="Z341" s="19">
        <f>IF(U341="","",SUMIFS(Unit_Value_Review_QC!$K$10:$K$53,Unit_Value_Review_QC!$I$10:$I$53,"PARTNER|"&amp;F341&amp;"|"&amp;I341))</f>
        <v>15.158852636173485</v>
      </c>
      <c r="AA341" s="20">
        <f>IFERROR(U341/Z341,"")</f>
        <v>0.90278992614445719</v>
      </c>
      <c r="AB341" s="4" t="str">
        <f>IF(OR(N341&lt;&gt;"REPORTED",U341=""),"NOT_APPLICABLE",IF(OR(AA341&lt;Unit_Value_Review_QC!$I$6,AA341&gt;Unit_Value_Review_QC!$I$5),"REVIEW","WITHIN_BAND"))</f>
        <v>WITHIN_BAND</v>
      </c>
    </row>
    <row r="342" spans="1:28">
      <c r="A342" s="1" t="s">
        <v>726</v>
      </c>
      <c r="B342" s="6">
        <v>43709</v>
      </c>
      <c r="C342" s="1">
        <v>201909</v>
      </c>
      <c r="D342" s="1">
        <v>2019</v>
      </c>
      <c r="E342" s="1">
        <v>9</v>
      </c>
      <c r="F342" s="4" t="s">
        <v>271</v>
      </c>
      <c r="G342" s="4" t="s">
        <v>273</v>
      </c>
      <c r="H342" s="1">
        <v>52</v>
      </c>
      <c r="I342" s="4" t="s">
        <v>296</v>
      </c>
      <c r="J342" s="1" t="s">
        <v>297</v>
      </c>
      <c r="K342" s="1" t="s">
        <v>383</v>
      </c>
      <c r="L342" s="1">
        <v>3</v>
      </c>
      <c r="M342" s="1">
        <v>1</v>
      </c>
      <c r="N342" s="1" t="s">
        <v>384</v>
      </c>
      <c r="O342" s="1" t="s">
        <v>385</v>
      </c>
      <c r="P342" s="1">
        <v>0</v>
      </c>
      <c r="Q342" s="8">
        <v>1693230</v>
      </c>
      <c r="R342" s="8">
        <v>51427</v>
      </c>
      <c r="S342" s="8">
        <v>138899</v>
      </c>
      <c r="T342" s="8" t="s">
        <v>386</v>
      </c>
      <c r="U342" s="9">
        <f>IF(R342&gt;0,Q342/R342,"")</f>
        <v>32.924922705971568</v>
      </c>
      <c r="V342" s="10">
        <f>SUMIFS(fct_world_monthly!$J$2:$J$361,fct_world_monthly!$C$2:$C$361,C342,fct_world_monthly!$F$2:$F$361,F342)</f>
        <v>46041596</v>
      </c>
      <c r="W342" s="11">
        <f>IF(V342&gt;0,Q342/V342,"")</f>
        <v>3.6776092644572961E-2</v>
      </c>
      <c r="X342" s="1" t="s">
        <v>232</v>
      </c>
      <c r="Y342" s="1" t="s">
        <v>166</v>
      </c>
      <c r="Z342" s="19">
        <f>IF(U342="","",SUMIFS(Unit_Value_Review_QC!$K$10:$K$53,Unit_Value_Review_QC!$I$10:$I$53,"PARTNER|"&amp;F342&amp;"|"&amp;I342))</f>
        <v>31.867133143721738</v>
      </c>
      <c r="AA342" s="20">
        <f>IFERROR(U342/Z342,"")</f>
        <v>1.033193747221602</v>
      </c>
      <c r="AB342" s="4" t="str">
        <f>IF(OR(N342&lt;&gt;"REPORTED",U342=""),"NOT_APPLICABLE",IF(OR(AA342&lt;Unit_Value_Review_QC!$I$6,AA342&gt;Unit_Value_Review_QC!$I$5),"REVIEW","WITHIN_BAND"))</f>
        <v>WITHIN_BAND</v>
      </c>
    </row>
    <row r="343" spans="1:28">
      <c r="A343" s="1" t="s">
        <v>727</v>
      </c>
      <c r="B343" s="6">
        <v>43709</v>
      </c>
      <c r="C343" s="1">
        <v>201909</v>
      </c>
      <c r="D343" s="1">
        <v>2019</v>
      </c>
      <c r="E343" s="1">
        <v>9</v>
      </c>
      <c r="F343" s="4" t="s">
        <v>271</v>
      </c>
      <c r="G343" s="4" t="s">
        <v>273</v>
      </c>
      <c r="H343" s="1">
        <v>204</v>
      </c>
      <c r="I343" s="4" t="s">
        <v>301</v>
      </c>
      <c r="J343" s="1" t="s">
        <v>302</v>
      </c>
      <c r="K343" s="1" t="s">
        <v>383</v>
      </c>
      <c r="L343" s="1">
        <v>3</v>
      </c>
      <c r="M343" s="1">
        <v>1</v>
      </c>
      <c r="N343" s="1" t="s">
        <v>384</v>
      </c>
      <c r="O343" s="1" t="s">
        <v>385</v>
      </c>
      <c r="P343" s="1">
        <v>0</v>
      </c>
      <c r="Q343" s="8">
        <v>1006854</v>
      </c>
      <c r="R343" s="8">
        <v>47232</v>
      </c>
      <c r="S343" s="8">
        <v>157036</v>
      </c>
      <c r="T343" s="8" t="s">
        <v>386</v>
      </c>
      <c r="U343" s="9">
        <f>IF(R343&gt;0,Q343/R343,"")</f>
        <v>21.317200203252032</v>
      </c>
      <c r="V343" s="10">
        <f>SUMIFS(fct_world_monthly!$J$2:$J$361,fct_world_monthly!$C$2:$C$361,C343,fct_world_monthly!$F$2:$F$361,F343)</f>
        <v>46041596</v>
      </c>
      <c r="W343" s="11">
        <f>IF(V343&gt;0,Q343/V343,"")</f>
        <v>2.1868355736408444E-2</v>
      </c>
      <c r="X343" s="1" t="s">
        <v>232</v>
      </c>
      <c r="Y343" s="1" t="s">
        <v>166</v>
      </c>
      <c r="Z343" s="19">
        <f>IF(U343="","",SUMIFS(Unit_Value_Review_QC!$K$10:$K$53,Unit_Value_Review_QC!$I$10:$I$53,"PARTNER|"&amp;F343&amp;"|"&amp;I343))</f>
        <v>19.682231685892088</v>
      </c>
      <c r="AA343" s="20">
        <f>IFERROR(U343/Z343,"")</f>
        <v>1.0830682487358312</v>
      </c>
      <c r="AB343" s="4" t="str">
        <f>IF(OR(N343&lt;&gt;"REPORTED",U343=""),"NOT_APPLICABLE",IF(OR(AA343&lt;Unit_Value_Review_QC!$I$6,AA343&gt;Unit_Value_Review_QC!$I$5),"REVIEW","WITHIN_BAND"))</f>
        <v>WITHIN_BAND</v>
      </c>
    </row>
    <row r="344" spans="1:28">
      <c r="A344" s="1" t="s">
        <v>728</v>
      </c>
      <c r="B344" s="6">
        <v>43709</v>
      </c>
      <c r="C344" s="1">
        <v>201909</v>
      </c>
      <c r="D344" s="1">
        <v>2019</v>
      </c>
      <c r="E344" s="1">
        <v>9</v>
      </c>
      <c r="F344" s="4" t="s">
        <v>271</v>
      </c>
      <c r="G344" s="4" t="s">
        <v>273</v>
      </c>
      <c r="H344" s="1">
        <v>662</v>
      </c>
      <c r="I344" s="4" t="s">
        <v>304</v>
      </c>
      <c r="J344" s="1" t="s">
        <v>305</v>
      </c>
      <c r="K344" s="1" t="s">
        <v>383</v>
      </c>
      <c r="L344" s="1">
        <v>3</v>
      </c>
      <c r="M344" s="1">
        <v>1</v>
      </c>
      <c r="N344" s="1" t="s">
        <v>384</v>
      </c>
      <c r="O344" s="1" t="s">
        <v>385</v>
      </c>
      <c r="P344" s="1">
        <v>0</v>
      </c>
      <c r="Q344" s="8">
        <v>62947</v>
      </c>
      <c r="R344" s="8">
        <v>2019</v>
      </c>
      <c r="S344" s="8">
        <v>13789</v>
      </c>
      <c r="T344" s="8" t="s">
        <v>386</v>
      </c>
      <c r="U344" s="9">
        <f>IF(R344&gt;0,Q344/R344,"")</f>
        <v>31.17731550272412</v>
      </c>
      <c r="V344" s="10">
        <f>SUMIFS(fct_world_monthly!$J$2:$J$361,fct_world_monthly!$C$2:$C$361,C344,fct_world_monthly!$F$2:$F$361,F344)</f>
        <v>46041596</v>
      </c>
      <c r="W344" s="11">
        <f>IF(V344&gt;0,Q344/V344,"")</f>
        <v>1.3671767590332882E-3</v>
      </c>
      <c r="X344" s="1" t="s">
        <v>232</v>
      </c>
      <c r="Y344" s="1" t="s">
        <v>166</v>
      </c>
      <c r="Z344" s="19">
        <f>IF(U344="","",SUMIFS(Unit_Value_Review_QC!$K$10:$K$53,Unit_Value_Review_QC!$I$10:$I$53,"PARTNER|"&amp;F344&amp;"|"&amp;I344))</f>
        <v>19.366411423422985</v>
      </c>
      <c r="AA344" s="20">
        <f>IFERROR(U344/Z344,"")</f>
        <v>1.6098653912214353</v>
      </c>
      <c r="AB344" s="4" t="str">
        <f>IF(OR(N344&lt;&gt;"REPORTED",U344=""),"NOT_APPLICABLE",IF(OR(AA344&lt;Unit_Value_Review_QC!$I$6,AA344&gt;Unit_Value_Review_QC!$I$5),"REVIEW","WITHIN_BAND"))</f>
        <v>WITHIN_BAND</v>
      </c>
    </row>
    <row r="345" spans="1:28">
      <c r="A345" s="1" t="s">
        <v>729</v>
      </c>
      <c r="B345" s="6">
        <v>43709</v>
      </c>
      <c r="C345" s="1">
        <v>201909</v>
      </c>
      <c r="D345" s="1">
        <v>2019</v>
      </c>
      <c r="E345" s="1">
        <v>9</v>
      </c>
      <c r="F345" s="4" t="s">
        <v>271</v>
      </c>
      <c r="G345" s="4" t="s">
        <v>273</v>
      </c>
      <c r="H345" s="1">
        <v>664</v>
      </c>
      <c r="I345" s="4" t="s">
        <v>307</v>
      </c>
      <c r="J345" s="1" t="s">
        <v>308</v>
      </c>
      <c r="K345" s="1" t="s">
        <v>383</v>
      </c>
      <c r="L345" s="1">
        <v>3</v>
      </c>
      <c r="M345" s="1">
        <v>1</v>
      </c>
      <c r="N345" s="1" t="s">
        <v>384</v>
      </c>
      <c r="O345" s="1" t="s">
        <v>385</v>
      </c>
      <c r="P345" s="1">
        <v>0</v>
      </c>
      <c r="Q345" s="8">
        <v>3398868</v>
      </c>
      <c r="R345" s="8">
        <v>108219</v>
      </c>
      <c r="S345" s="8">
        <v>362911</v>
      </c>
      <c r="T345" s="8" t="s">
        <v>386</v>
      </c>
      <c r="U345" s="9">
        <f>IF(R345&gt;0,Q345/R345,"")</f>
        <v>31.407312948742828</v>
      </c>
      <c r="V345" s="10">
        <f>SUMIFS(fct_world_monthly!$J$2:$J$361,fct_world_monthly!$C$2:$C$361,C345,fct_world_monthly!$F$2:$F$361,F345)</f>
        <v>46041596</v>
      </c>
      <c r="W345" s="11">
        <f>IF(V345&gt;0,Q345/V345,"")</f>
        <v>7.3821680725403183E-2</v>
      </c>
      <c r="X345" s="1" t="s">
        <v>232</v>
      </c>
      <c r="Y345" s="1" t="s">
        <v>166</v>
      </c>
      <c r="Z345" s="19">
        <f>IF(U345="","",SUMIFS(Unit_Value_Review_QC!$K$10:$K$53,Unit_Value_Review_QC!$I$10:$I$53,"PARTNER|"&amp;F345&amp;"|"&amp;I345))</f>
        <v>29.827360886039607</v>
      </c>
      <c r="AA345" s="20">
        <f>IFERROR(U345/Z345,"")</f>
        <v>1.0529698912598968</v>
      </c>
      <c r="AB345" s="4" t="str">
        <f>IF(OR(N345&lt;&gt;"REPORTED",U345=""),"NOT_APPLICABLE",IF(OR(AA345&lt;Unit_Value_Review_QC!$I$6,AA345&gt;Unit_Value_Review_QC!$I$5),"REVIEW","WITHIN_BAND"))</f>
        <v>WITHIN_BAND</v>
      </c>
    </row>
    <row r="346" spans="1:28">
      <c r="A346" s="1" t="s">
        <v>730</v>
      </c>
      <c r="B346" s="6">
        <v>43709</v>
      </c>
      <c r="C346" s="1">
        <v>201909</v>
      </c>
      <c r="D346" s="1">
        <v>2019</v>
      </c>
      <c r="E346" s="1">
        <v>9</v>
      </c>
      <c r="F346" s="4" t="s">
        <v>271</v>
      </c>
      <c r="G346" s="4" t="s">
        <v>273</v>
      </c>
      <c r="H346" s="1">
        <v>666</v>
      </c>
      <c r="I346" s="4" t="s">
        <v>310</v>
      </c>
      <c r="J346" s="1" t="s">
        <v>311</v>
      </c>
      <c r="K346" s="1" t="s">
        <v>383</v>
      </c>
      <c r="L346" s="1">
        <v>3</v>
      </c>
      <c r="M346" s="1">
        <v>1</v>
      </c>
      <c r="N346" s="1" t="s">
        <v>384</v>
      </c>
      <c r="O346" s="1" t="s">
        <v>385</v>
      </c>
      <c r="P346" s="1">
        <v>0</v>
      </c>
      <c r="Q346" s="8">
        <v>715805</v>
      </c>
      <c r="R346" s="8">
        <v>49205</v>
      </c>
      <c r="S346" s="8">
        <v>145621</v>
      </c>
      <c r="T346" s="8" t="s">
        <v>386</v>
      </c>
      <c r="U346" s="9">
        <f>IF(R346&gt;0,Q346/R346,"")</f>
        <v>14.547403719134234</v>
      </c>
      <c r="V346" s="10">
        <f>SUMIFS(fct_world_monthly!$J$2:$J$361,fct_world_monthly!$C$2:$C$361,C346,fct_world_monthly!$F$2:$F$361,F346)</f>
        <v>46041596</v>
      </c>
      <c r="W346" s="11">
        <f>IF(V346&gt;0,Q346/V346,"")</f>
        <v>1.5546919789661506E-2</v>
      </c>
      <c r="X346" s="1" t="s">
        <v>232</v>
      </c>
      <c r="Y346" s="1" t="s">
        <v>166</v>
      </c>
      <c r="Z346" s="19">
        <f>IF(U346="","",SUMIFS(Unit_Value_Review_QC!$K$10:$K$53,Unit_Value_Review_QC!$I$10:$I$53,"PARTNER|"&amp;F346&amp;"|"&amp;I346))</f>
        <v>14.86106925541052</v>
      </c>
      <c r="AA346" s="20">
        <f>IFERROR(U346/Z346,"")</f>
        <v>0.9788934745619271</v>
      </c>
      <c r="AB346" s="4" t="str">
        <f>IF(OR(N346&lt;&gt;"REPORTED",U346=""),"NOT_APPLICABLE",IF(OR(AA346&lt;Unit_Value_Review_QC!$I$6,AA346&gt;Unit_Value_Review_QC!$I$5),"REVIEW","WITHIN_BAND"))</f>
        <v>WITHIN_BAND</v>
      </c>
    </row>
    <row r="347" spans="1:28">
      <c r="A347" s="1" t="s">
        <v>731</v>
      </c>
      <c r="B347" s="6">
        <v>43709</v>
      </c>
      <c r="C347" s="1">
        <v>201909</v>
      </c>
      <c r="D347" s="1">
        <v>2019</v>
      </c>
      <c r="E347" s="1">
        <v>9</v>
      </c>
      <c r="F347" s="4" t="s">
        <v>271</v>
      </c>
      <c r="G347" s="4" t="s">
        <v>273</v>
      </c>
      <c r="H347" s="1">
        <v>669</v>
      </c>
      <c r="I347" s="4" t="s">
        <v>313</v>
      </c>
      <c r="J347" s="1" t="s">
        <v>314</v>
      </c>
      <c r="K347" s="1" t="s">
        <v>383</v>
      </c>
      <c r="L347" s="1">
        <v>3</v>
      </c>
      <c r="M347" s="1">
        <v>1</v>
      </c>
      <c r="N347" s="1" t="s">
        <v>384</v>
      </c>
      <c r="O347" s="1" t="s">
        <v>385</v>
      </c>
      <c r="P347" s="1">
        <v>0</v>
      </c>
      <c r="Q347" s="8">
        <v>1370601</v>
      </c>
      <c r="R347" s="8">
        <v>99443</v>
      </c>
      <c r="S347" s="8">
        <v>263225</v>
      </c>
      <c r="T347" s="8" t="s">
        <v>386</v>
      </c>
      <c r="U347" s="9">
        <f>IF(R347&gt;0,Q347/R347,"")</f>
        <v>13.782780085073862</v>
      </c>
      <c r="V347" s="10">
        <f>SUMIFS(fct_world_monthly!$J$2:$J$361,fct_world_monthly!$C$2:$C$361,C347,fct_world_monthly!$F$2:$F$361,F347)</f>
        <v>46041596</v>
      </c>
      <c r="W347" s="11">
        <f>IF(V347&gt;0,Q347/V347,"")</f>
        <v>2.9768755192587155E-2</v>
      </c>
      <c r="X347" s="1" t="s">
        <v>232</v>
      </c>
      <c r="Y347" s="1" t="s">
        <v>166</v>
      </c>
      <c r="Z347" s="19">
        <f>IF(U347="","",SUMIFS(Unit_Value_Review_QC!$K$10:$K$53,Unit_Value_Review_QC!$I$10:$I$53,"PARTNER|"&amp;F347&amp;"|"&amp;I347))</f>
        <v>17.070169468034248</v>
      </c>
      <c r="AA347" s="20">
        <f>IFERROR(U347/Z347,"")</f>
        <v>0.8074190540922056</v>
      </c>
      <c r="AB347" s="4" t="str">
        <f>IF(OR(N347&lt;&gt;"REPORTED",U347=""),"NOT_APPLICABLE",IF(OR(AA347&lt;Unit_Value_Review_QC!$I$6,AA347&gt;Unit_Value_Review_QC!$I$5),"REVIEW","WITHIN_BAND"))</f>
        <v>WITHIN_BAND</v>
      </c>
    </row>
    <row r="348" spans="1:28">
      <c r="A348" s="1" t="s">
        <v>732</v>
      </c>
      <c r="B348" s="6">
        <v>43709</v>
      </c>
      <c r="C348" s="1">
        <v>201909</v>
      </c>
      <c r="D348" s="1">
        <v>2019</v>
      </c>
      <c r="E348" s="1">
        <v>9</v>
      </c>
      <c r="F348" s="4" t="s">
        <v>271</v>
      </c>
      <c r="G348" s="4" t="s">
        <v>273</v>
      </c>
      <c r="H348" s="1">
        <v>676</v>
      </c>
      <c r="I348" s="4" t="s">
        <v>316</v>
      </c>
      <c r="J348" s="1" t="s">
        <v>317</v>
      </c>
      <c r="K348" s="1" t="s">
        <v>383</v>
      </c>
      <c r="L348" s="1">
        <v>3</v>
      </c>
      <c r="M348" s="1">
        <v>1</v>
      </c>
      <c r="N348" s="1" t="s">
        <v>384</v>
      </c>
      <c r="O348" s="1" t="s">
        <v>385</v>
      </c>
      <c r="P348" s="1">
        <v>0</v>
      </c>
      <c r="Q348" s="8">
        <v>464966</v>
      </c>
      <c r="R348" s="8">
        <v>34363</v>
      </c>
      <c r="S348" s="8">
        <v>79160</v>
      </c>
      <c r="T348" s="8" t="s">
        <v>386</v>
      </c>
      <c r="U348" s="9">
        <f>IF(R348&gt;0,Q348/R348,"")</f>
        <v>13.531007187963798</v>
      </c>
      <c r="V348" s="10">
        <f>SUMIFS(fct_world_monthly!$J$2:$J$361,fct_world_monthly!$C$2:$C$361,C348,fct_world_monthly!$F$2:$F$361,F348)</f>
        <v>46041596</v>
      </c>
      <c r="W348" s="11">
        <f>IF(V348&gt;0,Q348/V348,"")</f>
        <v>1.0098824549870078E-2</v>
      </c>
      <c r="X348" s="1" t="s">
        <v>232</v>
      </c>
      <c r="Y348" s="1" t="s">
        <v>166</v>
      </c>
      <c r="Z348" s="19">
        <f>IF(U348="","",SUMIFS(Unit_Value_Review_QC!$K$10:$K$53,Unit_Value_Review_QC!$I$10:$I$53,"PARTNER|"&amp;F348&amp;"|"&amp;I348))</f>
        <v>29.259592038236608</v>
      </c>
      <c r="AA348" s="20">
        <f>IFERROR(U348/Z348,"")</f>
        <v>0.46244688477820872</v>
      </c>
      <c r="AB348" s="4" t="str">
        <f>IF(OR(N348&lt;&gt;"REPORTED",U348=""),"NOT_APPLICABLE",IF(OR(AA348&lt;Unit_Value_Review_QC!$I$6,AA348&gt;Unit_Value_Review_QC!$I$5),"REVIEW","WITHIN_BAND"))</f>
        <v>WITHIN_BAND</v>
      </c>
    </row>
    <row r="349" spans="1:28">
      <c r="A349" s="1" t="s">
        <v>733</v>
      </c>
      <c r="B349" s="6">
        <v>43709</v>
      </c>
      <c r="C349" s="1">
        <v>201909</v>
      </c>
      <c r="D349" s="1">
        <v>2019</v>
      </c>
      <c r="E349" s="1">
        <v>9</v>
      </c>
      <c r="F349" s="4" t="s">
        <v>271</v>
      </c>
      <c r="G349" s="4" t="s">
        <v>273</v>
      </c>
      <c r="H349" s="1">
        <v>690</v>
      </c>
      <c r="I349" s="4" t="s">
        <v>319</v>
      </c>
      <c r="J349" s="1" t="s">
        <v>320</v>
      </c>
      <c r="K349" s="1" t="s">
        <v>383</v>
      </c>
      <c r="L349" s="1">
        <v>3</v>
      </c>
      <c r="M349" s="1">
        <v>1</v>
      </c>
      <c r="N349" s="1" t="s">
        <v>384</v>
      </c>
      <c r="O349" s="1" t="s">
        <v>385</v>
      </c>
      <c r="P349" s="1">
        <v>0</v>
      </c>
      <c r="Q349" s="8">
        <v>2164247</v>
      </c>
      <c r="R349" s="8">
        <v>134846</v>
      </c>
      <c r="S349" s="8">
        <v>378410</v>
      </c>
      <c r="T349" s="8" t="s">
        <v>386</v>
      </c>
      <c r="U349" s="9">
        <f>IF(R349&gt;0,Q349/R349,"")</f>
        <v>16.049767883363245</v>
      </c>
      <c r="V349" s="10">
        <f>SUMIFS(fct_world_monthly!$J$2:$J$361,fct_world_monthly!$C$2:$C$361,C349,fct_world_monthly!$F$2:$F$361,F349)</f>
        <v>46041596</v>
      </c>
      <c r="W349" s="11">
        <f>IF(V349&gt;0,Q349/V349,"")</f>
        <v>4.7006341830548186E-2</v>
      </c>
      <c r="X349" s="1" t="s">
        <v>232</v>
      </c>
      <c r="Y349" s="1" t="s">
        <v>166</v>
      </c>
      <c r="Z349" s="19">
        <f>IF(U349="","",SUMIFS(Unit_Value_Review_QC!$K$10:$K$53,Unit_Value_Review_QC!$I$10:$I$53,"PARTNER|"&amp;F349&amp;"|"&amp;I349))</f>
        <v>24.149636282520802</v>
      </c>
      <c r="AA349" s="20">
        <f>IFERROR(U349/Z349,"")</f>
        <v>0.66459667117139409</v>
      </c>
      <c r="AB349" s="4" t="str">
        <f>IF(OR(N349&lt;&gt;"REPORTED",U349=""),"NOT_APPLICABLE",IF(OR(AA349&lt;Unit_Value_Review_QC!$I$6,AA349&gt;Unit_Value_Review_QC!$I$5),"REVIEW","WITHIN_BAND"))</f>
        <v>WITHIN_BAND</v>
      </c>
    </row>
    <row r="350" spans="1:28">
      <c r="A350" s="1" t="s">
        <v>734</v>
      </c>
      <c r="B350" s="6">
        <v>43709</v>
      </c>
      <c r="C350" s="1">
        <v>201909</v>
      </c>
      <c r="D350" s="1">
        <v>2019</v>
      </c>
      <c r="E350" s="1">
        <v>9</v>
      </c>
      <c r="F350" s="4" t="s">
        <v>271</v>
      </c>
      <c r="G350" s="4" t="s">
        <v>273</v>
      </c>
      <c r="H350" s="1">
        <v>696</v>
      </c>
      <c r="I350" s="4" t="s">
        <v>322</v>
      </c>
      <c r="J350" s="1" t="s">
        <v>323</v>
      </c>
      <c r="K350" s="1" t="s">
        <v>383</v>
      </c>
      <c r="L350" s="1">
        <v>3</v>
      </c>
      <c r="M350" s="1">
        <v>1</v>
      </c>
      <c r="N350" s="1" t="s">
        <v>384</v>
      </c>
      <c r="O350" s="1" t="s">
        <v>385</v>
      </c>
      <c r="P350" s="1">
        <v>0</v>
      </c>
      <c r="Q350" s="8">
        <v>236811</v>
      </c>
      <c r="R350" s="8">
        <v>12399</v>
      </c>
      <c r="S350" s="8">
        <v>27983</v>
      </c>
      <c r="T350" s="8" t="s">
        <v>386</v>
      </c>
      <c r="U350" s="9">
        <f>IF(R350&gt;0,Q350/R350,"")</f>
        <v>19.099201548511978</v>
      </c>
      <c r="V350" s="10">
        <f>SUMIFS(fct_world_monthly!$J$2:$J$361,fct_world_monthly!$C$2:$C$361,C350,fct_world_monthly!$F$2:$F$361,F350)</f>
        <v>46041596</v>
      </c>
      <c r="W350" s="11">
        <f>IF(V350&gt;0,Q350/V350,"")</f>
        <v>5.1434142291679032E-3</v>
      </c>
      <c r="X350" s="1" t="s">
        <v>232</v>
      </c>
      <c r="Y350" s="1" t="s">
        <v>166</v>
      </c>
      <c r="Z350" s="19">
        <f>IF(U350="","",SUMIFS(Unit_Value_Review_QC!$K$10:$K$53,Unit_Value_Review_QC!$I$10:$I$53,"PARTNER|"&amp;F350&amp;"|"&amp;I350))</f>
        <v>19.130986055641273</v>
      </c>
      <c r="AA350" s="20">
        <f>IFERROR(U350/Z350,"")</f>
        <v>0.99833858500357209</v>
      </c>
      <c r="AB350" s="4" t="str">
        <f>IF(OR(N350&lt;&gt;"REPORTED",U350=""),"NOT_APPLICABLE",IF(OR(AA350&lt;Unit_Value_Review_QC!$I$6,AA350&gt;Unit_Value_Review_QC!$I$5),"REVIEW","WITHIN_BAND"))</f>
        <v>WITHIN_BAND</v>
      </c>
    </row>
    <row r="351" spans="1:28">
      <c r="A351" s="1" t="s">
        <v>735</v>
      </c>
      <c r="B351" s="6">
        <v>43709</v>
      </c>
      <c r="C351" s="1">
        <v>201909</v>
      </c>
      <c r="D351" s="1">
        <v>2019</v>
      </c>
      <c r="E351" s="1">
        <v>9</v>
      </c>
      <c r="F351" s="4" t="s">
        <v>271</v>
      </c>
      <c r="G351" s="4" t="s">
        <v>273</v>
      </c>
      <c r="H351" s="1">
        <v>720</v>
      </c>
      <c r="I351" s="4" t="s">
        <v>325</v>
      </c>
      <c r="J351" s="1" t="s">
        <v>326</v>
      </c>
      <c r="K351" s="1" t="s">
        <v>383</v>
      </c>
      <c r="L351" s="1">
        <v>3</v>
      </c>
      <c r="M351" s="1">
        <v>1</v>
      </c>
      <c r="N351" s="1" t="s">
        <v>384</v>
      </c>
      <c r="O351" s="1" t="s">
        <v>385</v>
      </c>
      <c r="P351" s="1">
        <v>0</v>
      </c>
      <c r="Q351" s="8">
        <v>11406821</v>
      </c>
      <c r="R351" s="8">
        <v>475905</v>
      </c>
      <c r="S351" s="8">
        <v>1344298</v>
      </c>
      <c r="T351" s="8" t="s">
        <v>386</v>
      </c>
      <c r="U351" s="9">
        <f>IF(R351&gt;0,Q351/R351,"")</f>
        <v>23.968693331652325</v>
      </c>
      <c r="V351" s="10">
        <f>SUMIFS(fct_world_monthly!$J$2:$J$361,fct_world_monthly!$C$2:$C$361,C351,fct_world_monthly!$F$2:$F$361,F351)</f>
        <v>46041596</v>
      </c>
      <c r="W351" s="11">
        <f>IF(V351&gt;0,Q351/V351,"")</f>
        <v>0.24775033862857404</v>
      </c>
      <c r="X351" s="1" t="s">
        <v>232</v>
      </c>
      <c r="Y351" s="1" t="s">
        <v>166</v>
      </c>
      <c r="Z351" s="19">
        <f>IF(U351="","",SUMIFS(Unit_Value_Review_QC!$K$10:$K$53,Unit_Value_Review_QC!$I$10:$I$53,"PARTNER|"&amp;F351&amp;"|"&amp;I351))</f>
        <v>27.635683246354834</v>
      </c>
      <c r="AA351" s="20">
        <f>IFERROR(U351/Z351,"")</f>
        <v>0.86730959817372388</v>
      </c>
      <c r="AB351" s="4" t="str">
        <f>IF(OR(N351&lt;&gt;"REPORTED",U351=""),"NOT_APPLICABLE",IF(OR(AA351&lt;Unit_Value_Review_QC!$I$6,AA351&gt;Unit_Value_Review_QC!$I$5),"REVIEW","WITHIN_BAND"))</f>
        <v>WITHIN_BAND</v>
      </c>
    </row>
    <row r="352" spans="1:28">
      <c r="A352" s="1" t="s">
        <v>736</v>
      </c>
      <c r="B352" s="6">
        <v>43709</v>
      </c>
      <c r="C352" s="1">
        <v>201909</v>
      </c>
      <c r="D352" s="1">
        <v>2019</v>
      </c>
      <c r="E352" s="1">
        <v>9</v>
      </c>
      <c r="F352" s="4" t="s">
        <v>278</v>
      </c>
      <c r="G352" s="4" t="s">
        <v>279</v>
      </c>
      <c r="H352" s="1">
        <v>52</v>
      </c>
      <c r="I352" s="4" t="s">
        <v>296</v>
      </c>
      <c r="J352" s="1" t="s">
        <v>297</v>
      </c>
      <c r="K352" s="1" t="s">
        <v>383</v>
      </c>
      <c r="L352" s="1">
        <v>3</v>
      </c>
      <c r="M352" s="1">
        <v>1</v>
      </c>
      <c r="N352" s="1" t="s">
        <v>384</v>
      </c>
      <c r="O352" s="1" t="s">
        <v>385</v>
      </c>
      <c r="P352" s="1">
        <v>0</v>
      </c>
      <c r="Q352" s="8">
        <v>1291675</v>
      </c>
      <c r="R352" s="8">
        <v>34622</v>
      </c>
      <c r="S352" s="8">
        <v>126377</v>
      </c>
      <c r="T352" s="8" t="s">
        <v>386</v>
      </c>
      <c r="U352" s="9">
        <f>IF(R352&gt;0,Q352/R352,"")</f>
        <v>37.307925596441571</v>
      </c>
      <c r="V352" s="10">
        <f>SUMIFS(fct_world_monthly!$J$2:$J$361,fct_world_monthly!$C$2:$C$361,C352,fct_world_monthly!$F$2:$F$361,F352)</f>
        <v>39120888</v>
      </c>
      <c r="W352" s="11">
        <f>IF(V352&gt;0,Q352/V352,"")</f>
        <v>3.3017527618493733E-2</v>
      </c>
      <c r="X352" s="1" t="s">
        <v>232</v>
      </c>
      <c r="Y352" s="1" t="s">
        <v>166</v>
      </c>
      <c r="Z352" s="19">
        <f>IF(U352="","",SUMIFS(Unit_Value_Review_QC!$K$10:$K$53,Unit_Value_Review_QC!$I$10:$I$53,"PARTNER|"&amp;F352&amp;"|"&amp;I352))</f>
        <v>35.036766549381447</v>
      </c>
      <c r="AA352" s="20">
        <f>IFERROR(U352/Z352,"")</f>
        <v>1.0648221645641618</v>
      </c>
      <c r="AB352" s="4" t="str">
        <f>IF(OR(N352&lt;&gt;"REPORTED",U352=""),"NOT_APPLICABLE",IF(OR(AA352&lt;Unit_Value_Review_QC!$I$6,AA352&gt;Unit_Value_Review_QC!$I$5),"REVIEW","WITHIN_BAND"))</f>
        <v>WITHIN_BAND</v>
      </c>
    </row>
    <row r="353" spans="1:28">
      <c r="A353" s="1" t="s">
        <v>737</v>
      </c>
      <c r="B353" s="6">
        <v>43709</v>
      </c>
      <c r="C353" s="1">
        <v>201909</v>
      </c>
      <c r="D353" s="1">
        <v>2019</v>
      </c>
      <c r="E353" s="1">
        <v>9</v>
      </c>
      <c r="F353" s="4" t="s">
        <v>278</v>
      </c>
      <c r="G353" s="4" t="s">
        <v>279</v>
      </c>
      <c r="H353" s="1">
        <v>204</v>
      </c>
      <c r="I353" s="4" t="s">
        <v>301</v>
      </c>
      <c r="J353" s="1" t="s">
        <v>302</v>
      </c>
      <c r="K353" s="1" t="s">
        <v>383</v>
      </c>
      <c r="L353" s="1">
        <v>3</v>
      </c>
      <c r="M353" s="1">
        <v>1</v>
      </c>
      <c r="N353" s="1" t="s">
        <v>384</v>
      </c>
      <c r="O353" s="1" t="s">
        <v>385</v>
      </c>
      <c r="P353" s="1">
        <v>0</v>
      </c>
      <c r="Q353" s="8">
        <v>67690</v>
      </c>
      <c r="R353" s="8">
        <v>2147</v>
      </c>
      <c r="S353" s="8">
        <v>8442</v>
      </c>
      <c r="T353" s="8" t="s">
        <v>386</v>
      </c>
      <c r="U353" s="9">
        <f>IF(R353&gt;0,Q353/R353,"")</f>
        <v>31.52771308802981</v>
      </c>
      <c r="V353" s="10">
        <f>SUMIFS(fct_world_monthly!$J$2:$J$361,fct_world_monthly!$C$2:$C$361,C353,fct_world_monthly!$F$2:$F$361,F353)</f>
        <v>39120888</v>
      </c>
      <c r="W353" s="11">
        <f>IF(V353&gt;0,Q353/V353,"")</f>
        <v>1.7302776971729271E-3</v>
      </c>
      <c r="X353" s="1" t="s">
        <v>232</v>
      </c>
      <c r="Y353" s="1" t="s">
        <v>166</v>
      </c>
      <c r="Z353" s="19">
        <f>IF(U353="","",SUMIFS(Unit_Value_Review_QC!$K$10:$K$53,Unit_Value_Review_QC!$I$10:$I$53,"PARTNER|"&amp;F353&amp;"|"&amp;I353))</f>
        <v>33.195880622110131</v>
      </c>
      <c r="AA353" s="20">
        <f>IFERROR(U353/Z353,"")</f>
        <v>0.94974775475697915</v>
      </c>
      <c r="AB353" s="4" t="str">
        <f>IF(OR(N353&lt;&gt;"REPORTED",U353=""),"NOT_APPLICABLE",IF(OR(AA353&lt;Unit_Value_Review_QC!$I$6,AA353&gt;Unit_Value_Review_QC!$I$5),"REVIEW","WITHIN_BAND"))</f>
        <v>WITHIN_BAND</v>
      </c>
    </row>
    <row r="354" spans="1:28">
      <c r="A354" s="1" t="s">
        <v>738</v>
      </c>
      <c r="B354" s="6">
        <v>43709</v>
      </c>
      <c r="C354" s="1">
        <v>201909</v>
      </c>
      <c r="D354" s="1">
        <v>2019</v>
      </c>
      <c r="E354" s="1">
        <v>9</v>
      </c>
      <c r="F354" s="4" t="s">
        <v>278</v>
      </c>
      <c r="G354" s="4" t="s">
        <v>279</v>
      </c>
      <c r="H354" s="1">
        <v>662</v>
      </c>
      <c r="I354" s="4" t="s">
        <v>304</v>
      </c>
      <c r="J354" s="1" t="s">
        <v>305</v>
      </c>
      <c r="K354" s="1" t="s">
        <v>383</v>
      </c>
      <c r="L354" s="1">
        <v>3</v>
      </c>
      <c r="M354" s="1">
        <v>1</v>
      </c>
      <c r="N354" s="1" t="s">
        <v>384</v>
      </c>
      <c r="O354" s="1" t="s">
        <v>385</v>
      </c>
      <c r="P354" s="1">
        <v>0</v>
      </c>
      <c r="Q354" s="8">
        <v>168896</v>
      </c>
      <c r="R354" s="8">
        <v>15076</v>
      </c>
      <c r="S354" s="8">
        <v>36121</v>
      </c>
      <c r="T354" s="8" t="s">
        <v>386</v>
      </c>
      <c r="U354" s="9">
        <f>IF(R354&gt;0,Q354/R354,"")</f>
        <v>11.202971610506765</v>
      </c>
      <c r="V354" s="10">
        <f>SUMIFS(fct_world_monthly!$J$2:$J$361,fct_world_monthly!$C$2:$C$361,C354,fct_world_monthly!$F$2:$F$361,F354)</f>
        <v>39120888</v>
      </c>
      <c r="W354" s="11">
        <f>IF(V354&gt;0,Q354/V354,"")</f>
        <v>4.3172844133803918E-3</v>
      </c>
      <c r="X354" s="1" t="s">
        <v>232</v>
      </c>
      <c r="Y354" s="1" t="s">
        <v>166</v>
      </c>
      <c r="Z354" s="19">
        <f>IF(U354="","",SUMIFS(Unit_Value_Review_QC!$K$10:$K$53,Unit_Value_Review_QC!$I$10:$I$53,"PARTNER|"&amp;F354&amp;"|"&amp;I354))</f>
        <v>11.552282298889692</v>
      </c>
      <c r="AA354" s="20">
        <f>IFERROR(U354/Z354,"")</f>
        <v>0.96976262531114743</v>
      </c>
      <c r="AB354" s="4" t="str">
        <f>IF(OR(N354&lt;&gt;"REPORTED",U354=""),"NOT_APPLICABLE",IF(OR(AA354&lt;Unit_Value_Review_QC!$I$6,AA354&gt;Unit_Value_Review_QC!$I$5),"REVIEW","WITHIN_BAND"))</f>
        <v>WITHIN_BAND</v>
      </c>
    </row>
    <row r="355" spans="1:28">
      <c r="A355" s="1" t="s">
        <v>739</v>
      </c>
      <c r="B355" s="6">
        <v>43709</v>
      </c>
      <c r="C355" s="1">
        <v>201909</v>
      </c>
      <c r="D355" s="1">
        <v>2019</v>
      </c>
      <c r="E355" s="1">
        <v>9</v>
      </c>
      <c r="F355" s="4" t="s">
        <v>278</v>
      </c>
      <c r="G355" s="4" t="s">
        <v>279</v>
      </c>
      <c r="H355" s="1">
        <v>664</v>
      </c>
      <c r="I355" s="4" t="s">
        <v>307</v>
      </c>
      <c r="J355" s="1" t="s">
        <v>308</v>
      </c>
      <c r="K355" s="1" t="s">
        <v>383</v>
      </c>
      <c r="L355" s="1">
        <v>3</v>
      </c>
      <c r="M355" s="1">
        <v>1</v>
      </c>
      <c r="N355" s="1" t="s">
        <v>384</v>
      </c>
      <c r="O355" s="1" t="s">
        <v>385</v>
      </c>
      <c r="P355" s="1">
        <v>0</v>
      </c>
      <c r="Q355" s="8">
        <v>4190820</v>
      </c>
      <c r="R355" s="8">
        <v>209936</v>
      </c>
      <c r="S355" s="8">
        <v>672454</v>
      </c>
      <c r="T355" s="8" t="s">
        <v>386</v>
      </c>
      <c r="U355" s="9">
        <f>IF(R355&gt;0,Q355/R355,"")</f>
        <v>19.962369484033228</v>
      </c>
      <c r="V355" s="10">
        <f>SUMIFS(fct_world_monthly!$J$2:$J$361,fct_world_monthly!$C$2:$C$361,C355,fct_world_monthly!$F$2:$F$361,F355)</f>
        <v>39120888</v>
      </c>
      <c r="W355" s="11">
        <f>IF(V355&gt;0,Q355/V355,"")</f>
        <v>0.10712486894469267</v>
      </c>
      <c r="X355" s="1" t="s">
        <v>232</v>
      </c>
      <c r="Y355" s="1" t="s">
        <v>166</v>
      </c>
      <c r="Z355" s="19">
        <f>IF(U355="","",SUMIFS(Unit_Value_Review_QC!$K$10:$K$53,Unit_Value_Review_QC!$I$10:$I$53,"PARTNER|"&amp;F355&amp;"|"&amp;I355))</f>
        <v>20.753901094655859</v>
      </c>
      <c r="AA355" s="20">
        <f>IFERROR(U355/Z355,"")</f>
        <v>0.9618610685763338</v>
      </c>
      <c r="AB355" s="4" t="str">
        <f>IF(OR(N355&lt;&gt;"REPORTED",U355=""),"NOT_APPLICABLE",IF(OR(AA355&lt;Unit_Value_Review_QC!$I$6,AA355&gt;Unit_Value_Review_QC!$I$5),"REVIEW","WITHIN_BAND"))</f>
        <v>WITHIN_BAND</v>
      </c>
    </row>
    <row r="356" spans="1:28">
      <c r="A356" s="1" t="s">
        <v>740</v>
      </c>
      <c r="B356" s="6">
        <v>43709</v>
      </c>
      <c r="C356" s="1">
        <v>201909</v>
      </c>
      <c r="D356" s="1">
        <v>2019</v>
      </c>
      <c r="E356" s="1">
        <v>9</v>
      </c>
      <c r="F356" s="4" t="s">
        <v>278</v>
      </c>
      <c r="G356" s="4" t="s">
        <v>279</v>
      </c>
      <c r="H356" s="1">
        <v>666</v>
      </c>
      <c r="I356" s="4" t="s">
        <v>310</v>
      </c>
      <c r="J356" s="1" t="s">
        <v>311</v>
      </c>
      <c r="K356" s="1" t="s">
        <v>383</v>
      </c>
      <c r="L356" s="1">
        <v>3</v>
      </c>
      <c r="M356" s="1">
        <v>1</v>
      </c>
      <c r="N356" s="1" t="s">
        <v>384</v>
      </c>
      <c r="O356" s="1" t="s">
        <v>385</v>
      </c>
      <c r="P356" s="1">
        <v>0</v>
      </c>
      <c r="Q356" s="8">
        <v>14394254</v>
      </c>
      <c r="R356" s="8">
        <v>826114</v>
      </c>
      <c r="S356" s="8">
        <v>2651593</v>
      </c>
      <c r="T356" s="8" t="s">
        <v>386</v>
      </c>
      <c r="U356" s="9">
        <f>IF(R356&gt;0,Q356/R356,"")</f>
        <v>17.424052854690757</v>
      </c>
      <c r="V356" s="10">
        <f>SUMIFS(fct_world_monthly!$J$2:$J$361,fct_world_monthly!$C$2:$C$361,C356,fct_world_monthly!$F$2:$F$361,F356)</f>
        <v>39120888</v>
      </c>
      <c r="W356" s="11">
        <f>IF(V356&gt;0,Q356/V356,"")</f>
        <v>0.36794292603992018</v>
      </c>
      <c r="X356" s="1" t="s">
        <v>232</v>
      </c>
      <c r="Y356" s="1" t="s">
        <v>166</v>
      </c>
      <c r="Z356" s="19">
        <f>IF(U356="","",SUMIFS(Unit_Value_Review_QC!$K$10:$K$53,Unit_Value_Review_QC!$I$10:$I$53,"PARTNER|"&amp;F356&amp;"|"&amp;I356))</f>
        <v>16.653214733323903</v>
      </c>
      <c r="AA356" s="20">
        <f>IFERROR(U356/Z356,"")</f>
        <v>1.0462876467823579</v>
      </c>
      <c r="AB356" s="4" t="str">
        <f>IF(OR(N356&lt;&gt;"REPORTED",U356=""),"NOT_APPLICABLE",IF(OR(AA356&lt;Unit_Value_Review_QC!$I$6,AA356&gt;Unit_Value_Review_QC!$I$5),"REVIEW","WITHIN_BAND"))</f>
        <v>WITHIN_BAND</v>
      </c>
    </row>
    <row r="357" spans="1:28">
      <c r="A357" s="1" t="s">
        <v>741</v>
      </c>
      <c r="B357" s="6">
        <v>43709</v>
      </c>
      <c r="C357" s="1">
        <v>201909</v>
      </c>
      <c r="D357" s="1">
        <v>2019</v>
      </c>
      <c r="E357" s="1">
        <v>9</v>
      </c>
      <c r="F357" s="4" t="s">
        <v>278</v>
      </c>
      <c r="G357" s="4" t="s">
        <v>279</v>
      </c>
      <c r="H357" s="1">
        <v>669</v>
      </c>
      <c r="I357" s="4" t="s">
        <v>313</v>
      </c>
      <c r="J357" s="1" t="s">
        <v>314</v>
      </c>
      <c r="K357" s="1" t="s">
        <v>383</v>
      </c>
      <c r="L357" s="1">
        <v>3</v>
      </c>
      <c r="M357" s="1">
        <v>1</v>
      </c>
      <c r="N357" s="1" t="s">
        <v>384</v>
      </c>
      <c r="O357" s="1" t="s">
        <v>385</v>
      </c>
      <c r="P357" s="1">
        <v>0</v>
      </c>
      <c r="Q357" s="8">
        <v>352639</v>
      </c>
      <c r="R357" s="8">
        <v>17452</v>
      </c>
      <c r="S357" s="8">
        <v>50260</v>
      </c>
      <c r="T357" s="8" t="s">
        <v>386</v>
      </c>
      <c r="U357" s="9">
        <f>IF(R357&gt;0,Q357/R357,"")</f>
        <v>20.206222782489114</v>
      </c>
      <c r="V357" s="10">
        <f>SUMIFS(fct_world_monthly!$J$2:$J$361,fct_world_monthly!$C$2:$C$361,C357,fct_world_monthly!$F$2:$F$361,F357)</f>
        <v>39120888</v>
      </c>
      <c r="W357" s="11">
        <f>IF(V357&gt;0,Q357/V357,"")</f>
        <v>9.0140847518594153E-3</v>
      </c>
      <c r="X357" s="1" t="s">
        <v>232</v>
      </c>
      <c r="Y357" s="1" t="s">
        <v>166</v>
      </c>
      <c r="Z357" s="19">
        <f>IF(U357="","",SUMIFS(Unit_Value_Review_QC!$K$10:$K$53,Unit_Value_Review_QC!$I$10:$I$53,"PARTNER|"&amp;F357&amp;"|"&amp;I357))</f>
        <v>20.668787815742178</v>
      </c>
      <c r="AA357" s="20">
        <f>IFERROR(U357/Z357,"")</f>
        <v>0.97762011795869541</v>
      </c>
      <c r="AB357" s="4" t="str">
        <f>IF(OR(N357&lt;&gt;"REPORTED",U357=""),"NOT_APPLICABLE",IF(OR(AA357&lt;Unit_Value_Review_QC!$I$6,AA357&gt;Unit_Value_Review_QC!$I$5),"REVIEW","WITHIN_BAND"))</f>
        <v>WITHIN_BAND</v>
      </c>
    </row>
    <row r="358" spans="1:28">
      <c r="A358" s="1" t="s">
        <v>742</v>
      </c>
      <c r="B358" s="6">
        <v>43709</v>
      </c>
      <c r="C358" s="1">
        <v>201909</v>
      </c>
      <c r="D358" s="1">
        <v>2019</v>
      </c>
      <c r="E358" s="1">
        <v>9</v>
      </c>
      <c r="F358" s="4" t="s">
        <v>278</v>
      </c>
      <c r="G358" s="4" t="s">
        <v>279</v>
      </c>
      <c r="H358" s="1">
        <v>676</v>
      </c>
      <c r="I358" s="4" t="s">
        <v>316</v>
      </c>
      <c r="J358" s="1" t="s">
        <v>317</v>
      </c>
      <c r="K358" s="1" t="s">
        <v>383</v>
      </c>
      <c r="L358" s="1">
        <v>3</v>
      </c>
      <c r="M358" s="1">
        <v>1</v>
      </c>
      <c r="N358" s="1" t="s">
        <v>384</v>
      </c>
      <c r="O358" s="1" t="s">
        <v>385</v>
      </c>
      <c r="P358" s="1">
        <v>0</v>
      </c>
      <c r="Q358" s="8">
        <v>245079</v>
      </c>
      <c r="R358" s="8">
        <v>7805</v>
      </c>
      <c r="S358" s="8">
        <v>40005</v>
      </c>
      <c r="T358" s="8" t="s">
        <v>386</v>
      </c>
      <c r="U358" s="9">
        <f>IF(R358&gt;0,Q358/R358,"")</f>
        <v>31.400256245996157</v>
      </c>
      <c r="V358" s="10">
        <f>SUMIFS(fct_world_monthly!$J$2:$J$361,fct_world_monthly!$C$2:$C$361,C358,fct_world_monthly!$F$2:$F$361,F358)</f>
        <v>39120888</v>
      </c>
      <c r="W358" s="11">
        <f>IF(V358&gt;0,Q358/V358,"")</f>
        <v>6.2646584095943838E-3</v>
      </c>
      <c r="X358" s="1" t="s">
        <v>232</v>
      </c>
      <c r="Y358" s="1" t="s">
        <v>166</v>
      </c>
      <c r="Z358" s="19">
        <f>IF(U358="","",SUMIFS(Unit_Value_Review_QC!$K$10:$K$53,Unit_Value_Review_QC!$I$10:$I$53,"PARTNER|"&amp;F358&amp;"|"&amp;I358))</f>
        <v>22.71683967704729</v>
      </c>
      <c r="AA358" s="20">
        <f>IFERROR(U358/Z358,"")</f>
        <v>1.3822458005777294</v>
      </c>
      <c r="AB358" s="4" t="str">
        <f>IF(OR(N358&lt;&gt;"REPORTED",U358=""),"NOT_APPLICABLE",IF(OR(AA358&lt;Unit_Value_Review_QC!$I$6,AA358&gt;Unit_Value_Review_QC!$I$5),"REVIEW","WITHIN_BAND"))</f>
        <v>WITHIN_BAND</v>
      </c>
    </row>
    <row r="359" spans="1:28">
      <c r="A359" s="1" t="s">
        <v>743</v>
      </c>
      <c r="B359" s="6">
        <v>43709</v>
      </c>
      <c r="C359" s="1">
        <v>201909</v>
      </c>
      <c r="D359" s="1">
        <v>2019</v>
      </c>
      <c r="E359" s="1">
        <v>9</v>
      </c>
      <c r="F359" s="4" t="s">
        <v>278</v>
      </c>
      <c r="G359" s="4" t="s">
        <v>279</v>
      </c>
      <c r="H359" s="1">
        <v>690</v>
      </c>
      <c r="I359" s="4" t="s">
        <v>319</v>
      </c>
      <c r="J359" s="1" t="s">
        <v>320</v>
      </c>
      <c r="K359" s="1" t="s">
        <v>383</v>
      </c>
      <c r="L359" s="1">
        <v>3</v>
      </c>
      <c r="M359" s="1">
        <v>1</v>
      </c>
      <c r="N359" s="1" t="s">
        <v>384</v>
      </c>
      <c r="O359" s="1" t="s">
        <v>385</v>
      </c>
      <c r="P359" s="1">
        <v>0</v>
      </c>
      <c r="Q359" s="8">
        <v>2294553</v>
      </c>
      <c r="R359" s="8">
        <v>91310</v>
      </c>
      <c r="S359" s="8">
        <v>289808</v>
      </c>
      <c r="T359" s="8" t="s">
        <v>386</v>
      </c>
      <c r="U359" s="9">
        <f>IF(R359&gt;0,Q359/R359,"")</f>
        <v>25.129262950388785</v>
      </c>
      <c r="V359" s="10">
        <f>SUMIFS(fct_world_monthly!$J$2:$J$361,fct_world_monthly!$C$2:$C$361,C359,fct_world_monthly!$F$2:$F$361,F359)</f>
        <v>39120888</v>
      </c>
      <c r="W359" s="11">
        <f>IF(V359&gt;0,Q359/V359,"")</f>
        <v>5.8652886406872974E-2</v>
      </c>
      <c r="X359" s="1" t="s">
        <v>232</v>
      </c>
      <c r="Y359" s="1" t="s">
        <v>166</v>
      </c>
      <c r="Z359" s="19">
        <f>IF(U359="","",SUMIFS(Unit_Value_Review_QC!$K$10:$K$53,Unit_Value_Review_QC!$I$10:$I$53,"PARTNER|"&amp;F359&amp;"|"&amp;I359))</f>
        <v>28.158453665195097</v>
      </c>
      <c r="AA359" s="20">
        <f>IFERROR(U359/Z359,"")</f>
        <v>0.8924233997071187</v>
      </c>
      <c r="AB359" s="4" t="str">
        <f>IF(OR(N359&lt;&gt;"REPORTED",U359=""),"NOT_APPLICABLE",IF(OR(AA359&lt;Unit_Value_Review_QC!$I$6,AA359&gt;Unit_Value_Review_QC!$I$5),"REVIEW","WITHIN_BAND"))</f>
        <v>WITHIN_BAND</v>
      </c>
    </row>
    <row r="360" spans="1:28">
      <c r="A360" s="1" t="s">
        <v>744</v>
      </c>
      <c r="B360" s="6">
        <v>43709</v>
      </c>
      <c r="C360" s="1">
        <v>201909</v>
      </c>
      <c r="D360" s="1">
        <v>2019</v>
      </c>
      <c r="E360" s="1">
        <v>9</v>
      </c>
      <c r="F360" s="4" t="s">
        <v>278</v>
      </c>
      <c r="G360" s="4" t="s">
        <v>279</v>
      </c>
      <c r="H360" s="1">
        <v>696</v>
      </c>
      <c r="I360" s="4" t="s">
        <v>322</v>
      </c>
      <c r="J360" s="1" t="s">
        <v>323</v>
      </c>
      <c r="K360" s="1" t="s">
        <v>383</v>
      </c>
      <c r="L360" s="1">
        <v>3</v>
      </c>
      <c r="M360" s="1">
        <v>1</v>
      </c>
      <c r="N360" s="1" t="s">
        <v>384</v>
      </c>
      <c r="O360" s="1" t="s">
        <v>385</v>
      </c>
      <c r="P360" s="1">
        <v>0</v>
      </c>
      <c r="Q360" s="8">
        <v>949028</v>
      </c>
      <c r="R360" s="8">
        <v>37201</v>
      </c>
      <c r="S360" s="8">
        <v>119214</v>
      </c>
      <c r="T360" s="8" t="s">
        <v>386</v>
      </c>
      <c r="U360" s="9">
        <f>IF(R360&gt;0,Q360/R360,"")</f>
        <v>25.510819601623613</v>
      </c>
      <c r="V360" s="10">
        <f>SUMIFS(fct_world_monthly!$J$2:$J$361,fct_world_monthly!$C$2:$C$361,C360,fct_world_monthly!$F$2:$F$361,F360)</f>
        <v>39120888</v>
      </c>
      <c r="W360" s="11">
        <f>IF(V360&gt;0,Q360/V360,"")</f>
        <v>2.4258856291810144E-2</v>
      </c>
      <c r="X360" s="1" t="s">
        <v>232</v>
      </c>
      <c r="Y360" s="1" t="s">
        <v>166</v>
      </c>
      <c r="Z360" s="19">
        <f>IF(U360="","",SUMIFS(Unit_Value_Review_QC!$K$10:$K$53,Unit_Value_Review_QC!$I$10:$I$53,"PARTNER|"&amp;F360&amp;"|"&amp;I360))</f>
        <v>25.266638688646662</v>
      </c>
      <c r="AA360" s="20">
        <f>IFERROR(U360/Z360,"")</f>
        <v>1.0096641629298586</v>
      </c>
      <c r="AB360" s="4" t="str">
        <f>IF(OR(N360&lt;&gt;"REPORTED",U360=""),"NOT_APPLICABLE",IF(OR(AA360&lt;Unit_Value_Review_QC!$I$6,AA360&gt;Unit_Value_Review_QC!$I$5),"REVIEW","WITHIN_BAND"))</f>
        <v>WITHIN_BAND</v>
      </c>
    </row>
    <row r="361" spans="1:28">
      <c r="A361" s="1" t="s">
        <v>745</v>
      </c>
      <c r="B361" s="6">
        <v>43709</v>
      </c>
      <c r="C361" s="1">
        <v>201909</v>
      </c>
      <c r="D361" s="1">
        <v>2019</v>
      </c>
      <c r="E361" s="1">
        <v>9</v>
      </c>
      <c r="F361" s="4" t="s">
        <v>278</v>
      </c>
      <c r="G361" s="4" t="s">
        <v>279</v>
      </c>
      <c r="H361" s="1">
        <v>720</v>
      </c>
      <c r="I361" s="4" t="s">
        <v>325</v>
      </c>
      <c r="J361" s="1" t="s">
        <v>326</v>
      </c>
      <c r="K361" s="1" t="s">
        <v>383</v>
      </c>
      <c r="L361" s="1">
        <v>3</v>
      </c>
      <c r="M361" s="1">
        <v>1</v>
      </c>
      <c r="N361" s="1" t="s">
        <v>384</v>
      </c>
      <c r="O361" s="1" t="s">
        <v>385</v>
      </c>
      <c r="P361" s="1">
        <v>0</v>
      </c>
      <c r="Q361" s="8">
        <v>2516689</v>
      </c>
      <c r="R361" s="8">
        <v>108615</v>
      </c>
      <c r="S361" s="8">
        <v>328893</v>
      </c>
      <c r="T361" s="8" t="s">
        <v>386</v>
      </c>
      <c r="U361" s="9">
        <f>IF(R361&gt;0,Q361/R361,"")</f>
        <v>23.170731482760207</v>
      </c>
      <c r="V361" s="10">
        <f>SUMIFS(fct_world_monthly!$J$2:$J$361,fct_world_monthly!$C$2:$C$361,C361,fct_world_monthly!$F$2:$F$361,F361)</f>
        <v>39120888</v>
      </c>
      <c r="W361" s="11">
        <f>IF(V361&gt;0,Q361/V361,"")</f>
        <v>6.4331080623732259E-2</v>
      </c>
      <c r="X361" s="1" t="s">
        <v>232</v>
      </c>
      <c r="Y361" s="1" t="s">
        <v>166</v>
      </c>
      <c r="Z361" s="19">
        <f>IF(U361="","",SUMIFS(Unit_Value_Review_QC!$K$10:$K$53,Unit_Value_Review_QC!$I$10:$I$53,"PARTNER|"&amp;F361&amp;"|"&amp;I361))</f>
        <v>23.211497613909994</v>
      </c>
      <c r="AA361" s="20">
        <f>IFERROR(U361/Z361,"")</f>
        <v>0.99824370956894404</v>
      </c>
      <c r="AB361" s="4" t="str">
        <f>IF(OR(N361&lt;&gt;"REPORTED",U361=""),"NOT_APPLICABLE",IF(OR(AA361&lt;Unit_Value_Review_QC!$I$6,AA361&gt;Unit_Value_Review_QC!$I$5),"REVIEW","WITHIN_BAND"))</f>
        <v>WITHIN_BAND</v>
      </c>
    </row>
    <row r="362" spans="1:28">
      <c r="A362" s="1" t="s">
        <v>746</v>
      </c>
      <c r="B362" s="6">
        <v>43739</v>
      </c>
      <c r="C362" s="1">
        <v>201910</v>
      </c>
      <c r="D362" s="1">
        <v>2019</v>
      </c>
      <c r="E362" s="1">
        <v>10</v>
      </c>
      <c r="F362" s="4" t="s">
        <v>256</v>
      </c>
      <c r="G362" s="4" t="s">
        <v>258</v>
      </c>
      <c r="H362" s="1">
        <v>52</v>
      </c>
      <c r="I362" s="4" t="s">
        <v>296</v>
      </c>
      <c r="J362" s="1" t="s">
        <v>297</v>
      </c>
      <c r="K362" s="1" t="s">
        <v>383</v>
      </c>
      <c r="L362" s="1">
        <v>3</v>
      </c>
      <c r="M362" s="1">
        <v>1</v>
      </c>
      <c r="N362" s="1" t="s">
        <v>384</v>
      </c>
      <c r="O362" s="1" t="s">
        <v>385</v>
      </c>
      <c r="P362" s="1">
        <v>0</v>
      </c>
      <c r="Q362" s="8">
        <v>15562668</v>
      </c>
      <c r="R362" s="8">
        <v>878463</v>
      </c>
      <c r="S362" s="8">
        <v>4213805</v>
      </c>
      <c r="T362" s="8" t="s">
        <v>386</v>
      </c>
      <c r="U362" s="9">
        <f>IF(R362&gt;0,Q362/R362,"")</f>
        <v>17.715792241676656</v>
      </c>
      <c r="V362" s="10">
        <f>SUMIFS(fct_world_monthly!$J$2:$J$361,fct_world_monthly!$C$2:$C$361,C362,fct_world_monthly!$F$2:$F$361,F362)</f>
        <v>124211872</v>
      </c>
      <c r="W362" s="11">
        <f>IF(V362&gt;0,Q362/V362,"")</f>
        <v>0.12529130870839786</v>
      </c>
      <c r="X362" s="1" t="s">
        <v>232</v>
      </c>
      <c r="Y362" s="1" t="s">
        <v>166</v>
      </c>
      <c r="Z362" s="19">
        <f>IF(U362="","",SUMIFS(Unit_Value_Review_QC!$K$10:$K$53,Unit_Value_Review_QC!$I$10:$I$53,"PARTNER|"&amp;F362&amp;"|"&amp;I362))</f>
        <v>20.461444760337919</v>
      </c>
      <c r="AA362" s="20">
        <f>IFERROR(U362/Z362,"")</f>
        <v>0.86581336016001254</v>
      </c>
      <c r="AB362" s="4" t="str">
        <f>IF(OR(N362&lt;&gt;"REPORTED",U362=""),"NOT_APPLICABLE",IF(OR(AA362&lt;Unit_Value_Review_QC!$I$6,AA362&gt;Unit_Value_Review_QC!$I$5),"REVIEW","WITHIN_BAND"))</f>
        <v>WITHIN_BAND</v>
      </c>
    </row>
    <row r="363" spans="1:28">
      <c r="A363" s="1" t="s">
        <v>747</v>
      </c>
      <c r="B363" s="6">
        <v>43739</v>
      </c>
      <c r="C363" s="1">
        <v>201910</v>
      </c>
      <c r="D363" s="1">
        <v>2019</v>
      </c>
      <c r="E363" s="1">
        <v>10</v>
      </c>
      <c r="F363" s="4" t="s">
        <v>256</v>
      </c>
      <c r="G363" s="4" t="s">
        <v>258</v>
      </c>
      <c r="H363" s="1">
        <v>204</v>
      </c>
      <c r="I363" s="4" t="s">
        <v>301</v>
      </c>
      <c r="J363" s="1" t="s">
        <v>302</v>
      </c>
      <c r="K363" s="1" t="s">
        <v>383</v>
      </c>
      <c r="L363" s="1">
        <v>3</v>
      </c>
      <c r="M363" s="1">
        <v>1</v>
      </c>
      <c r="N363" s="1" t="s">
        <v>384</v>
      </c>
      <c r="O363" s="1" t="s">
        <v>385</v>
      </c>
      <c r="P363" s="1">
        <v>0</v>
      </c>
      <c r="Q363" s="8">
        <v>1093182</v>
      </c>
      <c r="R363" s="8">
        <v>169377</v>
      </c>
      <c r="S363" s="8">
        <v>943750</v>
      </c>
      <c r="T363" s="8" t="s">
        <v>386</v>
      </c>
      <c r="U363" s="9">
        <f>IF(R363&gt;0,Q363/R363,"")</f>
        <v>6.4541348589241752</v>
      </c>
      <c r="V363" s="10">
        <f>SUMIFS(fct_world_monthly!$J$2:$J$361,fct_world_monthly!$C$2:$C$361,C363,fct_world_monthly!$F$2:$F$361,F363)</f>
        <v>124211872</v>
      </c>
      <c r="W363" s="11">
        <f>IF(V363&gt;0,Q363/V363,"")</f>
        <v>8.8009461768678594E-3</v>
      </c>
      <c r="X363" s="1" t="s">
        <v>232</v>
      </c>
      <c r="Y363" s="1" t="s">
        <v>166</v>
      </c>
      <c r="Z363" s="19">
        <f>IF(U363="","",SUMIFS(Unit_Value_Review_QC!$K$10:$K$53,Unit_Value_Review_QC!$I$10:$I$53,"PARTNER|"&amp;F363&amp;"|"&amp;I363))</f>
        <v>7.8392981154747989</v>
      </c>
      <c r="AA363" s="20">
        <f>IFERROR(U363/Z363,"")</f>
        <v>0.82330519440046457</v>
      </c>
      <c r="AB363" s="4" t="str">
        <f>IF(OR(N363&lt;&gt;"REPORTED",U363=""),"NOT_APPLICABLE",IF(OR(AA363&lt;Unit_Value_Review_QC!$I$6,AA363&gt;Unit_Value_Review_QC!$I$5),"REVIEW","WITHIN_BAND"))</f>
        <v>WITHIN_BAND</v>
      </c>
    </row>
    <row r="364" spans="1:28">
      <c r="A364" s="1" t="s">
        <v>748</v>
      </c>
      <c r="B364" s="6">
        <v>43739</v>
      </c>
      <c r="C364" s="1">
        <v>201910</v>
      </c>
      <c r="D364" s="1">
        <v>2019</v>
      </c>
      <c r="E364" s="1">
        <v>10</v>
      </c>
      <c r="F364" s="4" t="s">
        <v>256</v>
      </c>
      <c r="G364" s="4" t="s">
        <v>258</v>
      </c>
      <c r="H364" s="1">
        <v>662</v>
      </c>
      <c r="I364" s="4" t="s">
        <v>304</v>
      </c>
      <c r="J364" s="1" t="s">
        <v>305</v>
      </c>
      <c r="K364" s="1" t="s">
        <v>383</v>
      </c>
      <c r="L364" s="1">
        <v>3</v>
      </c>
      <c r="M364" s="1">
        <v>1</v>
      </c>
      <c r="N364" s="1" t="s">
        <v>384</v>
      </c>
      <c r="O364" s="1" t="s">
        <v>385</v>
      </c>
      <c r="P364" s="1">
        <v>0</v>
      </c>
      <c r="Q364" s="8">
        <v>2632732</v>
      </c>
      <c r="R364" s="8">
        <v>268065</v>
      </c>
      <c r="S364" s="8">
        <v>1062352</v>
      </c>
      <c r="T364" s="8" t="s">
        <v>386</v>
      </c>
      <c r="U364" s="9">
        <f>IF(R364&gt;0,Q364/R364,"")</f>
        <v>9.821244847331803</v>
      </c>
      <c r="V364" s="10">
        <f>SUMIFS(fct_world_monthly!$J$2:$J$361,fct_world_monthly!$C$2:$C$361,C364,fct_world_monthly!$F$2:$F$361,F364)</f>
        <v>124211872</v>
      </c>
      <c r="W364" s="11">
        <f>IF(V364&gt;0,Q364/V364,"")</f>
        <v>2.1195494098985964E-2</v>
      </c>
      <c r="X364" s="1" t="s">
        <v>232</v>
      </c>
      <c r="Y364" s="1" t="s">
        <v>166</v>
      </c>
      <c r="Z364" s="19">
        <f>IF(U364="","",SUMIFS(Unit_Value_Review_QC!$K$10:$K$53,Unit_Value_Review_QC!$I$10:$I$53,"PARTNER|"&amp;F364&amp;"|"&amp;I364))</f>
        <v>10.235891461787936</v>
      </c>
      <c r="AA364" s="20">
        <f>IFERROR(U364/Z364,"")</f>
        <v>0.95949091332161252</v>
      </c>
      <c r="AB364" s="4" t="str">
        <f>IF(OR(N364&lt;&gt;"REPORTED",U364=""),"NOT_APPLICABLE",IF(OR(AA364&lt;Unit_Value_Review_QC!$I$6,AA364&gt;Unit_Value_Review_QC!$I$5),"REVIEW","WITHIN_BAND"))</f>
        <v>WITHIN_BAND</v>
      </c>
    </row>
    <row r="365" spans="1:28">
      <c r="A365" s="1" t="s">
        <v>749</v>
      </c>
      <c r="B365" s="6">
        <v>43739</v>
      </c>
      <c r="C365" s="1">
        <v>201910</v>
      </c>
      <c r="D365" s="1">
        <v>2019</v>
      </c>
      <c r="E365" s="1">
        <v>10</v>
      </c>
      <c r="F365" s="4" t="s">
        <v>256</v>
      </c>
      <c r="G365" s="4" t="s">
        <v>258</v>
      </c>
      <c r="H365" s="1">
        <v>664</v>
      </c>
      <c r="I365" s="4" t="s">
        <v>307</v>
      </c>
      <c r="J365" s="1" t="s">
        <v>308</v>
      </c>
      <c r="K365" s="1" t="s">
        <v>383</v>
      </c>
      <c r="L365" s="1">
        <v>3</v>
      </c>
      <c r="M365" s="1">
        <v>1</v>
      </c>
      <c r="N365" s="1" t="s">
        <v>384</v>
      </c>
      <c r="O365" s="1" t="s">
        <v>385</v>
      </c>
      <c r="P365" s="1">
        <v>0</v>
      </c>
      <c r="Q365" s="8">
        <v>10847107</v>
      </c>
      <c r="R365" s="8">
        <v>840861</v>
      </c>
      <c r="S365" s="8">
        <v>4865719</v>
      </c>
      <c r="T365" s="8" t="s">
        <v>386</v>
      </c>
      <c r="U365" s="9">
        <f>IF(R365&gt;0,Q365/R365,"")</f>
        <v>12.900000118925719</v>
      </c>
      <c r="V365" s="10">
        <f>SUMIFS(fct_world_monthly!$J$2:$J$361,fct_world_monthly!$C$2:$C$361,C365,fct_world_monthly!$F$2:$F$361,F365)</f>
        <v>124211872</v>
      </c>
      <c r="W365" s="11">
        <f>IF(V365&gt;0,Q365/V365,"")</f>
        <v>8.7327457716763174E-2</v>
      </c>
      <c r="X365" s="1" t="s">
        <v>232</v>
      </c>
      <c r="Y365" s="1" t="s">
        <v>166</v>
      </c>
      <c r="Z365" s="19">
        <f>IF(U365="","",SUMIFS(Unit_Value_Review_QC!$K$10:$K$53,Unit_Value_Review_QC!$I$10:$I$53,"PARTNER|"&amp;F365&amp;"|"&amp;I365))</f>
        <v>13.594059812928137</v>
      </c>
      <c r="AA365" s="20">
        <f>IFERROR(U365/Z365,"")</f>
        <v>0.9489438987650799</v>
      </c>
      <c r="AB365" s="4" t="str">
        <f>IF(OR(N365&lt;&gt;"REPORTED",U365=""),"NOT_APPLICABLE",IF(OR(AA365&lt;Unit_Value_Review_QC!$I$6,AA365&gt;Unit_Value_Review_QC!$I$5),"REVIEW","WITHIN_BAND"))</f>
        <v>WITHIN_BAND</v>
      </c>
    </row>
    <row r="366" spans="1:28">
      <c r="A366" s="1" t="s">
        <v>750</v>
      </c>
      <c r="B366" s="6">
        <v>43739</v>
      </c>
      <c r="C366" s="1">
        <v>201910</v>
      </c>
      <c r="D366" s="1">
        <v>2019</v>
      </c>
      <c r="E366" s="1">
        <v>10</v>
      </c>
      <c r="F366" s="4" t="s">
        <v>256</v>
      </c>
      <c r="G366" s="4" t="s">
        <v>258</v>
      </c>
      <c r="H366" s="1">
        <v>666</v>
      </c>
      <c r="I366" s="4" t="s">
        <v>310</v>
      </c>
      <c r="J366" s="1" t="s">
        <v>311</v>
      </c>
      <c r="K366" s="1" t="s">
        <v>383</v>
      </c>
      <c r="L366" s="1">
        <v>3</v>
      </c>
      <c r="M366" s="1">
        <v>1</v>
      </c>
      <c r="N366" s="1" t="s">
        <v>384</v>
      </c>
      <c r="O366" s="1" t="s">
        <v>385</v>
      </c>
      <c r="P366" s="1">
        <v>0</v>
      </c>
      <c r="Q366" s="8">
        <v>34109598</v>
      </c>
      <c r="R366" s="8">
        <v>3554295</v>
      </c>
      <c r="S366" s="8">
        <v>21261536</v>
      </c>
      <c r="T366" s="8" t="s">
        <v>386</v>
      </c>
      <c r="U366" s="9">
        <f>IF(R366&gt;0,Q366/R366,"")</f>
        <v>9.596726777040173</v>
      </c>
      <c r="V366" s="10">
        <f>SUMIFS(fct_world_monthly!$J$2:$J$361,fct_world_monthly!$C$2:$C$361,C366,fct_world_monthly!$F$2:$F$361,F366)</f>
        <v>124211872</v>
      </c>
      <c r="W366" s="11">
        <f>IF(V366&gt;0,Q366/V366,"")</f>
        <v>0.27460819526172187</v>
      </c>
      <c r="X366" s="1" t="s">
        <v>232</v>
      </c>
      <c r="Y366" s="1" t="s">
        <v>166</v>
      </c>
      <c r="Z366" s="19">
        <f>IF(U366="","",SUMIFS(Unit_Value_Review_QC!$K$10:$K$53,Unit_Value_Review_QC!$I$10:$I$53,"PARTNER|"&amp;F366&amp;"|"&amp;I366))</f>
        <v>10.323147527272614</v>
      </c>
      <c r="AA366" s="20">
        <f>IFERROR(U366/Z366,"")</f>
        <v>0.9296318542079034</v>
      </c>
      <c r="AB366" s="4" t="str">
        <f>IF(OR(N366&lt;&gt;"REPORTED",U366=""),"NOT_APPLICABLE",IF(OR(AA366&lt;Unit_Value_Review_QC!$I$6,AA366&gt;Unit_Value_Review_QC!$I$5),"REVIEW","WITHIN_BAND"))</f>
        <v>WITHIN_BAND</v>
      </c>
    </row>
    <row r="367" spans="1:28">
      <c r="A367" s="1" t="s">
        <v>751</v>
      </c>
      <c r="B367" s="6">
        <v>43739</v>
      </c>
      <c r="C367" s="1">
        <v>201910</v>
      </c>
      <c r="D367" s="1">
        <v>2019</v>
      </c>
      <c r="E367" s="1">
        <v>10</v>
      </c>
      <c r="F367" s="4" t="s">
        <v>256</v>
      </c>
      <c r="G367" s="4" t="s">
        <v>258</v>
      </c>
      <c r="H367" s="1">
        <v>669</v>
      </c>
      <c r="I367" s="4" t="s">
        <v>313</v>
      </c>
      <c r="J367" s="1" t="s">
        <v>314</v>
      </c>
      <c r="K367" s="1" t="s">
        <v>383</v>
      </c>
      <c r="L367" s="1">
        <v>3</v>
      </c>
      <c r="M367" s="1">
        <v>1</v>
      </c>
      <c r="N367" s="1" t="s">
        <v>384</v>
      </c>
      <c r="O367" s="1" t="s">
        <v>385</v>
      </c>
      <c r="P367" s="1">
        <v>0</v>
      </c>
      <c r="Q367" s="8">
        <v>3036207</v>
      </c>
      <c r="R367" s="8">
        <v>223605</v>
      </c>
      <c r="S367" s="8">
        <v>1215331</v>
      </c>
      <c r="T367" s="8" t="s">
        <v>386</v>
      </c>
      <c r="U367" s="9">
        <f>IF(R367&gt;0,Q367/R367,"")</f>
        <v>13.5784396592205</v>
      </c>
      <c r="V367" s="10">
        <f>SUMIFS(fct_world_monthly!$J$2:$J$361,fct_world_monthly!$C$2:$C$361,C367,fct_world_monthly!$F$2:$F$361,F367)</f>
        <v>124211872</v>
      </c>
      <c r="W367" s="11">
        <f>IF(V367&gt;0,Q367/V367,"")</f>
        <v>2.444377458541161E-2</v>
      </c>
      <c r="X367" s="1" t="s">
        <v>232</v>
      </c>
      <c r="Y367" s="1" t="s">
        <v>166</v>
      </c>
      <c r="Z367" s="19">
        <f>IF(U367="","",SUMIFS(Unit_Value_Review_QC!$K$10:$K$53,Unit_Value_Review_QC!$I$10:$I$53,"PARTNER|"&amp;F367&amp;"|"&amp;I367))</f>
        <v>13.552232139720488</v>
      </c>
      <c r="AA367" s="20">
        <f>IFERROR(U367/Z367,"")</f>
        <v>1.0019338157160989</v>
      </c>
      <c r="AB367" s="4" t="str">
        <f>IF(OR(N367&lt;&gt;"REPORTED",U367=""),"NOT_APPLICABLE",IF(OR(AA367&lt;Unit_Value_Review_QC!$I$6,AA367&gt;Unit_Value_Review_QC!$I$5),"REVIEW","WITHIN_BAND"))</f>
        <v>WITHIN_BAND</v>
      </c>
    </row>
    <row r="368" spans="1:28">
      <c r="A368" s="1" t="s">
        <v>752</v>
      </c>
      <c r="B368" s="6">
        <v>43739</v>
      </c>
      <c r="C368" s="1">
        <v>201910</v>
      </c>
      <c r="D368" s="1">
        <v>2019</v>
      </c>
      <c r="E368" s="1">
        <v>10</v>
      </c>
      <c r="F368" s="4" t="s">
        <v>256</v>
      </c>
      <c r="G368" s="4" t="s">
        <v>258</v>
      </c>
      <c r="H368" s="1">
        <v>676</v>
      </c>
      <c r="I368" s="4" t="s">
        <v>316</v>
      </c>
      <c r="J368" s="1" t="s">
        <v>317</v>
      </c>
      <c r="K368" s="1" t="s">
        <v>383</v>
      </c>
      <c r="L368" s="1">
        <v>3</v>
      </c>
      <c r="M368" s="1">
        <v>1</v>
      </c>
      <c r="N368" s="1" t="s">
        <v>384</v>
      </c>
      <c r="O368" s="1" t="s">
        <v>385</v>
      </c>
      <c r="P368" s="1">
        <v>0</v>
      </c>
      <c r="Q368" s="8">
        <v>34677</v>
      </c>
      <c r="R368" s="8">
        <v>1914</v>
      </c>
      <c r="S368" s="8">
        <v>13968</v>
      </c>
      <c r="T368" s="8" t="s">
        <v>386</v>
      </c>
      <c r="U368" s="9">
        <f>IF(R368&gt;0,Q368/R368,"")</f>
        <v>18.11755485893417</v>
      </c>
      <c r="V368" s="10">
        <f>SUMIFS(fct_world_monthly!$J$2:$J$361,fct_world_monthly!$C$2:$C$361,C368,fct_world_monthly!$F$2:$F$361,F368)</f>
        <v>124211872</v>
      </c>
      <c r="W368" s="11">
        <f>IF(V368&gt;0,Q368/V368,"")</f>
        <v>2.7917621272143775E-4</v>
      </c>
      <c r="X368" s="1" t="s">
        <v>232</v>
      </c>
      <c r="Y368" s="1" t="s">
        <v>166</v>
      </c>
      <c r="Z368" s="19">
        <f>IF(U368="","",SUMIFS(Unit_Value_Review_QC!$K$10:$K$53,Unit_Value_Review_QC!$I$10:$I$53,"PARTNER|"&amp;F368&amp;"|"&amp;I368))</f>
        <v>16.294942108470444</v>
      </c>
      <c r="AA368" s="20">
        <f>IFERROR(U368/Z368,"")</f>
        <v>1.1118514406698194</v>
      </c>
      <c r="AB368" s="4" t="str">
        <f>IF(OR(N368&lt;&gt;"REPORTED",U368=""),"NOT_APPLICABLE",IF(OR(AA368&lt;Unit_Value_Review_QC!$I$6,AA368&gt;Unit_Value_Review_QC!$I$5),"REVIEW","WITHIN_BAND"))</f>
        <v>WITHIN_BAND</v>
      </c>
    </row>
    <row r="369" spans="1:28">
      <c r="A369" s="1" t="s">
        <v>753</v>
      </c>
      <c r="B369" s="6">
        <v>43739</v>
      </c>
      <c r="C369" s="1">
        <v>201910</v>
      </c>
      <c r="D369" s="1">
        <v>2019</v>
      </c>
      <c r="E369" s="1">
        <v>10</v>
      </c>
      <c r="F369" s="4" t="s">
        <v>256</v>
      </c>
      <c r="G369" s="4" t="s">
        <v>258</v>
      </c>
      <c r="H369" s="1">
        <v>690</v>
      </c>
      <c r="I369" s="4" t="s">
        <v>319</v>
      </c>
      <c r="J369" s="1" t="s">
        <v>320</v>
      </c>
      <c r="K369" s="1" t="s">
        <v>383</v>
      </c>
      <c r="L369" s="1">
        <v>3</v>
      </c>
      <c r="M369" s="1">
        <v>1</v>
      </c>
      <c r="N369" s="1" t="s">
        <v>384</v>
      </c>
      <c r="O369" s="1" t="s">
        <v>385</v>
      </c>
      <c r="P369" s="1">
        <v>0</v>
      </c>
      <c r="Q369" s="8">
        <v>1413801</v>
      </c>
      <c r="R369" s="8">
        <v>87337</v>
      </c>
      <c r="S369" s="8">
        <v>551137</v>
      </c>
      <c r="T369" s="8" t="s">
        <v>386</v>
      </c>
      <c r="U369" s="9">
        <f>IF(R369&gt;0,Q369/R369,"")</f>
        <v>16.187881424825676</v>
      </c>
      <c r="V369" s="10">
        <f>SUMIFS(fct_world_monthly!$J$2:$J$361,fct_world_monthly!$C$2:$C$361,C369,fct_world_monthly!$F$2:$F$361,F369)</f>
        <v>124211872</v>
      </c>
      <c r="W369" s="11">
        <f>IF(V369&gt;0,Q369/V369,"")</f>
        <v>1.1382172873137279E-2</v>
      </c>
      <c r="X369" s="1" t="s">
        <v>232</v>
      </c>
      <c r="Y369" s="1" t="s">
        <v>166</v>
      </c>
      <c r="Z369" s="19">
        <f>IF(U369="","",SUMIFS(Unit_Value_Review_QC!$K$10:$K$53,Unit_Value_Review_QC!$I$10:$I$53,"PARTNER|"&amp;F369&amp;"|"&amp;I369))</f>
        <v>21.029827109089425</v>
      </c>
      <c r="AA369" s="20">
        <f>IFERROR(U369/Z369,"")</f>
        <v>0.76975817922102729</v>
      </c>
      <c r="AB369" s="4" t="str">
        <f>IF(OR(N369&lt;&gt;"REPORTED",U369=""),"NOT_APPLICABLE",IF(OR(AA369&lt;Unit_Value_Review_QC!$I$6,AA369&gt;Unit_Value_Review_QC!$I$5),"REVIEW","WITHIN_BAND"))</f>
        <v>WITHIN_BAND</v>
      </c>
    </row>
    <row r="370" spans="1:28">
      <c r="A370" s="1" t="s">
        <v>754</v>
      </c>
      <c r="B370" s="6">
        <v>43739</v>
      </c>
      <c r="C370" s="1">
        <v>201910</v>
      </c>
      <c r="D370" s="1">
        <v>2019</v>
      </c>
      <c r="E370" s="1">
        <v>10</v>
      </c>
      <c r="F370" s="4" t="s">
        <v>256</v>
      </c>
      <c r="G370" s="4" t="s">
        <v>258</v>
      </c>
      <c r="H370" s="1">
        <v>696</v>
      </c>
      <c r="I370" s="4" t="s">
        <v>322</v>
      </c>
      <c r="J370" s="1" t="s">
        <v>323</v>
      </c>
      <c r="K370" s="1" t="s">
        <v>383</v>
      </c>
      <c r="L370" s="1">
        <v>3</v>
      </c>
      <c r="M370" s="1">
        <v>1</v>
      </c>
      <c r="N370" s="1" t="s">
        <v>384</v>
      </c>
      <c r="O370" s="1" t="s">
        <v>385</v>
      </c>
      <c r="P370" s="1">
        <v>0</v>
      </c>
      <c r="Q370" s="8">
        <v>1478252</v>
      </c>
      <c r="R370" s="8">
        <v>119574</v>
      </c>
      <c r="S370" s="8">
        <v>576412</v>
      </c>
      <c r="T370" s="8" t="s">
        <v>386</v>
      </c>
      <c r="U370" s="9">
        <f>IF(R370&gt;0,Q370/R370,"")</f>
        <v>12.362654088681486</v>
      </c>
      <c r="V370" s="10">
        <f>SUMIFS(fct_world_monthly!$J$2:$J$361,fct_world_monthly!$C$2:$C$361,C370,fct_world_monthly!$F$2:$F$361,F370)</f>
        <v>124211872</v>
      </c>
      <c r="W370" s="11">
        <f>IF(V370&gt;0,Q370/V370,"")</f>
        <v>1.190105242114055E-2</v>
      </c>
      <c r="X370" s="1" t="s">
        <v>232</v>
      </c>
      <c r="Y370" s="1" t="s">
        <v>166</v>
      </c>
      <c r="Z370" s="19">
        <f>IF(U370="","",SUMIFS(Unit_Value_Review_QC!$K$10:$K$53,Unit_Value_Review_QC!$I$10:$I$53,"PARTNER|"&amp;F370&amp;"|"&amp;I370))</f>
        <v>18.09118149032647</v>
      </c>
      <c r="AA370" s="20">
        <f>IFERROR(U370/Z370,"")</f>
        <v>0.68335249940927945</v>
      </c>
      <c r="AB370" s="4" t="str">
        <f>IF(OR(N370&lt;&gt;"REPORTED",U370=""),"NOT_APPLICABLE",IF(OR(AA370&lt;Unit_Value_Review_QC!$I$6,AA370&gt;Unit_Value_Review_QC!$I$5),"REVIEW","WITHIN_BAND"))</f>
        <v>WITHIN_BAND</v>
      </c>
    </row>
    <row r="371" spans="1:28">
      <c r="A371" s="1" t="s">
        <v>755</v>
      </c>
      <c r="B371" s="6">
        <v>43739</v>
      </c>
      <c r="C371" s="1">
        <v>201910</v>
      </c>
      <c r="D371" s="1">
        <v>2019</v>
      </c>
      <c r="E371" s="1">
        <v>10</v>
      </c>
      <c r="F371" s="4" t="s">
        <v>256</v>
      </c>
      <c r="G371" s="4" t="s">
        <v>258</v>
      </c>
      <c r="H371" s="1">
        <v>720</v>
      </c>
      <c r="I371" s="4" t="s">
        <v>325</v>
      </c>
      <c r="J371" s="1" t="s">
        <v>326</v>
      </c>
      <c r="K371" s="1" t="s">
        <v>383</v>
      </c>
      <c r="L371" s="1">
        <v>3</v>
      </c>
      <c r="M371" s="1">
        <v>1</v>
      </c>
      <c r="N371" s="1" t="s">
        <v>384</v>
      </c>
      <c r="O371" s="1" t="s">
        <v>385</v>
      </c>
      <c r="P371" s="1">
        <v>0</v>
      </c>
      <c r="Q371" s="8">
        <v>5070835</v>
      </c>
      <c r="R371" s="8">
        <v>327945</v>
      </c>
      <c r="S371" s="8">
        <v>1405839</v>
      </c>
      <c r="T371" s="8" t="s">
        <v>386</v>
      </c>
      <c r="U371" s="9">
        <f>IF(R371&gt;0,Q371/R371,"")</f>
        <v>15.462455594688134</v>
      </c>
      <c r="V371" s="10">
        <f>SUMIFS(fct_world_monthly!$J$2:$J$361,fct_world_monthly!$C$2:$C$361,C371,fct_world_monthly!$F$2:$F$361,F371)</f>
        <v>124211872</v>
      </c>
      <c r="W371" s="11">
        <f>IF(V371&gt;0,Q371/V371,"")</f>
        <v>4.0824076783900334E-2</v>
      </c>
      <c r="X371" s="1" t="s">
        <v>232</v>
      </c>
      <c r="Y371" s="1" t="s">
        <v>166</v>
      </c>
      <c r="Z371" s="19">
        <f>IF(U371="","",SUMIFS(Unit_Value_Review_QC!$K$10:$K$53,Unit_Value_Review_QC!$I$10:$I$53,"PARTNER|"&amp;F371&amp;"|"&amp;I371))</f>
        <v>18.213915185849537</v>
      </c>
      <c r="AA371" s="20">
        <f>IFERROR(U371/Z371,"")</f>
        <v>0.84893640037925377</v>
      </c>
      <c r="AB371" s="4" t="str">
        <f>IF(OR(N371&lt;&gt;"REPORTED",U371=""),"NOT_APPLICABLE",IF(OR(AA371&lt;Unit_Value_Review_QC!$I$6,AA371&gt;Unit_Value_Review_QC!$I$5),"REVIEW","WITHIN_BAND"))</f>
        <v>WITHIN_BAND</v>
      </c>
    </row>
    <row r="372" spans="1:28">
      <c r="A372" s="1" t="s">
        <v>756</v>
      </c>
      <c r="B372" s="6">
        <v>43739</v>
      </c>
      <c r="C372" s="1">
        <v>201910</v>
      </c>
      <c r="D372" s="1">
        <v>2019</v>
      </c>
      <c r="E372" s="1">
        <v>10</v>
      </c>
      <c r="F372" s="4" t="s">
        <v>265</v>
      </c>
      <c r="G372" s="4" t="s">
        <v>266</v>
      </c>
      <c r="H372" s="1">
        <v>52</v>
      </c>
      <c r="I372" s="4" t="s">
        <v>296</v>
      </c>
      <c r="J372" s="1" t="s">
        <v>297</v>
      </c>
      <c r="K372" s="1" t="s">
        <v>383</v>
      </c>
      <c r="L372" s="1">
        <v>3</v>
      </c>
      <c r="M372" s="1">
        <v>1</v>
      </c>
      <c r="N372" s="1" t="s">
        <v>384</v>
      </c>
      <c r="O372" s="1" t="s">
        <v>385</v>
      </c>
      <c r="P372" s="1">
        <v>0</v>
      </c>
      <c r="Q372" s="8">
        <v>12129909</v>
      </c>
      <c r="R372" s="8">
        <v>674185</v>
      </c>
      <c r="S372" s="8">
        <v>1897619</v>
      </c>
      <c r="T372" s="8" t="s">
        <v>386</v>
      </c>
      <c r="U372" s="9">
        <f>IF(R372&gt;0,Q372/R372,"")</f>
        <v>17.991959180343674</v>
      </c>
      <c r="V372" s="10">
        <f>SUMIFS(fct_world_monthly!$J$2:$J$361,fct_world_monthly!$C$2:$C$361,C372,fct_world_monthly!$F$2:$F$361,F372)</f>
        <v>116502063</v>
      </c>
      <c r="W372" s="11">
        <f>IF(V372&gt;0,Q372/V372,"")</f>
        <v>0.10411754682833385</v>
      </c>
      <c r="X372" s="1" t="s">
        <v>232</v>
      </c>
      <c r="Y372" s="1" t="s">
        <v>166</v>
      </c>
      <c r="Z372" s="19">
        <f>IF(U372="","",SUMIFS(Unit_Value_Review_QC!$K$10:$K$53,Unit_Value_Review_QC!$I$10:$I$53,"PARTNER|"&amp;F372&amp;"|"&amp;I372))</f>
        <v>19.213268245879746</v>
      </c>
      <c r="AA372" s="20">
        <f>IFERROR(U372/Z372,"")</f>
        <v>0.93643408034976139</v>
      </c>
      <c r="AB372" s="4" t="str">
        <f>IF(OR(N372&lt;&gt;"REPORTED",U372=""),"NOT_APPLICABLE",IF(OR(AA372&lt;Unit_Value_Review_QC!$I$6,AA372&gt;Unit_Value_Review_QC!$I$5),"REVIEW","WITHIN_BAND"))</f>
        <v>WITHIN_BAND</v>
      </c>
    </row>
    <row r="373" spans="1:28">
      <c r="A373" s="1" t="s">
        <v>757</v>
      </c>
      <c r="B373" s="6">
        <v>43739</v>
      </c>
      <c r="C373" s="1">
        <v>201910</v>
      </c>
      <c r="D373" s="1">
        <v>2019</v>
      </c>
      <c r="E373" s="1">
        <v>10</v>
      </c>
      <c r="F373" s="4" t="s">
        <v>265</v>
      </c>
      <c r="G373" s="4" t="s">
        <v>266</v>
      </c>
      <c r="H373" s="1">
        <v>204</v>
      </c>
      <c r="I373" s="4" t="s">
        <v>301</v>
      </c>
      <c r="J373" s="1" t="s">
        <v>302</v>
      </c>
      <c r="K373" s="1" t="s">
        <v>383</v>
      </c>
      <c r="L373" s="1">
        <v>3</v>
      </c>
      <c r="M373" s="1">
        <v>1</v>
      </c>
      <c r="N373" s="1" t="s">
        <v>384</v>
      </c>
      <c r="O373" s="1" t="s">
        <v>385</v>
      </c>
      <c r="P373" s="1">
        <v>0</v>
      </c>
      <c r="Q373" s="8">
        <v>53778</v>
      </c>
      <c r="R373" s="8">
        <v>5257</v>
      </c>
      <c r="S373" s="8">
        <v>16317</v>
      </c>
      <c r="T373" s="8" t="s">
        <v>386</v>
      </c>
      <c r="U373" s="9">
        <f>IF(R373&gt;0,Q373/R373,"")</f>
        <v>10.229788852957961</v>
      </c>
      <c r="V373" s="10">
        <f>SUMIFS(fct_world_monthly!$J$2:$J$361,fct_world_monthly!$C$2:$C$361,C373,fct_world_monthly!$F$2:$F$361,F373)</f>
        <v>116502063</v>
      </c>
      <c r="W373" s="11">
        <f>IF(V373&gt;0,Q373/V373,"")</f>
        <v>4.6160555972300679E-4</v>
      </c>
      <c r="X373" s="1" t="s">
        <v>232</v>
      </c>
      <c r="Y373" s="1" t="s">
        <v>166</v>
      </c>
      <c r="Z373" s="19">
        <f>IF(U373="","",SUMIFS(Unit_Value_Review_QC!$K$10:$K$53,Unit_Value_Review_QC!$I$10:$I$53,"PARTNER|"&amp;F373&amp;"|"&amp;I373))</f>
        <v>16.024818561257973</v>
      </c>
      <c r="AA373" s="20">
        <f>IFERROR(U373/Z373,"")</f>
        <v>0.63837158678911787</v>
      </c>
      <c r="AB373" s="4" t="str">
        <f>IF(OR(N373&lt;&gt;"REPORTED",U373=""),"NOT_APPLICABLE",IF(OR(AA373&lt;Unit_Value_Review_QC!$I$6,AA373&gt;Unit_Value_Review_QC!$I$5),"REVIEW","WITHIN_BAND"))</f>
        <v>WITHIN_BAND</v>
      </c>
    </row>
    <row r="374" spans="1:28">
      <c r="A374" s="1" t="s">
        <v>758</v>
      </c>
      <c r="B374" s="6">
        <v>43739</v>
      </c>
      <c r="C374" s="1">
        <v>201910</v>
      </c>
      <c r="D374" s="1">
        <v>2019</v>
      </c>
      <c r="E374" s="1">
        <v>10</v>
      </c>
      <c r="F374" s="4" t="s">
        <v>265</v>
      </c>
      <c r="G374" s="4" t="s">
        <v>266</v>
      </c>
      <c r="H374" s="1">
        <v>662</v>
      </c>
      <c r="I374" s="4" t="s">
        <v>304</v>
      </c>
      <c r="J374" s="1" t="s">
        <v>305</v>
      </c>
      <c r="K374" s="1" t="s">
        <v>383</v>
      </c>
      <c r="L374" s="1">
        <v>3</v>
      </c>
      <c r="M374" s="1">
        <v>1</v>
      </c>
      <c r="N374" s="1" t="s">
        <v>384</v>
      </c>
      <c r="O374" s="1" t="s">
        <v>385</v>
      </c>
      <c r="P374" s="1">
        <v>0</v>
      </c>
      <c r="Q374" s="8">
        <v>279601</v>
      </c>
      <c r="R374" s="8">
        <v>20205</v>
      </c>
      <c r="S374" s="8">
        <v>62208</v>
      </c>
      <c r="T374" s="8" t="s">
        <v>386</v>
      </c>
      <c r="U374" s="9">
        <f>IF(R374&gt;0,Q374/R374,"")</f>
        <v>13.83820836426627</v>
      </c>
      <c r="V374" s="10">
        <f>SUMIFS(fct_world_monthly!$J$2:$J$361,fct_world_monthly!$C$2:$C$361,C374,fct_world_monthly!$F$2:$F$361,F374)</f>
        <v>116502063</v>
      </c>
      <c r="W374" s="11">
        <f>IF(V374&gt;0,Q374/V374,"")</f>
        <v>2.3999660847207486E-3</v>
      </c>
      <c r="X374" s="1" t="s">
        <v>232</v>
      </c>
      <c r="Y374" s="1" t="s">
        <v>166</v>
      </c>
      <c r="Z374" s="19">
        <f>IF(U374="","",SUMIFS(Unit_Value_Review_QC!$K$10:$K$53,Unit_Value_Review_QC!$I$10:$I$53,"PARTNER|"&amp;F374&amp;"|"&amp;I374))</f>
        <v>13.24068828999865</v>
      </c>
      <c r="AA374" s="20">
        <f>IFERROR(U374/Z374,"")</f>
        <v>1.0451275689889141</v>
      </c>
      <c r="AB374" s="4" t="str">
        <f>IF(OR(N374&lt;&gt;"REPORTED",U374=""),"NOT_APPLICABLE",IF(OR(AA374&lt;Unit_Value_Review_QC!$I$6,AA374&gt;Unit_Value_Review_QC!$I$5),"REVIEW","WITHIN_BAND"))</f>
        <v>WITHIN_BAND</v>
      </c>
    </row>
    <row r="375" spans="1:28">
      <c r="A375" s="1" t="s">
        <v>759</v>
      </c>
      <c r="B375" s="6">
        <v>43739</v>
      </c>
      <c r="C375" s="1">
        <v>201910</v>
      </c>
      <c r="D375" s="1">
        <v>2019</v>
      </c>
      <c r="E375" s="1">
        <v>10</v>
      </c>
      <c r="F375" s="4" t="s">
        <v>265</v>
      </c>
      <c r="G375" s="4" t="s">
        <v>266</v>
      </c>
      <c r="H375" s="1">
        <v>664</v>
      </c>
      <c r="I375" s="4" t="s">
        <v>307</v>
      </c>
      <c r="J375" s="1" t="s">
        <v>308</v>
      </c>
      <c r="K375" s="1" t="s">
        <v>383</v>
      </c>
      <c r="L375" s="1">
        <v>3</v>
      </c>
      <c r="M375" s="1">
        <v>1</v>
      </c>
      <c r="N375" s="1" t="s">
        <v>384</v>
      </c>
      <c r="O375" s="1" t="s">
        <v>385</v>
      </c>
      <c r="P375" s="1">
        <v>0</v>
      </c>
      <c r="Q375" s="8">
        <v>512787</v>
      </c>
      <c r="R375" s="8">
        <v>39461</v>
      </c>
      <c r="S375" s="8">
        <v>104331</v>
      </c>
      <c r="T375" s="8" t="s">
        <v>386</v>
      </c>
      <c r="U375" s="9">
        <f>IF(R375&gt;0,Q375/R375,"")</f>
        <v>12.99477965586275</v>
      </c>
      <c r="V375" s="10">
        <f>SUMIFS(fct_world_monthly!$J$2:$J$361,fct_world_monthly!$C$2:$C$361,C375,fct_world_monthly!$F$2:$F$361,F375)</f>
        <v>116502063</v>
      </c>
      <c r="W375" s="11">
        <f>IF(V375&gt;0,Q375/V375,"")</f>
        <v>4.4015272072907416E-3</v>
      </c>
      <c r="X375" s="1" t="s">
        <v>232</v>
      </c>
      <c r="Y375" s="1" t="s">
        <v>166</v>
      </c>
      <c r="Z375" s="19">
        <f>IF(U375="","",SUMIFS(Unit_Value_Review_QC!$K$10:$K$53,Unit_Value_Review_QC!$I$10:$I$53,"PARTNER|"&amp;F375&amp;"|"&amp;I375))</f>
        <v>13.033767004833301</v>
      </c>
      <c r="AA375" s="20">
        <f>IFERROR(U375/Z375,"")</f>
        <v>0.99700874283266738</v>
      </c>
      <c r="AB375" s="4" t="str">
        <f>IF(OR(N375&lt;&gt;"REPORTED",U375=""),"NOT_APPLICABLE",IF(OR(AA375&lt;Unit_Value_Review_QC!$I$6,AA375&gt;Unit_Value_Review_QC!$I$5),"REVIEW","WITHIN_BAND"))</f>
        <v>WITHIN_BAND</v>
      </c>
    </row>
    <row r="376" spans="1:28">
      <c r="A376" s="1" t="s">
        <v>760</v>
      </c>
      <c r="B376" s="6">
        <v>43739</v>
      </c>
      <c r="C376" s="1">
        <v>201910</v>
      </c>
      <c r="D376" s="1">
        <v>2019</v>
      </c>
      <c r="E376" s="1">
        <v>10</v>
      </c>
      <c r="F376" s="4" t="s">
        <v>265</v>
      </c>
      <c r="G376" s="4" t="s">
        <v>266</v>
      </c>
      <c r="H376" s="1">
        <v>666</v>
      </c>
      <c r="I376" s="4" t="s">
        <v>310</v>
      </c>
      <c r="J376" s="1" t="s">
        <v>311</v>
      </c>
      <c r="K376" s="1" t="s">
        <v>383</v>
      </c>
      <c r="L376" s="1">
        <v>3</v>
      </c>
      <c r="M376" s="1">
        <v>1</v>
      </c>
      <c r="N376" s="1" t="s">
        <v>384</v>
      </c>
      <c r="O376" s="1" t="s">
        <v>385</v>
      </c>
      <c r="P376" s="1">
        <v>0</v>
      </c>
      <c r="Q376" s="8">
        <v>22463332</v>
      </c>
      <c r="R376" s="8">
        <v>1728864</v>
      </c>
      <c r="S376" s="8">
        <v>4527392</v>
      </c>
      <c r="T376" s="8" t="s">
        <v>386</v>
      </c>
      <c r="U376" s="9">
        <f>IF(R376&gt;0,Q376/R376,"")</f>
        <v>12.99311686749218</v>
      </c>
      <c r="V376" s="10">
        <f>SUMIFS(fct_world_monthly!$J$2:$J$361,fct_world_monthly!$C$2:$C$361,C376,fct_world_monthly!$F$2:$F$361,F376)</f>
        <v>116502063</v>
      </c>
      <c r="W376" s="11">
        <f>IF(V376&gt;0,Q376/V376,"")</f>
        <v>0.19281488603339153</v>
      </c>
      <c r="X376" s="1" t="s">
        <v>232</v>
      </c>
      <c r="Y376" s="1" t="s">
        <v>166</v>
      </c>
      <c r="Z376" s="19">
        <f>IF(U376="","",SUMIFS(Unit_Value_Review_QC!$K$10:$K$53,Unit_Value_Review_QC!$I$10:$I$53,"PARTNER|"&amp;F376&amp;"|"&amp;I376))</f>
        <v>12.503788450831344</v>
      </c>
      <c r="AA376" s="20">
        <f>IFERROR(U376/Z376,"")</f>
        <v>1.0391344126290223</v>
      </c>
      <c r="AB376" s="4" t="str">
        <f>IF(OR(N376&lt;&gt;"REPORTED",U376=""),"NOT_APPLICABLE",IF(OR(AA376&lt;Unit_Value_Review_QC!$I$6,AA376&gt;Unit_Value_Review_QC!$I$5),"REVIEW","WITHIN_BAND"))</f>
        <v>WITHIN_BAND</v>
      </c>
    </row>
    <row r="377" spans="1:28">
      <c r="A377" s="1" t="s">
        <v>761</v>
      </c>
      <c r="B377" s="6">
        <v>43739</v>
      </c>
      <c r="C377" s="1">
        <v>201910</v>
      </c>
      <c r="D377" s="1">
        <v>2019</v>
      </c>
      <c r="E377" s="1">
        <v>10</v>
      </c>
      <c r="F377" s="4" t="s">
        <v>265</v>
      </c>
      <c r="G377" s="4" t="s">
        <v>266</v>
      </c>
      <c r="H377" s="1">
        <v>669</v>
      </c>
      <c r="I377" s="4" t="s">
        <v>313</v>
      </c>
      <c r="J377" s="1" t="s">
        <v>314</v>
      </c>
      <c r="K377" s="1" t="s">
        <v>383</v>
      </c>
      <c r="L377" s="1">
        <v>3</v>
      </c>
      <c r="M377" s="1">
        <v>1</v>
      </c>
      <c r="N377" s="1" t="s">
        <v>384</v>
      </c>
      <c r="O377" s="1" t="s">
        <v>385</v>
      </c>
      <c r="P377" s="1">
        <v>0</v>
      </c>
      <c r="Q377" s="8">
        <v>396378</v>
      </c>
      <c r="R377" s="8">
        <v>27084</v>
      </c>
      <c r="S377" s="8">
        <v>75252</v>
      </c>
      <c r="T377" s="8" t="s">
        <v>386</v>
      </c>
      <c r="U377" s="9">
        <f>IF(R377&gt;0,Q377/R377,"")</f>
        <v>14.635135135135135</v>
      </c>
      <c r="V377" s="10">
        <f>SUMIFS(fct_world_monthly!$J$2:$J$361,fct_world_monthly!$C$2:$C$361,C377,fct_world_monthly!$F$2:$F$361,F377)</f>
        <v>116502063</v>
      </c>
      <c r="W377" s="11">
        <f>IF(V377&gt;0,Q377/V377,"")</f>
        <v>3.4023260171796273E-3</v>
      </c>
      <c r="X377" s="1" t="s">
        <v>232</v>
      </c>
      <c r="Y377" s="1" t="s">
        <v>166</v>
      </c>
      <c r="Z377" s="19">
        <f>IF(U377="","",SUMIFS(Unit_Value_Review_QC!$K$10:$K$53,Unit_Value_Review_QC!$I$10:$I$53,"PARTNER|"&amp;F377&amp;"|"&amp;I377))</f>
        <v>16.58404384448577</v>
      </c>
      <c r="AA377" s="20">
        <f>IFERROR(U377/Z377,"")</f>
        <v>0.88248290178039712</v>
      </c>
      <c r="AB377" s="4" t="str">
        <f>IF(OR(N377&lt;&gt;"REPORTED",U377=""),"NOT_APPLICABLE",IF(OR(AA377&lt;Unit_Value_Review_QC!$I$6,AA377&gt;Unit_Value_Review_QC!$I$5),"REVIEW","WITHIN_BAND"))</f>
        <v>WITHIN_BAND</v>
      </c>
    </row>
    <row r="378" spans="1:28">
      <c r="A378" s="1" t="s">
        <v>762</v>
      </c>
      <c r="B378" s="6">
        <v>43739</v>
      </c>
      <c r="C378" s="1">
        <v>201910</v>
      </c>
      <c r="D378" s="1">
        <v>2019</v>
      </c>
      <c r="E378" s="1">
        <v>10</v>
      </c>
      <c r="F378" s="4" t="s">
        <v>265</v>
      </c>
      <c r="G378" s="4" t="s">
        <v>266</v>
      </c>
      <c r="H378" s="1">
        <v>676</v>
      </c>
      <c r="I378" s="4" t="s">
        <v>316</v>
      </c>
      <c r="J378" s="1" t="s">
        <v>317</v>
      </c>
      <c r="K378" s="1" t="s">
        <v>383</v>
      </c>
      <c r="L378" s="1">
        <v>3</v>
      </c>
      <c r="M378" s="1">
        <v>1</v>
      </c>
      <c r="N378" s="1" t="s">
        <v>384</v>
      </c>
      <c r="O378" s="1" t="s">
        <v>385</v>
      </c>
      <c r="P378" s="1">
        <v>0</v>
      </c>
      <c r="Q378" s="8">
        <v>5085753</v>
      </c>
      <c r="R378" s="8">
        <v>472621</v>
      </c>
      <c r="S378" s="8">
        <v>1366815</v>
      </c>
      <c r="T378" s="8" t="s">
        <v>386</v>
      </c>
      <c r="U378" s="9">
        <f>IF(R378&gt;0,Q378/R378,"")</f>
        <v>10.760742751591655</v>
      </c>
      <c r="V378" s="10">
        <f>SUMIFS(fct_world_monthly!$J$2:$J$361,fct_world_monthly!$C$2:$C$361,C378,fct_world_monthly!$F$2:$F$361,F378)</f>
        <v>116502063</v>
      </c>
      <c r="W378" s="11">
        <f>IF(V378&gt;0,Q378/V378,"")</f>
        <v>4.3653759161329186E-2</v>
      </c>
      <c r="X378" s="1" t="s">
        <v>232</v>
      </c>
      <c r="Y378" s="1" t="s">
        <v>166</v>
      </c>
      <c r="Z378" s="19">
        <f>IF(U378="","",SUMIFS(Unit_Value_Review_QC!$K$10:$K$53,Unit_Value_Review_QC!$I$10:$I$53,"PARTNER|"&amp;F378&amp;"|"&amp;I378))</f>
        <v>12.705450477595873</v>
      </c>
      <c r="AA378" s="20">
        <f>IFERROR(U378/Z378,"")</f>
        <v>0.84693909677319879</v>
      </c>
      <c r="AB378" s="4" t="str">
        <f>IF(OR(N378&lt;&gt;"REPORTED",U378=""),"NOT_APPLICABLE",IF(OR(AA378&lt;Unit_Value_Review_QC!$I$6,AA378&gt;Unit_Value_Review_QC!$I$5),"REVIEW","WITHIN_BAND"))</f>
        <v>WITHIN_BAND</v>
      </c>
    </row>
    <row r="379" spans="1:28">
      <c r="A379" s="1" t="s">
        <v>763</v>
      </c>
      <c r="B379" s="6">
        <v>43739</v>
      </c>
      <c r="C379" s="1">
        <v>201910</v>
      </c>
      <c r="D379" s="1">
        <v>2019</v>
      </c>
      <c r="E379" s="1">
        <v>10</v>
      </c>
      <c r="F379" s="4" t="s">
        <v>265</v>
      </c>
      <c r="G379" s="4" t="s">
        <v>266</v>
      </c>
      <c r="H379" s="1">
        <v>690</v>
      </c>
      <c r="I379" s="4" t="s">
        <v>319</v>
      </c>
      <c r="J379" s="1" t="s">
        <v>320</v>
      </c>
      <c r="K379" s="1" t="s">
        <v>383</v>
      </c>
      <c r="L379" s="1">
        <v>3</v>
      </c>
      <c r="M379" s="1">
        <v>1</v>
      </c>
      <c r="N379" s="1" t="s">
        <v>384</v>
      </c>
      <c r="O379" s="1" t="s">
        <v>385</v>
      </c>
      <c r="P379" s="1">
        <v>0</v>
      </c>
      <c r="Q379" s="8">
        <v>438469</v>
      </c>
      <c r="R379" s="8">
        <v>22804</v>
      </c>
      <c r="S379" s="8">
        <v>69369</v>
      </c>
      <c r="T379" s="8" t="s">
        <v>386</v>
      </c>
      <c r="U379" s="9">
        <f>IF(R379&gt;0,Q379/R379,"")</f>
        <v>19.227723206455007</v>
      </c>
      <c r="V379" s="10">
        <f>SUMIFS(fct_world_monthly!$J$2:$J$361,fct_world_monthly!$C$2:$C$361,C379,fct_world_monthly!$F$2:$F$361,F379)</f>
        <v>116502063</v>
      </c>
      <c r="W379" s="11">
        <f>IF(V379&gt;0,Q379/V379,"")</f>
        <v>3.7636157567441531E-3</v>
      </c>
      <c r="X379" s="1" t="s">
        <v>232</v>
      </c>
      <c r="Y379" s="1" t="s">
        <v>166</v>
      </c>
      <c r="Z379" s="19">
        <f>IF(U379="","",SUMIFS(Unit_Value_Review_QC!$K$10:$K$53,Unit_Value_Review_QC!$I$10:$I$53,"PARTNER|"&amp;F379&amp;"|"&amp;I379))</f>
        <v>23.234221767733438</v>
      </c>
      <c r="AA379" s="20">
        <f>IFERROR(U379/Z379,"")</f>
        <v>0.82756045796022903</v>
      </c>
      <c r="AB379" s="4" t="str">
        <f>IF(OR(N379&lt;&gt;"REPORTED",U379=""),"NOT_APPLICABLE",IF(OR(AA379&lt;Unit_Value_Review_QC!$I$6,AA379&gt;Unit_Value_Review_QC!$I$5),"REVIEW","WITHIN_BAND"))</f>
        <v>WITHIN_BAND</v>
      </c>
    </row>
    <row r="380" spans="1:28">
      <c r="A380" s="1" t="s">
        <v>764</v>
      </c>
      <c r="B380" s="6">
        <v>43739</v>
      </c>
      <c r="C380" s="1">
        <v>201910</v>
      </c>
      <c r="D380" s="1">
        <v>2019</v>
      </c>
      <c r="E380" s="1">
        <v>10</v>
      </c>
      <c r="F380" s="4" t="s">
        <v>265</v>
      </c>
      <c r="G380" s="4" t="s">
        <v>266</v>
      </c>
      <c r="H380" s="1">
        <v>696</v>
      </c>
      <c r="I380" s="4" t="s">
        <v>322</v>
      </c>
      <c r="J380" s="1" t="s">
        <v>323</v>
      </c>
      <c r="K380" s="1" t="s">
        <v>383</v>
      </c>
      <c r="L380" s="1">
        <v>3</v>
      </c>
      <c r="M380" s="1">
        <v>1</v>
      </c>
      <c r="N380" s="1" t="s">
        <v>384</v>
      </c>
      <c r="O380" s="1" t="s">
        <v>385</v>
      </c>
      <c r="P380" s="1">
        <v>0</v>
      </c>
      <c r="Q380" s="8">
        <v>7714356</v>
      </c>
      <c r="R380" s="8">
        <v>535921</v>
      </c>
      <c r="S380" s="8">
        <v>1581980</v>
      </c>
      <c r="T380" s="8" t="s">
        <v>386</v>
      </c>
      <c r="U380" s="9">
        <f>IF(R380&gt;0,Q380/R380,"")</f>
        <v>14.394576812627234</v>
      </c>
      <c r="V380" s="10">
        <f>SUMIFS(fct_world_monthly!$J$2:$J$361,fct_world_monthly!$C$2:$C$361,C380,fct_world_monthly!$F$2:$F$361,F380)</f>
        <v>116502063</v>
      </c>
      <c r="W380" s="11">
        <f>IF(V380&gt;0,Q380/V380,"")</f>
        <v>6.621647549709056E-2</v>
      </c>
      <c r="X380" s="1" t="s">
        <v>232</v>
      </c>
      <c r="Y380" s="1" t="s">
        <v>166</v>
      </c>
      <c r="Z380" s="19">
        <f>IF(U380="","",SUMIFS(Unit_Value_Review_QC!$K$10:$K$53,Unit_Value_Review_QC!$I$10:$I$53,"PARTNER|"&amp;F380&amp;"|"&amp;I380))</f>
        <v>12.339390026247985</v>
      </c>
      <c r="AA380" s="20">
        <f>IFERROR(U380/Z380,"")</f>
        <v>1.1665549741119712</v>
      </c>
      <c r="AB380" s="4" t="str">
        <f>IF(OR(N380&lt;&gt;"REPORTED",U380=""),"NOT_APPLICABLE",IF(OR(AA380&lt;Unit_Value_Review_QC!$I$6,AA380&gt;Unit_Value_Review_QC!$I$5),"REVIEW","WITHIN_BAND"))</f>
        <v>WITHIN_BAND</v>
      </c>
    </row>
    <row r="381" spans="1:28">
      <c r="A381" s="1" t="s">
        <v>765</v>
      </c>
      <c r="B381" s="6">
        <v>43739</v>
      </c>
      <c r="C381" s="1">
        <v>201910</v>
      </c>
      <c r="D381" s="1">
        <v>2019</v>
      </c>
      <c r="E381" s="1">
        <v>10</v>
      </c>
      <c r="F381" s="4" t="s">
        <v>265</v>
      </c>
      <c r="G381" s="4" t="s">
        <v>266</v>
      </c>
      <c r="H381" s="1">
        <v>720</v>
      </c>
      <c r="I381" s="4" t="s">
        <v>325</v>
      </c>
      <c r="J381" s="1" t="s">
        <v>326</v>
      </c>
      <c r="K381" s="1" t="s">
        <v>383</v>
      </c>
      <c r="L381" s="1">
        <v>3</v>
      </c>
      <c r="M381" s="1">
        <v>1</v>
      </c>
      <c r="N381" s="1" t="s">
        <v>384</v>
      </c>
      <c r="O381" s="1" t="s">
        <v>385</v>
      </c>
      <c r="P381" s="1">
        <v>0</v>
      </c>
      <c r="Q381" s="8">
        <v>39557011</v>
      </c>
      <c r="R381" s="8">
        <v>2803453</v>
      </c>
      <c r="S381" s="8">
        <v>7563428</v>
      </c>
      <c r="T381" s="8" t="s">
        <v>386</v>
      </c>
      <c r="U381" s="9">
        <f>IF(R381&gt;0,Q381/R381,"")</f>
        <v>14.110103147796664</v>
      </c>
      <c r="V381" s="10">
        <f>SUMIFS(fct_world_monthly!$J$2:$J$361,fct_world_monthly!$C$2:$C$361,C381,fct_world_monthly!$F$2:$F$361,F381)</f>
        <v>116502063</v>
      </c>
      <c r="W381" s="11">
        <f>IF(V381&gt;0,Q381/V381,"")</f>
        <v>0.33953914618662162</v>
      </c>
      <c r="X381" s="1" t="s">
        <v>232</v>
      </c>
      <c r="Y381" s="1" t="s">
        <v>166</v>
      </c>
      <c r="Z381" s="19">
        <f>IF(U381="","",SUMIFS(Unit_Value_Review_QC!$K$10:$K$53,Unit_Value_Review_QC!$I$10:$I$53,"PARTNER|"&amp;F381&amp;"|"&amp;I381))</f>
        <v>15.158852636173485</v>
      </c>
      <c r="AA381" s="20">
        <f>IFERROR(U381/Z381,"")</f>
        <v>0.93081603776039123</v>
      </c>
      <c r="AB381" s="4" t="str">
        <f>IF(OR(N381&lt;&gt;"REPORTED",U381=""),"NOT_APPLICABLE",IF(OR(AA381&lt;Unit_Value_Review_QC!$I$6,AA381&gt;Unit_Value_Review_QC!$I$5),"REVIEW","WITHIN_BAND"))</f>
        <v>WITHIN_BAND</v>
      </c>
    </row>
    <row r="382" spans="1:28">
      <c r="A382" s="1" t="s">
        <v>766</v>
      </c>
      <c r="B382" s="6">
        <v>43739</v>
      </c>
      <c r="C382" s="1">
        <v>201910</v>
      </c>
      <c r="D382" s="1">
        <v>2019</v>
      </c>
      <c r="E382" s="1">
        <v>10</v>
      </c>
      <c r="F382" s="4" t="s">
        <v>271</v>
      </c>
      <c r="G382" s="4" t="s">
        <v>273</v>
      </c>
      <c r="H382" s="1">
        <v>52</v>
      </c>
      <c r="I382" s="4" t="s">
        <v>296</v>
      </c>
      <c r="J382" s="1" t="s">
        <v>297</v>
      </c>
      <c r="K382" s="1" t="s">
        <v>383</v>
      </c>
      <c r="L382" s="1">
        <v>3</v>
      </c>
      <c r="M382" s="1">
        <v>1</v>
      </c>
      <c r="N382" s="1" t="s">
        <v>384</v>
      </c>
      <c r="O382" s="1" t="s">
        <v>385</v>
      </c>
      <c r="P382" s="1">
        <v>0</v>
      </c>
      <c r="Q382" s="8">
        <v>1401726</v>
      </c>
      <c r="R382" s="8">
        <v>42330</v>
      </c>
      <c r="S382" s="8">
        <v>180927</v>
      </c>
      <c r="T382" s="8" t="s">
        <v>386</v>
      </c>
      <c r="U382" s="9">
        <f>IF(R382&gt;0,Q382/R382,"")</f>
        <v>33.11424521615875</v>
      </c>
      <c r="V382" s="10">
        <f>SUMIFS(fct_world_monthly!$J$2:$J$361,fct_world_monthly!$C$2:$C$361,C382,fct_world_monthly!$F$2:$F$361,F382)</f>
        <v>45931442</v>
      </c>
      <c r="W382" s="11">
        <f>IF(V382&gt;0,Q382/V382,"")</f>
        <v>3.0517787793381275E-2</v>
      </c>
      <c r="X382" s="1" t="s">
        <v>232</v>
      </c>
      <c r="Y382" s="1" t="s">
        <v>166</v>
      </c>
      <c r="Z382" s="19">
        <f>IF(U382="","",SUMIFS(Unit_Value_Review_QC!$K$10:$K$53,Unit_Value_Review_QC!$I$10:$I$53,"PARTNER|"&amp;F382&amp;"|"&amp;I382))</f>
        <v>31.867133143721738</v>
      </c>
      <c r="AA382" s="20">
        <f>IFERROR(U382/Z382,"")</f>
        <v>1.0391347432105831</v>
      </c>
      <c r="AB382" s="4" t="str">
        <f>IF(OR(N382&lt;&gt;"REPORTED",U382=""),"NOT_APPLICABLE",IF(OR(AA382&lt;Unit_Value_Review_QC!$I$6,AA382&gt;Unit_Value_Review_QC!$I$5),"REVIEW","WITHIN_BAND"))</f>
        <v>WITHIN_BAND</v>
      </c>
    </row>
    <row r="383" spans="1:28">
      <c r="A383" s="1" t="s">
        <v>767</v>
      </c>
      <c r="B383" s="6">
        <v>43739</v>
      </c>
      <c r="C383" s="1">
        <v>201910</v>
      </c>
      <c r="D383" s="1">
        <v>2019</v>
      </c>
      <c r="E383" s="1">
        <v>10</v>
      </c>
      <c r="F383" s="4" t="s">
        <v>271</v>
      </c>
      <c r="G383" s="4" t="s">
        <v>273</v>
      </c>
      <c r="H383" s="1">
        <v>204</v>
      </c>
      <c r="I383" s="4" t="s">
        <v>301</v>
      </c>
      <c r="J383" s="1" t="s">
        <v>302</v>
      </c>
      <c r="K383" s="1" t="s">
        <v>383</v>
      </c>
      <c r="L383" s="1">
        <v>3</v>
      </c>
      <c r="M383" s="1">
        <v>1</v>
      </c>
      <c r="N383" s="1" t="s">
        <v>384</v>
      </c>
      <c r="O383" s="1" t="s">
        <v>385</v>
      </c>
      <c r="P383" s="1">
        <v>0</v>
      </c>
      <c r="Q383" s="8">
        <v>1856440</v>
      </c>
      <c r="R383" s="8">
        <v>89786</v>
      </c>
      <c r="S383" s="8">
        <v>317313</v>
      </c>
      <c r="T383" s="8" t="s">
        <v>386</v>
      </c>
      <c r="U383" s="9">
        <f>IF(R383&gt;0,Q383/R383,"")</f>
        <v>20.676274697614328</v>
      </c>
      <c r="V383" s="10">
        <f>SUMIFS(fct_world_monthly!$J$2:$J$361,fct_world_monthly!$C$2:$C$361,C383,fct_world_monthly!$F$2:$F$361,F383)</f>
        <v>45931442</v>
      </c>
      <c r="W383" s="11">
        <f>IF(V383&gt;0,Q383/V383,"")</f>
        <v>4.0417629387729651E-2</v>
      </c>
      <c r="X383" s="1" t="s">
        <v>232</v>
      </c>
      <c r="Y383" s="1" t="s">
        <v>166</v>
      </c>
      <c r="Z383" s="19">
        <f>IF(U383="","",SUMIFS(Unit_Value_Review_QC!$K$10:$K$53,Unit_Value_Review_QC!$I$10:$I$53,"PARTNER|"&amp;F383&amp;"|"&amp;I383))</f>
        <v>19.682231685892088</v>
      </c>
      <c r="AA383" s="20">
        <f>IFERROR(U383/Z383,"")</f>
        <v>1.0505045884829591</v>
      </c>
      <c r="AB383" s="4" t="str">
        <f>IF(OR(N383&lt;&gt;"REPORTED",U383=""),"NOT_APPLICABLE",IF(OR(AA383&lt;Unit_Value_Review_QC!$I$6,AA383&gt;Unit_Value_Review_QC!$I$5),"REVIEW","WITHIN_BAND"))</f>
        <v>WITHIN_BAND</v>
      </c>
    </row>
    <row r="384" spans="1:28">
      <c r="A384" s="1" t="s">
        <v>768</v>
      </c>
      <c r="B384" s="6">
        <v>43739</v>
      </c>
      <c r="C384" s="1">
        <v>201910</v>
      </c>
      <c r="D384" s="1">
        <v>2019</v>
      </c>
      <c r="E384" s="1">
        <v>10</v>
      </c>
      <c r="F384" s="4" t="s">
        <v>271</v>
      </c>
      <c r="G384" s="4" t="s">
        <v>273</v>
      </c>
      <c r="H384" s="1">
        <v>662</v>
      </c>
      <c r="I384" s="4" t="s">
        <v>304</v>
      </c>
      <c r="J384" s="1" t="s">
        <v>305</v>
      </c>
      <c r="K384" s="1" t="s">
        <v>383</v>
      </c>
      <c r="L384" s="1">
        <v>3</v>
      </c>
      <c r="M384" s="1">
        <v>1</v>
      </c>
      <c r="N384" s="1" t="s">
        <v>384</v>
      </c>
      <c r="O384" s="1" t="s">
        <v>385</v>
      </c>
      <c r="P384" s="1">
        <v>0</v>
      </c>
      <c r="Q384" s="8">
        <v>107438</v>
      </c>
      <c r="R384" s="8">
        <v>5265</v>
      </c>
      <c r="S384" s="8">
        <v>29462</v>
      </c>
      <c r="T384" s="8" t="s">
        <v>386</v>
      </c>
      <c r="U384" s="9">
        <f>IF(R384&gt;0,Q384/R384,"")</f>
        <v>20.40607787274454</v>
      </c>
      <c r="V384" s="10">
        <f>SUMIFS(fct_world_monthly!$J$2:$J$361,fct_world_monthly!$C$2:$C$361,C384,fct_world_monthly!$F$2:$F$361,F384)</f>
        <v>45931442</v>
      </c>
      <c r="W384" s="11">
        <f>IF(V384&gt;0,Q384/V384,"")</f>
        <v>2.3390948622949831E-3</v>
      </c>
      <c r="X384" s="1" t="s">
        <v>232</v>
      </c>
      <c r="Y384" s="1" t="s">
        <v>166</v>
      </c>
      <c r="Z384" s="19">
        <f>IF(U384="","",SUMIFS(Unit_Value_Review_QC!$K$10:$K$53,Unit_Value_Review_QC!$I$10:$I$53,"PARTNER|"&amp;F384&amp;"|"&amp;I384))</f>
        <v>19.366411423422985</v>
      </c>
      <c r="AA384" s="20">
        <f>IFERROR(U384/Z384,"")</f>
        <v>1.0536840009535331</v>
      </c>
      <c r="AB384" s="4" t="str">
        <f>IF(OR(N384&lt;&gt;"REPORTED",U384=""),"NOT_APPLICABLE",IF(OR(AA384&lt;Unit_Value_Review_QC!$I$6,AA384&gt;Unit_Value_Review_QC!$I$5),"REVIEW","WITHIN_BAND"))</f>
        <v>WITHIN_BAND</v>
      </c>
    </row>
    <row r="385" spans="1:28">
      <c r="A385" s="1" t="s">
        <v>769</v>
      </c>
      <c r="B385" s="6">
        <v>43739</v>
      </c>
      <c r="C385" s="1">
        <v>201910</v>
      </c>
      <c r="D385" s="1">
        <v>2019</v>
      </c>
      <c r="E385" s="1">
        <v>10</v>
      </c>
      <c r="F385" s="4" t="s">
        <v>271</v>
      </c>
      <c r="G385" s="4" t="s">
        <v>273</v>
      </c>
      <c r="H385" s="1">
        <v>664</v>
      </c>
      <c r="I385" s="4" t="s">
        <v>307</v>
      </c>
      <c r="J385" s="1" t="s">
        <v>308</v>
      </c>
      <c r="K385" s="1" t="s">
        <v>383</v>
      </c>
      <c r="L385" s="1">
        <v>3</v>
      </c>
      <c r="M385" s="1">
        <v>1</v>
      </c>
      <c r="N385" s="1" t="s">
        <v>384</v>
      </c>
      <c r="O385" s="1" t="s">
        <v>385</v>
      </c>
      <c r="P385" s="1">
        <v>0</v>
      </c>
      <c r="Q385" s="8">
        <v>3768639</v>
      </c>
      <c r="R385" s="8">
        <v>116265</v>
      </c>
      <c r="S385" s="8">
        <v>355172</v>
      </c>
      <c r="T385" s="8" t="s">
        <v>386</v>
      </c>
      <c r="U385" s="9">
        <f>IF(R385&gt;0,Q385/R385,"")</f>
        <v>32.414217520319959</v>
      </c>
      <c r="V385" s="10">
        <f>SUMIFS(fct_world_monthly!$J$2:$J$361,fct_world_monthly!$C$2:$C$361,C385,fct_world_monthly!$F$2:$F$361,F385)</f>
        <v>45931442</v>
      </c>
      <c r="W385" s="11">
        <f>IF(V385&gt;0,Q385/V385,"")</f>
        <v>8.2049220226963482E-2</v>
      </c>
      <c r="X385" s="1" t="s">
        <v>232</v>
      </c>
      <c r="Y385" s="1" t="s">
        <v>166</v>
      </c>
      <c r="Z385" s="19">
        <f>IF(U385="","",SUMIFS(Unit_Value_Review_QC!$K$10:$K$53,Unit_Value_Review_QC!$I$10:$I$53,"PARTNER|"&amp;F385&amp;"|"&amp;I385))</f>
        <v>29.827360886039607</v>
      </c>
      <c r="AA385" s="20">
        <f>IFERROR(U385/Z385,"")</f>
        <v>1.0867276405768471</v>
      </c>
      <c r="AB385" s="4" t="str">
        <f>IF(OR(N385&lt;&gt;"REPORTED",U385=""),"NOT_APPLICABLE",IF(OR(AA385&lt;Unit_Value_Review_QC!$I$6,AA385&gt;Unit_Value_Review_QC!$I$5),"REVIEW","WITHIN_BAND"))</f>
        <v>WITHIN_BAND</v>
      </c>
    </row>
    <row r="386" spans="1:28">
      <c r="A386" s="1" t="s">
        <v>770</v>
      </c>
      <c r="B386" s="6">
        <v>43739</v>
      </c>
      <c r="C386" s="1">
        <v>201910</v>
      </c>
      <c r="D386" s="1">
        <v>2019</v>
      </c>
      <c r="E386" s="1">
        <v>10</v>
      </c>
      <c r="F386" s="4" t="s">
        <v>271</v>
      </c>
      <c r="G386" s="4" t="s">
        <v>273</v>
      </c>
      <c r="H386" s="1">
        <v>666</v>
      </c>
      <c r="I386" s="4" t="s">
        <v>310</v>
      </c>
      <c r="J386" s="1" t="s">
        <v>311</v>
      </c>
      <c r="K386" s="1" t="s">
        <v>383</v>
      </c>
      <c r="L386" s="1">
        <v>3</v>
      </c>
      <c r="M386" s="1">
        <v>1</v>
      </c>
      <c r="N386" s="1" t="s">
        <v>384</v>
      </c>
      <c r="O386" s="1" t="s">
        <v>385</v>
      </c>
      <c r="P386" s="1">
        <v>0</v>
      </c>
      <c r="Q386" s="8">
        <v>673943</v>
      </c>
      <c r="R386" s="8">
        <v>46912</v>
      </c>
      <c r="S386" s="8">
        <v>136025</v>
      </c>
      <c r="T386" s="8" t="s">
        <v>386</v>
      </c>
      <c r="U386" s="9">
        <f>IF(R386&gt;0,Q386/R386,"")</f>
        <v>14.366111016371077</v>
      </c>
      <c r="V386" s="10">
        <f>SUMIFS(fct_world_monthly!$J$2:$J$361,fct_world_monthly!$C$2:$C$361,C386,fct_world_monthly!$F$2:$F$361,F386)</f>
        <v>45931442</v>
      </c>
      <c r="W386" s="11">
        <f>IF(V386&gt;0,Q386/V386,"")</f>
        <v>1.4672803000611216E-2</v>
      </c>
      <c r="X386" s="1" t="s">
        <v>232</v>
      </c>
      <c r="Y386" s="1" t="s">
        <v>166</v>
      </c>
      <c r="Z386" s="19">
        <f>IF(U386="","",SUMIFS(Unit_Value_Review_QC!$K$10:$K$53,Unit_Value_Review_QC!$I$10:$I$53,"PARTNER|"&amp;F386&amp;"|"&amp;I386))</f>
        <v>14.86106925541052</v>
      </c>
      <c r="AA386" s="20">
        <f>IFERROR(U386/Z386,"")</f>
        <v>0.96669430506427112</v>
      </c>
      <c r="AB386" s="4" t="str">
        <f>IF(OR(N386&lt;&gt;"REPORTED",U386=""),"NOT_APPLICABLE",IF(OR(AA386&lt;Unit_Value_Review_QC!$I$6,AA386&gt;Unit_Value_Review_QC!$I$5),"REVIEW","WITHIN_BAND"))</f>
        <v>WITHIN_BAND</v>
      </c>
    </row>
    <row r="387" spans="1:28">
      <c r="A387" s="1" t="s">
        <v>771</v>
      </c>
      <c r="B387" s="6">
        <v>43739</v>
      </c>
      <c r="C387" s="1">
        <v>201910</v>
      </c>
      <c r="D387" s="1">
        <v>2019</v>
      </c>
      <c r="E387" s="1">
        <v>10</v>
      </c>
      <c r="F387" s="4" t="s">
        <v>271</v>
      </c>
      <c r="G387" s="4" t="s">
        <v>273</v>
      </c>
      <c r="H387" s="1">
        <v>669</v>
      </c>
      <c r="I387" s="4" t="s">
        <v>313</v>
      </c>
      <c r="J387" s="1" t="s">
        <v>314</v>
      </c>
      <c r="K387" s="1" t="s">
        <v>383</v>
      </c>
      <c r="L387" s="1">
        <v>3</v>
      </c>
      <c r="M387" s="1">
        <v>1</v>
      </c>
      <c r="N387" s="1" t="s">
        <v>384</v>
      </c>
      <c r="O387" s="1" t="s">
        <v>385</v>
      </c>
      <c r="P387" s="1">
        <v>0</v>
      </c>
      <c r="Q387" s="8">
        <v>1588050</v>
      </c>
      <c r="R387" s="8">
        <v>111191</v>
      </c>
      <c r="S387" s="8">
        <v>327442</v>
      </c>
      <c r="T387" s="8" t="s">
        <v>386</v>
      </c>
      <c r="U387" s="9">
        <f>IF(R387&gt;0,Q387/R387,"")</f>
        <v>14.282181111780631</v>
      </c>
      <c r="V387" s="10">
        <f>SUMIFS(fct_world_monthly!$J$2:$J$361,fct_world_monthly!$C$2:$C$361,C387,fct_world_monthly!$F$2:$F$361,F387)</f>
        <v>45931442</v>
      </c>
      <c r="W387" s="11">
        <f>IF(V387&gt;0,Q387/V387,"")</f>
        <v>3.4574355405606466E-2</v>
      </c>
      <c r="X387" s="1" t="s">
        <v>232</v>
      </c>
      <c r="Y387" s="1" t="s">
        <v>166</v>
      </c>
      <c r="Z387" s="19">
        <f>IF(U387="","",SUMIFS(Unit_Value_Review_QC!$K$10:$K$53,Unit_Value_Review_QC!$I$10:$I$53,"PARTNER|"&amp;F387&amp;"|"&amp;I387))</f>
        <v>17.070169468034248</v>
      </c>
      <c r="AA387" s="20">
        <f>IFERROR(U387/Z387,"")</f>
        <v>0.83667482847932884</v>
      </c>
      <c r="AB387" s="4" t="str">
        <f>IF(OR(N387&lt;&gt;"REPORTED",U387=""),"NOT_APPLICABLE",IF(OR(AA387&lt;Unit_Value_Review_QC!$I$6,AA387&gt;Unit_Value_Review_QC!$I$5),"REVIEW","WITHIN_BAND"))</f>
        <v>WITHIN_BAND</v>
      </c>
    </row>
    <row r="388" spans="1:28">
      <c r="A388" s="1" t="s">
        <v>772</v>
      </c>
      <c r="B388" s="6">
        <v>43739</v>
      </c>
      <c r="C388" s="1">
        <v>201910</v>
      </c>
      <c r="D388" s="1">
        <v>2019</v>
      </c>
      <c r="E388" s="1">
        <v>10</v>
      </c>
      <c r="F388" s="4" t="s">
        <v>271</v>
      </c>
      <c r="G388" s="4" t="s">
        <v>273</v>
      </c>
      <c r="H388" s="1">
        <v>676</v>
      </c>
      <c r="I388" s="4" t="s">
        <v>316</v>
      </c>
      <c r="J388" s="1" t="s">
        <v>317</v>
      </c>
      <c r="K388" s="1" t="s">
        <v>383</v>
      </c>
      <c r="L388" s="1">
        <v>3</v>
      </c>
      <c r="M388" s="1">
        <v>1</v>
      </c>
      <c r="N388" s="1" t="s">
        <v>384</v>
      </c>
      <c r="O388" s="1" t="s">
        <v>385</v>
      </c>
      <c r="P388" s="1">
        <v>0</v>
      </c>
      <c r="Q388" s="8">
        <v>255493</v>
      </c>
      <c r="R388" s="8">
        <v>14858</v>
      </c>
      <c r="S388" s="8">
        <v>33160</v>
      </c>
      <c r="T388" s="8" t="s">
        <v>386</v>
      </c>
      <c r="U388" s="9">
        <f>IF(R388&gt;0,Q388/R388,"")</f>
        <v>17.195652173913043</v>
      </c>
      <c r="V388" s="10">
        <f>SUMIFS(fct_world_monthly!$J$2:$J$361,fct_world_monthly!$C$2:$C$361,C388,fct_world_monthly!$F$2:$F$361,F388)</f>
        <v>45931442</v>
      </c>
      <c r="W388" s="11">
        <f>IF(V388&gt;0,Q388/V388,"")</f>
        <v>5.5624859328387731E-3</v>
      </c>
      <c r="X388" s="1" t="s">
        <v>232</v>
      </c>
      <c r="Y388" s="1" t="s">
        <v>166</v>
      </c>
      <c r="Z388" s="19">
        <f>IF(U388="","",SUMIFS(Unit_Value_Review_QC!$K$10:$K$53,Unit_Value_Review_QC!$I$10:$I$53,"PARTNER|"&amp;F388&amp;"|"&amp;I388))</f>
        <v>29.259592038236608</v>
      </c>
      <c r="AA388" s="20">
        <f>IFERROR(U388/Z388,"")</f>
        <v>0.58769282057800609</v>
      </c>
      <c r="AB388" s="4" t="str">
        <f>IF(OR(N388&lt;&gt;"REPORTED",U388=""),"NOT_APPLICABLE",IF(OR(AA388&lt;Unit_Value_Review_QC!$I$6,AA388&gt;Unit_Value_Review_QC!$I$5),"REVIEW","WITHIN_BAND"))</f>
        <v>WITHIN_BAND</v>
      </c>
    </row>
    <row r="389" spans="1:28">
      <c r="A389" s="1" t="s">
        <v>773</v>
      </c>
      <c r="B389" s="6">
        <v>43739</v>
      </c>
      <c r="C389" s="1">
        <v>201910</v>
      </c>
      <c r="D389" s="1">
        <v>2019</v>
      </c>
      <c r="E389" s="1">
        <v>10</v>
      </c>
      <c r="F389" s="4" t="s">
        <v>271</v>
      </c>
      <c r="G389" s="4" t="s">
        <v>273</v>
      </c>
      <c r="H389" s="1">
        <v>690</v>
      </c>
      <c r="I389" s="4" t="s">
        <v>319</v>
      </c>
      <c r="J389" s="1" t="s">
        <v>320</v>
      </c>
      <c r="K389" s="1" t="s">
        <v>383</v>
      </c>
      <c r="L389" s="1">
        <v>3</v>
      </c>
      <c r="M389" s="1">
        <v>1</v>
      </c>
      <c r="N389" s="1" t="s">
        <v>384</v>
      </c>
      <c r="O389" s="1" t="s">
        <v>385</v>
      </c>
      <c r="P389" s="1">
        <v>0</v>
      </c>
      <c r="Q389" s="8">
        <v>2351825</v>
      </c>
      <c r="R389" s="8">
        <v>145026</v>
      </c>
      <c r="S389" s="8">
        <v>399499</v>
      </c>
      <c r="T389" s="8" t="s">
        <v>386</v>
      </c>
      <c r="U389" s="9">
        <f>IF(R389&gt;0,Q389/R389,"")</f>
        <v>16.216574958972874</v>
      </c>
      <c r="V389" s="10">
        <f>SUMIFS(fct_world_monthly!$J$2:$J$361,fct_world_monthly!$C$2:$C$361,C389,fct_world_monthly!$F$2:$F$361,F389)</f>
        <v>45931442</v>
      </c>
      <c r="W389" s="11">
        <f>IF(V389&gt;0,Q389/V389,"")</f>
        <v>5.1202942855571573E-2</v>
      </c>
      <c r="X389" s="1" t="s">
        <v>232</v>
      </c>
      <c r="Y389" s="1" t="s">
        <v>166</v>
      </c>
      <c r="Z389" s="19">
        <f>IF(U389="","",SUMIFS(Unit_Value_Review_QC!$K$10:$K$53,Unit_Value_Review_QC!$I$10:$I$53,"PARTNER|"&amp;F389&amp;"|"&amp;I389))</f>
        <v>24.149636282520802</v>
      </c>
      <c r="AA389" s="20">
        <f>IFERROR(U389/Z389,"")</f>
        <v>0.67150390048359543</v>
      </c>
      <c r="AB389" s="4" t="str">
        <f>IF(OR(N389&lt;&gt;"REPORTED",U389=""),"NOT_APPLICABLE",IF(OR(AA389&lt;Unit_Value_Review_QC!$I$6,AA389&gt;Unit_Value_Review_QC!$I$5),"REVIEW","WITHIN_BAND"))</f>
        <v>WITHIN_BAND</v>
      </c>
    </row>
    <row r="390" spans="1:28">
      <c r="A390" s="1" t="s">
        <v>774</v>
      </c>
      <c r="B390" s="6">
        <v>43739</v>
      </c>
      <c r="C390" s="1">
        <v>201910</v>
      </c>
      <c r="D390" s="1">
        <v>2019</v>
      </c>
      <c r="E390" s="1">
        <v>10</v>
      </c>
      <c r="F390" s="4" t="s">
        <v>271</v>
      </c>
      <c r="G390" s="4" t="s">
        <v>273</v>
      </c>
      <c r="H390" s="1">
        <v>696</v>
      </c>
      <c r="I390" s="4" t="s">
        <v>322</v>
      </c>
      <c r="J390" s="1" t="s">
        <v>323</v>
      </c>
      <c r="K390" s="1" t="s">
        <v>383</v>
      </c>
      <c r="L390" s="1">
        <v>3</v>
      </c>
      <c r="M390" s="1">
        <v>1</v>
      </c>
      <c r="N390" s="1" t="s">
        <v>384</v>
      </c>
      <c r="O390" s="1" t="s">
        <v>385</v>
      </c>
      <c r="P390" s="1">
        <v>0</v>
      </c>
      <c r="Q390" s="8">
        <v>70028</v>
      </c>
      <c r="R390" s="8">
        <v>3331</v>
      </c>
      <c r="S390" s="8">
        <v>5914</v>
      </c>
      <c r="T390" s="8" t="s">
        <v>386</v>
      </c>
      <c r="U390" s="9">
        <f>IF(R390&gt;0,Q390/R390,"")</f>
        <v>21.02311618132693</v>
      </c>
      <c r="V390" s="10">
        <f>SUMIFS(fct_world_monthly!$J$2:$J$361,fct_world_monthly!$C$2:$C$361,C390,fct_world_monthly!$F$2:$F$361,F390)</f>
        <v>45931442</v>
      </c>
      <c r="W390" s="11">
        <f>IF(V390&gt;0,Q390/V390,"")</f>
        <v>1.5246201066363211E-3</v>
      </c>
      <c r="X390" s="1" t="s">
        <v>232</v>
      </c>
      <c r="Y390" s="1" t="s">
        <v>166</v>
      </c>
      <c r="Z390" s="19">
        <f>IF(U390="","",SUMIFS(Unit_Value_Review_QC!$K$10:$K$53,Unit_Value_Review_QC!$I$10:$I$53,"PARTNER|"&amp;F390&amp;"|"&amp;I390))</f>
        <v>19.130986055641273</v>
      </c>
      <c r="AA390" s="20">
        <f>IFERROR(U390/Z390,"")</f>
        <v>1.0989039519543067</v>
      </c>
      <c r="AB390" s="4" t="str">
        <f>IF(OR(N390&lt;&gt;"REPORTED",U390=""),"NOT_APPLICABLE",IF(OR(AA390&lt;Unit_Value_Review_QC!$I$6,AA390&gt;Unit_Value_Review_QC!$I$5),"REVIEW","WITHIN_BAND"))</f>
        <v>WITHIN_BAND</v>
      </c>
    </row>
    <row r="391" spans="1:28">
      <c r="A391" s="1" t="s">
        <v>775</v>
      </c>
      <c r="B391" s="6">
        <v>43739</v>
      </c>
      <c r="C391" s="1">
        <v>201910</v>
      </c>
      <c r="D391" s="1">
        <v>2019</v>
      </c>
      <c r="E391" s="1">
        <v>10</v>
      </c>
      <c r="F391" s="4" t="s">
        <v>271</v>
      </c>
      <c r="G391" s="4" t="s">
        <v>273</v>
      </c>
      <c r="H391" s="1">
        <v>720</v>
      </c>
      <c r="I391" s="4" t="s">
        <v>325</v>
      </c>
      <c r="J391" s="1" t="s">
        <v>326</v>
      </c>
      <c r="K391" s="1" t="s">
        <v>383</v>
      </c>
      <c r="L391" s="1">
        <v>3</v>
      </c>
      <c r="M391" s="1">
        <v>1</v>
      </c>
      <c r="N391" s="1" t="s">
        <v>384</v>
      </c>
      <c r="O391" s="1" t="s">
        <v>385</v>
      </c>
      <c r="P391" s="1">
        <v>0</v>
      </c>
      <c r="Q391" s="8">
        <v>11438593</v>
      </c>
      <c r="R391" s="8">
        <v>412584</v>
      </c>
      <c r="S391" s="8">
        <v>1248710</v>
      </c>
      <c r="T391" s="8" t="s">
        <v>386</v>
      </c>
      <c r="U391" s="9">
        <f>IF(R391&gt;0,Q391/R391,"")</f>
        <v>27.724276753339925</v>
      </c>
      <c r="V391" s="10">
        <f>SUMIFS(fct_world_monthly!$J$2:$J$361,fct_world_monthly!$C$2:$C$361,C391,fct_world_monthly!$F$2:$F$361,F391)</f>
        <v>45931442</v>
      </c>
      <c r="W391" s="11">
        <f>IF(V391&gt;0,Q391/V391,"")</f>
        <v>0.2490362266440492</v>
      </c>
      <c r="X391" s="1" t="s">
        <v>232</v>
      </c>
      <c r="Y391" s="1" t="s">
        <v>166</v>
      </c>
      <c r="Z391" s="19">
        <f>IF(U391="","",SUMIFS(Unit_Value_Review_QC!$K$10:$K$53,Unit_Value_Review_QC!$I$10:$I$53,"PARTNER|"&amp;F391&amp;"|"&amp;I391))</f>
        <v>27.635683246354834</v>
      </c>
      <c r="AA391" s="20">
        <f>IFERROR(U391/Z391,"")</f>
        <v>1.0032057650319457</v>
      </c>
      <c r="AB391" s="4" t="str">
        <f>IF(OR(N391&lt;&gt;"REPORTED",U391=""),"NOT_APPLICABLE",IF(OR(AA391&lt;Unit_Value_Review_QC!$I$6,AA391&gt;Unit_Value_Review_QC!$I$5),"REVIEW","WITHIN_BAND"))</f>
        <v>WITHIN_BAND</v>
      </c>
    </row>
    <row r="392" spans="1:28">
      <c r="A392" s="1" t="s">
        <v>776</v>
      </c>
      <c r="B392" s="6">
        <v>43739</v>
      </c>
      <c r="C392" s="1">
        <v>201910</v>
      </c>
      <c r="D392" s="1">
        <v>2019</v>
      </c>
      <c r="E392" s="1">
        <v>10</v>
      </c>
      <c r="F392" s="4" t="s">
        <v>278</v>
      </c>
      <c r="G392" s="4" t="s">
        <v>279</v>
      </c>
      <c r="H392" s="1">
        <v>52</v>
      </c>
      <c r="I392" s="4" t="s">
        <v>296</v>
      </c>
      <c r="J392" s="1" t="s">
        <v>297</v>
      </c>
      <c r="K392" s="1" t="s">
        <v>383</v>
      </c>
      <c r="L392" s="1">
        <v>3</v>
      </c>
      <c r="M392" s="1">
        <v>1</v>
      </c>
      <c r="N392" s="1" t="s">
        <v>384</v>
      </c>
      <c r="O392" s="1" t="s">
        <v>385</v>
      </c>
      <c r="P392" s="1">
        <v>0</v>
      </c>
      <c r="Q392" s="8">
        <v>1863295</v>
      </c>
      <c r="R392" s="8">
        <v>52914</v>
      </c>
      <c r="S392" s="8">
        <v>181545</v>
      </c>
      <c r="T392" s="8" t="s">
        <v>386</v>
      </c>
      <c r="U392" s="9">
        <f>IF(R392&gt;0,Q392/R392,"")</f>
        <v>35.213648561817287</v>
      </c>
      <c r="V392" s="10">
        <f>SUMIFS(fct_world_monthly!$J$2:$J$361,fct_world_monthly!$C$2:$C$361,C392,fct_world_monthly!$F$2:$F$361,F392)</f>
        <v>46611192</v>
      </c>
      <c r="W392" s="11">
        <f>IF(V392&gt;0,Q392/V392,"")</f>
        <v>3.9975270317051753E-2</v>
      </c>
      <c r="X392" s="1" t="s">
        <v>232</v>
      </c>
      <c r="Y392" s="1" t="s">
        <v>166</v>
      </c>
      <c r="Z392" s="19">
        <f>IF(U392="","",SUMIFS(Unit_Value_Review_QC!$K$10:$K$53,Unit_Value_Review_QC!$I$10:$I$53,"PARTNER|"&amp;F392&amp;"|"&amp;I392))</f>
        <v>35.036766549381447</v>
      </c>
      <c r="AA392" s="20">
        <f>IFERROR(U392/Z392,"")</f>
        <v>1.005048468504836</v>
      </c>
      <c r="AB392" s="4" t="str">
        <f>IF(OR(N392&lt;&gt;"REPORTED",U392=""),"NOT_APPLICABLE",IF(OR(AA392&lt;Unit_Value_Review_QC!$I$6,AA392&gt;Unit_Value_Review_QC!$I$5),"REVIEW","WITHIN_BAND"))</f>
        <v>WITHIN_BAND</v>
      </c>
    </row>
    <row r="393" spans="1:28">
      <c r="A393" s="1" t="s">
        <v>777</v>
      </c>
      <c r="B393" s="6">
        <v>43739</v>
      </c>
      <c r="C393" s="1">
        <v>201910</v>
      </c>
      <c r="D393" s="1">
        <v>2019</v>
      </c>
      <c r="E393" s="1">
        <v>10</v>
      </c>
      <c r="F393" s="4" t="s">
        <v>278</v>
      </c>
      <c r="G393" s="4" t="s">
        <v>279</v>
      </c>
      <c r="H393" s="1">
        <v>204</v>
      </c>
      <c r="I393" s="4" t="s">
        <v>301</v>
      </c>
      <c r="J393" s="1" t="s">
        <v>302</v>
      </c>
      <c r="K393" s="1" t="s">
        <v>383</v>
      </c>
      <c r="L393" s="1">
        <v>3</v>
      </c>
      <c r="M393" s="1">
        <v>1</v>
      </c>
      <c r="N393" s="1" t="s">
        <v>384</v>
      </c>
      <c r="O393" s="1" t="s">
        <v>385</v>
      </c>
      <c r="P393" s="1">
        <v>0</v>
      </c>
      <c r="Q393" s="8">
        <v>311633</v>
      </c>
      <c r="R393" s="8">
        <v>7320</v>
      </c>
      <c r="S393" s="8">
        <v>26270</v>
      </c>
      <c r="T393" s="8" t="s">
        <v>386</v>
      </c>
      <c r="U393" s="9">
        <f>IF(R393&gt;0,Q393/R393,"")</f>
        <v>42.572814207650275</v>
      </c>
      <c r="V393" s="10">
        <f>SUMIFS(fct_world_monthly!$J$2:$J$361,fct_world_monthly!$C$2:$C$361,C393,fct_world_monthly!$F$2:$F$361,F393)</f>
        <v>46611192</v>
      </c>
      <c r="W393" s="11">
        <f>IF(V393&gt;0,Q393/V393,"")</f>
        <v>6.6857976942533461E-3</v>
      </c>
      <c r="X393" s="1" t="s">
        <v>232</v>
      </c>
      <c r="Y393" s="1" t="s">
        <v>166</v>
      </c>
      <c r="Z393" s="19">
        <f>IF(U393="","",SUMIFS(Unit_Value_Review_QC!$K$10:$K$53,Unit_Value_Review_QC!$I$10:$I$53,"PARTNER|"&amp;F393&amp;"|"&amp;I393))</f>
        <v>33.195880622110131</v>
      </c>
      <c r="AA393" s="20">
        <f>IFERROR(U393/Z393,"")</f>
        <v>1.2824728071619413</v>
      </c>
      <c r="AB393" s="4" t="str">
        <f>IF(OR(N393&lt;&gt;"REPORTED",U393=""),"NOT_APPLICABLE",IF(OR(AA393&lt;Unit_Value_Review_QC!$I$6,AA393&gt;Unit_Value_Review_QC!$I$5),"REVIEW","WITHIN_BAND"))</f>
        <v>WITHIN_BAND</v>
      </c>
    </row>
    <row r="394" spans="1:28">
      <c r="A394" s="1" t="s">
        <v>778</v>
      </c>
      <c r="B394" s="6">
        <v>43739</v>
      </c>
      <c r="C394" s="1">
        <v>201910</v>
      </c>
      <c r="D394" s="1">
        <v>2019</v>
      </c>
      <c r="E394" s="1">
        <v>10</v>
      </c>
      <c r="F394" s="4" t="s">
        <v>278</v>
      </c>
      <c r="G394" s="4" t="s">
        <v>279</v>
      </c>
      <c r="H394" s="1">
        <v>662</v>
      </c>
      <c r="I394" s="4" t="s">
        <v>304</v>
      </c>
      <c r="J394" s="1" t="s">
        <v>305</v>
      </c>
      <c r="K394" s="1" t="s">
        <v>383</v>
      </c>
      <c r="L394" s="1">
        <v>3</v>
      </c>
      <c r="M394" s="1">
        <v>1</v>
      </c>
      <c r="N394" s="1" t="s">
        <v>384</v>
      </c>
      <c r="O394" s="1" t="s">
        <v>385</v>
      </c>
      <c r="P394" s="1">
        <v>0</v>
      </c>
      <c r="Q394" s="8">
        <v>78888</v>
      </c>
      <c r="R394" s="8">
        <v>7877</v>
      </c>
      <c r="S394" s="8">
        <v>17433</v>
      </c>
      <c r="T394" s="8" t="s">
        <v>386</v>
      </c>
      <c r="U394" s="9">
        <f>IF(R394&gt;0,Q394/R394,"")</f>
        <v>10.014980322457788</v>
      </c>
      <c r="V394" s="10">
        <f>SUMIFS(fct_world_monthly!$J$2:$J$361,fct_world_monthly!$C$2:$C$361,C394,fct_world_monthly!$F$2:$F$361,F394)</f>
        <v>46611192</v>
      </c>
      <c r="W394" s="11">
        <f>IF(V394&gt;0,Q394/V394,"")</f>
        <v>1.6924690533552543E-3</v>
      </c>
      <c r="X394" s="1" t="s">
        <v>232</v>
      </c>
      <c r="Y394" s="1" t="s">
        <v>166</v>
      </c>
      <c r="Z394" s="19">
        <f>IF(U394="","",SUMIFS(Unit_Value_Review_QC!$K$10:$K$53,Unit_Value_Review_QC!$I$10:$I$53,"PARTNER|"&amp;F394&amp;"|"&amp;I394))</f>
        <v>11.552282298889692</v>
      </c>
      <c r="AA394" s="20">
        <f>IFERROR(U394/Z394,"")</f>
        <v>0.86692655731070078</v>
      </c>
      <c r="AB394" s="4" t="str">
        <f>IF(OR(N394&lt;&gt;"REPORTED",U394=""),"NOT_APPLICABLE",IF(OR(AA394&lt;Unit_Value_Review_QC!$I$6,AA394&gt;Unit_Value_Review_QC!$I$5),"REVIEW","WITHIN_BAND"))</f>
        <v>WITHIN_BAND</v>
      </c>
    </row>
    <row r="395" spans="1:28">
      <c r="A395" s="1" t="s">
        <v>779</v>
      </c>
      <c r="B395" s="6">
        <v>43739</v>
      </c>
      <c r="C395" s="1">
        <v>201910</v>
      </c>
      <c r="D395" s="1">
        <v>2019</v>
      </c>
      <c r="E395" s="1">
        <v>10</v>
      </c>
      <c r="F395" s="4" t="s">
        <v>278</v>
      </c>
      <c r="G395" s="4" t="s">
        <v>279</v>
      </c>
      <c r="H395" s="1">
        <v>664</v>
      </c>
      <c r="I395" s="4" t="s">
        <v>307</v>
      </c>
      <c r="J395" s="1" t="s">
        <v>308</v>
      </c>
      <c r="K395" s="1" t="s">
        <v>383</v>
      </c>
      <c r="L395" s="1">
        <v>3</v>
      </c>
      <c r="M395" s="1">
        <v>1</v>
      </c>
      <c r="N395" s="1" t="s">
        <v>384</v>
      </c>
      <c r="O395" s="1" t="s">
        <v>385</v>
      </c>
      <c r="P395" s="1">
        <v>0</v>
      </c>
      <c r="Q395" s="8">
        <v>3939098</v>
      </c>
      <c r="R395" s="8">
        <v>218230</v>
      </c>
      <c r="S395" s="8">
        <v>726660</v>
      </c>
      <c r="T395" s="8" t="s">
        <v>386</v>
      </c>
      <c r="U395" s="9">
        <f>IF(R395&gt;0,Q395/R395,"")</f>
        <v>18.050213077945287</v>
      </c>
      <c r="V395" s="10">
        <f>SUMIFS(fct_world_monthly!$J$2:$J$361,fct_world_monthly!$C$2:$C$361,C395,fct_world_monthly!$F$2:$F$361,F395)</f>
        <v>46611192</v>
      </c>
      <c r="W395" s="11">
        <f>IF(V395&gt;0,Q395/V395,"")</f>
        <v>8.4509703163137301E-2</v>
      </c>
      <c r="X395" s="1" t="s">
        <v>232</v>
      </c>
      <c r="Y395" s="1" t="s">
        <v>166</v>
      </c>
      <c r="Z395" s="19">
        <f>IF(U395="","",SUMIFS(Unit_Value_Review_QC!$K$10:$K$53,Unit_Value_Review_QC!$I$10:$I$53,"PARTNER|"&amp;F395&amp;"|"&amp;I395))</f>
        <v>20.753901094655859</v>
      </c>
      <c r="AA395" s="20">
        <f>IFERROR(U395/Z395,"")</f>
        <v>0.86972627438189087</v>
      </c>
      <c r="AB395" s="4" t="str">
        <f>IF(OR(N395&lt;&gt;"REPORTED",U395=""),"NOT_APPLICABLE",IF(OR(AA395&lt;Unit_Value_Review_QC!$I$6,AA395&gt;Unit_Value_Review_QC!$I$5),"REVIEW","WITHIN_BAND"))</f>
        <v>WITHIN_BAND</v>
      </c>
    </row>
    <row r="396" spans="1:28">
      <c r="A396" s="1" t="s">
        <v>780</v>
      </c>
      <c r="B396" s="6">
        <v>43739</v>
      </c>
      <c r="C396" s="1">
        <v>201910</v>
      </c>
      <c r="D396" s="1">
        <v>2019</v>
      </c>
      <c r="E396" s="1">
        <v>10</v>
      </c>
      <c r="F396" s="4" t="s">
        <v>278</v>
      </c>
      <c r="G396" s="4" t="s">
        <v>279</v>
      </c>
      <c r="H396" s="1">
        <v>666</v>
      </c>
      <c r="I396" s="4" t="s">
        <v>310</v>
      </c>
      <c r="J396" s="1" t="s">
        <v>311</v>
      </c>
      <c r="K396" s="1" t="s">
        <v>383</v>
      </c>
      <c r="L396" s="1">
        <v>3</v>
      </c>
      <c r="M396" s="1">
        <v>1</v>
      </c>
      <c r="N396" s="1" t="s">
        <v>384</v>
      </c>
      <c r="O396" s="1" t="s">
        <v>385</v>
      </c>
      <c r="P396" s="1">
        <v>0</v>
      </c>
      <c r="Q396" s="8">
        <v>15084430</v>
      </c>
      <c r="R396" s="8">
        <v>946683</v>
      </c>
      <c r="S396" s="8">
        <v>3087900</v>
      </c>
      <c r="T396" s="8" t="s">
        <v>386</v>
      </c>
      <c r="U396" s="9">
        <f>IF(R396&gt;0,Q396/R396,"")</f>
        <v>15.933982124956295</v>
      </c>
      <c r="V396" s="10">
        <f>SUMIFS(fct_world_monthly!$J$2:$J$361,fct_world_monthly!$C$2:$C$361,C396,fct_world_monthly!$F$2:$F$361,F396)</f>
        <v>46611192</v>
      </c>
      <c r="W396" s="11">
        <f>IF(V396&gt;0,Q396/V396,"")</f>
        <v>0.32362248963725276</v>
      </c>
      <c r="X396" s="1" t="s">
        <v>232</v>
      </c>
      <c r="Y396" s="1" t="s">
        <v>166</v>
      </c>
      <c r="Z396" s="19">
        <f>IF(U396="","",SUMIFS(Unit_Value_Review_QC!$K$10:$K$53,Unit_Value_Review_QC!$I$10:$I$53,"PARTNER|"&amp;F396&amp;"|"&amp;I396))</f>
        <v>16.653214733323903</v>
      </c>
      <c r="AA396" s="20">
        <f>IFERROR(U396/Z396,"")</f>
        <v>0.95681118511440388</v>
      </c>
      <c r="AB396" s="4" t="str">
        <f>IF(OR(N396&lt;&gt;"REPORTED",U396=""),"NOT_APPLICABLE",IF(OR(AA396&lt;Unit_Value_Review_QC!$I$6,AA396&gt;Unit_Value_Review_QC!$I$5),"REVIEW","WITHIN_BAND"))</f>
        <v>WITHIN_BAND</v>
      </c>
    </row>
    <row r="397" spans="1:28">
      <c r="A397" s="1" t="s">
        <v>781</v>
      </c>
      <c r="B397" s="6">
        <v>43739</v>
      </c>
      <c r="C397" s="1">
        <v>201910</v>
      </c>
      <c r="D397" s="1">
        <v>2019</v>
      </c>
      <c r="E397" s="1">
        <v>10</v>
      </c>
      <c r="F397" s="4" t="s">
        <v>278</v>
      </c>
      <c r="G397" s="4" t="s">
        <v>279</v>
      </c>
      <c r="H397" s="1">
        <v>669</v>
      </c>
      <c r="I397" s="4" t="s">
        <v>313</v>
      </c>
      <c r="J397" s="1" t="s">
        <v>314</v>
      </c>
      <c r="K397" s="1" t="s">
        <v>383</v>
      </c>
      <c r="L397" s="1">
        <v>3</v>
      </c>
      <c r="M397" s="1">
        <v>1</v>
      </c>
      <c r="N397" s="1" t="s">
        <v>384</v>
      </c>
      <c r="O397" s="1" t="s">
        <v>385</v>
      </c>
      <c r="P397" s="1">
        <v>0</v>
      </c>
      <c r="Q397" s="8">
        <v>663214</v>
      </c>
      <c r="R397" s="8">
        <v>32340</v>
      </c>
      <c r="S397" s="8">
        <v>112602</v>
      </c>
      <c r="T397" s="8" t="s">
        <v>386</v>
      </c>
      <c r="U397" s="9">
        <f>IF(R397&gt;0,Q397/R397,"")</f>
        <v>20.507544836116264</v>
      </c>
      <c r="V397" s="10">
        <f>SUMIFS(fct_world_monthly!$J$2:$J$361,fct_world_monthly!$C$2:$C$361,C397,fct_world_monthly!$F$2:$F$361,F397)</f>
        <v>46611192</v>
      </c>
      <c r="W397" s="11">
        <f>IF(V397&gt;0,Q397/V397,"")</f>
        <v>1.4228642768886923E-2</v>
      </c>
      <c r="X397" s="1" t="s">
        <v>232</v>
      </c>
      <c r="Y397" s="1" t="s">
        <v>166</v>
      </c>
      <c r="Z397" s="19">
        <f>IF(U397="","",SUMIFS(Unit_Value_Review_QC!$K$10:$K$53,Unit_Value_Review_QC!$I$10:$I$53,"PARTNER|"&amp;F397&amp;"|"&amp;I397))</f>
        <v>20.668787815742178</v>
      </c>
      <c r="AA397" s="20">
        <f>IFERROR(U397/Z397,"")</f>
        <v>0.99219872103466533</v>
      </c>
      <c r="AB397" s="4" t="str">
        <f>IF(OR(N397&lt;&gt;"REPORTED",U397=""),"NOT_APPLICABLE",IF(OR(AA397&lt;Unit_Value_Review_QC!$I$6,AA397&gt;Unit_Value_Review_QC!$I$5),"REVIEW","WITHIN_BAND"))</f>
        <v>WITHIN_BAND</v>
      </c>
    </row>
    <row r="398" spans="1:28">
      <c r="A398" s="1" t="s">
        <v>782</v>
      </c>
      <c r="B398" s="6">
        <v>43739</v>
      </c>
      <c r="C398" s="1">
        <v>201910</v>
      </c>
      <c r="D398" s="1">
        <v>2019</v>
      </c>
      <c r="E398" s="1">
        <v>10</v>
      </c>
      <c r="F398" s="4" t="s">
        <v>278</v>
      </c>
      <c r="G398" s="4" t="s">
        <v>279</v>
      </c>
      <c r="H398" s="1">
        <v>676</v>
      </c>
      <c r="I398" s="4" t="s">
        <v>316</v>
      </c>
      <c r="J398" s="1" t="s">
        <v>317</v>
      </c>
      <c r="K398" s="1" t="s">
        <v>383</v>
      </c>
      <c r="L398" s="1">
        <v>3</v>
      </c>
      <c r="M398" s="1">
        <v>1</v>
      </c>
      <c r="N398" s="1" t="s">
        <v>384</v>
      </c>
      <c r="O398" s="1" t="s">
        <v>385</v>
      </c>
      <c r="P398" s="1">
        <v>0</v>
      </c>
      <c r="Q398" s="8">
        <v>90334</v>
      </c>
      <c r="R398" s="8">
        <v>3597</v>
      </c>
      <c r="S398" s="8">
        <v>17786</v>
      </c>
      <c r="T398" s="8" t="s">
        <v>386</v>
      </c>
      <c r="U398" s="9">
        <f>IF(R398&gt;0,Q398/R398,"")</f>
        <v>25.113705865999442</v>
      </c>
      <c r="V398" s="10">
        <f>SUMIFS(fct_world_monthly!$J$2:$J$361,fct_world_monthly!$C$2:$C$361,C398,fct_world_monthly!$F$2:$F$361,F398)</f>
        <v>46611192</v>
      </c>
      <c r="W398" s="11">
        <f>IF(V398&gt;0,Q398/V398,"")</f>
        <v>1.938032393593367E-3</v>
      </c>
      <c r="X398" s="1" t="s">
        <v>232</v>
      </c>
      <c r="Y398" s="1" t="s">
        <v>166</v>
      </c>
      <c r="Z398" s="19">
        <f>IF(U398="","",SUMIFS(Unit_Value_Review_QC!$K$10:$K$53,Unit_Value_Review_QC!$I$10:$I$53,"PARTNER|"&amp;F398&amp;"|"&amp;I398))</f>
        <v>22.71683967704729</v>
      </c>
      <c r="AA398" s="20">
        <f>IFERROR(U398/Z398,"")</f>
        <v>1.1055105473748581</v>
      </c>
      <c r="AB398" s="4" t="str">
        <f>IF(OR(N398&lt;&gt;"REPORTED",U398=""),"NOT_APPLICABLE",IF(OR(AA398&lt;Unit_Value_Review_QC!$I$6,AA398&gt;Unit_Value_Review_QC!$I$5),"REVIEW","WITHIN_BAND"))</f>
        <v>WITHIN_BAND</v>
      </c>
    </row>
    <row r="399" spans="1:28">
      <c r="A399" s="1" t="s">
        <v>783</v>
      </c>
      <c r="B399" s="6">
        <v>43739</v>
      </c>
      <c r="C399" s="1">
        <v>201910</v>
      </c>
      <c r="D399" s="1">
        <v>2019</v>
      </c>
      <c r="E399" s="1">
        <v>10</v>
      </c>
      <c r="F399" s="4" t="s">
        <v>278</v>
      </c>
      <c r="G399" s="4" t="s">
        <v>279</v>
      </c>
      <c r="H399" s="1">
        <v>690</v>
      </c>
      <c r="I399" s="4" t="s">
        <v>319</v>
      </c>
      <c r="J399" s="1" t="s">
        <v>320</v>
      </c>
      <c r="K399" s="1" t="s">
        <v>383</v>
      </c>
      <c r="L399" s="1">
        <v>3</v>
      </c>
      <c r="M399" s="1">
        <v>1</v>
      </c>
      <c r="N399" s="1" t="s">
        <v>384</v>
      </c>
      <c r="O399" s="1" t="s">
        <v>385</v>
      </c>
      <c r="P399" s="1">
        <v>0</v>
      </c>
      <c r="Q399" s="8">
        <v>2601196</v>
      </c>
      <c r="R399" s="8">
        <v>107909</v>
      </c>
      <c r="S399" s="8">
        <v>312527</v>
      </c>
      <c r="T399" s="8" t="s">
        <v>386</v>
      </c>
      <c r="U399" s="9">
        <f>IF(R399&gt;0,Q399/R399,"")</f>
        <v>24.105459229535999</v>
      </c>
      <c r="V399" s="10">
        <f>SUMIFS(fct_world_monthly!$J$2:$J$361,fct_world_monthly!$C$2:$C$361,C399,fct_world_monthly!$F$2:$F$361,F399)</f>
        <v>46611192</v>
      </c>
      <c r="W399" s="11">
        <f>IF(V399&gt;0,Q399/V399,"")</f>
        <v>5.5806253571030751E-2</v>
      </c>
      <c r="X399" s="1" t="s">
        <v>232</v>
      </c>
      <c r="Y399" s="1" t="s">
        <v>166</v>
      </c>
      <c r="Z399" s="19">
        <f>IF(U399="","",SUMIFS(Unit_Value_Review_QC!$K$10:$K$53,Unit_Value_Review_QC!$I$10:$I$53,"PARTNER|"&amp;F399&amp;"|"&amp;I399))</f>
        <v>28.158453665195097</v>
      </c>
      <c r="AA399" s="20">
        <f>IFERROR(U399/Z399,"")</f>
        <v>0.85606473694012708</v>
      </c>
      <c r="AB399" s="4" t="str">
        <f>IF(OR(N399&lt;&gt;"REPORTED",U399=""),"NOT_APPLICABLE",IF(OR(AA399&lt;Unit_Value_Review_QC!$I$6,AA399&gt;Unit_Value_Review_QC!$I$5),"REVIEW","WITHIN_BAND"))</f>
        <v>WITHIN_BAND</v>
      </c>
    </row>
    <row r="400" spans="1:28">
      <c r="A400" s="1" t="s">
        <v>784</v>
      </c>
      <c r="B400" s="6">
        <v>43739</v>
      </c>
      <c r="C400" s="1">
        <v>201910</v>
      </c>
      <c r="D400" s="1">
        <v>2019</v>
      </c>
      <c r="E400" s="1">
        <v>10</v>
      </c>
      <c r="F400" s="4" t="s">
        <v>278</v>
      </c>
      <c r="G400" s="4" t="s">
        <v>279</v>
      </c>
      <c r="H400" s="1">
        <v>696</v>
      </c>
      <c r="I400" s="4" t="s">
        <v>322</v>
      </c>
      <c r="J400" s="1" t="s">
        <v>323</v>
      </c>
      <c r="K400" s="1" t="s">
        <v>383</v>
      </c>
      <c r="L400" s="1">
        <v>3</v>
      </c>
      <c r="M400" s="1">
        <v>1</v>
      </c>
      <c r="N400" s="1" t="s">
        <v>384</v>
      </c>
      <c r="O400" s="1" t="s">
        <v>385</v>
      </c>
      <c r="P400" s="1">
        <v>0</v>
      </c>
      <c r="Q400" s="8">
        <v>2013520</v>
      </c>
      <c r="R400" s="8">
        <v>211170</v>
      </c>
      <c r="S400" s="8">
        <v>226084</v>
      </c>
      <c r="T400" s="8" t="s">
        <v>386</v>
      </c>
      <c r="U400" s="9">
        <f>IF(R400&gt;0,Q400/R400,"")</f>
        <v>9.5350665340720742</v>
      </c>
      <c r="V400" s="10">
        <f>SUMIFS(fct_world_monthly!$J$2:$J$361,fct_world_monthly!$C$2:$C$361,C400,fct_world_monthly!$F$2:$F$361,F400)</f>
        <v>46611192</v>
      </c>
      <c r="W400" s="11">
        <f>IF(V400&gt;0,Q400/V400,"")</f>
        <v>4.3198208704896456E-2</v>
      </c>
      <c r="X400" s="1" t="s">
        <v>232</v>
      </c>
      <c r="Y400" s="1" t="s">
        <v>166</v>
      </c>
      <c r="Z400" s="19">
        <f>IF(U400="","",SUMIFS(Unit_Value_Review_QC!$K$10:$K$53,Unit_Value_Review_QC!$I$10:$I$53,"PARTNER|"&amp;F400&amp;"|"&amp;I400))</f>
        <v>25.266638688646662</v>
      </c>
      <c r="AA400" s="20">
        <f>IFERROR(U400/Z400,"")</f>
        <v>0.37737772133325242</v>
      </c>
      <c r="AB400" s="4" t="str">
        <f>IF(OR(N400&lt;&gt;"REPORTED",U400=""),"NOT_APPLICABLE",IF(OR(AA400&lt;Unit_Value_Review_QC!$I$6,AA400&gt;Unit_Value_Review_QC!$I$5),"REVIEW","WITHIN_BAND"))</f>
        <v>REVIEW</v>
      </c>
    </row>
    <row r="401" spans="1:28">
      <c r="A401" s="1" t="s">
        <v>785</v>
      </c>
      <c r="B401" s="6">
        <v>43739</v>
      </c>
      <c r="C401" s="1">
        <v>201910</v>
      </c>
      <c r="D401" s="1">
        <v>2019</v>
      </c>
      <c r="E401" s="1">
        <v>10</v>
      </c>
      <c r="F401" s="4" t="s">
        <v>278</v>
      </c>
      <c r="G401" s="4" t="s">
        <v>279</v>
      </c>
      <c r="H401" s="1">
        <v>720</v>
      </c>
      <c r="I401" s="4" t="s">
        <v>325</v>
      </c>
      <c r="J401" s="1" t="s">
        <v>326</v>
      </c>
      <c r="K401" s="1" t="s">
        <v>383</v>
      </c>
      <c r="L401" s="1">
        <v>3</v>
      </c>
      <c r="M401" s="1">
        <v>1</v>
      </c>
      <c r="N401" s="1" t="s">
        <v>384</v>
      </c>
      <c r="O401" s="1" t="s">
        <v>385</v>
      </c>
      <c r="P401" s="1">
        <v>0</v>
      </c>
      <c r="Q401" s="8">
        <v>3594851</v>
      </c>
      <c r="R401" s="8">
        <v>179373</v>
      </c>
      <c r="S401" s="8">
        <v>547330</v>
      </c>
      <c r="T401" s="8" t="s">
        <v>386</v>
      </c>
      <c r="U401" s="9">
        <f>IF(R401&gt;0,Q401/R401,"")</f>
        <v>20.041204640609234</v>
      </c>
      <c r="V401" s="10">
        <f>SUMIFS(fct_world_monthly!$J$2:$J$361,fct_world_monthly!$C$2:$C$361,C401,fct_world_monthly!$F$2:$F$361,F401)</f>
        <v>46611192</v>
      </c>
      <c r="W401" s="11">
        <f>IF(V401&gt;0,Q401/V401,"")</f>
        <v>7.7124202273136461E-2</v>
      </c>
      <c r="X401" s="1" t="s">
        <v>232</v>
      </c>
      <c r="Y401" s="1" t="s">
        <v>166</v>
      </c>
      <c r="Z401" s="19">
        <f>IF(U401="","",SUMIFS(Unit_Value_Review_QC!$K$10:$K$53,Unit_Value_Review_QC!$I$10:$I$53,"PARTNER|"&amp;F401&amp;"|"&amp;I401))</f>
        <v>23.211497613909994</v>
      </c>
      <c r="AA401" s="20">
        <f>IFERROR(U401/Z401,"")</f>
        <v>0.86341712947462324</v>
      </c>
      <c r="AB401" s="4" t="str">
        <f>IF(OR(N401&lt;&gt;"REPORTED",U401=""),"NOT_APPLICABLE",IF(OR(AA401&lt;Unit_Value_Review_QC!$I$6,AA401&gt;Unit_Value_Review_QC!$I$5),"REVIEW","WITHIN_BAND"))</f>
        <v>WITHIN_BAND</v>
      </c>
    </row>
    <row r="402" spans="1:28">
      <c r="A402" s="1" t="s">
        <v>786</v>
      </c>
      <c r="B402" s="6">
        <v>43770</v>
      </c>
      <c r="C402" s="1">
        <v>201911</v>
      </c>
      <c r="D402" s="1">
        <v>2019</v>
      </c>
      <c r="E402" s="1">
        <v>11</v>
      </c>
      <c r="F402" s="4" t="s">
        <v>256</v>
      </c>
      <c r="G402" s="4" t="s">
        <v>258</v>
      </c>
      <c r="H402" s="1">
        <v>52</v>
      </c>
      <c r="I402" s="4" t="s">
        <v>296</v>
      </c>
      <c r="J402" s="1" t="s">
        <v>297</v>
      </c>
      <c r="K402" s="1" t="s">
        <v>383</v>
      </c>
      <c r="L402" s="1">
        <v>3</v>
      </c>
      <c r="M402" s="1">
        <v>1</v>
      </c>
      <c r="N402" s="1" t="s">
        <v>384</v>
      </c>
      <c r="O402" s="1" t="s">
        <v>385</v>
      </c>
      <c r="P402" s="1">
        <v>0</v>
      </c>
      <c r="Q402" s="8">
        <v>14243670</v>
      </c>
      <c r="R402" s="8">
        <v>736793</v>
      </c>
      <c r="S402" s="8">
        <v>3817258</v>
      </c>
      <c r="T402" s="8" t="s">
        <v>386</v>
      </c>
      <c r="U402" s="9">
        <f>IF(R402&gt;0,Q402/R402,"")</f>
        <v>19.331983338603923</v>
      </c>
      <c r="V402" s="10">
        <f>SUMIFS(fct_world_monthly!$J$2:$J$361,fct_world_monthly!$C$2:$C$361,C402,fct_world_monthly!$F$2:$F$361,F402)</f>
        <v>109230073</v>
      </c>
      <c r="W402" s="11">
        <f>IF(V402&gt;0,Q402/V402,"")</f>
        <v>0.13040062694089749</v>
      </c>
      <c r="X402" s="1" t="s">
        <v>232</v>
      </c>
      <c r="Y402" s="1" t="s">
        <v>166</v>
      </c>
      <c r="Z402" s="19">
        <f>IF(U402="","",SUMIFS(Unit_Value_Review_QC!$K$10:$K$53,Unit_Value_Review_QC!$I$10:$I$53,"PARTNER|"&amp;F402&amp;"|"&amp;I402))</f>
        <v>20.461444760337919</v>
      </c>
      <c r="AA402" s="20">
        <f>IFERROR(U402/Z402,"")</f>
        <v>0.94480050480485511</v>
      </c>
      <c r="AB402" s="4" t="str">
        <f>IF(OR(N402&lt;&gt;"REPORTED",U402=""),"NOT_APPLICABLE",IF(OR(AA402&lt;Unit_Value_Review_QC!$I$6,AA402&gt;Unit_Value_Review_QC!$I$5),"REVIEW","WITHIN_BAND"))</f>
        <v>WITHIN_BAND</v>
      </c>
    </row>
    <row r="403" spans="1:28">
      <c r="A403" s="1" t="s">
        <v>787</v>
      </c>
      <c r="B403" s="6">
        <v>43770</v>
      </c>
      <c r="C403" s="1">
        <v>201911</v>
      </c>
      <c r="D403" s="1">
        <v>2019</v>
      </c>
      <c r="E403" s="1">
        <v>11</v>
      </c>
      <c r="F403" s="4" t="s">
        <v>256</v>
      </c>
      <c r="G403" s="4" t="s">
        <v>258</v>
      </c>
      <c r="H403" s="1">
        <v>204</v>
      </c>
      <c r="I403" s="4" t="s">
        <v>301</v>
      </c>
      <c r="J403" s="1" t="s">
        <v>302</v>
      </c>
      <c r="K403" s="1" t="s">
        <v>383</v>
      </c>
      <c r="L403" s="1">
        <v>3</v>
      </c>
      <c r="M403" s="1">
        <v>1</v>
      </c>
      <c r="N403" s="1" t="s">
        <v>384</v>
      </c>
      <c r="O403" s="1" t="s">
        <v>385</v>
      </c>
      <c r="P403" s="1">
        <v>0</v>
      </c>
      <c r="Q403" s="8">
        <v>289312</v>
      </c>
      <c r="R403" s="8">
        <v>42403</v>
      </c>
      <c r="S403" s="8">
        <v>259185</v>
      </c>
      <c r="T403" s="8" t="s">
        <v>386</v>
      </c>
      <c r="U403" s="9">
        <f>IF(R403&gt;0,Q403/R403,"")</f>
        <v>6.8229134731033181</v>
      </c>
      <c r="V403" s="10">
        <f>SUMIFS(fct_world_monthly!$J$2:$J$361,fct_world_monthly!$C$2:$C$361,C403,fct_world_monthly!$F$2:$F$361,F403)</f>
        <v>109230073</v>
      </c>
      <c r="W403" s="11">
        <f>IF(V403&gt;0,Q403/V403,"")</f>
        <v>2.6486478682477854E-3</v>
      </c>
      <c r="X403" s="1" t="s">
        <v>232</v>
      </c>
      <c r="Y403" s="1" t="s">
        <v>166</v>
      </c>
      <c r="Z403" s="19">
        <f>IF(U403="","",SUMIFS(Unit_Value_Review_QC!$K$10:$K$53,Unit_Value_Review_QC!$I$10:$I$53,"PARTNER|"&amp;F403&amp;"|"&amp;I403))</f>
        <v>7.8392981154747989</v>
      </c>
      <c r="AA403" s="20">
        <f>IFERROR(U403/Z403,"")</f>
        <v>0.87034749445678883</v>
      </c>
      <c r="AB403" s="4" t="str">
        <f>IF(OR(N403&lt;&gt;"REPORTED",U403=""),"NOT_APPLICABLE",IF(OR(AA403&lt;Unit_Value_Review_QC!$I$6,AA403&gt;Unit_Value_Review_QC!$I$5),"REVIEW","WITHIN_BAND"))</f>
        <v>WITHIN_BAND</v>
      </c>
    </row>
    <row r="404" spans="1:28">
      <c r="A404" s="1" t="s">
        <v>788</v>
      </c>
      <c r="B404" s="6">
        <v>43770</v>
      </c>
      <c r="C404" s="1">
        <v>201911</v>
      </c>
      <c r="D404" s="1">
        <v>2019</v>
      </c>
      <c r="E404" s="1">
        <v>11</v>
      </c>
      <c r="F404" s="4" t="s">
        <v>256</v>
      </c>
      <c r="G404" s="4" t="s">
        <v>258</v>
      </c>
      <c r="H404" s="1">
        <v>662</v>
      </c>
      <c r="I404" s="4" t="s">
        <v>304</v>
      </c>
      <c r="J404" s="1" t="s">
        <v>305</v>
      </c>
      <c r="K404" s="1" t="s">
        <v>383</v>
      </c>
      <c r="L404" s="1">
        <v>3</v>
      </c>
      <c r="M404" s="1">
        <v>1</v>
      </c>
      <c r="N404" s="1" t="s">
        <v>384</v>
      </c>
      <c r="O404" s="1" t="s">
        <v>385</v>
      </c>
      <c r="P404" s="1">
        <v>0</v>
      </c>
      <c r="Q404" s="8">
        <v>2000732</v>
      </c>
      <c r="R404" s="8">
        <v>228201</v>
      </c>
      <c r="S404" s="8">
        <v>933100</v>
      </c>
      <c r="T404" s="8" t="s">
        <v>386</v>
      </c>
      <c r="U404" s="9">
        <f>IF(R404&gt;0,Q404/R404,"")</f>
        <v>8.7674111857529109</v>
      </c>
      <c r="V404" s="10">
        <f>SUMIFS(fct_world_monthly!$J$2:$J$361,fct_world_monthly!$C$2:$C$361,C404,fct_world_monthly!$F$2:$F$361,F404)</f>
        <v>109230073</v>
      </c>
      <c r="W404" s="11">
        <f>IF(V404&gt;0,Q404/V404,"")</f>
        <v>1.8316677312849548E-2</v>
      </c>
      <c r="X404" s="1" t="s">
        <v>232</v>
      </c>
      <c r="Y404" s="1" t="s">
        <v>166</v>
      </c>
      <c r="Z404" s="19">
        <f>IF(U404="","",SUMIFS(Unit_Value_Review_QC!$K$10:$K$53,Unit_Value_Review_QC!$I$10:$I$53,"PARTNER|"&amp;F404&amp;"|"&amp;I404))</f>
        <v>10.235891461787936</v>
      </c>
      <c r="AA404" s="20">
        <f>IFERROR(U404/Z404,"")</f>
        <v>0.85653616184608106</v>
      </c>
      <c r="AB404" s="4" t="str">
        <f>IF(OR(N404&lt;&gt;"REPORTED",U404=""),"NOT_APPLICABLE",IF(OR(AA404&lt;Unit_Value_Review_QC!$I$6,AA404&gt;Unit_Value_Review_QC!$I$5),"REVIEW","WITHIN_BAND"))</f>
        <v>WITHIN_BAND</v>
      </c>
    </row>
    <row r="405" spans="1:28">
      <c r="A405" s="1" t="s">
        <v>789</v>
      </c>
      <c r="B405" s="6">
        <v>43770</v>
      </c>
      <c r="C405" s="1">
        <v>201911</v>
      </c>
      <c r="D405" s="1">
        <v>2019</v>
      </c>
      <c r="E405" s="1">
        <v>11</v>
      </c>
      <c r="F405" s="4" t="s">
        <v>256</v>
      </c>
      <c r="G405" s="4" t="s">
        <v>258</v>
      </c>
      <c r="H405" s="1">
        <v>664</v>
      </c>
      <c r="I405" s="4" t="s">
        <v>307</v>
      </c>
      <c r="J405" s="1" t="s">
        <v>308</v>
      </c>
      <c r="K405" s="1" t="s">
        <v>383</v>
      </c>
      <c r="L405" s="1">
        <v>3</v>
      </c>
      <c r="M405" s="1">
        <v>1</v>
      </c>
      <c r="N405" s="1" t="s">
        <v>384</v>
      </c>
      <c r="O405" s="1" t="s">
        <v>385</v>
      </c>
      <c r="P405" s="1">
        <v>0</v>
      </c>
      <c r="Q405" s="8">
        <v>9211431</v>
      </c>
      <c r="R405" s="8">
        <v>811626</v>
      </c>
      <c r="S405" s="8">
        <v>4629539</v>
      </c>
      <c r="T405" s="8" t="s">
        <v>386</v>
      </c>
      <c r="U405" s="9">
        <f>IF(R405&gt;0,Q405/R405,"")</f>
        <v>11.349354259227772</v>
      </c>
      <c r="V405" s="10">
        <f>SUMIFS(fct_world_monthly!$J$2:$J$361,fct_world_monthly!$C$2:$C$361,C405,fct_world_monthly!$F$2:$F$361,F405)</f>
        <v>109230073</v>
      </c>
      <c r="W405" s="11">
        <f>IF(V405&gt;0,Q405/V405,"")</f>
        <v>8.4330539630784643E-2</v>
      </c>
      <c r="X405" s="1" t="s">
        <v>232</v>
      </c>
      <c r="Y405" s="1" t="s">
        <v>166</v>
      </c>
      <c r="Z405" s="19">
        <f>IF(U405="","",SUMIFS(Unit_Value_Review_QC!$K$10:$K$53,Unit_Value_Review_QC!$I$10:$I$53,"PARTNER|"&amp;F405&amp;"|"&amp;I405))</f>
        <v>13.594059812928137</v>
      </c>
      <c r="AA405" s="20">
        <f>IFERROR(U405/Z405,"")</f>
        <v>0.83487599844414251</v>
      </c>
      <c r="AB405" s="4" t="str">
        <f>IF(OR(N405&lt;&gt;"REPORTED",U405=""),"NOT_APPLICABLE",IF(OR(AA405&lt;Unit_Value_Review_QC!$I$6,AA405&gt;Unit_Value_Review_QC!$I$5),"REVIEW","WITHIN_BAND"))</f>
        <v>WITHIN_BAND</v>
      </c>
    </row>
    <row r="406" spans="1:28">
      <c r="A406" s="1" t="s">
        <v>790</v>
      </c>
      <c r="B406" s="6">
        <v>43770</v>
      </c>
      <c r="C406" s="1">
        <v>201911</v>
      </c>
      <c r="D406" s="1">
        <v>2019</v>
      </c>
      <c r="E406" s="1">
        <v>11</v>
      </c>
      <c r="F406" s="4" t="s">
        <v>256</v>
      </c>
      <c r="G406" s="4" t="s">
        <v>258</v>
      </c>
      <c r="H406" s="1">
        <v>666</v>
      </c>
      <c r="I406" s="4" t="s">
        <v>310</v>
      </c>
      <c r="J406" s="1" t="s">
        <v>311</v>
      </c>
      <c r="K406" s="1" t="s">
        <v>383</v>
      </c>
      <c r="L406" s="1">
        <v>3</v>
      </c>
      <c r="M406" s="1">
        <v>1</v>
      </c>
      <c r="N406" s="1" t="s">
        <v>384</v>
      </c>
      <c r="O406" s="1" t="s">
        <v>385</v>
      </c>
      <c r="P406" s="1">
        <v>0</v>
      </c>
      <c r="Q406" s="8">
        <v>24206520</v>
      </c>
      <c r="R406" s="8">
        <v>2680445</v>
      </c>
      <c r="S406" s="8">
        <v>16413851</v>
      </c>
      <c r="T406" s="8" t="s">
        <v>386</v>
      </c>
      <c r="U406" s="9">
        <f>IF(R406&gt;0,Q406/R406,"")</f>
        <v>9.0307840675708704</v>
      </c>
      <c r="V406" s="10">
        <f>SUMIFS(fct_world_monthly!$J$2:$J$361,fct_world_monthly!$C$2:$C$361,C406,fct_world_monthly!$F$2:$F$361,F406)</f>
        <v>109230073</v>
      </c>
      <c r="W406" s="11">
        <f>IF(V406&gt;0,Q406/V406,"")</f>
        <v>0.22161039844768757</v>
      </c>
      <c r="X406" s="1" t="s">
        <v>232</v>
      </c>
      <c r="Y406" s="1" t="s">
        <v>166</v>
      </c>
      <c r="Z406" s="19">
        <f>IF(U406="","",SUMIFS(Unit_Value_Review_QC!$K$10:$K$53,Unit_Value_Review_QC!$I$10:$I$53,"PARTNER|"&amp;F406&amp;"|"&amp;I406))</f>
        <v>10.323147527272614</v>
      </c>
      <c r="AA406" s="20">
        <f>IFERROR(U406/Z406,"")</f>
        <v>0.87480916490949467</v>
      </c>
      <c r="AB406" s="4" t="str">
        <f>IF(OR(N406&lt;&gt;"REPORTED",U406=""),"NOT_APPLICABLE",IF(OR(AA406&lt;Unit_Value_Review_QC!$I$6,AA406&gt;Unit_Value_Review_QC!$I$5),"REVIEW","WITHIN_BAND"))</f>
        <v>WITHIN_BAND</v>
      </c>
    </row>
    <row r="407" spans="1:28">
      <c r="A407" s="1" t="s">
        <v>791</v>
      </c>
      <c r="B407" s="6">
        <v>43770</v>
      </c>
      <c r="C407" s="1">
        <v>201911</v>
      </c>
      <c r="D407" s="1">
        <v>2019</v>
      </c>
      <c r="E407" s="1">
        <v>11</v>
      </c>
      <c r="F407" s="4" t="s">
        <v>256</v>
      </c>
      <c r="G407" s="4" t="s">
        <v>258</v>
      </c>
      <c r="H407" s="1">
        <v>669</v>
      </c>
      <c r="I407" s="4" t="s">
        <v>313</v>
      </c>
      <c r="J407" s="1" t="s">
        <v>314</v>
      </c>
      <c r="K407" s="1" t="s">
        <v>383</v>
      </c>
      <c r="L407" s="1">
        <v>3</v>
      </c>
      <c r="M407" s="1">
        <v>1</v>
      </c>
      <c r="N407" s="1" t="s">
        <v>384</v>
      </c>
      <c r="O407" s="1" t="s">
        <v>385</v>
      </c>
      <c r="P407" s="1">
        <v>0</v>
      </c>
      <c r="Q407" s="8">
        <v>2665335</v>
      </c>
      <c r="R407" s="8">
        <v>193764</v>
      </c>
      <c r="S407" s="8">
        <v>1152384</v>
      </c>
      <c r="T407" s="8" t="s">
        <v>386</v>
      </c>
      <c r="U407" s="9">
        <f>IF(R407&gt;0,Q407/R407,"")</f>
        <v>13.755573790797053</v>
      </c>
      <c r="V407" s="10">
        <f>SUMIFS(fct_world_monthly!$J$2:$J$361,fct_world_monthly!$C$2:$C$361,C407,fct_world_monthly!$F$2:$F$361,F407)</f>
        <v>109230073</v>
      </c>
      <c r="W407" s="11">
        <f>IF(V407&gt;0,Q407/V407,"")</f>
        <v>2.4401109756650993E-2</v>
      </c>
      <c r="X407" s="1" t="s">
        <v>232</v>
      </c>
      <c r="Y407" s="1" t="s">
        <v>166</v>
      </c>
      <c r="Z407" s="19">
        <f>IF(U407="","",SUMIFS(Unit_Value_Review_QC!$K$10:$K$53,Unit_Value_Review_QC!$I$10:$I$53,"PARTNER|"&amp;F407&amp;"|"&amp;I407))</f>
        <v>13.552232139720488</v>
      </c>
      <c r="AA407" s="20">
        <f>IFERROR(U407/Z407,"")</f>
        <v>1.0150042922066387</v>
      </c>
      <c r="AB407" s="4" t="str">
        <f>IF(OR(N407&lt;&gt;"REPORTED",U407=""),"NOT_APPLICABLE",IF(OR(AA407&lt;Unit_Value_Review_QC!$I$6,AA407&gt;Unit_Value_Review_QC!$I$5),"REVIEW","WITHIN_BAND"))</f>
        <v>WITHIN_BAND</v>
      </c>
    </row>
    <row r="408" spans="1:28">
      <c r="A408" s="1" t="s">
        <v>792</v>
      </c>
      <c r="B408" s="6">
        <v>43770</v>
      </c>
      <c r="C408" s="1">
        <v>201911</v>
      </c>
      <c r="D408" s="1">
        <v>2019</v>
      </c>
      <c r="E408" s="1">
        <v>11</v>
      </c>
      <c r="F408" s="4" t="s">
        <v>256</v>
      </c>
      <c r="G408" s="4" t="s">
        <v>258</v>
      </c>
      <c r="H408" s="1">
        <v>676</v>
      </c>
      <c r="I408" s="4" t="s">
        <v>316</v>
      </c>
      <c r="J408" s="1" t="s">
        <v>317</v>
      </c>
      <c r="K408" s="1" t="s">
        <v>383</v>
      </c>
      <c r="L408" s="1">
        <v>3</v>
      </c>
      <c r="M408" s="1">
        <v>1</v>
      </c>
      <c r="N408" s="1" t="s">
        <v>384</v>
      </c>
      <c r="O408" s="1" t="s">
        <v>385</v>
      </c>
      <c r="P408" s="1">
        <v>0</v>
      </c>
      <c r="Q408" s="8">
        <v>40234</v>
      </c>
      <c r="R408" s="8">
        <v>2077</v>
      </c>
      <c r="S408" s="8">
        <v>11349</v>
      </c>
      <c r="T408" s="8" t="s">
        <v>386</v>
      </c>
      <c r="U408" s="9">
        <f>IF(R408&gt;0,Q408/R408,"")</f>
        <v>19.37120847376023</v>
      </c>
      <c r="V408" s="10">
        <f>SUMIFS(fct_world_monthly!$J$2:$J$361,fct_world_monthly!$C$2:$C$361,C408,fct_world_monthly!$F$2:$F$361,F408)</f>
        <v>109230073</v>
      </c>
      <c r="W408" s="11">
        <f>IF(V408&gt;0,Q408/V408,"")</f>
        <v>3.6834178440950046E-4</v>
      </c>
      <c r="X408" s="1" t="s">
        <v>232</v>
      </c>
      <c r="Y408" s="1" t="s">
        <v>166</v>
      </c>
      <c r="Z408" s="19">
        <f>IF(U408="","",SUMIFS(Unit_Value_Review_QC!$K$10:$K$53,Unit_Value_Review_QC!$I$10:$I$53,"PARTNER|"&amp;F408&amp;"|"&amp;I408))</f>
        <v>16.294942108470444</v>
      </c>
      <c r="AA408" s="20">
        <f>IFERROR(U408/Z408,"")</f>
        <v>1.1887865783635205</v>
      </c>
      <c r="AB408" s="4" t="str">
        <f>IF(OR(N408&lt;&gt;"REPORTED",U408=""),"NOT_APPLICABLE",IF(OR(AA408&lt;Unit_Value_Review_QC!$I$6,AA408&gt;Unit_Value_Review_QC!$I$5),"REVIEW","WITHIN_BAND"))</f>
        <v>WITHIN_BAND</v>
      </c>
    </row>
    <row r="409" spans="1:28">
      <c r="A409" s="1" t="s">
        <v>793</v>
      </c>
      <c r="B409" s="6">
        <v>43770</v>
      </c>
      <c r="C409" s="1">
        <v>201911</v>
      </c>
      <c r="D409" s="1">
        <v>2019</v>
      </c>
      <c r="E409" s="1">
        <v>11</v>
      </c>
      <c r="F409" s="4" t="s">
        <v>256</v>
      </c>
      <c r="G409" s="4" t="s">
        <v>258</v>
      </c>
      <c r="H409" s="1">
        <v>690</v>
      </c>
      <c r="I409" s="4" t="s">
        <v>319</v>
      </c>
      <c r="J409" s="1" t="s">
        <v>320</v>
      </c>
      <c r="K409" s="1" t="s">
        <v>383</v>
      </c>
      <c r="L409" s="1">
        <v>3</v>
      </c>
      <c r="M409" s="1">
        <v>1</v>
      </c>
      <c r="N409" s="1" t="s">
        <v>384</v>
      </c>
      <c r="O409" s="1" t="s">
        <v>385</v>
      </c>
      <c r="P409" s="1">
        <v>0</v>
      </c>
      <c r="Q409" s="8">
        <v>1089194</v>
      </c>
      <c r="R409" s="8">
        <v>64012</v>
      </c>
      <c r="S409" s="8">
        <v>427497</v>
      </c>
      <c r="T409" s="8" t="s">
        <v>386</v>
      </c>
      <c r="U409" s="9">
        <f>IF(R409&gt;0,Q409/R409,"")</f>
        <v>17.015465850153095</v>
      </c>
      <c r="V409" s="10">
        <f>SUMIFS(fct_world_monthly!$J$2:$J$361,fct_world_monthly!$C$2:$C$361,C409,fct_world_monthly!$F$2:$F$361,F409)</f>
        <v>109230073</v>
      </c>
      <c r="W409" s="11">
        <f>IF(V409&gt;0,Q409/V409,"")</f>
        <v>9.9715579243456146E-3</v>
      </c>
      <c r="X409" s="1" t="s">
        <v>232</v>
      </c>
      <c r="Y409" s="1" t="s">
        <v>166</v>
      </c>
      <c r="Z409" s="19">
        <f>IF(U409="","",SUMIFS(Unit_Value_Review_QC!$K$10:$K$53,Unit_Value_Review_QC!$I$10:$I$53,"PARTNER|"&amp;F409&amp;"|"&amp;I409))</f>
        <v>21.029827109089425</v>
      </c>
      <c r="AA409" s="20">
        <f>IFERROR(U409/Z409,"")</f>
        <v>0.80911106695683399</v>
      </c>
      <c r="AB409" s="4" t="str">
        <f>IF(OR(N409&lt;&gt;"REPORTED",U409=""),"NOT_APPLICABLE",IF(OR(AA409&lt;Unit_Value_Review_QC!$I$6,AA409&gt;Unit_Value_Review_QC!$I$5),"REVIEW","WITHIN_BAND"))</f>
        <v>WITHIN_BAND</v>
      </c>
    </row>
    <row r="410" spans="1:28">
      <c r="A410" s="1" t="s">
        <v>794</v>
      </c>
      <c r="B410" s="6">
        <v>43770</v>
      </c>
      <c r="C410" s="1">
        <v>201911</v>
      </c>
      <c r="D410" s="1">
        <v>2019</v>
      </c>
      <c r="E410" s="1">
        <v>11</v>
      </c>
      <c r="F410" s="4" t="s">
        <v>256</v>
      </c>
      <c r="G410" s="4" t="s">
        <v>258</v>
      </c>
      <c r="H410" s="1">
        <v>696</v>
      </c>
      <c r="I410" s="4" t="s">
        <v>322</v>
      </c>
      <c r="J410" s="1" t="s">
        <v>323</v>
      </c>
      <c r="K410" s="1" t="s">
        <v>383</v>
      </c>
      <c r="L410" s="1">
        <v>3</v>
      </c>
      <c r="M410" s="1">
        <v>1</v>
      </c>
      <c r="N410" s="1" t="s">
        <v>384</v>
      </c>
      <c r="O410" s="1" t="s">
        <v>385</v>
      </c>
      <c r="P410" s="1">
        <v>0</v>
      </c>
      <c r="Q410" s="8">
        <v>1114330</v>
      </c>
      <c r="R410" s="8">
        <v>88836</v>
      </c>
      <c r="S410" s="8">
        <v>455303</v>
      </c>
      <c r="T410" s="8" t="s">
        <v>386</v>
      </c>
      <c r="U410" s="9">
        <f>IF(R410&gt;0,Q410/R410,"")</f>
        <v>12.543675987212392</v>
      </c>
      <c r="V410" s="10">
        <f>SUMIFS(fct_world_monthly!$J$2:$J$361,fct_world_monthly!$C$2:$C$361,C410,fct_world_monthly!$F$2:$F$361,F410)</f>
        <v>109230073</v>
      </c>
      <c r="W410" s="11">
        <f>IF(V410&gt;0,Q410/V410,"")</f>
        <v>1.0201677700975261E-2</v>
      </c>
      <c r="X410" s="1" t="s">
        <v>232</v>
      </c>
      <c r="Y410" s="1" t="s">
        <v>166</v>
      </c>
      <c r="Z410" s="19">
        <f>IF(U410="","",SUMIFS(Unit_Value_Review_QC!$K$10:$K$53,Unit_Value_Review_QC!$I$10:$I$53,"PARTNER|"&amp;F410&amp;"|"&amp;I410))</f>
        <v>18.09118149032647</v>
      </c>
      <c r="AA410" s="20">
        <f>IFERROR(U410/Z410,"")</f>
        <v>0.69335858434230058</v>
      </c>
      <c r="AB410" s="4" t="str">
        <f>IF(OR(N410&lt;&gt;"REPORTED",U410=""),"NOT_APPLICABLE",IF(OR(AA410&lt;Unit_Value_Review_QC!$I$6,AA410&gt;Unit_Value_Review_QC!$I$5),"REVIEW","WITHIN_BAND"))</f>
        <v>WITHIN_BAND</v>
      </c>
    </row>
    <row r="411" spans="1:28">
      <c r="A411" s="1" t="s">
        <v>795</v>
      </c>
      <c r="B411" s="6">
        <v>43770</v>
      </c>
      <c r="C411" s="1">
        <v>201911</v>
      </c>
      <c r="D411" s="1">
        <v>2019</v>
      </c>
      <c r="E411" s="1">
        <v>11</v>
      </c>
      <c r="F411" s="4" t="s">
        <v>256</v>
      </c>
      <c r="G411" s="4" t="s">
        <v>258</v>
      </c>
      <c r="H411" s="1">
        <v>720</v>
      </c>
      <c r="I411" s="4" t="s">
        <v>325</v>
      </c>
      <c r="J411" s="1" t="s">
        <v>326</v>
      </c>
      <c r="K411" s="1" t="s">
        <v>383</v>
      </c>
      <c r="L411" s="1">
        <v>3</v>
      </c>
      <c r="M411" s="1">
        <v>1</v>
      </c>
      <c r="N411" s="1" t="s">
        <v>384</v>
      </c>
      <c r="O411" s="1" t="s">
        <v>385</v>
      </c>
      <c r="P411" s="1">
        <v>0</v>
      </c>
      <c r="Q411" s="8">
        <v>3561011</v>
      </c>
      <c r="R411" s="8">
        <v>207118</v>
      </c>
      <c r="S411" s="8">
        <v>969452</v>
      </c>
      <c r="T411" s="8" t="s">
        <v>386</v>
      </c>
      <c r="U411" s="9">
        <f>IF(R411&gt;0,Q411/R411,"")</f>
        <v>17.193150764298611</v>
      </c>
      <c r="V411" s="10">
        <f>SUMIFS(fct_world_monthly!$J$2:$J$361,fct_world_monthly!$C$2:$C$361,C411,fct_world_monthly!$F$2:$F$361,F411)</f>
        <v>109230073</v>
      </c>
      <c r="W411" s="11">
        <f>IF(V411&gt;0,Q411/V411,"")</f>
        <v>3.2601012726595907E-2</v>
      </c>
      <c r="X411" s="1" t="s">
        <v>232</v>
      </c>
      <c r="Y411" s="1" t="s">
        <v>166</v>
      </c>
      <c r="Z411" s="19">
        <f>IF(U411="","",SUMIFS(Unit_Value_Review_QC!$K$10:$K$53,Unit_Value_Review_QC!$I$10:$I$53,"PARTNER|"&amp;F411&amp;"|"&amp;I411))</f>
        <v>18.213915185849537</v>
      </c>
      <c r="AA411" s="20">
        <f>IFERROR(U411/Z411,"")</f>
        <v>0.94395689168773766</v>
      </c>
      <c r="AB411" s="4" t="str">
        <f>IF(OR(N411&lt;&gt;"REPORTED",U411=""),"NOT_APPLICABLE",IF(OR(AA411&lt;Unit_Value_Review_QC!$I$6,AA411&gt;Unit_Value_Review_QC!$I$5),"REVIEW","WITHIN_BAND"))</f>
        <v>WITHIN_BAND</v>
      </c>
    </row>
    <row r="412" spans="1:28">
      <c r="A412" s="1" t="s">
        <v>796</v>
      </c>
      <c r="B412" s="6">
        <v>43770</v>
      </c>
      <c r="C412" s="1">
        <v>201911</v>
      </c>
      <c r="D412" s="1">
        <v>2019</v>
      </c>
      <c r="E412" s="1">
        <v>11</v>
      </c>
      <c r="F412" s="4" t="s">
        <v>265</v>
      </c>
      <c r="G412" s="4" t="s">
        <v>266</v>
      </c>
      <c r="H412" s="1">
        <v>52</v>
      </c>
      <c r="I412" s="4" t="s">
        <v>296</v>
      </c>
      <c r="J412" s="1" t="s">
        <v>297</v>
      </c>
      <c r="K412" s="1" t="s">
        <v>383</v>
      </c>
      <c r="L412" s="1">
        <v>3</v>
      </c>
      <c r="M412" s="1">
        <v>1</v>
      </c>
      <c r="N412" s="1" t="s">
        <v>384</v>
      </c>
      <c r="O412" s="1" t="s">
        <v>385</v>
      </c>
      <c r="P412" s="1">
        <v>0</v>
      </c>
      <c r="Q412" s="8">
        <v>10203942</v>
      </c>
      <c r="R412" s="8">
        <v>566822</v>
      </c>
      <c r="S412" s="8">
        <v>1638019</v>
      </c>
      <c r="T412" s="8" t="s">
        <v>386</v>
      </c>
      <c r="U412" s="9">
        <f>IF(R412&gt;0,Q412/R412,"")</f>
        <v>18.002021798730464</v>
      </c>
      <c r="V412" s="10">
        <f>SUMIFS(fct_world_monthly!$J$2:$J$361,fct_world_monthly!$C$2:$C$361,C412,fct_world_monthly!$F$2:$F$361,F412)</f>
        <v>81468472</v>
      </c>
      <c r="W412" s="11">
        <f>IF(V412&gt;0,Q412/V412,"")</f>
        <v>0.12525019494658007</v>
      </c>
      <c r="X412" s="1" t="s">
        <v>232</v>
      </c>
      <c r="Y412" s="1" t="s">
        <v>166</v>
      </c>
      <c r="Z412" s="19">
        <f>IF(U412="","",SUMIFS(Unit_Value_Review_QC!$K$10:$K$53,Unit_Value_Review_QC!$I$10:$I$53,"PARTNER|"&amp;F412&amp;"|"&amp;I412))</f>
        <v>19.213268245879746</v>
      </c>
      <c r="AA412" s="20">
        <f>IFERROR(U412/Z412,"")</f>
        <v>0.93695781312952664</v>
      </c>
      <c r="AB412" s="4" t="str">
        <f>IF(OR(N412&lt;&gt;"REPORTED",U412=""),"NOT_APPLICABLE",IF(OR(AA412&lt;Unit_Value_Review_QC!$I$6,AA412&gt;Unit_Value_Review_QC!$I$5),"REVIEW","WITHIN_BAND"))</f>
        <v>WITHIN_BAND</v>
      </c>
    </row>
    <row r="413" spans="1:28">
      <c r="A413" s="1" t="s">
        <v>797</v>
      </c>
      <c r="B413" s="6">
        <v>43770</v>
      </c>
      <c r="C413" s="1">
        <v>201911</v>
      </c>
      <c r="D413" s="1">
        <v>2019</v>
      </c>
      <c r="E413" s="1">
        <v>11</v>
      </c>
      <c r="F413" s="4" t="s">
        <v>265</v>
      </c>
      <c r="G413" s="4" t="s">
        <v>266</v>
      </c>
      <c r="H413" s="1">
        <v>204</v>
      </c>
      <c r="I413" s="4" t="s">
        <v>301</v>
      </c>
      <c r="J413" s="1" t="s">
        <v>302</v>
      </c>
      <c r="K413" s="1" t="s">
        <v>383</v>
      </c>
      <c r="L413" s="1">
        <v>3</v>
      </c>
      <c r="M413" s="1">
        <v>1</v>
      </c>
      <c r="N413" s="1" t="s">
        <v>384</v>
      </c>
      <c r="O413" s="1" t="s">
        <v>385</v>
      </c>
      <c r="P413" s="1">
        <v>0</v>
      </c>
      <c r="Q413" s="8">
        <v>17409</v>
      </c>
      <c r="R413" s="8">
        <v>1559</v>
      </c>
      <c r="S413" s="8">
        <v>5928</v>
      </c>
      <c r="T413" s="8" t="s">
        <v>386</v>
      </c>
      <c r="U413" s="9">
        <f>IF(R413&gt;0,Q413/R413,"")</f>
        <v>11.166773572803079</v>
      </c>
      <c r="V413" s="10">
        <f>SUMIFS(fct_world_monthly!$J$2:$J$361,fct_world_monthly!$C$2:$C$361,C413,fct_world_monthly!$F$2:$F$361,F413)</f>
        <v>81468472</v>
      </c>
      <c r="W413" s="11">
        <f>IF(V413&gt;0,Q413/V413,"")</f>
        <v>2.1369002722918383E-4</v>
      </c>
      <c r="X413" s="1" t="s">
        <v>232</v>
      </c>
      <c r="Y413" s="1" t="s">
        <v>166</v>
      </c>
      <c r="Z413" s="19">
        <f>IF(U413="","",SUMIFS(Unit_Value_Review_QC!$K$10:$K$53,Unit_Value_Review_QC!$I$10:$I$53,"PARTNER|"&amp;F413&amp;"|"&amp;I413))</f>
        <v>16.024818561257973</v>
      </c>
      <c r="AA413" s="20">
        <f>IFERROR(U413/Z413,"")</f>
        <v>0.69684243413527114</v>
      </c>
      <c r="AB413" s="4" t="str">
        <f>IF(OR(N413&lt;&gt;"REPORTED",U413=""),"NOT_APPLICABLE",IF(OR(AA413&lt;Unit_Value_Review_QC!$I$6,AA413&gt;Unit_Value_Review_QC!$I$5),"REVIEW","WITHIN_BAND"))</f>
        <v>WITHIN_BAND</v>
      </c>
    </row>
    <row r="414" spans="1:28">
      <c r="A414" s="1" t="s">
        <v>798</v>
      </c>
      <c r="B414" s="6">
        <v>43770</v>
      </c>
      <c r="C414" s="1">
        <v>201911</v>
      </c>
      <c r="D414" s="1">
        <v>2019</v>
      </c>
      <c r="E414" s="1">
        <v>11</v>
      </c>
      <c r="F414" s="4" t="s">
        <v>265</v>
      </c>
      <c r="G414" s="4" t="s">
        <v>266</v>
      </c>
      <c r="H414" s="1">
        <v>662</v>
      </c>
      <c r="I414" s="4" t="s">
        <v>304</v>
      </c>
      <c r="J414" s="1" t="s">
        <v>305</v>
      </c>
      <c r="K414" s="1" t="s">
        <v>383</v>
      </c>
      <c r="L414" s="1">
        <v>3</v>
      </c>
      <c r="M414" s="1">
        <v>1</v>
      </c>
      <c r="N414" s="1" t="s">
        <v>384</v>
      </c>
      <c r="O414" s="1" t="s">
        <v>385</v>
      </c>
      <c r="P414" s="1">
        <v>0</v>
      </c>
      <c r="Q414" s="8">
        <v>298252</v>
      </c>
      <c r="R414" s="8">
        <v>24979</v>
      </c>
      <c r="S414" s="8">
        <v>75589</v>
      </c>
      <c r="T414" s="8" t="s">
        <v>386</v>
      </c>
      <c r="U414" s="9">
        <f>IF(R414&gt;0,Q414/R414,"")</f>
        <v>11.940109692141398</v>
      </c>
      <c r="V414" s="10">
        <f>SUMIFS(fct_world_monthly!$J$2:$J$361,fct_world_monthly!$C$2:$C$361,C414,fct_world_monthly!$F$2:$F$361,F414)</f>
        <v>81468472</v>
      </c>
      <c r="W414" s="11">
        <f>IF(V414&gt;0,Q414/V414,"")</f>
        <v>3.6609499684736937E-3</v>
      </c>
      <c r="X414" s="1" t="s">
        <v>232</v>
      </c>
      <c r="Y414" s="1" t="s">
        <v>166</v>
      </c>
      <c r="Z414" s="19">
        <f>IF(U414="","",SUMIFS(Unit_Value_Review_QC!$K$10:$K$53,Unit_Value_Review_QC!$I$10:$I$53,"PARTNER|"&amp;F414&amp;"|"&amp;I414))</f>
        <v>13.24068828999865</v>
      </c>
      <c r="AA414" s="20">
        <f>IFERROR(U414/Z414,"")</f>
        <v>0.90177409441474099</v>
      </c>
      <c r="AB414" s="4" t="str">
        <f>IF(OR(N414&lt;&gt;"REPORTED",U414=""),"NOT_APPLICABLE",IF(OR(AA414&lt;Unit_Value_Review_QC!$I$6,AA414&gt;Unit_Value_Review_QC!$I$5),"REVIEW","WITHIN_BAND"))</f>
        <v>WITHIN_BAND</v>
      </c>
    </row>
    <row r="415" spans="1:28">
      <c r="A415" s="1" t="s">
        <v>799</v>
      </c>
      <c r="B415" s="6">
        <v>43770</v>
      </c>
      <c r="C415" s="1">
        <v>201911</v>
      </c>
      <c r="D415" s="1">
        <v>2019</v>
      </c>
      <c r="E415" s="1">
        <v>11</v>
      </c>
      <c r="F415" s="4" t="s">
        <v>265</v>
      </c>
      <c r="G415" s="4" t="s">
        <v>266</v>
      </c>
      <c r="H415" s="1">
        <v>664</v>
      </c>
      <c r="I415" s="4" t="s">
        <v>307</v>
      </c>
      <c r="J415" s="1" t="s">
        <v>308</v>
      </c>
      <c r="K415" s="1" t="s">
        <v>383</v>
      </c>
      <c r="L415" s="1">
        <v>3</v>
      </c>
      <c r="M415" s="1">
        <v>1</v>
      </c>
      <c r="N415" s="1" t="s">
        <v>384</v>
      </c>
      <c r="O415" s="1" t="s">
        <v>385</v>
      </c>
      <c r="P415" s="1">
        <v>0</v>
      </c>
      <c r="Q415" s="8">
        <v>468648</v>
      </c>
      <c r="R415" s="8">
        <v>42139</v>
      </c>
      <c r="S415" s="8">
        <v>108858</v>
      </c>
      <c r="T415" s="8" t="s">
        <v>386</v>
      </c>
      <c r="U415" s="9">
        <f>IF(R415&gt;0,Q415/R415,"")</f>
        <v>11.12147891501934</v>
      </c>
      <c r="V415" s="10">
        <f>SUMIFS(fct_world_monthly!$J$2:$J$361,fct_world_monthly!$C$2:$C$361,C415,fct_world_monthly!$F$2:$F$361,F415)</f>
        <v>81468472</v>
      </c>
      <c r="W415" s="11">
        <f>IF(V415&gt;0,Q415/V415,"")</f>
        <v>5.7525075467231056E-3</v>
      </c>
      <c r="X415" s="1" t="s">
        <v>232</v>
      </c>
      <c r="Y415" s="1" t="s">
        <v>166</v>
      </c>
      <c r="Z415" s="19">
        <f>IF(U415="","",SUMIFS(Unit_Value_Review_QC!$K$10:$K$53,Unit_Value_Review_QC!$I$10:$I$53,"PARTNER|"&amp;F415&amp;"|"&amp;I415))</f>
        <v>13.033767004833301</v>
      </c>
      <c r="AA415" s="20">
        <f>IFERROR(U415/Z415,"")</f>
        <v>0.85328201055728337</v>
      </c>
      <c r="AB415" s="4" t="str">
        <f>IF(OR(N415&lt;&gt;"REPORTED",U415=""),"NOT_APPLICABLE",IF(OR(AA415&lt;Unit_Value_Review_QC!$I$6,AA415&gt;Unit_Value_Review_QC!$I$5),"REVIEW","WITHIN_BAND"))</f>
        <v>WITHIN_BAND</v>
      </c>
    </row>
    <row r="416" spans="1:28">
      <c r="A416" s="1" t="s">
        <v>800</v>
      </c>
      <c r="B416" s="6">
        <v>43770</v>
      </c>
      <c r="C416" s="1">
        <v>201911</v>
      </c>
      <c r="D416" s="1">
        <v>2019</v>
      </c>
      <c r="E416" s="1">
        <v>11</v>
      </c>
      <c r="F416" s="4" t="s">
        <v>265</v>
      </c>
      <c r="G416" s="4" t="s">
        <v>266</v>
      </c>
      <c r="H416" s="1">
        <v>666</v>
      </c>
      <c r="I416" s="4" t="s">
        <v>310</v>
      </c>
      <c r="J416" s="1" t="s">
        <v>311</v>
      </c>
      <c r="K416" s="1" t="s">
        <v>383</v>
      </c>
      <c r="L416" s="1">
        <v>3</v>
      </c>
      <c r="M416" s="1">
        <v>1</v>
      </c>
      <c r="N416" s="1" t="s">
        <v>384</v>
      </c>
      <c r="O416" s="1" t="s">
        <v>385</v>
      </c>
      <c r="P416" s="1">
        <v>0</v>
      </c>
      <c r="Q416" s="8">
        <v>16708974</v>
      </c>
      <c r="R416" s="8">
        <v>1331861</v>
      </c>
      <c r="S416" s="8">
        <v>3525569</v>
      </c>
      <c r="T416" s="8" t="s">
        <v>386</v>
      </c>
      <c r="U416" s="9">
        <f>IF(R416&gt;0,Q416/R416,"")</f>
        <v>12.545583961089033</v>
      </c>
      <c r="V416" s="10">
        <f>SUMIFS(fct_world_monthly!$J$2:$J$361,fct_world_monthly!$C$2:$C$361,C416,fct_world_monthly!$F$2:$F$361,F416)</f>
        <v>81468472</v>
      </c>
      <c r="W416" s="11">
        <f>IF(V416&gt;0,Q416/V416,"")</f>
        <v>0.20509742713721205</v>
      </c>
      <c r="X416" s="1" t="s">
        <v>232</v>
      </c>
      <c r="Y416" s="1" t="s">
        <v>166</v>
      </c>
      <c r="Z416" s="19">
        <f>IF(U416="","",SUMIFS(Unit_Value_Review_QC!$K$10:$K$53,Unit_Value_Review_QC!$I$10:$I$53,"PARTNER|"&amp;F416&amp;"|"&amp;I416))</f>
        <v>12.503788450831344</v>
      </c>
      <c r="AA416" s="20">
        <f>IFERROR(U416/Z416,"")</f>
        <v>1.0033426277501447</v>
      </c>
      <c r="AB416" s="4" t="str">
        <f>IF(OR(N416&lt;&gt;"REPORTED",U416=""),"NOT_APPLICABLE",IF(OR(AA416&lt;Unit_Value_Review_QC!$I$6,AA416&gt;Unit_Value_Review_QC!$I$5),"REVIEW","WITHIN_BAND"))</f>
        <v>WITHIN_BAND</v>
      </c>
    </row>
    <row r="417" spans="1:28">
      <c r="A417" s="1" t="s">
        <v>801</v>
      </c>
      <c r="B417" s="6">
        <v>43770</v>
      </c>
      <c r="C417" s="1">
        <v>201911</v>
      </c>
      <c r="D417" s="1">
        <v>2019</v>
      </c>
      <c r="E417" s="1">
        <v>11</v>
      </c>
      <c r="F417" s="4" t="s">
        <v>265</v>
      </c>
      <c r="G417" s="4" t="s">
        <v>266</v>
      </c>
      <c r="H417" s="1">
        <v>669</v>
      </c>
      <c r="I417" s="4" t="s">
        <v>313</v>
      </c>
      <c r="J417" s="1" t="s">
        <v>314</v>
      </c>
      <c r="K417" s="1" t="s">
        <v>383</v>
      </c>
      <c r="L417" s="1">
        <v>3</v>
      </c>
      <c r="M417" s="1">
        <v>1</v>
      </c>
      <c r="N417" s="1" t="s">
        <v>384</v>
      </c>
      <c r="O417" s="1" t="s">
        <v>385</v>
      </c>
      <c r="P417" s="1">
        <v>0</v>
      </c>
      <c r="Q417" s="8">
        <v>343117</v>
      </c>
      <c r="R417" s="8">
        <v>21917</v>
      </c>
      <c r="S417" s="8">
        <v>62163</v>
      </c>
      <c r="T417" s="8" t="s">
        <v>386</v>
      </c>
      <c r="U417" s="9">
        <f>IF(R417&gt;0,Q417/R417,"")</f>
        <v>15.65529041383401</v>
      </c>
      <c r="V417" s="10">
        <f>SUMIFS(fct_world_monthly!$J$2:$J$361,fct_world_monthly!$C$2:$C$361,C417,fct_world_monthly!$F$2:$F$361,F417)</f>
        <v>81468472</v>
      </c>
      <c r="W417" s="11">
        <f>IF(V417&gt;0,Q417/V417,"")</f>
        <v>4.211653803940253E-3</v>
      </c>
      <c r="X417" s="1" t="s">
        <v>232</v>
      </c>
      <c r="Y417" s="1" t="s">
        <v>166</v>
      </c>
      <c r="Z417" s="19">
        <f>IF(U417="","",SUMIFS(Unit_Value_Review_QC!$K$10:$K$53,Unit_Value_Review_QC!$I$10:$I$53,"PARTNER|"&amp;F417&amp;"|"&amp;I417))</f>
        <v>16.58404384448577</v>
      </c>
      <c r="AA417" s="20">
        <f>IFERROR(U417/Z417,"")</f>
        <v>0.94399716743630213</v>
      </c>
      <c r="AB417" s="4" t="str">
        <f>IF(OR(N417&lt;&gt;"REPORTED",U417=""),"NOT_APPLICABLE",IF(OR(AA417&lt;Unit_Value_Review_QC!$I$6,AA417&gt;Unit_Value_Review_QC!$I$5),"REVIEW","WITHIN_BAND"))</f>
        <v>WITHIN_BAND</v>
      </c>
    </row>
    <row r="418" spans="1:28">
      <c r="A418" s="1" t="s">
        <v>802</v>
      </c>
      <c r="B418" s="6">
        <v>43770</v>
      </c>
      <c r="C418" s="1">
        <v>201911</v>
      </c>
      <c r="D418" s="1">
        <v>2019</v>
      </c>
      <c r="E418" s="1">
        <v>11</v>
      </c>
      <c r="F418" s="4" t="s">
        <v>265</v>
      </c>
      <c r="G418" s="4" t="s">
        <v>266</v>
      </c>
      <c r="H418" s="1">
        <v>676</v>
      </c>
      <c r="I418" s="4" t="s">
        <v>316</v>
      </c>
      <c r="J418" s="1" t="s">
        <v>317</v>
      </c>
      <c r="K418" s="1" t="s">
        <v>383</v>
      </c>
      <c r="L418" s="1">
        <v>3</v>
      </c>
      <c r="M418" s="1">
        <v>1</v>
      </c>
      <c r="N418" s="1" t="s">
        <v>384</v>
      </c>
      <c r="O418" s="1" t="s">
        <v>385</v>
      </c>
      <c r="P418" s="1">
        <v>0</v>
      </c>
      <c r="Q418" s="8">
        <v>2062554</v>
      </c>
      <c r="R418" s="8">
        <v>148888</v>
      </c>
      <c r="S418" s="8">
        <v>550882</v>
      </c>
      <c r="T418" s="8" t="s">
        <v>386</v>
      </c>
      <c r="U418" s="9">
        <f>IF(R418&gt;0,Q418/R418,"")</f>
        <v>13.853057331685562</v>
      </c>
      <c r="V418" s="10">
        <f>SUMIFS(fct_world_monthly!$J$2:$J$361,fct_world_monthly!$C$2:$C$361,C418,fct_world_monthly!$F$2:$F$361,F418)</f>
        <v>81468472</v>
      </c>
      <c r="W418" s="11">
        <f>IF(V418&gt;0,Q418/V418,"")</f>
        <v>2.5317204918241257E-2</v>
      </c>
      <c r="X418" s="1" t="s">
        <v>232</v>
      </c>
      <c r="Y418" s="1" t="s">
        <v>166</v>
      </c>
      <c r="Z418" s="19">
        <f>IF(U418="","",SUMIFS(Unit_Value_Review_QC!$K$10:$K$53,Unit_Value_Review_QC!$I$10:$I$53,"PARTNER|"&amp;F418&amp;"|"&amp;I418))</f>
        <v>12.705450477595873</v>
      </c>
      <c r="AA418" s="20">
        <f>IFERROR(U418/Z418,"")</f>
        <v>1.0903239799417832</v>
      </c>
      <c r="AB418" s="4" t="str">
        <f>IF(OR(N418&lt;&gt;"REPORTED",U418=""),"NOT_APPLICABLE",IF(OR(AA418&lt;Unit_Value_Review_QC!$I$6,AA418&gt;Unit_Value_Review_QC!$I$5),"REVIEW","WITHIN_BAND"))</f>
        <v>WITHIN_BAND</v>
      </c>
    </row>
    <row r="419" spans="1:28">
      <c r="A419" s="1" t="s">
        <v>803</v>
      </c>
      <c r="B419" s="6">
        <v>43770</v>
      </c>
      <c r="C419" s="1">
        <v>201911</v>
      </c>
      <c r="D419" s="1">
        <v>2019</v>
      </c>
      <c r="E419" s="1">
        <v>11</v>
      </c>
      <c r="F419" s="4" t="s">
        <v>265</v>
      </c>
      <c r="G419" s="4" t="s">
        <v>266</v>
      </c>
      <c r="H419" s="1">
        <v>690</v>
      </c>
      <c r="I419" s="4" t="s">
        <v>319</v>
      </c>
      <c r="J419" s="1" t="s">
        <v>320</v>
      </c>
      <c r="K419" s="1" t="s">
        <v>383</v>
      </c>
      <c r="L419" s="1">
        <v>3</v>
      </c>
      <c r="M419" s="1">
        <v>1</v>
      </c>
      <c r="N419" s="1" t="s">
        <v>384</v>
      </c>
      <c r="O419" s="1" t="s">
        <v>385</v>
      </c>
      <c r="P419" s="1">
        <v>0</v>
      </c>
      <c r="Q419" s="8">
        <v>618132</v>
      </c>
      <c r="R419" s="8">
        <v>30901</v>
      </c>
      <c r="S419" s="8">
        <v>95524</v>
      </c>
      <c r="T419" s="8" t="s">
        <v>386</v>
      </c>
      <c r="U419" s="9">
        <f>IF(R419&gt;0,Q419/R419,"")</f>
        <v>20.003624478172227</v>
      </c>
      <c r="V419" s="10">
        <f>SUMIFS(fct_world_monthly!$J$2:$J$361,fct_world_monthly!$C$2:$C$361,C419,fct_world_monthly!$F$2:$F$361,F419)</f>
        <v>81468472</v>
      </c>
      <c r="W419" s="11">
        <f>IF(V419&gt;0,Q419/V419,"")</f>
        <v>7.5873768689315784E-3</v>
      </c>
      <c r="X419" s="1" t="s">
        <v>232</v>
      </c>
      <c r="Y419" s="1" t="s">
        <v>166</v>
      </c>
      <c r="Z419" s="19">
        <f>IF(U419="","",SUMIFS(Unit_Value_Review_QC!$K$10:$K$53,Unit_Value_Review_QC!$I$10:$I$53,"PARTNER|"&amp;F419&amp;"|"&amp;I419))</f>
        <v>23.234221767733438</v>
      </c>
      <c r="AA419" s="20">
        <f>IFERROR(U419/Z419,"")</f>
        <v>0.86095521847657897</v>
      </c>
      <c r="AB419" s="4" t="str">
        <f>IF(OR(N419&lt;&gt;"REPORTED",U419=""),"NOT_APPLICABLE",IF(OR(AA419&lt;Unit_Value_Review_QC!$I$6,AA419&gt;Unit_Value_Review_QC!$I$5),"REVIEW","WITHIN_BAND"))</f>
        <v>WITHIN_BAND</v>
      </c>
    </row>
    <row r="420" spans="1:28">
      <c r="A420" s="1" t="s">
        <v>804</v>
      </c>
      <c r="B420" s="6">
        <v>43770</v>
      </c>
      <c r="C420" s="1">
        <v>201911</v>
      </c>
      <c r="D420" s="1">
        <v>2019</v>
      </c>
      <c r="E420" s="1">
        <v>11</v>
      </c>
      <c r="F420" s="4" t="s">
        <v>265</v>
      </c>
      <c r="G420" s="4" t="s">
        <v>266</v>
      </c>
      <c r="H420" s="1">
        <v>696</v>
      </c>
      <c r="I420" s="4" t="s">
        <v>322</v>
      </c>
      <c r="J420" s="1" t="s">
        <v>323</v>
      </c>
      <c r="K420" s="1" t="s">
        <v>383</v>
      </c>
      <c r="L420" s="1">
        <v>3</v>
      </c>
      <c r="M420" s="1">
        <v>1</v>
      </c>
      <c r="N420" s="1" t="s">
        <v>384</v>
      </c>
      <c r="O420" s="1" t="s">
        <v>385</v>
      </c>
      <c r="P420" s="1">
        <v>0</v>
      </c>
      <c r="Q420" s="8">
        <v>7004742</v>
      </c>
      <c r="R420" s="8">
        <v>575724</v>
      </c>
      <c r="S420" s="8">
        <v>1570124</v>
      </c>
      <c r="T420" s="8" t="s">
        <v>386</v>
      </c>
      <c r="U420" s="9">
        <f>IF(R420&gt;0,Q420/R420,"")</f>
        <v>12.166840361006315</v>
      </c>
      <c r="V420" s="10">
        <f>SUMIFS(fct_world_monthly!$J$2:$J$361,fct_world_monthly!$C$2:$C$361,C420,fct_world_monthly!$F$2:$F$361,F420)</f>
        <v>81468472</v>
      </c>
      <c r="W420" s="11">
        <f>IF(V420&gt;0,Q420/V420,"")</f>
        <v>8.598101606717258E-2</v>
      </c>
      <c r="X420" s="1" t="s">
        <v>232</v>
      </c>
      <c r="Y420" s="1" t="s">
        <v>166</v>
      </c>
      <c r="Z420" s="19">
        <f>IF(U420="","",SUMIFS(Unit_Value_Review_QC!$K$10:$K$53,Unit_Value_Review_QC!$I$10:$I$53,"PARTNER|"&amp;F420&amp;"|"&amp;I420))</f>
        <v>12.339390026247985</v>
      </c>
      <c r="AA420" s="20">
        <f>IFERROR(U420/Z420,"")</f>
        <v>0.98601635373591179</v>
      </c>
      <c r="AB420" s="4" t="str">
        <f>IF(OR(N420&lt;&gt;"REPORTED",U420=""),"NOT_APPLICABLE",IF(OR(AA420&lt;Unit_Value_Review_QC!$I$6,AA420&gt;Unit_Value_Review_QC!$I$5),"REVIEW","WITHIN_BAND"))</f>
        <v>WITHIN_BAND</v>
      </c>
    </row>
    <row r="421" spans="1:28">
      <c r="A421" s="1" t="s">
        <v>805</v>
      </c>
      <c r="B421" s="6">
        <v>43770</v>
      </c>
      <c r="C421" s="1">
        <v>201911</v>
      </c>
      <c r="D421" s="1">
        <v>2019</v>
      </c>
      <c r="E421" s="1">
        <v>11</v>
      </c>
      <c r="F421" s="4" t="s">
        <v>265</v>
      </c>
      <c r="G421" s="4" t="s">
        <v>266</v>
      </c>
      <c r="H421" s="1">
        <v>720</v>
      </c>
      <c r="I421" s="4" t="s">
        <v>325</v>
      </c>
      <c r="J421" s="1" t="s">
        <v>326</v>
      </c>
      <c r="K421" s="1" t="s">
        <v>383</v>
      </c>
      <c r="L421" s="1">
        <v>3</v>
      </c>
      <c r="M421" s="1">
        <v>1</v>
      </c>
      <c r="N421" s="1" t="s">
        <v>384</v>
      </c>
      <c r="O421" s="1" t="s">
        <v>385</v>
      </c>
      <c r="P421" s="1">
        <v>0</v>
      </c>
      <c r="Q421" s="8">
        <v>21417509</v>
      </c>
      <c r="R421" s="8">
        <v>1639387</v>
      </c>
      <c r="S421" s="8">
        <v>4724721</v>
      </c>
      <c r="T421" s="8" t="s">
        <v>386</v>
      </c>
      <c r="U421" s="9">
        <f>IF(R421&gt;0,Q421/R421,"")</f>
        <v>13.064339902658737</v>
      </c>
      <c r="V421" s="10">
        <f>SUMIFS(fct_world_monthly!$J$2:$J$361,fct_world_monthly!$C$2:$C$361,C421,fct_world_monthly!$F$2:$F$361,F421)</f>
        <v>81468472</v>
      </c>
      <c r="W421" s="11">
        <f>IF(V421&gt;0,Q421/V421,"")</f>
        <v>0.26289322082780686</v>
      </c>
      <c r="X421" s="1" t="s">
        <v>232</v>
      </c>
      <c r="Y421" s="1" t="s">
        <v>166</v>
      </c>
      <c r="Z421" s="19">
        <f>IF(U421="","",SUMIFS(Unit_Value_Review_QC!$K$10:$K$53,Unit_Value_Review_QC!$I$10:$I$53,"PARTNER|"&amp;F421&amp;"|"&amp;I421))</f>
        <v>15.158852636173485</v>
      </c>
      <c r="AA421" s="20">
        <f>IFERROR(U421/Z421,"")</f>
        <v>0.86182907217419458</v>
      </c>
      <c r="AB421" s="4" t="str">
        <f>IF(OR(N421&lt;&gt;"REPORTED",U421=""),"NOT_APPLICABLE",IF(OR(AA421&lt;Unit_Value_Review_QC!$I$6,AA421&gt;Unit_Value_Review_QC!$I$5),"REVIEW","WITHIN_BAND"))</f>
        <v>WITHIN_BAND</v>
      </c>
    </row>
    <row r="422" spans="1:28">
      <c r="A422" s="1" t="s">
        <v>806</v>
      </c>
      <c r="B422" s="6">
        <v>43770</v>
      </c>
      <c r="C422" s="1">
        <v>201911</v>
      </c>
      <c r="D422" s="1">
        <v>2019</v>
      </c>
      <c r="E422" s="1">
        <v>11</v>
      </c>
      <c r="F422" s="4" t="s">
        <v>271</v>
      </c>
      <c r="G422" s="4" t="s">
        <v>273</v>
      </c>
      <c r="H422" s="1">
        <v>52</v>
      </c>
      <c r="I422" s="4" t="s">
        <v>296</v>
      </c>
      <c r="J422" s="1" t="s">
        <v>297</v>
      </c>
      <c r="K422" s="1" t="s">
        <v>383</v>
      </c>
      <c r="L422" s="1">
        <v>3</v>
      </c>
      <c r="M422" s="1">
        <v>1</v>
      </c>
      <c r="N422" s="1" t="s">
        <v>384</v>
      </c>
      <c r="O422" s="1" t="s">
        <v>385</v>
      </c>
      <c r="P422" s="1">
        <v>0</v>
      </c>
      <c r="Q422" s="8">
        <v>1871045</v>
      </c>
      <c r="R422" s="8">
        <v>62444</v>
      </c>
      <c r="S422" s="8">
        <v>147070</v>
      </c>
      <c r="T422" s="8" t="s">
        <v>386</v>
      </c>
      <c r="U422" s="9">
        <f>IF(R422&gt;0,Q422/R422,"")</f>
        <v>29.963567356351291</v>
      </c>
      <c r="V422" s="10">
        <f>SUMIFS(fct_world_monthly!$J$2:$J$361,fct_world_monthly!$C$2:$C$361,C422,fct_world_monthly!$F$2:$F$361,F422)</f>
        <v>39241504</v>
      </c>
      <c r="W422" s="11">
        <f>IF(V422&gt;0,Q422/V422,"")</f>
        <v>4.7680257107372843E-2</v>
      </c>
      <c r="X422" s="1" t="s">
        <v>232</v>
      </c>
      <c r="Y422" s="1" t="s">
        <v>166</v>
      </c>
      <c r="Z422" s="19">
        <f>IF(U422="","",SUMIFS(Unit_Value_Review_QC!$K$10:$K$53,Unit_Value_Review_QC!$I$10:$I$53,"PARTNER|"&amp;F422&amp;"|"&amp;I422))</f>
        <v>31.867133143721738</v>
      </c>
      <c r="AA422" s="20">
        <f>IFERROR(U422/Z422,"")</f>
        <v>0.9402655463613464</v>
      </c>
      <c r="AB422" s="4" t="str">
        <f>IF(OR(N422&lt;&gt;"REPORTED",U422=""),"NOT_APPLICABLE",IF(OR(AA422&lt;Unit_Value_Review_QC!$I$6,AA422&gt;Unit_Value_Review_QC!$I$5),"REVIEW","WITHIN_BAND"))</f>
        <v>WITHIN_BAND</v>
      </c>
    </row>
    <row r="423" spans="1:28">
      <c r="A423" s="1" t="s">
        <v>807</v>
      </c>
      <c r="B423" s="6">
        <v>43770</v>
      </c>
      <c r="C423" s="1">
        <v>201911</v>
      </c>
      <c r="D423" s="1">
        <v>2019</v>
      </c>
      <c r="E423" s="1">
        <v>11</v>
      </c>
      <c r="F423" s="4" t="s">
        <v>271</v>
      </c>
      <c r="G423" s="4" t="s">
        <v>273</v>
      </c>
      <c r="H423" s="1">
        <v>204</v>
      </c>
      <c r="I423" s="4" t="s">
        <v>301</v>
      </c>
      <c r="J423" s="1" t="s">
        <v>302</v>
      </c>
      <c r="K423" s="1" t="s">
        <v>383</v>
      </c>
      <c r="L423" s="1">
        <v>3</v>
      </c>
      <c r="M423" s="1">
        <v>1</v>
      </c>
      <c r="N423" s="1" t="s">
        <v>384</v>
      </c>
      <c r="O423" s="1" t="s">
        <v>385</v>
      </c>
      <c r="P423" s="1">
        <v>0</v>
      </c>
      <c r="Q423" s="8">
        <v>1410768</v>
      </c>
      <c r="R423" s="8">
        <v>70390</v>
      </c>
      <c r="S423" s="8">
        <v>239397</v>
      </c>
      <c r="T423" s="8" t="s">
        <v>386</v>
      </c>
      <c r="U423" s="9">
        <f>IF(R423&gt;0,Q423/R423,"")</f>
        <v>20.042165080267083</v>
      </c>
      <c r="V423" s="10">
        <f>SUMIFS(fct_world_monthly!$J$2:$J$361,fct_world_monthly!$C$2:$C$361,C423,fct_world_monthly!$F$2:$F$361,F423)</f>
        <v>39241504</v>
      </c>
      <c r="W423" s="11">
        <f>IF(V423&gt;0,Q423/V423,"")</f>
        <v>3.5950915642784742E-2</v>
      </c>
      <c r="X423" s="1" t="s">
        <v>232</v>
      </c>
      <c r="Y423" s="1" t="s">
        <v>166</v>
      </c>
      <c r="Z423" s="19">
        <f>IF(U423="","",SUMIFS(Unit_Value_Review_QC!$K$10:$K$53,Unit_Value_Review_QC!$I$10:$I$53,"PARTNER|"&amp;F423&amp;"|"&amp;I423))</f>
        <v>19.682231685892088</v>
      </c>
      <c r="AA423" s="20">
        <f>IFERROR(U423/Z423,"")</f>
        <v>1.0182872247476382</v>
      </c>
      <c r="AB423" s="4" t="str">
        <f>IF(OR(N423&lt;&gt;"REPORTED",U423=""),"NOT_APPLICABLE",IF(OR(AA423&lt;Unit_Value_Review_QC!$I$6,AA423&gt;Unit_Value_Review_QC!$I$5),"REVIEW","WITHIN_BAND"))</f>
        <v>WITHIN_BAND</v>
      </c>
    </row>
    <row r="424" spans="1:28">
      <c r="A424" s="1" t="s">
        <v>808</v>
      </c>
      <c r="B424" s="6">
        <v>43770</v>
      </c>
      <c r="C424" s="1">
        <v>201911</v>
      </c>
      <c r="D424" s="1">
        <v>2019</v>
      </c>
      <c r="E424" s="1">
        <v>11</v>
      </c>
      <c r="F424" s="4" t="s">
        <v>271</v>
      </c>
      <c r="G424" s="4" t="s">
        <v>273</v>
      </c>
      <c r="H424" s="1">
        <v>662</v>
      </c>
      <c r="I424" s="4" t="s">
        <v>304</v>
      </c>
      <c r="J424" s="1" t="s">
        <v>305</v>
      </c>
      <c r="K424" s="1" t="s">
        <v>383</v>
      </c>
      <c r="L424" s="1">
        <v>3</v>
      </c>
      <c r="M424" s="1">
        <v>1</v>
      </c>
      <c r="N424" s="1" t="s">
        <v>384</v>
      </c>
      <c r="O424" s="1" t="s">
        <v>385</v>
      </c>
      <c r="P424" s="1">
        <v>0</v>
      </c>
      <c r="Q424" s="8">
        <v>63513</v>
      </c>
      <c r="R424" s="8">
        <v>1637</v>
      </c>
      <c r="S424" s="8">
        <v>13180</v>
      </c>
      <c r="T424" s="8" t="s">
        <v>386</v>
      </c>
      <c r="U424" s="9">
        <f>IF(R424&gt;0,Q424/R424,"")</f>
        <v>38.798411728772145</v>
      </c>
      <c r="V424" s="10">
        <f>SUMIFS(fct_world_monthly!$J$2:$J$361,fct_world_monthly!$C$2:$C$361,C424,fct_world_monthly!$F$2:$F$361,F424)</f>
        <v>39241504</v>
      </c>
      <c r="W424" s="11">
        <f>IF(V424&gt;0,Q424/V424,"")</f>
        <v>1.6185159467893993E-3</v>
      </c>
      <c r="X424" s="1" t="s">
        <v>232</v>
      </c>
      <c r="Y424" s="1" t="s">
        <v>166</v>
      </c>
      <c r="Z424" s="19">
        <f>IF(U424="","",SUMIFS(Unit_Value_Review_QC!$K$10:$K$53,Unit_Value_Review_QC!$I$10:$I$53,"PARTNER|"&amp;F424&amp;"|"&amp;I424))</f>
        <v>19.366411423422985</v>
      </c>
      <c r="AA424" s="20">
        <f>IFERROR(U424/Z424,"")</f>
        <v>2.0033867338915896</v>
      </c>
      <c r="AB424" s="4" t="str">
        <f>IF(OR(N424&lt;&gt;"REPORTED",U424=""),"NOT_APPLICABLE",IF(OR(AA424&lt;Unit_Value_Review_QC!$I$6,AA424&gt;Unit_Value_Review_QC!$I$5),"REVIEW","WITHIN_BAND"))</f>
        <v>WITHIN_BAND</v>
      </c>
    </row>
    <row r="425" spans="1:28">
      <c r="A425" s="1" t="s">
        <v>809</v>
      </c>
      <c r="B425" s="6">
        <v>43770</v>
      </c>
      <c r="C425" s="1">
        <v>201911</v>
      </c>
      <c r="D425" s="1">
        <v>2019</v>
      </c>
      <c r="E425" s="1">
        <v>11</v>
      </c>
      <c r="F425" s="4" t="s">
        <v>271</v>
      </c>
      <c r="G425" s="4" t="s">
        <v>273</v>
      </c>
      <c r="H425" s="1">
        <v>664</v>
      </c>
      <c r="I425" s="4" t="s">
        <v>307</v>
      </c>
      <c r="J425" s="1" t="s">
        <v>308</v>
      </c>
      <c r="K425" s="1" t="s">
        <v>383</v>
      </c>
      <c r="L425" s="1">
        <v>3</v>
      </c>
      <c r="M425" s="1">
        <v>1</v>
      </c>
      <c r="N425" s="1" t="s">
        <v>384</v>
      </c>
      <c r="O425" s="1" t="s">
        <v>385</v>
      </c>
      <c r="P425" s="1">
        <v>0</v>
      </c>
      <c r="Q425" s="8">
        <v>2345089</v>
      </c>
      <c r="R425" s="8">
        <v>65154</v>
      </c>
      <c r="S425" s="8">
        <v>226841</v>
      </c>
      <c r="T425" s="8" t="s">
        <v>386</v>
      </c>
      <c r="U425" s="9">
        <f>IF(R425&gt;0,Q425/R425,"")</f>
        <v>35.993016545415479</v>
      </c>
      <c r="V425" s="10">
        <f>SUMIFS(fct_world_monthly!$J$2:$J$361,fct_world_monthly!$C$2:$C$361,C425,fct_world_monthly!$F$2:$F$361,F425)</f>
        <v>39241504</v>
      </c>
      <c r="W425" s="11">
        <f>IF(V425&gt;0,Q425/V425,"")</f>
        <v>5.9760426103953608E-2</v>
      </c>
      <c r="X425" s="1" t="s">
        <v>232</v>
      </c>
      <c r="Y425" s="1" t="s">
        <v>166</v>
      </c>
      <c r="Z425" s="19">
        <f>IF(U425="","",SUMIFS(Unit_Value_Review_QC!$K$10:$K$53,Unit_Value_Review_QC!$I$10:$I$53,"PARTNER|"&amp;F425&amp;"|"&amp;I425))</f>
        <v>29.827360886039607</v>
      </c>
      <c r="AA425" s="20">
        <f>IFERROR(U425/Z425,"")</f>
        <v>1.2067114044361076</v>
      </c>
      <c r="AB425" s="4" t="str">
        <f>IF(OR(N425&lt;&gt;"REPORTED",U425=""),"NOT_APPLICABLE",IF(OR(AA425&lt;Unit_Value_Review_QC!$I$6,AA425&gt;Unit_Value_Review_QC!$I$5),"REVIEW","WITHIN_BAND"))</f>
        <v>WITHIN_BAND</v>
      </c>
    </row>
    <row r="426" spans="1:28">
      <c r="A426" s="1" t="s">
        <v>810</v>
      </c>
      <c r="B426" s="6">
        <v>43770</v>
      </c>
      <c r="C426" s="1">
        <v>201911</v>
      </c>
      <c r="D426" s="1">
        <v>2019</v>
      </c>
      <c r="E426" s="1">
        <v>11</v>
      </c>
      <c r="F426" s="4" t="s">
        <v>271</v>
      </c>
      <c r="G426" s="4" t="s">
        <v>273</v>
      </c>
      <c r="H426" s="1">
        <v>666</v>
      </c>
      <c r="I426" s="4" t="s">
        <v>310</v>
      </c>
      <c r="J426" s="1" t="s">
        <v>311</v>
      </c>
      <c r="K426" s="1" t="s">
        <v>383</v>
      </c>
      <c r="L426" s="1">
        <v>3</v>
      </c>
      <c r="M426" s="1">
        <v>1</v>
      </c>
      <c r="N426" s="1" t="s">
        <v>384</v>
      </c>
      <c r="O426" s="1" t="s">
        <v>385</v>
      </c>
      <c r="P426" s="1">
        <v>0</v>
      </c>
      <c r="Q426" s="8">
        <v>497955</v>
      </c>
      <c r="R426" s="8">
        <v>26117</v>
      </c>
      <c r="S426" s="8">
        <v>80043</v>
      </c>
      <c r="T426" s="8" t="s">
        <v>386</v>
      </c>
      <c r="U426" s="9">
        <f>IF(R426&gt;0,Q426/R426,"")</f>
        <v>19.06631695830302</v>
      </c>
      <c r="V426" s="10">
        <f>SUMIFS(fct_world_monthly!$J$2:$J$361,fct_world_monthly!$C$2:$C$361,C426,fct_world_monthly!$F$2:$F$361,F426)</f>
        <v>39241504</v>
      </c>
      <c r="W426" s="11">
        <f>IF(V426&gt;0,Q426/V426,"")</f>
        <v>1.2689498343386636E-2</v>
      </c>
      <c r="X426" s="1" t="s">
        <v>232</v>
      </c>
      <c r="Y426" s="1" t="s">
        <v>166</v>
      </c>
      <c r="Z426" s="19">
        <f>IF(U426="","",SUMIFS(Unit_Value_Review_QC!$K$10:$K$53,Unit_Value_Review_QC!$I$10:$I$53,"PARTNER|"&amp;F426&amp;"|"&amp;I426))</f>
        <v>14.86106925541052</v>
      </c>
      <c r="AA426" s="20">
        <f>IFERROR(U426/Z426,"")</f>
        <v>1.2829707358615183</v>
      </c>
      <c r="AB426" s="4" t="str">
        <f>IF(OR(N426&lt;&gt;"REPORTED",U426=""),"NOT_APPLICABLE",IF(OR(AA426&lt;Unit_Value_Review_QC!$I$6,AA426&gt;Unit_Value_Review_QC!$I$5),"REVIEW","WITHIN_BAND"))</f>
        <v>WITHIN_BAND</v>
      </c>
    </row>
    <row r="427" spans="1:28">
      <c r="A427" s="1" t="s">
        <v>811</v>
      </c>
      <c r="B427" s="6">
        <v>43770</v>
      </c>
      <c r="C427" s="1">
        <v>201911</v>
      </c>
      <c r="D427" s="1">
        <v>2019</v>
      </c>
      <c r="E427" s="1">
        <v>11</v>
      </c>
      <c r="F427" s="4" t="s">
        <v>271</v>
      </c>
      <c r="G427" s="4" t="s">
        <v>273</v>
      </c>
      <c r="H427" s="1">
        <v>669</v>
      </c>
      <c r="I427" s="4" t="s">
        <v>313</v>
      </c>
      <c r="J427" s="1" t="s">
        <v>314</v>
      </c>
      <c r="K427" s="1" t="s">
        <v>383</v>
      </c>
      <c r="L427" s="1">
        <v>3</v>
      </c>
      <c r="M427" s="1">
        <v>1</v>
      </c>
      <c r="N427" s="1" t="s">
        <v>384</v>
      </c>
      <c r="O427" s="1" t="s">
        <v>385</v>
      </c>
      <c r="P427" s="1">
        <v>0</v>
      </c>
      <c r="Q427" s="8">
        <v>1243529</v>
      </c>
      <c r="R427" s="8">
        <v>94533</v>
      </c>
      <c r="S427" s="8">
        <v>280895</v>
      </c>
      <c r="T427" s="8" t="s">
        <v>386</v>
      </c>
      <c r="U427" s="9">
        <f>IF(R427&gt;0,Q427/R427,"")</f>
        <v>13.154443421873843</v>
      </c>
      <c r="V427" s="10">
        <f>SUMIFS(fct_world_monthly!$J$2:$J$361,fct_world_monthly!$C$2:$C$361,C427,fct_world_monthly!$F$2:$F$361,F427)</f>
        <v>39241504</v>
      </c>
      <c r="W427" s="11">
        <f>IF(V427&gt;0,Q427/V427,"")</f>
        <v>3.1689126899927179E-2</v>
      </c>
      <c r="X427" s="1" t="s">
        <v>232</v>
      </c>
      <c r="Y427" s="1" t="s">
        <v>166</v>
      </c>
      <c r="Z427" s="19">
        <f>IF(U427="","",SUMIFS(Unit_Value_Review_QC!$K$10:$K$53,Unit_Value_Review_QC!$I$10:$I$53,"PARTNER|"&amp;F427&amp;"|"&amp;I427))</f>
        <v>17.070169468034248</v>
      </c>
      <c r="AA427" s="20">
        <f>IFERROR(U427/Z427,"")</f>
        <v>0.77061000750502051</v>
      </c>
      <c r="AB427" s="4" t="str">
        <f>IF(OR(N427&lt;&gt;"REPORTED",U427=""),"NOT_APPLICABLE",IF(OR(AA427&lt;Unit_Value_Review_QC!$I$6,AA427&gt;Unit_Value_Review_QC!$I$5),"REVIEW","WITHIN_BAND"))</f>
        <v>WITHIN_BAND</v>
      </c>
    </row>
    <row r="428" spans="1:28">
      <c r="A428" s="1" t="s">
        <v>812</v>
      </c>
      <c r="B428" s="6">
        <v>43770</v>
      </c>
      <c r="C428" s="1">
        <v>201911</v>
      </c>
      <c r="D428" s="1">
        <v>2019</v>
      </c>
      <c r="E428" s="1">
        <v>11</v>
      </c>
      <c r="F428" s="4" t="s">
        <v>271</v>
      </c>
      <c r="G428" s="4" t="s">
        <v>273</v>
      </c>
      <c r="H428" s="1">
        <v>676</v>
      </c>
      <c r="I428" s="4" t="s">
        <v>316</v>
      </c>
      <c r="J428" s="1" t="s">
        <v>317</v>
      </c>
      <c r="K428" s="1" t="s">
        <v>383</v>
      </c>
      <c r="L428" s="1">
        <v>3</v>
      </c>
      <c r="M428" s="1">
        <v>1</v>
      </c>
      <c r="N428" s="1" t="s">
        <v>384</v>
      </c>
      <c r="O428" s="1" t="s">
        <v>385</v>
      </c>
      <c r="P428" s="1">
        <v>0</v>
      </c>
      <c r="Q428" s="8">
        <v>238322</v>
      </c>
      <c r="R428" s="8">
        <v>6376</v>
      </c>
      <c r="S428" s="8">
        <v>10542</v>
      </c>
      <c r="T428" s="8" t="s">
        <v>386</v>
      </c>
      <c r="U428" s="9">
        <f>IF(R428&gt;0,Q428/R428,"")</f>
        <v>37.377979924717692</v>
      </c>
      <c r="V428" s="10">
        <f>SUMIFS(fct_world_monthly!$J$2:$J$361,fct_world_monthly!$C$2:$C$361,C428,fct_world_monthly!$F$2:$F$361,F428)</f>
        <v>39241504</v>
      </c>
      <c r="W428" s="11">
        <f>IF(V428&gt;0,Q428/V428,"")</f>
        <v>6.073212688280245E-3</v>
      </c>
      <c r="X428" s="1" t="s">
        <v>232</v>
      </c>
      <c r="Y428" s="1" t="s">
        <v>166</v>
      </c>
      <c r="Z428" s="19">
        <f>IF(U428="","",SUMIFS(Unit_Value_Review_QC!$K$10:$K$53,Unit_Value_Review_QC!$I$10:$I$53,"PARTNER|"&amp;F428&amp;"|"&amp;I428))</f>
        <v>29.259592038236608</v>
      </c>
      <c r="AA428" s="20">
        <f>IFERROR(U428/Z428,"")</f>
        <v>1.27746073410292</v>
      </c>
      <c r="AB428" s="4" t="str">
        <f>IF(OR(N428&lt;&gt;"REPORTED",U428=""),"NOT_APPLICABLE",IF(OR(AA428&lt;Unit_Value_Review_QC!$I$6,AA428&gt;Unit_Value_Review_QC!$I$5),"REVIEW","WITHIN_BAND"))</f>
        <v>WITHIN_BAND</v>
      </c>
    </row>
    <row r="429" spans="1:28">
      <c r="A429" s="1" t="s">
        <v>813</v>
      </c>
      <c r="B429" s="6">
        <v>43770</v>
      </c>
      <c r="C429" s="1">
        <v>201911</v>
      </c>
      <c r="D429" s="1">
        <v>2019</v>
      </c>
      <c r="E429" s="1">
        <v>11</v>
      </c>
      <c r="F429" s="4" t="s">
        <v>271</v>
      </c>
      <c r="G429" s="4" t="s">
        <v>273</v>
      </c>
      <c r="H429" s="1">
        <v>690</v>
      </c>
      <c r="I429" s="4" t="s">
        <v>319</v>
      </c>
      <c r="J429" s="1" t="s">
        <v>320</v>
      </c>
      <c r="K429" s="1" t="s">
        <v>383</v>
      </c>
      <c r="L429" s="1">
        <v>3</v>
      </c>
      <c r="M429" s="1">
        <v>1</v>
      </c>
      <c r="N429" s="1" t="s">
        <v>384</v>
      </c>
      <c r="O429" s="1" t="s">
        <v>385</v>
      </c>
      <c r="P429" s="1">
        <v>0</v>
      </c>
      <c r="Q429" s="8">
        <v>497699</v>
      </c>
      <c r="R429" s="8">
        <v>22099</v>
      </c>
      <c r="S429" s="8">
        <v>56764</v>
      </c>
      <c r="T429" s="8" t="s">
        <v>386</v>
      </c>
      <c r="U429" s="9">
        <f>IF(R429&gt;0,Q429/R429,"")</f>
        <v>22.521335807050093</v>
      </c>
      <c r="V429" s="10">
        <f>SUMIFS(fct_world_monthly!$J$2:$J$361,fct_world_monthly!$C$2:$C$361,C429,fct_world_monthly!$F$2:$F$361,F429)</f>
        <v>39241504</v>
      </c>
      <c r="W429" s="11">
        <f>IF(V429&gt;0,Q429/V429,"")</f>
        <v>1.2682974638280938E-2</v>
      </c>
      <c r="X429" s="1" t="s">
        <v>232</v>
      </c>
      <c r="Y429" s="1" t="s">
        <v>166</v>
      </c>
      <c r="Z429" s="19">
        <f>IF(U429="","",SUMIFS(Unit_Value_Review_QC!$K$10:$K$53,Unit_Value_Review_QC!$I$10:$I$53,"PARTNER|"&amp;F429&amp;"|"&amp;I429))</f>
        <v>24.149636282520802</v>
      </c>
      <c r="AA429" s="20">
        <f>IFERROR(U429/Z429,"")</f>
        <v>0.93257453419084191</v>
      </c>
      <c r="AB429" s="4" t="str">
        <f>IF(OR(N429&lt;&gt;"REPORTED",U429=""),"NOT_APPLICABLE",IF(OR(AA429&lt;Unit_Value_Review_QC!$I$6,AA429&gt;Unit_Value_Review_QC!$I$5),"REVIEW","WITHIN_BAND"))</f>
        <v>WITHIN_BAND</v>
      </c>
    </row>
    <row r="430" spans="1:28">
      <c r="A430" s="1" t="s">
        <v>814</v>
      </c>
      <c r="B430" s="6">
        <v>43770</v>
      </c>
      <c r="C430" s="1">
        <v>201911</v>
      </c>
      <c r="D430" s="1">
        <v>2019</v>
      </c>
      <c r="E430" s="1">
        <v>11</v>
      </c>
      <c r="F430" s="4" t="s">
        <v>271</v>
      </c>
      <c r="G430" s="4" t="s">
        <v>273</v>
      </c>
      <c r="H430" s="1">
        <v>696</v>
      </c>
      <c r="I430" s="4" t="s">
        <v>322</v>
      </c>
      <c r="J430" s="1" t="s">
        <v>323</v>
      </c>
      <c r="K430" s="1" t="s">
        <v>383</v>
      </c>
      <c r="L430" s="1">
        <v>3</v>
      </c>
      <c r="M430" s="1">
        <v>1</v>
      </c>
      <c r="N430" s="1" t="s">
        <v>384</v>
      </c>
      <c r="O430" s="1" t="s">
        <v>385</v>
      </c>
      <c r="P430" s="1">
        <v>0</v>
      </c>
      <c r="Q430" s="8">
        <v>117609</v>
      </c>
      <c r="R430" s="8">
        <v>7621</v>
      </c>
      <c r="S430" s="8">
        <v>15118</v>
      </c>
      <c r="T430" s="8" t="s">
        <v>386</v>
      </c>
      <c r="U430" s="9">
        <f>IF(R430&gt;0,Q430/R430,"")</f>
        <v>15.432226741897388</v>
      </c>
      <c r="V430" s="10">
        <f>SUMIFS(fct_world_monthly!$J$2:$J$361,fct_world_monthly!$C$2:$C$361,C430,fct_world_monthly!$F$2:$F$361,F430)</f>
        <v>39241504</v>
      </c>
      <c r="W430" s="11">
        <f>IF(V430&gt;0,Q430/V430,"")</f>
        <v>2.997056381936839E-3</v>
      </c>
      <c r="X430" s="1" t="s">
        <v>232</v>
      </c>
      <c r="Y430" s="1" t="s">
        <v>166</v>
      </c>
      <c r="Z430" s="19">
        <f>IF(U430="","",SUMIFS(Unit_Value_Review_QC!$K$10:$K$53,Unit_Value_Review_QC!$I$10:$I$53,"PARTNER|"&amp;F430&amp;"|"&amp;I430))</f>
        <v>19.130986055641273</v>
      </c>
      <c r="AA430" s="20">
        <f>IFERROR(U430/Z430,"")</f>
        <v>0.80666133449753841</v>
      </c>
      <c r="AB430" s="4" t="str">
        <f>IF(OR(N430&lt;&gt;"REPORTED",U430=""),"NOT_APPLICABLE",IF(OR(AA430&lt;Unit_Value_Review_QC!$I$6,AA430&gt;Unit_Value_Review_QC!$I$5),"REVIEW","WITHIN_BAND"))</f>
        <v>WITHIN_BAND</v>
      </c>
    </row>
    <row r="431" spans="1:28">
      <c r="A431" s="1" t="s">
        <v>815</v>
      </c>
      <c r="B431" s="6">
        <v>43770</v>
      </c>
      <c r="C431" s="1">
        <v>201911</v>
      </c>
      <c r="D431" s="1">
        <v>2019</v>
      </c>
      <c r="E431" s="1">
        <v>11</v>
      </c>
      <c r="F431" s="4" t="s">
        <v>271</v>
      </c>
      <c r="G431" s="4" t="s">
        <v>273</v>
      </c>
      <c r="H431" s="1">
        <v>720</v>
      </c>
      <c r="I431" s="4" t="s">
        <v>325</v>
      </c>
      <c r="J431" s="1" t="s">
        <v>326</v>
      </c>
      <c r="K431" s="1" t="s">
        <v>383</v>
      </c>
      <c r="L431" s="1">
        <v>3</v>
      </c>
      <c r="M431" s="1">
        <v>1</v>
      </c>
      <c r="N431" s="1" t="s">
        <v>384</v>
      </c>
      <c r="O431" s="1" t="s">
        <v>385</v>
      </c>
      <c r="P431" s="1">
        <v>0</v>
      </c>
      <c r="Q431" s="8">
        <v>9726283</v>
      </c>
      <c r="R431" s="8">
        <v>358429</v>
      </c>
      <c r="S431" s="8">
        <v>1072119</v>
      </c>
      <c r="T431" s="8" t="s">
        <v>386</v>
      </c>
      <c r="U431" s="9">
        <f>IF(R431&gt;0,Q431/R431,"")</f>
        <v>27.135870702426423</v>
      </c>
      <c r="V431" s="10">
        <f>SUMIFS(fct_world_monthly!$J$2:$J$361,fct_world_monthly!$C$2:$C$361,C431,fct_world_monthly!$F$2:$F$361,F431)</f>
        <v>39241504</v>
      </c>
      <c r="W431" s="11">
        <f>IF(V431&gt;0,Q431/V431,"")</f>
        <v>0.24785703932244799</v>
      </c>
      <c r="X431" s="1" t="s">
        <v>232</v>
      </c>
      <c r="Y431" s="1" t="s">
        <v>166</v>
      </c>
      <c r="Z431" s="19">
        <f>IF(U431="","",SUMIFS(Unit_Value_Review_QC!$K$10:$K$53,Unit_Value_Review_QC!$I$10:$I$53,"PARTNER|"&amp;F431&amp;"|"&amp;I431))</f>
        <v>27.635683246354834</v>
      </c>
      <c r="AA431" s="20">
        <f>IFERROR(U431/Z431,"")</f>
        <v>0.98191423242650111</v>
      </c>
      <c r="AB431" s="4" t="str">
        <f>IF(OR(N431&lt;&gt;"REPORTED",U431=""),"NOT_APPLICABLE",IF(OR(AA431&lt;Unit_Value_Review_QC!$I$6,AA431&gt;Unit_Value_Review_QC!$I$5),"REVIEW","WITHIN_BAND"))</f>
        <v>WITHIN_BAND</v>
      </c>
    </row>
    <row r="432" spans="1:28">
      <c r="A432" s="1" t="s">
        <v>816</v>
      </c>
      <c r="B432" s="6">
        <v>43770</v>
      </c>
      <c r="C432" s="1">
        <v>201911</v>
      </c>
      <c r="D432" s="1">
        <v>2019</v>
      </c>
      <c r="E432" s="1">
        <v>11</v>
      </c>
      <c r="F432" s="4" t="s">
        <v>278</v>
      </c>
      <c r="G432" s="4" t="s">
        <v>279</v>
      </c>
      <c r="H432" s="1">
        <v>52</v>
      </c>
      <c r="I432" s="4" t="s">
        <v>296</v>
      </c>
      <c r="J432" s="1" t="s">
        <v>297</v>
      </c>
      <c r="K432" s="1" t="s">
        <v>383</v>
      </c>
      <c r="L432" s="1">
        <v>3</v>
      </c>
      <c r="M432" s="1">
        <v>1</v>
      </c>
      <c r="N432" s="1" t="s">
        <v>384</v>
      </c>
      <c r="O432" s="1" t="s">
        <v>385</v>
      </c>
      <c r="P432" s="1">
        <v>0</v>
      </c>
      <c r="Q432" s="8">
        <v>1299190</v>
      </c>
      <c r="R432" s="8">
        <v>44307</v>
      </c>
      <c r="S432" s="8">
        <v>135217</v>
      </c>
      <c r="T432" s="8" t="s">
        <v>386</v>
      </c>
      <c r="U432" s="9">
        <f>IF(R432&gt;0,Q432/R432,"")</f>
        <v>29.322454691132325</v>
      </c>
      <c r="V432" s="10">
        <f>SUMIFS(fct_world_monthly!$J$2:$J$361,fct_world_monthly!$C$2:$C$361,C432,fct_world_monthly!$F$2:$F$361,F432)</f>
        <v>32251260</v>
      </c>
      <c r="W432" s="11">
        <f>IF(V432&gt;0,Q432/V432,"")</f>
        <v>4.0283387377733459E-2</v>
      </c>
      <c r="X432" s="1" t="s">
        <v>232</v>
      </c>
      <c r="Y432" s="1" t="s">
        <v>166</v>
      </c>
      <c r="Z432" s="19">
        <f>IF(U432="","",SUMIFS(Unit_Value_Review_QC!$K$10:$K$53,Unit_Value_Review_QC!$I$10:$I$53,"PARTNER|"&amp;F432&amp;"|"&amp;I432))</f>
        <v>35.036766549381447</v>
      </c>
      <c r="AA432" s="20">
        <f>IFERROR(U432/Z432,"")</f>
        <v>0.83690527348763</v>
      </c>
      <c r="AB432" s="4" t="str">
        <f>IF(OR(N432&lt;&gt;"REPORTED",U432=""),"NOT_APPLICABLE",IF(OR(AA432&lt;Unit_Value_Review_QC!$I$6,AA432&gt;Unit_Value_Review_QC!$I$5),"REVIEW","WITHIN_BAND"))</f>
        <v>WITHIN_BAND</v>
      </c>
    </row>
    <row r="433" spans="1:28">
      <c r="A433" s="1" t="s">
        <v>817</v>
      </c>
      <c r="B433" s="6">
        <v>43770</v>
      </c>
      <c r="C433" s="1">
        <v>201911</v>
      </c>
      <c r="D433" s="1">
        <v>2019</v>
      </c>
      <c r="E433" s="1">
        <v>11</v>
      </c>
      <c r="F433" s="4" t="s">
        <v>278</v>
      </c>
      <c r="G433" s="4" t="s">
        <v>279</v>
      </c>
      <c r="H433" s="1">
        <v>204</v>
      </c>
      <c r="I433" s="4" t="s">
        <v>301</v>
      </c>
      <c r="J433" s="1" t="s">
        <v>302</v>
      </c>
      <c r="K433" s="1" t="s">
        <v>383</v>
      </c>
      <c r="L433" s="1">
        <v>3</v>
      </c>
      <c r="M433" s="1">
        <v>1</v>
      </c>
      <c r="N433" s="1" t="s">
        <v>384</v>
      </c>
      <c r="O433" s="1" t="s">
        <v>385</v>
      </c>
      <c r="P433" s="1">
        <v>0</v>
      </c>
      <c r="Q433" s="8">
        <v>71381</v>
      </c>
      <c r="R433" s="8">
        <v>3632</v>
      </c>
      <c r="S433" s="8">
        <v>10073</v>
      </c>
      <c r="T433" s="8" t="s">
        <v>386</v>
      </c>
      <c r="U433" s="9">
        <f>IF(R433&gt;0,Q433/R433,"")</f>
        <v>19.653359030837006</v>
      </c>
      <c r="V433" s="10">
        <f>SUMIFS(fct_world_monthly!$J$2:$J$361,fct_world_monthly!$C$2:$C$361,C433,fct_world_monthly!$F$2:$F$361,F433)</f>
        <v>32251260</v>
      </c>
      <c r="W433" s="11">
        <f>IF(V433&gt;0,Q433/V433,"")</f>
        <v>2.2132778688336518E-3</v>
      </c>
      <c r="X433" s="1" t="s">
        <v>232</v>
      </c>
      <c r="Y433" s="1" t="s">
        <v>166</v>
      </c>
      <c r="Z433" s="19">
        <f>IF(U433="","",SUMIFS(Unit_Value_Review_QC!$K$10:$K$53,Unit_Value_Review_QC!$I$10:$I$53,"PARTNER|"&amp;F433&amp;"|"&amp;I433))</f>
        <v>33.195880622110131</v>
      </c>
      <c r="AA433" s="20">
        <f>IFERROR(U433/Z433,"")</f>
        <v>0.59204210469858354</v>
      </c>
      <c r="AB433" s="4" t="str">
        <f>IF(OR(N433&lt;&gt;"REPORTED",U433=""),"NOT_APPLICABLE",IF(OR(AA433&lt;Unit_Value_Review_QC!$I$6,AA433&gt;Unit_Value_Review_QC!$I$5),"REVIEW","WITHIN_BAND"))</f>
        <v>WITHIN_BAND</v>
      </c>
    </row>
    <row r="434" spans="1:28">
      <c r="A434" s="1" t="s">
        <v>818</v>
      </c>
      <c r="B434" s="6">
        <v>43770</v>
      </c>
      <c r="C434" s="1">
        <v>201911</v>
      </c>
      <c r="D434" s="1">
        <v>2019</v>
      </c>
      <c r="E434" s="1">
        <v>11</v>
      </c>
      <c r="F434" s="4" t="s">
        <v>278</v>
      </c>
      <c r="G434" s="4" t="s">
        <v>279</v>
      </c>
      <c r="H434" s="1">
        <v>662</v>
      </c>
      <c r="I434" s="4" t="s">
        <v>304</v>
      </c>
      <c r="J434" s="1" t="s">
        <v>305</v>
      </c>
      <c r="K434" s="1" t="s">
        <v>383</v>
      </c>
      <c r="L434" s="1">
        <v>3</v>
      </c>
      <c r="M434" s="1">
        <v>1</v>
      </c>
      <c r="N434" s="1" t="s">
        <v>384</v>
      </c>
      <c r="O434" s="1" t="s">
        <v>385</v>
      </c>
      <c r="P434" s="1">
        <v>0</v>
      </c>
      <c r="Q434" s="8">
        <v>33355</v>
      </c>
      <c r="R434" s="8">
        <v>3616</v>
      </c>
      <c r="S434" s="8">
        <v>8605</v>
      </c>
      <c r="T434" s="8" t="s">
        <v>386</v>
      </c>
      <c r="U434" s="9">
        <f>IF(R434&gt;0,Q434/R434,"")</f>
        <v>9.2242809734513269</v>
      </c>
      <c r="V434" s="10">
        <f>SUMIFS(fct_world_monthly!$J$2:$J$361,fct_world_monthly!$C$2:$C$361,C434,fct_world_monthly!$F$2:$F$361,F434)</f>
        <v>32251260</v>
      </c>
      <c r="W434" s="11">
        <f>IF(V434&gt;0,Q434/V434,"")</f>
        <v>1.0342231590331665E-3</v>
      </c>
      <c r="X434" s="1" t="s">
        <v>232</v>
      </c>
      <c r="Y434" s="1" t="s">
        <v>166</v>
      </c>
      <c r="Z434" s="19">
        <f>IF(U434="","",SUMIFS(Unit_Value_Review_QC!$K$10:$K$53,Unit_Value_Review_QC!$I$10:$I$53,"PARTNER|"&amp;F434&amp;"|"&amp;I434))</f>
        <v>11.552282298889692</v>
      </c>
      <c r="AA434" s="20">
        <f>IFERROR(U434/Z434,"")</f>
        <v>0.79848126411677867</v>
      </c>
      <c r="AB434" s="4" t="str">
        <f>IF(OR(N434&lt;&gt;"REPORTED",U434=""),"NOT_APPLICABLE",IF(OR(AA434&lt;Unit_Value_Review_QC!$I$6,AA434&gt;Unit_Value_Review_QC!$I$5),"REVIEW","WITHIN_BAND"))</f>
        <v>WITHIN_BAND</v>
      </c>
    </row>
    <row r="435" spans="1:28">
      <c r="A435" s="1" t="s">
        <v>819</v>
      </c>
      <c r="B435" s="6">
        <v>43770</v>
      </c>
      <c r="C435" s="1">
        <v>201911</v>
      </c>
      <c r="D435" s="1">
        <v>2019</v>
      </c>
      <c r="E435" s="1">
        <v>11</v>
      </c>
      <c r="F435" s="4" t="s">
        <v>278</v>
      </c>
      <c r="G435" s="4" t="s">
        <v>279</v>
      </c>
      <c r="H435" s="1">
        <v>664</v>
      </c>
      <c r="I435" s="4" t="s">
        <v>307</v>
      </c>
      <c r="J435" s="1" t="s">
        <v>308</v>
      </c>
      <c r="K435" s="1" t="s">
        <v>383</v>
      </c>
      <c r="L435" s="1">
        <v>3</v>
      </c>
      <c r="M435" s="1">
        <v>1</v>
      </c>
      <c r="N435" s="1" t="s">
        <v>384</v>
      </c>
      <c r="O435" s="1" t="s">
        <v>385</v>
      </c>
      <c r="P435" s="1">
        <v>0</v>
      </c>
      <c r="Q435" s="8">
        <v>2563836</v>
      </c>
      <c r="R435" s="8">
        <v>135033</v>
      </c>
      <c r="S435" s="8">
        <v>422008</v>
      </c>
      <c r="T435" s="8" t="s">
        <v>386</v>
      </c>
      <c r="U435" s="9">
        <f>IF(R435&gt;0,Q435/R435,"")</f>
        <v>18.986736575503766</v>
      </c>
      <c r="V435" s="10">
        <f>SUMIFS(fct_world_monthly!$J$2:$J$361,fct_world_monthly!$C$2:$C$361,C435,fct_world_monthly!$F$2:$F$361,F435)</f>
        <v>32251260</v>
      </c>
      <c r="W435" s="11">
        <f>IF(V435&gt;0,Q435/V435,"")</f>
        <v>7.9495684819755885E-2</v>
      </c>
      <c r="X435" s="1" t="s">
        <v>232</v>
      </c>
      <c r="Y435" s="1" t="s">
        <v>166</v>
      </c>
      <c r="Z435" s="19">
        <f>IF(U435="","",SUMIFS(Unit_Value_Review_QC!$K$10:$K$53,Unit_Value_Review_QC!$I$10:$I$53,"PARTNER|"&amp;F435&amp;"|"&amp;I435))</f>
        <v>20.753901094655859</v>
      </c>
      <c r="AA435" s="20">
        <f>IFERROR(U435/Z435,"")</f>
        <v>0.91485145317536765</v>
      </c>
      <c r="AB435" s="4" t="str">
        <f>IF(OR(N435&lt;&gt;"REPORTED",U435=""),"NOT_APPLICABLE",IF(OR(AA435&lt;Unit_Value_Review_QC!$I$6,AA435&gt;Unit_Value_Review_QC!$I$5),"REVIEW","WITHIN_BAND"))</f>
        <v>WITHIN_BAND</v>
      </c>
    </row>
    <row r="436" spans="1:28">
      <c r="A436" s="1" t="s">
        <v>820</v>
      </c>
      <c r="B436" s="6">
        <v>43770</v>
      </c>
      <c r="C436" s="1">
        <v>201911</v>
      </c>
      <c r="D436" s="1">
        <v>2019</v>
      </c>
      <c r="E436" s="1">
        <v>11</v>
      </c>
      <c r="F436" s="4" t="s">
        <v>278</v>
      </c>
      <c r="G436" s="4" t="s">
        <v>279</v>
      </c>
      <c r="H436" s="1">
        <v>666</v>
      </c>
      <c r="I436" s="4" t="s">
        <v>310</v>
      </c>
      <c r="J436" s="1" t="s">
        <v>311</v>
      </c>
      <c r="K436" s="1" t="s">
        <v>383</v>
      </c>
      <c r="L436" s="1">
        <v>3</v>
      </c>
      <c r="M436" s="1">
        <v>1</v>
      </c>
      <c r="N436" s="1" t="s">
        <v>384</v>
      </c>
      <c r="O436" s="1" t="s">
        <v>385</v>
      </c>
      <c r="P436" s="1">
        <v>0</v>
      </c>
      <c r="Q436" s="8">
        <v>9127721</v>
      </c>
      <c r="R436" s="8">
        <v>578803</v>
      </c>
      <c r="S436" s="8">
        <v>1873230</v>
      </c>
      <c r="T436" s="8" t="s">
        <v>386</v>
      </c>
      <c r="U436" s="9">
        <f>IF(R436&gt;0,Q436/R436,"")</f>
        <v>15.769996009004791</v>
      </c>
      <c r="V436" s="10">
        <f>SUMIFS(fct_world_monthly!$J$2:$J$361,fct_world_monthly!$C$2:$C$361,C436,fct_world_monthly!$F$2:$F$361,F436)</f>
        <v>32251260</v>
      </c>
      <c r="W436" s="11">
        <f>IF(V436&gt;0,Q436/V436,"")</f>
        <v>0.28301905103862607</v>
      </c>
      <c r="X436" s="1" t="s">
        <v>232</v>
      </c>
      <c r="Y436" s="1" t="s">
        <v>166</v>
      </c>
      <c r="Z436" s="19">
        <f>IF(U436="","",SUMIFS(Unit_Value_Review_QC!$K$10:$K$53,Unit_Value_Review_QC!$I$10:$I$53,"PARTNER|"&amp;F436&amp;"|"&amp;I436))</f>
        <v>16.653214733323903</v>
      </c>
      <c r="AA436" s="20">
        <f>IFERROR(U436/Z436,"")</f>
        <v>0.94696407039346298</v>
      </c>
      <c r="AB436" s="4" t="str">
        <f>IF(OR(N436&lt;&gt;"REPORTED",U436=""),"NOT_APPLICABLE",IF(OR(AA436&lt;Unit_Value_Review_QC!$I$6,AA436&gt;Unit_Value_Review_QC!$I$5),"REVIEW","WITHIN_BAND"))</f>
        <v>WITHIN_BAND</v>
      </c>
    </row>
    <row r="437" spans="1:28">
      <c r="A437" s="1" t="s">
        <v>821</v>
      </c>
      <c r="B437" s="6">
        <v>43770</v>
      </c>
      <c r="C437" s="1">
        <v>201911</v>
      </c>
      <c r="D437" s="1">
        <v>2019</v>
      </c>
      <c r="E437" s="1">
        <v>11</v>
      </c>
      <c r="F437" s="4" t="s">
        <v>278</v>
      </c>
      <c r="G437" s="4" t="s">
        <v>279</v>
      </c>
      <c r="H437" s="1">
        <v>669</v>
      </c>
      <c r="I437" s="4" t="s">
        <v>313</v>
      </c>
      <c r="J437" s="1" t="s">
        <v>314</v>
      </c>
      <c r="K437" s="1" t="s">
        <v>383</v>
      </c>
      <c r="L437" s="1">
        <v>3</v>
      </c>
      <c r="M437" s="1">
        <v>1</v>
      </c>
      <c r="N437" s="1" t="s">
        <v>384</v>
      </c>
      <c r="O437" s="1" t="s">
        <v>385</v>
      </c>
      <c r="P437" s="1">
        <v>0</v>
      </c>
      <c r="Q437" s="8">
        <v>471982</v>
      </c>
      <c r="R437" s="8">
        <v>25970</v>
      </c>
      <c r="S437" s="8">
        <v>72535</v>
      </c>
      <c r="T437" s="8" t="s">
        <v>386</v>
      </c>
      <c r="U437" s="9">
        <f>IF(R437&gt;0,Q437/R437,"")</f>
        <v>18.17412398921833</v>
      </c>
      <c r="V437" s="10">
        <f>SUMIFS(fct_world_monthly!$J$2:$J$361,fct_world_monthly!$C$2:$C$361,C437,fct_world_monthly!$F$2:$F$361,F437)</f>
        <v>32251260</v>
      </c>
      <c r="W437" s="11">
        <f>IF(V437&gt;0,Q437/V437,"")</f>
        <v>1.4634529007548852E-2</v>
      </c>
      <c r="X437" s="1" t="s">
        <v>232</v>
      </c>
      <c r="Y437" s="1" t="s">
        <v>166</v>
      </c>
      <c r="Z437" s="19">
        <f>IF(U437="","",SUMIFS(Unit_Value_Review_QC!$K$10:$K$53,Unit_Value_Review_QC!$I$10:$I$53,"PARTNER|"&amp;F437&amp;"|"&amp;I437))</f>
        <v>20.668787815742178</v>
      </c>
      <c r="AA437" s="20">
        <f>IFERROR(U437/Z437,"")</f>
        <v>0.87930284790945445</v>
      </c>
      <c r="AB437" s="4" t="str">
        <f>IF(OR(N437&lt;&gt;"REPORTED",U437=""),"NOT_APPLICABLE",IF(OR(AA437&lt;Unit_Value_Review_QC!$I$6,AA437&gt;Unit_Value_Review_QC!$I$5),"REVIEW","WITHIN_BAND"))</f>
        <v>WITHIN_BAND</v>
      </c>
    </row>
    <row r="438" spans="1:28">
      <c r="A438" s="1" t="s">
        <v>822</v>
      </c>
      <c r="B438" s="6">
        <v>43770</v>
      </c>
      <c r="C438" s="1">
        <v>201911</v>
      </c>
      <c r="D438" s="1">
        <v>2019</v>
      </c>
      <c r="E438" s="1">
        <v>11</v>
      </c>
      <c r="F438" s="4" t="s">
        <v>278</v>
      </c>
      <c r="G438" s="4" t="s">
        <v>279</v>
      </c>
      <c r="H438" s="1">
        <v>676</v>
      </c>
      <c r="I438" s="4" t="s">
        <v>316</v>
      </c>
      <c r="J438" s="1" t="s">
        <v>317</v>
      </c>
      <c r="K438" s="1" t="s">
        <v>383</v>
      </c>
      <c r="L438" s="1">
        <v>3</v>
      </c>
      <c r="M438" s="1">
        <v>1</v>
      </c>
      <c r="N438" s="1" t="s">
        <v>384</v>
      </c>
      <c r="O438" s="1" t="s">
        <v>385</v>
      </c>
      <c r="P438" s="1">
        <v>0</v>
      </c>
      <c r="Q438" s="8">
        <v>24877</v>
      </c>
      <c r="R438" s="8">
        <v>823</v>
      </c>
      <c r="S438" s="8">
        <v>3651</v>
      </c>
      <c r="T438" s="8" t="s">
        <v>386</v>
      </c>
      <c r="U438" s="9">
        <f>IF(R438&gt;0,Q438/R438,"")</f>
        <v>30.227217496962332</v>
      </c>
      <c r="V438" s="10">
        <f>SUMIFS(fct_world_monthly!$J$2:$J$361,fct_world_monthly!$C$2:$C$361,C438,fct_world_monthly!$F$2:$F$361,F438)</f>
        <v>32251260</v>
      </c>
      <c r="W438" s="11">
        <f>IF(V438&gt;0,Q438/V438,"")</f>
        <v>7.7134970850751259E-4</v>
      </c>
      <c r="X438" s="1" t="s">
        <v>232</v>
      </c>
      <c r="Y438" s="1" t="s">
        <v>166</v>
      </c>
      <c r="Z438" s="19">
        <f>IF(U438="","",SUMIFS(Unit_Value_Review_QC!$K$10:$K$53,Unit_Value_Review_QC!$I$10:$I$53,"PARTNER|"&amp;F438&amp;"|"&amp;I438))</f>
        <v>22.71683967704729</v>
      </c>
      <c r="AA438" s="20">
        <f>IFERROR(U438/Z438,"")</f>
        <v>1.3306083912500999</v>
      </c>
      <c r="AB438" s="4" t="str">
        <f>IF(OR(N438&lt;&gt;"REPORTED",U438=""),"NOT_APPLICABLE",IF(OR(AA438&lt;Unit_Value_Review_QC!$I$6,AA438&gt;Unit_Value_Review_QC!$I$5),"REVIEW","WITHIN_BAND"))</f>
        <v>WITHIN_BAND</v>
      </c>
    </row>
    <row r="439" spans="1:28">
      <c r="A439" s="1" t="s">
        <v>823</v>
      </c>
      <c r="B439" s="6">
        <v>43770</v>
      </c>
      <c r="C439" s="1">
        <v>201911</v>
      </c>
      <c r="D439" s="1">
        <v>2019</v>
      </c>
      <c r="E439" s="1">
        <v>11</v>
      </c>
      <c r="F439" s="4" t="s">
        <v>278</v>
      </c>
      <c r="G439" s="4" t="s">
        <v>279</v>
      </c>
      <c r="H439" s="1">
        <v>690</v>
      </c>
      <c r="I439" s="4" t="s">
        <v>319</v>
      </c>
      <c r="J439" s="1" t="s">
        <v>320</v>
      </c>
      <c r="K439" s="1" t="s">
        <v>383</v>
      </c>
      <c r="L439" s="1">
        <v>3</v>
      </c>
      <c r="M439" s="1">
        <v>1</v>
      </c>
      <c r="N439" s="1" t="s">
        <v>384</v>
      </c>
      <c r="O439" s="1" t="s">
        <v>385</v>
      </c>
      <c r="P439" s="1">
        <v>0</v>
      </c>
      <c r="Q439" s="8">
        <v>2289372</v>
      </c>
      <c r="R439" s="8">
        <v>109599</v>
      </c>
      <c r="S439" s="8">
        <v>317526</v>
      </c>
      <c r="T439" s="8" t="s">
        <v>386</v>
      </c>
      <c r="U439" s="9">
        <f>IF(R439&gt;0,Q439/R439,"")</f>
        <v>20.888621246544222</v>
      </c>
      <c r="V439" s="10">
        <f>SUMIFS(fct_world_monthly!$J$2:$J$361,fct_world_monthly!$C$2:$C$361,C439,fct_world_monthly!$F$2:$F$361,F439)</f>
        <v>32251260</v>
      </c>
      <c r="W439" s="11">
        <f>IF(V439&gt;0,Q439/V439,"")</f>
        <v>7.0985505682568686E-2</v>
      </c>
      <c r="X439" s="1" t="s">
        <v>232</v>
      </c>
      <c r="Y439" s="1" t="s">
        <v>166</v>
      </c>
      <c r="Z439" s="19">
        <f>IF(U439="","",SUMIFS(Unit_Value_Review_QC!$K$10:$K$53,Unit_Value_Review_QC!$I$10:$I$53,"PARTNER|"&amp;F439&amp;"|"&amp;I439))</f>
        <v>28.158453665195097</v>
      </c>
      <c r="AA439" s="20">
        <f>IFERROR(U439/Z439,"")</f>
        <v>0.74182416033602516</v>
      </c>
      <c r="AB439" s="4" t="str">
        <f>IF(OR(N439&lt;&gt;"REPORTED",U439=""),"NOT_APPLICABLE",IF(OR(AA439&lt;Unit_Value_Review_QC!$I$6,AA439&gt;Unit_Value_Review_QC!$I$5),"REVIEW","WITHIN_BAND"))</f>
        <v>WITHIN_BAND</v>
      </c>
    </row>
    <row r="440" spans="1:28">
      <c r="A440" s="1" t="s">
        <v>824</v>
      </c>
      <c r="B440" s="6">
        <v>43770</v>
      </c>
      <c r="C440" s="1">
        <v>201911</v>
      </c>
      <c r="D440" s="1">
        <v>2019</v>
      </c>
      <c r="E440" s="1">
        <v>11</v>
      </c>
      <c r="F440" s="4" t="s">
        <v>278</v>
      </c>
      <c r="G440" s="4" t="s">
        <v>279</v>
      </c>
      <c r="H440" s="1">
        <v>696</v>
      </c>
      <c r="I440" s="4" t="s">
        <v>322</v>
      </c>
      <c r="J440" s="1" t="s">
        <v>323</v>
      </c>
      <c r="K440" s="1" t="s">
        <v>383</v>
      </c>
      <c r="L440" s="1">
        <v>3</v>
      </c>
      <c r="M440" s="1">
        <v>1</v>
      </c>
      <c r="N440" s="1" t="s">
        <v>384</v>
      </c>
      <c r="O440" s="1" t="s">
        <v>385</v>
      </c>
      <c r="P440" s="1">
        <v>0</v>
      </c>
      <c r="Q440" s="8">
        <v>989819</v>
      </c>
      <c r="R440" s="8">
        <v>37549</v>
      </c>
      <c r="S440" s="8">
        <v>119357</v>
      </c>
      <c r="T440" s="8" t="s">
        <v>386</v>
      </c>
      <c r="U440" s="9">
        <f>IF(R440&gt;0,Q440/R440,"")</f>
        <v>26.360728647900078</v>
      </c>
      <c r="V440" s="10">
        <f>SUMIFS(fct_world_monthly!$J$2:$J$361,fct_world_monthly!$C$2:$C$361,C440,fct_world_monthly!$F$2:$F$361,F440)</f>
        <v>32251260</v>
      </c>
      <c r="W440" s="11">
        <f>IF(V440&gt;0,Q440/V440,"")</f>
        <v>3.0690862930626586E-2</v>
      </c>
      <c r="X440" s="1" t="s">
        <v>232</v>
      </c>
      <c r="Y440" s="1" t="s">
        <v>166</v>
      </c>
      <c r="Z440" s="19">
        <f>IF(U440="","",SUMIFS(Unit_Value_Review_QC!$K$10:$K$53,Unit_Value_Review_QC!$I$10:$I$53,"PARTNER|"&amp;F440&amp;"|"&amp;I440))</f>
        <v>25.266638688646662</v>
      </c>
      <c r="AA440" s="20">
        <f>IFERROR(U440/Z440,"")</f>
        <v>1.0433017613753679</v>
      </c>
      <c r="AB440" s="4" t="str">
        <f>IF(OR(N440&lt;&gt;"REPORTED",U440=""),"NOT_APPLICABLE",IF(OR(AA440&lt;Unit_Value_Review_QC!$I$6,AA440&gt;Unit_Value_Review_QC!$I$5),"REVIEW","WITHIN_BAND"))</f>
        <v>WITHIN_BAND</v>
      </c>
    </row>
    <row r="441" spans="1:28">
      <c r="A441" s="1" t="s">
        <v>825</v>
      </c>
      <c r="B441" s="6">
        <v>43770</v>
      </c>
      <c r="C441" s="1">
        <v>201911</v>
      </c>
      <c r="D441" s="1">
        <v>2019</v>
      </c>
      <c r="E441" s="1">
        <v>11</v>
      </c>
      <c r="F441" s="4" t="s">
        <v>278</v>
      </c>
      <c r="G441" s="4" t="s">
        <v>279</v>
      </c>
      <c r="H441" s="1">
        <v>720</v>
      </c>
      <c r="I441" s="4" t="s">
        <v>325</v>
      </c>
      <c r="J441" s="1" t="s">
        <v>326</v>
      </c>
      <c r="K441" s="1" t="s">
        <v>383</v>
      </c>
      <c r="L441" s="1">
        <v>3</v>
      </c>
      <c r="M441" s="1">
        <v>1</v>
      </c>
      <c r="N441" s="1" t="s">
        <v>384</v>
      </c>
      <c r="O441" s="1" t="s">
        <v>385</v>
      </c>
      <c r="P441" s="1">
        <v>0</v>
      </c>
      <c r="Q441" s="8">
        <v>2459553</v>
      </c>
      <c r="R441" s="8">
        <v>102751</v>
      </c>
      <c r="S441" s="8">
        <v>324129</v>
      </c>
      <c r="T441" s="8" t="s">
        <v>386</v>
      </c>
      <c r="U441" s="9">
        <f>IF(R441&gt;0,Q441/R441,"")</f>
        <v>23.937022510729822</v>
      </c>
      <c r="V441" s="10">
        <f>SUMIFS(fct_world_monthly!$J$2:$J$361,fct_world_monthly!$C$2:$C$361,C441,fct_world_monthly!$F$2:$F$361,F441)</f>
        <v>32251260</v>
      </c>
      <c r="W441" s="11">
        <f>IF(V441&gt;0,Q441/V441,"")</f>
        <v>7.6262229754744462E-2</v>
      </c>
      <c r="X441" s="1" t="s">
        <v>232</v>
      </c>
      <c r="Y441" s="1" t="s">
        <v>166</v>
      </c>
      <c r="Z441" s="19">
        <f>IF(U441="","",SUMIFS(Unit_Value_Review_QC!$K$10:$K$53,Unit_Value_Review_QC!$I$10:$I$53,"PARTNER|"&amp;F441&amp;"|"&amp;I441))</f>
        <v>23.211497613909994</v>
      </c>
      <c r="AA441" s="20">
        <f>IFERROR(U441/Z441,"")</f>
        <v>1.0312571342395866</v>
      </c>
      <c r="AB441" s="4" t="str">
        <f>IF(OR(N441&lt;&gt;"REPORTED",U441=""),"NOT_APPLICABLE",IF(OR(AA441&lt;Unit_Value_Review_QC!$I$6,AA441&gt;Unit_Value_Review_QC!$I$5),"REVIEW","WITHIN_BAND"))</f>
        <v>WITHIN_BAND</v>
      </c>
    </row>
    <row r="442" spans="1:28">
      <c r="A442" s="1" t="s">
        <v>826</v>
      </c>
      <c r="B442" s="6">
        <v>43800</v>
      </c>
      <c r="C442" s="1">
        <v>201912</v>
      </c>
      <c r="D442" s="1">
        <v>2019</v>
      </c>
      <c r="E442" s="1">
        <v>12</v>
      </c>
      <c r="F442" s="4" t="s">
        <v>256</v>
      </c>
      <c r="G442" s="4" t="s">
        <v>258</v>
      </c>
      <c r="H442" s="1">
        <v>52</v>
      </c>
      <c r="I442" s="4" t="s">
        <v>296</v>
      </c>
      <c r="J442" s="1" t="s">
        <v>297</v>
      </c>
      <c r="K442" s="1" t="s">
        <v>383</v>
      </c>
      <c r="L442" s="1">
        <v>3</v>
      </c>
      <c r="M442" s="1">
        <v>1</v>
      </c>
      <c r="N442" s="1" t="s">
        <v>384</v>
      </c>
      <c r="O442" s="1" t="s">
        <v>385</v>
      </c>
      <c r="P442" s="1">
        <v>0</v>
      </c>
      <c r="Q442" s="8">
        <v>10615239</v>
      </c>
      <c r="R442" s="8">
        <v>540054</v>
      </c>
      <c r="S442" s="8">
        <v>2922702</v>
      </c>
      <c r="T442" s="8" t="s">
        <v>386</v>
      </c>
      <c r="U442" s="9">
        <f>IF(R442&gt;0,Q442/R442,"")</f>
        <v>19.655884411558844</v>
      </c>
      <c r="V442" s="10">
        <f>SUMIFS(fct_world_monthly!$J$2:$J$361,fct_world_monthly!$C$2:$C$361,C442,fct_world_monthly!$F$2:$F$361,F442)</f>
        <v>107010014</v>
      </c>
      <c r="W442" s="11">
        <f>IF(V442&gt;0,Q442/V442,"")</f>
        <v>9.9198557249044E-2</v>
      </c>
      <c r="X442" s="1" t="s">
        <v>232</v>
      </c>
      <c r="Y442" s="1" t="s">
        <v>166</v>
      </c>
      <c r="Z442" s="19">
        <f>IF(U442="","",SUMIFS(Unit_Value_Review_QC!$K$10:$K$53,Unit_Value_Review_QC!$I$10:$I$53,"PARTNER|"&amp;F442&amp;"|"&amp;I442))</f>
        <v>20.461444760337919</v>
      </c>
      <c r="AA442" s="20">
        <f>IFERROR(U442/Z442,"")</f>
        <v>0.96063032898143352</v>
      </c>
      <c r="AB442" s="4" t="str">
        <f>IF(OR(N442&lt;&gt;"REPORTED",U442=""),"NOT_APPLICABLE",IF(OR(AA442&lt;Unit_Value_Review_QC!$I$6,AA442&gt;Unit_Value_Review_QC!$I$5),"REVIEW","WITHIN_BAND"))</f>
        <v>WITHIN_BAND</v>
      </c>
    </row>
    <row r="443" spans="1:28">
      <c r="A443" s="1" t="s">
        <v>827</v>
      </c>
      <c r="B443" s="6">
        <v>43800</v>
      </c>
      <c r="C443" s="1">
        <v>201912</v>
      </c>
      <c r="D443" s="1">
        <v>2019</v>
      </c>
      <c r="E443" s="1">
        <v>12</v>
      </c>
      <c r="F443" s="4" t="s">
        <v>256</v>
      </c>
      <c r="G443" s="4" t="s">
        <v>258</v>
      </c>
      <c r="H443" s="1">
        <v>204</v>
      </c>
      <c r="I443" s="4" t="s">
        <v>301</v>
      </c>
      <c r="J443" s="1" t="s">
        <v>302</v>
      </c>
      <c r="K443" s="1" t="s">
        <v>383</v>
      </c>
      <c r="L443" s="1">
        <v>3</v>
      </c>
      <c r="M443" s="1">
        <v>1</v>
      </c>
      <c r="N443" s="1" t="s">
        <v>384</v>
      </c>
      <c r="O443" s="1" t="s">
        <v>385</v>
      </c>
      <c r="P443" s="1">
        <v>0</v>
      </c>
      <c r="Q443" s="8">
        <v>279499</v>
      </c>
      <c r="R443" s="8">
        <v>44990</v>
      </c>
      <c r="S443" s="8">
        <v>248560</v>
      </c>
      <c r="T443" s="8" t="s">
        <v>386</v>
      </c>
      <c r="U443" s="9">
        <f>IF(R443&gt;0,Q443/R443,"")</f>
        <v>6.2124694376528113</v>
      </c>
      <c r="V443" s="10">
        <f>SUMIFS(fct_world_monthly!$J$2:$J$361,fct_world_monthly!$C$2:$C$361,C443,fct_world_monthly!$F$2:$F$361,F443)</f>
        <v>107010014</v>
      </c>
      <c r="W443" s="11">
        <f>IF(V443&gt;0,Q443/V443,"")</f>
        <v>2.6118957427666537E-3</v>
      </c>
      <c r="X443" s="1" t="s">
        <v>232</v>
      </c>
      <c r="Y443" s="1" t="s">
        <v>166</v>
      </c>
      <c r="Z443" s="19">
        <f>IF(U443="","",SUMIFS(Unit_Value_Review_QC!$K$10:$K$53,Unit_Value_Review_QC!$I$10:$I$53,"PARTNER|"&amp;F443&amp;"|"&amp;I443))</f>
        <v>7.8392981154747989</v>
      </c>
      <c r="AA443" s="20">
        <f>IFERROR(U443/Z443,"")</f>
        <v>0.7924777634606569</v>
      </c>
      <c r="AB443" s="4" t="str">
        <f>IF(OR(N443&lt;&gt;"REPORTED",U443=""),"NOT_APPLICABLE",IF(OR(AA443&lt;Unit_Value_Review_QC!$I$6,AA443&gt;Unit_Value_Review_QC!$I$5),"REVIEW","WITHIN_BAND"))</f>
        <v>WITHIN_BAND</v>
      </c>
    </row>
    <row r="444" spans="1:28">
      <c r="A444" s="1" t="s">
        <v>828</v>
      </c>
      <c r="B444" s="6">
        <v>43800</v>
      </c>
      <c r="C444" s="1">
        <v>201912</v>
      </c>
      <c r="D444" s="1">
        <v>2019</v>
      </c>
      <c r="E444" s="1">
        <v>12</v>
      </c>
      <c r="F444" s="4" t="s">
        <v>256</v>
      </c>
      <c r="G444" s="4" t="s">
        <v>258</v>
      </c>
      <c r="H444" s="1">
        <v>662</v>
      </c>
      <c r="I444" s="4" t="s">
        <v>304</v>
      </c>
      <c r="J444" s="1" t="s">
        <v>305</v>
      </c>
      <c r="K444" s="1" t="s">
        <v>383</v>
      </c>
      <c r="L444" s="1">
        <v>3</v>
      </c>
      <c r="M444" s="1">
        <v>1</v>
      </c>
      <c r="N444" s="1" t="s">
        <v>384</v>
      </c>
      <c r="O444" s="1" t="s">
        <v>385</v>
      </c>
      <c r="P444" s="1">
        <v>0</v>
      </c>
      <c r="Q444" s="8">
        <v>1951056</v>
      </c>
      <c r="R444" s="8">
        <v>209104</v>
      </c>
      <c r="S444" s="8">
        <v>806606</v>
      </c>
      <c r="T444" s="8" t="s">
        <v>386</v>
      </c>
      <c r="U444" s="9">
        <f>IF(R444&gt;0,Q444/R444,"")</f>
        <v>9.330553217537684</v>
      </c>
      <c r="V444" s="10">
        <f>SUMIFS(fct_world_monthly!$J$2:$J$361,fct_world_monthly!$C$2:$C$361,C444,fct_world_monthly!$F$2:$F$361,F444)</f>
        <v>107010014</v>
      </c>
      <c r="W444" s="11">
        <f>IF(V444&gt;0,Q444/V444,"")</f>
        <v>1.8232461870344208E-2</v>
      </c>
      <c r="X444" s="1" t="s">
        <v>232</v>
      </c>
      <c r="Y444" s="1" t="s">
        <v>166</v>
      </c>
      <c r="Z444" s="19">
        <f>IF(U444="","",SUMIFS(Unit_Value_Review_QC!$K$10:$K$53,Unit_Value_Review_QC!$I$10:$I$53,"PARTNER|"&amp;F444&amp;"|"&amp;I444))</f>
        <v>10.235891461787936</v>
      </c>
      <c r="AA444" s="20">
        <f>IFERROR(U444/Z444,"")</f>
        <v>0.91155257481676011</v>
      </c>
      <c r="AB444" s="4" t="str">
        <f>IF(OR(N444&lt;&gt;"REPORTED",U444=""),"NOT_APPLICABLE",IF(OR(AA444&lt;Unit_Value_Review_QC!$I$6,AA444&gt;Unit_Value_Review_QC!$I$5),"REVIEW","WITHIN_BAND"))</f>
        <v>WITHIN_BAND</v>
      </c>
    </row>
    <row r="445" spans="1:28">
      <c r="A445" s="1" t="s">
        <v>829</v>
      </c>
      <c r="B445" s="6">
        <v>43800</v>
      </c>
      <c r="C445" s="1">
        <v>201912</v>
      </c>
      <c r="D445" s="1">
        <v>2019</v>
      </c>
      <c r="E445" s="1">
        <v>12</v>
      </c>
      <c r="F445" s="4" t="s">
        <v>256</v>
      </c>
      <c r="G445" s="4" t="s">
        <v>258</v>
      </c>
      <c r="H445" s="1">
        <v>664</v>
      </c>
      <c r="I445" s="4" t="s">
        <v>307</v>
      </c>
      <c r="J445" s="1" t="s">
        <v>308</v>
      </c>
      <c r="K445" s="1" t="s">
        <v>383</v>
      </c>
      <c r="L445" s="1">
        <v>3</v>
      </c>
      <c r="M445" s="1">
        <v>1</v>
      </c>
      <c r="N445" s="1" t="s">
        <v>384</v>
      </c>
      <c r="O445" s="1" t="s">
        <v>385</v>
      </c>
      <c r="P445" s="1">
        <v>0</v>
      </c>
      <c r="Q445" s="8">
        <v>6671265</v>
      </c>
      <c r="R445" s="8">
        <v>492628</v>
      </c>
      <c r="S445" s="8">
        <v>3033128</v>
      </c>
      <c r="T445" s="8" t="s">
        <v>386</v>
      </c>
      <c r="U445" s="9">
        <f>IF(R445&gt;0,Q445/R445,"")</f>
        <v>13.542196139886487</v>
      </c>
      <c r="V445" s="10">
        <f>SUMIFS(fct_world_monthly!$J$2:$J$361,fct_world_monthly!$C$2:$C$361,C445,fct_world_monthly!$F$2:$F$361,F445)</f>
        <v>107010014</v>
      </c>
      <c r="W445" s="11">
        <f>IF(V445&gt;0,Q445/V445,"")</f>
        <v>6.2342436475150823E-2</v>
      </c>
      <c r="X445" s="1" t="s">
        <v>232</v>
      </c>
      <c r="Y445" s="1" t="s">
        <v>166</v>
      </c>
      <c r="Z445" s="19">
        <f>IF(U445="","",SUMIFS(Unit_Value_Review_QC!$K$10:$K$53,Unit_Value_Review_QC!$I$10:$I$53,"PARTNER|"&amp;F445&amp;"|"&amp;I445))</f>
        <v>13.594059812928137</v>
      </c>
      <c r="AA445" s="20">
        <f>IFERROR(U445/Z445,"")</f>
        <v>0.99618482824444199</v>
      </c>
      <c r="AB445" s="4" t="str">
        <f>IF(OR(N445&lt;&gt;"REPORTED",U445=""),"NOT_APPLICABLE",IF(OR(AA445&lt;Unit_Value_Review_QC!$I$6,AA445&gt;Unit_Value_Review_QC!$I$5),"REVIEW","WITHIN_BAND"))</f>
        <v>WITHIN_BAND</v>
      </c>
    </row>
    <row r="446" spans="1:28">
      <c r="A446" s="1" t="s">
        <v>830</v>
      </c>
      <c r="B446" s="6">
        <v>43800</v>
      </c>
      <c r="C446" s="1">
        <v>201912</v>
      </c>
      <c r="D446" s="1">
        <v>2019</v>
      </c>
      <c r="E446" s="1">
        <v>12</v>
      </c>
      <c r="F446" s="4" t="s">
        <v>256</v>
      </c>
      <c r="G446" s="4" t="s">
        <v>258</v>
      </c>
      <c r="H446" s="1">
        <v>666</v>
      </c>
      <c r="I446" s="4" t="s">
        <v>310</v>
      </c>
      <c r="J446" s="1" t="s">
        <v>311</v>
      </c>
      <c r="K446" s="1" t="s">
        <v>383</v>
      </c>
      <c r="L446" s="1">
        <v>3</v>
      </c>
      <c r="M446" s="1">
        <v>1</v>
      </c>
      <c r="N446" s="1" t="s">
        <v>384</v>
      </c>
      <c r="O446" s="1" t="s">
        <v>385</v>
      </c>
      <c r="P446" s="1">
        <v>0</v>
      </c>
      <c r="Q446" s="8">
        <v>27977839</v>
      </c>
      <c r="R446" s="8">
        <v>2968817</v>
      </c>
      <c r="S446" s="8">
        <v>19708864</v>
      </c>
      <c r="T446" s="8" t="s">
        <v>386</v>
      </c>
      <c r="U446" s="9">
        <f>IF(R446&gt;0,Q446/R446,"")</f>
        <v>9.4239015068965184</v>
      </c>
      <c r="V446" s="10">
        <f>SUMIFS(fct_world_monthly!$J$2:$J$361,fct_world_monthly!$C$2:$C$361,C446,fct_world_monthly!$F$2:$F$361,F446)</f>
        <v>107010014</v>
      </c>
      <c r="W446" s="11">
        <f>IF(V446&gt;0,Q446/V446,"")</f>
        <v>0.26145066199131606</v>
      </c>
      <c r="X446" s="1" t="s">
        <v>232</v>
      </c>
      <c r="Y446" s="1" t="s">
        <v>166</v>
      </c>
      <c r="Z446" s="19">
        <f>IF(U446="","",SUMIFS(Unit_Value_Review_QC!$K$10:$K$53,Unit_Value_Review_QC!$I$10:$I$53,"PARTNER|"&amp;F446&amp;"|"&amp;I446))</f>
        <v>10.323147527272614</v>
      </c>
      <c r="AA446" s="20">
        <f>IFERROR(U446/Z446,"")</f>
        <v>0.91289032555231953</v>
      </c>
      <c r="AB446" s="4" t="str">
        <f>IF(OR(N446&lt;&gt;"REPORTED",U446=""),"NOT_APPLICABLE",IF(OR(AA446&lt;Unit_Value_Review_QC!$I$6,AA446&gt;Unit_Value_Review_QC!$I$5),"REVIEW","WITHIN_BAND"))</f>
        <v>WITHIN_BAND</v>
      </c>
    </row>
    <row r="447" spans="1:28">
      <c r="A447" s="1" t="s">
        <v>831</v>
      </c>
      <c r="B447" s="6">
        <v>43800</v>
      </c>
      <c r="C447" s="1">
        <v>201912</v>
      </c>
      <c r="D447" s="1">
        <v>2019</v>
      </c>
      <c r="E447" s="1">
        <v>12</v>
      </c>
      <c r="F447" s="4" t="s">
        <v>256</v>
      </c>
      <c r="G447" s="4" t="s">
        <v>258</v>
      </c>
      <c r="H447" s="1">
        <v>669</v>
      </c>
      <c r="I447" s="4" t="s">
        <v>313</v>
      </c>
      <c r="J447" s="1" t="s">
        <v>314</v>
      </c>
      <c r="K447" s="1" t="s">
        <v>383</v>
      </c>
      <c r="L447" s="1">
        <v>3</v>
      </c>
      <c r="M447" s="1">
        <v>1</v>
      </c>
      <c r="N447" s="1" t="s">
        <v>384</v>
      </c>
      <c r="O447" s="1" t="s">
        <v>385</v>
      </c>
      <c r="P447" s="1">
        <v>0</v>
      </c>
      <c r="Q447" s="8">
        <v>1747921</v>
      </c>
      <c r="R447" s="8">
        <v>127409</v>
      </c>
      <c r="S447" s="8">
        <v>781054</v>
      </c>
      <c r="T447" s="8" t="s">
        <v>386</v>
      </c>
      <c r="U447" s="9">
        <f>IF(R447&gt;0,Q447/R447,"")</f>
        <v>13.718975896522224</v>
      </c>
      <c r="V447" s="10">
        <f>SUMIFS(fct_world_monthly!$J$2:$J$361,fct_world_monthly!$C$2:$C$361,C447,fct_world_monthly!$F$2:$F$361,F447)</f>
        <v>107010014</v>
      </c>
      <c r="W447" s="11">
        <f>IF(V447&gt;0,Q447/V447,"")</f>
        <v>1.6334181584164637E-2</v>
      </c>
      <c r="X447" s="1" t="s">
        <v>232</v>
      </c>
      <c r="Y447" s="1" t="s">
        <v>166</v>
      </c>
      <c r="Z447" s="19">
        <f>IF(U447="","",SUMIFS(Unit_Value_Review_QC!$K$10:$K$53,Unit_Value_Review_QC!$I$10:$I$53,"PARTNER|"&amp;F447&amp;"|"&amp;I447))</f>
        <v>13.552232139720488</v>
      </c>
      <c r="AA447" s="20">
        <f>IFERROR(U447/Z447,"")</f>
        <v>1.0123037854637262</v>
      </c>
      <c r="AB447" s="4" t="str">
        <f>IF(OR(N447&lt;&gt;"REPORTED",U447=""),"NOT_APPLICABLE",IF(OR(AA447&lt;Unit_Value_Review_QC!$I$6,AA447&gt;Unit_Value_Review_QC!$I$5),"REVIEW","WITHIN_BAND"))</f>
        <v>WITHIN_BAND</v>
      </c>
    </row>
    <row r="448" spans="1:28">
      <c r="A448" s="1" t="s">
        <v>832</v>
      </c>
      <c r="B448" s="6">
        <v>43800</v>
      </c>
      <c r="C448" s="1">
        <v>201912</v>
      </c>
      <c r="D448" s="1">
        <v>2019</v>
      </c>
      <c r="E448" s="1">
        <v>12</v>
      </c>
      <c r="F448" s="4" t="s">
        <v>256</v>
      </c>
      <c r="G448" s="4" t="s">
        <v>258</v>
      </c>
      <c r="H448" s="1">
        <v>676</v>
      </c>
      <c r="I448" s="4" t="s">
        <v>316</v>
      </c>
      <c r="J448" s="1" t="s">
        <v>317</v>
      </c>
      <c r="K448" s="1" t="s">
        <v>383</v>
      </c>
      <c r="L448" s="1">
        <v>3</v>
      </c>
      <c r="M448" s="1">
        <v>1</v>
      </c>
      <c r="N448" s="1" t="s">
        <v>384</v>
      </c>
      <c r="O448" s="1" t="s">
        <v>385</v>
      </c>
      <c r="P448" s="1">
        <v>0</v>
      </c>
      <c r="Q448" s="8">
        <v>136774</v>
      </c>
      <c r="R448" s="8">
        <v>5784</v>
      </c>
      <c r="S448" s="8">
        <v>29427</v>
      </c>
      <c r="T448" s="8" t="s">
        <v>386</v>
      </c>
      <c r="U448" s="9">
        <f>IF(R448&gt;0,Q448/R448,"")</f>
        <v>23.646957123098201</v>
      </c>
      <c r="V448" s="10">
        <f>SUMIFS(fct_world_monthly!$J$2:$J$361,fct_world_monthly!$C$2:$C$361,C448,fct_world_monthly!$F$2:$F$361,F448)</f>
        <v>107010014</v>
      </c>
      <c r="W448" s="11">
        <f>IF(V448&gt;0,Q448/V448,"")</f>
        <v>1.2781420624802459E-3</v>
      </c>
      <c r="X448" s="1" t="s">
        <v>232</v>
      </c>
      <c r="Y448" s="1" t="s">
        <v>166</v>
      </c>
      <c r="Z448" s="19">
        <f>IF(U448="","",SUMIFS(Unit_Value_Review_QC!$K$10:$K$53,Unit_Value_Review_QC!$I$10:$I$53,"PARTNER|"&amp;F448&amp;"|"&amp;I448))</f>
        <v>16.294942108470444</v>
      </c>
      <c r="AA448" s="20">
        <f>IFERROR(U448/Z448,"")</f>
        <v>1.4511838683247624</v>
      </c>
      <c r="AB448" s="4" t="str">
        <f>IF(OR(N448&lt;&gt;"REPORTED",U448=""),"NOT_APPLICABLE",IF(OR(AA448&lt;Unit_Value_Review_QC!$I$6,AA448&gt;Unit_Value_Review_QC!$I$5),"REVIEW","WITHIN_BAND"))</f>
        <v>WITHIN_BAND</v>
      </c>
    </row>
    <row r="449" spans="1:28">
      <c r="A449" s="1" t="s">
        <v>833</v>
      </c>
      <c r="B449" s="6">
        <v>43800</v>
      </c>
      <c r="C449" s="1">
        <v>201912</v>
      </c>
      <c r="D449" s="1">
        <v>2019</v>
      </c>
      <c r="E449" s="1">
        <v>12</v>
      </c>
      <c r="F449" s="4" t="s">
        <v>256</v>
      </c>
      <c r="G449" s="4" t="s">
        <v>258</v>
      </c>
      <c r="H449" s="1">
        <v>690</v>
      </c>
      <c r="I449" s="4" t="s">
        <v>319</v>
      </c>
      <c r="J449" s="1" t="s">
        <v>320</v>
      </c>
      <c r="K449" s="1" t="s">
        <v>383</v>
      </c>
      <c r="L449" s="1">
        <v>3</v>
      </c>
      <c r="M449" s="1">
        <v>1</v>
      </c>
      <c r="N449" s="1" t="s">
        <v>384</v>
      </c>
      <c r="O449" s="1" t="s">
        <v>385</v>
      </c>
      <c r="P449" s="1">
        <v>0</v>
      </c>
      <c r="Q449" s="8">
        <v>794499</v>
      </c>
      <c r="R449" s="8">
        <v>52114</v>
      </c>
      <c r="S449" s="8">
        <v>309599</v>
      </c>
      <c r="T449" s="8" t="s">
        <v>386</v>
      </c>
      <c r="U449" s="9">
        <f>IF(R449&gt;0,Q449/R449,"")</f>
        <v>15.24540430594466</v>
      </c>
      <c r="V449" s="10">
        <f>SUMIFS(fct_world_monthly!$J$2:$J$361,fct_world_monthly!$C$2:$C$361,C449,fct_world_monthly!$F$2:$F$361,F449)</f>
        <v>107010014</v>
      </c>
      <c r="W449" s="11">
        <f>IF(V449&gt;0,Q449/V449,"")</f>
        <v>7.4245294463749908E-3</v>
      </c>
      <c r="X449" s="1" t="s">
        <v>232</v>
      </c>
      <c r="Y449" s="1" t="s">
        <v>166</v>
      </c>
      <c r="Z449" s="19">
        <f>IF(U449="","",SUMIFS(Unit_Value_Review_QC!$K$10:$K$53,Unit_Value_Review_QC!$I$10:$I$53,"PARTNER|"&amp;F449&amp;"|"&amp;I449))</f>
        <v>21.029827109089425</v>
      </c>
      <c r="AA449" s="20">
        <f>IFERROR(U449/Z449,"")</f>
        <v>0.7249419706049488</v>
      </c>
      <c r="AB449" s="4" t="str">
        <f>IF(OR(N449&lt;&gt;"REPORTED",U449=""),"NOT_APPLICABLE",IF(OR(AA449&lt;Unit_Value_Review_QC!$I$6,AA449&gt;Unit_Value_Review_QC!$I$5),"REVIEW","WITHIN_BAND"))</f>
        <v>WITHIN_BAND</v>
      </c>
    </row>
    <row r="450" spans="1:28">
      <c r="A450" s="1" t="s">
        <v>834</v>
      </c>
      <c r="B450" s="6">
        <v>43800</v>
      </c>
      <c r="C450" s="1">
        <v>201912</v>
      </c>
      <c r="D450" s="1">
        <v>2019</v>
      </c>
      <c r="E450" s="1">
        <v>12</v>
      </c>
      <c r="F450" s="4" t="s">
        <v>256</v>
      </c>
      <c r="G450" s="4" t="s">
        <v>258</v>
      </c>
      <c r="H450" s="1">
        <v>696</v>
      </c>
      <c r="I450" s="4" t="s">
        <v>322</v>
      </c>
      <c r="J450" s="1" t="s">
        <v>323</v>
      </c>
      <c r="K450" s="1" t="s">
        <v>383</v>
      </c>
      <c r="L450" s="1">
        <v>3</v>
      </c>
      <c r="M450" s="1">
        <v>1</v>
      </c>
      <c r="N450" s="1" t="s">
        <v>384</v>
      </c>
      <c r="O450" s="1" t="s">
        <v>385</v>
      </c>
      <c r="P450" s="1">
        <v>0</v>
      </c>
      <c r="Q450" s="8">
        <v>1303207</v>
      </c>
      <c r="R450" s="8">
        <v>83115</v>
      </c>
      <c r="S450" s="8">
        <v>450058</v>
      </c>
      <c r="T450" s="8" t="s">
        <v>386</v>
      </c>
      <c r="U450" s="9">
        <f>IF(R450&gt;0,Q450/R450,"")</f>
        <v>15.679564458882272</v>
      </c>
      <c r="V450" s="10">
        <f>SUMIFS(fct_world_monthly!$J$2:$J$361,fct_world_monthly!$C$2:$C$361,C450,fct_world_monthly!$F$2:$F$361,F450)</f>
        <v>107010014</v>
      </c>
      <c r="W450" s="11">
        <f>IF(V450&gt;0,Q450/V450,"")</f>
        <v>1.2178364914520991E-2</v>
      </c>
      <c r="X450" s="1" t="s">
        <v>232</v>
      </c>
      <c r="Y450" s="1" t="s">
        <v>166</v>
      </c>
      <c r="Z450" s="19">
        <f>IF(U450="","",SUMIFS(Unit_Value_Review_QC!$K$10:$K$53,Unit_Value_Review_QC!$I$10:$I$53,"PARTNER|"&amp;F450&amp;"|"&amp;I450))</f>
        <v>18.09118149032647</v>
      </c>
      <c r="AA450" s="20">
        <f>IFERROR(U450/Z450,"")</f>
        <v>0.86669654313436006</v>
      </c>
      <c r="AB450" s="4" t="str">
        <f>IF(OR(N450&lt;&gt;"REPORTED",U450=""),"NOT_APPLICABLE",IF(OR(AA450&lt;Unit_Value_Review_QC!$I$6,AA450&gt;Unit_Value_Review_QC!$I$5),"REVIEW","WITHIN_BAND"))</f>
        <v>WITHIN_BAND</v>
      </c>
    </row>
    <row r="451" spans="1:28">
      <c r="A451" s="1" t="s">
        <v>835</v>
      </c>
      <c r="B451" s="6">
        <v>43800</v>
      </c>
      <c r="C451" s="1">
        <v>201912</v>
      </c>
      <c r="D451" s="1">
        <v>2019</v>
      </c>
      <c r="E451" s="1">
        <v>12</v>
      </c>
      <c r="F451" s="4" t="s">
        <v>256</v>
      </c>
      <c r="G451" s="4" t="s">
        <v>258</v>
      </c>
      <c r="H451" s="1">
        <v>720</v>
      </c>
      <c r="I451" s="4" t="s">
        <v>325</v>
      </c>
      <c r="J451" s="1" t="s">
        <v>326</v>
      </c>
      <c r="K451" s="1" t="s">
        <v>383</v>
      </c>
      <c r="L451" s="1">
        <v>3</v>
      </c>
      <c r="M451" s="1">
        <v>1</v>
      </c>
      <c r="N451" s="1" t="s">
        <v>384</v>
      </c>
      <c r="O451" s="1" t="s">
        <v>385</v>
      </c>
      <c r="P451" s="1">
        <v>0</v>
      </c>
      <c r="Q451" s="8">
        <v>4527890</v>
      </c>
      <c r="R451" s="8">
        <v>249873</v>
      </c>
      <c r="S451" s="8">
        <v>1202629</v>
      </c>
      <c r="T451" s="8" t="s">
        <v>386</v>
      </c>
      <c r="U451" s="9">
        <f>IF(R451&gt;0,Q451/R451,"")</f>
        <v>18.120765348797189</v>
      </c>
      <c r="V451" s="10">
        <f>SUMIFS(fct_world_monthly!$J$2:$J$361,fct_world_monthly!$C$2:$C$361,C451,fct_world_monthly!$F$2:$F$361,F451)</f>
        <v>107010014</v>
      </c>
      <c r="W451" s="11">
        <f>IF(V451&gt;0,Q451/V451,"")</f>
        <v>4.2312768971322627E-2</v>
      </c>
      <c r="X451" s="1" t="s">
        <v>232</v>
      </c>
      <c r="Y451" s="1" t="s">
        <v>166</v>
      </c>
      <c r="Z451" s="19">
        <f>IF(U451="","",SUMIFS(Unit_Value_Review_QC!$K$10:$K$53,Unit_Value_Review_QC!$I$10:$I$53,"PARTNER|"&amp;F451&amp;"|"&amp;I451))</f>
        <v>18.213915185849537</v>
      </c>
      <c r="AA451" s="20">
        <f>IFERROR(U451/Z451,"")</f>
        <v>0.99488578726199861</v>
      </c>
      <c r="AB451" s="4" t="str">
        <f>IF(OR(N451&lt;&gt;"REPORTED",U451=""),"NOT_APPLICABLE",IF(OR(AA451&lt;Unit_Value_Review_QC!$I$6,AA451&gt;Unit_Value_Review_QC!$I$5),"REVIEW","WITHIN_BAND"))</f>
        <v>WITHIN_BAND</v>
      </c>
    </row>
    <row r="452" spans="1:28">
      <c r="A452" s="1" t="s">
        <v>836</v>
      </c>
      <c r="B452" s="6">
        <v>43800</v>
      </c>
      <c r="C452" s="1">
        <v>201912</v>
      </c>
      <c r="D452" s="1">
        <v>2019</v>
      </c>
      <c r="E452" s="1">
        <v>12</v>
      </c>
      <c r="F452" s="4" t="s">
        <v>265</v>
      </c>
      <c r="G452" s="4" t="s">
        <v>266</v>
      </c>
      <c r="H452" s="1">
        <v>52</v>
      </c>
      <c r="I452" s="4" t="s">
        <v>296</v>
      </c>
      <c r="J452" s="1" t="s">
        <v>297</v>
      </c>
      <c r="K452" s="1" t="s">
        <v>383</v>
      </c>
      <c r="L452" s="1">
        <v>3</v>
      </c>
      <c r="M452" s="1">
        <v>1</v>
      </c>
      <c r="N452" s="1" t="s">
        <v>384</v>
      </c>
      <c r="O452" s="1" t="s">
        <v>385</v>
      </c>
      <c r="P452" s="1">
        <v>0</v>
      </c>
      <c r="Q452" s="8">
        <v>8501867</v>
      </c>
      <c r="R452" s="8">
        <v>460685</v>
      </c>
      <c r="S452" s="8">
        <v>1329100</v>
      </c>
      <c r="T452" s="8" t="s">
        <v>386</v>
      </c>
      <c r="U452" s="9">
        <f>IF(R452&gt;0,Q452/R452,"")</f>
        <v>18.454837904424931</v>
      </c>
      <c r="V452" s="10">
        <f>SUMIFS(fct_world_monthly!$J$2:$J$361,fct_world_monthly!$C$2:$C$361,C452,fct_world_monthly!$F$2:$F$361,F452)</f>
        <v>63574509</v>
      </c>
      <c r="W452" s="11">
        <f>IF(V452&gt;0,Q452/V452,"")</f>
        <v>0.13373075362642597</v>
      </c>
      <c r="X452" s="1" t="s">
        <v>232</v>
      </c>
      <c r="Y452" s="1" t="s">
        <v>166</v>
      </c>
      <c r="Z452" s="19">
        <f>IF(U452="","",SUMIFS(Unit_Value_Review_QC!$K$10:$K$53,Unit_Value_Review_QC!$I$10:$I$53,"PARTNER|"&amp;F452&amp;"|"&amp;I452))</f>
        <v>19.213268245879746</v>
      </c>
      <c r="AA452" s="20">
        <f>IFERROR(U452/Z452,"")</f>
        <v>0.9605256986084364</v>
      </c>
      <c r="AB452" s="4" t="str">
        <f>IF(OR(N452&lt;&gt;"REPORTED",U452=""),"NOT_APPLICABLE",IF(OR(AA452&lt;Unit_Value_Review_QC!$I$6,AA452&gt;Unit_Value_Review_QC!$I$5),"REVIEW","WITHIN_BAND"))</f>
        <v>WITHIN_BAND</v>
      </c>
    </row>
    <row r="453" spans="1:28">
      <c r="A453" s="1" t="s">
        <v>837</v>
      </c>
      <c r="B453" s="6">
        <v>43800</v>
      </c>
      <c r="C453" s="1">
        <v>201912</v>
      </c>
      <c r="D453" s="1">
        <v>2019</v>
      </c>
      <c r="E453" s="1">
        <v>12</v>
      </c>
      <c r="F453" s="4" t="s">
        <v>265</v>
      </c>
      <c r="G453" s="4" t="s">
        <v>266</v>
      </c>
      <c r="H453" s="1">
        <v>204</v>
      </c>
      <c r="I453" s="4" t="s">
        <v>301</v>
      </c>
      <c r="J453" s="1" t="s">
        <v>302</v>
      </c>
      <c r="K453" s="1" t="s">
        <v>383</v>
      </c>
      <c r="L453" s="1">
        <v>3</v>
      </c>
      <c r="M453" s="1">
        <v>1</v>
      </c>
      <c r="N453" s="1" t="s">
        <v>384</v>
      </c>
      <c r="O453" s="1" t="s">
        <v>385</v>
      </c>
      <c r="P453" s="1">
        <v>0</v>
      </c>
      <c r="Q453" s="8">
        <v>9864</v>
      </c>
      <c r="R453" s="8">
        <v>225</v>
      </c>
      <c r="S453" s="8">
        <v>1203</v>
      </c>
      <c r="T453" s="8" t="s">
        <v>386</v>
      </c>
      <c r="U453" s="9">
        <f>IF(R453&gt;0,Q453/R453,"")</f>
        <v>43.84</v>
      </c>
      <c r="V453" s="10">
        <f>SUMIFS(fct_world_monthly!$J$2:$J$361,fct_world_monthly!$C$2:$C$361,C453,fct_world_monthly!$F$2:$F$361,F453)</f>
        <v>63574509</v>
      </c>
      <c r="W453" s="11">
        <f>IF(V453&gt;0,Q453/V453,"")</f>
        <v>1.5515652665127149E-4</v>
      </c>
      <c r="X453" s="1" t="s">
        <v>232</v>
      </c>
      <c r="Y453" s="1" t="s">
        <v>166</v>
      </c>
      <c r="Z453" s="19">
        <f>IF(U453="","",SUMIFS(Unit_Value_Review_QC!$K$10:$K$53,Unit_Value_Review_QC!$I$10:$I$53,"PARTNER|"&amp;F453&amp;"|"&amp;I453))</f>
        <v>16.024818561257973</v>
      </c>
      <c r="AA453" s="20">
        <f>IFERROR(U453/Z453,"")</f>
        <v>2.735756403881461</v>
      </c>
      <c r="AB453" s="4" t="str">
        <f>IF(OR(N453&lt;&gt;"REPORTED",U453=""),"NOT_APPLICABLE",IF(OR(AA453&lt;Unit_Value_Review_QC!$I$6,AA453&gt;Unit_Value_Review_QC!$I$5),"REVIEW","WITHIN_BAND"))</f>
        <v>REVIEW</v>
      </c>
    </row>
    <row r="454" spans="1:28">
      <c r="A454" s="1" t="s">
        <v>838</v>
      </c>
      <c r="B454" s="6">
        <v>43800</v>
      </c>
      <c r="C454" s="1">
        <v>201912</v>
      </c>
      <c r="D454" s="1">
        <v>2019</v>
      </c>
      <c r="E454" s="1">
        <v>12</v>
      </c>
      <c r="F454" s="4" t="s">
        <v>265</v>
      </c>
      <c r="G454" s="4" t="s">
        <v>266</v>
      </c>
      <c r="H454" s="1">
        <v>662</v>
      </c>
      <c r="I454" s="4" t="s">
        <v>304</v>
      </c>
      <c r="J454" s="1" t="s">
        <v>305</v>
      </c>
      <c r="K454" s="1" t="s">
        <v>383</v>
      </c>
      <c r="L454" s="1">
        <v>3</v>
      </c>
      <c r="M454" s="1">
        <v>1</v>
      </c>
      <c r="N454" s="1" t="s">
        <v>384</v>
      </c>
      <c r="O454" s="1" t="s">
        <v>385</v>
      </c>
      <c r="P454" s="1">
        <v>0</v>
      </c>
      <c r="Q454" s="8">
        <v>131773</v>
      </c>
      <c r="R454" s="8">
        <v>14934</v>
      </c>
      <c r="S454" s="8">
        <v>27828</v>
      </c>
      <c r="T454" s="8" t="s">
        <v>386</v>
      </c>
      <c r="U454" s="9">
        <f>IF(R454&gt;0,Q454/R454,"")</f>
        <v>8.823690906655953</v>
      </c>
      <c r="V454" s="10">
        <f>SUMIFS(fct_world_monthly!$J$2:$J$361,fct_world_monthly!$C$2:$C$361,C454,fct_world_monthly!$F$2:$F$361,F454)</f>
        <v>63574509</v>
      </c>
      <c r="W454" s="11">
        <f>IF(V454&gt;0,Q454/V454,"")</f>
        <v>2.0727332711291567E-3</v>
      </c>
      <c r="X454" s="1" t="s">
        <v>232</v>
      </c>
      <c r="Y454" s="1" t="s">
        <v>166</v>
      </c>
      <c r="Z454" s="19">
        <f>IF(U454="","",SUMIFS(Unit_Value_Review_QC!$K$10:$K$53,Unit_Value_Review_QC!$I$10:$I$53,"PARTNER|"&amp;F454&amp;"|"&amp;I454))</f>
        <v>13.24068828999865</v>
      </c>
      <c r="AA454" s="20">
        <f>IFERROR(U454/Z454,"")</f>
        <v>0.66640726776423898</v>
      </c>
      <c r="AB454" s="4" t="str">
        <f>IF(OR(N454&lt;&gt;"REPORTED",U454=""),"NOT_APPLICABLE",IF(OR(AA454&lt;Unit_Value_Review_QC!$I$6,AA454&gt;Unit_Value_Review_QC!$I$5),"REVIEW","WITHIN_BAND"))</f>
        <v>WITHIN_BAND</v>
      </c>
    </row>
    <row r="455" spans="1:28">
      <c r="A455" s="1" t="s">
        <v>839</v>
      </c>
      <c r="B455" s="6">
        <v>43800</v>
      </c>
      <c r="C455" s="1">
        <v>201912</v>
      </c>
      <c r="D455" s="1">
        <v>2019</v>
      </c>
      <c r="E455" s="1">
        <v>12</v>
      </c>
      <c r="F455" s="4" t="s">
        <v>265</v>
      </c>
      <c r="G455" s="4" t="s">
        <v>266</v>
      </c>
      <c r="H455" s="1">
        <v>664</v>
      </c>
      <c r="I455" s="4" t="s">
        <v>307</v>
      </c>
      <c r="J455" s="1" t="s">
        <v>308</v>
      </c>
      <c r="K455" s="1" t="s">
        <v>383</v>
      </c>
      <c r="L455" s="1">
        <v>3</v>
      </c>
      <c r="M455" s="1">
        <v>1</v>
      </c>
      <c r="N455" s="1" t="s">
        <v>384</v>
      </c>
      <c r="O455" s="1" t="s">
        <v>385</v>
      </c>
      <c r="P455" s="1">
        <v>0</v>
      </c>
      <c r="Q455" s="8">
        <v>290470</v>
      </c>
      <c r="R455" s="8">
        <v>20201</v>
      </c>
      <c r="S455" s="8">
        <v>61379</v>
      </c>
      <c r="T455" s="8" t="s">
        <v>386</v>
      </c>
      <c r="U455" s="9">
        <f>IF(R455&gt;0,Q455/R455,"")</f>
        <v>14.378991139052522</v>
      </c>
      <c r="V455" s="10">
        <f>SUMIFS(fct_world_monthly!$J$2:$J$361,fct_world_monthly!$C$2:$C$361,C455,fct_world_monthly!$F$2:$F$361,F455)</f>
        <v>63574509</v>
      </c>
      <c r="W455" s="11">
        <f>IF(V455&gt;0,Q455/V455,"")</f>
        <v>4.5689696164228338E-3</v>
      </c>
      <c r="X455" s="1" t="s">
        <v>232</v>
      </c>
      <c r="Y455" s="1" t="s">
        <v>166</v>
      </c>
      <c r="Z455" s="19">
        <f>IF(U455="","",SUMIFS(Unit_Value_Review_QC!$K$10:$K$53,Unit_Value_Review_QC!$I$10:$I$53,"PARTNER|"&amp;F455&amp;"|"&amp;I455))</f>
        <v>13.033767004833301</v>
      </c>
      <c r="AA455" s="20">
        <f>IFERROR(U455/Z455,"")</f>
        <v>1.1032106937096828</v>
      </c>
      <c r="AB455" s="4" t="str">
        <f>IF(OR(N455&lt;&gt;"REPORTED",U455=""),"NOT_APPLICABLE",IF(OR(AA455&lt;Unit_Value_Review_QC!$I$6,AA455&gt;Unit_Value_Review_QC!$I$5),"REVIEW","WITHIN_BAND"))</f>
        <v>WITHIN_BAND</v>
      </c>
    </row>
    <row r="456" spans="1:28">
      <c r="A456" s="1" t="s">
        <v>840</v>
      </c>
      <c r="B456" s="6">
        <v>43800</v>
      </c>
      <c r="C456" s="1">
        <v>201912</v>
      </c>
      <c r="D456" s="1">
        <v>2019</v>
      </c>
      <c r="E456" s="1">
        <v>12</v>
      </c>
      <c r="F456" s="4" t="s">
        <v>265</v>
      </c>
      <c r="G456" s="4" t="s">
        <v>266</v>
      </c>
      <c r="H456" s="1">
        <v>666</v>
      </c>
      <c r="I456" s="4" t="s">
        <v>310</v>
      </c>
      <c r="J456" s="1" t="s">
        <v>311</v>
      </c>
      <c r="K456" s="1" t="s">
        <v>383</v>
      </c>
      <c r="L456" s="1">
        <v>3</v>
      </c>
      <c r="M456" s="1">
        <v>1</v>
      </c>
      <c r="N456" s="1" t="s">
        <v>384</v>
      </c>
      <c r="O456" s="1" t="s">
        <v>385</v>
      </c>
      <c r="P456" s="1">
        <v>0</v>
      </c>
      <c r="Q456" s="8">
        <v>14254186</v>
      </c>
      <c r="R456" s="8">
        <v>1173850</v>
      </c>
      <c r="S456" s="8">
        <v>3028540</v>
      </c>
      <c r="T456" s="8" t="s">
        <v>386</v>
      </c>
      <c r="U456" s="9">
        <f>IF(R456&gt;0,Q456/R456,"")</f>
        <v>12.14310687055416</v>
      </c>
      <c r="V456" s="10">
        <f>SUMIFS(fct_world_monthly!$J$2:$J$361,fct_world_monthly!$C$2:$C$361,C456,fct_world_monthly!$F$2:$F$361,F456)</f>
        <v>63574509</v>
      </c>
      <c r="W456" s="11">
        <f>IF(V456&gt;0,Q456/V456,"")</f>
        <v>0.22421228609095512</v>
      </c>
      <c r="X456" s="1" t="s">
        <v>232</v>
      </c>
      <c r="Y456" s="1" t="s">
        <v>166</v>
      </c>
      <c r="Z456" s="19">
        <f>IF(U456="","",SUMIFS(Unit_Value_Review_QC!$K$10:$K$53,Unit_Value_Review_QC!$I$10:$I$53,"PARTNER|"&amp;F456&amp;"|"&amp;I456))</f>
        <v>12.503788450831344</v>
      </c>
      <c r="AA456" s="20">
        <f>IFERROR(U456/Z456,"")</f>
        <v>0.97115421604456176</v>
      </c>
      <c r="AB456" s="4" t="str">
        <f>IF(OR(N456&lt;&gt;"REPORTED",U456=""),"NOT_APPLICABLE",IF(OR(AA456&lt;Unit_Value_Review_QC!$I$6,AA456&gt;Unit_Value_Review_QC!$I$5),"REVIEW","WITHIN_BAND"))</f>
        <v>WITHIN_BAND</v>
      </c>
    </row>
    <row r="457" spans="1:28">
      <c r="A457" s="1" t="s">
        <v>841</v>
      </c>
      <c r="B457" s="6">
        <v>43800</v>
      </c>
      <c r="C457" s="1">
        <v>201912</v>
      </c>
      <c r="D457" s="1">
        <v>2019</v>
      </c>
      <c r="E457" s="1">
        <v>12</v>
      </c>
      <c r="F457" s="4" t="s">
        <v>265</v>
      </c>
      <c r="G457" s="4" t="s">
        <v>266</v>
      </c>
      <c r="H457" s="1">
        <v>669</v>
      </c>
      <c r="I457" s="4" t="s">
        <v>313</v>
      </c>
      <c r="J457" s="1" t="s">
        <v>314</v>
      </c>
      <c r="K457" s="1" t="s">
        <v>383</v>
      </c>
      <c r="L457" s="1">
        <v>3</v>
      </c>
      <c r="M457" s="1">
        <v>1</v>
      </c>
      <c r="N457" s="1" t="s">
        <v>384</v>
      </c>
      <c r="O457" s="1" t="s">
        <v>385</v>
      </c>
      <c r="P457" s="1">
        <v>0</v>
      </c>
      <c r="Q457" s="8">
        <v>512761</v>
      </c>
      <c r="R457" s="8">
        <v>34966</v>
      </c>
      <c r="S457" s="8">
        <v>98567</v>
      </c>
      <c r="T457" s="8" t="s">
        <v>386</v>
      </c>
      <c r="U457" s="9">
        <f>IF(R457&gt;0,Q457/R457,"")</f>
        <v>14.664559858147916</v>
      </c>
      <c r="V457" s="10">
        <f>SUMIFS(fct_world_monthly!$J$2:$J$361,fct_world_monthly!$C$2:$C$361,C457,fct_world_monthly!$F$2:$F$361,F457)</f>
        <v>63574509</v>
      </c>
      <c r="W457" s="11">
        <f>IF(V457&gt;0,Q457/V457,"")</f>
        <v>8.0655125468605659E-3</v>
      </c>
      <c r="X457" s="1" t="s">
        <v>232</v>
      </c>
      <c r="Y457" s="1" t="s">
        <v>166</v>
      </c>
      <c r="Z457" s="19">
        <f>IF(U457="","",SUMIFS(Unit_Value_Review_QC!$K$10:$K$53,Unit_Value_Review_QC!$I$10:$I$53,"PARTNER|"&amp;F457&amp;"|"&amp;I457))</f>
        <v>16.58404384448577</v>
      </c>
      <c r="AA457" s="20">
        <f>IFERROR(U457/Z457,"")</f>
        <v>0.88425718091814587</v>
      </c>
      <c r="AB457" s="4" t="str">
        <f>IF(OR(N457&lt;&gt;"REPORTED",U457=""),"NOT_APPLICABLE",IF(OR(AA457&lt;Unit_Value_Review_QC!$I$6,AA457&gt;Unit_Value_Review_QC!$I$5),"REVIEW","WITHIN_BAND"))</f>
        <v>WITHIN_BAND</v>
      </c>
    </row>
    <row r="458" spans="1:28">
      <c r="A458" s="1" t="s">
        <v>842</v>
      </c>
      <c r="B458" s="6">
        <v>43800</v>
      </c>
      <c r="C458" s="1">
        <v>201912</v>
      </c>
      <c r="D458" s="1">
        <v>2019</v>
      </c>
      <c r="E458" s="1">
        <v>12</v>
      </c>
      <c r="F458" s="4" t="s">
        <v>265</v>
      </c>
      <c r="G458" s="4" t="s">
        <v>266</v>
      </c>
      <c r="H458" s="1">
        <v>676</v>
      </c>
      <c r="I458" s="4" t="s">
        <v>316</v>
      </c>
      <c r="J458" s="1" t="s">
        <v>317</v>
      </c>
      <c r="K458" s="1" t="s">
        <v>383</v>
      </c>
      <c r="L458" s="1">
        <v>3</v>
      </c>
      <c r="M458" s="1">
        <v>1</v>
      </c>
      <c r="N458" s="1" t="s">
        <v>384</v>
      </c>
      <c r="O458" s="1" t="s">
        <v>385</v>
      </c>
      <c r="P458" s="1">
        <v>0</v>
      </c>
      <c r="Q458" s="8">
        <v>2848030</v>
      </c>
      <c r="R458" s="8">
        <v>305791</v>
      </c>
      <c r="S458" s="8">
        <v>771613</v>
      </c>
      <c r="T458" s="8" t="s">
        <v>386</v>
      </c>
      <c r="U458" s="9">
        <f>IF(R458&gt;0,Q458/R458,"")</f>
        <v>9.3136488647474902</v>
      </c>
      <c r="V458" s="10">
        <f>SUMIFS(fct_world_monthly!$J$2:$J$361,fct_world_monthly!$C$2:$C$361,C458,fct_world_monthly!$F$2:$F$361,F458)</f>
        <v>63574509</v>
      </c>
      <c r="W458" s="11">
        <f>IF(V458&gt;0,Q458/V458,"")</f>
        <v>4.4798301155577938E-2</v>
      </c>
      <c r="X458" s="1" t="s">
        <v>232</v>
      </c>
      <c r="Y458" s="1" t="s">
        <v>166</v>
      </c>
      <c r="Z458" s="19">
        <f>IF(U458="","",SUMIFS(Unit_Value_Review_QC!$K$10:$K$53,Unit_Value_Review_QC!$I$10:$I$53,"PARTNER|"&amp;F458&amp;"|"&amp;I458))</f>
        <v>12.705450477595873</v>
      </c>
      <c r="AA458" s="20">
        <f>IFERROR(U458/Z458,"")</f>
        <v>0.73304357694130495</v>
      </c>
      <c r="AB458" s="4" t="str">
        <f>IF(OR(N458&lt;&gt;"REPORTED",U458=""),"NOT_APPLICABLE",IF(OR(AA458&lt;Unit_Value_Review_QC!$I$6,AA458&gt;Unit_Value_Review_QC!$I$5),"REVIEW","WITHIN_BAND"))</f>
        <v>WITHIN_BAND</v>
      </c>
    </row>
    <row r="459" spans="1:28">
      <c r="A459" s="1" t="s">
        <v>843</v>
      </c>
      <c r="B459" s="6">
        <v>43800</v>
      </c>
      <c r="C459" s="1">
        <v>201912</v>
      </c>
      <c r="D459" s="1">
        <v>2019</v>
      </c>
      <c r="E459" s="1">
        <v>12</v>
      </c>
      <c r="F459" s="4" t="s">
        <v>265</v>
      </c>
      <c r="G459" s="4" t="s">
        <v>266</v>
      </c>
      <c r="H459" s="1">
        <v>690</v>
      </c>
      <c r="I459" s="4" t="s">
        <v>319</v>
      </c>
      <c r="J459" s="1" t="s">
        <v>320</v>
      </c>
      <c r="K459" s="1" t="s">
        <v>383</v>
      </c>
      <c r="L459" s="1">
        <v>3</v>
      </c>
      <c r="M459" s="1">
        <v>1</v>
      </c>
      <c r="N459" s="1" t="s">
        <v>384</v>
      </c>
      <c r="O459" s="1" t="s">
        <v>385</v>
      </c>
      <c r="P459" s="1">
        <v>0</v>
      </c>
      <c r="Q459" s="8">
        <v>396924</v>
      </c>
      <c r="R459" s="8">
        <v>15172</v>
      </c>
      <c r="S459" s="8">
        <v>57022</v>
      </c>
      <c r="T459" s="8" t="s">
        <v>386</v>
      </c>
      <c r="U459" s="9">
        <f>IF(R459&gt;0,Q459/R459,"")</f>
        <v>26.161613498549961</v>
      </c>
      <c r="V459" s="10">
        <f>SUMIFS(fct_world_monthly!$J$2:$J$361,fct_world_monthly!$C$2:$C$361,C459,fct_world_monthly!$F$2:$F$361,F459)</f>
        <v>63574509</v>
      </c>
      <c r="W459" s="11">
        <f>IF(V459&gt;0,Q459/V459,"")</f>
        <v>6.2434457810755569E-3</v>
      </c>
      <c r="X459" s="1" t="s">
        <v>232</v>
      </c>
      <c r="Y459" s="1" t="s">
        <v>166</v>
      </c>
      <c r="Z459" s="19">
        <f>IF(U459="","",SUMIFS(Unit_Value_Review_QC!$K$10:$K$53,Unit_Value_Review_QC!$I$10:$I$53,"PARTNER|"&amp;F459&amp;"|"&amp;I459))</f>
        <v>23.234221767733438</v>
      </c>
      <c r="AA459" s="20">
        <f>IFERROR(U459/Z459,"")</f>
        <v>1.1259948260837358</v>
      </c>
      <c r="AB459" s="4" t="str">
        <f>IF(OR(N459&lt;&gt;"REPORTED",U459=""),"NOT_APPLICABLE",IF(OR(AA459&lt;Unit_Value_Review_QC!$I$6,AA459&gt;Unit_Value_Review_QC!$I$5),"REVIEW","WITHIN_BAND"))</f>
        <v>WITHIN_BAND</v>
      </c>
    </row>
    <row r="460" spans="1:28">
      <c r="A460" s="1" t="s">
        <v>844</v>
      </c>
      <c r="B460" s="6">
        <v>43800</v>
      </c>
      <c r="C460" s="1">
        <v>201912</v>
      </c>
      <c r="D460" s="1">
        <v>2019</v>
      </c>
      <c r="E460" s="1">
        <v>12</v>
      </c>
      <c r="F460" s="4" t="s">
        <v>265</v>
      </c>
      <c r="G460" s="4" t="s">
        <v>266</v>
      </c>
      <c r="H460" s="1">
        <v>696</v>
      </c>
      <c r="I460" s="4" t="s">
        <v>322</v>
      </c>
      <c r="J460" s="1" t="s">
        <v>323</v>
      </c>
      <c r="K460" s="1" t="s">
        <v>383</v>
      </c>
      <c r="L460" s="1">
        <v>3</v>
      </c>
      <c r="M460" s="1">
        <v>1</v>
      </c>
      <c r="N460" s="1" t="s">
        <v>384</v>
      </c>
      <c r="O460" s="1" t="s">
        <v>385</v>
      </c>
      <c r="P460" s="1">
        <v>0</v>
      </c>
      <c r="Q460" s="8">
        <v>3938868</v>
      </c>
      <c r="R460" s="8">
        <v>288992</v>
      </c>
      <c r="S460" s="8">
        <v>842488</v>
      </c>
      <c r="T460" s="8" t="s">
        <v>386</v>
      </c>
      <c r="U460" s="9">
        <f>IF(R460&gt;0,Q460/R460,"")</f>
        <v>13.629678330195992</v>
      </c>
      <c r="V460" s="10">
        <f>SUMIFS(fct_world_monthly!$J$2:$J$361,fct_world_monthly!$C$2:$C$361,C460,fct_world_monthly!$F$2:$F$361,F460)</f>
        <v>63574509</v>
      </c>
      <c r="W460" s="11">
        <f>IF(V460&gt;0,Q460/V460,"")</f>
        <v>6.1956719162392586E-2</v>
      </c>
      <c r="X460" s="1" t="s">
        <v>232</v>
      </c>
      <c r="Y460" s="1" t="s">
        <v>166</v>
      </c>
      <c r="Z460" s="19">
        <f>IF(U460="","",SUMIFS(Unit_Value_Review_QC!$K$10:$K$53,Unit_Value_Review_QC!$I$10:$I$53,"PARTNER|"&amp;F460&amp;"|"&amp;I460))</f>
        <v>12.339390026247985</v>
      </c>
      <c r="AA460" s="20">
        <f>IFERROR(U460/Z460,"")</f>
        <v>1.1045666196792017</v>
      </c>
      <c r="AB460" s="4" t="str">
        <f>IF(OR(N460&lt;&gt;"REPORTED",U460=""),"NOT_APPLICABLE",IF(OR(AA460&lt;Unit_Value_Review_QC!$I$6,AA460&gt;Unit_Value_Review_QC!$I$5),"REVIEW","WITHIN_BAND"))</f>
        <v>WITHIN_BAND</v>
      </c>
    </row>
    <row r="461" spans="1:28">
      <c r="A461" s="1" t="s">
        <v>845</v>
      </c>
      <c r="B461" s="6">
        <v>43800</v>
      </c>
      <c r="C461" s="1">
        <v>201912</v>
      </c>
      <c r="D461" s="1">
        <v>2019</v>
      </c>
      <c r="E461" s="1">
        <v>12</v>
      </c>
      <c r="F461" s="4" t="s">
        <v>265</v>
      </c>
      <c r="G461" s="4" t="s">
        <v>266</v>
      </c>
      <c r="H461" s="1">
        <v>720</v>
      </c>
      <c r="I461" s="4" t="s">
        <v>325</v>
      </c>
      <c r="J461" s="1" t="s">
        <v>326</v>
      </c>
      <c r="K461" s="1" t="s">
        <v>383</v>
      </c>
      <c r="L461" s="1">
        <v>3</v>
      </c>
      <c r="M461" s="1">
        <v>1</v>
      </c>
      <c r="N461" s="1" t="s">
        <v>384</v>
      </c>
      <c r="O461" s="1" t="s">
        <v>385</v>
      </c>
      <c r="P461" s="1">
        <v>0</v>
      </c>
      <c r="Q461" s="8">
        <v>13976216</v>
      </c>
      <c r="R461" s="8">
        <v>1095419</v>
      </c>
      <c r="S461" s="8">
        <v>2773675</v>
      </c>
      <c r="T461" s="8" t="s">
        <v>386</v>
      </c>
      <c r="U461" s="9">
        <f>IF(R461&gt;0,Q461/R461,"")</f>
        <v>12.758785451046586</v>
      </c>
      <c r="V461" s="10">
        <f>SUMIFS(fct_world_monthly!$J$2:$J$361,fct_world_monthly!$C$2:$C$361,C461,fct_world_monthly!$F$2:$F$361,F461)</f>
        <v>63574509</v>
      </c>
      <c r="W461" s="11">
        <f>IF(V461&gt;0,Q461/V461,"")</f>
        <v>0.21983993616057657</v>
      </c>
      <c r="X461" s="1" t="s">
        <v>232</v>
      </c>
      <c r="Y461" s="1" t="s">
        <v>166</v>
      </c>
      <c r="Z461" s="19">
        <f>IF(U461="","",SUMIFS(Unit_Value_Review_QC!$K$10:$K$53,Unit_Value_Review_QC!$I$10:$I$53,"PARTNER|"&amp;F461&amp;"|"&amp;I461))</f>
        <v>15.158852636173485</v>
      </c>
      <c r="AA461" s="20">
        <f>IFERROR(U461/Z461,"")</f>
        <v>0.84167223979738204</v>
      </c>
      <c r="AB461" s="4" t="str">
        <f>IF(OR(N461&lt;&gt;"REPORTED",U461=""),"NOT_APPLICABLE",IF(OR(AA461&lt;Unit_Value_Review_QC!$I$6,AA461&gt;Unit_Value_Review_QC!$I$5),"REVIEW","WITHIN_BAND"))</f>
        <v>WITHIN_BAND</v>
      </c>
    </row>
    <row r="462" spans="1:28">
      <c r="A462" s="1" t="s">
        <v>846</v>
      </c>
      <c r="B462" s="6">
        <v>43800</v>
      </c>
      <c r="C462" s="1">
        <v>201912</v>
      </c>
      <c r="D462" s="1">
        <v>2019</v>
      </c>
      <c r="E462" s="1">
        <v>12</v>
      </c>
      <c r="F462" s="4" t="s">
        <v>271</v>
      </c>
      <c r="G462" s="4" t="s">
        <v>273</v>
      </c>
      <c r="H462" s="1">
        <v>52</v>
      </c>
      <c r="I462" s="4" t="s">
        <v>296</v>
      </c>
      <c r="J462" s="1" t="s">
        <v>297</v>
      </c>
      <c r="K462" s="1" t="s">
        <v>383</v>
      </c>
      <c r="L462" s="1">
        <v>3</v>
      </c>
      <c r="M462" s="1">
        <v>1</v>
      </c>
      <c r="N462" s="1" t="s">
        <v>384</v>
      </c>
      <c r="O462" s="1" t="s">
        <v>385</v>
      </c>
      <c r="P462" s="1">
        <v>0</v>
      </c>
      <c r="Q462" s="8">
        <v>1418363</v>
      </c>
      <c r="R462" s="8">
        <v>44567</v>
      </c>
      <c r="S462" s="8">
        <v>121912</v>
      </c>
      <c r="T462" s="8" t="s">
        <v>386</v>
      </c>
      <c r="U462" s="9">
        <f>IF(R462&gt;0,Q462/R462,"")</f>
        <v>31.825408934862118</v>
      </c>
      <c r="V462" s="10">
        <f>SUMIFS(fct_world_monthly!$J$2:$J$361,fct_world_monthly!$C$2:$C$361,C462,fct_world_monthly!$F$2:$F$361,F462)</f>
        <v>35409389</v>
      </c>
      <c r="W462" s="11">
        <f>IF(V462&gt;0,Q462/V462,"")</f>
        <v>4.0056127486413282E-2</v>
      </c>
      <c r="X462" s="1" t="s">
        <v>232</v>
      </c>
      <c r="Y462" s="1" t="s">
        <v>166</v>
      </c>
      <c r="Z462" s="19">
        <f>IF(U462="","",SUMIFS(Unit_Value_Review_QC!$K$10:$K$53,Unit_Value_Review_QC!$I$10:$I$53,"PARTNER|"&amp;F462&amp;"|"&amp;I462))</f>
        <v>31.867133143721738</v>
      </c>
      <c r="AA462" s="20">
        <f>IFERROR(U462/Z462,"")</f>
        <v>0.9986906820682161</v>
      </c>
      <c r="AB462" s="4" t="str">
        <f>IF(OR(N462&lt;&gt;"REPORTED",U462=""),"NOT_APPLICABLE",IF(OR(AA462&lt;Unit_Value_Review_QC!$I$6,AA462&gt;Unit_Value_Review_QC!$I$5),"REVIEW","WITHIN_BAND"))</f>
        <v>WITHIN_BAND</v>
      </c>
    </row>
    <row r="463" spans="1:28">
      <c r="A463" s="1" t="s">
        <v>847</v>
      </c>
      <c r="B463" s="6">
        <v>43800</v>
      </c>
      <c r="C463" s="1">
        <v>201912</v>
      </c>
      <c r="D463" s="1">
        <v>2019</v>
      </c>
      <c r="E463" s="1">
        <v>12</v>
      </c>
      <c r="F463" s="4" t="s">
        <v>271</v>
      </c>
      <c r="G463" s="4" t="s">
        <v>273</v>
      </c>
      <c r="H463" s="1">
        <v>204</v>
      </c>
      <c r="I463" s="4" t="s">
        <v>301</v>
      </c>
      <c r="J463" s="1" t="s">
        <v>302</v>
      </c>
      <c r="K463" s="1" t="s">
        <v>383</v>
      </c>
      <c r="L463" s="1">
        <v>3</v>
      </c>
      <c r="M463" s="1">
        <v>1</v>
      </c>
      <c r="N463" s="1" t="s">
        <v>384</v>
      </c>
      <c r="O463" s="1" t="s">
        <v>385</v>
      </c>
      <c r="P463" s="1">
        <v>0</v>
      </c>
      <c r="Q463" s="8">
        <v>1302723</v>
      </c>
      <c r="R463" s="8">
        <v>70188</v>
      </c>
      <c r="S463" s="8">
        <v>228351</v>
      </c>
      <c r="T463" s="8" t="s">
        <v>386</v>
      </c>
      <c r="U463" s="9">
        <f>IF(R463&gt;0,Q463/R463,"")</f>
        <v>18.560480424004105</v>
      </c>
      <c r="V463" s="10">
        <f>SUMIFS(fct_world_monthly!$J$2:$J$361,fct_world_monthly!$C$2:$C$361,C463,fct_world_monthly!$F$2:$F$361,F463)</f>
        <v>35409389</v>
      </c>
      <c r="W463" s="11">
        <f>IF(V463&gt;0,Q463/V463,"")</f>
        <v>3.6790326994910867E-2</v>
      </c>
      <c r="X463" s="1" t="s">
        <v>232</v>
      </c>
      <c r="Y463" s="1" t="s">
        <v>166</v>
      </c>
      <c r="Z463" s="19">
        <f>IF(U463="","",SUMIFS(Unit_Value_Review_QC!$K$10:$K$53,Unit_Value_Review_QC!$I$10:$I$53,"PARTNER|"&amp;F463&amp;"|"&amp;I463))</f>
        <v>19.682231685892088</v>
      </c>
      <c r="AA463" s="20">
        <f>IFERROR(U463/Z463,"")</f>
        <v>0.9430069069509005</v>
      </c>
      <c r="AB463" s="4" t="str">
        <f>IF(OR(N463&lt;&gt;"REPORTED",U463=""),"NOT_APPLICABLE",IF(OR(AA463&lt;Unit_Value_Review_QC!$I$6,AA463&gt;Unit_Value_Review_QC!$I$5),"REVIEW","WITHIN_BAND"))</f>
        <v>WITHIN_BAND</v>
      </c>
    </row>
    <row r="464" spans="1:28">
      <c r="A464" s="1" t="s">
        <v>848</v>
      </c>
      <c r="B464" s="6">
        <v>43800</v>
      </c>
      <c r="C464" s="1">
        <v>201912</v>
      </c>
      <c r="D464" s="1">
        <v>2019</v>
      </c>
      <c r="E464" s="1">
        <v>12</v>
      </c>
      <c r="F464" s="4" t="s">
        <v>271</v>
      </c>
      <c r="G464" s="4" t="s">
        <v>273</v>
      </c>
      <c r="H464" s="1">
        <v>662</v>
      </c>
      <c r="I464" s="4" t="s">
        <v>304</v>
      </c>
      <c r="J464" s="1" t="s">
        <v>305</v>
      </c>
      <c r="K464" s="1" t="s">
        <v>383</v>
      </c>
      <c r="L464" s="1">
        <v>3</v>
      </c>
      <c r="M464" s="1">
        <v>1</v>
      </c>
      <c r="N464" s="1" t="s">
        <v>384</v>
      </c>
      <c r="O464" s="1" t="s">
        <v>385</v>
      </c>
      <c r="P464" s="1">
        <v>0</v>
      </c>
      <c r="Q464" s="8">
        <v>30389</v>
      </c>
      <c r="R464" s="8">
        <v>1472</v>
      </c>
      <c r="S464" s="8">
        <v>5364</v>
      </c>
      <c r="T464" s="8" t="s">
        <v>386</v>
      </c>
      <c r="U464" s="9">
        <f>IF(R464&gt;0,Q464/R464,"")</f>
        <v>20.644701086956523</v>
      </c>
      <c r="V464" s="10">
        <f>SUMIFS(fct_world_monthly!$J$2:$J$361,fct_world_monthly!$C$2:$C$361,C464,fct_world_monthly!$F$2:$F$361,F464)</f>
        <v>35409389</v>
      </c>
      <c r="W464" s="11">
        <f>IF(V464&gt;0,Q464/V464,"")</f>
        <v>8.5821870577885431E-4</v>
      </c>
      <c r="X464" s="1" t="s">
        <v>232</v>
      </c>
      <c r="Y464" s="1" t="s">
        <v>166</v>
      </c>
      <c r="Z464" s="19">
        <f>IF(U464="","",SUMIFS(Unit_Value_Review_QC!$K$10:$K$53,Unit_Value_Review_QC!$I$10:$I$53,"PARTNER|"&amp;F464&amp;"|"&amp;I464))</f>
        <v>19.366411423422985</v>
      </c>
      <c r="AA464" s="20">
        <f>IFERROR(U464/Z464,"")</f>
        <v>1.0660054997069561</v>
      </c>
      <c r="AB464" s="4" t="str">
        <f>IF(OR(N464&lt;&gt;"REPORTED",U464=""),"NOT_APPLICABLE",IF(OR(AA464&lt;Unit_Value_Review_QC!$I$6,AA464&gt;Unit_Value_Review_QC!$I$5),"REVIEW","WITHIN_BAND"))</f>
        <v>WITHIN_BAND</v>
      </c>
    </row>
    <row r="465" spans="1:28">
      <c r="A465" s="1" t="s">
        <v>849</v>
      </c>
      <c r="B465" s="6">
        <v>43800</v>
      </c>
      <c r="C465" s="1">
        <v>201912</v>
      </c>
      <c r="D465" s="1">
        <v>2019</v>
      </c>
      <c r="E465" s="1">
        <v>12</v>
      </c>
      <c r="F465" s="4" t="s">
        <v>271</v>
      </c>
      <c r="G465" s="4" t="s">
        <v>273</v>
      </c>
      <c r="H465" s="1">
        <v>664</v>
      </c>
      <c r="I465" s="4" t="s">
        <v>307</v>
      </c>
      <c r="J465" s="1" t="s">
        <v>308</v>
      </c>
      <c r="K465" s="1" t="s">
        <v>383</v>
      </c>
      <c r="L465" s="1">
        <v>3</v>
      </c>
      <c r="M465" s="1">
        <v>1</v>
      </c>
      <c r="N465" s="1" t="s">
        <v>384</v>
      </c>
      <c r="O465" s="1" t="s">
        <v>385</v>
      </c>
      <c r="P465" s="1">
        <v>0</v>
      </c>
      <c r="Q465" s="8">
        <v>2031625</v>
      </c>
      <c r="R465" s="8">
        <v>64951</v>
      </c>
      <c r="S465" s="8">
        <v>253342</v>
      </c>
      <c r="T465" s="8" t="s">
        <v>386</v>
      </c>
      <c r="U465" s="9">
        <f>IF(R465&gt;0,Q465/R465,"")</f>
        <v>31.279349047743683</v>
      </c>
      <c r="V465" s="10">
        <f>SUMIFS(fct_world_monthly!$J$2:$J$361,fct_world_monthly!$C$2:$C$361,C465,fct_world_monthly!$F$2:$F$361,F465)</f>
        <v>35409389</v>
      </c>
      <c r="W465" s="11">
        <f>IF(V465&gt;0,Q465/V465,"")</f>
        <v>5.7375319297376187E-2</v>
      </c>
      <c r="X465" s="1" t="s">
        <v>232</v>
      </c>
      <c r="Y465" s="1" t="s">
        <v>166</v>
      </c>
      <c r="Z465" s="19">
        <f>IF(U465="","",SUMIFS(Unit_Value_Review_QC!$K$10:$K$53,Unit_Value_Review_QC!$I$10:$I$53,"PARTNER|"&amp;F465&amp;"|"&amp;I465))</f>
        <v>29.827360886039607</v>
      </c>
      <c r="AA465" s="20">
        <f>IFERROR(U465/Z465,"")</f>
        <v>1.0486797396273724</v>
      </c>
      <c r="AB465" s="4" t="str">
        <f>IF(OR(N465&lt;&gt;"REPORTED",U465=""),"NOT_APPLICABLE",IF(OR(AA465&lt;Unit_Value_Review_QC!$I$6,AA465&gt;Unit_Value_Review_QC!$I$5),"REVIEW","WITHIN_BAND"))</f>
        <v>WITHIN_BAND</v>
      </c>
    </row>
    <row r="466" spans="1:28">
      <c r="A466" s="1" t="s">
        <v>850</v>
      </c>
      <c r="B466" s="6">
        <v>43800</v>
      </c>
      <c r="C466" s="1">
        <v>201912</v>
      </c>
      <c r="D466" s="1">
        <v>2019</v>
      </c>
      <c r="E466" s="1">
        <v>12</v>
      </c>
      <c r="F466" s="4" t="s">
        <v>271</v>
      </c>
      <c r="G466" s="4" t="s">
        <v>273</v>
      </c>
      <c r="H466" s="1">
        <v>666</v>
      </c>
      <c r="I466" s="4" t="s">
        <v>310</v>
      </c>
      <c r="J466" s="1" t="s">
        <v>311</v>
      </c>
      <c r="K466" s="1" t="s">
        <v>383</v>
      </c>
      <c r="L466" s="1">
        <v>3</v>
      </c>
      <c r="M466" s="1">
        <v>1</v>
      </c>
      <c r="N466" s="1" t="s">
        <v>384</v>
      </c>
      <c r="O466" s="1" t="s">
        <v>385</v>
      </c>
      <c r="P466" s="1">
        <v>0</v>
      </c>
      <c r="Q466" s="8">
        <v>642195</v>
      </c>
      <c r="R466" s="8">
        <v>32136</v>
      </c>
      <c r="S466" s="8">
        <v>107193</v>
      </c>
      <c r="T466" s="8" t="s">
        <v>386</v>
      </c>
      <c r="U466" s="9">
        <f>IF(R466&gt;0,Q466/R466,"")</f>
        <v>19.983663181478715</v>
      </c>
      <c r="V466" s="10">
        <f>SUMIFS(fct_world_monthly!$J$2:$J$361,fct_world_monthly!$C$2:$C$361,C466,fct_world_monthly!$F$2:$F$361,F466)</f>
        <v>35409389</v>
      </c>
      <c r="W466" s="11">
        <f>IF(V466&gt;0,Q466/V466,"")</f>
        <v>1.8136291479076354E-2</v>
      </c>
      <c r="X466" s="1" t="s">
        <v>232</v>
      </c>
      <c r="Y466" s="1" t="s">
        <v>166</v>
      </c>
      <c r="Z466" s="19">
        <f>IF(U466="","",SUMIFS(Unit_Value_Review_QC!$K$10:$K$53,Unit_Value_Review_QC!$I$10:$I$53,"PARTNER|"&amp;F466&amp;"|"&amp;I466))</f>
        <v>14.86106925541052</v>
      </c>
      <c r="AA466" s="20">
        <f>IFERROR(U466/Z466,"")</f>
        <v>1.3446988798738821</v>
      </c>
      <c r="AB466" s="4" t="str">
        <f>IF(OR(N466&lt;&gt;"REPORTED",U466=""),"NOT_APPLICABLE",IF(OR(AA466&lt;Unit_Value_Review_QC!$I$6,AA466&gt;Unit_Value_Review_QC!$I$5),"REVIEW","WITHIN_BAND"))</f>
        <v>WITHIN_BAND</v>
      </c>
    </row>
    <row r="467" spans="1:28">
      <c r="A467" s="1" t="s">
        <v>851</v>
      </c>
      <c r="B467" s="6">
        <v>43800</v>
      </c>
      <c r="C467" s="1">
        <v>201912</v>
      </c>
      <c r="D467" s="1">
        <v>2019</v>
      </c>
      <c r="E467" s="1">
        <v>12</v>
      </c>
      <c r="F467" s="4" t="s">
        <v>271</v>
      </c>
      <c r="G467" s="4" t="s">
        <v>273</v>
      </c>
      <c r="H467" s="1">
        <v>669</v>
      </c>
      <c r="I467" s="4" t="s">
        <v>313</v>
      </c>
      <c r="J467" s="1" t="s">
        <v>314</v>
      </c>
      <c r="K467" s="1" t="s">
        <v>383</v>
      </c>
      <c r="L467" s="1">
        <v>3</v>
      </c>
      <c r="M467" s="1">
        <v>1</v>
      </c>
      <c r="N467" s="1" t="s">
        <v>384</v>
      </c>
      <c r="O467" s="1" t="s">
        <v>385</v>
      </c>
      <c r="P467" s="1">
        <v>0</v>
      </c>
      <c r="Q467" s="8">
        <v>1342762</v>
      </c>
      <c r="R467" s="8">
        <v>84720</v>
      </c>
      <c r="S467" s="8">
        <v>282408</v>
      </c>
      <c r="T467" s="8" t="s">
        <v>386</v>
      </c>
      <c r="U467" s="9">
        <f>IF(R467&gt;0,Q467/R467,"")</f>
        <v>15.849409820585459</v>
      </c>
      <c r="V467" s="10">
        <f>SUMIFS(fct_world_monthly!$J$2:$J$361,fct_world_monthly!$C$2:$C$361,C467,fct_world_monthly!$F$2:$F$361,F467)</f>
        <v>35409389</v>
      </c>
      <c r="W467" s="11">
        <f>IF(V467&gt;0,Q467/V467,"")</f>
        <v>3.792107228961223E-2</v>
      </c>
      <c r="X467" s="1" t="s">
        <v>232</v>
      </c>
      <c r="Y467" s="1" t="s">
        <v>166</v>
      </c>
      <c r="Z467" s="19">
        <f>IF(U467="","",SUMIFS(Unit_Value_Review_QC!$K$10:$K$53,Unit_Value_Review_QC!$I$10:$I$53,"PARTNER|"&amp;F467&amp;"|"&amp;I467))</f>
        <v>17.070169468034248</v>
      </c>
      <c r="AA467" s="20">
        <f>IFERROR(U467/Z467,"")</f>
        <v>0.92848579214548543</v>
      </c>
      <c r="AB467" s="4" t="str">
        <f>IF(OR(N467&lt;&gt;"REPORTED",U467=""),"NOT_APPLICABLE",IF(OR(AA467&lt;Unit_Value_Review_QC!$I$6,AA467&gt;Unit_Value_Review_QC!$I$5),"REVIEW","WITHIN_BAND"))</f>
        <v>WITHIN_BAND</v>
      </c>
    </row>
    <row r="468" spans="1:28">
      <c r="A468" s="1" t="s">
        <v>852</v>
      </c>
      <c r="B468" s="6">
        <v>43800</v>
      </c>
      <c r="C468" s="1">
        <v>201912</v>
      </c>
      <c r="D468" s="1">
        <v>2019</v>
      </c>
      <c r="E468" s="1">
        <v>12</v>
      </c>
      <c r="F468" s="4" t="s">
        <v>271</v>
      </c>
      <c r="G468" s="4" t="s">
        <v>273</v>
      </c>
      <c r="H468" s="1">
        <v>676</v>
      </c>
      <c r="I468" s="4" t="s">
        <v>316</v>
      </c>
      <c r="J468" s="1" t="s">
        <v>317</v>
      </c>
      <c r="K468" s="1" t="s">
        <v>383</v>
      </c>
      <c r="L468" s="1">
        <v>3</v>
      </c>
      <c r="M468" s="1">
        <v>1</v>
      </c>
      <c r="N468" s="1" t="s">
        <v>384</v>
      </c>
      <c r="O468" s="1" t="s">
        <v>385</v>
      </c>
      <c r="P468" s="1">
        <v>0</v>
      </c>
      <c r="Q468" s="8">
        <v>409748</v>
      </c>
      <c r="R468" s="8">
        <v>14204</v>
      </c>
      <c r="S468" s="8">
        <v>32472</v>
      </c>
      <c r="T468" s="8" t="s">
        <v>386</v>
      </c>
      <c r="U468" s="9">
        <f>IF(R468&gt;0,Q468/R468,"")</f>
        <v>28.847366938890453</v>
      </c>
      <c r="V468" s="10">
        <f>SUMIFS(fct_world_monthly!$J$2:$J$361,fct_world_monthly!$C$2:$C$361,C468,fct_world_monthly!$F$2:$F$361,F468)</f>
        <v>35409389</v>
      </c>
      <c r="W468" s="11">
        <f>IF(V468&gt;0,Q468/V468,"")</f>
        <v>1.1571733135525156E-2</v>
      </c>
      <c r="X468" s="1" t="s">
        <v>232</v>
      </c>
      <c r="Y468" s="1" t="s">
        <v>166</v>
      </c>
      <c r="Z468" s="19">
        <f>IF(U468="","",SUMIFS(Unit_Value_Review_QC!$K$10:$K$53,Unit_Value_Review_QC!$I$10:$I$53,"PARTNER|"&amp;F468&amp;"|"&amp;I468))</f>
        <v>29.259592038236608</v>
      </c>
      <c r="AA468" s="20">
        <f>IFERROR(U468/Z468,"")</f>
        <v>0.98591145430847238</v>
      </c>
      <c r="AB468" s="4" t="str">
        <f>IF(OR(N468&lt;&gt;"REPORTED",U468=""),"NOT_APPLICABLE",IF(OR(AA468&lt;Unit_Value_Review_QC!$I$6,AA468&gt;Unit_Value_Review_QC!$I$5),"REVIEW","WITHIN_BAND"))</f>
        <v>WITHIN_BAND</v>
      </c>
    </row>
    <row r="469" spans="1:28">
      <c r="A469" s="1" t="s">
        <v>853</v>
      </c>
      <c r="B469" s="6">
        <v>43800</v>
      </c>
      <c r="C469" s="1">
        <v>201912</v>
      </c>
      <c r="D469" s="1">
        <v>2019</v>
      </c>
      <c r="E469" s="1">
        <v>12</v>
      </c>
      <c r="F469" s="4" t="s">
        <v>271</v>
      </c>
      <c r="G469" s="4" t="s">
        <v>273</v>
      </c>
      <c r="H469" s="1">
        <v>690</v>
      </c>
      <c r="I469" s="4" t="s">
        <v>319</v>
      </c>
      <c r="J469" s="1" t="s">
        <v>320</v>
      </c>
      <c r="K469" s="1" t="s">
        <v>383</v>
      </c>
      <c r="L469" s="1">
        <v>3</v>
      </c>
      <c r="M469" s="1">
        <v>1</v>
      </c>
      <c r="N469" s="1" t="s">
        <v>384</v>
      </c>
      <c r="O469" s="1" t="s">
        <v>385</v>
      </c>
      <c r="P469" s="1">
        <v>0</v>
      </c>
      <c r="Q469" s="8">
        <v>674110</v>
      </c>
      <c r="R469" s="8">
        <v>33880</v>
      </c>
      <c r="S469" s="8">
        <v>85645</v>
      </c>
      <c r="T469" s="8" t="s">
        <v>386</v>
      </c>
      <c r="U469" s="9">
        <f>IF(R469&gt;0,Q469/R469,"")</f>
        <v>19.896989374262102</v>
      </c>
      <c r="V469" s="10">
        <f>SUMIFS(fct_world_monthly!$J$2:$J$361,fct_world_monthly!$C$2:$C$361,C469,fct_world_monthly!$F$2:$F$361,F469)</f>
        <v>35409389</v>
      </c>
      <c r="W469" s="11">
        <f>IF(V469&gt;0,Q469/V469,"")</f>
        <v>1.9037606099331451E-2</v>
      </c>
      <c r="X469" s="1" t="s">
        <v>232</v>
      </c>
      <c r="Y469" s="1" t="s">
        <v>166</v>
      </c>
      <c r="Z469" s="19">
        <f>IF(U469="","",SUMIFS(Unit_Value_Review_QC!$K$10:$K$53,Unit_Value_Review_QC!$I$10:$I$53,"PARTNER|"&amp;F469&amp;"|"&amp;I469))</f>
        <v>24.149636282520802</v>
      </c>
      <c r="AA469" s="20">
        <f>IFERROR(U469/Z469,"")</f>
        <v>0.8239043081846863</v>
      </c>
      <c r="AB469" s="4" t="str">
        <f>IF(OR(N469&lt;&gt;"REPORTED",U469=""),"NOT_APPLICABLE",IF(OR(AA469&lt;Unit_Value_Review_QC!$I$6,AA469&gt;Unit_Value_Review_QC!$I$5),"REVIEW","WITHIN_BAND"))</f>
        <v>WITHIN_BAND</v>
      </c>
    </row>
    <row r="470" spans="1:28">
      <c r="A470" s="1" t="s">
        <v>854</v>
      </c>
      <c r="B470" s="6">
        <v>43800</v>
      </c>
      <c r="C470" s="1">
        <v>201912</v>
      </c>
      <c r="D470" s="1">
        <v>2019</v>
      </c>
      <c r="E470" s="1">
        <v>12</v>
      </c>
      <c r="F470" s="4" t="s">
        <v>271</v>
      </c>
      <c r="G470" s="4" t="s">
        <v>273</v>
      </c>
      <c r="H470" s="1">
        <v>696</v>
      </c>
      <c r="I470" s="4" t="s">
        <v>322</v>
      </c>
      <c r="J470" s="1" t="s">
        <v>323</v>
      </c>
      <c r="K470" s="1" t="s">
        <v>383</v>
      </c>
      <c r="L470" s="1">
        <v>3</v>
      </c>
      <c r="M470" s="1">
        <v>1</v>
      </c>
      <c r="N470" s="1" t="s">
        <v>384</v>
      </c>
      <c r="O470" s="1" t="s">
        <v>385</v>
      </c>
      <c r="P470" s="1">
        <v>0</v>
      </c>
      <c r="Q470" s="8">
        <v>218657</v>
      </c>
      <c r="R470" s="8">
        <v>15348</v>
      </c>
      <c r="S470" s="8">
        <v>34901</v>
      </c>
      <c r="T470" s="8" t="s">
        <v>386</v>
      </c>
      <c r="U470" s="9">
        <f>IF(R470&gt;0,Q470/R470,"")</f>
        <v>14.246611936408653</v>
      </c>
      <c r="V470" s="10">
        <f>SUMIFS(fct_world_monthly!$J$2:$J$361,fct_world_monthly!$C$2:$C$361,C470,fct_world_monthly!$F$2:$F$361,F470)</f>
        <v>35409389</v>
      </c>
      <c r="W470" s="11">
        <f>IF(V470&gt;0,Q470/V470,"")</f>
        <v>6.1751136118163462E-3</v>
      </c>
      <c r="X470" s="1" t="s">
        <v>232</v>
      </c>
      <c r="Y470" s="1" t="s">
        <v>166</v>
      </c>
      <c r="Z470" s="19">
        <f>IF(U470="","",SUMIFS(Unit_Value_Review_QC!$K$10:$K$53,Unit_Value_Review_QC!$I$10:$I$53,"PARTNER|"&amp;F470&amp;"|"&amp;I470))</f>
        <v>19.130986055641273</v>
      </c>
      <c r="AA470" s="20">
        <f>IFERROR(U470/Z470,"")</f>
        <v>0.74468780098282839</v>
      </c>
      <c r="AB470" s="4" t="str">
        <f>IF(OR(N470&lt;&gt;"REPORTED",U470=""),"NOT_APPLICABLE",IF(OR(AA470&lt;Unit_Value_Review_QC!$I$6,AA470&gt;Unit_Value_Review_QC!$I$5),"REVIEW","WITHIN_BAND"))</f>
        <v>WITHIN_BAND</v>
      </c>
    </row>
    <row r="471" spans="1:28">
      <c r="A471" s="1" t="s">
        <v>855</v>
      </c>
      <c r="B471" s="6">
        <v>43800</v>
      </c>
      <c r="C471" s="1">
        <v>201912</v>
      </c>
      <c r="D471" s="1">
        <v>2019</v>
      </c>
      <c r="E471" s="1">
        <v>12</v>
      </c>
      <c r="F471" s="4" t="s">
        <v>271</v>
      </c>
      <c r="G471" s="4" t="s">
        <v>273</v>
      </c>
      <c r="H471" s="1">
        <v>720</v>
      </c>
      <c r="I471" s="4" t="s">
        <v>325</v>
      </c>
      <c r="J471" s="1" t="s">
        <v>326</v>
      </c>
      <c r="K471" s="1" t="s">
        <v>383</v>
      </c>
      <c r="L471" s="1">
        <v>3</v>
      </c>
      <c r="M471" s="1">
        <v>1</v>
      </c>
      <c r="N471" s="1" t="s">
        <v>384</v>
      </c>
      <c r="O471" s="1" t="s">
        <v>385</v>
      </c>
      <c r="P471" s="1">
        <v>0</v>
      </c>
      <c r="Q471" s="8">
        <v>7727005</v>
      </c>
      <c r="R471" s="8">
        <v>302587</v>
      </c>
      <c r="S471" s="8">
        <v>783390</v>
      </c>
      <c r="T471" s="8" t="s">
        <v>386</v>
      </c>
      <c r="U471" s="9">
        <f>IF(R471&gt;0,Q471/R471,"")</f>
        <v>25.536473807533039</v>
      </c>
      <c r="V471" s="10">
        <f>SUMIFS(fct_world_monthly!$J$2:$J$361,fct_world_monthly!$C$2:$C$361,C471,fct_world_monthly!$F$2:$F$361,F471)</f>
        <v>35409389</v>
      </c>
      <c r="W471" s="11">
        <f>IF(V471&gt;0,Q471/V471,"")</f>
        <v>0.21821910002457257</v>
      </c>
      <c r="X471" s="1" t="s">
        <v>232</v>
      </c>
      <c r="Y471" s="1" t="s">
        <v>166</v>
      </c>
      <c r="Z471" s="19">
        <f>IF(U471="","",SUMIFS(Unit_Value_Review_QC!$K$10:$K$53,Unit_Value_Review_QC!$I$10:$I$53,"PARTNER|"&amp;F471&amp;"|"&amp;I471))</f>
        <v>27.635683246354834</v>
      </c>
      <c r="AA471" s="20">
        <f>IFERROR(U471/Z471,"")</f>
        <v>0.9240398936364751</v>
      </c>
      <c r="AB471" s="4" t="str">
        <f>IF(OR(N471&lt;&gt;"REPORTED",U471=""),"NOT_APPLICABLE",IF(OR(AA471&lt;Unit_Value_Review_QC!$I$6,AA471&gt;Unit_Value_Review_QC!$I$5),"REVIEW","WITHIN_BAND"))</f>
        <v>WITHIN_BAND</v>
      </c>
    </row>
    <row r="472" spans="1:28">
      <c r="A472" s="1" t="s">
        <v>856</v>
      </c>
      <c r="B472" s="6">
        <v>43800</v>
      </c>
      <c r="C472" s="1">
        <v>201912</v>
      </c>
      <c r="D472" s="1">
        <v>2019</v>
      </c>
      <c r="E472" s="1">
        <v>12</v>
      </c>
      <c r="F472" s="4" t="s">
        <v>278</v>
      </c>
      <c r="G472" s="4" t="s">
        <v>279</v>
      </c>
      <c r="H472" s="1">
        <v>52</v>
      </c>
      <c r="I472" s="4" t="s">
        <v>296</v>
      </c>
      <c r="J472" s="1" t="s">
        <v>297</v>
      </c>
      <c r="K472" s="1" t="s">
        <v>383</v>
      </c>
      <c r="L472" s="1">
        <v>3</v>
      </c>
      <c r="M472" s="1">
        <v>1</v>
      </c>
      <c r="N472" s="1" t="s">
        <v>384</v>
      </c>
      <c r="O472" s="1" t="s">
        <v>385</v>
      </c>
      <c r="P472" s="1">
        <v>0</v>
      </c>
      <c r="Q472" s="8">
        <v>1122703</v>
      </c>
      <c r="R472" s="8">
        <v>33000</v>
      </c>
      <c r="S472" s="8">
        <v>113044</v>
      </c>
      <c r="T472" s="8" t="s">
        <v>386</v>
      </c>
      <c r="U472" s="9">
        <f>IF(R472&gt;0,Q472/R472,"")</f>
        <v>34.021303030303031</v>
      </c>
      <c r="V472" s="10">
        <f>SUMIFS(fct_world_monthly!$J$2:$J$361,fct_world_monthly!$C$2:$C$361,C472,fct_world_monthly!$F$2:$F$361,F472)</f>
        <v>34180155</v>
      </c>
      <c r="W472" s="11">
        <f>IF(V472&gt;0,Q472/V472,"")</f>
        <v>3.2846632790284304E-2</v>
      </c>
      <c r="X472" s="1" t="s">
        <v>232</v>
      </c>
      <c r="Y472" s="1" t="s">
        <v>166</v>
      </c>
      <c r="Z472" s="19">
        <f>IF(U472="","",SUMIFS(Unit_Value_Review_QC!$K$10:$K$53,Unit_Value_Review_QC!$I$10:$I$53,"PARTNER|"&amp;F472&amp;"|"&amp;I472))</f>
        <v>35.036766549381447</v>
      </c>
      <c r="AA472" s="20">
        <f>IFERROR(U472/Z472,"")</f>
        <v>0.97101720223961863</v>
      </c>
      <c r="AB472" s="4" t="str">
        <f>IF(OR(N472&lt;&gt;"REPORTED",U472=""),"NOT_APPLICABLE",IF(OR(AA472&lt;Unit_Value_Review_QC!$I$6,AA472&gt;Unit_Value_Review_QC!$I$5),"REVIEW","WITHIN_BAND"))</f>
        <v>WITHIN_BAND</v>
      </c>
    </row>
    <row r="473" spans="1:28">
      <c r="A473" s="1" t="s">
        <v>857</v>
      </c>
      <c r="B473" s="6">
        <v>43800</v>
      </c>
      <c r="C473" s="1">
        <v>201912</v>
      </c>
      <c r="D473" s="1">
        <v>2019</v>
      </c>
      <c r="E473" s="1">
        <v>12</v>
      </c>
      <c r="F473" s="4" t="s">
        <v>278</v>
      </c>
      <c r="G473" s="4" t="s">
        <v>279</v>
      </c>
      <c r="H473" s="1">
        <v>204</v>
      </c>
      <c r="I473" s="4" t="s">
        <v>301</v>
      </c>
      <c r="J473" s="1" t="s">
        <v>302</v>
      </c>
      <c r="K473" s="1" t="s">
        <v>383</v>
      </c>
      <c r="L473" s="1">
        <v>3</v>
      </c>
      <c r="M473" s="1">
        <v>1</v>
      </c>
      <c r="N473" s="1" t="s">
        <v>384</v>
      </c>
      <c r="O473" s="1" t="s">
        <v>385</v>
      </c>
      <c r="P473" s="1">
        <v>0</v>
      </c>
      <c r="Q473" s="8">
        <v>27364</v>
      </c>
      <c r="R473" s="8">
        <v>1153</v>
      </c>
      <c r="S473" s="8">
        <v>4666</v>
      </c>
      <c r="T473" s="8" t="s">
        <v>386</v>
      </c>
      <c r="U473" s="9">
        <f>IF(R473&gt;0,Q473/R473,"")</f>
        <v>23.732870771899393</v>
      </c>
      <c r="V473" s="10">
        <f>SUMIFS(fct_world_monthly!$J$2:$J$361,fct_world_monthly!$C$2:$C$361,C473,fct_world_monthly!$F$2:$F$361,F473)</f>
        <v>34180155</v>
      </c>
      <c r="W473" s="11">
        <f>IF(V473&gt;0,Q473/V473,"")</f>
        <v>8.0058150701774178E-4</v>
      </c>
      <c r="X473" s="1" t="s">
        <v>232</v>
      </c>
      <c r="Y473" s="1" t="s">
        <v>166</v>
      </c>
      <c r="Z473" s="19">
        <f>IF(U473="","",SUMIFS(Unit_Value_Review_QC!$K$10:$K$53,Unit_Value_Review_QC!$I$10:$I$53,"PARTNER|"&amp;F473&amp;"|"&amp;I473))</f>
        <v>33.195880622110131</v>
      </c>
      <c r="AA473" s="20">
        <f>IFERROR(U473/Z473,"")</f>
        <v>0.71493421253274736</v>
      </c>
      <c r="AB473" s="4" t="str">
        <f>IF(OR(N473&lt;&gt;"REPORTED",U473=""),"NOT_APPLICABLE",IF(OR(AA473&lt;Unit_Value_Review_QC!$I$6,AA473&gt;Unit_Value_Review_QC!$I$5),"REVIEW","WITHIN_BAND"))</f>
        <v>WITHIN_BAND</v>
      </c>
    </row>
    <row r="474" spans="1:28">
      <c r="A474" s="1" t="s">
        <v>858</v>
      </c>
      <c r="B474" s="6">
        <v>43800</v>
      </c>
      <c r="C474" s="1">
        <v>201912</v>
      </c>
      <c r="D474" s="1">
        <v>2019</v>
      </c>
      <c r="E474" s="1">
        <v>12</v>
      </c>
      <c r="F474" s="4" t="s">
        <v>278</v>
      </c>
      <c r="G474" s="4" t="s">
        <v>279</v>
      </c>
      <c r="H474" s="1">
        <v>662</v>
      </c>
      <c r="I474" s="4" t="s">
        <v>304</v>
      </c>
      <c r="J474" s="1" t="s">
        <v>305</v>
      </c>
      <c r="K474" s="1" t="s">
        <v>383</v>
      </c>
      <c r="L474" s="1">
        <v>3</v>
      </c>
      <c r="M474" s="1">
        <v>1</v>
      </c>
      <c r="N474" s="1" t="s">
        <v>384</v>
      </c>
      <c r="O474" s="1" t="s">
        <v>385</v>
      </c>
      <c r="P474" s="1">
        <v>0</v>
      </c>
      <c r="Q474" s="8">
        <v>22969</v>
      </c>
      <c r="R474" s="8">
        <v>1774</v>
      </c>
      <c r="S474" s="8">
        <v>4220</v>
      </c>
      <c r="T474" s="8" t="s">
        <v>386</v>
      </c>
      <c r="U474" s="9">
        <f>IF(R474&gt;0,Q474/R474,"")</f>
        <v>12.947576099210822</v>
      </c>
      <c r="V474" s="10">
        <f>SUMIFS(fct_world_monthly!$J$2:$J$361,fct_world_monthly!$C$2:$C$361,C474,fct_world_monthly!$F$2:$F$361,F474)</f>
        <v>34180155</v>
      </c>
      <c r="W474" s="11">
        <f>IF(V474&gt;0,Q474/V474,"")</f>
        <v>6.7199812288738889E-4</v>
      </c>
      <c r="X474" s="1" t="s">
        <v>232</v>
      </c>
      <c r="Y474" s="1" t="s">
        <v>166</v>
      </c>
      <c r="Z474" s="19">
        <f>IF(U474="","",SUMIFS(Unit_Value_Review_QC!$K$10:$K$53,Unit_Value_Review_QC!$I$10:$I$53,"PARTNER|"&amp;F474&amp;"|"&amp;I474))</f>
        <v>11.552282298889692</v>
      </c>
      <c r="AA474" s="20">
        <f>IFERROR(U474/Z474,"")</f>
        <v>1.1207807915545169</v>
      </c>
      <c r="AB474" s="4" t="str">
        <f>IF(OR(N474&lt;&gt;"REPORTED",U474=""),"NOT_APPLICABLE",IF(OR(AA474&lt;Unit_Value_Review_QC!$I$6,AA474&gt;Unit_Value_Review_QC!$I$5),"REVIEW","WITHIN_BAND"))</f>
        <v>WITHIN_BAND</v>
      </c>
    </row>
    <row r="475" spans="1:28">
      <c r="A475" s="1" t="s">
        <v>859</v>
      </c>
      <c r="B475" s="6">
        <v>43800</v>
      </c>
      <c r="C475" s="1">
        <v>201912</v>
      </c>
      <c r="D475" s="1">
        <v>2019</v>
      </c>
      <c r="E475" s="1">
        <v>12</v>
      </c>
      <c r="F475" s="4" t="s">
        <v>278</v>
      </c>
      <c r="G475" s="4" t="s">
        <v>279</v>
      </c>
      <c r="H475" s="1">
        <v>664</v>
      </c>
      <c r="I475" s="4" t="s">
        <v>307</v>
      </c>
      <c r="J475" s="1" t="s">
        <v>308</v>
      </c>
      <c r="K475" s="1" t="s">
        <v>383</v>
      </c>
      <c r="L475" s="1">
        <v>3</v>
      </c>
      <c r="M475" s="1">
        <v>1</v>
      </c>
      <c r="N475" s="1" t="s">
        <v>384</v>
      </c>
      <c r="O475" s="1" t="s">
        <v>385</v>
      </c>
      <c r="P475" s="1">
        <v>0</v>
      </c>
      <c r="Q475" s="8">
        <v>2941113</v>
      </c>
      <c r="R475" s="8">
        <v>147527</v>
      </c>
      <c r="S475" s="8">
        <v>470458</v>
      </c>
      <c r="T475" s="8" t="s">
        <v>386</v>
      </c>
      <c r="U475" s="9">
        <f>IF(R475&gt;0,Q475/R475,"")</f>
        <v>19.936099832573021</v>
      </c>
      <c r="V475" s="10">
        <f>SUMIFS(fct_world_monthly!$J$2:$J$361,fct_world_monthly!$C$2:$C$361,C475,fct_world_monthly!$F$2:$F$361,F475)</f>
        <v>34180155</v>
      </c>
      <c r="W475" s="11">
        <f>IF(V475&gt;0,Q475/V475,"")</f>
        <v>8.6047386268435583E-2</v>
      </c>
      <c r="X475" s="1" t="s">
        <v>232</v>
      </c>
      <c r="Y475" s="1" t="s">
        <v>166</v>
      </c>
      <c r="Z475" s="19">
        <f>IF(U475="","",SUMIFS(Unit_Value_Review_QC!$K$10:$K$53,Unit_Value_Review_QC!$I$10:$I$53,"PARTNER|"&amp;F475&amp;"|"&amp;I475))</f>
        <v>20.753901094655859</v>
      </c>
      <c r="AA475" s="20">
        <f>IFERROR(U475/Z475,"")</f>
        <v>0.96059529924745457</v>
      </c>
      <c r="AB475" s="4" t="str">
        <f>IF(OR(N475&lt;&gt;"REPORTED",U475=""),"NOT_APPLICABLE",IF(OR(AA475&lt;Unit_Value_Review_QC!$I$6,AA475&gt;Unit_Value_Review_QC!$I$5),"REVIEW","WITHIN_BAND"))</f>
        <v>WITHIN_BAND</v>
      </c>
    </row>
    <row r="476" spans="1:28">
      <c r="A476" s="1" t="s">
        <v>860</v>
      </c>
      <c r="B476" s="6">
        <v>43800</v>
      </c>
      <c r="C476" s="1">
        <v>201912</v>
      </c>
      <c r="D476" s="1">
        <v>2019</v>
      </c>
      <c r="E476" s="1">
        <v>12</v>
      </c>
      <c r="F476" s="4" t="s">
        <v>278</v>
      </c>
      <c r="G476" s="4" t="s">
        <v>279</v>
      </c>
      <c r="H476" s="1">
        <v>666</v>
      </c>
      <c r="I476" s="4" t="s">
        <v>310</v>
      </c>
      <c r="J476" s="1" t="s">
        <v>311</v>
      </c>
      <c r="K476" s="1" t="s">
        <v>383</v>
      </c>
      <c r="L476" s="1">
        <v>3</v>
      </c>
      <c r="M476" s="1">
        <v>1</v>
      </c>
      <c r="N476" s="1" t="s">
        <v>384</v>
      </c>
      <c r="O476" s="1" t="s">
        <v>385</v>
      </c>
      <c r="P476" s="1">
        <v>0</v>
      </c>
      <c r="Q476" s="8">
        <v>9331323</v>
      </c>
      <c r="R476" s="8">
        <v>581540</v>
      </c>
      <c r="S476" s="8">
        <v>1993926</v>
      </c>
      <c r="T476" s="8" t="s">
        <v>386</v>
      </c>
      <c r="U476" s="9">
        <f>IF(R476&gt;0,Q476/R476,"")</f>
        <v>16.045883344223956</v>
      </c>
      <c r="V476" s="10">
        <f>SUMIFS(fct_world_monthly!$J$2:$J$361,fct_world_monthly!$C$2:$C$361,C476,fct_world_monthly!$F$2:$F$361,F476)</f>
        <v>34180155</v>
      </c>
      <c r="W476" s="11">
        <f>IF(V476&gt;0,Q476/V476,"")</f>
        <v>0.27300411598484559</v>
      </c>
      <c r="X476" s="1" t="s">
        <v>232</v>
      </c>
      <c r="Y476" s="1" t="s">
        <v>166</v>
      </c>
      <c r="Z476" s="19">
        <f>IF(U476="","",SUMIFS(Unit_Value_Review_QC!$K$10:$K$53,Unit_Value_Review_QC!$I$10:$I$53,"PARTNER|"&amp;F476&amp;"|"&amp;I476))</f>
        <v>16.653214733323903</v>
      </c>
      <c r="AA476" s="20">
        <f>IFERROR(U476/Z476,"")</f>
        <v>0.9635306816836603</v>
      </c>
      <c r="AB476" s="4" t="str">
        <f>IF(OR(N476&lt;&gt;"REPORTED",U476=""),"NOT_APPLICABLE",IF(OR(AA476&lt;Unit_Value_Review_QC!$I$6,AA476&gt;Unit_Value_Review_QC!$I$5),"REVIEW","WITHIN_BAND"))</f>
        <v>WITHIN_BAND</v>
      </c>
    </row>
    <row r="477" spans="1:28">
      <c r="A477" s="1" t="s">
        <v>861</v>
      </c>
      <c r="B477" s="6">
        <v>43800</v>
      </c>
      <c r="C477" s="1">
        <v>201912</v>
      </c>
      <c r="D477" s="1">
        <v>2019</v>
      </c>
      <c r="E477" s="1">
        <v>12</v>
      </c>
      <c r="F477" s="4" t="s">
        <v>278</v>
      </c>
      <c r="G477" s="4" t="s">
        <v>279</v>
      </c>
      <c r="H477" s="1">
        <v>669</v>
      </c>
      <c r="I477" s="4" t="s">
        <v>313</v>
      </c>
      <c r="J477" s="1" t="s">
        <v>314</v>
      </c>
      <c r="K477" s="1" t="s">
        <v>383</v>
      </c>
      <c r="L477" s="1">
        <v>3</v>
      </c>
      <c r="M477" s="1">
        <v>1</v>
      </c>
      <c r="N477" s="1" t="s">
        <v>384</v>
      </c>
      <c r="O477" s="1" t="s">
        <v>385</v>
      </c>
      <c r="P477" s="1">
        <v>0</v>
      </c>
      <c r="Q477" s="8">
        <v>546439</v>
      </c>
      <c r="R477" s="8">
        <v>24982</v>
      </c>
      <c r="S477" s="8">
        <v>75229</v>
      </c>
      <c r="T477" s="8" t="s">
        <v>386</v>
      </c>
      <c r="U477" s="9">
        <f>IF(R477&gt;0,Q477/R477,"")</f>
        <v>21.873308782323274</v>
      </c>
      <c r="V477" s="10">
        <f>SUMIFS(fct_world_monthly!$J$2:$J$361,fct_world_monthly!$C$2:$C$361,C477,fct_world_monthly!$F$2:$F$361,F477)</f>
        <v>34180155</v>
      </c>
      <c r="W477" s="11">
        <f>IF(V477&gt;0,Q477/V477,"")</f>
        <v>1.5987025219751053E-2</v>
      </c>
      <c r="X477" s="1" t="s">
        <v>232</v>
      </c>
      <c r="Y477" s="1" t="s">
        <v>166</v>
      </c>
      <c r="Z477" s="19">
        <f>IF(U477="","",SUMIFS(Unit_Value_Review_QC!$K$10:$K$53,Unit_Value_Review_QC!$I$10:$I$53,"PARTNER|"&amp;F477&amp;"|"&amp;I477))</f>
        <v>20.668787815742178</v>
      </c>
      <c r="AA477" s="20">
        <f>IFERROR(U477/Z477,"")</f>
        <v>1.0582772912141314</v>
      </c>
      <c r="AB477" s="4" t="str">
        <f>IF(OR(N477&lt;&gt;"REPORTED",U477=""),"NOT_APPLICABLE",IF(OR(AA477&lt;Unit_Value_Review_QC!$I$6,AA477&gt;Unit_Value_Review_QC!$I$5),"REVIEW","WITHIN_BAND"))</f>
        <v>WITHIN_BAND</v>
      </c>
    </row>
    <row r="478" spans="1:28">
      <c r="A478" s="1" t="s">
        <v>862</v>
      </c>
      <c r="B478" s="6">
        <v>43800</v>
      </c>
      <c r="C478" s="1">
        <v>201912</v>
      </c>
      <c r="D478" s="1">
        <v>2019</v>
      </c>
      <c r="E478" s="1">
        <v>12</v>
      </c>
      <c r="F478" s="4" t="s">
        <v>278</v>
      </c>
      <c r="G478" s="4" t="s">
        <v>279</v>
      </c>
      <c r="H478" s="1">
        <v>676</v>
      </c>
      <c r="I478" s="4" t="s">
        <v>316</v>
      </c>
      <c r="J478" s="1" t="s">
        <v>317</v>
      </c>
      <c r="K478" s="1" t="s">
        <v>383</v>
      </c>
      <c r="L478" s="1">
        <v>3</v>
      </c>
      <c r="M478" s="1">
        <v>1</v>
      </c>
      <c r="N478" s="1" t="s">
        <v>384</v>
      </c>
      <c r="O478" s="1" t="s">
        <v>385</v>
      </c>
      <c r="P478" s="1">
        <v>0</v>
      </c>
      <c r="Q478" s="8">
        <v>106044</v>
      </c>
      <c r="R478" s="8">
        <v>4601</v>
      </c>
      <c r="S478" s="8">
        <v>17274</v>
      </c>
      <c r="T478" s="8" t="s">
        <v>386</v>
      </c>
      <c r="U478" s="9">
        <f>IF(R478&gt;0,Q478/R478,"")</f>
        <v>23.048033036296456</v>
      </c>
      <c r="V478" s="10">
        <f>SUMIFS(fct_world_monthly!$J$2:$J$361,fct_world_monthly!$C$2:$C$361,C478,fct_world_monthly!$F$2:$F$361,F478)</f>
        <v>34180155</v>
      </c>
      <c r="W478" s="11">
        <f>IF(V478&gt;0,Q478/V478,"")</f>
        <v>3.1025020220066292E-3</v>
      </c>
      <c r="X478" s="1" t="s">
        <v>232</v>
      </c>
      <c r="Y478" s="1" t="s">
        <v>166</v>
      </c>
      <c r="Z478" s="19">
        <f>IF(U478="","",SUMIFS(Unit_Value_Review_QC!$K$10:$K$53,Unit_Value_Review_QC!$I$10:$I$53,"PARTNER|"&amp;F478&amp;"|"&amp;I478))</f>
        <v>22.71683967704729</v>
      </c>
      <c r="AA478" s="20">
        <f>IFERROR(U478/Z478,"")</f>
        <v>1.0145792004503074</v>
      </c>
      <c r="AB478" s="4" t="str">
        <f>IF(OR(N478&lt;&gt;"REPORTED",U478=""),"NOT_APPLICABLE",IF(OR(AA478&lt;Unit_Value_Review_QC!$I$6,AA478&gt;Unit_Value_Review_QC!$I$5),"REVIEW","WITHIN_BAND"))</f>
        <v>WITHIN_BAND</v>
      </c>
    </row>
    <row r="479" spans="1:28">
      <c r="A479" s="1" t="s">
        <v>863</v>
      </c>
      <c r="B479" s="6">
        <v>43800</v>
      </c>
      <c r="C479" s="1">
        <v>201912</v>
      </c>
      <c r="D479" s="1">
        <v>2019</v>
      </c>
      <c r="E479" s="1">
        <v>12</v>
      </c>
      <c r="F479" s="4" t="s">
        <v>278</v>
      </c>
      <c r="G479" s="4" t="s">
        <v>279</v>
      </c>
      <c r="H479" s="1">
        <v>690</v>
      </c>
      <c r="I479" s="4" t="s">
        <v>319</v>
      </c>
      <c r="J479" s="1" t="s">
        <v>320</v>
      </c>
      <c r="K479" s="1" t="s">
        <v>383</v>
      </c>
      <c r="L479" s="1">
        <v>3</v>
      </c>
      <c r="M479" s="1">
        <v>1</v>
      </c>
      <c r="N479" s="1" t="s">
        <v>384</v>
      </c>
      <c r="O479" s="1" t="s">
        <v>385</v>
      </c>
      <c r="P479" s="1">
        <v>0</v>
      </c>
      <c r="Q479" s="8">
        <v>2708550</v>
      </c>
      <c r="R479" s="8">
        <v>122265</v>
      </c>
      <c r="S479" s="8">
        <v>355299</v>
      </c>
      <c r="T479" s="8" t="s">
        <v>386</v>
      </c>
      <c r="U479" s="9">
        <f>IF(R479&gt;0,Q479/R479,"")</f>
        <v>22.153110047846891</v>
      </c>
      <c r="V479" s="10">
        <f>SUMIFS(fct_world_monthly!$J$2:$J$361,fct_world_monthly!$C$2:$C$361,C479,fct_world_monthly!$F$2:$F$361,F479)</f>
        <v>34180155</v>
      </c>
      <c r="W479" s="11">
        <f>IF(V479&gt;0,Q479/V479,"")</f>
        <v>7.9243350417808223E-2</v>
      </c>
      <c r="X479" s="1" t="s">
        <v>232</v>
      </c>
      <c r="Y479" s="1" t="s">
        <v>166</v>
      </c>
      <c r="Z479" s="19">
        <f>IF(U479="","",SUMIFS(Unit_Value_Review_QC!$K$10:$K$53,Unit_Value_Review_QC!$I$10:$I$53,"PARTNER|"&amp;F479&amp;"|"&amp;I479))</f>
        <v>28.158453665195097</v>
      </c>
      <c r="AA479" s="20">
        <f>IFERROR(U479/Z479,"")</f>
        <v>0.78673034788231155</v>
      </c>
      <c r="AB479" s="4" t="str">
        <f>IF(OR(N479&lt;&gt;"REPORTED",U479=""),"NOT_APPLICABLE",IF(OR(AA479&lt;Unit_Value_Review_QC!$I$6,AA479&gt;Unit_Value_Review_QC!$I$5),"REVIEW","WITHIN_BAND"))</f>
        <v>WITHIN_BAND</v>
      </c>
    </row>
    <row r="480" spans="1:28">
      <c r="A480" s="1" t="s">
        <v>864</v>
      </c>
      <c r="B480" s="6">
        <v>43800</v>
      </c>
      <c r="C480" s="1">
        <v>201912</v>
      </c>
      <c r="D480" s="1">
        <v>2019</v>
      </c>
      <c r="E480" s="1">
        <v>12</v>
      </c>
      <c r="F480" s="4" t="s">
        <v>278</v>
      </c>
      <c r="G480" s="4" t="s">
        <v>279</v>
      </c>
      <c r="H480" s="1">
        <v>696</v>
      </c>
      <c r="I480" s="4" t="s">
        <v>322</v>
      </c>
      <c r="J480" s="1" t="s">
        <v>323</v>
      </c>
      <c r="K480" s="1" t="s">
        <v>383</v>
      </c>
      <c r="L480" s="1">
        <v>3</v>
      </c>
      <c r="M480" s="1">
        <v>1</v>
      </c>
      <c r="N480" s="1" t="s">
        <v>384</v>
      </c>
      <c r="O480" s="1" t="s">
        <v>385</v>
      </c>
      <c r="P480" s="1">
        <v>0</v>
      </c>
      <c r="Q480" s="8">
        <v>1592275</v>
      </c>
      <c r="R480" s="8">
        <v>64122</v>
      </c>
      <c r="S480" s="8">
        <v>202828</v>
      </c>
      <c r="T480" s="8" t="s">
        <v>386</v>
      </c>
      <c r="U480" s="9">
        <f>IF(R480&gt;0,Q480/R480,"")</f>
        <v>24.831960949440131</v>
      </c>
      <c r="V480" s="10">
        <f>SUMIFS(fct_world_monthly!$J$2:$J$361,fct_world_monthly!$C$2:$C$361,C480,fct_world_monthly!$F$2:$F$361,F480)</f>
        <v>34180155</v>
      </c>
      <c r="W480" s="11">
        <f>IF(V480&gt;0,Q480/V480,"")</f>
        <v>4.6584779969546658E-2</v>
      </c>
      <c r="X480" s="1" t="s">
        <v>232</v>
      </c>
      <c r="Y480" s="1" t="s">
        <v>166</v>
      </c>
      <c r="Z480" s="19">
        <f>IF(U480="","",SUMIFS(Unit_Value_Review_QC!$K$10:$K$53,Unit_Value_Review_QC!$I$10:$I$53,"PARTNER|"&amp;F480&amp;"|"&amp;I480))</f>
        <v>25.266638688646662</v>
      </c>
      <c r="AA480" s="20">
        <f>IFERROR(U480/Z480,"")</f>
        <v>0.9827963764961799</v>
      </c>
      <c r="AB480" s="4" t="str">
        <f>IF(OR(N480&lt;&gt;"REPORTED",U480=""),"NOT_APPLICABLE",IF(OR(AA480&lt;Unit_Value_Review_QC!$I$6,AA480&gt;Unit_Value_Review_QC!$I$5),"REVIEW","WITHIN_BAND"))</f>
        <v>WITHIN_BAND</v>
      </c>
    </row>
    <row r="481" spans="1:28">
      <c r="A481" s="1" t="s">
        <v>865</v>
      </c>
      <c r="B481" s="6">
        <v>43800</v>
      </c>
      <c r="C481" s="1">
        <v>201912</v>
      </c>
      <c r="D481" s="1">
        <v>2019</v>
      </c>
      <c r="E481" s="1">
        <v>12</v>
      </c>
      <c r="F481" s="4" t="s">
        <v>278</v>
      </c>
      <c r="G481" s="4" t="s">
        <v>279</v>
      </c>
      <c r="H481" s="1">
        <v>720</v>
      </c>
      <c r="I481" s="4" t="s">
        <v>325</v>
      </c>
      <c r="J481" s="1" t="s">
        <v>326</v>
      </c>
      <c r="K481" s="1" t="s">
        <v>383</v>
      </c>
      <c r="L481" s="1">
        <v>3</v>
      </c>
      <c r="M481" s="1">
        <v>1</v>
      </c>
      <c r="N481" s="1" t="s">
        <v>384</v>
      </c>
      <c r="O481" s="1" t="s">
        <v>385</v>
      </c>
      <c r="P481" s="1">
        <v>0</v>
      </c>
      <c r="Q481" s="8">
        <v>1711417</v>
      </c>
      <c r="R481" s="8">
        <v>71917</v>
      </c>
      <c r="S481" s="8">
        <v>219850</v>
      </c>
      <c r="T481" s="8" t="s">
        <v>386</v>
      </c>
      <c r="U481" s="9">
        <f>IF(R481&gt;0,Q481/R481,"")</f>
        <v>23.797113338988002</v>
      </c>
      <c r="V481" s="10">
        <f>SUMIFS(fct_world_monthly!$J$2:$J$361,fct_world_monthly!$C$2:$C$361,C481,fct_world_monthly!$F$2:$F$361,F481)</f>
        <v>34180155</v>
      </c>
      <c r="W481" s="11">
        <f>IF(V481&gt;0,Q481/V481,"")</f>
        <v>5.0070486807330158E-2</v>
      </c>
      <c r="X481" s="1" t="s">
        <v>232</v>
      </c>
      <c r="Y481" s="1" t="s">
        <v>166</v>
      </c>
      <c r="Z481" s="19">
        <f>IF(U481="","",SUMIFS(Unit_Value_Review_QC!$K$10:$K$53,Unit_Value_Review_QC!$I$10:$I$53,"PARTNER|"&amp;F481&amp;"|"&amp;I481))</f>
        <v>23.211497613909994</v>
      </c>
      <c r="AA481" s="20">
        <f>IFERROR(U481/Z481,"")</f>
        <v>1.0252295536814937</v>
      </c>
      <c r="AB481" s="4" t="str">
        <f>IF(OR(N481&lt;&gt;"REPORTED",U481=""),"NOT_APPLICABLE",IF(OR(AA481&lt;Unit_Value_Review_QC!$I$6,AA481&gt;Unit_Value_Review_QC!$I$5),"REVIEW","WITHIN_BAND"))</f>
        <v>WITHIN_BAND</v>
      </c>
    </row>
    <row r="482" spans="1:28">
      <c r="A482" s="1" t="s">
        <v>866</v>
      </c>
      <c r="B482" s="6">
        <v>43831</v>
      </c>
      <c r="C482" s="1">
        <v>202001</v>
      </c>
      <c r="D482" s="1">
        <v>2020</v>
      </c>
      <c r="E482" s="1">
        <v>1</v>
      </c>
      <c r="F482" s="4" t="s">
        <v>256</v>
      </c>
      <c r="G482" s="4" t="s">
        <v>258</v>
      </c>
      <c r="H482" s="1">
        <v>52</v>
      </c>
      <c r="I482" s="4" t="s">
        <v>296</v>
      </c>
      <c r="J482" s="1" t="s">
        <v>297</v>
      </c>
      <c r="K482" s="1" t="s">
        <v>383</v>
      </c>
      <c r="L482" s="1">
        <v>3</v>
      </c>
      <c r="M482" s="1">
        <v>1</v>
      </c>
      <c r="N482" s="1" t="s">
        <v>384</v>
      </c>
      <c r="O482" s="1" t="s">
        <v>385</v>
      </c>
      <c r="P482" s="1">
        <v>0</v>
      </c>
      <c r="Q482" s="8">
        <v>11377397</v>
      </c>
      <c r="R482" s="8">
        <v>624884</v>
      </c>
      <c r="S482" s="8">
        <v>3303957</v>
      </c>
      <c r="T482" s="8" t="s">
        <v>386</v>
      </c>
      <c r="U482" s="9">
        <f>IF(R482&gt;0,Q482/R482,"")</f>
        <v>18.207214459003591</v>
      </c>
      <c r="V482" s="10">
        <f>SUMIFS(fct_world_monthly!$J$2:$J$361,fct_world_monthly!$C$2:$C$361,C482,fct_world_monthly!$F$2:$F$361,F482)</f>
        <v>128466091</v>
      </c>
      <c r="W482" s="11">
        <f>IF(V482&gt;0,Q482/V482,"")</f>
        <v>8.8563424880733696E-2</v>
      </c>
      <c r="X482" s="1" t="s">
        <v>232</v>
      </c>
      <c r="Y482" s="1" t="s">
        <v>166</v>
      </c>
      <c r="Z482" s="19">
        <f>IF(U482="","",SUMIFS(Unit_Value_Review_QC!$K$10:$K$53,Unit_Value_Review_QC!$I$10:$I$53,"PARTNER|"&amp;F482&amp;"|"&amp;I482))</f>
        <v>20.461444760337919</v>
      </c>
      <c r="AA482" s="20">
        <f>IFERROR(U482/Z482,"")</f>
        <v>0.88983034542585748</v>
      </c>
      <c r="AB482" s="4" t="str">
        <f>IF(OR(N482&lt;&gt;"REPORTED",U482=""),"NOT_APPLICABLE",IF(OR(AA482&lt;Unit_Value_Review_QC!$I$6,AA482&gt;Unit_Value_Review_QC!$I$5),"REVIEW","WITHIN_BAND"))</f>
        <v>WITHIN_BAND</v>
      </c>
    </row>
    <row r="483" spans="1:28">
      <c r="A483" s="1" t="s">
        <v>867</v>
      </c>
      <c r="B483" s="6">
        <v>43831</v>
      </c>
      <c r="C483" s="1">
        <v>202001</v>
      </c>
      <c r="D483" s="1">
        <v>2020</v>
      </c>
      <c r="E483" s="1">
        <v>1</v>
      </c>
      <c r="F483" s="4" t="s">
        <v>256</v>
      </c>
      <c r="G483" s="4" t="s">
        <v>258</v>
      </c>
      <c r="H483" s="1">
        <v>204</v>
      </c>
      <c r="I483" s="4" t="s">
        <v>301</v>
      </c>
      <c r="J483" s="1" t="s">
        <v>302</v>
      </c>
      <c r="K483" s="1" t="s">
        <v>383</v>
      </c>
      <c r="L483" s="1">
        <v>3</v>
      </c>
      <c r="M483" s="1">
        <v>1</v>
      </c>
      <c r="N483" s="1" t="s">
        <v>384</v>
      </c>
      <c r="O483" s="1" t="s">
        <v>385</v>
      </c>
      <c r="P483" s="1">
        <v>0</v>
      </c>
      <c r="Q483" s="8">
        <v>523127</v>
      </c>
      <c r="R483" s="8">
        <v>78606</v>
      </c>
      <c r="S483" s="8">
        <v>485286</v>
      </c>
      <c r="T483" s="8" t="s">
        <v>386</v>
      </c>
      <c r="U483" s="9">
        <f>IF(R483&gt;0,Q483/R483,"")</f>
        <v>6.6550517772180244</v>
      </c>
      <c r="V483" s="10">
        <f>SUMIFS(fct_world_monthly!$J$2:$J$361,fct_world_monthly!$C$2:$C$361,C483,fct_world_monthly!$F$2:$F$361,F483)</f>
        <v>128466091</v>
      </c>
      <c r="W483" s="11">
        <f>IF(V483&gt;0,Q483/V483,"")</f>
        <v>4.072101796885841E-3</v>
      </c>
      <c r="X483" s="1" t="s">
        <v>232</v>
      </c>
      <c r="Y483" s="1" t="s">
        <v>166</v>
      </c>
      <c r="Z483" s="19">
        <f>IF(U483="","",SUMIFS(Unit_Value_Review_QC!$K$10:$K$53,Unit_Value_Review_QC!$I$10:$I$53,"PARTNER|"&amp;F483&amp;"|"&amp;I483))</f>
        <v>7.8392981154747989</v>
      </c>
      <c r="AA483" s="20">
        <f>IFERROR(U483/Z483,"")</f>
        <v>0.84893464685070863</v>
      </c>
      <c r="AB483" s="4" t="str">
        <f>IF(OR(N483&lt;&gt;"REPORTED",U483=""),"NOT_APPLICABLE",IF(OR(AA483&lt;Unit_Value_Review_QC!$I$6,AA483&gt;Unit_Value_Review_QC!$I$5),"REVIEW","WITHIN_BAND"))</f>
        <v>WITHIN_BAND</v>
      </c>
    </row>
    <row r="484" spans="1:28">
      <c r="A484" s="1" t="s">
        <v>868</v>
      </c>
      <c r="B484" s="6">
        <v>43831</v>
      </c>
      <c r="C484" s="1">
        <v>202001</v>
      </c>
      <c r="D484" s="1">
        <v>2020</v>
      </c>
      <c r="E484" s="1">
        <v>1</v>
      </c>
      <c r="F484" s="4" t="s">
        <v>256</v>
      </c>
      <c r="G484" s="4" t="s">
        <v>258</v>
      </c>
      <c r="H484" s="1">
        <v>662</v>
      </c>
      <c r="I484" s="4" t="s">
        <v>304</v>
      </c>
      <c r="J484" s="1" t="s">
        <v>305</v>
      </c>
      <c r="K484" s="1" t="s">
        <v>383</v>
      </c>
      <c r="L484" s="1">
        <v>3</v>
      </c>
      <c r="M484" s="1">
        <v>1</v>
      </c>
      <c r="N484" s="1" t="s">
        <v>384</v>
      </c>
      <c r="O484" s="1" t="s">
        <v>385</v>
      </c>
      <c r="P484" s="1">
        <v>0</v>
      </c>
      <c r="Q484" s="8">
        <v>3338679</v>
      </c>
      <c r="R484" s="8">
        <v>337571</v>
      </c>
      <c r="S484" s="8">
        <v>1275426</v>
      </c>
      <c r="T484" s="8" t="s">
        <v>386</v>
      </c>
      <c r="U484" s="9">
        <f>IF(R484&gt;0,Q484/R484,"")</f>
        <v>9.8903015958124367</v>
      </c>
      <c r="V484" s="10">
        <f>SUMIFS(fct_world_monthly!$J$2:$J$361,fct_world_monthly!$C$2:$C$361,C484,fct_world_monthly!$F$2:$F$361,F484)</f>
        <v>128466091</v>
      </c>
      <c r="W484" s="11">
        <f>IF(V484&gt;0,Q484/V484,"")</f>
        <v>2.5988795751557506E-2</v>
      </c>
      <c r="X484" s="1" t="s">
        <v>232</v>
      </c>
      <c r="Y484" s="1" t="s">
        <v>166</v>
      </c>
      <c r="Z484" s="19">
        <f>IF(U484="","",SUMIFS(Unit_Value_Review_QC!$K$10:$K$53,Unit_Value_Review_QC!$I$10:$I$53,"PARTNER|"&amp;F484&amp;"|"&amp;I484))</f>
        <v>10.235891461787936</v>
      </c>
      <c r="AA484" s="20">
        <f>IFERROR(U484/Z484,"")</f>
        <v>0.96623744328809691</v>
      </c>
      <c r="AB484" s="4" t="str">
        <f>IF(OR(N484&lt;&gt;"REPORTED",U484=""),"NOT_APPLICABLE",IF(OR(AA484&lt;Unit_Value_Review_QC!$I$6,AA484&gt;Unit_Value_Review_QC!$I$5),"REVIEW","WITHIN_BAND"))</f>
        <v>WITHIN_BAND</v>
      </c>
    </row>
    <row r="485" spans="1:28">
      <c r="A485" s="1" t="s">
        <v>869</v>
      </c>
      <c r="B485" s="6">
        <v>43831</v>
      </c>
      <c r="C485" s="1">
        <v>202001</v>
      </c>
      <c r="D485" s="1">
        <v>2020</v>
      </c>
      <c r="E485" s="1">
        <v>1</v>
      </c>
      <c r="F485" s="4" t="s">
        <v>256</v>
      </c>
      <c r="G485" s="4" t="s">
        <v>258</v>
      </c>
      <c r="H485" s="1">
        <v>664</v>
      </c>
      <c r="I485" s="4" t="s">
        <v>307</v>
      </c>
      <c r="J485" s="1" t="s">
        <v>308</v>
      </c>
      <c r="K485" s="1" t="s">
        <v>383</v>
      </c>
      <c r="L485" s="1">
        <v>3</v>
      </c>
      <c r="M485" s="1">
        <v>1</v>
      </c>
      <c r="N485" s="1" t="s">
        <v>384</v>
      </c>
      <c r="O485" s="1" t="s">
        <v>385</v>
      </c>
      <c r="P485" s="1">
        <v>0</v>
      </c>
      <c r="Q485" s="8">
        <v>10527879</v>
      </c>
      <c r="R485" s="8">
        <v>765348</v>
      </c>
      <c r="S485" s="8">
        <v>4870398</v>
      </c>
      <c r="T485" s="8" t="s">
        <v>386</v>
      </c>
      <c r="U485" s="9">
        <f>IF(R485&gt;0,Q485/R485,"")</f>
        <v>13.75567584941752</v>
      </c>
      <c r="V485" s="10">
        <f>SUMIFS(fct_world_monthly!$J$2:$J$361,fct_world_monthly!$C$2:$C$361,C485,fct_world_monthly!$F$2:$F$361,F485)</f>
        <v>128466091</v>
      </c>
      <c r="W485" s="11">
        <f>IF(V485&gt;0,Q485/V485,"")</f>
        <v>8.1950644859272628E-2</v>
      </c>
      <c r="X485" s="1" t="s">
        <v>232</v>
      </c>
      <c r="Y485" s="1" t="s">
        <v>166</v>
      </c>
      <c r="Z485" s="19">
        <f>IF(U485="","",SUMIFS(Unit_Value_Review_QC!$K$10:$K$53,Unit_Value_Review_QC!$I$10:$I$53,"PARTNER|"&amp;F485&amp;"|"&amp;I485))</f>
        <v>13.594059812928137</v>
      </c>
      <c r="AA485" s="20">
        <f>IFERROR(U485/Z485,"")</f>
        <v>1.0118887248337456</v>
      </c>
      <c r="AB485" s="4" t="str">
        <f>IF(OR(N485&lt;&gt;"REPORTED",U485=""),"NOT_APPLICABLE",IF(OR(AA485&lt;Unit_Value_Review_QC!$I$6,AA485&gt;Unit_Value_Review_QC!$I$5),"REVIEW","WITHIN_BAND"))</f>
        <v>WITHIN_BAND</v>
      </c>
    </row>
    <row r="486" spans="1:28">
      <c r="A486" s="1" t="s">
        <v>870</v>
      </c>
      <c r="B486" s="6">
        <v>43831</v>
      </c>
      <c r="C486" s="1">
        <v>202001</v>
      </c>
      <c r="D486" s="1">
        <v>2020</v>
      </c>
      <c r="E486" s="1">
        <v>1</v>
      </c>
      <c r="F486" s="4" t="s">
        <v>256</v>
      </c>
      <c r="G486" s="4" t="s">
        <v>258</v>
      </c>
      <c r="H486" s="1">
        <v>666</v>
      </c>
      <c r="I486" s="4" t="s">
        <v>310</v>
      </c>
      <c r="J486" s="1" t="s">
        <v>311</v>
      </c>
      <c r="K486" s="1" t="s">
        <v>383</v>
      </c>
      <c r="L486" s="1">
        <v>3</v>
      </c>
      <c r="M486" s="1">
        <v>1</v>
      </c>
      <c r="N486" s="1" t="s">
        <v>384</v>
      </c>
      <c r="O486" s="1" t="s">
        <v>385</v>
      </c>
      <c r="P486" s="1">
        <v>0</v>
      </c>
      <c r="Q486" s="8">
        <v>37666703</v>
      </c>
      <c r="R486" s="8">
        <v>4083022</v>
      </c>
      <c r="S486" s="8">
        <v>26960736</v>
      </c>
      <c r="T486" s="8" t="s">
        <v>386</v>
      </c>
      <c r="U486" s="9">
        <f>IF(R486&gt;0,Q486/R486,"")</f>
        <v>9.2252020684679135</v>
      </c>
      <c r="V486" s="10">
        <f>SUMIFS(fct_world_monthly!$J$2:$J$361,fct_world_monthly!$C$2:$C$361,C486,fct_world_monthly!$F$2:$F$361,F486)</f>
        <v>128466091</v>
      </c>
      <c r="W486" s="11">
        <f>IF(V486&gt;0,Q486/V486,"")</f>
        <v>0.29320346487385529</v>
      </c>
      <c r="X486" s="1" t="s">
        <v>232</v>
      </c>
      <c r="Y486" s="1" t="s">
        <v>166</v>
      </c>
      <c r="Z486" s="19">
        <f>IF(U486="","",SUMIFS(Unit_Value_Review_QC!$K$10:$K$53,Unit_Value_Review_QC!$I$10:$I$53,"PARTNER|"&amp;F486&amp;"|"&amp;I486))</f>
        <v>10.323147527272614</v>
      </c>
      <c r="AA486" s="20">
        <f>IFERROR(U486/Z486,"")</f>
        <v>0.89364237448858985</v>
      </c>
      <c r="AB486" s="4" t="str">
        <f>IF(OR(N486&lt;&gt;"REPORTED",U486=""),"NOT_APPLICABLE",IF(OR(AA486&lt;Unit_Value_Review_QC!$I$6,AA486&gt;Unit_Value_Review_QC!$I$5),"REVIEW","WITHIN_BAND"))</f>
        <v>WITHIN_BAND</v>
      </c>
    </row>
    <row r="487" spans="1:28">
      <c r="A487" s="1" t="s">
        <v>871</v>
      </c>
      <c r="B487" s="6">
        <v>43831</v>
      </c>
      <c r="C487" s="1">
        <v>202001</v>
      </c>
      <c r="D487" s="1">
        <v>2020</v>
      </c>
      <c r="E487" s="1">
        <v>1</v>
      </c>
      <c r="F487" s="4" t="s">
        <v>256</v>
      </c>
      <c r="G487" s="4" t="s">
        <v>258</v>
      </c>
      <c r="H487" s="1">
        <v>669</v>
      </c>
      <c r="I487" s="4" t="s">
        <v>313</v>
      </c>
      <c r="J487" s="1" t="s">
        <v>314</v>
      </c>
      <c r="K487" s="1" t="s">
        <v>383</v>
      </c>
      <c r="L487" s="1">
        <v>3</v>
      </c>
      <c r="M487" s="1">
        <v>1</v>
      </c>
      <c r="N487" s="1" t="s">
        <v>384</v>
      </c>
      <c r="O487" s="1" t="s">
        <v>385</v>
      </c>
      <c r="P487" s="1">
        <v>0</v>
      </c>
      <c r="Q487" s="8">
        <v>1684176</v>
      </c>
      <c r="R487" s="8">
        <v>120399</v>
      </c>
      <c r="S487" s="8">
        <v>745675</v>
      </c>
      <c r="T487" s="8" t="s">
        <v>386</v>
      </c>
      <c r="U487" s="9">
        <f>IF(R487&gt;0,Q487/R487,"")</f>
        <v>13.988288939276904</v>
      </c>
      <c r="V487" s="10">
        <f>SUMIFS(fct_world_monthly!$J$2:$J$361,fct_world_monthly!$C$2:$C$361,C487,fct_world_monthly!$F$2:$F$361,F487)</f>
        <v>128466091</v>
      </c>
      <c r="W487" s="11">
        <f>IF(V487&gt;0,Q487/V487,"")</f>
        <v>1.3109887495525959E-2</v>
      </c>
      <c r="X487" s="1" t="s">
        <v>232</v>
      </c>
      <c r="Y487" s="1" t="s">
        <v>166</v>
      </c>
      <c r="Z487" s="19">
        <f>IF(U487="","",SUMIFS(Unit_Value_Review_QC!$K$10:$K$53,Unit_Value_Review_QC!$I$10:$I$53,"PARTNER|"&amp;F487&amp;"|"&amp;I487))</f>
        <v>13.552232139720488</v>
      </c>
      <c r="AA487" s="20">
        <f>IFERROR(U487/Z487,"")</f>
        <v>1.0321760131512483</v>
      </c>
      <c r="AB487" s="4" t="str">
        <f>IF(OR(N487&lt;&gt;"REPORTED",U487=""),"NOT_APPLICABLE",IF(OR(AA487&lt;Unit_Value_Review_QC!$I$6,AA487&gt;Unit_Value_Review_QC!$I$5),"REVIEW","WITHIN_BAND"))</f>
        <v>WITHIN_BAND</v>
      </c>
    </row>
    <row r="488" spans="1:28">
      <c r="A488" s="1" t="s">
        <v>872</v>
      </c>
      <c r="B488" s="6">
        <v>43831</v>
      </c>
      <c r="C488" s="1">
        <v>202001</v>
      </c>
      <c r="D488" s="1">
        <v>2020</v>
      </c>
      <c r="E488" s="1">
        <v>1</v>
      </c>
      <c r="F488" s="4" t="s">
        <v>256</v>
      </c>
      <c r="G488" s="4" t="s">
        <v>258</v>
      </c>
      <c r="H488" s="1">
        <v>676</v>
      </c>
      <c r="I488" s="4" t="s">
        <v>316</v>
      </c>
      <c r="J488" s="1" t="s">
        <v>317</v>
      </c>
      <c r="K488" s="1" t="s">
        <v>383</v>
      </c>
      <c r="L488" s="1">
        <v>3</v>
      </c>
      <c r="M488" s="1">
        <v>1</v>
      </c>
      <c r="N488" s="1" t="s">
        <v>384</v>
      </c>
      <c r="O488" s="1" t="s">
        <v>385</v>
      </c>
      <c r="P488" s="1">
        <v>0</v>
      </c>
      <c r="Q488" s="8">
        <v>47706</v>
      </c>
      <c r="R488" s="8">
        <v>3011</v>
      </c>
      <c r="S488" s="8">
        <v>28896</v>
      </c>
      <c r="T488" s="8" t="s">
        <v>386</v>
      </c>
      <c r="U488" s="9">
        <f>IF(R488&gt;0,Q488/R488,"")</f>
        <v>15.843905679176354</v>
      </c>
      <c r="V488" s="10">
        <f>SUMIFS(fct_world_monthly!$J$2:$J$361,fct_world_monthly!$C$2:$C$361,C488,fct_world_monthly!$F$2:$F$361,F488)</f>
        <v>128466091</v>
      </c>
      <c r="W488" s="11">
        <f>IF(V488&gt;0,Q488/V488,"")</f>
        <v>3.7135091158023946E-4</v>
      </c>
      <c r="X488" s="1" t="s">
        <v>232</v>
      </c>
      <c r="Y488" s="1" t="s">
        <v>166</v>
      </c>
      <c r="Z488" s="19">
        <f>IF(U488="","",SUMIFS(Unit_Value_Review_QC!$K$10:$K$53,Unit_Value_Review_QC!$I$10:$I$53,"PARTNER|"&amp;F488&amp;"|"&amp;I488))</f>
        <v>16.294942108470444</v>
      </c>
      <c r="AA488" s="20">
        <f>IFERROR(U488/Z488,"")</f>
        <v>0.97232046445506348</v>
      </c>
      <c r="AB488" s="4" t="str">
        <f>IF(OR(N488&lt;&gt;"REPORTED",U488=""),"NOT_APPLICABLE",IF(OR(AA488&lt;Unit_Value_Review_QC!$I$6,AA488&gt;Unit_Value_Review_QC!$I$5),"REVIEW","WITHIN_BAND"))</f>
        <v>WITHIN_BAND</v>
      </c>
    </row>
    <row r="489" spans="1:28">
      <c r="A489" s="1" t="s">
        <v>873</v>
      </c>
      <c r="B489" s="6">
        <v>43831</v>
      </c>
      <c r="C489" s="1">
        <v>202001</v>
      </c>
      <c r="D489" s="1">
        <v>2020</v>
      </c>
      <c r="E489" s="1">
        <v>1</v>
      </c>
      <c r="F489" s="4" t="s">
        <v>256</v>
      </c>
      <c r="G489" s="4" t="s">
        <v>258</v>
      </c>
      <c r="H489" s="1">
        <v>690</v>
      </c>
      <c r="I489" s="4" t="s">
        <v>319</v>
      </c>
      <c r="J489" s="1" t="s">
        <v>320</v>
      </c>
      <c r="K489" s="1" t="s">
        <v>383</v>
      </c>
      <c r="L489" s="1">
        <v>3</v>
      </c>
      <c r="M489" s="1">
        <v>1</v>
      </c>
      <c r="N489" s="1" t="s">
        <v>384</v>
      </c>
      <c r="O489" s="1" t="s">
        <v>385</v>
      </c>
      <c r="P489" s="1">
        <v>0</v>
      </c>
      <c r="Q489" s="8">
        <v>1862539</v>
      </c>
      <c r="R489" s="8">
        <v>115193</v>
      </c>
      <c r="S489" s="8">
        <v>780805</v>
      </c>
      <c r="T489" s="8" t="s">
        <v>386</v>
      </c>
      <c r="U489" s="9">
        <f>IF(R489&gt;0,Q489/R489,"")</f>
        <v>16.168855746442926</v>
      </c>
      <c r="V489" s="10">
        <f>SUMIFS(fct_world_monthly!$J$2:$J$361,fct_world_monthly!$C$2:$C$361,C489,fct_world_monthly!$F$2:$F$361,F489)</f>
        <v>128466091</v>
      </c>
      <c r="W489" s="11">
        <f>IF(V489&gt;0,Q489/V489,"")</f>
        <v>1.4498292782957022E-2</v>
      </c>
      <c r="X489" s="1" t="s">
        <v>232</v>
      </c>
      <c r="Y489" s="1" t="s">
        <v>166</v>
      </c>
      <c r="Z489" s="19">
        <f>IF(U489="","",SUMIFS(Unit_Value_Review_QC!$K$10:$K$53,Unit_Value_Review_QC!$I$10:$I$53,"PARTNER|"&amp;F489&amp;"|"&amp;I489))</f>
        <v>21.029827109089425</v>
      </c>
      <c r="AA489" s="20">
        <f>IFERROR(U489/Z489,"")</f>
        <v>0.76885347951598182</v>
      </c>
      <c r="AB489" s="4" t="str">
        <f>IF(OR(N489&lt;&gt;"REPORTED",U489=""),"NOT_APPLICABLE",IF(OR(AA489&lt;Unit_Value_Review_QC!$I$6,AA489&gt;Unit_Value_Review_QC!$I$5),"REVIEW","WITHIN_BAND"))</f>
        <v>WITHIN_BAND</v>
      </c>
    </row>
    <row r="490" spans="1:28">
      <c r="A490" s="1" t="s">
        <v>874</v>
      </c>
      <c r="B490" s="6">
        <v>43831</v>
      </c>
      <c r="C490" s="1">
        <v>202001</v>
      </c>
      <c r="D490" s="1">
        <v>2020</v>
      </c>
      <c r="E490" s="1">
        <v>1</v>
      </c>
      <c r="F490" s="4" t="s">
        <v>256</v>
      </c>
      <c r="G490" s="4" t="s">
        <v>258</v>
      </c>
      <c r="H490" s="1">
        <v>696</v>
      </c>
      <c r="I490" s="4" t="s">
        <v>322</v>
      </c>
      <c r="J490" s="1" t="s">
        <v>323</v>
      </c>
      <c r="K490" s="1" t="s">
        <v>383</v>
      </c>
      <c r="L490" s="1">
        <v>3</v>
      </c>
      <c r="M490" s="1">
        <v>1</v>
      </c>
      <c r="N490" s="1" t="s">
        <v>384</v>
      </c>
      <c r="O490" s="1" t="s">
        <v>385</v>
      </c>
      <c r="P490" s="1">
        <v>0</v>
      </c>
      <c r="Q490" s="8">
        <v>1345549</v>
      </c>
      <c r="R490" s="8">
        <v>83439</v>
      </c>
      <c r="S490" s="8">
        <v>488088</v>
      </c>
      <c r="T490" s="8" t="s">
        <v>386</v>
      </c>
      <c r="U490" s="9">
        <f>IF(R490&gt;0,Q490/R490,"")</f>
        <v>16.126140054411007</v>
      </c>
      <c r="V490" s="10">
        <f>SUMIFS(fct_world_monthly!$J$2:$J$361,fct_world_monthly!$C$2:$C$361,C490,fct_world_monthly!$F$2:$F$361,F490)</f>
        <v>128466091</v>
      </c>
      <c r="W490" s="11">
        <f>IF(V490&gt;0,Q490/V490,"")</f>
        <v>1.0473962346997856E-2</v>
      </c>
      <c r="X490" s="1" t="s">
        <v>232</v>
      </c>
      <c r="Y490" s="1" t="s">
        <v>166</v>
      </c>
      <c r="Z490" s="19">
        <f>IF(U490="","",SUMIFS(Unit_Value_Review_QC!$K$10:$K$53,Unit_Value_Review_QC!$I$10:$I$53,"PARTNER|"&amp;F490&amp;"|"&amp;I490))</f>
        <v>18.09118149032647</v>
      </c>
      <c r="AA490" s="20">
        <f>IFERROR(U490/Z490,"")</f>
        <v>0.89138125462031381</v>
      </c>
      <c r="AB490" s="4" t="str">
        <f>IF(OR(N490&lt;&gt;"REPORTED",U490=""),"NOT_APPLICABLE",IF(OR(AA490&lt;Unit_Value_Review_QC!$I$6,AA490&gt;Unit_Value_Review_QC!$I$5),"REVIEW","WITHIN_BAND"))</f>
        <v>WITHIN_BAND</v>
      </c>
    </row>
    <row r="491" spans="1:28">
      <c r="A491" s="1" t="s">
        <v>875</v>
      </c>
      <c r="B491" s="6">
        <v>43831</v>
      </c>
      <c r="C491" s="1">
        <v>202001</v>
      </c>
      <c r="D491" s="1">
        <v>2020</v>
      </c>
      <c r="E491" s="1">
        <v>1</v>
      </c>
      <c r="F491" s="4" t="s">
        <v>256</v>
      </c>
      <c r="G491" s="4" t="s">
        <v>258</v>
      </c>
      <c r="H491" s="1">
        <v>720</v>
      </c>
      <c r="I491" s="4" t="s">
        <v>325</v>
      </c>
      <c r="J491" s="1" t="s">
        <v>326</v>
      </c>
      <c r="K491" s="1" t="s">
        <v>383</v>
      </c>
      <c r="L491" s="1">
        <v>3</v>
      </c>
      <c r="M491" s="1">
        <v>1</v>
      </c>
      <c r="N491" s="1" t="s">
        <v>384</v>
      </c>
      <c r="O491" s="1" t="s">
        <v>385</v>
      </c>
      <c r="P491" s="1">
        <v>0</v>
      </c>
      <c r="Q491" s="8">
        <v>5529825</v>
      </c>
      <c r="R491" s="8">
        <v>333318</v>
      </c>
      <c r="S491" s="8">
        <v>1637943</v>
      </c>
      <c r="T491" s="8" t="s">
        <v>386</v>
      </c>
      <c r="U491" s="9">
        <f>IF(R491&gt;0,Q491/R491,"")</f>
        <v>16.590238150954946</v>
      </c>
      <c r="V491" s="10">
        <f>SUMIFS(fct_world_monthly!$J$2:$J$361,fct_world_monthly!$C$2:$C$361,C491,fct_world_monthly!$F$2:$F$361,F491)</f>
        <v>128466091</v>
      </c>
      <c r="W491" s="11">
        <f>IF(V491&gt;0,Q491/V491,"")</f>
        <v>4.3045016447180603E-2</v>
      </c>
      <c r="X491" s="1" t="s">
        <v>232</v>
      </c>
      <c r="Y491" s="1" t="s">
        <v>166</v>
      </c>
      <c r="Z491" s="19">
        <f>IF(U491="","",SUMIFS(Unit_Value_Review_QC!$K$10:$K$53,Unit_Value_Review_QC!$I$10:$I$53,"PARTNER|"&amp;F491&amp;"|"&amp;I491))</f>
        <v>18.213915185849537</v>
      </c>
      <c r="AA491" s="20">
        <f>IFERROR(U491/Z491,"")</f>
        <v>0.91085513365319548</v>
      </c>
      <c r="AB491" s="4" t="str">
        <f>IF(OR(N491&lt;&gt;"REPORTED",U491=""),"NOT_APPLICABLE",IF(OR(AA491&lt;Unit_Value_Review_QC!$I$6,AA491&gt;Unit_Value_Review_QC!$I$5),"REVIEW","WITHIN_BAND"))</f>
        <v>WITHIN_BAND</v>
      </c>
    </row>
    <row r="492" spans="1:28">
      <c r="A492" s="1" t="s">
        <v>876</v>
      </c>
      <c r="B492" s="6">
        <v>43831</v>
      </c>
      <c r="C492" s="1">
        <v>202001</v>
      </c>
      <c r="D492" s="1">
        <v>2020</v>
      </c>
      <c r="E492" s="1">
        <v>1</v>
      </c>
      <c r="F492" s="4" t="s">
        <v>265</v>
      </c>
      <c r="G492" s="4" t="s">
        <v>266</v>
      </c>
      <c r="H492" s="1">
        <v>52</v>
      </c>
      <c r="I492" s="4" t="s">
        <v>296</v>
      </c>
      <c r="J492" s="1" t="s">
        <v>297</v>
      </c>
      <c r="K492" s="1" t="s">
        <v>383</v>
      </c>
      <c r="L492" s="1">
        <v>3</v>
      </c>
      <c r="M492" s="1">
        <v>1</v>
      </c>
      <c r="N492" s="1" t="s">
        <v>384</v>
      </c>
      <c r="O492" s="1" t="s">
        <v>385</v>
      </c>
      <c r="P492" s="1">
        <v>0</v>
      </c>
      <c r="Q492" s="8">
        <v>7008780</v>
      </c>
      <c r="R492" s="8">
        <v>381733</v>
      </c>
      <c r="S492" s="8">
        <v>1111647</v>
      </c>
      <c r="T492" s="8" t="s">
        <v>386</v>
      </c>
      <c r="U492" s="9">
        <f>IF(R492&gt;0,Q492/R492,"")</f>
        <v>18.360424694747376</v>
      </c>
      <c r="V492" s="10">
        <f>SUMIFS(fct_world_monthly!$J$2:$J$361,fct_world_monthly!$C$2:$C$361,C492,fct_world_monthly!$F$2:$F$361,F492)</f>
        <v>55121828</v>
      </c>
      <c r="W492" s="11">
        <f>IF(V492&gt;0,Q492/V492,"")</f>
        <v>0.12715071786080825</v>
      </c>
      <c r="X492" s="1" t="s">
        <v>232</v>
      </c>
      <c r="Y492" s="1" t="s">
        <v>166</v>
      </c>
      <c r="Z492" s="19">
        <f>IF(U492="","",SUMIFS(Unit_Value_Review_QC!$K$10:$K$53,Unit_Value_Review_QC!$I$10:$I$53,"PARTNER|"&amp;F492&amp;"|"&amp;I492))</f>
        <v>19.213268245879746</v>
      </c>
      <c r="AA492" s="20">
        <f>IFERROR(U492/Z492,"")</f>
        <v>0.95561173975097857</v>
      </c>
      <c r="AB492" s="4" t="str">
        <f>IF(OR(N492&lt;&gt;"REPORTED",U492=""),"NOT_APPLICABLE",IF(OR(AA492&lt;Unit_Value_Review_QC!$I$6,AA492&gt;Unit_Value_Review_QC!$I$5),"REVIEW","WITHIN_BAND"))</f>
        <v>WITHIN_BAND</v>
      </c>
    </row>
    <row r="493" spans="1:28">
      <c r="A493" s="1" t="s">
        <v>877</v>
      </c>
      <c r="B493" s="6">
        <v>43831</v>
      </c>
      <c r="C493" s="1">
        <v>202001</v>
      </c>
      <c r="D493" s="1">
        <v>2020</v>
      </c>
      <c r="E493" s="1">
        <v>1</v>
      </c>
      <c r="F493" s="4" t="s">
        <v>265</v>
      </c>
      <c r="G493" s="4" t="s">
        <v>266</v>
      </c>
      <c r="H493" s="1">
        <v>204</v>
      </c>
      <c r="I493" s="4" t="s">
        <v>301</v>
      </c>
      <c r="J493" s="1" t="s">
        <v>302</v>
      </c>
      <c r="K493" s="1" t="s">
        <v>383</v>
      </c>
      <c r="L493" s="1">
        <v>3</v>
      </c>
      <c r="M493" s="1">
        <v>1</v>
      </c>
      <c r="N493" s="1" t="s">
        <v>384</v>
      </c>
      <c r="O493" s="1" t="s">
        <v>385</v>
      </c>
      <c r="P493" s="1">
        <v>0</v>
      </c>
      <c r="Q493" s="8">
        <v>13247</v>
      </c>
      <c r="R493" s="8">
        <v>1330</v>
      </c>
      <c r="S493" s="8">
        <v>6211</v>
      </c>
      <c r="T493" s="8" t="s">
        <v>386</v>
      </c>
      <c r="U493" s="9">
        <f>IF(R493&gt;0,Q493/R493,"")</f>
        <v>9.9601503759398504</v>
      </c>
      <c r="V493" s="10">
        <f>SUMIFS(fct_world_monthly!$J$2:$J$361,fct_world_monthly!$C$2:$C$361,C493,fct_world_monthly!$F$2:$F$361,F493)</f>
        <v>55121828</v>
      </c>
      <c r="W493" s="11">
        <f>IF(V493&gt;0,Q493/V493,"")</f>
        <v>2.4032221863179139E-4</v>
      </c>
      <c r="X493" s="1" t="s">
        <v>232</v>
      </c>
      <c r="Y493" s="1" t="s">
        <v>166</v>
      </c>
      <c r="Z493" s="19">
        <f>IF(U493="","",SUMIFS(Unit_Value_Review_QC!$K$10:$K$53,Unit_Value_Review_QC!$I$10:$I$53,"PARTNER|"&amp;F493&amp;"|"&amp;I493))</f>
        <v>16.024818561257973</v>
      </c>
      <c r="AA493" s="20">
        <f>IFERROR(U493/Z493,"")</f>
        <v>0.62154528226733086</v>
      </c>
      <c r="AB493" s="4" t="str">
        <f>IF(OR(N493&lt;&gt;"REPORTED",U493=""),"NOT_APPLICABLE",IF(OR(AA493&lt;Unit_Value_Review_QC!$I$6,AA493&gt;Unit_Value_Review_QC!$I$5),"REVIEW","WITHIN_BAND"))</f>
        <v>WITHIN_BAND</v>
      </c>
    </row>
    <row r="494" spans="1:28">
      <c r="A494" s="1" t="s">
        <v>878</v>
      </c>
      <c r="B494" s="6">
        <v>43831</v>
      </c>
      <c r="C494" s="1">
        <v>202001</v>
      </c>
      <c r="D494" s="1">
        <v>2020</v>
      </c>
      <c r="E494" s="1">
        <v>1</v>
      </c>
      <c r="F494" s="4" t="s">
        <v>265</v>
      </c>
      <c r="G494" s="4" t="s">
        <v>266</v>
      </c>
      <c r="H494" s="1">
        <v>662</v>
      </c>
      <c r="I494" s="4" t="s">
        <v>304</v>
      </c>
      <c r="J494" s="1" t="s">
        <v>305</v>
      </c>
      <c r="K494" s="1" t="s">
        <v>383</v>
      </c>
      <c r="L494" s="1">
        <v>3</v>
      </c>
      <c r="M494" s="1">
        <v>1</v>
      </c>
      <c r="N494" s="1" t="s">
        <v>384</v>
      </c>
      <c r="O494" s="1" t="s">
        <v>385</v>
      </c>
      <c r="P494" s="1">
        <v>0</v>
      </c>
      <c r="Q494" s="8">
        <v>384361</v>
      </c>
      <c r="R494" s="8">
        <v>37474</v>
      </c>
      <c r="S494" s="8">
        <v>91624</v>
      </c>
      <c r="T494" s="8" t="s">
        <v>386</v>
      </c>
      <c r="U494" s="9">
        <f>IF(R494&gt;0,Q494/R494,"")</f>
        <v>10.256738005016812</v>
      </c>
      <c r="V494" s="10">
        <f>SUMIFS(fct_world_monthly!$J$2:$J$361,fct_world_monthly!$C$2:$C$361,C494,fct_world_monthly!$F$2:$F$361,F494)</f>
        <v>55121828</v>
      </c>
      <c r="W494" s="11">
        <f>IF(V494&gt;0,Q494/V494,"")</f>
        <v>6.9729363837498278E-3</v>
      </c>
      <c r="X494" s="1" t="s">
        <v>232</v>
      </c>
      <c r="Y494" s="1" t="s">
        <v>166</v>
      </c>
      <c r="Z494" s="19">
        <f>IF(U494="","",SUMIFS(Unit_Value_Review_QC!$K$10:$K$53,Unit_Value_Review_QC!$I$10:$I$53,"PARTNER|"&amp;F494&amp;"|"&amp;I494))</f>
        <v>13.24068828999865</v>
      </c>
      <c r="AA494" s="20">
        <f>IFERROR(U494/Z494,"")</f>
        <v>0.77463782700512906</v>
      </c>
      <c r="AB494" s="4" t="str">
        <f>IF(OR(N494&lt;&gt;"REPORTED",U494=""),"NOT_APPLICABLE",IF(OR(AA494&lt;Unit_Value_Review_QC!$I$6,AA494&gt;Unit_Value_Review_QC!$I$5),"REVIEW","WITHIN_BAND"))</f>
        <v>WITHIN_BAND</v>
      </c>
    </row>
    <row r="495" spans="1:28">
      <c r="A495" s="1" t="s">
        <v>879</v>
      </c>
      <c r="B495" s="6">
        <v>43831</v>
      </c>
      <c r="C495" s="1">
        <v>202001</v>
      </c>
      <c r="D495" s="1">
        <v>2020</v>
      </c>
      <c r="E495" s="1">
        <v>1</v>
      </c>
      <c r="F495" s="4" t="s">
        <v>265</v>
      </c>
      <c r="G495" s="4" t="s">
        <v>266</v>
      </c>
      <c r="H495" s="1">
        <v>664</v>
      </c>
      <c r="I495" s="4" t="s">
        <v>307</v>
      </c>
      <c r="J495" s="1" t="s">
        <v>308</v>
      </c>
      <c r="K495" s="1" t="s">
        <v>383</v>
      </c>
      <c r="L495" s="1">
        <v>3</v>
      </c>
      <c r="M495" s="1">
        <v>1</v>
      </c>
      <c r="N495" s="1" t="s">
        <v>384</v>
      </c>
      <c r="O495" s="1" t="s">
        <v>385</v>
      </c>
      <c r="P495" s="1">
        <v>0</v>
      </c>
      <c r="Q495" s="8">
        <v>353988</v>
      </c>
      <c r="R495" s="8">
        <v>33298</v>
      </c>
      <c r="S495" s="8">
        <v>86424</v>
      </c>
      <c r="T495" s="8" t="s">
        <v>386</v>
      </c>
      <c r="U495" s="9">
        <f>IF(R495&gt;0,Q495/R495,"")</f>
        <v>10.630908763289087</v>
      </c>
      <c r="V495" s="10">
        <f>SUMIFS(fct_world_monthly!$J$2:$J$361,fct_world_monthly!$C$2:$C$361,C495,fct_world_monthly!$F$2:$F$361,F495)</f>
        <v>55121828</v>
      </c>
      <c r="W495" s="11">
        <f>IF(V495&gt;0,Q495/V495,"")</f>
        <v>6.4219205502400976E-3</v>
      </c>
      <c r="X495" s="1" t="s">
        <v>232</v>
      </c>
      <c r="Y495" s="1" t="s">
        <v>166</v>
      </c>
      <c r="Z495" s="19">
        <f>IF(U495="","",SUMIFS(Unit_Value_Review_QC!$K$10:$K$53,Unit_Value_Review_QC!$I$10:$I$53,"PARTNER|"&amp;F495&amp;"|"&amp;I495))</f>
        <v>13.033767004833301</v>
      </c>
      <c r="AA495" s="20">
        <f>IFERROR(U495/Z495,"")</f>
        <v>0.81564360935306235</v>
      </c>
      <c r="AB495" s="4" t="str">
        <f>IF(OR(N495&lt;&gt;"REPORTED",U495=""),"NOT_APPLICABLE",IF(OR(AA495&lt;Unit_Value_Review_QC!$I$6,AA495&gt;Unit_Value_Review_QC!$I$5),"REVIEW","WITHIN_BAND"))</f>
        <v>WITHIN_BAND</v>
      </c>
    </row>
    <row r="496" spans="1:28">
      <c r="A496" s="1" t="s">
        <v>880</v>
      </c>
      <c r="B496" s="6">
        <v>43831</v>
      </c>
      <c r="C496" s="1">
        <v>202001</v>
      </c>
      <c r="D496" s="1">
        <v>2020</v>
      </c>
      <c r="E496" s="1">
        <v>1</v>
      </c>
      <c r="F496" s="4" t="s">
        <v>265</v>
      </c>
      <c r="G496" s="4" t="s">
        <v>266</v>
      </c>
      <c r="H496" s="1">
        <v>666</v>
      </c>
      <c r="I496" s="4" t="s">
        <v>310</v>
      </c>
      <c r="J496" s="1" t="s">
        <v>311</v>
      </c>
      <c r="K496" s="1" t="s">
        <v>383</v>
      </c>
      <c r="L496" s="1">
        <v>3</v>
      </c>
      <c r="M496" s="1">
        <v>1</v>
      </c>
      <c r="N496" s="1" t="s">
        <v>384</v>
      </c>
      <c r="O496" s="1" t="s">
        <v>385</v>
      </c>
      <c r="P496" s="1">
        <v>0</v>
      </c>
      <c r="Q496" s="8">
        <v>13995502</v>
      </c>
      <c r="R496" s="8">
        <v>1101263</v>
      </c>
      <c r="S496" s="8">
        <v>3162515</v>
      </c>
      <c r="T496" s="8" t="s">
        <v>386</v>
      </c>
      <c r="U496" s="9">
        <f>IF(R496&gt;0,Q496/R496,"")</f>
        <v>12.708591862252705</v>
      </c>
      <c r="V496" s="10">
        <f>SUMIFS(fct_world_monthly!$J$2:$J$361,fct_world_monthly!$C$2:$C$361,C496,fct_world_monthly!$F$2:$F$361,F496)</f>
        <v>55121828</v>
      </c>
      <c r="W496" s="11">
        <f>IF(V496&gt;0,Q496/V496,"")</f>
        <v>0.25390126757044412</v>
      </c>
      <c r="X496" s="1" t="s">
        <v>232</v>
      </c>
      <c r="Y496" s="1" t="s">
        <v>166</v>
      </c>
      <c r="Z496" s="19">
        <f>IF(U496="","",SUMIFS(Unit_Value_Review_QC!$K$10:$K$53,Unit_Value_Review_QC!$I$10:$I$53,"PARTNER|"&amp;F496&amp;"|"&amp;I496))</f>
        <v>12.503788450831344</v>
      </c>
      <c r="AA496" s="20">
        <f>IFERROR(U496/Z496,"")</f>
        <v>1.0163793087372446</v>
      </c>
      <c r="AB496" s="4" t="str">
        <f>IF(OR(N496&lt;&gt;"REPORTED",U496=""),"NOT_APPLICABLE",IF(OR(AA496&lt;Unit_Value_Review_QC!$I$6,AA496&gt;Unit_Value_Review_QC!$I$5),"REVIEW","WITHIN_BAND"))</f>
        <v>WITHIN_BAND</v>
      </c>
    </row>
    <row r="497" spans="1:28">
      <c r="A497" s="1" t="s">
        <v>881</v>
      </c>
      <c r="B497" s="6">
        <v>43831</v>
      </c>
      <c r="C497" s="1">
        <v>202001</v>
      </c>
      <c r="D497" s="1">
        <v>2020</v>
      </c>
      <c r="E497" s="1">
        <v>1</v>
      </c>
      <c r="F497" s="4" t="s">
        <v>265</v>
      </c>
      <c r="G497" s="4" t="s">
        <v>266</v>
      </c>
      <c r="H497" s="1">
        <v>669</v>
      </c>
      <c r="I497" s="4" t="s">
        <v>313</v>
      </c>
      <c r="J497" s="1" t="s">
        <v>314</v>
      </c>
      <c r="K497" s="1" t="s">
        <v>383</v>
      </c>
      <c r="L497" s="1">
        <v>3</v>
      </c>
      <c r="M497" s="1">
        <v>1</v>
      </c>
      <c r="N497" s="1" t="s">
        <v>384</v>
      </c>
      <c r="O497" s="1" t="s">
        <v>385</v>
      </c>
      <c r="P497" s="1">
        <v>0</v>
      </c>
      <c r="Q497" s="8">
        <v>435190</v>
      </c>
      <c r="R497" s="8">
        <v>26416</v>
      </c>
      <c r="S497" s="8">
        <v>85657</v>
      </c>
      <c r="T497" s="8" t="s">
        <v>386</v>
      </c>
      <c r="U497" s="9">
        <f>IF(R497&gt;0,Q497/R497,"")</f>
        <v>16.474485160508781</v>
      </c>
      <c r="V497" s="10">
        <f>SUMIFS(fct_world_monthly!$J$2:$J$361,fct_world_monthly!$C$2:$C$361,C497,fct_world_monthly!$F$2:$F$361,F497)</f>
        <v>55121828</v>
      </c>
      <c r="W497" s="11">
        <f>IF(V497&gt;0,Q497/V497,"")</f>
        <v>7.8950574716063482E-3</v>
      </c>
      <c r="X497" s="1" t="s">
        <v>232</v>
      </c>
      <c r="Y497" s="1" t="s">
        <v>166</v>
      </c>
      <c r="Z497" s="19">
        <f>IF(U497="","",SUMIFS(Unit_Value_Review_QC!$K$10:$K$53,Unit_Value_Review_QC!$I$10:$I$53,"PARTNER|"&amp;F497&amp;"|"&amp;I497))</f>
        <v>16.58404384448577</v>
      </c>
      <c r="AA497" s="20">
        <f>IFERROR(U497/Z497,"")</f>
        <v>0.9933937292373104</v>
      </c>
      <c r="AB497" s="4" t="str">
        <f>IF(OR(N497&lt;&gt;"REPORTED",U497=""),"NOT_APPLICABLE",IF(OR(AA497&lt;Unit_Value_Review_QC!$I$6,AA497&gt;Unit_Value_Review_QC!$I$5),"REVIEW","WITHIN_BAND"))</f>
        <v>WITHIN_BAND</v>
      </c>
    </row>
    <row r="498" spans="1:28">
      <c r="A498" s="1" t="s">
        <v>882</v>
      </c>
      <c r="B498" s="6">
        <v>43831</v>
      </c>
      <c r="C498" s="1">
        <v>202001</v>
      </c>
      <c r="D498" s="1">
        <v>2020</v>
      </c>
      <c r="E498" s="1">
        <v>1</v>
      </c>
      <c r="F498" s="4" t="s">
        <v>265</v>
      </c>
      <c r="G498" s="4" t="s">
        <v>266</v>
      </c>
      <c r="H498" s="1">
        <v>676</v>
      </c>
      <c r="I498" s="4" t="s">
        <v>316</v>
      </c>
      <c r="J498" s="1" t="s">
        <v>317</v>
      </c>
      <c r="K498" s="1" t="s">
        <v>383</v>
      </c>
      <c r="L498" s="1">
        <v>3</v>
      </c>
      <c r="M498" s="1">
        <v>1</v>
      </c>
      <c r="N498" s="1" t="s">
        <v>384</v>
      </c>
      <c r="O498" s="1" t="s">
        <v>385</v>
      </c>
      <c r="P498" s="1">
        <v>0</v>
      </c>
      <c r="Q498" s="8">
        <v>2243621</v>
      </c>
      <c r="R498" s="8">
        <v>225075</v>
      </c>
      <c r="S498" s="8">
        <v>720220</v>
      </c>
      <c r="T498" s="8" t="s">
        <v>386</v>
      </c>
      <c r="U498" s="9">
        <f>IF(R498&gt;0,Q498/R498,"")</f>
        <v>9.9683261135177155</v>
      </c>
      <c r="V498" s="10">
        <f>SUMIFS(fct_world_monthly!$J$2:$J$361,fct_world_monthly!$C$2:$C$361,C498,fct_world_monthly!$F$2:$F$361,F498)</f>
        <v>55121828</v>
      </c>
      <c r="W498" s="11">
        <f>IF(V498&gt;0,Q498/V498,"")</f>
        <v>4.0702949836859549E-2</v>
      </c>
      <c r="X498" s="1" t="s">
        <v>232</v>
      </c>
      <c r="Y498" s="1" t="s">
        <v>166</v>
      </c>
      <c r="Z498" s="19">
        <f>IF(U498="","",SUMIFS(Unit_Value_Review_QC!$K$10:$K$53,Unit_Value_Review_QC!$I$10:$I$53,"PARTNER|"&amp;F498&amp;"|"&amp;I498))</f>
        <v>12.705450477595873</v>
      </c>
      <c r="AA498" s="20">
        <f>IFERROR(U498/Z498,"")</f>
        <v>0.78457085257192105</v>
      </c>
      <c r="AB498" s="4" t="str">
        <f>IF(OR(N498&lt;&gt;"REPORTED",U498=""),"NOT_APPLICABLE",IF(OR(AA498&lt;Unit_Value_Review_QC!$I$6,AA498&gt;Unit_Value_Review_QC!$I$5),"REVIEW","WITHIN_BAND"))</f>
        <v>WITHIN_BAND</v>
      </c>
    </row>
    <row r="499" spans="1:28">
      <c r="A499" s="1" t="s">
        <v>883</v>
      </c>
      <c r="B499" s="6">
        <v>43831</v>
      </c>
      <c r="C499" s="1">
        <v>202001</v>
      </c>
      <c r="D499" s="1">
        <v>2020</v>
      </c>
      <c r="E499" s="1">
        <v>1</v>
      </c>
      <c r="F499" s="4" t="s">
        <v>265</v>
      </c>
      <c r="G499" s="4" t="s">
        <v>266</v>
      </c>
      <c r="H499" s="1">
        <v>690</v>
      </c>
      <c r="I499" s="4" t="s">
        <v>319</v>
      </c>
      <c r="J499" s="1" t="s">
        <v>320</v>
      </c>
      <c r="K499" s="1" t="s">
        <v>383</v>
      </c>
      <c r="L499" s="1">
        <v>3</v>
      </c>
      <c r="M499" s="1">
        <v>1</v>
      </c>
      <c r="N499" s="1" t="s">
        <v>384</v>
      </c>
      <c r="O499" s="1" t="s">
        <v>385</v>
      </c>
      <c r="P499" s="1">
        <v>0</v>
      </c>
      <c r="Q499" s="8">
        <v>465107</v>
      </c>
      <c r="R499" s="8">
        <v>21450</v>
      </c>
      <c r="S499" s="8">
        <v>80739</v>
      </c>
      <c r="T499" s="8" t="s">
        <v>386</v>
      </c>
      <c r="U499" s="9">
        <f>IF(R499&gt;0,Q499/R499,"")</f>
        <v>21.683310023310025</v>
      </c>
      <c r="V499" s="10">
        <f>SUMIFS(fct_world_monthly!$J$2:$J$361,fct_world_monthly!$C$2:$C$361,C499,fct_world_monthly!$F$2:$F$361,F499)</f>
        <v>55121828</v>
      </c>
      <c r="W499" s="11">
        <f>IF(V499&gt;0,Q499/V499,"")</f>
        <v>8.437800720251876E-3</v>
      </c>
      <c r="X499" s="1" t="s">
        <v>232</v>
      </c>
      <c r="Y499" s="1" t="s">
        <v>166</v>
      </c>
      <c r="Z499" s="19">
        <f>IF(U499="","",SUMIFS(Unit_Value_Review_QC!$K$10:$K$53,Unit_Value_Review_QC!$I$10:$I$53,"PARTNER|"&amp;F499&amp;"|"&amp;I499))</f>
        <v>23.234221767733438</v>
      </c>
      <c r="AA499" s="20">
        <f>IFERROR(U499/Z499,"")</f>
        <v>0.93324881892204181</v>
      </c>
      <c r="AB499" s="4" t="str">
        <f>IF(OR(N499&lt;&gt;"REPORTED",U499=""),"NOT_APPLICABLE",IF(OR(AA499&lt;Unit_Value_Review_QC!$I$6,AA499&gt;Unit_Value_Review_QC!$I$5),"REVIEW","WITHIN_BAND"))</f>
        <v>WITHIN_BAND</v>
      </c>
    </row>
    <row r="500" spans="1:28">
      <c r="A500" s="1" t="s">
        <v>884</v>
      </c>
      <c r="B500" s="6">
        <v>43831</v>
      </c>
      <c r="C500" s="1">
        <v>202001</v>
      </c>
      <c r="D500" s="1">
        <v>2020</v>
      </c>
      <c r="E500" s="1">
        <v>1</v>
      </c>
      <c r="F500" s="4" t="s">
        <v>265</v>
      </c>
      <c r="G500" s="4" t="s">
        <v>266</v>
      </c>
      <c r="H500" s="1">
        <v>696</v>
      </c>
      <c r="I500" s="4" t="s">
        <v>322</v>
      </c>
      <c r="J500" s="1" t="s">
        <v>323</v>
      </c>
      <c r="K500" s="1" t="s">
        <v>383</v>
      </c>
      <c r="L500" s="1">
        <v>3</v>
      </c>
      <c r="M500" s="1">
        <v>1</v>
      </c>
      <c r="N500" s="1" t="s">
        <v>384</v>
      </c>
      <c r="O500" s="1" t="s">
        <v>385</v>
      </c>
      <c r="P500" s="1">
        <v>0</v>
      </c>
      <c r="Q500" s="8">
        <v>2391064</v>
      </c>
      <c r="R500" s="8">
        <v>164928</v>
      </c>
      <c r="S500" s="8">
        <v>535109</v>
      </c>
      <c r="T500" s="8" t="s">
        <v>386</v>
      </c>
      <c r="U500" s="9">
        <f>IF(R500&gt;0,Q500/R500,"")</f>
        <v>14.497623205277455</v>
      </c>
      <c r="V500" s="10">
        <f>SUMIFS(fct_world_monthly!$J$2:$J$361,fct_world_monthly!$C$2:$C$361,C500,fct_world_monthly!$F$2:$F$361,F500)</f>
        <v>55121828</v>
      </c>
      <c r="W500" s="11">
        <f>IF(V500&gt;0,Q500/V500,"")</f>
        <v>4.3377806701185601E-2</v>
      </c>
      <c r="X500" s="1" t="s">
        <v>232</v>
      </c>
      <c r="Y500" s="1" t="s">
        <v>166</v>
      </c>
      <c r="Z500" s="19">
        <f>IF(U500="","",SUMIFS(Unit_Value_Review_QC!$K$10:$K$53,Unit_Value_Review_QC!$I$10:$I$53,"PARTNER|"&amp;F500&amp;"|"&amp;I500))</f>
        <v>12.339390026247985</v>
      </c>
      <c r="AA500" s="20">
        <f>IFERROR(U500/Z500,"")</f>
        <v>1.1749059859878439</v>
      </c>
      <c r="AB500" s="4" t="str">
        <f>IF(OR(N500&lt;&gt;"REPORTED",U500=""),"NOT_APPLICABLE",IF(OR(AA500&lt;Unit_Value_Review_QC!$I$6,AA500&gt;Unit_Value_Review_QC!$I$5),"REVIEW","WITHIN_BAND"))</f>
        <v>WITHIN_BAND</v>
      </c>
    </row>
    <row r="501" spans="1:28">
      <c r="A501" s="1" t="s">
        <v>885</v>
      </c>
      <c r="B501" s="6">
        <v>43831</v>
      </c>
      <c r="C501" s="1">
        <v>202001</v>
      </c>
      <c r="D501" s="1">
        <v>2020</v>
      </c>
      <c r="E501" s="1">
        <v>1</v>
      </c>
      <c r="F501" s="4" t="s">
        <v>265</v>
      </c>
      <c r="G501" s="4" t="s">
        <v>266</v>
      </c>
      <c r="H501" s="1">
        <v>720</v>
      </c>
      <c r="I501" s="4" t="s">
        <v>325</v>
      </c>
      <c r="J501" s="1" t="s">
        <v>326</v>
      </c>
      <c r="K501" s="1" t="s">
        <v>383</v>
      </c>
      <c r="L501" s="1">
        <v>3</v>
      </c>
      <c r="M501" s="1">
        <v>1</v>
      </c>
      <c r="N501" s="1" t="s">
        <v>384</v>
      </c>
      <c r="O501" s="1" t="s">
        <v>385</v>
      </c>
      <c r="P501" s="1">
        <v>0</v>
      </c>
      <c r="Q501" s="8">
        <v>11982696</v>
      </c>
      <c r="R501" s="8">
        <v>850749</v>
      </c>
      <c r="S501" s="8">
        <v>2357059</v>
      </c>
      <c r="T501" s="8" t="s">
        <v>386</v>
      </c>
      <c r="U501" s="9">
        <f>IF(R501&gt;0,Q501/R501,"")</f>
        <v>14.084878148549102</v>
      </c>
      <c r="V501" s="10">
        <f>SUMIFS(fct_world_monthly!$J$2:$J$361,fct_world_monthly!$C$2:$C$361,C501,fct_world_monthly!$F$2:$F$361,F501)</f>
        <v>55121828</v>
      </c>
      <c r="W501" s="11">
        <f>IF(V501&gt;0,Q501/V501,"")</f>
        <v>0.21738567886391577</v>
      </c>
      <c r="X501" s="1" t="s">
        <v>232</v>
      </c>
      <c r="Y501" s="1" t="s">
        <v>166</v>
      </c>
      <c r="Z501" s="19">
        <f>IF(U501="","",SUMIFS(Unit_Value_Review_QC!$K$10:$K$53,Unit_Value_Review_QC!$I$10:$I$53,"PARTNER|"&amp;F501&amp;"|"&amp;I501))</f>
        <v>15.158852636173485</v>
      </c>
      <c r="AA501" s="20">
        <f>IFERROR(U501/Z501,"")</f>
        <v>0.92915199366332224</v>
      </c>
      <c r="AB501" s="4" t="str">
        <f>IF(OR(N501&lt;&gt;"REPORTED",U501=""),"NOT_APPLICABLE",IF(OR(AA501&lt;Unit_Value_Review_QC!$I$6,AA501&gt;Unit_Value_Review_QC!$I$5),"REVIEW","WITHIN_BAND"))</f>
        <v>WITHIN_BAND</v>
      </c>
    </row>
    <row r="502" spans="1:28">
      <c r="A502" s="1" t="s">
        <v>886</v>
      </c>
      <c r="B502" s="6">
        <v>43831</v>
      </c>
      <c r="C502" s="1">
        <v>202001</v>
      </c>
      <c r="D502" s="1">
        <v>2020</v>
      </c>
      <c r="E502" s="1">
        <v>1</v>
      </c>
      <c r="F502" s="4" t="s">
        <v>271</v>
      </c>
      <c r="G502" s="4" t="s">
        <v>273</v>
      </c>
      <c r="H502" s="1">
        <v>52</v>
      </c>
      <c r="I502" s="4" t="s">
        <v>296</v>
      </c>
      <c r="J502" s="1" t="s">
        <v>297</v>
      </c>
      <c r="K502" s="1" t="s">
        <v>383</v>
      </c>
      <c r="L502" s="1">
        <v>3</v>
      </c>
      <c r="M502" s="1">
        <v>1</v>
      </c>
      <c r="N502" s="1" t="s">
        <v>384</v>
      </c>
      <c r="O502" s="1" t="s">
        <v>385</v>
      </c>
      <c r="P502" s="1">
        <v>0</v>
      </c>
      <c r="Q502" s="8">
        <v>1740256</v>
      </c>
      <c r="R502" s="8">
        <v>52792</v>
      </c>
      <c r="S502" s="8">
        <v>145598</v>
      </c>
      <c r="T502" s="8" t="s">
        <v>386</v>
      </c>
      <c r="U502" s="9">
        <f>IF(R502&gt;0,Q502/R502,"")</f>
        <v>32.964388543718748</v>
      </c>
      <c r="V502" s="10">
        <f>SUMIFS(fct_world_monthly!$J$2:$J$361,fct_world_monthly!$C$2:$C$361,C502,fct_world_monthly!$F$2:$F$361,F502)</f>
        <v>42732824</v>
      </c>
      <c r="W502" s="11">
        <f>IF(V502&gt;0,Q502/V502,"")</f>
        <v>4.0724104730359034E-2</v>
      </c>
      <c r="X502" s="1" t="s">
        <v>232</v>
      </c>
      <c r="Y502" s="1" t="s">
        <v>166</v>
      </c>
      <c r="Z502" s="19">
        <f>IF(U502="","",SUMIFS(Unit_Value_Review_QC!$K$10:$K$53,Unit_Value_Review_QC!$I$10:$I$53,"PARTNER|"&amp;F502&amp;"|"&amp;I502))</f>
        <v>31.867133143721738</v>
      </c>
      <c r="AA502" s="20">
        <f>IFERROR(U502/Z502,"")</f>
        <v>1.0344321968044115</v>
      </c>
      <c r="AB502" s="4" t="str">
        <f>IF(OR(N502&lt;&gt;"REPORTED",U502=""),"NOT_APPLICABLE",IF(OR(AA502&lt;Unit_Value_Review_QC!$I$6,AA502&gt;Unit_Value_Review_QC!$I$5),"REVIEW","WITHIN_BAND"))</f>
        <v>WITHIN_BAND</v>
      </c>
    </row>
    <row r="503" spans="1:28">
      <c r="A503" s="1" t="s">
        <v>887</v>
      </c>
      <c r="B503" s="6">
        <v>43831</v>
      </c>
      <c r="C503" s="1">
        <v>202001</v>
      </c>
      <c r="D503" s="1">
        <v>2020</v>
      </c>
      <c r="E503" s="1">
        <v>1</v>
      </c>
      <c r="F503" s="4" t="s">
        <v>271</v>
      </c>
      <c r="G503" s="4" t="s">
        <v>273</v>
      </c>
      <c r="H503" s="1">
        <v>204</v>
      </c>
      <c r="I503" s="4" t="s">
        <v>301</v>
      </c>
      <c r="J503" s="1" t="s">
        <v>302</v>
      </c>
      <c r="K503" s="1" t="s">
        <v>383</v>
      </c>
      <c r="L503" s="1">
        <v>3</v>
      </c>
      <c r="M503" s="1">
        <v>1</v>
      </c>
      <c r="N503" s="1" t="s">
        <v>384</v>
      </c>
      <c r="O503" s="1" t="s">
        <v>385</v>
      </c>
      <c r="P503" s="1">
        <v>0</v>
      </c>
      <c r="Q503" s="8">
        <v>1201617</v>
      </c>
      <c r="R503" s="8">
        <v>66951</v>
      </c>
      <c r="S503" s="8">
        <v>243443</v>
      </c>
      <c r="T503" s="8" t="s">
        <v>386</v>
      </c>
      <c r="U503" s="9">
        <f>IF(R503&gt;0,Q503/R503,"")</f>
        <v>17.947708025272213</v>
      </c>
      <c r="V503" s="10">
        <f>SUMIFS(fct_world_monthly!$J$2:$J$361,fct_world_monthly!$C$2:$C$361,C503,fct_world_monthly!$F$2:$F$361,F503)</f>
        <v>42732824</v>
      </c>
      <c r="W503" s="11">
        <f>IF(V503&gt;0,Q503/V503,"")</f>
        <v>2.8119297708946171E-2</v>
      </c>
      <c r="X503" s="1" t="s">
        <v>232</v>
      </c>
      <c r="Y503" s="1" t="s">
        <v>166</v>
      </c>
      <c r="Z503" s="19">
        <f>IF(U503="","",SUMIFS(Unit_Value_Review_QC!$K$10:$K$53,Unit_Value_Review_QC!$I$10:$I$53,"PARTNER|"&amp;F503&amp;"|"&amp;I503))</f>
        <v>19.682231685892088</v>
      </c>
      <c r="AA503" s="20">
        <f>IFERROR(U503/Z503,"")</f>
        <v>0.91187362854471665</v>
      </c>
      <c r="AB503" s="4" t="str">
        <f>IF(OR(N503&lt;&gt;"REPORTED",U503=""),"NOT_APPLICABLE",IF(OR(AA503&lt;Unit_Value_Review_QC!$I$6,AA503&gt;Unit_Value_Review_QC!$I$5),"REVIEW","WITHIN_BAND"))</f>
        <v>WITHIN_BAND</v>
      </c>
    </row>
    <row r="504" spans="1:28">
      <c r="A504" s="1" t="s">
        <v>888</v>
      </c>
      <c r="B504" s="6">
        <v>43831</v>
      </c>
      <c r="C504" s="1">
        <v>202001</v>
      </c>
      <c r="D504" s="1">
        <v>2020</v>
      </c>
      <c r="E504" s="1">
        <v>1</v>
      </c>
      <c r="F504" s="4" t="s">
        <v>271</v>
      </c>
      <c r="G504" s="4" t="s">
        <v>273</v>
      </c>
      <c r="H504" s="1">
        <v>662</v>
      </c>
      <c r="I504" s="4" t="s">
        <v>304</v>
      </c>
      <c r="J504" s="1" t="s">
        <v>305</v>
      </c>
      <c r="K504" s="1" t="s">
        <v>383</v>
      </c>
      <c r="L504" s="1">
        <v>3</v>
      </c>
      <c r="M504" s="1">
        <v>1</v>
      </c>
      <c r="N504" s="1" t="s">
        <v>384</v>
      </c>
      <c r="O504" s="1" t="s">
        <v>385</v>
      </c>
      <c r="P504" s="1">
        <v>0</v>
      </c>
      <c r="Q504" s="8">
        <v>52140</v>
      </c>
      <c r="R504" s="8">
        <v>2797</v>
      </c>
      <c r="S504" s="8">
        <v>11004</v>
      </c>
      <c r="T504" s="8" t="s">
        <v>386</v>
      </c>
      <c r="U504" s="9">
        <f>IF(R504&gt;0,Q504/R504,"")</f>
        <v>18.641401501608868</v>
      </c>
      <c r="V504" s="10">
        <f>SUMIFS(fct_world_monthly!$J$2:$J$361,fct_world_monthly!$C$2:$C$361,C504,fct_world_monthly!$F$2:$F$361,F504)</f>
        <v>42732824</v>
      </c>
      <c r="W504" s="11">
        <f>IF(V504&gt;0,Q504/V504,"")</f>
        <v>1.2201393476827087E-3</v>
      </c>
      <c r="X504" s="1" t="s">
        <v>232</v>
      </c>
      <c r="Y504" s="1" t="s">
        <v>166</v>
      </c>
      <c r="Z504" s="19">
        <f>IF(U504="","",SUMIFS(Unit_Value_Review_QC!$K$10:$K$53,Unit_Value_Review_QC!$I$10:$I$53,"PARTNER|"&amp;F504&amp;"|"&amp;I504))</f>
        <v>19.366411423422985</v>
      </c>
      <c r="AA504" s="20">
        <f>IFERROR(U504/Z504,"")</f>
        <v>0.96256353818151141</v>
      </c>
      <c r="AB504" s="4" t="str">
        <f>IF(OR(N504&lt;&gt;"REPORTED",U504=""),"NOT_APPLICABLE",IF(OR(AA504&lt;Unit_Value_Review_QC!$I$6,AA504&gt;Unit_Value_Review_QC!$I$5),"REVIEW","WITHIN_BAND"))</f>
        <v>WITHIN_BAND</v>
      </c>
    </row>
    <row r="505" spans="1:28">
      <c r="A505" s="1" t="s">
        <v>889</v>
      </c>
      <c r="B505" s="6">
        <v>43831</v>
      </c>
      <c r="C505" s="1">
        <v>202001</v>
      </c>
      <c r="D505" s="1">
        <v>2020</v>
      </c>
      <c r="E505" s="1">
        <v>1</v>
      </c>
      <c r="F505" s="4" t="s">
        <v>271</v>
      </c>
      <c r="G505" s="4" t="s">
        <v>273</v>
      </c>
      <c r="H505" s="1">
        <v>664</v>
      </c>
      <c r="I505" s="4" t="s">
        <v>307</v>
      </c>
      <c r="J505" s="1" t="s">
        <v>308</v>
      </c>
      <c r="K505" s="1" t="s">
        <v>383</v>
      </c>
      <c r="L505" s="1">
        <v>3</v>
      </c>
      <c r="M505" s="1">
        <v>1</v>
      </c>
      <c r="N505" s="1" t="s">
        <v>384</v>
      </c>
      <c r="O505" s="1" t="s">
        <v>385</v>
      </c>
      <c r="P505" s="1">
        <v>0</v>
      </c>
      <c r="Q505" s="8">
        <v>3365668</v>
      </c>
      <c r="R505" s="8">
        <v>110460</v>
      </c>
      <c r="S505" s="8">
        <v>423725</v>
      </c>
      <c r="T505" s="8" t="s">
        <v>386</v>
      </c>
      <c r="U505" s="9">
        <f>IF(R505&gt;0,Q505/R505,"")</f>
        <v>30.469563642947673</v>
      </c>
      <c r="V505" s="10">
        <f>SUMIFS(fct_world_monthly!$J$2:$J$361,fct_world_monthly!$C$2:$C$361,C505,fct_world_monthly!$F$2:$F$361,F505)</f>
        <v>42732824</v>
      </c>
      <c r="W505" s="11">
        <f>IF(V505&gt;0,Q505/V505,"")</f>
        <v>7.8760720330582415E-2</v>
      </c>
      <c r="X505" s="1" t="s">
        <v>232</v>
      </c>
      <c r="Y505" s="1" t="s">
        <v>166</v>
      </c>
      <c r="Z505" s="19">
        <f>IF(U505="","",SUMIFS(Unit_Value_Review_QC!$K$10:$K$53,Unit_Value_Review_QC!$I$10:$I$53,"PARTNER|"&amp;F505&amp;"|"&amp;I505))</f>
        <v>29.827360886039607</v>
      </c>
      <c r="AA505" s="20">
        <f>IFERROR(U505/Z505,"")</f>
        <v>1.0215306596973734</v>
      </c>
      <c r="AB505" s="4" t="str">
        <f>IF(OR(N505&lt;&gt;"REPORTED",U505=""),"NOT_APPLICABLE",IF(OR(AA505&lt;Unit_Value_Review_QC!$I$6,AA505&gt;Unit_Value_Review_QC!$I$5),"REVIEW","WITHIN_BAND"))</f>
        <v>WITHIN_BAND</v>
      </c>
    </row>
    <row r="506" spans="1:28">
      <c r="A506" s="1" t="s">
        <v>890</v>
      </c>
      <c r="B506" s="6">
        <v>43831</v>
      </c>
      <c r="C506" s="1">
        <v>202001</v>
      </c>
      <c r="D506" s="1">
        <v>2020</v>
      </c>
      <c r="E506" s="1">
        <v>1</v>
      </c>
      <c r="F506" s="4" t="s">
        <v>271</v>
      </c>
      <c r="G506" s="4" t="s">
        <v>273</v>
      </c>
      <c r="H506" s="1">
        <v>666</v>
      </c>
      <c r="I506" s="4" t="s">
        <v>310</v>
      </c>
      <c r="J506" s="1" t="s">
        <v>311</v>
      </c>
      <c r="K506" s="1" t="s">
        <v>383</v>
      </c>
      <c r="L506" s="1">
        <v>3</v>
      </c>
      <c r="M506" s="1">
        <v>1</v>
      </c>
      <c r="N506" s="1" t="s">
        <v>384</v>
      </c>
      <c r="O506" s="1" t="s">
        <v>385</v>
      </c>
      <c r="P506" s="1">
        <v>0</v>
      </c>
      <c r="Q506" s="8">
        <v>633993</v>
      </c>
      <c r="R506" s="8">
        <v>45334</v>
      </c>
      <c r="S506" s="8">
        <v>133443</v>
      </c>
      <c r="T506" s="8" t="s">
        <v>386</v>
      </c>
      <c r="U506" s="9">
        <f>IF(R506&gt;0,Q506/R506,"")</f>
        <v>13.984934045087572</v>
      </c>
      <c r="V506" s="10">
        <f>SUMIFS(fct_world_monthly!$J$2:$J$361,fct_world_monthly!$C$2:$C$361,C506,fct_world_monthly!$F$2:$F$361,F506)</f>
        <v>42732824</v>
      </c>
      <c r="W506" s="11">
        <f>IF(V506&gt;0,Q506/V506,"")</f>
        <v>1.4836206472102102E-2</v>
      </c>
      <c r="X506" s="1" t="s">
        <v>232</v>
      </c>
      <c r="Y506" s="1" t="s">
        <v>166</v>
      </c>
      <c r="Z506" s="19">
        <f>IF(U506="","",SUMIFS(Unit_Value_Review_QC!$K$10:$K$53,Unit_Value_Review_QC!$I$10:$I$53,"PARTNER|"&amp;F506&amp;"|"&amp;I506))</f>
        <v>14.86106925541052</v>
      </c>
      <c r="AA506" s="20">
        <f>IFERROR(U506/Z506,"")</f>
        <v>0.94104494129828709</v>
      </c>
      <c r="AB506" s="4" t="str">
        <f>IF(OR(N506&lt;&gt;"REPORTED",U506=""),"NOT_APPLICABLE",IF(OR(AA506&lt;Unit_Value_Review_QC!$I$6,AA506&gt;Unit_Value_Review_QC!$I$5),"REVIEW","WITHIN_BAND"))</f>
        <v>WITHIN_BAND</v>
      </c>
    </row>
    <row r="507" spans="1:28">
      <c r="A507" s="1" t="s">
        <v>891</v>
      </c>
      <c r="B507" s="6">
        <v>43831</v>
      </c>
      <c r="C507" s="1">
        <v>202001</v>
      </c>
      <c r="D507" s="1">
        <v>2020</v>
      </c>
      <c r="E507" s="1">
        <v>1</v>
      </c>
      <c r="F507" s="4" t="s">
        <v>271</v>
      </c>
      <c r="G507" s="4" t="s">
        <v>273</v>
      </c>
      <c r="H507" s="1">
        <v>669</v>
      </c>
      <c r="I507" s="4" t="s">
        <v>313</v>
      </c>
      <c r="J507" s="1" t="s">
        <v>314</v>
      </c>
      <c r="K507" s="1" t="s">
        <v>383</v>
      </c>
      <c r="L507" s="1">
        <v>3</v>
      </c>
      <c r="M507" s="1">
        <v>1</v>
      </c>
      <c r="N507" s="1" t="s">
        <v>384</v>
      </c>
      <c r="O507" s="1" t="s">
        <v>385</v>
      </c>
      <c r="P507" s="1">
        <v>0</v>
      </c>
      <c r="Q507" s="8">
        <v>1422264</v>
      </c>
      <c r="R507" s="8">
        <v>80435</v>
      </c>
      <c r="S507" s="8">
        <v>267399</v>
      </c>
      <c r="T507" s="8" t="s">
        <v>386</v>
      </c>
      <c r="U507" s="9">
        <f>IF(R507&gt;0,Q507/R507,"")</f>
        <v>17.68215329147759</v>
      </c>
      <c r="V507" s="10">
        <f>SUMIFS(fct_world_monthly!$J$2:$J$361,fct_world_monthly!$C$2:$C$361,C507,fct_world_monthly!$F$2:$F$361,F507)</f>
        <v>42732824</v>
      </c>
      <c r="W507" s="11">
        <f>IF(V507&gt;0,Q507/V507,"")</f>
        <v>3.3282705584821638E-2</v>
      </c>
      <c r="X507" s="1" t="s">
        <v>232</v>
      </c>
      <c r="Y507" s="1" t="s">
        <v>166</v>
      </c>
      <c r="Z507" s="19">
        <f>IF(U507="","",SUMIFS(Unit_Value_Review_QC!$K$10:$K$53,Unit_Value_Review_QC!$I$10:$I$53,"PARTNER|"&amp;F507&amp;"|"&amp;I507))</f>
        <v>17.070169468034248</v>
      </c>
      <c r="AA507" s="20">
        <f>IFERROR(U507/Z507,"")</f>
        <v>1.0358510690001848</v>
      </c>
      <c r="AB507" s="4" t="str">
        <f>IF(OR(N507&lt;&gt;"REPORTED",U507=""),"NOT_APPLICABLE",IF(OR(AA507&lt;Unit_Value_Review_QC!$I$6,AA507&gt;Unit_Value_Review_QC!$I$5),"REVIEW","WITHIN_BAND"))</f>
        <v>WITHIN_BAND</v>
      </c>
    </row>
    <row r="508" spans="1:28">
      <c r="A508" s="1" t="s">
        <v>892</v>
      </c>
      <c r="B508" s="6">
        <v>43831</v>
      </c>
      <c r="C508" s="1">
        <v>202001</v>
      </c>
      <c r="D508" s="1">
        <v>2020</v>
      </c>
      <c r="E508" s="1">
        <v>1</v>
      </c>
      <c r="F508" s="4" t="s">
        <v>271</v>
      </c>
      <c r="G508" s="4" t="s">
        <v>273</v>
      </c>
      <c r="H508" s="1">
        <v>676</v>
      </c>
      <c r="I508" s="4" t="s">
        <v>316</v>
      </c>
      <c r="J508" s="1" t="s">
        <v>317</v>
      </c>
      <c r="K508" s="1" t="s">
        <v>383</v>
      </c>
      <c r="L508" s="1">
        <v>3</v>
      </c>
      <c r="M508" s="1">
        <v>1</v>
      </c>
      <c r="N508" s="1" t="s">
        <v>384</v>
      </c>
      <c r="O508" s="1" t="s">
        <v>385</v>
      </c>
      <c r="P508" s="1">
        <v>0</v>
      </c>
      <c r="Q508" s="8">
        <v>336311</v>
      </c>
      <c r="R508" s="8">
        <v>11573</v>
      </c>
      <c r="S508" s="8">
        <v>25382</v>
      </c>
      <c r="T508" s="8" t="s">
        <v>386</v>
      </c>
      <c r="U508" s="9">
        <f>IF(R508&gt;0,Q508/R508,"")</f>
        <v>29.059967164952909</v>
      </c>
      <c r="V508" s="10">
        <f>SUMIFS(fct_world_monthly!$J$2:$J$361,fct_world_monthly!$C$2:$C$361,C508,fct_world_monthly!$F$2:$F$361,F508)</f>
        <v>42732824</v>
      </c>
      <c r="W508" s="11">
        <f>IF(V508&gt;0,Q508/V508,"")</f>
        <v>7.8700860022731002E-3</v>
      </c>
      <c r="X508" s="1" t="s">
        <v>232</v>
      </c>
      <c r="Y508" s="1" t="s">
        <v>166</v>
      </c>
      <c r="Z508" s="19">
        <f>IF(U508="","",SUMIFS(Unit_Value_Review_QC!$K$10:$K$53,Unit_Value_Review_QC!$I$10:$I$53,"PARTNER|"&amp;F508&amp;"|"&amp;I508))</f>
        <v>29.259592038236608</v>
      </c>
      <c r="AA508" s="20">
        <f>IFERROR(U508/Z508,"")</f>
        <v>0.99317745534446178</v>
      </c>
      <c r="AB508" s="4" t="str">
        <f>IF(OR(N508&lt;&gt;"REPORTED",U508=""),"NOT_APPLICABLE",IF(OR(AA508&lt;Unit_Value_Review_QC!$I$6,AA508&gt;Unit_Value_Review_QC!$I$5),"REVIEW","WITHIN_BAND"))</f>
        <v>WITHIN_BAND</v>
      </c>
    </row>
    <row r="509" spans="1:28">
      <c r="A509" s="1" t="s">
        <v>893</v>
      </c>
      <c r="B509" s="6">
        <v>43831</v>
      </c>
      <c r="C509" s="1">
        <v>202001</v>
      </c>
      <c r="D509" s="1">
        <v>2020</v>
      </c>
      <c r="E509" s="1">
        <v>1</v>
      </c>
      <c r="F509" s="4" t="s">
        <v>271</v>
      </c>
      <c r="G509" s="4" t="s">
        <v>273</v>
      </c>
      <c r="H509" s="1">
        <v>690</v>
      </c>
      <c r="I509" s="4" t="s">
        <v>319</v>
      </c>
      <c r="J509" s="1" t="s">
        <v>320</v>
      </c>
      <c r="K509" s="1" t="s">
        <v>383</v>
      </c>
      <c r="L509" s="1">
        <v>3</v>
      </c>
      <c r="M509" s="1">
        <v>1</v>
      </c>
      <c r="N509" s="1" t="s">
        <v>384</v>
      </c>
      <c r="O509" s="1" t="s">
        <v>385</v>
      </c>
      <c r="P509" s="1">
        <v>0</v>
      </c>
      <c r="Q509" s="8">
        <v>1007011</v>
      </c>
      <c r="R509" s="8">
        <v>43224</v>
      </c>
      <c r="S509" s="8">
        <v>137902</v>
      </c>
      <c r="T509" s="8" t="s">
        <v>386</v>
      </c>
      <c r="U509" s="9">
        <f>IF(R509&gt;0,Q509/R509,"")</f>
        <v>23.297496761058671</v>
      </c>
      <c r="V509" s="10">
        <f>SUMIFS(fct_world_monthly!$J$2:$J$361,fct_world_monthly!$C$2:$C$361,C509,fct_world_monthly!$F$2:$F$361,F509)</f>
        <v>42732824</v>
      </c>
      <c r="W509" s="11">
        <f>IF(V509&gt;0,Q509/V509,"")</f>
        <v>2.3565280871678407E-2</v>
      </c>
      <c r="X509" s="1" t="s">
        <v>232</v>
      </c>
      <c r="Y509" s="1" t="s">
        <v>166</v>
      </c>
      <c r="Z509" s="19">
        <f>IF(U509="","",SUMIFS(Unit_Value_Review_QC!$K$10:$K$53,Unit_Value_Review_QC!$I$10:$I$53,"PARTNER|"&amp;F509&amp;"|"&amp;I509))</f>
        <v>24.149636282520802</v>
      </c>
      <c r="AA509" s="20">
        <f>IFERROR(U509/Z509,"")</f>
        <v>0.96471418817686716</v>
      </c>
      <c r="AB509" s="4" t="str">
        <f>IF(OR(N509&lt;&gt;"REPORTED",U509=""),"NOT_APPLICABLE",IF(OR(AA509&lt;Unit_Value_Review_QC!$I$6,AA509&gt;Unit_Value_Review_QC!$I$5),"REVIEW","WITHIN_BAND"))</f>
        <v>WITHIN_BAND</v>
      </c>
    </row>
    <row r="510" spans="1:28">
      <c r="A510" s="1" t="s">
        <v>894</v>
      </c>
      <c r="B510" s="6">
        <v>43831</v>
      </c>
      <c r="C510" s="1">
        <v>202001</v>
      </c>
      <c r="D510" s="1">
        <v>2020</v>
      </c>
      <c r="E510" s="1">
        <v>1</v>
      </c>
      <c r="F510" s="4" t="s">
        <v>271</v>
      </c>
      <c r="G510" s="4" t="s">
        <v>273</v>
      </c>
      <c r="H510" s="1">
        <v>696</v>
      </c>
      <c r="I510" s="4" t="s">
        <v>322</v>
      </c>
      <c r="J510" s="1" t="s">
        <v>323</v>
      </c>
      <c r="K510" s="1" t="s">
        <v>383</v>
      </c>
      <c r="L510" s="1">
        <v>3</v>
      </c>
      <c r="M510" s="1">
        <v>1</v>
      </c>
      <c r="N510" s="1" t="s">
        <v>384</v>
      </c>
      <c r="O510" s="1" t="s">
        <v>385</v>
      </c>
      <c r="P510" s="1">
        <v>0</v>
      </c>
      <c r="Q510" s="8">
        <v>213293</v>
      </c>
      <c r="R510" s="8">
        <v>11920</v>
      </c>
      <c r="S510" s="8">
        <v>27610</v>
      </c>
      <c r="T510" s="8" t="s">
        <v>386</v>
      </c>
      <c r="U510" s="9">
        <f>IF(R510&gt;0,Q510/R510,"")</f>
        <v>17.893708053691274</v>
      </c>
      <c r="V510" s="10">
        <f>SUMIFS(fct_world_monthly!$J$2:$J$361,fct_world_monthly!$C$2:$C$361,C510,fct_world_monthly!$F$2:$F$361,F510)</f>
        <v>42732824</v>
      </c>
      <c r="W510" s="11">
        <f>IF(V510&gt;0,Q510/V510,"")</f>
        <v>4.9913153411064058E-3</v>
      </c>
      <c r="X510" s="1" t="s">
        <v>232</v>
      </c>
      <c r="Y510" s="1" t="s">
        <v>166</v>
      </c>
      <c r="Z510" s="19">
        <f>IF(U510="","",SUMIFS(Unit_Value_Review_QC!$K$10:$K$53,Unit_Value_Review_QC!$I$10:$I$53,"PARTNER|"&amp;F510&amp;"|"&amp;I510))</f>
        <v>19.130986055641273</v>
      </c>
      <c r="AA510" s="20">
        <f>IFERROR(U510/Z510,"")</f>
        <v>0.93532596812566515</v>
      </c>
      <c r="AB510" s="4" t="str">
        <f>IF(OR(N510&lt;&gt;"REPORTED",U510=""),"NOT_APPLICABLE",IF(OR(AA510&lt;Unit_Value_Review_QC!$I$6,AA510&gt;Unit_Value_Review_QC!$I$5),"REVIEW","WITHIN_BAND"))</f>
        <v>WITHIN_BAND</v>
      </c>
    </row>
    <row r="511" spans="1:28">
      <c r="A511" s="1" t="s">
        <v>895</v>
      </c>
      <c r="B511" s="6">
        <v>43831</v>
      </c>
      <c r="C511" s="1">
        <v>202001</v>
      </c>
      <c r="D511" s="1">
        <v>2020</v>
      </c>
      <c r="E511" s="1">
        <v>1</v>
      </c>
      <c r="F511" s="4" t="s">
        <v>271</v>
      </c>
      <c r="G511" s="4" t="s">
        <v>273</v>
      </c>
      <c r="H511" s="1">
        <v>720</v>
      </c>
      <c r="I511" s="4" t="s">
        <v>325</v>
      </c>
      <c r="J511" s="1" t="s">
        <v>326</v>
      </c>
      <c r="K511" s="1" t="s">
        <v>383</v>
      </c>
      <c r="L511" s="1">
        <v>3</v>
      </c>
      <c r="M511" s="1">
        <v>1</v>
      </c>
      <c r="N511" s="1" t="s">
        <v>384</v>
      </c>
      <c r="O511" s="1" t="s">
        <v>385</v>
      </c>
      <c r="P511" s="1">
        <v>0</v>
      </c>
      <c r="Q511" s="8">
        <v>11603624</v>
      </c>
      <c r="R511" s="8">
        <v>431196</v>
      </c>
      <c r="S511" s="8">
        <v>1261309</v>
      </c>
      <c r="T511" s="8" t="s">
        <v>386</v>
      </c>
      <c r="U511" s="9">
        <f>IF(R511&gt;0,Q511/R511,"")</f>
        <v>26.910323843449383</v>
      </c>
      <c r="V511" s="10">
        <f>SUMIFS(fct_world_monthly!$J$2:$J$361,fct_world_monthly!$C$2:$C$361,C511,fct_world_monthly!$F$2:$F$361,F511)</f>
        <v>42732824</v>
      </c>
      <c r="W511" s="11">
        <f>IF(V511&gt;0,Q511/V511,"")</f>
        <v>0.27153889946519799</v>
      </c>
      <c r="X511" s="1" t="s">
        <v>232</v>
      </c>
      <c r="Y511" s="1" t="s">
        <v>166</v>
      </c>
      <c r="Z511" s="19">
        <f>IF(U511="","",SUMIFS(Unit_Value_Review_QC!$K$10:$K$53,Unit_Value_Review_QC!$I$10:$I$53,"PARTNER|"&amp;F511&amp;"|"&amp;I511))</f>
        <v>27.635683246354834</v>
      </c>
      <c r="AA511" s="20">
        <f>IFERROR(U511/Z511,"")</f>
        <v>0.97375279646827162</v>
      </c>
      <c r="AB511" s="4" t="str">
        <f>IF(OR(N511&lt;&gt;"REPORTED",U511=""),"NOT_APPLICABLE",IF(OR(AA511&lt;Unit_Value_Review_QC!$I$6,AA511&gt;Unit_Value_Review_QC!$I$5),"REVIEW","WITHIN_BAND"))</f>
        <v>WITHIN_BAND</v>
      </c>
    </row>
    <row r="512" spans="1:28">
      <c r="A512" s="1" t="s">
        <v>896</v>
      </c>
      <c r="B512" s="6">
        <v>43831</v>
      </c>
      <c r="C512" s="1">
        <v>202001</v>
      </c>
      <c r="D512" s="1">
        <v>2020</v>
      </c>
      <c r="E512" s="1">
        <v>1</v>
      </c>
      <c r="F512" s="4" t="s">
        <v>278</v>
      </c>
      <c r="G512" s="4" t="s">
        <v>279</v>
      </c>
      <c r="H512" s="1">
        <v>52</v>
      </c>
      <c r="I512" s="4" t="s">
        <v>296</v>
      </c>
      <c r="J512" s="1" t="s">
        <v>297</v>
      </c>
      <c r="K512" s="1" t="s">
        <v>383</v>
      </c>
      <c r="L512" s="1">
        <v>3</v>
      </c>
      <c r="M512" s="1">
        <v>1</v>
      </c>
      <c r="N512" s="1" t="s">
        <v>384</v>
      </c>
      <c r="O512" s="1" t="s">
        <v>385</v>
      </c>
      <c r="P512" s="1">
        <v>0</v>
      </c>
      <c r="Q512" s="8">
        <v>1077007</v>
      </c>
      <c r="R512" s="8">
        <v>37766</v>
      </c>
      <c r="S512" s="8">
        <v>121163</v>
      </c>
      <c r="T512" s="8" t="s">
        <v>386</v>
      </c>
      <c r="U512" s="9">
        <f>IF(R512&gt;0,Q512/R512,"")</f>
        <v>28.517899698141186</v>
      </c>
      <c r="V512" s="10">
        <f>SUMIFS(fct_world_monthly!$J$2:$J$361,fct_world_monthly!$C$2:$C$361,C512,fct_world_monthly!$F$2:$F$361,F512)</f>
        <v>37262493</v>
      </c>
      <c r="W512" s="11">
        <f>IF(V512&gt;0,Q512/V512,"")</f>
        <v>2.8903245952974752E-2</v>
      </c>
      <c r="X512" s="1" t="s">
        <v>232</v>
      </c>
      <c r="Y512" s="1" t="s">
        <v>166</v>
      </c>
      <c r="Z512" s="19">
        <f>IF(U512="","",SUMIFS(Unit_Value_Review_QC!$K$10:$K$53,Unit_Value_Review_QC!$I$10:$I$53,"PARTNER|"&amp;F512&amp;"|"&amp;I512))</f>
        <v>35.036766549381447</v>
      </c>
      <c r="AA512" s="20">
        <f>IFERROR(U512/Z512,"")</f>
        <v>0.81394211015298878</v>
      </c>
      <c r="AB512" s="4" t="str">
        <f>IF(OR(N512&lt;&gt;"REPORTED",U512=""),"NOT_APPLICABLE",IF(OR(AA512&lt;Unit_Value_Review_QC!$I$6,AA512&gt;Unit_Value_Review_QC!$I$5),"REVIEW","WITHIN_BAND"))</f>
        <v>WITHIN_BAND</v>
      </c>
    </row>
    <row r="513" spans="1:28">
      <c r="A513" s="1" t="s">
        <v>897</v>
      </c>
      <c r="B513" s="6">
        <v>43831</v>
      </c>
      <c r="C513" s="1">
        <v>202001</v>
      </c>
      <c r="D513" s="1">
        <v>2020</v>
      </c>
      <c r="E513" s="1">
        <v>1</v>
      </c>
      <c r="F513" s="4" t="s">
        <v>278</v>
      </c>
      <c r="G513" s="4" t="s">
        <v>279</v>
      </c>
      <c r="H513" s="1">
        <v>204</v>
      </c>
      <c r="I513" s="4" t="s">
        <v>301</v>
      </c>
      <c r="J513" s="1" t="s">
        <v>302</v>
      </c>
      <c r="K513" s="1" t="s">
        <v>383</v>
      </c>
      <c r="L513" s="1">
        <v>3</v>
      </c>
      <c r="M513" s="1">
        <v>1</v>
      </c>
      <c r="N513" s="1" t="s">
        <v>384</v>
      </c>
      <c r="O513" s="1" t="s">
        <v>385</v>
      </c>
      <c r="P513" s="1">
        <v>0</v>
      </c>
      <c r="Q513" s="8">
        <v>10864</v>
      </c>
      <c r="R513" s="8">
        <v>364</v>
      </c>
      <c r="S513" s="8">
        <v>1369</v>
      </c>
      <c r="T513" s="8" t="s">
        <v>386</v>
      </c>
      <c r="U513" s="9">
        <f>IF(R513&gt;0,Q513/R513,"")</f>
        <v>29.846153846153847</v>
      </c>
      <c r="V513" s="10">
        <f>SUMIFS(fct_world_monthly!$J$2:$J$361,fct_world_monthly!$C$2:$C$361,C513,fct_world_monthly!$F$2:$F$361,F513)</f>
        <v>37262493</v>
      </c>
      <c r="W513" s="11">
        <f>IF(V513&gt;0,Q513/V513,"")</f>
        <v>2.9155322484730154E-4</v>
      </c>
      <c r="X513" s="1" t="s">
        <v>232</v>
      </c>
      <c r="Y513" s="1" t="s">
        <v>166</v>
      </c>
      <c r="Z513" s="19">
        <f>IF(U513="","",SUMIFS(Unit_Value_Review_QC!$K$10:$K$53,Unit_Value_Review_QC!$I$10:$I$53,"PARTNER|"&amp;F513&amp;"|"&amp;I513))</f>
        <v>33.195880622110131</v>
      </c>
      <c r="AA513" s="20">
        <f>IFERROR(U513/Z513,"")</f>
        <v>0.89909209476656582</v>
      </c>
      <c r="AB513" s="4" t="str">
        <f>IF(OR(N513&lt;&gt;"REPORTED",U513=""),"NOT_APPLICABLE",IF(OR(AA513&lt;Unit_Value_Review_QC!$I$6,AA513&gt;Unit_Value_Review_QC!$I$5),"REVIEW","WITHIN_BAND"))</f>
        <v>WITHIN_BAND</v>
      </c>
    </row>
    <row r="514" spans="1:28">
      <c r="A514" s="1" t="s">
        <v>898</v>
      </c>
      <c r="B514" s="6">
        <v>43831</v>
      </c>
      <c r="C514" s="1">
        <v>202001</v>
      </c>
      <c r="D514" s="1">
        <v>2020</v>
      </c>
      <c r="E514" s="1">
        <v>1</v>
      </c>
      <c r="F514" s="4" t="s">
        <v>278</v>
      </c>
      <c r="G514" s="4" t="s">
        <v>279</v>
      </c>
      <c r="H514" s="1">
        <v>662</v>
      </c>
      <c r="I514" s="4" t="s">
        <v>304</v>
      </c>
      <c r="J514" s="1" t="s">
        <v>305</v>
      </c>
      <c r="K514" s="1" t="s">
        <v>383</v>
      </c>
      <c r="L514" s="1">
        <v>3</v>
      </c>
      <c r="M514" s="1">
        <v>1</v>
      </c>
      <c r="N514" s="1" t="s">
        <v>384</v>
      </c>
      <c r="O514" s="1" t="s">
        <v>385</v>
      </c>
      <c r="P514" s="1">
        <v>0</v>
      </c>
      <c r="Q514" s="8">
        <v>12184</v>
      </c>
      <c r="R514" s="8">
        <v>1735</v>
      </c>
      <c r="S514" s="8">
        <v>2971</v>
      </c>
      <c r="T514" s="8" t="s">
        <v>386</v>
      </c>
      <c r="U514" s="9">
        <f>IF(R514&gt;0,Q514/R514,"")</f>
        <v>7.0224783861671467</v>
      </c>
      <c r="V514" s="10">
        <f>SUMIFS(fct_world_monthly!$J$2:$J$361,fct_world_monthly!$C$2:$C$361,C514,fct_world_monthly!$F$2:$F$361,F514)</f>
        <v>37262493</v>
      </c>
      <c r="W514" s="11">
        <f>IF(V514&gt;0,Q514/V514,"")</f>
        <v>3.2697758574553774E-4</v>
      </c>
      <c r="X514" s="1" t="s">
        <v>232</v>
      </c>
      <c r="Y514" s="1" t="s">
        <v>166</v>
      </c>
      <c r="Z514" s="19">
        <f>IF(U514="","",SUMIFS(Unit_Value_Review_QC!$K$10:$K$53,Unit_Value_Review_QC!$I$10:$I$53,"PARTNER|"&amp;F514&amp;"|"&amp;I514))</f>
        <v>11.552282298889692</v>
      </c>
      <c r="AA514" s="20">
        <f>IFERROR(U514/Z514,"")</f>
        <v>0.60788666728150231</v>
      </c>
      <c r="AB514" s="4" t="str">
        <f>IF(OR(N514&lt;&gt;"REPORTED",U514=""),"NOT_APPLICABLE",IF(OR(AA514&lt;Unit_Value_Review_QC!$I$6,AA514&gt;Unit_Value_Review_QC!$I$5),"REVIEW","WITHIN_BAND"))</f>
        <v>WITHIN_BAND</v>
      </c>
    </row>
    <row r="515" spans="1:28">
      <c r="A515" s="1" t="s">
        <v>899</v>
      </c>
      <c r="B515" s="6">
        <v>43831</v>
      </c>
      <c r="C515" s="1">
        <v>202001</v>
      </c>
      <c r="D515" s="1">
        <v>2020</v>
      </c>
      <c r="E515" s="1">
        <v>1</v>
      </c>
      <c r="F515" s="4" t="s">
        <v>278</v>
      </c>
      <c r="G515" s="4" t="s">
        <v>279</v>
      </c>
      <c r="H515" s="1">
        <v>664</v>
      </c>
      <c r="I515" s="4" t="s">
        <v>307</v>
      </c>
      <c r="J515" s="1" t="s">
        <v>308</v>
      </c>
      <c r="K515" s="1" t="s">
        <v>383</v>
      </c>
      <c r="L515" s="1">
        <v>3</v>
      </c>
      <c r="M515" s="1">
        <v>1</v>
      </c>
      <c r="N515" s="1" t="s">
        <v>384</v>
      </c>
      <c r="O515" s="1" t="s">
        <v>385</v>
      </c>
      <c r="P515" s="1">
        <v>0</v>
      </c>
      <c r="Q515" s="8">
        <v>4435177</v>
      </c>
      <c r="R515" s="8">
        <v>216175</v>
      </c>
      <c r="S515" s="8">
        <v>715263</v>
      </c>
      <c r="T515" s="8" t="s">
        <v>386</v>
      </c>
      <c r="U515" s="9">
        <f>IF(R515&gt;0,Q515/R515,"")</f>
        <v>20.516604602752398</v>
      </c>
      <c r="V515" s="10">
        <f>SUMIFS(fct_world_monthly!$J$2:$J$361,fct_world_monthly!$C$2:$C$361,C515,fct_world_monthly!$F$2:$F$361,F515)</f>
        <v>37262493</v>
      </c>
      <c r="W515" s="11">
        <f>IF(V515&gt;0,Q515/V515,"")</f>
        <v>0.1190252353754216</v>
      </c>
      <c r="X515" s="1" t="s">
        <v>232</v>
      </c>
      <c r="Y515" s="1" t="s">
        <v>166</v>
      </c>
      <c r="Z515" s="19">
        <f>IF(U515="","",SUMIFS(Unit_Value_Review_QC!$K$10:$K$53,Unit_Value_Review_QC!$I$10:$I$53,"PARTNER|"&amp;F515&amp;"|"&amp;I515))</f>
        <v>20.753901094655859</v>
      </c>
      <c r="AA515" s="20">
        <f>IFERROR(U515/Z515,"")</f>
        <v>0.98856617409800773</v>
      </c>
      <c r="AB515" s="4" t="str">
        <f>IF(OR(N515&lt;&gt;"REPORTED",U515=""),"NOT_APPLICABLE",IF(OR(AA515&lt;Unit_Value_Review_QC!$I$6,AA515&gt;Unit_Value_Review_QC!$I$5),"REVIEW","WITHIN_BAND"))</f>
        <v>WITHIN_BAND</v>
      </c>
    </row>
    <row r="516" spans="1:28">
      <c r="A516" s="1" t="s">
        <v>900</v>
      </c>
      <c r="B516" s="6">
        <v>43831</v>
      </c>
      <c r="C516" s="1">
        <v>202001</v>
      </c>
      <c r="D516" s="1">
        <v>2020</v>
      </c>
      <c r="E516" s="1">
        <v>1</v>
      </c>
      <c r="F516" s="4" t="s">
        <v>278</v>
      </c>
      <c r="G516" s="4" t="s">
        <v>279</v>
      </c>
      <c r="H516" s="1">
        <v>666</v>
      </c>
      <c r="I516" s="4" t="s">
        <v>310</v>
      </c>
      <c r="J516" s="1" t="s">
        <v>311</v>
      </c>
      <c r="K516" s="1" t="s">
        <v>383</v>
      </c>
      <c r="L516" s="1">
        <v>3</v>
      </c>
      <c r="M516" s="1">
        <v>1</v>
      </c>
      <c r="N516" s="1" t="s">
        <v>384</v>
      </c>
      <c r="O516" s="1" t="s">
        <v>385</v>
      </c>
      <c r="P516" s="1">
        <v>0</v>
      </c>
      <c r="Q516" s="8">
        <v>10278144</v>
      </c>
      <c r="R516" s="8">
        <v>705790</v>
      </c>
      <c r="S516" s="8">
        <v>2352827</v>
      </c>
      <c r="T516" s="8" t="s">
        <v>386</v>
      </c>
      <c r="U516" s="9">
        <f>IF(R516&gt;0,Q516/R516,"")</f>
        <v>14.562609274713441</v>
      </c>
      <c r="V516" s="10">
        <f>SUMIFS(fct_world_monthly!$J$2:$J$361,fct_world_monthly!$C$2:$C$361,C516,fct_world_monthly!$F$2:$F$361,F516)</f>
        <v>37262493</v>
      </c>
      <c r="W516" s="11">
        <f>IF(V516&gt;0,Q516/V516,"")</f>
        <v>0.27583082001518255</v>
      </c>
      <c r="X516" s="1" t="s">
        <v>232</v>
      </c>
      <c r="Y516" s="1" t="s">
        <v>166</v>
      </c>
      <c r="Z516" s="19">
        <f>IF(U516="","",SUMIFS(Unit_Value_Review_QC!$K$10:$K$53,Unit_Value_Review_QC!$I$10:$I$53,"PARTNER|"&amp;F516&amp;"|"&amp;I516))</f>
        <v>16.653214733323903</v>
      </c>
      <c r="AA516" s="20">
        <f>IFERROR(U516/Z516,"")</f>
        <v>0.87446234903660625</v>
      </c>
      <c r="AB516" s="4" t="str">
        <f>IF(OR(N516&lt;&gt;"REPORTED",U516=""),"NOT_APPLICABLE",IF(OR(AA516&lt;Unit_Value_Review_QC!$I$6,AA516&gt;Unit_Value_Review_QC!$I$5),"REVIEW","WITHIN_BAND"))</f>
        <v>WITHIN_BAND</v>
      </c>
    </row>
    <row r="517" spans="1:28">
      <c r="A517" s="1" t="s">
        <v>901</v>
      </c>
      <c r="B517" s="6">
        <v>43831</v>
      </c>
      <c r="C517" s="1">
        <v>202001</v>
      </c>
      <c r="D517" s="1">
        <v>2020</v>
      </c>
      <c r="E517" s="1">
        <v>1</v>
      </c>
      <c r="F517" s="4" t="s">
        <v>278</v>
      </c>
      <c r="G517" s="4" t="s">
        <v>279</v>
      </c>
      <c r="H517" s="1">
        <v>669</v>
      </c>
      <c r="I517" s="4" t="s">
        <v>313</v>
      </c>
      <c r="J517" s="1" t="s">
        <v>314</v>
      </c>
      <c r="K517" s="1" t="s">
        <v>383</v>
      </c>
      <c r="L517" s="1">
        <v>3</v>
      </c>
      <c r="M517" s="1">
        <v>1</v>
      </c>
      <c r="N517" s="1" t="s">
        <v>384</v>
      </c>
      <c r="O517" s="1" t="s">
        <v>385</v>
      </c>
      <c r="P517" s="1">
        <v>0</v>
      </c>
      <c r="Q517" s="8">
        <v>520773</v>
      </c>
      <c r="R517" s="8">
        <v>24350</v>
      </c>
      <c r="S517" s="8">
        <v>84794</v>
      </c>
      <c r="T517" s="8" t="s">
        <v>386</v>
      </c>
      <c r="U517" s="9">
        <f>IF(R517&gt;0,Q517/R517,"")</f>
        <v>21.386981519507188</v>
      </c>
      <c r="V517" s="10">
        <f>SUMIFS(fct_world_monthly!$J$2:$J$361,fct_world_monthly!$C$2:$C$361,C517,fct_world_monthly!$F$2:$F$361,F517)</f>
        <v>37262493</v>
      </c>
      <c r="W517" s="11">
        <f>IF(V517&gt;0,Q517/V517,"")</f>
        <v>1.3975795983376636E-2</v>
      </c>
      <c r="X517" s="1" t="s">
        <v>232</v>
      </c>
      <c r="Y517" s="1" t="s">
        <v>166</v>
      </c>
      <c r="Z517" s="19">
        <f>IF(U517="","",SUMIFS(Unit_Value_Review_QC!$K$10:$K$53,Unit_Value_Review_QC!$I$10:$I$53,"PARTNER|"&amp;F517&amp;"|"&amp;I517))</f>
        <v>20.668787815742178</v>
      </c>
      <c r="AA517" s="20">
        <f>IFERROR(U517/Z517,"")</f>
        <v>1.0347477418689259</v>
      </c>
      <c r="AB517" s="4" t="str">
        <f>IF(OR(N517&lt;&gt;"REPORTED",U517=""),"NOT_APPLICABLE",IF(OR(AA517&lt;Unit_Value_Review_QC!$I$6,AA517&gt;Unit_Value_Review_QC!$I$5),"REVIEW","WITHIN_BAND"))</f>
        <v>WITHIN_BAND</v>
      </c>
    </row>
    <row r="518" spans="1:28">
      <c r="A518" s="1" t="s">
        <v>902</v>
      </c>
      <c r="B518" s="6">
        <v>43831</v>
      </c>
      <c r="C518" s="1">
        <v>202001</v>
      </c>
      <c r="D518" s="1">
        <v>2020</v>
      </c>
      <c r="E518" s="1">
        <v>1</v>
      </c>
      <c r="F518" s="4" t="s">
        <v>278</v>
      </c>
      <c r="G518" s="4" t="s">
        <v>279</v>
      </c>
      <c r="H518" s="1">
        <v>676</v>
      </c>
      <c r="I518" s="4" t="s">
        <v>316</v>
      </c>
      <c r="J518" s="1" t="s">
        <v>317</v>
      </c>
      <c r="K518" s="1" t="s">
        <v>383</v>
      </c>
      <c r="L518" s="1">
        <v>3</v>
      </c>
      <c r="M518" s="1">
        <v>1</v>
      </c>
      <c r="N518" s="1" t="s">
        <v>384</v>
      </c>
      <c r="O518" s="1" t="s">
        <v>385</v>
      </c>
      <c r="P518" s="1">
        <v>0</v>
      </c>
      <c r="Q518" s="8">
        <v>45082</v>
      </c>
      <c r="R518" s="8">
        <v>1798</v>
      </c>
      <c r="S518" s="8">
        <v>7891</v>
      </c>
      <c r="T518" s="8" t="s">
        <v>386</v>
      </c>
      <c r="U518" s="9">
        <f>IF(R518&gt;0,Q518/R518,"")</f>
        <v>25.073414905450502</v>
      </c>
      <c r="V518" s="10">
        <f>SUMIFS(fct_world_monthly!$J$2:$J$361,fct_world_monthly!$C$2:$C$361,C518,fct_world_monthly!$F$2:$F$361,F518)</f>
        <v>37262493</v>
      </c>
      <c r="W518" s="11">
        <f>IF(V518&gt;0,Q518/V518,"")</f>
        <v>1.2098492712229426E-3</v>
      </c>
      <c r="X518" s="1" t="s">
        <v>232</v>
      </c>
      <c r="Y518" s="1" t="s">
        <v>166</v>
      </c>
      <c r="Z518" s="19">
        <f>IF(U518="","",SUMIFS(Unit_Value_Review_QC!$K$10:$K$53,Unit_Value_Review_QC!$I$10:$I$53,"PARTNER|"&amp;F518&amp;"|"&amp;I518))</f>
        <v>22.71683967704729</v>
      </c>
      <c r="AA518" s="20">
        <f>IFERROR(U518/Z518,"")</f>
        <v>1.1037369309246063</v>
      </c>
      <c r="AB518" s="4" t="str">
        <f>IF(OR(N518&lt;&gt;"REPORTED",U518=""),"NOT_APPLICABLE",IF(OR(AA518&lt;Unit_Value_Review_QC!$I$6,AA518&gt;Unit_Value_Review_QC!$I$5),"REVIEW","WITHIN_BAND"))</f>
        <v>WITHIN_BAND</v>
      </c>
    </row>
    <row r="519" spans="1:28">
      <c r="A519" s="1" t="s">
        <v>903</v>
      </c>
      <c r="B519" s="6">
        <v>43831</v>
      </c>
      <c r="C519" s="1">
        <v>202001</v>
      </c>
      <c r="D519" s="1">
        <v>2020</v>
      </c>
      <c r="E519" s="1">
        <v>1</v>
      </c>
      <c r="F519" s="4" t="s">
        <v>278</v>
      </c>
      <c r="G519" s="4" t="s">
        <v>279</v>
      </c>
      <c r="H519" s="1">
        <v>690</v>
      </c>
      <c r="I519" s="4" t="s">
        <v>319</v>
      </c>
      <c r="J519" s="1" t="s">
        <v>320</v>
      </c>
      <c r="K519" s="1" t="s">
        <v>383</v>
      </c>
      <c r="L519" s="1">
        <v>3</v>
      </c>
      <c r="M519" s="1">
        <v>1</v>
      </c>
      <c r="N519" s="1" t="s">
        <v>384</v>
      </c>
      <c r="O519" s="1" t="s">
        <v>385</v>
      </c>
      <c r="P519" s="1">
        <v>0</v>
      </c>
      <c r="Q519" s="8">
        <v>2261274</v>
      </c>
      <c r="R519" s="8">
        <v>107836</v>
      </c>
      <c r="S519" s="8">
        <v>319815</v>
      </c>
      <c r="T519" s="8" t="s">
        <v>386</v>
      </c>
      <c r="U519" s="9">
        <f>IF(R519&gt;0,Q519/R519,"")</f>
        <v>20.969564894840314</v>
      </c>
      <c r="V519" s="10">
        <f>SUMIFS(fct_world_monthly!$J$2:$J$361,fct_world_monthly!$C$2:$C$361,C519,fct_world_monthly!$F$2:$F$361,F519)</f>
        <v>37262493</v>
      </c>
      <c r="W519" s="11">
        <f>IF(V519&gt;0,Q519/V519,"")</f>
        <v>6.0684989595301636E-2</v>
      </c>
      <c r="X519" s="1" t="s">
        <v>232</v>
      </c>
      <c r="Y519" s="1" t="s">
        <v>166</v>
      </c>
      <c r="Z519" s="19">
        <f>IF(U519="","",SUMIFS(Unit_Value_Review_QC!$K$10:$K$53,Unit_Value_Review_QC!$I$10:$I$53,"PARTNER|"&amp;F519&amp;"|"&amp;I519))</f>
        <v>28.158453665195097</v>
      </c>
      <c r="AA519" s="20">
        <f>IFERROR(U519/Z519,"")</f>
        <v>0.74469873751481885</v>
      </c>
      <c r="AB519" s="4" t="str">
        <f>IF(OR(N519&lt;&gt;"REPORTED",U519=""),"NOT_APPLICABLE",IF(OR(AA519&lt;Unit_Value_Review_QC!$I$6,AA519&gt;Unit_Value_Review_QC!$I$5),"REVIEW","WITHIN_BAND"))</f>
        <v>WITHIN_BAND</v>
      </c>
    </row>
    <row r="520" spans="1:28">
      <c r="A520" s="1" t="s">
        <v>904</v>
      </c>
      <c r="B520" s="6">
        <v>43831</v>
      </c>
      <c r="C520" s="1">
        <v>202001</v>
      </c>
      <c r="D520" s="1">
        <v>2020</v>
      </c>
      <c r="E520" s="1">
        <v>1</v>
      </c>
      <c r="F520" s="4" t="s">
        <v>278</v>
      </c>
      <c r="G520" s="4" t="s">
        <v>279</v>
      </c>
      <c r="H520" s="1">
        <v>696</v>
      </c>
      <c r="I520" s="4" t="s">
        <v>322</v>
      </c>
      <c r="J520" s="1" t="s">
        <v>323</v>
      </c>
      <c r="K520" s="1" t="s">
        <v>383</v>
      </c>
      <c r="L520" s="1">
        <v>3</v>
      </c>
      <c r="M520" s="1">
        <v>1</v>
      </c>
      <c r="N520" s="1" t="s">
        <v>384</v>
      </c>
      <c r="O520" s="1" t="s">
        <v>385</v>
      </c>
      <c r="P520" s="1">
        <v>0</v>
      </c>
      <c r="Q520" s="8">
        <v>1136610</v>
      </c>
      <c r="R520" s="8">
        <v>45663</v>
      </c>
      <c r="S520" s="8">
        <v>150339</v>
      </c>
      <c r="T520" s="8" t="s">
        <v>386</v>
      </c>
      <c r="U520" s="9">
        <f>IF(R520&gt;0,Q520/R520,"")</f>
        <v>24.891268642007752</v>
      </c>
      <c r="V520" s="10">
        <f>SUMIFS(fct_world_monthly!$J$2:$J$361,fct_world_monthly!$C$2:$C$361,C520,fct_world_monthly!$F$2:$F$361,F520)</f>
        <v>37262493</v>
      </c>
      <c r="W520" s="11">
        <f>IF(V520&gt;0,Q520/V520,"")</f>
        <v>3.0502790030715335E-2</v>
      </c>
      <c r="X520" s="1" t="s">
        <v>232</v>
      </c>
      <c r="Y520" s="1" t="s">
        <v>166</v>
      </c>
      <c r="Z520" s="19">
        <f>IF(U520="","",SUMIFS(Unit_Value_Review_QC!$K$10:$K$53,Unit_Value_Review_QC!$I$10:$I$53,"PARTNER|"&amp;F520&amp;"|"&amp;I520))</f>
        <v>25.266638688646662</v>
      </c>
      <c r="AA520" s="20">
        <f>IFERROR(U520/Z520,"")</f>
        <v>0.98514364924972875</v>
      </c>
      <c r="AB520" s="4" t="str">
        <f>IF(OR(N520&lt;&gt;"REPORTED",U520=""),"NOT_APPLICABLE",IF(OR(AA520&lt;Unit_Value_Review_QC!$I$6,AA520&gt;Unit_Value_Review_QC!$I$5),"REVIEW","WITHIN_BAND"))</f>
        <v>WITHIN_BAND</v>
      </c>
    </row>
    <row r="521" spans="1:28">
      <c r="A521" s="1" t="s">
        <v>905</v>
      </c>
      <c r="B521" s="6">
        <v>43831</v>
      </c>
      <c r="C521" s="1">
        <v>202001</v>
      </c>
      <c r="D521" s="1">
        <v>2020</v>
      </c>
      <c r="E521" s="1">
        <v>1</v>
      </c>
      <c r="F521" s="4" t="s">
        <v>278</v>
      </c>
      <c r="G521" s="4" t="s">
        <v>279</v>
      </c>
      <c r="H521" s="1">
        <v>720</v>
      </c>
      <c r="I521" s="4" t="s">
        <v>325</v>
      </c>
      <c r="J521" s="1" t="s">
        <v>326</v>
      </c>
      <c r="K521" s="1" t="s">
        <v>383</v>
      </c>
      <c r="L521" s="1">
        <v>3</v>
      </c>
      <c r="M521" s="1">
        <v>1</v>
      </c>
      <c r="N521" s="1" t="s">
        <v>384</v>
      </c>
      <c r="O521" s="1" t="s">
        <v>385</v>
      </c>
      <c r="P521" s="1">
        <v>0</v>
      </c>
      <c r="Q521" s="8">
        <v>2824824</v>
      </c>
      <c r="R521" s="8">
        <v>124578</v>
      </c>
      <c r="S521" s="8">
        <v>369596</v>
      </c>
      <c r="T521" s="8" t="s">
        <v>386</v>
      </c>
      <c r="U521" s="9">
        <f>IF(R521&gt;0,Q521/R521,"")</f>
        <v>22.675143283725859</v>
      </c>
      <c r="V521" s="10">
        <f>SUMIFS(fct_world_monthly!$J$2:$J$361,fct_world_monthly!$C$2:$C$361,C521,fct_world_monthly!$F$2:$F$361,F521)</f>
        <v>37262493</v>
      </c>
      <c r="W521" s="11">
        <f>IF(V521&gt;0,Q521/V521,"")</f>
        <v>7.5808776401514524E-2</v>
      </c>
      <c r="X521" s="1" t="s">
        <v>232</v>
      </c>
      <c r="Y521" s="1" t="s">
        <v>166</v>
      </c>
      <c r="Z521" s="19">
        <f>IF(U521="","",SUMIFS(Unit_Value_Review_QC!$K$10:$K$53,Unit_Value_Review_QC!$I$10:$I$53,"PARTNER|"&amp;F521&amp;"|"&amp;I521))</f>
        <v>23.211497613909994</v>
      </c>
      <c r="AA521" s="20">
        <f>IFERROR(U521/Z521,"")</f>
        <v>0.97689273052925663</v>
      </c>
      <c r="AB521" s="4" t="str">
        <f>IF(OR(N521&lt;&gt;"REPORTED",U521=""),"NOT_APPLICABLE",IF(OR(AA521&lt;Unit_Value_Review_QC!$I$6,AA521&gt;Unit_Value_Review_QC!$I$5),"REVIEW","WITHIN_BAND"))</f>
        <v>WITHIN_BAND</v>
      </c>
    </row>
    <row r="522" spans="1:28">
      <c r="A522" s="1" t="s">
        <v>906</v>
      </c>
      <c r="B522" s="6">
        <v>43862</v>
      </c>
      <c r="C522" s="1">
        <v>202002</v>
      </c>
      <c r="D522" s="1">
        <v>2020</v>
      </c>
      <c r="E522" s="1">
        <v>2</v>
      </c>
      <c r="F522" s="4" t="s">
        <v>256</v>
      </c>
      <c r="G522" s="4" t="s">
        <v>258</v>
      </c>
      <c r="H522" s="1">
        <v>52</v>
      </c>
      <c r="I522" s="4" t="s">
        <v>296</v>
      </c>
      <c r="J522" s="1" t="s">
        <v>297</v>
      </c>
      <c r="K522" s="1" t="s">
        <v>383</v>
      </c>
      <c r="L522" s="1">
        <v>3</v>
      </c>
      <c r="M522" s="1">
        <v>1</v>
      </c>
      <c r="N522" s="1" t="s">
        <v>384</v>
      </c>
      <c r="O522" s="1" t="s">
        <v>385</v>
      </c>
      <c r="P522" s="1">
        <v>0</v>
      </c>
      <c r="Q522" s="8">
        <v>12157683</v>
      </c>
      <c r="R522" s="8">
        <v>615879</v>
      </c>
      <c r="S522" s="8">
        <v>3364313</v>
      </c>
      <c r="T522" s="8" t="s">
        <v>386</v>
      </c>
      <c r="U522" s="9">
        <f>IF(R522&gt;0,Q522/R522,"")</f>
        <v>19.740375950470792</v>
      </c>
      <c r="V522" s="10">
        <f>SUMIFS(fct_world_monthly!$J$2:$J$361,fct_world_monthly!$C$2:$C$361,C522,fct_world_monthly!$F$2:$F$361,F522)</f>
        <v>114987239</v>
      </c>
      <c r="W522" s="11">
        <f>IF(V522&gt;0,Q522/V522,"")</f>
        <v>0.10573071504047506</v>
      </c>
      <c r="X522" s="1" t="s">
        <v>232</v>
      </c>
      <c r="Y522" s="1" t="s">
        <v>166</v>
      </c>
      <c r="Z522" s="19">
        <f>IF(U522="","",SUMIFS(Unit_Value_Review_QC!$K$10:$K$53,Unit_Value_Review_QC!$I$10:$I$53,"PARTNER|"&amp;F522&amp;"|"&amp;I522))</f>
        <v>20.461444760337919</v>
      </c>
      <c r="AA522" s="20">
        <f>IFERROR(U522/Z522,"")</f>
        <v>0.96475963362739503</v>
      </c>
      <c r="AB522" s="4" t="str">
        <f>IF(OR(N522&lt;&gt;"REPORTED",U522=""),"NOT_APPLICABLE",IF(OR(AA522&lt;Unit_Value_Review_QC!$I$6,AA522&gt;Unit_Value_Review_QC!$I$5),"REVIEW","WITHIN_BAND"))</f>
        <v>WITHIN_BAND</v>
      </c>
    </row>
    <row r="523" spans="1:28">
      <c r="A523" s="1" t="s">
        <v>907</v>
      </c>
      <c r="B523" s="6">
        <v>43862</v>
      </c>
      <c r="C523" s="1">
        <v>202002</v>
      </c>
      <c r="D523" s="1">
        <v>2020</v>
      </c>
      <c r="E523" s="1">
        <v>2</v>
      </c>
      <c r="F523" s="4" t="s">
        <v>256</v>
      </c>
      <c r="G523" s="4" t="s">
        <v>258</v>
      </c>
      <c r="H523" s="1">
        <v>204</v>
      </c>
      <c r="I523" s="4" t="s">
        <v>301</v>
      </c>
      <c r="J523" s="1" t="s">
        <v>302</v>
      </c>
      <c r="K523" s="1" t="s">
        <v>383</v>
      </c>
      <c r="L523" s="1">
        <v>3</v>
      </c>
      <c r="M523" s="1">
        <v>1</v>
      </c>
      <c r="N523" s="1" t="s">
        <v>384</v>
      </c>
      <c r="O523" s="1" t="s">
        <v>385</v>
      </c>
      <c r="P523" s="1">
        <v>0</v>
      </c>
      <c r="Q523" s="8">
        <v>629492</v>
      </c>
      <c r="R523" s="8">
        <v>75185</v>
      </c>
      <c r="S523" s="8">
        <v>504590</v>
      </c>
      <c r="T523" s="8" t="s">
        <v>386</v>
      </c>
      <c r="U523" s="9">
        <f>IF(R523&gt;0,Q523/R523,"")</f>
        <v>8.3725743166855082</v>
      </c>
      <c r="V523" s="10">
        <f>SUMIFS(fct_world_monthly!$J$2:$J$361,fct_world_monthly!$C$2:$C$361,C523,fct_world_monthly!$F$2:$F$361,F523)</f>
        <v>114987239</v>
      </c>
      <c r="W523" s="11">
        <f>IF(V523&gt;0,Q523/V523,"")</f>
        <v>5.4744509519008451E-3</v>
      </c>
      <c r="X523" s="1" t="s">
        <v>232</v>
      </c>
      <c r="Y523" s="1" t="s">
        <v>166</v>
      </c>
      <c r="Z523" s="19">
        <f>IF(U523="","",SUMIFS(Unit_Value_Review_QC!$K$10:$K$53,Unit_Value_Review_QC!$I$10:$I$53,"PARTNER|"&amp;F523&amp;"|"&amp;I523))</f>
        <v>7.8392981154747989</v>
      </c>
      <c r="AA523" s="20">
        <f>IFERROR(U523/Z523,"")</f>
        <v>1.0680260137266653</v>
      </c>
      <c r="AB523" s="4" t="str">
        <f>IF(OR(N523&lt;&gt;"REPORTED",U523=""),"NOT_APPLICABLE",IF(OR(AA523&lt;Unit_Value_Review_QC!$I$6,AA523&gt;Unit_Value_Review_QC!$I$5),"REVIEW","WITHIN_BAND"))</f>
        <v>WITHIN_BAND</v>
      </c>
    </row>
    <row r="524" spans="1:28">
      <c r="A524" s="1" t="s">
        <v>908</v>
      </c>
      <c r="B524" s="6">
        <v>43862</v>
      </c>
      <c r="C524" s="1">
        <v>202002</v>
      </c>
      <c r="D524" s="1">
        <v>2020</v>
      </c>
      <c r="E524" s="1">
        <v>2</v>
      </c>
      <c r="F524" s="4" t="s">
        <v>256</v>
      </c>
      <c r="G524" s="4" t="s">
        <v>258</v>
      </c>
      <c r="H524" s="1">
        <v>662</v>
      </c>
      <c r="I524" s="4" t="s">
        <v>304</v>
      </c>
      <c r="J524" s="1" t="s">
        <v>305</v>
      </c>
      <c r="K524" s="1" t="s">
        <v>383</v>
      </c>
      <c r="L524" s="1">
        <v>3</v>
      </c>
      <c r="M524" s="1">
        <v>1</v>
      </c>
      <c r="N524" s="1" t="s">
        <v>384</v>
      </c>
      <c r="O524" s="1" t="s">
        <v>385</v>
      </c>
      <c r="P524" s="1">
        <v>0</v>
      </c>
      <c r="Q524" s="8">
        <v>2875122</v>
      </c>
      <c r="R524" s="8">
        <v>260624</v>
      </c>
      <c r="S524" s="8">
        <v>1101607</v>
      </c>
      <c r="T524" s="8" t="s">
        <v>386</v>
      </c>
      <c r="U524" s="9">
        <f>IF(R524&gt;0,Q524/R524,"")</f>
        <v>11.031685493277672</v>
      </c>
      <c r="V524" s="10">
        <f>SUMIFS(fct_world_monthly!$J$2:$J$361,fct_world_monthly!$C$2:$C$361,C524,fct_world_monthly!$F$2:$F$361,F524)</f>
        <v>114987239</v>
      </c>
      <c r="W524" s="11">
        <f>IF(V524&gt;0,Q524/V524,"")</f>
        <v>2.5003835425598836E-2</v>
      </c>
      <c r="X524" s="1" t="s">
        <v>232</v>
      </c>
      <c r="Y524" s="1" t="s">
        <v>166</v>
      </c>
      <c r="Z524" s="19">
        <f>IF(U524="","",SUMIFS(Unit_Value_Review_QC!$K$10:$K$53,Unit_Value_Review_QC!$I$10:$I$53,"PARTNER|"&amp;F524&amp;"|"&amp;I524))</f>
        <v>10.235891461787936</v>
      </c>
      <c r="AA524" s="20">
        <f>IFERROR(U524/Z524,"")</f>
        <v>1.0777454542636125</v>
      </c>
      <c r="AB524" s="4" t="str">
        <f>IF(OR(N524&lt;&gt;"REPORTED",U524=""),"NOT_APPLICABLE",IF(OR(AA524&lt;Unit_Value_Review_QC!$I$6,AA524&gt;Unit_Value_Review_QC!$I$5),"REVIEW","WITHIN_BAND"))</f>
        <v>WITHIN_BAND</v>
      </c>
    </row>
    <row r="525" spans="1:28">
      <c r="A525" s="1" t="s">
        <v>909</v>
      </c>
      <c r="B525" s="6">
        <v>43862</v>
      </c>
      <c r="C525" s="1">
        <v>202002</v>
      </c>
      <c r="D525" s="1">
        <v>2020</v>
      </c>
      <c r="E525" s="1">
        <v>2</v>
      </c>
      <c r="F525" s="4" t="s">
        <v>256</v>
      </c>
      <c r="G525" s="4" t="s">
        <v>258</v>
      </c>
      <c r="H525" s="1">
        <v>664</v>
      </c>
      <c r="I525" s="4" t="s">
        <v>307</v>
      </c>
      <c r="J525" s="1" t="s">
        <v>308</v>
      </c>
      <c r="K525" s="1" t="s">
        <v>383</v>
      </c>
      <c r="L525" s="1">
        <v>3</v>
      </c>
      <c r="M525" s="1">
        <v>1</v>
      </c>
      <c r="N525" s="1" t="s">
        <v>384</v>
      </c>
      <c r="O525" s="1" t="s">
        <v>385</v>
      </c>
      <c r="P525" s="1">
        <v>0</v>
      </c>
      <c r="Q525" s="8">
        <v>10106230</v>
      </c>
      <c r="R525" s="8">
        <v>715509</v>
      </c>
      <c r="S525" s="8">
        <v>4958852</v>
      </c>
      <c r="T525" s="8" t="s">
        <v>386</v>
      </c>
      <c r="U525" s="9">
        <f>IF(R525&gt;0,Q525/R525,"")</f>
        <v>14.124532325938597</v>
      </c>
      <c r="V525" s="10">
        <f>SUMIFS(fct_world_monthly!$J$2:$J$361,fct_world_monthly!$C$2:$C$361,C525,fct_world_monthly!$F$2:$F$361,F525)</f>
        <v>114987239</v>
      </c>
      <c r="W525" s="11">
        <f>IF(V525&gt;0,Q525/V525,"")</f>
        <v>8.7890013604031314E-2</v>
      </c>
      <c r="X525" s="1" t="s">
        <v>232</v>
      </c>
      <c r="Y525" s="1" t="s">
        <v>166</v>
      </c>
      <c r="Z525" s="19">
        <f>IF(U525="","",SUMIFS(Unit_Value_Review_QC!$K$10:$K$53,Unit_Value_Review_QC!$I$10:$I$53,"PARTNER|"&amp;F525&amp;"|"&amp;I525))</f>
        <v>13.594059812928137</v>
      </c>
      <c r="AA525" s="20">
        <f>IFERROR(U525/Z525,"")</f>
        <v>1.0390223759723327</v>
      </c>
      <c r="AB525" s="4" t="str">
        <f>IF(OR(N525&lt;&gt;"REPORTED",U525=""),"NOT_APPLICABLE",IF(OR(AA525&lt;Unit_Value_Review_QC!$I$6,AA525&gt;Unit_Value_Review_QC!$I$5),"REVIEW","WITHIN_BAND"))</f>
        <v>WITHIN_BAND</v>
      </c>
    </row>
    <row r="526" spans="1:28">
      <c r="A526" s="1" t="s">
        <v>910</v>
      </c>
      <c r="B526" s="6">
        <v>43862</v>
      </c>
      <c r="C526" s="1">
        <v>202002</v>
      </c>
      <c r="D526" s="1">
        <v>2020</v>
      </c>
      <c r="E526" s="1">
        <v>2</v>
      </c>
      <c r="F526" s="4" t="s">
        <v>256</v>
      </c>
      <c r="G526" s="4" t="s">
        <v>258</v>
      </c>
      <c r="H526" s="1">
        <v>666</v>
      </c>
      <c r="I526" s="4" t="s">
        <v>310</v>
      </c>
      <c r="J526" s="1" t="s">
        <v>311</v>
      </c>
      <c r="K526" s="1" t="s">
        <v>383</v>
      </c>
      <c r="L526" s="1">
        <v>3</v>
      </c>
      <c r="M526" s="1">
        <v>1</v>
      </c>
      <c r="N526" s="1" t="s">
        <v>384</v>
      </c>
      <c r="O526" s="1" t="s">
        <v>385</v>
      </c>
      <c r="P526" s="1">
        <v>0</v>
      </c>
      <c r="Q526" s="8">
        <v>30921196</v>
      </c>
      <c r="R526" s="8">
        <v>3306681</v>
      </c>
      <c r="S526" s="8">
        <v>22564937</v>
      </c>
      <c r="T526" s="8" t="s">
        <v>386</v>
      </c>
      <c r="U526" s="9">
        <f>IF(R526&gt;0,Q526/R526,"")</f>
        <v>9.3511276110395887</v>
      </c>
      <c r="V526" s="10">
        <f>SUMIFS(fct_world_monthly!$J$2:$J$361,fct_world_monthly!$C$2:$C$361,C526,fct_world_monthly!$F$2:$F$361,F526)</f>
        <v>114987239</v>
      </c>
      <c r="W526" s="11">
        <f>IF(V526&gt;0,Q526/V526,"")</f>
        <v>0.26890980485234539</v>
      </c>
      <c r="X526" s="1" t="s">
        <v>232</v>
      </c>
      <c r="Y526" s="1" t="s">
        <v>166</v>
      </c>
      <c r="Z526" s="19">
        <f>IF(U526="","",SUMIFS(Unit_Value_Review_QC!$K$10:$K$53,Unit_Value_Review_QC!$I$10:$I$53,"PARTNER|"&amp;F526&amp;"|"&amp;I526))</f>
        <v>10.323147527272614</v>
      </c>
      <c r="AA526" s="20">
        <f>IFERROR(U526/Z526,"")</f>
        <v>0.90584074153110228</v>
      </c>
      <c r="AB526" s="4" t="str">
        <f>IF(OR(N526&lt;&gt;"REPORTED",U526=""),"NOT_APPLICABLE",IF(OR(AA526&lt;Unit_Value_Review_QC!$I$6,AA526&gt;Unit_Value_Review_QC!$I$5),"REVIEW","WITHIN_BAND"))</f>
        <v>WITHIN_BAND</v>
      </c>
    </row>
    <row r="527" spans="1:28">
      <c r="A527" s="1" t="s">
        <v>911</v>
      </c>
      <c r="B527" s="6">
        <v>43862</v>
      </c>
      <c r="C527" s="1">
        <v>202002</v>
      </c>
      <c r="D527" s="1">
        <v>2020</v>
      </c>
      <c r="E527" s="1">
        <v>2</v>
      </c>
      <c r="F527" s="4" t="s">
        <v>256</v>
      </c>
      <c r="G527" s="4" t="s">
        <v>258</v>
      </c>
      <c r="H527" s="1">
        <v>669</v>
      </c>
      <c r="I527" s="4" t="s">
        <v>313</v>
      </c>
      <c r="J527" s="1" t="s">
        <v>314</v>
      </c>
      <c r="K527" s="1" t="s">
        <v>383</v>
      </c>
      <c r="L527" s="1">
        <v>3</v>
      </c>
      <c r="M527" s="1">
        <v>1</v>
      </c>
      <c r="N527" s="1" t="s">
        <v>384</v>
      </c>
      <c r="O527" s="1" t="s">
        <v>385</v>
      </c>
      <c r="P527" s="1">
        <v>0</v>
      </c>
      <c r="Q527" s="8">
        <v>1988467</v>
      </c>
      <c r="R527" s="8">
        <v>135268</v>
      </c>
      <c r="S527" s="8">
        <v>803779</v>
      </c>
      <c r="T527" s="8" t="s">
        <v>386</v>
      </c>
      <c r="U527" s="9">
        <f>IF(R527&gt;0,Q527/R527,"")</f>
        <v>14.700202560842181</v>
      </c>
      <c r="V527" s="10">
        <f>SUMIFS(fct_world_monthly!$J$2:$J$361,fct_world_monthly!$C$2:$C$361,C527,fct_world_monthly!$F$2:$F$361,F527)</f>
        <v>114987239</v>
      </c>
      <c r="W527" s="11">
        <f>IF(V527&gt;0,Q527/V527,"")</f>
        <v>1.7292936305740848E-2</v>
      </c>
      <c r="X527" s="1" t="s">
        <v>232</v>
      </c>
      <c r="Y527" s="1" t="s">
        <v>166</v>
      </c>
      <c r="Z527" s="19">
        <f>IF(U527="","",SUMIFS(Unit_Value_Review_QC!$K$10:$K$53,Unit_Value_Review_QC!$I$10:$I$53,"PARTNER|"&amp;F527&amp;"|"&amp;I527))</f>
        <v>13.552232139720488</v>
      </c>
      <c r="AA527" s="20">
        <f>IFERROR(U527/Z527,"")</f>
        <v>1.0847071101857151</v>
      </c>
      <c r="AB527" s="4" t="str">
        <f>IF(OR(N527&lt;&gt;"REPORTED",U527=""),"NOT_APPLICABLE",IF(OR(AA527&lt;Unit_Value_Review_QC!$I$6,AA527&gt;Unit_Value_Review_QC!$I$5),"REVIEW","WITHIN_BAND"))</f>
        <v>WITHIN_BAND</v>
      </c>
    </row>
    <row r="528" spans="1:28">
      <c r="A528" s="1" t="s">
        <v>912</v>
      </c>
      <c r="B528" s="6">
        <v>43862</v>
      </c>
      <c r="C528" s="1">
        <v>202002</v>
      </c>
      <c r="D528" s="1">
        <v>2020</v>
      </c>
      <c r="E528" s="1">
        <v>2</v>
      </c>
      <c r="F528" s="4" t="s">
        <v>256</v>
      </c>
      <c r="G528" s="4" t="s">
        <v>258</v>
      </c>
      <c r="H528" s="1">
        <v>676</v>
      </c>
      <c r="I528" s="4" t="s">
        <v>316</v>
      </c>
      <c r="J528" s="1" t="s">
        <v>317</v>
      </c>
      <c r="K528" s="1" t="s">
        <v>383</v>
      </c>
      <c r="L528" s="1">
        <v>3</v>
      </c>
      <c r="M528" s="1">
        <v>1</v>
      </c>
      <c r="N528" s="1" t="s">
        <v>384</v>
      </c>
      <c r="O528" s="1" t="s">
        <v>385</v>
      </c>
      <c r="P528" s="1">
        <v>0</v>
      </c>
      <c r="Q528" s="8">
        <v>52888</v>
      </c>
      <c r="R528" s="8">
        <v>2624</v>
      </c>
      <c r="S528" s="8">
        <v>16717</v>
      </c>
      <c r="T528" s="8" t="s">
        <v>386</v>
      </c>
      <c r="U528" s="9">
        <f>IF(R528&gt;0,Q528/R528,"")</f>
        <v>20.155487804878049</v>
      </c>
      <c r="V528" s="10">
        <f>SUMIFS(fct_world_monthly!$J$2:$J$361,fct_world_monthly!$C$2:$C$361,C528,fct_world_monthly!$F$2:$F$361,F528)</f>
        <v>114987239</v>
      </c>
      <c r="W528" s="11">
        <f>IF(V528&gt;0,Q528/V528,"")</f>
        <v>4.5994669025838596E-4</v>
      </c>
      <c r="X528" s="1" t="s">
        <v>232</v>
      </c>
      <c r="Y528" s="1" t="s">
        <v>166</v>
      </c>
      <c r="Z528" s="19">
        <f>IF(U528="","",SUMIFS(Unit_Value_Review_QC!$K$10:$K$53,Unit_Value_Review_QC!$I$10:$I$53,"PARTNER|"&amp;F528&amp;"|"&amp;I528))</f>
        <v>16.294942108470444</v>
      </c>
      <c r="AA528" s="20">
        <f>IFERROR(U528/Z528,"")</f>
        <v>1.2369168095663754</v>
      </c>
      <c r="AB528" s="4" t="str">
        <f>IF(OR(N528&lt;&gt;"REPORTED",U528=""),"NOT_APPLICABLE",IF(OR(AA528&lt;Unit_Value_Review_QC!$I$6,AA528&gt;Unit_Value_Review_QC!$I$5),"REVIEW","WITHIN_BAND"))</f>
        <v>WITHIN_BAND</v>
      </c>
    </row>
    <row r="529" spans="1:28">
      <c r="A529" s="1" t="s">
        <v>913</v>
      </c>
      <c r="B529" s="6">
        <v>43862</v>
      </c>
      <c r="C529" s="1">
        <v>202002</v>
      </c>
      <c r="D529" s="1">
        <v>2020</v>
      </c>
      <c r="E529" s="1">
        <v>2</v>
      </c>
      <c r="F529" s="4" t="s">
        <v>256</v>
      </c>
      <c r="G529" s="4" t="s">
        <v>258</v>
      </c>
      <c r="H529" s="1">
        <v>690</v>
      </c>
      <c r="I529" s="4" t="s">
        <v>319</v>
      </c>
      <c r="J529" s="1" t="s">
        <v>320</v>
      </c>
      <c r="K529" s="1" t="s">
        <v>383</v>
      </c>
      <c r="L529" s="1">
        <v>3</v>
      </c>
      <c r="M529" s="1">
        <v>1</v>
      </c>
      <c r="N529" s="1" t="s">
        <v>384</v>
      </c>
      <c r="O529" s="1" t="s">
        <v>385</v>
      </c>
      <c r="P529" s="1">
        <v>0</v>
      </c>
      <c r="Q529" s="8">
        <v>1363846</v>
      </c>
      <c r="R529" s="8">
        <v>77384</v>
      </c>
      <c r="S529" s="8">
        <v>605397</v>
      </c>
      <c r="T529" s="8" t="s">
        <v>386</v>
      </c>
      <c r="U529" s="9">
        <f>IF(R529&gt;0,Q529/R529,"")</f>
        <v>17.624392639305281</v>
      </c>
      <c r="V529" s="10">
        <f>SUMIFS(fct_world_monthly!$J$2:$J$361,fct_world_monthly!$C$2:$C$361,C529,fct_world_monthly!$F$2:$F$361,F529)</f>
        <v>114987239</v>
      </c>
      <c r="W529" s="11">
        <f>IF(V529&gt;0,Q529/V529,"")</f>
        <v>1.1860846576201381E-2</v>
      </c>
      <c r="X529" s="1" t="s">
        <v>232</v>
      </c>
      <c r="Y529" s="1" t="s">
        <v>166</v>
      </c>
      <c r="Z529" s="19">
        <f>IF(U529="","",SUMIFS(Unit_Value_Review_QC!$K$10:$K$53,Unit_Value_Review_QC!$I$10:$I$53,"PARTNER|"&amp;F529&amp;"|"&amp;I529))</f>
        <v>21.029827109089425</v>
      </c>
      <c r="AA529" s="20">
        <f>IFERROR(U529/Z529,"")</f>
        <v>0.83806645427378423</v>
      </c>
      <c r="AB529" s="4" t="str">
        <f>IF(OR(N529&lt;&gt;"REPORTED",U529=""),"NOT_APPLICABLE",IF(OR(AA529&lt;Unit_Value_Review_QC!$I$6,AA529&gt;Unit_Value_Review_QC!$I$5),"REVIEW","WITHIN_BAND"))</f>
        <v>WITHIN_BAND</v>
      </c>
    </row>
    <row r="530" spans="1:28">
      <c r="A530" s="1" t="s">
        <v>914</v>
      </c>
      <c r="B530" s="6">
        <v>43862</v>
      </c>
      <c r="C530" s="1">
        <v>202002</v>
      </c>
      <c r="D530" s="1">
        <v>2020</v>
      </c>
      <c r="E530" s="1">
        <v>2</v>
      </c>
      <c r="F530" s="4" t="s">
        <v>256</v>
      </c>
      <c r="G530" s="4" t="s">
        <v>258</v>
      </c>
      <c r="H530" s="1">
        <v>696</v>
      </c>
      <c r="I530" s="4" t="s">
        <v>322</v>
      </c>
      <c r="J530" s="1" t="s">
        <v>323</v>
      </c>
      <c r="K530" s="1" t="s">
        <v>383</v>
      </c>
      <c r="L530" s="1">
        <v>3</v>
      </c>
      <c r="M530" s="1">
        <v>1</v>
      </c>
      <c r="N530" s="1" t="s">
        <v>384</v>
      </c>
      <c r="O530" s="1" t="s">
        <v>385</v>
      </c>
      <c r="P530" s="1">
        <v>0</v>
      </c>
      <c r="Q530" s="8">
        <v>1824300</v>
      </c>
      <c r="R530" s="8">
        <v>121686</v>
      </c>
      <c r="S530" s="8">
        <v>734821</v>
      </c>
      <c r="T530" s="8" t="s">
        <v>386</v>
      </c>
      <c r="U530" s="9">
        <f>IF(R530&gt;0,Q530/R530,"")</f>
        <v>14.991864306493763</v>
      </c>
      <c r="V530" s="10">
        <f>SUMIFS(fct_world_monthly!$J$2:$J$361,fct_world_monthly!$C$2:$C$361,C530,fct_world_monthly!$F$2:$F$361,F530)</f>
        <v>114987239</v>
      </c>
      <c r="W530" s="11">
        <f>IF(V530&gt;0,Q530/V530,"")</f>
        <v>1.5865238750536484E-2</v>
      </c>
      <c r="X530" s="1" t="s">
        <v>232</v>
      </c>
      <c r="Y530" s="1" t="s">
        <v>166</v>
      </c>
      <c r="Z530" s="19">
        <f>IF(U530="","",SUMIFS(Unit_Value_Review_QC!$K$10:$K$53,Unit_Value_Review_QC!$I$10:$I$53,"PARTNER|"&amp;F530&amp;"|"&amp;I530))</f>
        <v>18.09118149032647</v>
      </c>
      <c r="AA530" s="20">
        <f>IFERROR(U530/Z530,"")</f>
        <v>0.8286835392431422</v>
      </c>
      <c r="AB530" s="4" t="str">
        <f>IF(OR(N530&lt;&gt;"REPORTED",U530=""),"NOT_APPLICABLE",IF(OR(AA530&lt;Unit_Value_Review_QC!$I$6,AA530&gt;Unit_Value_Review_QC!$I$5),"REVIEW","WITHIN_BAND"))</f>
        <v>WITHIN_BAND</v>
      </c>
    </row>
    <row r="531" spans="1:28">
      <c r="A531" s="1" t="s">
        <v>915</v>
      </c>
      <c r="B531" s="6">
        <v>43862</v>
      </c>
      <c r="C531" s="1">
        <v>202002</v>
      </c>
      <c r="D531" s="1">
        <v>2020</v>
      </c>
      <c r="E531" s="1">
        <v>2</v>
      </c>
      <c r="F531" s="4" t="s">
        <v>256</v>
      </c>
      <c r="G531" s="4" t="s">
        <v>258</v>
      </c>
      <c r="H531" s="1">
        <v>720</v>
      </c>
      <c r="I531" s="4" t="s">
        <v>325</v>
      </c>
      <c r="J531" s="1" t="s">
        <v>326</v>
      </c>
      <c r="K531" s="1" t="s">
        <v>383</v>
      </c>
      <c r="L531" s="1">
        <v>3</v>
      </c>
      <c r="M531" s="1">
        <v>1</v>
      </c>
      <c r="N531" s="1" t="s">
        <v>384</v>
      </c>
      <c r="O531" s="1" t="s">
        <v>385</v>
      </c>
      <c r="P531" s="1">
        <v>0</v>
      </c>
      <c r="Q531" s="8">
        <v>4474845</v>
      </c>
      <c r="R531" s="8">
        <v>272995</v>
      </c>
      <c r="S531" s="8">
        <v>1486023</v>
      </c>
      <c r="T531" s="8" t="s">
        <v>386</v>
      </c>
      <c r="U531" s="9">
        <f>IF(R531&gt;0,Q531/R531,"")</f>
        <v>16.391673840180221</v>
      </c>
      <c r="V531" s="10">
        <f>SUMIFS(fct_world_monthly!$J$2:$J$361,fct_world_monthly!$C$2:$C$361,C531,fct_world_monthly!$F$2:$F$361,F531)</f>
        <v>114987239</v>
      </c>
      <c r="W531" s="11">
        <f>IF(V531&gt;0,Q531/V531,"")</f>
        <v>3.8916013976124778E-2</v>
      </c>
      <c r="X531" s="1" t="s">
        <v>232</v>
      </c>
      <c r="Y531" s="1" t="s">
        <v>166</v>
      </c>
      <c r="Z531" s="19">
        <f>IF(U531="","",SUMIFS(Unit_Value_Review_QC!$K$10:$K$53,Unit_Value_Review_QC!$I$10:$I$53,"PARTNER|"&amp;F531&amp;"|"&amp;I531))</f>
        <v>18.213915185849537</v>
      </c>
      <c r="AA531" s="20">
        <f>IFERROR(U531/Z531,"")</f>
        <v>0.89995334187758702</v>
      </c>
      <c r="AB531" s="4" t="str">
        <f>IF(OR(N531&lt;&gt;"REPORTED",U531=""),"NOT_APPLICABLE",IF(OR(AA531&lt;Unit_Value_Review_QC!$I$6,AA531&gt;Unit_Value_Review_QC!$I$5),"REVIEW","WITHIN_BAND"))</f>
        <v>WITHIN_BAND</v>
      </c>
    </row>
    <row r="532" spans="1:28">
      <c r="A532" s="1" t="s">
        <v>916</v>
      </c>
      <c r="B532" s="6">
        <v>43862</v>
      </c>
      <c r="C532" s="1">
        <v>202002</v>
      </c>
      <c r="D532" s="1">
        <v>2020</v>
      </c>
      <c r="E532" s="1">
        <v>2</v>
      </c>
      <c r="F532" s="4" t="s">
        <v>265</v>
      </c>
      <c r="G532" s="4" t="s">
        <v>266</v>
      </c>
      <c r="H532" s="1">
        <v>52</v>
      </c>
      <c r="I532" s="4" t="s">
        <v>296</v>
      </c>
      <c r="J532" s="1" t="s">
        <v>297</v>
      </c>
      <c r="K532" s="1" t="s">
        <v>383</v>
      </c>
      <c r="L532" s="1">
        <v>3</v>
      </c>
      <c r="M532" s="1">
        <v>1</v>
      </c>
      <c r="N532" s="1" t="s">
        <v>384</v>
      </c>
      <c r="O532" s="1" t="s">
        <v>385</v>
      </c>
      <c r="P532" s="1">
        <v>0</v>
      </c>
      <c r="Q532" s="8">
        <v>2986053</v>
      </c>
      <c r="R532" s="8">
        <v>166755</v>
      </c>
      <c r="S532" s="8">
        <v>587321</v>
      </c>
      <c r="T532" s="8" t="s">
        <v>386</v>
      </c>
      <c r="U532" s="9">
        <f>IF(R532&gt;0,Q532/R532,"")</f>
        <v>17.906827381487812</v>
      </c>
      <c r="V532" s="10">
        <f>SUMIFS(fct_world_monthly!$J$2:$J$361,fct_world_monthly!$C$2:$C$361,C532,fct_world_monthly!$F$2:$F$361,F532)</f>
        <v>27243341</v>
      </c>
      <c r="W532" s="11">
        <f>IF(V532&gt;0,Q532/V532,"")</f>
        <v>0.10960671086560199</v>
      </c>
      <c r="X532" s="1" t="s">
        <v>232</v>
      </c>
      <c r="Y532" s="1" t="s">
        <v>166</v>
      </c>
      <c r="Z532" s="19">
        <f>IF(U532="","",SUMIFS(Unit_Value_Review_QC!$K$10:$K$53,Unit_Value_Review_QC!$I$10:$I$53,"PARTNER|"&amp;F532&amp;"|"&amp;I532))</f>
        <v>19.213268245879746</v>
      </c>
      <c r="AA532" s="20">
        <f>IFERROR(U532/Z532,"")</f>
        <v>0.93200319447618718</v>
      </c>
      <c r="AB532" s="4" t="str">
        <f>IF(OR(N532&lt;&gt;"REPORTED",U532=""),"NOT_APPLICABLE",IF(OR(AA532&lt;Unit_Value_Review_QC!$I$6,AA532&gt;Unit_Value_Review_QC!$I$5),"REVIEW","WITHIN_BAND"))</f>
        <v>WITHIN_BAND</v>
      </c>
    </row>
    <row r="533" spans="1:28">
      <c r="A533" s="1" t="s">
        <v>917</v>
      </c>
      <c r="B533" s="6">
        <v>43862</v>
      </c>
      <c r="C533" s="1">
        <v>202002</v>
      </c>
      <c r="D533" s="1">
        <v>2020</v>
      </c>
      <c r="E533" s="1">
        <v>2</v>
      </c>
      <c r="F533" s="4" t="s">
        <v>265</v>
      </c>
      <c r="G533" s="4" t="s">
        <v>266</v>
      </c>
      <c r="H533" s="1">
        <v>204</v>
      </c>
      <c r="I533" s="4" t="s">
        <v>301</v>
      </c>
      <c r="J533" s="1" t="s">
        <v>302</v>
      </c>
      <c r="K533" s="1" t="s">
        <v>383</v>
      </c>
      <c r="L533" s="1">
        <v>3</v>
      </c>
      <c r="M533" s="1">
        <v>1</v>
      </c>
      <c r="N533" s="1" t="s">
        <v>384</v>
      </c>
      <c r="O533" s="1" t="s">
        <v>385</v>
      </c>
      <c r="P533" s="1">
        <v>0</v>
      </c>
      <c r="Q533" s="8">
        <v>38762</v>
      </c>
      <c r="R533" s="8">
        <v>2644</v>
      </c>
      <c r="S533" s="8">
        <v>8291</v>
      </c>
      <c r="T533" s="8" t="s">
        <v>386</v>
      </c>
      <c r="U533" s="9">
        <f>IF(R533&gt;0,Q533/R533,"")</f>
        <v>14.66036308623298</v>
      </c>
      <c r="V533" s="10">
        <f>SUMIFS(fct_world_monthly!$J$2:$J$361,fct_world_monthly!$C$2:$C$361,C533,fct_world_monthly!$F$2:$F$361,F533)</f>
        <v>27243341</v>
      </c>
      <c r="W533" s="11">
        <f>IF(V533&gt;0,Q533/V533,"")</f>
        <v>1.4228064024893277E-3</v>
      </c>
      <c r="X533" s="1" t="s">
        <v>232</v>
      </c>
      <c r="Y533" s="1" t="s">
        <v>166</v>
      </c>
      <c r="Z533" s="19">
        <f>IF(U533="","",SUMIFS(Unit_Value_Review_QC!$K$10:$K$53,Unit_Value_Review_QC!$I$10:$I$53,"PARTNER|"&amp;F533&amp;"|"&amp;I533))</f>
        <v>16.024818561257973</v>
      </c>
      <c r="AA533" s="20">
        <f>IFERROR(U533/Z533,"")</f>
        <v>0.91485360849428043</v>
      </c>
      <c r="AB533" s="4" t="str">
        <f>IF(OR(N533&lt;&gt;"REPORTED",U533=""),"NOT_APPLICABLE",IF(OR(AA533&lt;Unit_Value_Review_QC!$I$6,AA533&gt;Unit_Value_Review_QC!$I$5),"REVIEW","WITHIN_BAND"))</f>
        <v>WITHIN_BAND</v>
      </c>
    </row>
    <row r="534" spans="1:28">
      <c r="A534" s="1" t="s">
        <v>918</v>
      </c>
      <c r="B534" s="6">
        <v>43862</v>
      </c>
      <c r="C534" s="1">
        <v>202002</v>
      </c>
      <c r="D534" s="1">
        <v>2020</v>
      </c>
      <c r="E534" s="1">
        <v>2</v>
      </c>
      <c r="F534" s="4" t="s">
        <v>265</v>
      </c>
      <c r="G534" s="4" t="s">
        <v>266</v>
      </c>
      <c r="H534" s="1">
        <v>662</v>
      </c>
      <c r="I534" s="4" t="s">
        <v>304</v>
      </c>
      <c r="J534" s="1" t="s">
        <v>305</v>
      </c>
      <c r="K534" s="1" t="s">
        <v>383</v>
      </c>
      <c r="L534" s="1">
        <v>3</v>
      </c>
      <c r="M534" s="1">
        <v>1</v>
      </c>
      <c r="N534" s="1" t="s">
        <v>384</v>
      </c>
      <c r="O534" s="1" t="s">
        <v>385</v>
      </c>
      <c r="P534" s="1">
        <v>0</v>
      </c>
      <c r="Q534" s="8">
        <v>170353</v>
      </c>
      <c r="R534" s="8">
        <v>13371</v>
      </c>
      <c r="S534" s="8">
        <v>38874</v>
      </c>
      <c r="T534" s="8" t="s">
        <v>386</v>
      </c>
      <c r="U534" s="9">
        <f>IF(R534&gt;0,Q534/R534,"")</f>
        <v>12.74048313514322</v>
      </c>
      <c r="V534" s="10">
        <f>SUMIFS(fct_world_monthly!$J$2:$J$361,fct_world_monthly!$C$2:$C$361,C534,fct_world_monthly!$F$2:$F$361,F534)</f>
        <v>27243341</v>
      </c>
      <c r="W534" s="11">
        <f>IF(V534&gt;0,Q534/V534,"")</f>
        <v>6.2530142686978074E-3</v>
      </c>
      <c r="X534" s="1" t="s">
        <v>232</v>
      </c>
      <c r="Y534" s="1" t="s">
        <v>166</v>
      </c>
      <c r="Z534" s="19">
        <f>IF(U534="","",SUMIFS(Unit_Value_Review_QC!$K$10:$K$53,Unit_Value_Review_QC!$I$10:$I$53,"PARTNER|"&amp;F534&amp;"|"&amp;I534))</f>
        <v>13.24068828999865</v>
      </c>
      <c r="AA534" s="20">
        <f>IFERROR(U534/Z534,"")</f>
        <v>0.96222211837482352</v>
      </c>
      <c r="AB534" s="4" t="str">
        <f>IF(OR(N534&lt;&gt;"REPORTED",U534=""),"NOT_APPLICABLE",IF(OR(AA534&lt;Unit_Value_Review_QC!$I$6,AA534&gt;Unit_Value_Review_QC!$I$5),"REVIEW","WITHIN_BAND"))</f>
        <v>WITHIN_BAND</v>
      </c>
    </row>
    <row r="535" spans="1:28">
      <c r="A535" s="1" t="s">
        <v>919</v>
      </c>
      <c r="B535" s="6">
        <v>43862</v>
      </c>
      <c r="C535" s="1">
        <v>202002</v>
      </c>
      <c r="D535" s="1">
        <v>2020</v>
      </c>
      <c r="E535" s="1">
        <v>2</v>
      </c>
      <c r="F535" s="4" t="s">
        <v>265</v>
      </c>
      <c r="G535" s="4" t="s">
        <v>266</v>
      </c>
      <c r="H535" s="1">
        <v>664</v>
      </c>
      <c r="I535" s="4" t="s">
        <v>307</v>
      </c>
      <c r="J535" s="1" t="s">
        <v>308</v>
      </c>
      <c r="K535" s="1" t="s">
        <v>383</v>
      </c>
      <c r="L535" s="1">
        <v>3</v>
      </c>
      <c r="M535" s="1">
        <v>1</v>
      </c>
      <c r="N535" s="1" t="s">
        <v>384</v>
      </c>
      <c r="O535" s="1" t="s">
        <v>385</v>
      </c>
      <c r="P535" s="1">
        <v>0</v>
      </c>
      <c r="Q535" s="8">
        <v>117114</v>
      </c>
      <c r="R535" s="8">
        <v>14731</v>
      </c>
      <c r="S535" s="8">
        <v>28315</v>
      </c>
      <c r="T535" s="8" t="s">
        <v>386</v>
      </c>
      <c r="U535" s="9">
        <f>IF(R535&gt;0,Q535/R535,"")</f>
        <v>7.9501731043377912</v>
      </c>
      <c r="V535" s="10">
        <f>SUMIFS(fct_world_monthly!$J$2:$J$361,fct_world_monthly!$C$2:$C$361,C535,fct_world_monthly!$F$2:$F$361,F535)</f>
        <v>27243341</v>
      </c>
      <c r="W535" s="11">
        <f>IF(V535&gt;0,Q535/V535,"")</f>
        <v>4.2988119555527346E-3</v>
      </c>
      <c r="X535" s="1" t="s">
        <v>232</v>
      </c>
      <c r="Y535" s="1" t="s">
        <v>166</v>
      </c>
      <c r="Z535" s="19">
        <f>IF(U535="","",SUMIFS(Unit_Value_Review_QC!$K$10:$K$53,Unit_Value_Review_QC!$I$10:$I$53,"PARTNER|"&amp;F535&amp;"|"&amp;I535))</f>
        <v>13.033767004833301</v>
      </c>
      <c r="AA535" s="20">
        <f>IFERROR(U535/Z535,"")</f>
        <v>0.60996741014241207</v>
      </c>
      <c r="AB535" s="4" t="str">
        <f>IF(OR(N535&lt;&gt;"REPORTED",U535=""),"NOT_APPLICABLE",IF(OR(AA535&lt;Unit_Value_Review_QC!$I$6,AA535&gt;Unit_Value_Review_QC!$I$5),"REVIEW","WITHIN_BAND"))</f>
        <v>WITHIN_BAND</v>
      </c>
    </row>
    <row r="536" spans="1:28">
      <c r="A536" s="1" t="s">
        <v>920</v>
      </c>
      <c r="B536" s="6">
        <v>43862</v>
      </c>
      <c r="C536" s="1">
        <v>202002</v>
      </c>
      <c r="D536" s="1">
        <v>2020</v>
      </c>
      <c r="E536" s="1">
        <v>2</v>
      </c>
      <c r="F536" s="4" t="s">
        <v>265</v>
      </c>
      <c r="G536" s="4" t="s">
        <v>266</v>
      </c>
      <c r="H536" s="1">
        <v>666</v>
      </c>
      <c r="I536" s="4" t="s">
        <v>310</v>
      </c>
      <c r="J536" s="1" t="s">
        <v>311</v>
      </c>
      <c r="K536" s="1" t="s">
        <v>383</v>
      </c>
      <c r="L536" s="1">
        <v>3</v>
      </c>
      <c r="M536" s="1">
        <v>1</v>
      </c>
      <c r="N536" s="1" t="s">
        <v>384</v>
      </c>
      <c r="O536" s="1" t="s">
        <v>385</v>
      </c>
      <c r="P536" s="1">
        <v>0</v>
      </c>
      <c r="Q536" s="8">
        <v>4078728</v>
      </c>
      <c r="R536" s="8">
        <v>331424</v>
      </c>
      <c r="S536" s="8">
        <v>936789</v>
      </c>
      <c r="T536" s="8" t="s">
        <v>386</v>
      </c>
      <c r="U536" s="9">
        <f>IF(R536&gt;0,Q536/R536,"")</f>
        <v>12.306676643815777</v>
      </c>
      <c r="V536" s="10">
        <f>SUMIFS(fct_world_monthly!$J$2:$J$361,fct_world_monthly!$C$2:$C$361,C536,fct_world_monthly!$F$2:$F$361,F536)</f>
        <v>27243341</v>
      </c>
      <c r="W536" s="11">
        <f>IF(V536&gt;0,Q536/V536,"")</f>
        <v>0.14971467706548913</v>
      </c>
      <c r="X536" s="1" t="s">
        <v>232</v>
      </c>
      <c r="Y536" s="1" t="s">
        <v>166</v>
      </c>
      <c r="Z536" s="19">
        <f>IF(U536="","",SUMIFS(Unit_Value_Review_QC!$K$10:$K$53,Unit_Value_Review_QC!$I$10:$I$53,"PARTNER|"&amp;F536&amp;"|"&amp;I536))</f>
        <v>12.503788450831344</v>
      </c>
      <c r="AA536" s="20">
        <f>IFERROR(U536/Z536,"")</f>
        <v>0.98423583318042607</v>
      </c>
      <c r="AB536" s="4" t="str">
        <f>IF(OR(N536&lt;&gt;"REPORTED",U536=""),"NOT_APPLICABLE",IF(OR(AA536&lt;Unit_Value_Review_QC!$I$6,AA536&gt;Unit_Value_Review_QC!$I$5),"REVIEW","WITHIN_BAND"))</f>
        <v>WITHIN_BAND</v>
      </c>
    </row>
    <row r="537" spans="1:28">
      <c r="A537" s="1" t="s">
        <v>921</v>
      </c>
      <c r="B537" s="6">
        <v>43862</v>
      </c>
      <c r="C537" s="1">
        <v>202002</v>
      </c>
      <c r="D537" s="1">
        <v>2020</v>
      </c>
      <c r="E537" s="1">
        <v>2</v>
      </c>
      <c r="F537" s="4" t="s">
        <v>265</v>
      </c>
      <c r="G537" s="4" t="s">
        <v>266</v>
      </c>
      <c r="H537" s="1">
        <v>669</v>
      </c>
      <c r="I537" s="4" t="s">
        <v>313</v>
      </c>
      <c r="J537" s="1" t="s">
        <v>314</v>
      </c>
      <c r="K537" s="1" t="s">
        <v>383</v>
      </c>
      <c r="L537" s="1">
        <v>3</v>
      </c>
      <c r="M537" s="1">
        <v>1</v>
      </c>
      <c r="N537" s="1" t="s">
        <v>384</v>
      </c>
      <c r="O537" s="1" t="s">
        <v>385</v>
      </c>
      <c r="P537" s="1">
        <v>0</v>
      </c>
      <c r="Q537" s="8">
        <v>114251</v>
      </c>
      <c r="R537" s="8">
        <v>6711</v>
      </c>
      <c r="S537" s="8">
        <v>22465</v>
      </c>
      <c r="T537" s="8" t="s">
        <v>386</v>
      </c>
      <c r="U537" s="9">
        <f>IF(R537&gt;0,Q537/R537,"")</f>
        <v>17.024437490686932</v>
      </c>
      <c r="V537" s="10">
        <f>SUMIFS(fct_world_monthly!$J$2:$J$361,fct_world_monthly!$C$2:$C$361,C537,fct_world_monthly!$F$2:$F$361,F537)</f>
        <v>27243341</v>
      </c>
      <c r="W537" s="11">
        <f>IF(V537&gt;0,Q537/V537,"")</f>
        <v>4.1937220548683802E-3</v>
      </c>
      <c r="X537" s="1" t="s">
        <v>232</v>
      </c>
      <c r="Y537" s="1" t="s">
        <v>166</v>
      </c>
      <c r="Z537" s="19">
        <f>IF(U537="","",SUMIFS(Unit_Value_Review_QC!$K$10:$K$53,Unit_Value_Review_QC!$I$10:$I$53,"PARTNER|"&amp;F537&amp;"|"&amp;I537))</f>
        <v>16.58404384448577</v>
      </c>
      <c r="AA537" s="20">
        <f>IFERROR(U537/Z537,"")</f>
        <v>1.0265552630185306</v>
      </c>
      <c r="AB537" s="4" t="str">
        <f>IF(OR(N537&lt;&gt;"REPORTED",U537=""),"NOT_APPLICABLE",IF(OR(AA537&lt;Unit_Value_Review_QC!$I$6,AA537&gt;Unit_Value_Review_QC!$I$5),"REVIEW","WITHIN_BAND"))</f>
        <v>WITHIN_BAND</v>
      </c>
    </row>
    <row r="538" spans="1:28">
      <c r="A538" s="1" t="s">
        <v>922</v>
      </c>
      <c r="B538" s="6">
        <v>43862</v>
      </c>
      <c r="C538" s="1">
        <v>202002</v>
      </c>
      <c r="D538" s="1">
        <v>2020</v>
      </c>
      <c r="E538" s="1">
        <v>2</v>
      </c>
      <c r="F538" s="4" t="s">
        <v>265</v>
      </c>
      <c r="G538" s="4" t="s">
        <v>266</v>
      </c>
      <c r="H538" s="1">
        <v>676</v>
      </c>
      <c r="I538" s="4" t="s">
        <v>316</v>
      </c>
      <c r="J538" s="1" t="s">
        <v>317</v>
      </c>
      <c r="K538" s="1" t="s">
        <v>383</v>
      </c>
      <c r="L538" s="1">
        <v>3</v>
      </c>
      <c r="M538" s="1">
        <v>1</v>
      </c>
      <c r="N538" s="1" t="s">
        <v>384</v>
      </c>
      <c r="O538" s="1" t="s">
        <v>385</v>
      </c>
      <c r="P538" s="1">
        <v>0</v>
      </c>
      <c r="Q538" s="8">
        <v>1221269</v>
      </c>
      <c r="R538" s="8">
        <v>145362</v>
      </c>
      <c r="S538" s="8">
        <v>374584</v>
      </c>
      <c r="T538" s="8" t="s">
        <v>386</v>
      </c>
      <c r="U538" s="9">
        <f>IF(R538&gt;0,Q538/R538,"")</f>
        <v>8.4015698738322264</v>
      </c>
      <c r="V538" s="10">
        <f>SUMIFS(fct_world_monthly!$J$2:$J$361,fct_world_monthly!$C$2:$C$361,C538,fct_world_monthly!$F$2:$F$361,F538)</f>
        <v>27243341</v>
      </c>
      <c r="W538" s="11">
        <f>IF(V538&gt;0,Q538/V538,"")</f>
        <v>4.4828165532267129E-2</v>
      </c>
      <c r="X538" s="1" t="s">
        <v>232</v>
      </c>
      <c r="Y538" s="1" t="s">
        <v>166</v>
      </c>
      <c r="Z538" s="19">
        <f>IF(U538="","",SUMIFS(Unit_Value_Review_QC!$K$10:$K$53,Unit_Value_Review_QC!$I$10:$I$53,"PARTNER|"&amp;F538&amp;"|"&amp;I538))</f>
        <v>12.705450477595873</v>
      </c>
      <c r="AA538" s="20">
        <f>IFERROR(U538/Z538,"")</f>
        <v>0.66125714225143895</v>
      </c>
      <c r="AB538" s="4" t="str">
        <f>IF(OR(N538&lt;&gt;"REPORTED",U538=""),"NOT_APPLICABLE",IF(OR(AA538&lt;Unit_Value_Review_QC!$I$6,AA538&gt;Unit_Value_Review_QC!$I$5),"REVIEW","WITHIN_BAND"))</f>
        <v>WITHIN_BAND</v>
      </c>
    </row>
    <row r="539" spans="1:28">
      <c r="A539" s="1" t="s">
        <v>923</v>
      </c>
      <c r="B539" s="6">
        <v>43862</v>
      </c>
      <c r="C539" s="1">
        <v>202002</v>
      </c>
      <c r="D539" s="1">
        <v>2020</v>
      </c>
      <c r="E539" s="1">
        <v>2</v>
      </c>
      <c r="F539" s="4" t="s">
        <v>265</v>
      </c>
      <c r="G539" s="4" t="s">
        <v>266</v>
      </c>
      <c r="H539" s="1">
        <v>690</v>
      </c>
      <c r="I539" s="4" t="s">
        <v>319</v>
      </c>
      <c r="J539" s="1" t="s">
        <v>320</v>
      </c>
      <c r="K539" s="1" t="s">
        <v>383</v>
      </c>
      <c r="L539" s="1">
        <v>3</v>
      </c>
      <c r="M539" s="1">
        <v>1</v>
      </c>
      <c r="N539" s="1" t="s">
        <v>384</v>
      </c>
      <c r="O539" s="1" t="s">
        <v>385</v>
      </c>
      <c r="P539" s="1">
        <v>0</v>
      </c>
      <c r="Q539" s="8">
        <v>414009</v>
      </c>
      <c r="R539" s="8">
        <v>16818</v>
      </c>
      <c r="S539" s="8">
        <v>58362</v>
      </c>
      <c r="T539" s="8" t="s">
        <v>386</v>
      </c>
      <c r="U539" s="9">
        <f>IF(R539&gt;0,Q539/R539,"")</f>
        <v>24.617017481270068</v>
      </c>
      <c r="V539" s="10">
        <f>SUMIFS(fct_world_monthly!$J$2:$J$361,fct_world_monthly!$C$2:$C$361,C539,fct_world_monthly!$F$2:$F$361,F539)</f>
        <v>27243341</v>
      </c>
      <c r="W539" s="11">
        <f>IF(V539&gt;0,Q539/V539,"")</f>
        <v>1.5196704398333523E-2</v>
      </c>
      <c r="X539" s="1" t="s">
        <v>232</v>
      </c>
      <c r="Y539" s="1" t="s">
        <v>166</v>
      </c>
      <c r="Z539" s="19">
        <f>IF(U539="","",SUMIFS(Unit_Value_Review_QC!$K$10:$K$53,Unit_Value_Review_QC!$I$10:$I$53,"PARTNER|"&amp;F539&amp;"|"&amp;I539))</f>
        <v>23.234221767733438</v>
      </c>
      <c r="AA539" s="20">
        <f>IFERROR(U539/Z539,"")</f>
        <v>1.0595154736560615</v>
      </c>
      <c r="AB539" s="4" t="str">
        <f>IF(OR(N539&lt;&gt;"REPORTED",U539=""),"NOT_APPLICABLE",IF(OR(AA539&lt;Unit_Value_Review_QC!$I$6,AA539&gt;Unit_Value_Review_QC!$I$5),"REVIEW","WITHIN_BAND"))</f>
        <v>WITHIN_BAND</v>
      </c>
    </row>
    <row r="540" spans="1:28">
      <c r="A540" s="1" t="s">
        <v>924</v>
      </c>
      <c r="B540" s="6">
        <v>43862</v>
      </c>
      <c r="C540" s="1">
        <v>202002</v>
      </c>
      <c r="D540" s="1">
        <v>2020</v>
      </c>
      <c r="E540" s="1">
        <v>2</v>
      </c>
      <c r="F540" s="4" t="s">
        <v>265</v>
      </c>
      <c r="G540" s="4" t="s">
        <v>266</v>
      </c>
      <c r="H540" s="1">
        <v>696</v>
      </c>
      <c r="I540" s="4" t="s">
        <v>322</v>
      </c>
      <c r="J540" s="1" t="s">
        <v>323</v>
      </c>
      <c r="K540" s="1" t="s">
        <v>383</v>
      </c>
      <c r="L540" s="1">
        <v>3</v>
      </c>
      <c r="M540" s="1">
        <v>1</v>
      </c>
      <c r="N540" s="1" t="s">
        <v>384</v>
      </c>
      <c r="O540" s="1" t="s">
        <v>385</v>
      </c>
      <c r="P540" s="1">
        <v>0</v>
      </c>
      <c r="Q540" s="8">
        <v>852850</v>
      </c>
      <c r="R540" s="8">
        <v>55657</v>
      </c>
      <c r="S540" s="8">
        <v>164609</v>
      </c>
      <c r="T540" s="8" t="s">
        <v>386</v>
      </c>
      <c r="U540" s="9">
        <f>IF(R540&gt;0,Q540/R540,"")</f>
        <v>15.323319618376845</v>
      </c>
      <c r="V540" s="10">
        <f>SUMIFS(fct_world_monthly!$J$2:$J$361,fct_world_monthly!$C$2:$C$361,C540,fct_world_monthly!$F$2:$F$361,F540)</f>
        <v>27243341</v>
      </c>
      <c r="W540" s="11">
        <f>IF(V540&gt;0,Q540/V540,"")</f>
        <v>3.1304897589469659E-2</v>
      </c>
      <c r="X540" s="1" t="s">
        <v>232</v>
      </c>
      <c r="Y540" s="1" t="s">
        <v>166</v>
      </c>
      <c r="Z540" s="19">
        <f>IF(U540="","",SUMIFS(Unit_Value_Review_QC!$K$10:$K$53,Unit_Value_Review_QC!$I$10:$I$53,"PARTNER|"&amp;F540&amp;"|"&amp;I540))</f>
        <v>12.339390026247985</v>
      </c>
      <c r="AA540" s="20">
        <f>IFERROR(U540/Z540,"")</f>
        <v>1.2418214827298215</v>
      </c>
      <c r="AB540" s="4" t="str">
        <f>IF(OR(N540&lt;&gt;"REPORTED",U540=""),"NOT_APPLICABLE",IF(OR(AA540&lt;Unit_Value_Review_QC!$I$6,AA540&gt;Unit_Value_Review_QC!$I$5),"REVIEW","WITHIN_BAND"))</f>
        <v>WITHIN_BAND</v>
      </c>
    </row>
    <row r="541" spans="1:28">
      <c r="A541" s="1" t="s">
        <v>925</v>
      </c>
      <c r="B541" s="6">
        <v>43862</v>
      </c>
      <c r="C541" s="1">
        <v>202002</v>
      </c>
      <c r="D541" s="1">
        <v>2020</v>
      </c>
      <c r="E541" s="1">
        <v>2</v>
      </c>
      <c r="F541" s="4" t="s">
        <v>265</v>
      </c>
      <c r="G541" s="4" t="s">
        <v>266</v>
      </c>
      <c r="H541" s="1">
        <v>720</v>
      </c>
      <c r="I541" s="4" t="s">
        <v>325</v>
      </c>
      <c r="J541" s="1" t="s">
        <v>326</v>
      </c>
      <c r="K541" s="1" t="s">
        <v>383</v>
      </c>
      <c r="L541" s="1">
        <v>3</v>
      </c>
      <c r="M541" s="1">
        <v>1</v>
      </c>
      <c r="N541" s="1" t="s">
        <v>384</v>
      </c>
      <c r="O541" s="1" t="s">
        <v>385</v>
      </c>
      <c r="P541" s="1">
        <v>0</v>
      </c>
      <c r="Q541" s="8">
        <v>6818108</v>
      </c>
      <c r="R541" s="8">
        <v>491709</v>
      </c>
      <c r="S541" s="8">
        <v>1553559</v>
      </c>
      <c r="T541" s="8" t="s">
        <v>386</v>
      </c>
      <c r="U541" s="9">
        <f>IF(R541&gt;0,Q541/R541,"")</f>
        <v>13.866144406549402</v>
      </c>
      <c r="V541" s="10">
        <f>SUMIFS(fct_world_monthly!$J$2:$J$361,fct_world_monthly!$C$2:$C$361,C541,fct_world_monthly!$F$2:$F$361,F541)</f>
        <v>27243341</v>
      </c>
      <c r="W541" s="11">
        <f>IF(V541&gt;0,Q541/V541,"")</f>
        <v>0.25026695514327701</v>
      </c>
      <c r="X541" s="1" t="s">
        <v>232</v>
      </c>
      <c r="Y541" s="1" t="s">
        <v>166</v>
      </c>
      <c r="Z541" s="19">
        <f>IF(U541="","",SUMIFS(Unit_Value_Review_QC!$K$10:$K$53,Unit_Value_Review_QC!$I$10:$I$53,"PARTNER|"&amp;F541&amp;"|"&amp;I541))</f>
        <v>15.158852636173485</v>
      </c>
      <c r="AA541" s="20">
        <f>IFERROR(U541/Z541,"")</f>
        <v>0.91472255449338558</v>
      </c>
      <c r="AB541" s="4" t="str">
        <f>IF(OR(N541&lt;&gt;"REPORTED",U541=""),"NOT_APPLICABLE",IF(OR(AA541&lt;Unit_Value_Review_QC!$I$6,AA541&gt;Unit_Value_Review_QC!$I$5),"REVIEW","WITHIN_BAND"))</f>
        <v>WITHIN_BAND</v>
      </c>
    </row>
    <row r="542" spans="1:28">
      <c r="A542" s="1" t="s">
        <v>926</v>
      </c>
      <c r="B542" s="6">
        <v>43862</v>
      </c>
      <c r="C542" s="1">
        <v>202002</v>
      </c>
      <c r="D542" s="1">
        <v>2020</v>
      </c>
      <c r="E542" s="1">
        <v>2</v>
      </c>
      <c r="F542" s="4" t="s">
        <v>271</v>
      </c>
      <c r="G542" s="4" t="s">
        <v>273</v>
      </c>
      <c r="H542" s="1">
        <v>52</v>
      </c>
      <c r="I542" s="4" t="s">
        <v>296</v>
      </c>
      <c r="J542" s="1" t="s">
        <v>297</v>
      </c>
      <c r="K542" s="1" t="s">
        <v>383</v>
      </c>
      <c r="L542" s="1">
        <v>3</v>
      </c>
      <c r="M542" s="1">
        <v>1</v>
      </c>
      <c r="N542" s="1" t="s">
        <v>384</v>
      </c>
      <c r="O542" s="1" t="s">
        <v>385</v>
      </c>
      <c r="P542" s="1">
        <v>0</v>
      </c>
      <c r="Q542" s="8">
        <v>1945494</v>
      </c>
      <c r="R542" s="8">
        <v>66098</v>
      </c>
      <c r="S542" s="8">
        <v>205405</v>
      </c>
      <c r="T542" s="8" t="s">
        <v>386</v>
      </c>
      <c r="U542" s="9">
        <f>IF(R542&gt;0,Q542/R542,"")</f>
        <v>29.433477563617657</v>
      </c>
      <c r="V542" s="10">
        <f>SUMIFS(fct_world_monthly!$J$2:$J$361,fct_world_monthly!$C$2:$C$361,C542,fct_world_monthly!$F$2:$F$361,F542)</f>
        <v>37562918</v>
      </c>
      <c r="W542" s="11">
        <f>IF(V542&gt;0,Q542/V542,"")</f>
        <v>5.1792941112828346E-2</v>
      </c>
      <c r="X542" s="1" t="s">
        <v>232</v>
      </c>
      <c r="Y542" s="1" t="s">
        <v>166</v>
      </c>
      <c r="Z542" s="19">
        <f>IF(U542="","",SUMIFS(Unit_Value_Review_QC!$K$10:$K$53,Unit_Value_Review_QC!$I$10:$I$53,"PARTNER|"&amp;F542&amp;"|"&amp;I542))</f>
        <v>31.867133143721738</v>
      </c>
      <c r="AA542" s="20">
        <f>IFERROR(U542/Z542,"")</f>
        <v>0.92363117293519248</v>
      </c>
      <c r="AB542" s="4" t="str">
        <f>IF(OR(N542&lt;&gt;"REPORTED",U542=""),"NOT_APPLICABLE",IF(OR(AA542&lt;Unit_Value_Review_QC!$I$6,AA542&gt;Unit_Value_Review_QC!$I$5),"REVIEW","WITHIN_BAND"))</f>
        <v>WITHIN_BAND</v>
      </c>
    </row>
    <row r="543" spans="1:28">
      <c r="A543" s="1" t="s">
        <v>927</v>
      </c>
      <c r="B543" s="6">
        <v>43862</v>
      </c>
      <c r="C543" s="1">
        <v>202002</v>
      </c>
      <c r="D543" s="1">
        <v>2020</v>
      </c>
      <c r="E543" s="1">
        <v>2</v>
      </c>
      <c r="F543" s="4" t="s">
        <v>271</v>
      </c>
      <c r="G543" s="4" t="s">
        <v>273</v>
      </c>
      <c r="H543" s="1">
        <v>204</v>
      </c>
      <c r="I543" s="4" t="s">
        <v>301</v>
      </c>
      <c r="J543" s="1" t="s">
        <v>302</v>
      </c>
      <c r="K543" s="1" t="s">
        <v>383</v>
      </c>
      <c r="L543" s="1">
        <v>3</v>
      </c>
      <c r="M543" s="1">
        <v>1</v>
      </c>
      <c r="N543" s="1" t="s">
        <v>384</v>
      </c>
      <c r="O543" s="1" t="s">
        <v>385</v>
      </c>
      <c r="P543" s="1">
        <v>0</v>
      </c>
      <c r="Q543" s="8">
        <v>1229209</v>
      </c>
      <c r="R543" s="8">
        <v>69020</v>
      </c>
      <c r="S543" s="8">
        <v>235755</v>
      </c>
      <c r="T543" s="8" t="s">
        <v>386</v>
      </c>
      <c r="U543" s="9">
        <f>IF(R543&gt;0,Q543/R543,"")</f>
        <v>17.809461025789627</v>
      </c>
      <c r="V543" s="10">
        <f>SUMIFS(fct_world_monthly!$J$2:$J$361,fct_world_monthly!$C$2:$C$361,C543,fct_world_monthly!$F$2:$F$361,F543)</f>
        <v>37562918</v>
      </c>
      <c r="W543" s="11">
        <f>IF(V543&gt;0,Q543/V543,"")</f>
        <v>3.2724001899958888E-2</v>
      </c>
      <c r="X543" s="1" t="s">
        <v>232</v>
      </c>
      <c r="Y543" s="1" t="s">
        <v>166</v>
      </c>
      <c r="Z543" s="19">
        <f>IF(U543="","",SUMIFS(Unit_Value_Review_QC!$K$10:$K$53,Unit_Value_Review_QC!$I$10:$I$53,"PARTNER|"&amp;F543&amp;"|"&amp;I543))</f>
        <v>19.682231685892088</v>
      </c>
      <c r="AA543" s="20">
        <f>IFERROR(U543/Z543,"")</f>
        <v>0.90484967914259273</v>
      </c>
      <c r="AB543" s="4" t="str">
        <f>IF(OR(N543&lt;&gt;"REPORTED",U543=""),"NOT_APPLICABLE",IF(OR(AA543&lt;Unit_Value_Review_QC!$I$6,AA543&gt;Unit_Value_Review_QC!$I$5),"REVIEW","WITHIN_BAND"))</f>
        <v>WITHIN_BAND</v>
      </c>
    </row>
    <row r="544" spans="1:28">
      <c r="A544" s="1" t="s">
        <v>928</v>
      </c>
      <c r="B544" s="6">
        <v>43862</v>
      </c>
      <c r="C544" s="1">
        <v>202002</v>
      </c>
      <c r="D544" s="1">
        <v>2020</v>
      </c>
      <c r="E544" s="1">
        <v>2</v>
      </c>
      <c r="F544" s="4" t="s">
        <v>271</v>
      </c>
      <c r="G544" s="4" t="s">
        <v>273</v>
      </c>
      <c r="H544" s="1">
        <v>662</v>
      </c>
      <c r="I544" s="4" t="s">
        <v>304</v>
      </c>
      <c r="J544" s="1" t="s">
        <v>305</v>
      </c>
      <c r="K544" s="1" t="s">
        <v>383</v>
      </c>
      <c r="L544" s="1">
        <v>3</v>
      </c>
      <c r="M544" s="1">
        <v>1</v>
      </c>
      <c r="N544" s="1" t="s">
        <v>384</v>
      </c>
      <c r="O544" s="1" t="s">
        <v>385</v>
      </c>
      <c r="P544" s="1">
        <v>0</v>
      </c>
      <c r="Q544" s="8">
        <v>78494</v>
      </c>
      <c r="R544" s="8">
        <v>3786</v>
      </c>
      <c r="S544" s="8">
        <v>21189</v>
      </c>
      <c r="T544" s="8" t="s">
        <v>386</v>
      </c>
      <c r="U544" s="9">
        <f>IF(R544&gt;0,Q544/R544,"")</f>
        <v>20.732699418911782</v>
      </c>
      <c r="V544" s="10">
        <f>SUMIFS(fct_world_monthly!$J$2:$J$361,fct_world_monthly!$C$2:$C$361,C544,fct_world_monthly!$F$2:$F$361,F544)</f>
        <v>37562918</v>
      </c>
      <c r="W544" s="11">
        <f>IF(V544&gt;0,Q544/V544,"")</f>
        <v>2.0896672617393571E-3</v>
      </c>
      <c r="X544" s="1" t="s">
        <v>232</v>
      </c>
      <c r="Y544" s="1" t="s">
        <v>166</v>
      </c>
      <c r="Z544" s="19">
        <f>IF(U544="","",SUMIFS(Unit_Value_Review_QC!$K$10:$K$53,Unit_Value_Review_QC!$I$10:$I$53,"PARTNER|"&amp;F544&amp;"|"&amp;I544))</f>
        <v>19.366411423422985</v>
      </c>
      <c r="AA544" s="20">
        <f>IFERROR(U544/Z544,"")</f>
        <v>1.0705493633082854</v>
      </c>
      <c r="AB544" s="4" t="str">
        <f>IF(OR(N544&lt;&gt;"REPORTED",U544=""),"NOT_APPLICABLE",IF(OR(AA544&lt;Unit_Value_Review_QC!$I$6,AA544&gt;Unit_Value_Review_QC!$I$5),"REVIEW","WITHIN_BAND"))</f>
        <v>WITHIN_BAND</v>
      </c>
    </row>
    <row r="545" spans="1:28">
      <c r="A545" s="1" t="s">
        <v>929</v>
      </c>
      <c r="B545" s="6">
        <v>43862</v>
      </c>
      <c r="C545" s="1">
        <v>202002</v>
      </c>
      <c r="D545" s="1">
        <v>2020</v>
      </c>
      <c r="E545" s="1">
        <v>2</v>
      </c>
      <c r="F545" s="4" t="s">
        <v>271</v>
      </c>
      <c r="G545" s="4" t="s">
        <v>273</v>
      </c>
      <c r="H545" s="1">
        <v>664</v>
      </c>
      <c r="I545" s="4" t="s">
        <v>307</v>
      </c>
      <c r="J545" s="1" t="s">
        <v>308</v>
      </c>
      <c r="K545" s="1" t="s">
        <v>383</v>
      </c>
      <c r="L545" s="1">
        <v>3</v>
      </c>
      <c r="M545" s="1">
        <v>1</v>
      </c>
      <c r="N545" s="1" t="s">
        <v>384</v>
      </c>
      <c r="O545" s="1" t="s">
        <v>385</v>
      </c>
      <c r="P545" s="1">
        <v>0</v>
      </c>
      <c r="Q545" s="8">
        <v>3397867</v>
      </c>
      <c r="R545" s="8">
        <v>128481</v>
      </c>
      <c r="S545" s="8">
        <v>507610</v>
      </c>
      <c r="T545" s="8" t="s">
        <v>386</v>
      </c>
      <c r="U545" s="9">
        <f>IF(R545&gt;0,Q545/R545,"")</f>
        <v>26.446455117877353</v>
      </c>
      <c r="V545" s="10">
        <f>SUMIFS(fct_world_monthly!$J$2:$J$361,fct_world_monthly!$C$2:$C$361,C545,fct_world_monthly!$F$2:$F$361,F545)</f>
        <v>37562918</v>
      </c>
      <c r="W545" s="11">
        <f>IF(V545&gt;0,Q545/V545,"")</f>
        <v>9.0458015002987793E-2</v>
      </c>
      <c r="X545" s="1" t="s">
        <v>232</v>
      </c>
      <c r="Y545" s="1" t="s">
        <v>166</v>
      </c>
      <c r="Z545" s="19">
        <f>IF(U545="","",SUMIFS(Unit_Value_Review_QC!$K$10:$K$53,Unit_Value_Review_QC!$I$10:$I$53,"PARTNER|"&amp;F545&amp;"|"&amp;I545))</f>
        <v>29.827360886039607</v>
      </c>
      <c r="AA545" s="20">
        <f>IFERROR(U545/Z545,"")</f>
        <v>0.88665085787912756</v>
      </c>
      <c r="AB545" s="4" t="str">
        <f>IF(OR(N545&lt;&gt;"REPORTED",U545=""),"NOT_APPLICABLE",IF(OR(AA545&lt;Unit_Value_Review_QC!$I$6,AA545&gt;Unit_Value_Review_QC!$I$5),"REVIEW","WITHIN_BAND"))</f>
        <v>WITHIN_BAND</v>
      </c>
    </row>
    <row r="546" spans="1:28">
      <c r="A546" s="1" t="s">
        <v>930</v>
      </c>
      <c r="B546" s="6">
        <v>43862</v>
      </c>
      <c r="C546" s="1">
        <v>202002</v>
      </c>
      <c r="D546" s="1">
        <v>2020</v>
      </c>
      <c r="E546" s="1">
        <v>2</v>
      </c>
      <c r="F546" s="4" t="s">
        <v>271</v>
      </c>
      <c r="G546" s="4" t="s">
        <v>273</v>
      </c>
      <c r="H546" s="1">
        <v>666</v>
      </c>
      <c r="I546" s="4" t="s">
        <v>310</v>
      </c>
      <c r="J546" s="1" t="s">
        <v>311</v>
      </c>
      <c r="K546" s="1" t="s">
        <v>383</v>
      </c>
      <c r="L546" s="1">
        <v>3</v>
      </c>
      <c r="M546" s="1">
        <v>1</v>
      </c>
      <c r="N546" s="1" t="s">
        <v>384</v>
      </c>
      <c r="O546" s="1" t="s">
        <v>385</v>
      </c>
      <c r="P546" s="1">
        <v>0</v>
      </c>
      <c r="Q546" s="8">
        <v>650890</v>
      </c>
      <c r="R546" s="8">
        <v>46801</v>
      </c>
      <c r="S546" s="8">
        <v>148225</v>
      </c>
      <c r="T546" s="8" t="s">
        <v>386</v>
      </c>
      <c r="U546" s="9">
        <f>IF(R546&gt;0,Q546/R546,"")</f>
        <v>13.907608811777527</v>
      </c>
      <c r="V546" s="10">
        <f>SUMIFS(fct_world_monthly!$J$2:$J$361,fct_world_monthly!$C$2:$C$361,C546,fct_world_monthly!$F$2:$F$361,F546)</f>
        <v>37562918</v>
      </c>
      <c r="W546" s="11">
        <f>IF(V546&gt;0,Q546/V546,"")</f>
        <v>1.7327993528085332E-2</v>
      </c>
      <c r="X546" s="1" t="s">
        <v>232</v>
      </c>
      <c r="Y546" s="1" t="s">
        <v>166</v>
      </c>
      <c r="Z546" s="19">
        <f>IF(U546="","",SUMIFS(Unit_Value_Review_QC!$K$10:$K$53,Unit_Value_Review_QC!$I$10:$I$53,"PARTNER|"&amp;F546&amp;"|"&amp;I546))</f>
        <v>14.86106925541052</v>
      </c>
      <c r="AA546" s="20">
        <f>IFERROR(U546/Z546,"")</f>
        <v>0.93584173337420762</v>
      </c>
      <c r="AB546" s="4" t="str">
        <f>IF(OR(N546&lt;&gt;"REPORTED",U546=""),"NOT_APPLICABLE",IF(OR(AA546&lt;Unit_Value_Review_QC!$I$6,AA546&gt;Unit_Value_Review_QC!$I$5),"REVIEW","WITHIN_BAND"))</f>
        <v>WITHIN_BAND</v>
      </c>
    </row>
    <row r="547" spans="1:28">
      <c r="A547" s="1" t="s">
        <v>931</v>
      </c>
      <c r="B547" s="6">
        <v>43862</v>
      </c>
      <c r="C547" s="1">
        <v>202002</v>
      </c>
      <c r="D547" s="1">
        <v>2020</v>
      </c>
      <c r="E547" s="1">
        <v>2</v>
      </c>
      <c r="F547" s="4" t="s">
        <v>271</v>
      </c>
      <c r="G547" s="4" t="s">
        <v>273</v>
      </c>
      <c r="H547" s="1">
        <v>669</v>
      </c>
      <c r="I547" s="4" t="s">
        <v>313</v>
      </c>
      <c r="J547" s="1" t="s">
        <v>314</v>
      </c>
      <c r="K547" s="1" t="s">
        <v>383</v>
      </c>
      <c r="L547" s="1">
        <v>3</v>
      </c>
      <c r="M547" s="1">
        <v>1</v>
      </c>
      <c r="N547" s="1" t="s">
        <v>384</v>
      </c>
      <c r="O547" s="1" t="s">
        <v>385</v>
      </c>
      <c r="P547" s="1">
        <v>0</v>
      </c>
      <c r="Q547" s="8">
        <v>1912854</v>
      </c>
      <c r="R547" s="8">
        <v>113031</v>
      </c>
      <c r="S547" s="8">
        <v>432195</v>
      </c>
      <c r="T547" s="8" t="s">
        <v>386</v>
      </c>
      <c r="U547" s="9">
        <f>IF(R547&gt;0,Q547/R547,"")</f>
        <v>16.923268837752474</v>
      </c>
      <c r="V547" s="10">
        <f>SUMIFS(fct_world_monthly!$J$2:$J$361,fct_world_monthly!$C$2:$C$361,C547,fct_world_monthly!$F$2:$F$361,F547)</f>
        <v>37562918</v>
      </c>
      <c r="W547" s="11">
        <f>IF(V547&gt;0,Q547/V547,"")</f>
        <v>5.0923999035431697E-2</v>
      </c>
      <c r="X547" s="1" t="s">
        <v>232</v>
      </c>
      <c r="Y547" s="1" t="s">
        <v>166</v>
      </c>
      <c r="Z547" s="19">
        <f>IF(U547="","",SUMIFS(Unit_Value_Review_QC!$K$10:$K$53,Unit_Value_Review_QC!$I$10:$I$53,"PARTNER|"&amp;F547&amp;"|"&amp;I547))</f>
        <v>17.070169468034248</v>
      </c>
      <c r="AA547" s="20">
        <f>IFERROR(U547/Z547,"")</f>
        <v>0.99139430744628154</v>
      </c>
      <c r="AB547" s="4" t="str">
        <f>IF(OR(N547&lt;&gt;"REPORTED",U547=""),"NOT_APPLICABLE",IF(OR(AA547&lt;Unit_Value_Review_QC!$I$6,AA547&gt;Unit_Value_Review_QC!$I$5),"REVIEW","WITHIN_BAND"))</f>
        <v>WITHIN_BAND</v>
      </c>
    </row>
    <row r="548" spans="1:28">
      <c r="A548" s="1" t="s">
        <v>932</v>
      </c>
      <c r="B548" s="6">
        <v>43862</v>
      </c>
      <c r="C548" s="1">
        <v>202002</v>
      </c>
      <c r="D548" s="1">
        <v>2020</v>
      </c>
      <c r="E548" s="1">
        <v>2</v>
      </c>
      <c r="F548" s="4" t="s">
        <v>271</v>
      </c>
      <c r="G548" s="4" t="s">
        <v>273</v>
      </c>
      <c r="H548" s="1">
        <v>676</v>
      </c>
      <c r="I548" s="4" t="s">
        <v>316</v>
      </c>
      <c r="J548" s="1" t="s">
        <v>317</v>
      </c>
      <c r="K548" s="1" t="s">
        <v>383</v>
      </c>
      <c r="L548" s="1">
        <v>3</v>
      </c>
      <c r="M548" s="1">
        <v>1</v>
      </c>
      <c r="N548" s="1" t="s">
        <v>384</v>
      </c>
      <c r="O548" s="1" t="s">
        <v>385</v>
      </c>
      <c r="P548" s="1">
        <v>0</v>
      </c>
      <c r="Q548" s="8">
        <v>534036</v>
      </c>
      <c r="R548" s="8">
        <v>17754</v>
      </c>
      <c r="S548" s="8">
        <v>30885</v>
      </c>
      <c r="T548" s="8" t="s">
        <v>386</v>
      </c>
      <c r="U548" s="9">
        <f>IF(R548&gt;0,Q548/R548,"")</f>
        <v>30.079756674552215</v>
      </c>
      <c r="V548" s="10">
        <f>SUMIFS(fct_world_monthly!$J$2:$J$361,fct_world_monthly!$C$2:$C$361,C548,fct_world_monthly!$F$2:$F$361,F548)</f>
        <v>37562918</v>
      </c>
      <c r="W548" s="11">
        <f>IF(V548&gt;0,Q548/V548,"")</f>
        <v>1.421710634940555E-2</v>
      </c>
      <c r="X548" s="1" t="s">
        <v>232</v>
      </c>
      <c r="Y548" s="1" t="s">
        <v>166</v>
      </c>
      <c r="Z548" s="19">
        <f>IF(U548="","",SUMIFS(Unit_Value_Review_QC!$K$10:$K$53,Unit_Value_Review_QC!$I$10:$I$53,"PARTNER|"&amp;F548&amp;"|"&amp;I548))</f>
        <v>29.259592038236608</v>
      </c>
      <c r="AA548" s="20">
        <f>IFERROR(U548/Z548,"")</f>
        <v>1.0280306244613326</v>
      </c>
      <c r="AB548" s="4" t="str">
        <f>IF(OR(N548&lt;&gt;"REPORTED",U548=""),"NOT_APPLICABLE",IF(OR(AA548&lt;Unit_Value_Review_QC!$I$6,AA548&gt;Unit_Value_Review_QC!$I$5),"REVIEW","WITHIN_BAND"))</f>
        <v>WITHIN_BAND</v>
      </c>
    </row>
    <row r="549" spans="1:28">
      <c r="A549" s="1" t="s">
        <v>933</v>
      </c>
      <c r="B549" s="6">
        <v>43862</v>
      </c>
      <c r="C549" s="1">
        <v>202002</v>
      </c>
      <c r="D549" s="1">
        <v>2020</v>
      </c>
      <c r="E549" s="1">
        <v>2</v>
      </c>
      <c r="F549" s="4" t="s">
        <v>271</v>
      </c>
      <c r="G549" s="4" t="s">
        <v>273</v>
      </c>
      <c r="H549" s="1">
        <v>690</v>
      </c>
      <c r="I549" s="4" t="s">
        <v>319</v>
      </c>
      <c r="J549" s="1" t="s">
        <v>320</v>
      </c>
      <c r="K549" s="1" t="s">
        <v>383</v>
      </c>
      <c r="L549" s="1">
        <v>3</v>
      </c>
      <c r="M549" s="1">
        <v>1</v>
      </c>
      <c r="N549" s="1" t="s">
        <v>384</v>
      </c>
      <c r="O549" s="1" t="s">
        <v>385</v>
      </c>
      <c r="P549" s="1">
        <v>0</v>
      </c>
      <c r="Q549" s="8">
        <v>1172658</v>
      </c>
      <c r="R549" s="8">
        <v>75238</v>
      </c>
      <c r="S549" s="8">
        <v>222394</v>
      </c>
      <c r="T549" s="8" t="s">
        <v>386</v>
      </c>
      <c r="U549" s="9">
        <f>IF(R549&gt;0,Q549/R549,"")</f>
        <v>15.585980488582896</v>
      </c>
      <c r="V549" s="10">
        <f>SUMIFS(fct_world_monthly!$J$2:$J$361,fct_world_monthly!$C$2:$C$361,C549,fct_world_monthly!$F$2:$F$361,F549)</f>
        <v>37562918</v>
      </c>
      <c r="W549" s="11">
        <f>IF(V549&gt;0,Q549/V549,"")</f>
        <v>3.1218501182469372E-2</v>
      </c>
      <c r="X549" s="1" t="s">
        <v>232</v>
      </c>
      <c r="Y549" s="1" t="s">
        <v>166</v>
      </c>
      <c r="Z549" s="19">
        <f>IF(U549="","",SUMIFS(Unit_Value_Review_QC!$K$10:$K$53,Unit_Value_Review_QC!$I$10:$I$53,"PARTNER|"&amp;F549&amp;"|"&amp;I549))</f>
        <v>24.149636282520802</v>
      </c>
      <c r="AA549" s="20">
        <f>IFERROR(U549/Z549,"")</f>
        <v>0.64539193494453695</v>
      </c>
      <c r="AB549" s="4" t="str">
        <f>IF(OR(N549&lt;&gt;"REPORTED",U549=""),"NOT_APPLICABLE",IF(OR(AA549&lt;Unit_Value_Review_QC!$I$6,AA549&gt;Unit_Value_Review_QC!$I$5),"REVIEW","WITHIN_BAND"))</f>
        <v>WITHIN_BAND</v>
      </c>
    </row>
    <row r="550" spans="1:28">
      <c r="A550" s="1" t="s">
        <v>934</v>
      </c>
      <c r="B550" s="6">
        <v>43862</v>
      </c>
      <c r="C550" s="1">
        <v>202002</v>
      </c>
      <c r="D550" s="1">
        <v>2020</v>
      </c>
      <c r="E550" s="1">
        <v>2</v>
      </c>
      <c r="F550" s="4" t="s">
        <v>271</v>
      </c>
      <c r="G550" s="4" t="s">
        <v>273</v>
      </c>
      <c r="H550" s="1">
        <v>696</v>
      </c>
      <c r="I550" s="4" t="s">
        <v>322</v>
      </c>
      <c r="J550" s="1" t="s">
        <v>323</v>
      </c>
      <c r="K550" s="1" t="s">
        <v>383</v>
      </c>
      <c r="L550" s="1">
        <v>3</v>
      </c>
      <c r="M550" s="1">
        <v>1</v>
      </c>
      <c r="N550" s="1" t="s">
        <v>384</v>
      </c>
      <c r="O550" s="1" t="s">
        <v>385</v>
      </c>
      <c r="P550" s="1">
        <v>0</v>
      </c>
      <c r="Q550" s="8">
        <v>128190</v>
      </c>
      <c r="R550" s="8">
        <v>6408</v>
      </c>
      <c r="S550" s="8">
        <v>13387</v>
      </c>
      <c r="T550" s="8" t="s">
        <v>386</v>
      </c>
      <c r="U550" s="9">
        <f>IF(R550&gt;0,Q550/R550,"")</f>
        <v>20.004681647940075</v>
      </c>
      <c r="V550" s="10">
        <f>SUMIFS(fct_world_monthly!$J$2:$J$361,fct_world_monthly!$C$2:$C$361,C550,fct_world_monthly!$F$2:$F$361,F550)</f>
        <v>37562918</v>
      </c>
      <c r="W550" s="11">
        <f>IF(V550&gt;0,Q550/V550,"")</f>
        <v>3.4126741697756281E-3</v>
      </c>
      <c r="X550" s="1" t="s">
        <v>232</v>
      </c>
      <c r="Y550" s="1" t="s">
        <v>166</v>
      </c>
      <c r="Z550" s="19">
        <f>IF(U550="","",SUMIFS(Unit_Value_Review_QC!$K$10:$K$53,Unit_Value_Review_QC!$I$10:$I$53,"PARTNER|"&amp;F550&amp;"|"&amp;I550))</f>
        <v>19.130986055641273</v>
      </c>
      <c r="AA550" s="20">
        <f>IFERROR(U550/Z550,"")</f>
        <v>1.0456691353889294</v>
      </c>
      <c r="AB550" s="4" t="str">
        <f>IF(OR(N550&lt;&gt;"REPORTED",U550=""),"NOT_APPLICABLE",IF(OR(AA550&lt;Unit_Value_Review_QC!$I$6,AA550&gt;Unit_Value_Review_QC!$I$5),"REVIEW","WITHIN_BAND"))</f>
        <v>WITHIN_BAND</v>
      </c>
    </row>
    <row r="551" spans="1:28">
      <c r="A551" s="1" t="s">
        <v>935</v>
      </c>
      <c r="B551" s="6">
        <v>43862</v>
      </c>
      <c r="C551" s="1">
        <v>202002</v>
      </c>
      <c r="D551" s="1">
        <v>2020</v>
      </c>
      <c r="E551" s="1">
        <v>2</v>
      </c>
      <c r="F551" s="4" t="s">
        <v>271</v>
      </c>
      <c r="G551" s="4" t="s">
        <v>273</v>
      </c>
      <c r="H551" s="1">
        <v>720</v>
      </c>
      <c r="I551" s="4" t="s">
        <v>325</v>
      </c>
      <c r="J551" s="1" t="s">
        <v>326</v>
      </c>
      <c r="K551" s="1" t="s">
        <v>383</v>
      </c>
      <c r="L551" s="1">
        <v>3</v>
      </c>
      <c r="M551" s="1">
        <v>1</v>
      </c>
      <c r="N551" s="1" t="s">
        <v>384</v>
      </c>
      <c r="O551" s="1" t="s">
        <v>385</v>
      </c>
      <c r="P551" s="1">
        <v>0</v>
      </c>
      <c r="Q551" s="8">
        <v>7144328</v>
      </c>
      <c r="R551" s="8">
        <v>277368</v>
      </c>
      <c r="S551" s="8">
        <v>815325</v>
      </c>
      <c r="T551" s="8" t="s">
        <v>386</v>
      </c>
      <c r="U551" s="9">
        <f>IF(R551&gt;0,Q551/R551,"")</f>
        <v>25.757578379625624</v>
      </c>
      <c r="V551" s="10">
        <f>SUMIFS(fct_world_monthly!$J$2:$J$361,fct_world_monthly!$C$2:$C$361,C551,fct_world_monthly!$F$2:$F$361,F551)</f>
        <v>37562918</v>
      </c>
      <c r="W551" s="11">
        <f>IF(V551&gt;0,Q551/V551,"")</f>
        <v>0.19019629944617189</v>
      </c>
      <c r="X551" s="1" t="s">
        <v>232</v>
      </c>
      <c r="Y551" s="1" t="s">
        <v>166</v>
      </c>
      <c r="Z551" s="19">
        <f>IF(U551="","",SUMIFS(Unit_Value_Review_QC!$K$10:$K$53,Unit_Value_Review_QC!$I$10:$I$53,"PARTNER|"&amp;F551&amp;"|"&amp;I551))</f>
        <v>27.635683246354834</v>
      </c>
      <c r="AA551" s="20">
        <f>IFERROR(U551/Z551,"")</f>
        <v>0.93204058499342757</v>
      </c>
      <c r="AB551" s="4" t="str">
        <f>IF(OR(N551&lt;&gt;"REPORTED",U551=""),"NOT_APPLICABLE",IF(OR(AA551&lt;Unit_Value_Review_QC!$I$6,AA551&gt;Unit_Value_Review_QC!$I$5),"REVIEW","WITHIN_BAND"))</f>
        <v>WITHIN_BAND</v>
      </c>
    </row>
    <row r="552" spans="1:28">
      <c r="A552" s="1" t="s">
        <v>936</v>
      </c>
      <c r="B552" s="6">
        <v>43862</v>
      </c>
      <c r="C552" s="1">
        <v>202002</v>
      </c>
      <c r="D552" s="1">
        <v>2020</v>
      </c>
      <c r="E552" s="1">
        <v>2</v>
      </c>
      <c r="F552" s="4" t="s">
        <v>278</v>
      </c>
      <c r="G552" s="4" t="s">
        <v>279</v>
      </c>
      <c r="H552" s="1">
        <v>52</v>
      </c>
      <c r="I552" s="4" t="s">
        <v>296</v>
      </c>
      <c r="J552" s="1" t="s">
        <v>297</v>
      </c>
      <c r="K552" s="1" t="s">
        <v>383</v>
      </c>
      <c r="L552" s="1">
        <v>3</v>
      </c>
      <c r="M552" s="1">
        <v>1</v>
      </c>
      <c r="N552" s="1" t="s">
        <v>384</v>
      </c>
      <c r="O552" s="1" t="s">
        <v>385</v>
      </c>
      <c r="P552" s="1">
        <v>0</v>
      </c>
      <c r="Q552" s="8">
        <v>1931568</v>
      </c>
      <c r="R552" s="8">
        <v>56910</v>
      </c>
      <c r="S552" s="8">
        <v>208168</v>
      </c>
      <c r="T552" s="8" t="s">
        <v>386</v>
      </c>
      <c r="U552" s="9">
        <f>IF(R552&gt;0,Q552/R552,"")</f>
        <v>33.940748550342647</v>
      </c>
      <c r="V552" s="10">
        <f>SUMIFS(fct_world_monthly!$J$2:$J$361,fct_world_monthly!$C$2:$C$361,C552,fct_world_monthly!$F$2:$F$361,F552)</f>
        <v>29750184</v>
      </c>
      <c r="W552" s="11">
        <f>IF(V552&gt;0,Q552/V552,"")</f>
        <v>6.492625390148847E-2</v>
      </c>
      <c r="X552" s="1" t="s">
        <v>232</v>
      </c>
      <c r="Y552" s="1" t="s">
        <v>166</v>
      </c>
      <c r="Z552" s="19">
        <f>IF(U552="","",SUMIFS(Unit_Value_Review_QC!$K$10:$K$53,Unit_Value_Review_QC!$I$10:$I$53,"PARTNER|"&amp;F552&amp;"|"&amp;I552))</f>
        <v>35.036766549381447</v>
      </c>
      <c r="AA552" s="20">
        <f>IFERROR(U552/Z552,"")</f>
        <v>0.96871806085490075</v>
      </c>
      <c r="AB552" s="4" t="str">
        <f>IF(OR(N552&lt;&gt;"REPORTED",U552=""),"NOT_APPLICABLE",IF(OR(AA552&lt;Unit_Value_Review_QC!$I$6,AA552&gt;Unit_Value_Review_QC!$I$5),"REVIEW","WITHIN_BAND"))</f>
        <v>WITHIN_BAND</v>
      </c>
    </row>
    <row r="553" spans="1:28">
      <c r="A553" s="1" t="s">
        <v>937</v>
      </c>
      <c r="B553" s="6">
        <v>43862</v>
      </c>
      <c r="C553" s="1">
        <v>202002</v>
      </c>
      <c r="D553" s="1">
        <v>2020</v>
      </c>
      <c r="E553" s="1">
        <v>2</v>
      </c>
      <c r="F553" s="4" t="s">
        <v>278</v>
      </c>
      <c r="G553" s="4" t="s">
        <v>279</v>
      </c>
      <c r="H553" s="1">
        <v>204</v>
      </c>
      <c r="I553" s="4" t="s">
        <v>301</v>
      </c>
      <c r="J553" s="1" t="s">
        <v>302</v>
      </c>
      <c r="K553" s="1" t="s">
        <v>383</v>
      </c>
      <c r="L553" s="1">
        <v>3</v>
      </c>
      <c r="M553" s="1">
        <v>1</v>
      </c>
      <c r="N553" s="1" t="s">
        <v>384</v>
      </c>
      <c r="O553" s="1" t="s">
        <v>385</v>
      </c>
      <c r="P553" s="1">
        <v>0</v>
      </c>
      <c r="Q553" s="8">
        <v>27056</v>
      </c>
      <c r="R553" s="8">
        <v>1378</v>
      </c>
      <c r="S553" s="8">
        <v>2935</v>
      </c>
      <c r="T553" s="8" t="s">
        <v>386</v>
      </c>
      <c r="U553" s="9">
        <f>IF(R553&gt;0,Q553/R553,"")</f>
        <v>19.634252539912918</v>
      </c>
      <c r="V553" s="10">
        <f>SUMIFS(fct_world_monthly!$J$2:$J$361,fct_world_monthly!$C$2:$C$361,C553,fct_world_monthly!$F$2:$F$361,F553)</f>
        <v>29750184</v>
      </c>
      <c r="W553" s="11">
        <f>IF(V553&gt;0,Q553/V553,"")</f>
        <v>9.0943975338102115E-4</v>
      </c>
      <c r="X553" s="1" t="s">
        <v>232</v>
      </c>
      <c r="Y553" s="1" t="s">
        <v>166</v>
      </c>
      <c r="Z553" s="19">
        <f>IF(U553="","",SUMIFS(Unit_Value_Review_QC!$K$10:$K$53,Unit_Value_Review_QC!$I$10:$I$53,"PARTNER|"&amp;F553&amp;"|"&amp;I553))</f>
        <v>33.195880622110131</v>
      </c>
      <c r="AA553" s="20">
        <f>IFERROR(U553/Z553,"")</f>
        <v>0.59146653656886317</v>
      </c>
      <c r="AB553" s="4" t="str">
        <f>IF(OR(N553&lt;&gt;"REPORTED",U553=""),"NOT_APPLICABLE",IF(OR(AA553&lt;Unit_Value_Review_QC!$I$6,AA553&gt;Unit_Value_Review_QC!$I$5),"REVIEW","WITHIN_BAND"))</f>
        <v>WITHIN_BAND</v>
      </c>
    </row>
    <row r="554" spans="1:28">
      <c r="A554" s="1" t="s">
        <v>938</v>
      </c>
      <c r="B554" s="6">
        <v>43862</v>
      </c>
      <c r="C554" s="1">
        <v>202002</v>
      </c>
      <c r="D554" s="1">
        <v>2020</v>
      </c>
      <c r="E554" s="1">
        <v>2</v>
      </c>
      <c r="F554" s="4" t="s">
        <v>278</v>
      </c>
      <c r="G554" s="4" t="s">
        <v>279</v>
      </c>
      <c r="H554" s="1">
        <v>662</v>
      </c>
      <c r="I554" s="4" t="s">
        <v>304</v>
      </c>
      <c r="J554" s="1" t="s">
        <v>305</v>
      </c>
      <c r="K554" s="1" t="s">
        <v>383</v>
      </c>
      <c r="L554" s="1">
        <v>3</v>
      </c>
      <c r="M554" s="1">
        <v>1</v>
      </c>
      <c r="N554" s="1" t="s">
        <v>384</v>
      </c>
      <c r="O554" s="1" t="s">
        <v>385</v>
      </c>
      <c r="P554" s="1">
        <v>0</v>
      </c>
      <c r="Q554" s="8">
        <v>26013</v>
      </c>
      <c r="R554" s="8">
        <v>1975</v>
      </c>
      <c r="S554" s="8">
        <v>4402</v>
      </c>
      <c r="T554" s="8" t="s">
        <v>386</v>
      </c>
      <c r="U554" s="9">
        <f>IF(R554&gt;0,Q554/R554,"")</f>
        <v>13.17113924050633</v>
      </c>
      <c r="V554" s="10">
        <f>SUMIFS(fct_world_monthly!$J$2:$J$361,fct_world_monthly!$C$2:$C$361,C554,fct_world_monthly!$F$2:$F$361,F554)</f>
        <v>29750184</v>
      </c>
      <c r="W554" s="11">
        <f>IF(V554&gt;0,Q554/V554,"")</f>
        <v>8.7438114668467258E-4</v>
      </c>
      <c r="X554" s="1" t="s">
        <v>232</v>
      </c>
      <c r="Y554" s="1" t="s">
        <v>166</v>
      </c>
      <c r="Z554" s="19">
        <f>IF(U554="","",SUMIFS(Unit_Value_Review_QC!$K$10:$K$53,Unit_Value_Review_QC!$I$10:$I$53,"PARTNER|"&amp;F554&amp;"|"&amp;I554))</f>
        <v>11.552282298889692</v>
      </c>
      <c r="AA554" s="20">
        <f>IFERROR(U554/Z554,"")</f>
        <v>1.1401330836394319</v>
      </c>
      <c r="AB554" s="4" t="str">
        <f>IF(OR(N554&lt;&gt;"REPORTED",U554=""),"NOT_APPLICABLE",IF(OR(AA554&lt;Unit_Value_Review_QC!$I$6,AA554&gt;Unit_Value_Review_QC!$I$5),"REVIEW","WITHIN_BAND"))</f>
        <v>WITHIN_BAND</v>
      </c>
    </row>
    <row r="555" spans="1:28">
      <c r="A555" s="1" t="s">
        <v>939</v>
      </c>
      <c r="B555" s="6">
        <v>43862</v>
      </c>
      <c r="C555" s="1">
        <v>202002</v>
      </c>
      <c r="D555" s="1">
        <v>2020</v>
      </c>
      <c r="E555" s="1">
        <v>2</v>
      </c>
      <c r="F555" s="4" t="s">
        <v>278</v>
      </c>
      <c r="G555" s="4" t="s">
        <v>279</v>
      </c>
      <c r="H555" s="1">
        <v>664</v>
      </c>
      <c r="I555" s="4" t="s">
        <v>307</v>
      </c>
      <c r="J555" s="1" t="s">
        <v>308</v>
      </c>
      <c r="K555" s="1" t="s">
        <v>383</v>
      </c>
      <c r="L555" s="1">
        <v>3</v>
      </c>
      <c r="M555" s="1">
        <v>1</v>
      </c>
      <c r="N555" s="1" t="s">
        <v>384</v>
      </c>
      <c r="O555" s="1" t="s">
        <v>385</v>
      </c>
      <c r="P555" s="1">
        <v>0</v>
      </c>
      <c r="Q555" s="8">
        <v>2735165</v>
      </c>
      <c r="R555" s="8">
        <v>134382</v>
      </c>
      <c r="S555" s="8">
        <v>567543</v>
      </c>
      <c r="T555" s="8" t="s">
        <v>386</v>
      </c>
      <c r="U555" s="9">
        <f>IF(R555&gt;0,Q555/R555,"")</f>
        <v>20.353655995594647</v>
      </c>
      <c r="V555" s="10">
        <f>SUMIFS(fct_world_monthly!$J$2:$J$361,fct_world_monthly!$C$2:$C$361,C555,fct_world_monthly!$F$2:$F$361,F555)</f>
        <v>29750184</v>
      </c>
      <c r="W555" s="11">
        <f>IF(V555&gt;0,Q555/V555,"")</f>
        <v>9.1937750704331772E-2</v>
      </c>
      <c r="X555" s="1" t="s">
        <v>232</v>
      </c>
      <c r="Y555" s="1" t="s">
        <v>166</v>
      </c>
      <c r="Z555" s="19">
        <f>IF(U555="","",SUMIFS(Unit_Value_Review_QC!$K$10:$K$53,Unit_Value_Review_QC!$I$10:$I$53,"PARTNER|"&amp;F555&amp;"|"&amp;I555))</f>
        <v>20.753901094655859</v>
      </c>
      <c r="AA555" s="20">
        <f>IFERROR(U555/Z555,"")</f>
        <v>0.98071470528669547</v>
      </c>
      <c r="AB555" s="4" t="str">
        <f>IF(OR(N555&lt;&gt;"REPORTED",U555=""),"NOT_APPLICABLE",IF(OR(AA555&lt;Unit_Value_Review_QC!$I$6,AA555&gt;Unit_Value_Review_QC!$I$5),"REVIEW","WITHIN_BAND"))</f>
        <v>WITHIN_BAND</v>
      </c>
    </row>
    <row r="556" spans="1:28">
      <c r="A556" s="1" t="s">
        <v>940</v>
      </c>
      <c r="B556" s="6">
        <v>43862</v>
      </c>
      <c r="C556" s="1">
        <v>202002</v>
      </c>
      <c r="D556" s="1">
        <v>2020</v>
      </c>
      <c r="E556" s="1">
        <v>2</v>
      </c>
      <c r="F556" s="4" t="s">
        <v>278</v>
      </c>
      <c r="G556" s="4" t="s">
        <v>279</v>
      </c>
      <c r="H556" s="1">
        <v>666</v>
      </c>
      <c r="I556" s="4" t="s">
        <v>310</v>
      </c>
      <c r="J556" s="1" t="s">
        <v>311</v>
      </c>
      <c r="K556" s="1" t="s">
        <v>383</v>
      </c>
      <c r="L556" s="1">
        <v>3</v>
      </c>
      <c r="M556" s="1">
        <v>1</v>
      </c>
      <c r="N556" s="1" t="s">
        <v>384</v>
      </c>
      <c r="O556" s="1" t="s">
        <v>385</v>
      </c>
      <c r="P556" s="1">
        <v>0</v>
      </c>
      <c r="Q556" s="8">
        <v>7547890</v>
      </c>
      <c r="R556" s="8">
        <v>506860</v>
      </c>
      <c r="S556" s="8">
        <v>1788621</v>
      </c>
      <c r="T556" s="8" t="s">
        <v>386</v>
      </c>
      <c r="U556" s="9">
        <f>IF(R556&gt;0,Q556/R556,"")</f>
        <v>14.891469044706625</v>
      </c>
      <c r="V556" s="10">
        <f>SUMIFS(fct_world_monthly!$J$2:$J$361,fct_world_monthly!$C$2:$C$361,C556,fct_world_monthly!$F$2:$F$361,F556)</f>
        <v>29750184</v>
      </c>
      <c r="W556" s="11">
        <f>IF(V556&gt;0,Q556/V556,"")</f>
        <v>0.25370901907699128</v>
      </c>
      <c r="X556" s="1" t="s">
        <v>232</v>
      </c>
      <c r="Y556" s="1" t="s">
        <v>166</v>
      </c>
      <c r="Z556" s="19">
        <f>IF(U556="","",SUMIFS(Unit_Value_Review_QC!$K$10:$K$53,Unit_Value_Review_QC!$I$10:$I$53,"PARTNER|"&amp;F556&amp;"|"&amp;I556))</f>
        <v>16.653214733323903</v>
      </c>
      <c r="AA556" s="20">
        <f>IFERROR(U556/Z556,"")</f>
        <v>0.89420987377938876</v>
      </c>
      <c r="AB556" s="4" t="str">
        <f>IF(OR(N556&lt;&gt;"REPORTED",U556=""),"NOT_APPLICABLE",IF(OR(AA556&lt;Unit_Value_Review_QC!$I$6,AA556&gt;Unit_Value_Review_QC!$I$5),"REVIEW","WITHIN_BAND"))</f>
        <v>WITHIN_BAND</v>
      </c>
    </row>
    <row r="557" spans="1:28">
      <c r="A557" s="1" t="s">
        <v>941</v>
      </c>
      <c r="B557" s="6">
        <v>43862</v>
      </c>
      <c r="C557" s="1">
        <v>202002</v>
      </c>
      <c r="D557" s="1">
        <v>2020</v>
      </c>
      <c r="E557" s="1">
        <v>2</v>
      </c>
      <c r="F557" s="4" t="s">
        <v>278</v>
      </c>
      <c r="G557" s="4" t="s">
        <v>279</v>
      </c>
      <c r="H557" s="1">
        <v>669</v>
      </c>
      <c r="I557" s="4" t="s">
        <v>313</v>
      </c>
      <c r="J557" s="1" t="s">
        <v>314</v>
      </c>
      <c r="K557" s="1" t="s">
        <v>383</v>
      </c>
      <c r="L557" s="1">
        <v>3</v>
      </c>
      <c r="M557" s="1">
        <v>1</v>
      </c>
      <c r="N557" s="1" t="s">
        <v>384</v>
      </c>
      <c r="O557" s="1" t="s">
        <v>385</v>
      </c>
      <c r="P557" s="1">
        <v>0</v>
      </c>
      <c r="Q557" s="8">
        <v>368453</v>
      </c>
      <c r="R557" s="8">
        <v>17916</v>
      </c>
      <c r="S557" s="8">
        <v>70815</v>
      </c>
      <c r="T557" s="8" t="s">
        <v>386</v>
      </c>
      <c r="U557" s="9">
        <f>IF(R557&gt;0,Q557/R557,"")</f>
        <v>20.565583835677607</v>
      </c>
      <c r="V557" s="10">
        <f>SUMIFS(fct_world_monthly!$J$2:$J$361,fct_world_monthly!$C$2:$C$361,C557,fct_world_monthly!$F$2:$F$361,F557)</f>
        <v>29750184</v>
      </c>
      <c r="W557" s="11">
        <f>IF(V557&gt;0,Q557/V557,"")</f>
        <v>1.2384898190881777E-2</v>
      </c>
      <c r="X557" s="1" t="s">
        <v>232</v>
      </c>
      <c r="Y557" s="1" t="s">
        <v>166</v>
      </c>
      <c r="Z557" s="19">
        <f>IF(U557="","",SUMIFS(Unit_Value_Review_QC!$K$10:$K$53,Unit_Value_Review_QC!$I$10:$I$53,"PARTNER|"&amp;F557&amp;"|"&amp;I557))</f>
        <v>20.668787815742178</v>
      </c>
      <c r="AA557" s="20">
        <f>IFERROR(U557/Z557,"")</f>
        <v>0.99500677151535877</v>
      </c>
      <c r="AB557" s="4" t="str">
        <f>IF(OR(N557&lt;&gt;"REPORTED",U557=""),"NOT_APPLICABLE",IF(OR(AA557&lt;Unit_Value_Review_QC!$I$6,AA557&gt;Unit_Value_Review_QC!$I$5),"REVIEW","WITHIN_BAND"))</f>
        <v>WITHIN_BAND</v>
      </c>
    </row>
    <row r="558" spans="1:28">
      <c r="A558" s="1" t="s">
        <v>942</v>
      </c>
      <c r="B558" s="6">
        <v>43862</v>
      </c>
      <c r="C558" s="1">
        <v>202002</v>
      </c>
      <c r="D558" s="1">
        <v>2020</v>
      </c>
      <c r="E558" s="1">
        <v>2</v>
      </c>
      <c r="F558" s="4" t="s">
        <v>278</v>
      </c>
      <c r="G558" s="4" t="s">
        <v>279</v>
      </c>
      <c r="H558" s="1">
        <v>676</v>
      </c>
      <c r="I558" s="4" t="s">
        <v>316</v>
      </c>
      <c r="J558" s="1" t="s">
        <v>317</v>
      </c>
      <c r="K558" s="1" t="s">
        <v>383</v>
      </c>
      <c r="L558" s="1">
        <v>3</v>
      </c>
      <c r="M558" s="1">
        <v>1</v>
      </c>
      <c r="N558" s="1" t="s">
        <v>384</v>
      </c>
      <c r="O558" s="1" t="s">
        <v>385</v>
      </c>
      <c r="P558" s="1">
        <v>0</v>
      </c>
      <c r="Q558" s="8">
        <v>71518</v>
      </c>
      <c r="R558" s="8">
        <v>2122</v>
      </c>
      <c r="S558" s="8">
        <v>9162</v>
      </c>
      <c r="T558" s="8" t="s">
        <v>386</v>
      </c>
      <c r="U558" s="9">
        <f>IF(R558&gt;0,Q558/R558,"")</f>
        <v>33.703110273327049</v>
      </c>
      <c r="V558" s="10">
        <f>SUMIFS(fct_world_monthly!$J$2:$J$361,fct_world_monthly!$C$2:$C$361,C558,fct_world_monthly!$F$2:$F$361,F558)</f>
        <v>29750184</v>
      </c>
      <c r="W558" s="11">
        <f>IF(V558&gt;0,Q558/V558,"")</f>
        <v>2.4039515184174996E-3</v>
      </c>
      <c r="X558" s="1" t="s">
        <v>232</v>
      </c>
      <c r="Y558" s="1" t="s">
        <v>166</v>
      </c>
      <c r="Z558" s="19">
        <f>IF(U558="","",SUMIFS(Unit_Value_Review_QC!$K$10:$K$53,Unit_Value_Review_QC!$I$10:$I$53,"PARTNER|"&amp;F558&amp;"|"&amp;I558))</f>
        <v>22.71683967704729</v>
      </c>
      <c r="AA558" s="20">
        <f>IFERROR(U558/Z558,"")</f>
        <v>1.4836179130752989</v>
      </c>
      <c r="AB558" s="4" t="str">
        <f>IF(OR(N558&lt;&gt;"REPORTED",U558=""),"NOT_APPLICABLE",IF(OR(AA558&lt;Unit_Value_Review_QC!$I$6,AA558&gt;Unit_Value_Review_QC!$I$5),"REVIEW","WITHIN_BAND"))</f>
        <v>WITHIN_BAND</v>
      </c>
    </row>
    <row r="559" spans="1:28">
      <c r="A559" s="1" t="s">
        <v>943</v>
      </c>
      <c r="B559" s="6">
        <v>43862</v>
      </c>
      <c r="C559" s="1">
        <v>202002</v>
      </c>
      <c r="D559" s="1">
        <v>2020</v>
      </c>
      <c r="E559" s="1">
        <v>2</v>
      </c>
      <c r="F559" s="4" t="s">
        <v>278</v>
      </c>
      <c r="G559" s="4" t="s">
        <v>279</v>
      </c>
      <c r="H559" s="1">
        <v>690</v>
      </c>
      <c r="I559" s="4" t="s">
        <v>319</v>
      </c>
      <c r="J559" s="1" t="s">
        <v>320</v>
      </c>
      <c r="K559" s="1" t="s">
        <v>383</v>
      </c>
      <c r="L559" s="1">
        <v>3</v>
      </c>
      <c r="M559" s="1">
        <v>1</v>
      </c>
      <c r="N559" s="1" t="s">
        <v>384</v>
      </c>
      <c r="O559" s="1" t="s">
        <v>385</v>
      </c>
      <c r="P559" s="1">
        <v>0</v>
      </c>
      <c r="Q559" s="8">
        <v>1638025</v>
      </c>
      <c r="R559" s="8">
        <v>72891</v>
      </c>
      <c r="S559" s="8">
        <v>219670</v>
      </c>
      <c r="T559" s="8" t="s">
        <v>386</v>
      </c>
      <c r="U559" s="9">
        <f>IF(R559&gt;0,Q559/R559,"")</f>
        <v>22.47225309023062</v>
      </c>
      <c r="V559" s="10">
        <f>SUMIFS(fct_world_monthly!$J$2:$J$361,fct_world_monthly!$C$2:$C$361,C559,fct_world_monthly!$F$2:$F$361,F559)</f>
        <v>29750184</v>
      </c>
      <c r="W559" s="11">
        <f>IF(V559&gt;0,Q559/V559,"")</f>
        <v>5.5059323330571668E-2</v>
      </c>
      <c r="X559" s="1" t="s">
        <v>232</v>
      </c>
      <c r="Y559" s="1" t="s">
        <v>166</v>
      </c>
      <c r="Z559" s="19">
        <f>IF(U559="","",SUMIFS(Unit_Value_Review_QC!$K$10:$K$53,Unit_Value_Review_QC!$I$10:$I$53,"PARTNER|"&amp;F559&amp;"|"&amp;I559))</f>
        <v>28.158453665195097</v>
      </c>
      <c r="AA559" s="20">
        <f>IFERROR(U559/Z559,"")</f>
        <v>0.79806417488070969</v>
      </c>
      <c r="AB559" s="4" t="str">
        <f>IF(OR(N559&lt;&gt;"REPORTED",U559=""),"NOT_APPLICABLE",IF(OR(AA559&lt;Unit_Value_Review_QC!$I$6,AA559&gt;Unit_Value_Review_QC!$I$5),"REVIEW","WITHIN_BAND"))</f>
        <v>WITHIN_BAND</v>
      </c>
    </row>
    <row r="560" spans="1:28">
      <c r="A560" s="1" t="s">
        <v>944</v>
      </c>
      <c r="B560" s="6">
        <v>43862</v>
      </c>
      <c r="C560" s="1">
        <v>202002</v>
      </c>
      <c r="D560" s="1">
        <v>2020</v>
      </c>
      <c r="E560" s="1">
        <v>2</v>
      </c>
      <c r="F560" s="4" t="s">
        <v>278</v>
      </c>
      <c r="G560" s="4" t="s">
        <v>279</v>
      </c>
      <c r="H560" s="1">
        <v>696</v>
      </c>
      <c r="I560" s="4" t="s">
        <v>322</v>
      </c>
      <c r="J560" s="1" t="s">
        <v>323</v>
      </c>
      <c r="K560" s="1" t="s">
        <v>383</v>
      </c>
      <c r="L560" s="1">
        <v>3</v>
      </c>
      <c r="M560" s="1">
        <v>1</v>
      </c>
      <c r="N560" s="1" t="s">
        <v>384</v>
      </c>
      <c r="O560" s="1" t="s">
        <v>385</v>
      </c>
      <c r="P560" s="1">
        <v>0</v>
      </c>
      <c r="Q560" s="8">
        <v>1012540</v>
      </c>
      <c r="R560" s="8">
        <v>37708</v>
      </c>
      <c r="S560" s="8">
        <v>129832</v>
      </c>
      <c r="T560" s="8" t="s">
        <v>386</v>
      </c>
      <c r="U560" s="9">
        <f>IF(R560&gt;0,Q560/R560,"")</f>
        <v>26.852126869629785</v>
      </c>
      <c r="V560" s="10">
        <f>SUMIFS(fct_world_monthly!$J$2:$J$361,fct_world_monthly!$C$2:$C$361,C560,fct_world_monthly!$F$2:$F$361,F560)</f>
        <v>29750184</v>
      </c>
      <c r="W560" s="11">
        <f>IF(V560&gt;0,Q560/V560,"")</f>
        <v>3.4034747482570189E-2</v>
      </c>
      <c r="X560" s="1" t="s">
        <v>232</v>
      </c>
      <c r="Y560" s="1" t="s">
        <v>166</v>
      </c>
      <c r="Z560" s="19">
        <f>IF(U560="","",SUMIFS(Unit_Value_Review_QC!$K$10:$K$53,Unit_Value_Review_QC!$I$10:$I$53,"PARTNER|"&amp;F560&amp;"|"&amp;I560))</f>
        <v>25.266638688646662</v>
      </c>
      <c r="AA560" s="20">
        <f>IFERROR(U560/Z560,"")</f>
        <v>1.0627502613434507</v>
      </c>
      <c r="AB560" s="4" t="str">
        <f>IF(OR(N560&lt;&gt;"REPORTED",U560=""),"NOT_APPLICABLE",IF(OR(AA560&lt;Unit_Value_Review_QC!$I$6,AA560&gt;Unit_Value_Review_QC!$I$5),"REVIEW","WITHIN_BAND"))</f>
        <v>WITHIN_BAND</v>
      </c>
    </row>
    <row r="561" spans="1:28">
      <c r="A561" s="1" t="s">
        <v>945</v>
      </c>
      <c r="B561" s="6">
        <v>43862</v>
      </c>
      <c r="C561" s="1">
        <v>202002</v>
      </c>
      <c r="D561" s="1">
        <v>2020</v>
      </c>
      <c r="E561" s="1">
        <v>2</v>
      </c>
      <c r="F561" s="4" t="s">
        <v>278</v>
      </c>
      <c r="G561" s="4" t="s">
        <v>279</v>
      </c>
      <c r="H561" s="1">
        <v>720</v>
      </c>
      <c r="I561" s="4" t="s">
        <v>325</v>
      </c>
      <c r="J561" s="1" t="s">
        <v>326</v>
      </c>
      <c r="K561" s="1" t="s">
        <v>383</v>
      </c>
      <c r="L561" s="1">
        <v>3</v>
      </c>
      <c r="M561" s="1">
        <v>1</v>
      </c>
      <c r="N561" s="1" t="s">
        <v>384</v>
      </c>
      <c r="O561" s="1" t="s">
        <v>385</v>
      </c>
      <c r="P561" s="1">
        <v>0</v>
      </c>
      <c r="Q561" s="8">
        <v>2144345</v>
      </c>
      <c r="R561" s="8">
        <v>87756</v>
      </c>
      <c r="S561" s="8">
        <v>278247</v>
      </c>
      <c r="T561" s="8" t="s">
        <v>386</v>
      </c>
      <c r="U561" s="9">
        <f>IF(R561&gt;0,Q561/R561,"")</f>
        <v>24.435309266602854</v>
      </c>
      <c r="V561" s="10">
        <f>SUMIFS(fct_world_monthly!$J$2:$J$361,fct_world_monthly!$C$2:$C$361,C561,fct_world_monthly!$F$2:$F$361,F561)</f>
        <v>29750184</v>
      </c>
      <c r="W561" s="11">
        <f>IF(V561&gt;0,Q561/V561,"")</f>
        <v>7.2078377733730992E-2</v>
      </c>
      <c r="X561" s="1" t="s">
        <v>232</v>
      </c>
      <c r="Y561" s="1" t="s">
        <v>166</v>
      </c>
      <c r="Z561" s="19">
        <f>IF(U561="","",SUMIFS(Unit_Value_Review_QC!$K$10:$K$53,Unit_Value_Review_QC!$I$10:$I$53,"PARTNER|"&amp;F561&amp;"|"&amp;I561))</f>
        <v>23.211497613909994</v>
      </c>
      <c r="AA561" s="20">
        <f>IFERROR(U561/Z561,"")</f>
        <v>1.0527243727677211</v>
      </c>
      <c r="AB561" s="4" t="str">
        <f>IF(OR(N561&lt;&gt;"REPORTED",U561=""),"NOT_APPLICABLE",IF(OR(AA561&lt;Unit_Value_Review_QC!$I$6,AA561&gt;Unit_Value_Review_QC!$I$5),"REVIEW","WITHIN_BAND"))</f>
        <v>WITHIN_BAND</v>
      </c>
    </row>
    <row r="562" spans="1:28">
      <c r="A562" s="1" t="s">
        <v>946</v>
      </c>
      <c r="B562" s="6">
        <v>43891</v>
      </c>
      <c r="C562" s="1">
        <v>202003</v>
      </c>
      <c r="D562" s="1">
        <v>2020</v>
      </c>
      <c r="E562" s="1">
        <v>3</v>
      </c>
      <c r="F562" s="4" t="s">
        <v>256</v>
      </c>
      <c r="G562" s="4" t="s">
        <v>258</v>
      </c>
      <c r="H562" s="1">
        <v>52</v>
      </c>
      <c r="I562" s="4" t="s">
        <v>296</v>
      </c>
      <c r="J562" s="1" t="s">
        <v>297</v>
      </c>
      <c r="K562" s="1" t="s">
        <v>383</v>
      </c>
      <c r="L562" s="1">
        <v>3</v>
      </c>
      <c r="M562" s="1">
        <v>1</v>
      </c>
      <c r="N562" s="1" t="s">
        <v>384</v>
      </c>
      <c r="O562" s="1" t="s">
        <v>385</v>
      </c>
      <c r="P562" s="1">
        <v>0</v>
      </c>
      <c r="Q562" s="8">
        <v>13882933</v>
      </c>
      <c r="R562" s="8">
        <v>680312</v>
      </c>
      <c r="S562" s="8">
        <v>3955443</v>
      </c>
      <c r="T562" s="8" t="s">
        <v>386</v>
      </c>
      <c r="U562" s="9">
        <f>IF(R562&gt;0,Q562/R562,"")</f>
        <v>20.406714860240594</v>
      </c>
      <c r="V562" s="10">
        <f>SUMIFS(fct_world_monthly!$J$2:$J$361,fct_world_monthly!$C$2:$C$361,C562,fct_world_monthly!$F$2:$F$361,F562)</f>
        <v>134411081</v>
      </c>
      <c r="W562" s="11">
        <f>IF(V562&gt;0,Q562/V562,"")</f>
        <v>0.10328711663289131</v>
      </c>
      <c r="X562" s="1" t="s">
        <v>232</v>
      </c>
      <c r="Y562" s="1" t="s">
        <v>166</v>
      </c>
      <c r="Z562" s="19">
        <f>IF(U562="","",SUMIFS(Unit_Value_Review_QC!$K$10:$K$53,Unit_Value_Review_QC!$I$10:$I$53,"PARTNER|"&amp;F562&amp;"|"&amp;I562))</f>
        <v>20.461444760337919</v>
      </c>
      <c r="AA562" s="20">
        <f>IFERROR(U562/Z562,"")</f>
        <v>0.99732521819752373</v>
      </c>
      <c r="AB562" s="4" t="str">
        <f>IF(OR(N562&lt;&gt;"REPORTED",U562=""),"NOT_APPLICABLE",IF(OR(AA562&lt;Unit_Value_Review_QC!$I$6,AA562&gt;Unit_Value_Review_QC!$I$5),"REVIEW","WITHIN_BAND"))</f>
        <v>WITHIN_BAND</v>
      </c>
    </row>
    <row r="563" spans="1:28">
      <c r="A563" s="1" t="s">
        <v>947</v>
      </c>
      <c r="B563" s="6">
        <v>43891</v>
      </c>
      <c r="C563" s="1">
        <v>202003</v>
      </c>
      <c r="D563" s="1">
        <v>2020</v>
      </c>
      <c r="E563" s="1">
        <v>3</v>
      </c>
      <c r="F563" s="4" t="s">
        <v>256</v>
      </c>
      <c r="G563" s="4" t="s">
        <v>258</v>
      </c>
      <c r="H563" s="1">
        <v>204</v>
      </c>
      <c r="I563" s="4" t="s">
        <v>301</v>
      </c>
      <c r="J563" s="1" t="s">
        <v>302</v>
      </c>
      <c r="K563" s="1" t="s">
        <v>383</v>
      </c>
      <c r="L563" s="1">
        <v>3</v>
      </c>
      <c r="M563" s="1">
        <v>1</v>
      </c>
      <c r="N563" s="1" t="s">
        <v>384</v>
      </c>
      <c r="O563" s="1" t="s">
        <v>385</v>
      </c>
      <c r="P563" s="1">
        <v>0</v>
      </c>
      <c r="Q563" s="8">
        <v>722214</v>
      </c>
      <c r="R563" s="8">
        <v>119557</v>
      </c>
      <c r="S563" s="8">
        <v>868876</v>
      </c>
      <c r="T563" s="8" t="s">
        <v>386</v>
      </c>
      <c r="U563" s="9">
        <f>IF(R563&gt;0,Q563/R563,"")</f>
        <v>6.0407504370300362</v>
      </c>
      <c r="V563" s="10">
        <f>SUMIFS(fct_world_monthly!$J$2:$J$361,fct_world_monthly!$C$2:$C$361,C563,fct_world_monthly!$F$2:$F$361,F563)</f>
        <v>134411081</v>
      </c>
      <c r="W563" s="11">
        <f>IF(V563&gt;0,Q563/V563,"")</f>
        <v>5.3731730645035138E-3</v>
      </c>
      <c r="X563" s="1" t="s">
        <v>232</v>
      </c>
      <c r="Y563" s="1" t="s">
        <v>166</v>
      </c>
      <c r="Z563" s="19">
        <f>IF(U563="","",SUMIFS(Unit_Value_Review_QC!$K$10:$K$53,Unit_Value_Review_QC!$I$10:$I$53,"PARTNER|"&amp;F563&amp;"|"&amp;I563))</f>
        <v>7.8392981154747989</v>
      </c>
      <c r="AA563" s="20">
        <f>IFERROR(U563/Z563,"")</f>
        <v>0.7705728686482245</v>
      </c>
      <c r="AB563" s="4" t="str">
        <f>IF(OR(N563&lt;&gt;"REPORTED",U563=""),"NOT_APPLICABLE",IF(OR(AA563&lt;Unit_Value_Review_QC!$I$6,AA563&gt;Unit_Value_Review_QC!$I$5),"REVIEW","WITHIN_BAND"))</f>
        <v>WITHIN_BAND</v>
      </c>
    </row>
    <row r="564" spans="1:28">
      <c r="A564" s="1" t="s">
        <v>948</v>
      </c>
      <c r="B564" s="6">
        <v>43891</v>
      </c>
      <c r="C564" s="1">
        <v>202003</v>
      </c>
      <c r="D564" s="1">
        <v>2020</v>
      </c>
      <c r="E564" s="1">
        <v>3</v>
      </c>
      <c r="F564" s="4" t="s">
        <v>256</v>
      </c>
      <c r="G564" s="4" t="s">
        <v>258</v>
      </c>
      <c r="H564" s="1">
        <v>662</v>
      </c>
      <c r="I564" s="4" t="s">
        <v>304</v>
      </c>
      <c r="J564" s="1" t="s">
        <v>305</v>
      </c>
      <c r="K564" s="1" t="s">
        <v>383</v>
      </c>
      <c r="L564" s="1">
        <v>3</v>
      </c>
      <c r="M564" s="1">
        <v>1</v>
      </c>
      <c r="N564" s="1" t="s">
        <v>384</v>
      </c>
      <c r="O564" s="1" t="s">
        <v>385</v>
      </c>
      <c r="P564" s="1">
        <v>0</v>
      </c>
      <c r="Q564" s="8">
        <v>3665240</v>
      </c>
      <c r="R564" s="8">
        <v>311230</v>
      </c>
      <c r="S564" s="8">
        <v>1347725</v>
      </c>
      <c r="T564" s="8" t="s">
        <v>386</v>
      </c>
      <c r="U564" s="9">
        <f>IF(R564&gt;0,Q564/R564,"")</f>
        <v>11.77662821707419</v>
      </c>
      <c r="V564" s="10">
        <f>SUMIFS(fct_world_monthly!$J$2:$J$361,fct_world_monthly!$C$2:$C$361,C564,fct_world_monthly!$F$2:$F$361,F564)</f>
        <v>134411081</v>
      </c>
      <c r="W564" s="11">
        <f>IF(V564&gt;0,Q564/V564,"")</f>
        <v>2.726888268981335E-2</v>
      </c>
      <c r="X564" s="1" t="s">
        <v>232</v>
      </c>
      <c r="Y564" s="1" t="s">
        <v>166</v>
      </c>
      <c r="Z564" s="19">
        <f>IF(U564="","",SUMIFS(Unit_Value_Review_QC!$K$10:$K$53,Unit_Value_Review_QC!$I$10:$I$53,"PARTNER|"&amp;F564&amp;"|"&amp;I564))</f>
        <v>10.235891461787936</v>
      </c>
      <c r="AA564" s="20">
        <f>IFERROR(U564/Z564,"")</f>
        <v>1.1505229672508785</v>
      </c>
      <c r="AB564" s="4" t="str">
        <f>IF(OR(N564&lt;&gt;"REPORTED",U564=""),"NOT_APPLICABLE",IF(OR(AA564&lt;Unit_Value_Review_QC!$I$6,AA564&gt;Unit_Value_Review_QC!$I$5),"REVIEW","WITHIN_BAND"))</f>
        <v>WITHIN_BAND</v>
      </c>
    </row>
    <row r="565" spans="1:28">
      <c r="A565" s="1" t="s">
        <v>949</v>
      </c>
      <c r="B565" s="6">
        <v>43891</v>
      </c>
      <c r="C565" s="1">
        <v>202003</v>
      </c>
      <c r="D565" s="1">
        <v>2020</v>
      </c>
      <c r="E565" s="1">
        <v>3</v>
      </c>
      <c r="F565" s="4" t="s">
        <v>256</v>
      </c>
      <c r="G565" s="4" t="s">
        <v>258</v>
      </c>
      <c r="H565" s="1">
        <v>664</v>
      </c>
      <c r="I565" s="4" t="s">
        <v>307</v>
      </c>
      <c r="J565" s="1" t="s">
        <v>308</v>
      </c>
      <c r="K565" s="1" t="s">
        <v>383</v>
      </c>
      <c r="L565" s="1">
        <v>3</v>
      </c>
      <c r="M565" s="1">
        <v>1</v>
      </c>
      <c r="N565" s="1" t="s">
        <v>384</v>
      </c>
      <c r="O565" s="1" t="s">
        <v>385</v>
      </c>
      <c r="P565" s="1">
        <v>0</v>
      </c>
      <c r="Q565" s="8">
        <v>13464479</v>
      </c>
      <c r="R565" s="8">
        <v>968724</v>
      </c>
      <c r="S565" s="8">
        <v>6852863</v>
      </c>
      <c r="T565" s="8" t="s">
        <v>386</v>
      </c>
      <c r="U565" s="9">
        <f>IF(R565&gt;0,Q565/R565,"")</f>
        <v>13.899190068585067</v>
      </c>
      <c r="V565" s="10">
        <f>SUMIFS(fct_world_monthly!$J$2:$J$361,fct_world_monthly!$C$2:$C$361,C565,fct_world_monthly!$F$2:$F$361,F565)</f>
        <v>134411081</v>
      </c>
      <c r="W565" s="11">
        <f>IF(V565&gt;0,Q565/V565,"")</f>
        <v>0.10017387628926219</v>
      </c>
      <c r="X565" s="1" t="s">
        <v>232</v>
      </c>
      <c r="Y565" s="1" t="s">
        <v>166</v>
      </c>
      <c r="Z565" s="19">
        <f>IF(U565="","",SUMIFS(Unit_Value_Review_QC!$K$10:$K$53,Unit_Value_Review_QC!$I$10:$I$53,"PARTNER|"&amp;F565&amp;"|"&amp;I565))</f>
        <v>13.594059812928137</v>
      </c>
      <c r="AA565" s="20">
        <f>IFERROR(U565/Z565,"")</f>
        <v>1.0224458520747972</v>
      </c>
      <c r="AB565" s="4" t="str">
        <f>IF(OR(N565&lt;&gt;"REPORTED",U565=""),"NOT_APPLICABLE",IF(OR(AA565&lt;Unit_Value_Review_QC!$I$6,AA565&gt;Unit_Value_Review_QC!$I$5),"REVIEW","WITHIN_BAND"))</f>
        <v>WITHIN_BAND</v>
      </c>
    </row>
    <row r="566" spans="1:28">
      <c r="A566" s="1" t="s">
        <v>950</v>
      </c>
      <c r="B566" s="6">
        <v>43891</v>
      </c>
      <c r="C566" s="1">
        <v>202003</v>
      </c>
      <c r="D566" s="1">
        <v>2020</v>
      </c>
      <c r="E566" s="1">
        <v>3</v>
      </c>
      <c r="F566" s="4" t="s">
        <v>256</v>
      </c>
      <c r="G566" s="4" t="s">
        <v>258</v>
      </c>
      <c r="H566" s="1">
        <v>666</v>
      </c>
      <c r="I566" s="4" t="s">
        <v>310</v>
      </c>
      <c r="J566" s="1" t="s">
        <v>311</v>
      </c>
      <c r="K566" s="1" t="s">
        <v>383</v>
      </c>
      <c r="L566" s="1">
        <v>3</v>
      </c>
      <c r="M566" s="1">
        <v>1</v>
      </c>
      <c r="N566" s="1" t="s">
        <v>384</v>
      </c>
      <c r="O566" s="1" t="s">
        <v>385</v>
      </c>
      <c r="P566" s="1">
        <v>0</v>
      </c>
      <c r="Q566" s="8">
        <v>47884555</v>
      </c>
      <c r="R566" s="8">
        <v>4634123</v>
      </c>
      <c r="S566" s="8">
        <v>31802850</v>
      </c>
      <c r="T566" s="8" t="s">
        <v>386</v>
      </c>
      <c r="U566" s="9">
        <f>IF(R566&gt;0,Q566/R566,"")</f>
        <v>10.333034966918229</v>
      </c>
      <c r="V566" s="10">
        <f>SUMIFS(fct_world_monthly!$J$2:$J$361,fct_world_monthly!$C$2:$C$361,C566,fct_world_monthly!$F$2:$F$361,F566)</f>
        <v>134411081</v>
      </c>
      <c r="W566" s="11">
        <f>IF(V566&gt;0,Q566/V566,"")</f>
        <v>0.35625451892615906</v>
      </c>
      <c r="X566" s="1" t="s">
        <v>232</v>
      </c>
      <c r="Y566" s="1" t="s">
        <v>166</v>
      </c>
      <c r="Z566" s="19">
        <f>IF(U566="","",SUMIFS(Unit_Value_Review_QC!$K$10:$K$53,Unit_Value_Review_QC!$I$10:$I$53,"PARTNER|"&amp;F566&amp;"|"&amp;I566))</f>
        <v>10.323147527272614</v>
      </c>
      <c r="AA566" s="20">
        <f>IFERROR(U566/Z566,"")</f>
        <v>1.0009577931168274</v>
      </c>
      <c r="AB566" s="4" t="str">
        <f>IF(OR(N566&lt;&gt;"REPORTED",U566=""),"NOT_APPLICABLE",IF(OR(AA566&lt;Unit_Value_Review_QC!$I$6,AA566&gt;Unit_Value_Review_QC!$I$5),"REVIEW","WITHIN_BAND"))</f>
        <v>WITHIN_BAND</v>
      </c>
    </row>
    <row r="567" spans="1:28">
      <c r="A567" s="1" t="s">
        <v>951</v>
      </c>
      <c r="B567" s="6">
        <v>43891</v>
      </c>
      <c r="C567" s="1">
        <v>202003</v>
      </c>
      <c r="D567" s="1">
        <v>2020</v>
      </c>
      <c r="E567" s="1">
        <v>3</v>
      </c>
      <c r="F567" s="4" t="s">
        <v>256</v>
      </c>
      <c r="G567" s="4" t="s">
        <v>258</v>
      </c>
      <c r="H567" s="1">
        <v>669</v>
      </c>
      <c r="I567" s="4" t="s">
        <v>313</v>
      </c>
      <c r="J567" s="1" t="s">
        <v>314</v>
      </c>
      <c r="K567" s="1" t="s">
        <v>383</v>
      </c>
      <c r="L567" s="1">
        <v>3</v>
      </c>
      <c r="M567" s="1">
        <v>1</v>
      </c>
      <c r="N567" s="1" t="s">
        <v>384</v>
      </c>
      <c r="O567" s="1" t="s">
        <v>385</v>
      </c>
      <c r="P567" s="1">
        <v>0</v>
      </c>
      <c r="Q567" s="8">
        <v>3438130</v>
      </c>
      <c r="R567" s="8">
        <v>213112</v>
      </c>
      <c r="S567" s="8">
        <v>1381195</v>
      </c>
      <c r="T567" s="8" t="s">
        <v>386</v>
      </c>
      <c r="U567" s="9">
        <f>IF(R567&gt;0,Q567/R567,"")</f>
        <v>16.132972333796314</v>
      </c>
      <c r="V567" s="10">
        <f>SUMIFS(fct_world_monthly!$J$2:$J$361,fct_world_monthly!$C$2:$C$361,C567,fct_world_monthly!$F$2:$F$361,F567)</f>
        <v>134411081</v>
      </c>
      <c r="W567" s="11">
        <f>IF(V567&gt;0,Q567/V567,"")</f>
        <v>2.5579215451737941E-2</v>
      </c>
      <c r="X567" s="1" t="s">
        <v>232</v>
      </c>
      <c r="Y567" s="1" t="s">
        <v>166</v>
      </c>
      <c r="Z567" s="19">
        <f>IF(U567="","",SUMIFS(Unit_Value_Review_QC!$K$10:$K$53,Unit_Value_Review_QC!$I$10:$I$53,"PARTNER|"&amp;F567&amp;"|"&amp;I567))</f>
        <v>13.552232139720488</v>
      </c>
      <c r="AA567" s="20">
        <f>IFERROR(U567/Z567,"")</f>
        <v>1.1904291608547559</v>
      </c>
      <c r="AB567" s="4" t="str">
        <f>IF(OR(N567&lt;&gt;"REPORTED",U567=""),"NOT_APPLICABLE",IF(OR(AA567&lt;Unit_Value_Review_QC!$I$6,AA567&gt;Unit_Value_Review_QC!$I$5),"REVIEW","WITHIN_BAND"))</f>
        <v>WITHIN_BAND</v>
      </c>
    </row>
    <row r="568" spans="1:28">
      <c r="A568" s="1" t="s">
        <v>952</v>
      </c>
      <c r="B568" s="6">
        <v>43891</v>
      </c>
      <c r="C568" s="1">
        <v>202003</v>
      </c>
      <c r="D568" s="1">
        <v>2020</v>
      </c>
      <c r="E568" s="1">
        <v>3</v>
      </c>
      <c r="F568" s="4" t="s">
        <v>256</v>
      </c>
      <c r="G568" s="4" t="s">
        <v>258</v>
      </c>
      <c r="H568" s="1">
        <v>676</v>
      </c>
      <c r="I568" s="4" t="s">
        <v>316</v>
      </c>
      <c r="J568" s="1" t="s">
        <v>317</v>
      </c>
      <c r="K568" s="1" t="s">
        <v>383</v>
      </c>
      <c r="L568" s="1">
        <v>3</v>
      </c>
      <c r="M568" s="1">
        <v>1</v>
      </c>
      <c r="N568" s="1" t="s">
        <v>384</v>
      </c>
      <c r="O568" s="1" t="s">
        <v>385</v>
      </c>
      <c r="P568" s="1">
        <v>0</v>
      </c>
      <c r="Q568" s="8">
        <v>206205</v>
      </c>
      <c r="R568" s="8">
        <v>10877</v>
      </c>
      <c r="S568" s="8">
        <v>68028</v>
      </c>
      <c r="T568" s="8" t="s">
        <v>386</v>
      </c>
      <c r="U568" s="9">
        <f>IF(R568&gt;0,Q568/R568,"")</f>
        <v>18.957892801323894</v>
      </c>
      <c r="V568" s="10">
        <f>SUMIFS(fct_world_monthly!$J$2:$J$361,fct_world_monthly!$C$2:$C$361,C568,fct_world_monthly!$F$2:$F$361,F568)</f>
        <v>134411081</v>
      </c>
      <c r="W568" s="11">
        <f>IF(V568&gt;0,Q568/V568,"")</f>
        <v>1.5341369064653233E-3</v>
      </c>
      <c r="X568" s="1" t="s">
        <v>232</v>
      </c>
      <c r="Y568" s="1" t="s">
        <v>166</v>
      </c>
      <c r="Z568" s="19">
        <f>IF(U568="","",SUMIFS(Unit_Value_Review_QC!$K$10:$K$53,Unit_Value_Review_QC!$I$10:$I$53,"PARTNER|"&amp;F568&amp;"|"&amp;I568))</f>
        <v>16.294942108470444</v>
      </c>
      <c r="AA568" s="20">
        <f>IFERROR(U568/Z568,"")</f>
        <v>1.1634219179870049</v>
      </c>
      <c r="AB568" s="4" t="str">
        <f>IF(OR(N568&lt;&gt;"REPORTED",U568=""),"NOT_APPLICABLE",IF(OR(AA568&lt;Unit_Value_Review_QC!$I$6,AA568&gt;Unit_Value_Review_QC!$I$5),"REVIEW","WITHIN_BAND"))</f>
        <v>WITHIN_BAND</v>
      </c>
    </row>
    <row r="569" spans="1:28">
      <c r="A569" s="1" t="s">
        <v>953</v>
      </c>
      <c r="B569" s="6">
        <v>43891</v>
      </c>
      <c r="C569" s="1">
        <v>202003</v>
      </c>
      <c r="D569" s="1">
        <v>2020</v>
      </c>
      <c r="E569" s="1">
        <v>3</v>
      </c>
      <c r="F569" s="4" t="s">
        <v>256</v>
      </c>
      <c r="G569" s="4" t="s">
        <v>258</v>
      </c>
      <c r="H569" s="1">
        <v>690</v>
      </c>
      <c r="I569" s="4" t="s">
        <v>319</v>
      </c>
      <c r="J569" s="1" t="s">
        <v>320</v>
      </c>
      <c r="K569" s="1" t="s">
        <v>383</v>
      </c>
      <c r="L569" s="1">
        <v>3</v>
      </c>
      <c r="M569" s="1">
        <v>1</v>
      </c>
      <c r="N569" s="1" t="s">
        <v>384</v>
      </c>
      <c r="O569" s="1" t="s">
        <v>385</v>
      </c>
      <c r="P569" s="1">
        <v>0</v>
      </c>
      <c r="Q569" s="8">
        <v>2010128</v>
      </c>
      <c r="R569" s="8">
        <v>109181</v>
      </c>
      <c r="S569" s="8">
        <v>666350</v>
      </c>
      <c r="T569" s="8" t="s">
        <v>386</v>
      </c>
      <c r="U569" s="9">
        <f>IF(R569&gt;0,Q569/R569,"")</f>
        <v>18.410968941482491</v>
      </c>
      <c r="V569" s="10">
        <f>SUMIFS(fct_world_monthly!$J$2:$J$361,fct_world_monthly!$C$2:$C$361,C569,fct_world_monthly!$F$2:$F$361,F569)</f>
        <v>134411081</v>
      </c>
      <c r="W569" s="11">
        <f>IF(V569&gt;0,Q569/V569,"")</f>
        <v>1.4955076508907773E-2</v>
      </c>
      <c r="X569" s="1" t="s">
        <v>232</v>
      </c>
      <c r="Y569" s="1" t="s">
        <v>166</v>
      </c>
      <c r="Z569" s="19">
        <f>IF(U569="","",SUMIFS(Unit_Value_Review_QC!$K$10:$K$53,Unit_Value_Review_QC!$I$10:$I$53,"PARTNER|"&amp;F569&amp;"|"&amp;I569))</f>
        <v>21.029827109089425</v>
      </c>
      <c r="AA569" s="20">
        <f>IFERROR(U569/Z569,"")</f>
        <v>0.87546934389798092</v>
      </c>
      <c r="AB569" s="4" t="str">
        <f>IF(OR(N569&lt;&gt;"REPORTED",U569=""),"NOT_APPLICABLE",IF(OR(AA569&lt;Unit_Value_Review_QC!$I$6,AA569&gt;Unit_Value_Review_QC!$I$5),"REVIEW","WITHIN_BAND"))</f>
        <v>WITHIN_BAND</v>
      </c>
    </row>
    <row r="570" spans="1:28">
      <c r="A570" s="1" t="s">
        <v>954</v>
      </c>
      <c r="B570" s="6">
        <v>43891</v>
      </c>
      <c r="C570" s="1">
        <v>202003</v>
      </c>
      <c r="D570" s="1">
        <v>2020</v>
      </c>
      <c r="E570" s="1">
        <v>3</v>
      </c>
      <c r="F570" s="4" t="s">
        <v>256</v>
      </c>
      <c r="G570" s="4" t="s">
        <v>258</v>
      </c>
      <c r="H570" s="1">
        <v>696</v>
      </c>
      <c r="I570" s="4" t="s">
        <v>322</v>
      </c>
      <c r="J570" s="1" t="s">
        <v>323</v>
      </c>
      <c r="K570" s="1" t="s">
        <v>383</v>
      </c>
      <c r="L570" s="1">
        <v>3</v>
      </c>
      <c r="M570" s="1">
        <v>1</v>
      </c>
      <c r="N570" s="1" t="s">
        <v>384</v>
      </c>
      <c r="O570" s="1" t="s">
        <v>385</v>
      </c>
      <c r="P570" s="1">
        <v>0</v>
      </c>
      <c r="Q570" s="8">
        <v>3091341</v>
      </c>
      <c r="R570" s="8">
        <v>172049</v>
      </c>
      <c r="S570" s="8">
        <v>1026466</v>
      </c>
      <c r="T570" s="8" t="s">
        <v>386</v>
      </c>
      <c r="U570" s="9">
        <f>IF(R570&gt;0,Q570/R570,"")</f>
        <v>17.967794058669334</v>
      </c>
      <c r="V570" s="10">
        <f>SUMIFS(fct_world_monthly!$J$2:$J$361,fct_world_monthly!$C$2:$C$361,C570,fct_world_monthly!$F$2:$F$361,F570)</f>
        <v>134411081</v>
      </c>
      <c r="W570" s="11">
        <f>IF(V570&gt;0,Q570/V570,"")</f>
        <v>2.2999152874903225E-2</v>
      </c>
      <c r="X570" s="1" t="s">
        <v>232</v>
      </c>
      <c r="Y570" s="1" t="s">
        <v>166</v>
      </c>
      <c r="Z570" s="19">
        <f>IF(U570="","",SUMIFS(Unit_Value_Review_QC!$K$10:$K$53,Unit_Value_Review_QC!$I$10:$I$53,"PARTNER|"&amp;F570&amp;"|"&amp;I570))</f>
        <v>18.09118149032647</v>
      </c>
      <c r="AA570" s="20">
        <f>IFERROR(U570/Z570,"")</f>
        <v>0.99317969189999489</v>
      </c>
      <c r="AB570" s="4" t="str">
        <f>IF(OR(N570&lt;&gt;"REPORTED",U570=""),"NOT_APPLICABLE",IF(OR(AA570&lt;Unit_Value_Review_QC!$I$6,AA570&gt;Unit_Value_Review_QC!$I$5),"REVIEW","WITHIN_BAND"))</f>
        <v>WITHIN_BAND</v>
      </c>
    </row>
    <row r="571" spans="1:28">
      <c r="A571" s="1" t="s">
        <v>955</v>
      </c>
      <c r="B571" s="6">
        <v>43891</v>
      </c>
      <c r="C571" s="1">
        <v>202003</v>
      </c>
      <c r="D571" s="1">
        <v>2020</v>
      </c>
      <c r="E571" s="1">
        <v>3</v>
      </c>
      <c r="F571" s="4" t="s">
        <v>256</v>
      </c>
      <c r="G571" s="4" t="s">
        <v>258</v>
      </c>
      <c r="H571" s="1">
        <v>720</v>
      </c>
      <c r="I571" s="4" t="s">
        <v>325</v>
      </c>
      <c r="J571" s="1" t="s">
        <v>326</v>
      </c>
      <c r="K571" s="1" t="s">
        <v>383</v>
      </c>
      <c r="L571" s="1">
        <v>3</v>
      </c>
      <c r="M571" s="1">
        <v>1</v>
      </c>
      <c r="N571" s="1" t="s">
        <v>384</v>
      </c>
      <c r="O571" s="1" t="s">
        <v>385</v>
      </c>
      <c r="P571" s="1">
        <v>0</v>
      </c>
      <c r="Q571" s="8">
        <v>4171250</v>
      </c>
      <c r="R571" s="8">
        <v>210853</v>
      </c>
      <c r="S571" s="8">
        <v>1105878</v>
      </c>
      <c r="T571" s="8" t="s">
        <v>386</v>
      </c>
      <c r="U571" s="9">
        <f>IF(R571&gt;0,Q571/R571,"")</f>
        <v>19.782739633773293</v>
      </c>
      <c r="V571" s="10">
        <f>SUMIFS(fct_world_monthly!$J$2:$J$361,fct_world_monthly!$C$2:$C$361,C571,fct_world_monthly!$F$2:$F$361,F571)</f>
        <v>134411081</v>
      </c>
      <c r="W571" s="11">
        <f>IF(V571&gt;0,Q571/V571,"")</f>
        <v>3.1033527659821439E-2</v>
      </c>
      <c r="X571" s="1" t="s">
        <v>232</v>
      </c>
      <c r="Y571" s="1" t="s">
        <v>166</v>
      </c>
      <c r="Z571" s="19">
        <f>IF(U571="","",SUMIFS(Unit_Value_Review_QC!$K$10:$K$53,Unit_Value_Review_QC!$I$10:$I$53,"PARTNER|"&amp;F571&amp;"|"&amp;I571))</f>
        <v>18.213915185849537</v>
      </c>
      <c r="AA571" s="20">
        <f>IFERROR(U571/Z571,"")</f>
        <v>1.0861332905043164</v>
      </c>
      <c r="AB571" s="4" t="str">
        <f>IF(OR(N571&lt;&gt;"REPORTED",U571=""),"NOT_APPLICABLE",IF(OR(AA571&lt;Unit_Value_Review_QC!$I$6,AA571&gt;Unit_Value_Review_QC!$I$5),"REVIEW","WITHIN_BAND"))</f>
        <v>WITHIN_BAND</v>
      </c>
    </row>
    <row r="572" spans="1:28">
      <c r="A572" s="1" t="s">
        <v>956</v>
      </c>
      <c r="B572" s="6">
        <v>43891</v>
      </c>
      <c r="C572" s="1">
        <v>202003</v>
      </c>
      <c r="D572" s="1">
        <v>2020</v>
      </c>
      <c r="E572" s="1">
        <v>3</v>
      </c>
      <c r="F572" s="4" t="s">
        <v>265</v>
      </c>
      <c r="G572" s="4" t="s">
        <v>266</v>
      </c>
      <c r="H572" s="1">
        <v>52</v>
      </c>
      <c r="I572" s="4" t="s">
        <v>296</v>
      </c>
      <c r="J572" s="1" t="s">
        <v>297</v>
      </c>
      <c r="K572" s="1" t="s">
        <v>383</v>
      </c>
      <c r="L572" s="1">
        <v>3</v>
      </c>
      <c r="M572" s="1">
        <v>1</v>
      </c>
      <c r="N572" s="1" t="s">
        <v>384</v>
      </c>
      <c r="O572" s="1" t="s">
        <v>385</v>
      </c>
      <c r="P572" s="1">
        <v>0</v>
      </c>
      <c r="Q572" s="8">
        <v>3683835</v>
      </c>
      <c r="R572" s="8">
        <v>188275</v>
      </c>
      <c r="S572" s="8">
        <v>695919</v>
      </c>
      <c r="T572" s="8" t="s">
        <v>386</v>
      </c>
      <c r="U572" s="9">
        <f>IF(R572&gt;0,Q572/R572,"")</f>
        <v>19.566246182445891</v>
      </c>
      <c r="V572" s="10">
        <f>SUMIFS(fct_world_monthly!$J$2:$J$361,fct_world_monthly!$C$2:$C$361,C572,fct_world_monthly!$F$2:$F$361,F572)</f>
        <v>24853935</v>
      </c>
      <c r="W572" s="11">
        <f>IF(V572&gt;0,Q572/V572,"")</f>
        <v>0.14821938658807951</v>
      </c>
      <c r="X572" s="1" t="s">
        <v>232</v>
      </c>
      <c r="Y572" s="1" t="s">
        <v>166</v>
      </c>
      <c r="Z572" s="19">
        <f>IF(U572="","",SUMIFS(Unit_Value_Review_QC!$K$10:$K$53,Unit_Value_Review_QC!$I$10:$I$53,"PARTNER|"&amp;F572&amp;"|"&amp;I572))</f>
        <v>19.213268245879746</v>
      </c>
      <c r="AA572" s="20">
        <f>IFERROR(U572/Z572,"")</f>
        <v>1.0183715717726389</v>
      </c>
      <c r="AB572" s="4" t="str">
        <f>IF(OR(N572&lt;&gt;"REPORTED",U572=""),"NOT_APPLICABLE",IF(OR(AA572&lt;Unit_Value_Review_QC!$I$6,AA572&gt;Unit_Value_Review_QC!$I$5),"REVIEW","WITHIN_BAND"))</f>
        <v>WITHIN_BAND</v>
      </c>
    </row>
    <row r="573" spans="1:28">
      <c r="A573" s="1" t="s">
        <v>957</v>
      </c>
      <c r="B573" s="6">
        <v>43891</v>
      </c>
      <c r="C573" s="1">
        <v>202003</v>
      </c>
      <c r="D573" s="1">
        <v>2020</v>
      </c>
      <c r="E573" s="1">
        <v>3</v>
      </c>
      <c r="F573" s="4" t="s">
        <v>265</v>
      </c>
      <c r="G573" s="4" t="s">
        <v>266</v>
      </c>
      <c r="H573" s="1">
        <v>204</v>
      </c>
      <c r="I573" s="4" t="s">
        <v>301</v>
      </c>
      <c r="J573" s="1" t="s">
        <v>302</v>
      </c>
      <c r="K573" s="1" t="s">
        <v>383</v>
      </c>
      <c r="L573" s="1">
        <v>3</v>
      </c>
      <c r="M573" s="1">
        <v>1</v>
      </c>
      <c r="N573" s="1" t="s">
        <v>384</v>
      </c>
      <c r="O573" s="1" t="s">
        <v>385</v>
      </c>
      <c r="P573" s="1">
        <v>0</v>
      </c>
      <c r="Q573" s="8">
        <v>52868</v>
      </c>
      <c r="R573" s="8">
        <v>3639</v>
      </c>
      <c r="S573" s="8">
        <v>12943</v>
      </c>
      <c r="T573" s="8" t="s">
        <v>386</v>
      </c>
      <c r="U573" s="9">
        <f>IF(R573&gt;0,Q573/R573,"")</f>
        <v>14.528167078867821</v>
      </c>
      <c r="V573" s="10">
        <f>SUMIFS(fct_world_monthly!$J$2:$J$361,fct_world_monthly!$C$2:$C$361,C573,fct_world_monthly!$F$2:$F$361,F573)</f>
        <v>24853935</v>
      </c>
      <c r="W573" s="11">
        <f>IF(V573&gt;0,Q573/V573,"")</f>
        <v>2.1271480753450108E-3</v>
      </c>
      <c r="X573" s="1" t="s">
        <v>232</v>
      </c>
      <c r="Y573" s="1" t="s">
        <v>166</v>
      </c>
      <c r="Z573" s="19">
        <f>IF(U573="","",SUMIFS(Unit_Value_Review_QC!$K$10:$K$53,Unit_Value_Review_QC!$I$10:$I$53,"PARTNER|"&amp;F573&amp;"|"&amp;I573))</f>
        <v>16.024818561257973</v>
      </c>
      <c r="AA573" s="20">
        <f>IFERROR(U573/Z573,"")</f>
        <v>0.90660415425803964</v>
      </c>
      <c r="AB573" s="4" t="str">
        <f>IF(OR(N573&lt;&gt;"REPORTED",U573=""),"NOT_APPLICABLE",IF(OR(AA573&lt;Unit_Value_Review_QC!$I$6,AA573&gt;Unit_Value_Review_QC!$I$5),"REVIEW","WITHIN_BAND"))</f>
        <v>WITHIN_BAND</v>
      </c>
    </row>
    <row r="574" spans="1:28">
      <c r="A574" s="1" t="s">
        <v>958</v>
      </c>
      <c r="B574" s="6">
        <v>43891</v>
      </c>
      <c r="C574" s="1">
        <v>202003</v>
      </c>
      <c r="D574" s="1">
        <v>2020</v>
      </c>
      <c r="E574" s="1">
        <v>3</v>
      </c>
      <c r="F574" s="4" t="s">
        <v>265</v>
      </c>
      <c r="G574" s="4" t="s">
        <v>266</v>
      </c>
      <c r="H574" s="1">
        <v>662</v>
      </c>
      <c r="I574" s="4" t="s">
        <v>304</v>
      </c>
      <c r="J574" s="1" t="s">
        <v>305</v>
      </c>
      <c r="K574" s="1" t="s">
        <v>383</v>
      </c>
      <c r="L574" s="1">
        <v>3</v>
      </c>
      <c r="M574" s="1">
        <v>1</v>
      </c>
      <c r="N574" s="1" t="s">
        <v>384</v>
      </c>
      <c r="O574" s="1" t="s">
        <v>385</v>
      </c>
      <c r="P574" s="1">
        <v>0</v>
      </c>
      <c r="Q574" s="8">
        <v>303942</v>
      </c>
      <c r="R574" s="8">
        <v>20591</v>
      </c>
      <c r="S574" s="8">
        <v>64536</v>
      </c>
      <c r="T574" s="8" t="s">
        <v>386</v>
      </c>
      <c r="U574" s="9">
        <f>IF(R574&gt;0,Q574/R574,"")</f>
        <v>14.760914962847846</v>
      </c>
      <c r="V574" s="10">
        <f>SUMIFS(fct_world_monthly!$J$2:$J$361,fct_world_monthly!$C$2:$C$361,C574,fct_world_monthly!$F$2:$F$361,F574)</f>
        <v>24853935</v>
      </c>
      <c r="W574" s="11">
        <f>IF(V574&gt;0,Q574/V574,"")</f>
        <v>1.2229129914438096E-2</v>
      </c>
      <c r="X574" s="1" t="s">
        <v>232</v>
      </c>
      <c r="Y574" s="1" t="s">
        <v>166</v>
      </c>
      <c r="Z574" s="19">
        <f>IF(U574="","",SUMIFS(Unit_Value_Review_QC!$K$10:$K$53,Unit_Value_Review_QC!$I$10:$I$53,"PARTNER|"&amp;F574&amp;"|"&amp;I574))</f>
        <v>13.24068828999865</v>
      </c>
      <c r="AA574" s="20">
        <f>IFERROR(U574/Z574,"")</f>
        <v>1.1148147769627277</v>
      </c>
      <c r="AB574" s="4" t="str">
        <f>IF(OR(N574&lt;&gt;"REPORTED",U574=""),"NOT_APPLICABLE",IF(OR(AA574&lt;Unit_Value_Review_QC!$I$6,AA574&gt;Unit_Value_Review_QC!$I$5),"REVIEW","WITHIN_BAND"))</f>
        <v>WITHIN_BAND</v>
      </c>
    </row>
    <row r="575" spans="1:28">
      <c r="A575" s="1" t="s">
        <v>959</v>
      </c>
      <c r="B575" s="6">
        <v>43891</v>
      </c>
      <c r="C575" s="1">
        <v>202003</v>
      </c>
      <c r="D575" s="1">
        <v>2020</v>
      </c>
      <c r="E575" s="1">
        <v>3</v>
      </c>
      <c r="F575" s="4" t="s">
        <v>265</v>
      </c>
      <c r="G575" s="4" t="s">
        <v>266</v>
      </c>
      <c r="H575" s="1">
        <v>664</v>
      </c>
      <c r="I575" s="4" t="s">
        <v>307</v>
      </c>
      <c r="J575" s="1" t="s">
        <v>308</v>
      </c>
      <c r="K575" s="1" t="s">
        <v>383</v>
      </c>
      <c r="L575" s="1">
        <v>3</v>
      </c>
      <c r="M575" s="1">
        <v>1</v>
      </c>
      <c r="N575" s="1" t="s">
        <v>384</v>
      </c>
      <c r="O575" s="1" t="s">
        <v>385</v>
      </c>
      <c r="P575" s="1">
        <v>0</v>
      </c>
      <c r="Q575" s="8">
        <v>216346</v>
      </c>
      <c r="R575" s="8">
        <v>22021</v>
      </c>
      <c r="S575" s="8">
        <v>59069</v>
      </c>
      <c r="T575" s="8" t="s">
        <v>386</v>
      </c>
      <c r="U575" s="9">
        <f>IF(R575&gt;0,Q575/R575,"")</f>
        <v>9.8245311293765045</v>
      </c>
      <c r="V575" s="10">
        <f>SUMIFS(fct_world_monthly!$J$2:$J$361,fct_world_monthly!$C$2:$C$361,C575,fct_world_monthly!$F$2:$F$361,F575)</f>
        <v>24853935</v>
      </c>
      <c r="W575" s="11">
        <f>IF(V575&gt;0,Q575/V575,"")</f>
        <v>8.7046980689375747E-3</v>
      </c>
      <c r="X575" s="1" t="s">
        <v>232</v>
      </c>
      <c r="Y575" s="1" t="s">
        <v>166</v>
      </c>
      <c r="Z575" s="19">
        <f>IF(U575="","",SUMIFS(Unit_Value_Review_QC!$K$10:$K$53,Unit_Value_Review_QC!$I$10:$I$53,"PARTNER|"&amp;F575&amp;"|"&amp;I575))</f>
        <v>13.033767004833301</v>
      </c>
      <c r="AA575" s="20">
        <f>IFERROR(U575/Z575,"")</f>
        <v>0.75377526126815697</v>
      </c>
      <c r="AB575" s="4" t="str">
        <f>IF(OR(N575&lt;&gt;"REPORTED",U575=""),"NOT_APPLICABLE",IF(OR(AA575&lt;Unit_Value_Review_QC!$I$6,AA575&gt;Unit_Value_Review_QC!$I$5),"REVIEW","WITHIN_BAND"))</f>
        <v>WITHIN_BAND</v>
      </c>
    </row>
    <row r="576" spans="1:28">
      <c r="A576" s="1" t="s">
        <v>960</v>
      </c>
      <c r="B576" s="6">
        <v>43891</v>
      </c>
      <c r="C576" s="1">
        <v>202003</v>
      </c>
      <c r="D576" s="1">
        <v>2020</v>
      </c>
      <c r="E576" s="1">
        <v>3</v>
      </c>
      <c r="F576" s="4" t="s">
        <v>265</v>
      </c>
      <c r="G576" s="4" t="s">
        <v>266</v>
      </c>
      <c r="H576" s="1">
        <v>666</v>
      </c>
      <c r="I576" s="4" t="s">
        <v>310</v>
      </c>
      <c r="J576" s="1" t="s">
        <v>311</v>
      </c>
      <c r="K576" s="1" t="s">
        <v>383</v>
      </c>
      <c r="L576" s="1">
        <v>3</v>
      </c>
      <c r="M576" s="1">
        <v>1</v>
      </c>
      <c r="N576" s="1" t="s">
        <v>384</v>
      </c>
      <c r="O576" s="1" t="s">
        <v>385</v>
      </c>
      <c r="P576" s="1">
        <v>0</v>
      </c>
      <c r="Q576" s="8">
        <v>7277645</v>
      </c>
      <c r="R576" s="8">
        <v>511502</v>
      </c>
      <c r="S576" s="8">
        <v>1655265</v>
      </c>
      <c r="T576" s="8" t="s">
        <v>386</v>
      </c>
      <c r="U576" s="9">
        <f>IF(R576&gt;0,Q576/R576,"")</f>
        <v>14.22798933337504</v>
      </c>
      <c r="V576" s="10">
        <f>SUMIFS(fct_world_monthly!$J$2:$J$361,fct_world_monthly!$C$2:$C$361,C576,fct_world_monthly!$F$2:$F$361,F576)</f>
        <v>24853935</v>
      </c>
      <c r="W576" s="11">
        <f>IF(V576&gt;0,Q576/V576,"")</f>
        <v>0.29281661032749945</v>
      </c>
      <c r="X576" s="1" t="s">
        <v>232</v>
      </c>
      <c r="Y576" s="1" t="s">
        <v>166</v>
      </c>
      <c r="Z576" s="19">
        <f>IF(U576="","",SUMIFS(Unit_Value_Review_QC!$K$10:$K$53,Unit_Value_Review_QC!$I$10:$I$53,"PARTNER|"&amp;F576&amp;"|"&amp;I576))</f>
        <v>12.503788450831344</v>
      </c>
      <c r="AA576" s="20">
        <f>IFERROR(U576/Z576,"")</f>
        <v>1.1378942781480808</v>
      </c>
      <c r="AB576" s="4" t="str">
        <f>IF(OR(N576&lt;&gt;"REPORTED",U576=""),"NOT_APPLICABLE",IF(OR(AA576&lt;Unit_Value_Review_QC!$I$6,AA576&gt;Unit_Value_Review_QC!$I$5),"REVIEW","WITHIN_BAND"))</f>
        <v>WITHIN_BAND</v>
      </c>
    </row>
    <row r="577" spans="1:28">
      <c r="A577" s="1" t="s">
        <v>961</v>
      </c>
      <c r="B577" s="6">
        <v>43891</v>
      </c>
      <c r="C577" s="1">
        <v>202003</v>
      </c>
      <c r="D577" s="1">
        <v>2020</v>
      </c>
      <c r="E577" s="1">
        <v>3</v>
      </c>
      <c r="F577" s="4" t="s">
        <v>265</v>
      </c>
      <c r="G577" s="4" t="s">
        <v>266</v>
      </c>
      <c r="H577" s="1">
        <v>669</v>
      </c>
      <c r="I577" s="4" t="s">
        <v>313</v>
      </c>
      <c r="J577" s="1" t="s">
        <v>314</v>
      </c>
      <c r="K577" s="1" t="s">
        <v>383</v>
      </c>
      <c r="L577" s="1">
        <v>3</v>
      </c>
      <c r="M577" s="1">
        <v>1</v>
      </c>
      <c r="N577" s="1" t="s">
        <v>384</v>
      </c>
      <c r="O577" s="1" t="s">
        <v>385</v>
      </c>
      <c r="P577" s="1">
        <v>0</v>
      </c>
      <c r="Q577" s="8">
        <v>201379</v>
      </c>
      <c r="R577" s="8">
        <v>11571</v>
      </c>
      <c r="S577" s="8">
        <v>43317</v>
      </c>
      <c r="T577" s="8" t="s">
        <v>386</v>
      </c>
      <c r="U577" s="9">
        <f>IF(R577&gt;0,Q577/R577,"")</f>
        <v>17.403768040791633</v>
      </c>
      <c r="V577" s="10">
        <f>SUMIFS(fct_world_monthly!$J$2:$J$361,fct_world_monthly!$C$2:$C$361,C577,fct_world_monthly!$F$2:$F$361,F577)</f>
        <v>24853935</v>
      </c>
      <c r="W577" s="11">
        <f>IF(V577&gt;0,Q577/V577,"")</f>
        <v>8.1024996645400419E-3</v>
      </c>
      <c r="X577" s="1" t="s">
        <v>232</v>
      </c>
      <c r="Y577" s="1" t="s">
        <v>166</v>
      </c>
      <c r="Z577" s="19">
        <f>IF(U577="","",SUMIFS(Unit_Value_Review_QC!$K$10:$K$53,Unit_Value_Review_QC!$I$10:$I$53,"PARTNER|"&amp;F577&amp;"|"&amp;I577))</f>
        <v>16.58404384448577</v>
      </c>
      <c r="AA577" s="20">
        <f>IFERROR(U577/Z577,"")</f>
        <v>1.0494284870440946</v>
      </c>
      <c r="AB577" s="4" t="str">
        <f>IF(OR(N577&lt;&gt;"REPORTED",U577=""),"NOT_APPLICABLE",IF(OR(AA577&lt;Unit_Value_Review_QC!$I$6,AA577&gt;Unit_Value_Review_QC!$I$5),"REVIEW","WITHIN_BAND"))</f>
        <v>WITHIN_BAND</v>
      </c>
    </row>
    <row r="578" spans="1:28">
      <c r="A578" s="1" t="s">
        <v>962</v>
      </c>
      <c r="B578" s="6">
        <v>43891</v>
      </c>
      <c r="C578" s="1">
        <v>202003</v>
      </c>
      <c r="D578" s="1">
        <v>2020</v>
      </c>
      <c r="E578" s="1">
        <v>3</v>
      </c>
      <c r="F578" s="4" t="s">
        <v>265</v>
      </c>
      <c r="G578" s="4" t="s">
        <v>266</v>
      </c>
      <c r="H578" s="1">
        <v>676</v>
      </c>
      <c r="I578" s="4" t="s">
        <v>316</v>
      </c>
      <c r="J578" s="1" t="s">
        <v>317</v>
      </c>
      <c r="K578" s="1" t="s">
        <v>383</v>
      </c>
      <c r="L578" s="1">
        <v>3</v>
      </c>
      <c r="M578" s="1">
        <v>1</v>
      </c>
      <c r="N578" s="1" t="s">
        <v>384</v>
      </c>
      <c r="O578" s="1" t="s">
        <v>385</v>
      </c>
      <c r="P578" s="1">
        <v>0</v>
      </c>
      <c r="Q578" s="8">
        <v>1681751</v>
      </c>
      <c r="R578" s="8">
        <v>160030</v>
      </c>
      <c r="S578" s="8">
        <v>478022</v>
      </c>
      <c r="T578" s="8" t="s">
        <v>386</v>
      </c>
      <c r="U578" s="9">
        <f>IF(R578&gt;0,Q578/R578,"")</f>
        <v>10.508973317502969</v>
      </c>
      <c r="V578" s="10">
        <f>SUMIFS(fct_world_monthly!$J$2:$J$361,fct_world_monthly!$C$2:$C$361,C578,fct_world_monthly!$F$2:$F$361,F578)</f>
        <v>24853935</v>
      </c>
      <c r="W578" s="11">
        <f>IF(V578&gt;0,Q578/V578,"")</f>
        <v>6.766538175946786E-2</v>
      </c>
      <c r="X578" s="1" t="s">
        <v>232</v>
      </c>
      <c r="Y578" s="1" t="s">
        <v>166</v>
      </c>
      <c r="Z578" s="19">
        <f>IF(U578="","",SUMIFS(Unit_Value_Review_QC!$K$10:$K$53,Unit_Value_Review_QC!$I$10:$I$53,"PARTNER|"&amp;F578&amp;"|"&amp;I578))</f>
        <v>12.705450477595873</v>
      </c>
      <c r="AA578" s="20">
        <f>IFERROR(U578/Z578,"")</f>
        <v>0.82712323628618623</v>
      </c>
      <c r="AB578" s="4" t="str">
        <f>IF(OR(N578&lt;&gt;"REPORTED",U578=""),"NOT_APPLICABLE",IF(OR(AA578&lt;Unit_Value_Review_QC!$I$6,AA578&gt;Unit_Value_Review_QC!$I$5),"REVIEW","WITHIN_BAND"))</f>
        <v>WITHIN_BAND</v>
      </c>
    </row>
    <row r="579" spans="1:28">
      <c r="A579" s="1" t="s">
        <v>963</v>
      </c>
      <c r="B579" s="6">
        <v>43891</v>
      </c>
      <c r="C579" s="1">
        <v>202003</v>
      </c>
      <c r="D579" s="1">
        <v>2020</v>
      </c>
      <c r="E579" s="1">
        <v>3</v>
      </c>
      <c r="F579" s="4" t="s">
        <v>265</v>
      </c>
      <c r="G579" s="4" t="s">
        <v>266</v>
      </c>
      <c r="H579" s="1">
        <v>690</v>
      </c>
      <c r="I579" s="4" t="s">
        <v>319</v>
      </c>
      <c r="J579" s="1" t="s">
        <v>320</v>
      </c>
      <c r="K579" s="1" t="s">
        <v>383</v>
      </c>
      <c r="L579" s="1">
        <v>3</v>
      </c>
      <c r="M579" s="1">
        <v>1</v>
      </c>
      <c r="N579" s="1" t="s">
        <v>384</v>
      </c>
      <c r="O579" s="1" t="s">
        <v>385</v>
      </c>
      <c r="P579" s="1">
        <v>0</v>
      </c>
      <c r="Q579" s="8">
        <v>474276</v>
      </c>
      <c r="R579" s="8">
        <v>16991</v>
      </c>
      <c r="S579" s="8">
        <v>61526</v>
      </c>
      <c r="T579" s="8" t="s">
        <v>386</v>
      </c>
      <c r="U579" s="9">
        <f>IF(R579&gt;0,Q579/R579,"")</f>
        <v>27.913365899593902</v>
      </c>
      <c r="V579" s="10">
        <f>SUMIFS(fct_world_monthly!$J$2:$J$361,fct_world_monthly!$C$2:$C$361,C579,fct_world_monthly!$F$2:$F$361,F579)</f>
        <v>24853935</v>
      </c>
      <c r="W579" s="11">
        <f>IF(V579&gt;0,Q579/V579,"")</f>
        <v>1.9082531599121023E-2</v>
      </c>
      <c r="X579" s="1" t="s">
        <v>232</v>
      </c>
      <c r="Y579" s="1" t="s">
        <v>166</v>
      </c>
      <c r="Z579" s="19">
        <f>IF(U579="","",SUMIFS(Unit_Value_Review_QC!$K$10:$K$53,Unit_Value_Review_QC!$I$10:$I$53,"PARTNER|"&amp;F579&amp;"|"&amp;I579))</f>
        <v>23.234221767733438</v>
      </c>
      <c r="AA579" s="20">
        <f>IFERROR(U579/Z579,"")</f>
        <v>1.2013901812006733</v>
      </c>
      <c r="AB579" s="4" t="str">
        <f>IF(OR(N579&lt;&gt;"REPORTED",U579=""),"NOT_APPLICABLE",IF(OR(AA579&lt;Unit_Value_Review_QC!$I$6,AA579&gt;Unit_Value_Review_QC!$I$5),"REVIEW","WITHIN_BAND"))</f>
        <v>WITHIN_BAND</v>
      </c>
    </row>
    <row r="580" spans="1:28">
      <c r="A580" s="1" t="s">
        <v>964</v>
      </c>
      <c r="B580" s="6">
        <v>43891</v>
      </c>
      <c r="C580" s="1">
        <v>202003</v>
      </c>
      <c r="D580" s="1">
        <v>2020</v>
      </c>
      <c r="E580" s="1">
        <v>3</v>
      </c>
      <c r="F580" s="4" t="s">
        <v>265</v>
      </c>
      <c r="G580" s="4" t="s">
        <v>266</v>
      </c>
      <c r="H580" s="1">
        <v>696</v>
      </c>
      <c r="I580" s="4" t="s">
        <v>322</v>
      </c>
      <c r="J580" s="1" t="s">
        <v>323</v>
      </c>
      <c r="K580" s="1" t="s">
        <v>383</v>
      </c>
      <c r="L580" s="1">
        <v>3</v>
      </c>
      <c r="M580" s="1">
        <v>1</v>
      </c>
      <c r="N580" s="1" t="s">
        <v>384</v>
      </c>
      <c r="O580" s="1" t="s">
        <v>385</v>
      </c>
      <c r="P580" s="1">
        <v>0</v>
      </c>
      <c r="Q580" s="8">
        <v>1138129</v>
      </c>
      <c r="R580" s="8">
        <v>69431</v>
      </c>
      <c r="S580" s="8">
        <v>259952</v>
      </c>
      <c r="T580" s="8" t="s">
        <v>386</v>
      </c>
      <c r="U580" s="9">
        <f>IF(R580&gt;0,Q580/R580,"")</f>
        <v>16.39223113594792</v>
      </c>
      <c r="V580" s="10">
        <f>SUMIFS(fct_world_monthly!$J$2:$J$361,fct_world_monthly!$C$2:$C$361,C580,fct_world_monthly!$F$2:$F$361,F580)</f>
        <v>24853935</v>
      </c>
      <c r="W580" s="11">
        <f>IF(V580&gt;0,Q580/V580,"")</f>
        <v>4.5792708478556814E-2</v>
      </c>
      <c r="X580" s="1" t="s">
        <v>232</v>
      </c>
      <c r="Y580" s="1" t="s">
        <v>166</v>
      </c>
      <c r="Z580" s="19">
        <f>IF(U580="","",SUMIFS(Unit_Value_Review_QC!$K$10:$K$53,Unit_Value_Review_QC!$I$10:$I$53,"PARTNER|"&amp;F580&amp;"|"&amp;I580))</f>
        <v>12.339390026247985</v>
      </c>
      <c r="AA580" s="20">
        <f>IFERROR(U580/Z580,"")</f>
        <v>1.3284474435996312</v>
      </c>
      <c r="AB580" s="4" t="str">
        <f>IF(OR(N580&lt;&gt;"REPORTED",U580=""),"NOT_APPLICABLE",IF(OR(AA580&lt;Unit_Value_Review_QC!$I$6,AA580&gt;Unit_Value_Review_QC!$I$5),"REVIEW","WITHIN_BAND"))</f>
        <v>WITHIN_BAND</v>
      </c>
    </row>
    <row r="581" spans="1:28">
      <c r="A581" s="1" t="s">
        <v>965</v>
      </c>
      <c r="B581" s="6">
        <v>43891</v>
      </c>
      <c r="C581" s="1">
        <v>202003</v>
      </c>
      <c r="D581" s="1">
        <v>2020</v>
      </c>
      <c r="E581" s="1">
        <v>3</v>
      </c>
      <c r="F581" s="4" t="s">
        <v>265</v>
      </c>
      <c r="G581" s="4" t="s">
        <v>266</v>
      </c>
      <c r="H581" s="1">
        <v>720</v>
      </c>
      <c r="I581" s="4" t="s">
        <v>325</v>
      </c>
      <c r="J581" s="1" t="s">
        <v>326</v>
      </c>
      <c r="K581" s="1" t="s">
        <v>383</v>
      </c>
      <c r="L581" s="1">
        <v>3</v>
      </c>
      <c r="M581" s="1">
        <v>1</v>
      </c>
      <c r="N581" s="1" t="s">
        <v>384</v>
      </c>
      <c r="O581" s="1" t="s">
        <v>385</v>
      </c>
      <c r="P581" s="1">
        <v>0</v>
      </c>
      <c r="Q581" s="8">
        <v>2253967</v>
      </c>
      <c r="R581" s="8">
        <v>133337</v>
      </c>
      <c r="S581" s="8">
        <v>425149</v>
      </c>
      <c r="T581" s="8" t="s">
        <v>386</v>
      </c>
      <c r="U581" s="9">
        <f>IF(R581&gt;0,Q581/R581,"")</f>
        <v>16.904287632090117</v>
      </c>
      <c r="V581" s="10">
        <f>SUMIFS(fct_world_monthly!$J$2:$J$361,fct_world_monthly!$C$2:$C$361,C581,fct_world_monthly!$F$2:$F$361,F581)</f>
        <v>24853935</v>
      </c>
      <c r="W581" s="11">
        <f>IF(V581&gt;0,Q581/V581,"")</f>
        <v>9.0688536845372772E-2</v>
      </c>
      <c r="X581" s="1" t="s">
        <v>232</v>
      </c>
      <c r="Y581" s="1" t="s">
        <v>166</v>
      </c>
      <c r="Z581" s="19">
        <f>IF(U581="","",SUMIFS(Unit_Value_Review_QC!$K$10:$K$53,Unit_Value_Review_QC!$I$10:$I$53,"PARTNER|"&amp;F581&amp;"|"&amp;I581))</f>
        <v>15.158852636173485</v>
      </c>
      <c r="AA581" s="20">
        <f>IFERROR(U581/Z581,"")</f>
        <v>1.115142948995461</v>
      </c>
      <c r="AB581" s="4" t="str">
        <f>IF(OR(N581&lt;&gt;"REPORTED",U581=""),"NOT_APPLICABLE",IF(OR(AA581&lt;Unit_Value_Review_QC!$I$6,AA581&gt;Unit_Value_Review_QC!$I$5),"REVIEW","WITHIN_BAND"))</f>
        <v>WITHIN_BAND</v>
      </c>
    </row>
    <row r="582" spans="1:28">
      <c r="A582" s="1" t="s">
        <v>966</v>
      </c>
      <c r="B582" s="6">
        <v>43891</v>
      </c>
      <c r="C582" s="1">
        <v>202003</v>
      </c>
      <c r="D582" s="1">
        <v>2020</v>
      </c>
      <c r="E582" s="1">
        <v>3</v>
      </c>
      <c r="F582" s="4" t="s">
        <v>271</v>
      </c>
      <c r="G582" s="4" t="s">
        <v>273</v>
      </c>
      <c r="H582" s="1">
        <v>52</v>
      </c>
      <c r="I582" s="4" t="s">
        <v>296</v>
      </c>
      <c r="J582" s="1" t="s">
        <v>297</v>
      </c>
      <c r="K582" s="1" t="s">
        <v>383</v>
      </c>
      <c r="L582" s="1">
        <v>3</v>
      </c>
      <c r="M582" s="1">
        <v>1</v>
      </c>
      <c r="N582" s="1" t="s">
        <v>384</v>
      </c>
      <c r="O582" s="1" t="s">
        <v>385</v>
      </c>
      <c r="P582" s="1">
        <v>0</v>
      </c>
      <c r="Q582" s="8">
        <v>1828324</v>
      </c>
      <c r="R582" s="8">
        <v>53677</v>
      </c>
      <c r="S582" s="8">
        <v>171570</v>
      </c>
      <c r="T582" s="8" t="s">
        <v>386</v>
      </c>
      <c r="U582" s="9">
        <f>IF(R582&gt;0,Q582/R582,"")</f>
        <v>34.061590625407533</v>
      </c>
      <c r="V582" s="10">
        <f>SUMIFS(fct_world_monthly!$J$2:$J$361,fct_world_monthly!$C$2:$C$361,C582,fct_world_monthly!$F$2:$F$361,F582)</f>
        <v>37113539</v>
      </c>
      <c r="W582" s="11">
        <f>IF(V582&gt;0,Q582/V582,"")</f>
        <v>4.9262992677685628E-2</v>
      </c>
      <c r="X582" s="1" t="s">
        <v>232</v>
      </c>
      <c r="Y582" s="1" t="s">
        <v>166</v>
      </c>
      <c r="Z582" s="19">
        <f>IF(U582="","",SUMIFS(Unit_Value_Review_QC!$K$10:$K$53,Unit_Value_Review_QC!$I$10:$I$53,"PARTNER|"&amp;F582&amp;"|"&amp;I582))</f>
        <v>31.867133143721738</v>
      </c>
      <c r="AA582" s="20">
        <f>IFERROR(U582/Z582,"")</f>
        <v>1.068862720464647</v>
      </c>
      <c r="AB582" s="4" t="str">
        <f>IF(OR(N582&lt;&gt;"REPORTED",U582=""),"NOT_APPLICABLE",IF(OR(AA582&lt;Unit_Value_Review_QC!$I$6,AA582&gt;Unit_Value_Review_QC!$I$5),"REVIEW","WITHIN_BAND"))</f>
        <v>WITHIN_BAND</v>
      </c>
    </row>
    <row r="583" spans="1:28">
      <c r="A583" s="1" t="s">
        <v>967</v>
      </c>
      <c r="B583" s="6">
        <v>43891</v>
      </c>
      <c r="C583" s="1">
        <v>202003</v>
      </c>
      <c r="D583" s="1">
        <v>2020</v>
      </c>
      <c r="E583" s="1">
        <v>3</v>
      </c>
      <c r="F583" s="4" t="s">
        <v>271</v>
      </c>
      <c r="G583" s="4" t="s">
        <v>273</v>
      </c>
      <c r="H583" s="1">
        <v>204</v>
      </c>
      <c r="I583" s="4" t="s">
        <v>301</v>
      </c>
      <c r="J583" s="1" t="s">
        <v>302</v>
      </c>
      <c r="K583" s="1" t="s">
        <v>383</v>
      </c>
      <c r="L583" s="1">
        <v>3</v>
      </c>
      <c r="M583" s="1">
        <v>1</v>
      </c>
      <c r="N583" s="1" t="s">
        <v>384</v>
      </c>
      <c r="O583" s="1" t="s">
        <v>385</v>
      </c>
      <c r="P583" s="1">
        <v>0</v>
      </c>
      <c r="Q583" s="8">
        <v>1359123</v>
      </c>
      <c r="R583" s="8">
        <v>72979</v>
      </c>
      <c r="S583" s="8">
        <v>245463</v>
      </c>
      <c r="T583" s="8" t="s">
        <v>386</v>
      </c>
      <c r="U583" s="9">
        <f>IF(R583&gt;0,Q583/R583,"")</f>
        <v>18.62348072733252</v>
      </c>
      <c r="V583" s="10">
        <f>SUMIFS(fct_world_monthly!$J$2:$J$361,fct_world_monthly!$C$2:$C$361,C583,fct_world_monthly!$F$2:$F$361,F583)</f>
        <v>37113539</v>
      </c>
      <c r="W583" s="11">
        <f>IF(V583&gt;0,Q583/V583,"")</f>
        <v>3.6620679046533398E-2</v>
      </c>
      <c r="X583" s="1" t="s">
        <v>232</v>
      </c>
      <c r="Y583" s="1" t="s">
        <v>166</v>
      </c>
      <c r="Z583" s="19">
        <f>IF(U583="","",SUMIFS(Unit_Value_Review_QC!$K$10:$K$53,Unit_Value_Review_QC!$I$10:$I$53,"PARTNER|"&amp;F583&amp;"|"&amp;I583))</f>
        <v>19.682231685892088</v>
      </c>
      <c r="AA583" s="20">
        <f>IFERROR(U583/Z583,"")</f>
        <v>0.94620777890149199</v>
      </c>
      <c r="AB583" s="4" t="str">
        <f>IF(OR(N583&lt;&gt;"REPORTED",U583=""),"NOT_APPLICABLE",IF(OR(AA583&lt;Unit_Value_Review_QC!$I$6,AA583&gt;Unit_Value_Review_QC!$I$5),"REVIEW","WITHIN_BAND"))</f>
        <v>WITHIN_BAND</v>
      </c>
    </row>
    <row r="584" spans="1:28">
      <c r="A584" s="1" t="s">
        <v>968</v>
      </c>
      <c r="B584" s="6">
        <v>43891</v>
      </c>
      <c r="C584" s="1">
        <v>202003</v>
      </c>
      <c r="D584" s="1">
        <v>2020</v>
      </c>
      <c r="E584" s="1">
        <v>3</v>
      </c>
      <c r="F584" s="4" t="s">
        <v>271</v>
      </c>
      <c r="G584" s="4" t="s">
        <v>273</v>
      </c>
      <c r="H584" s="1">
        <v>662</v>
      </c>
      <c r="I584" s="4" t="s">
        <v>304</v>
      </c>
      <c r="J584" s="1" t="s">
        <v>305</v>
      </c>
      <c r="K584" s="1" t="s">
        <v>383</v>
      </c>
      <c r="L584" s="1">
        <v>3</v>
      </c>
      <c r="M584" s="1">
        <v>1</v>
      </c>
      <c r="N584" s="1" t="s">
        <v>384</v>
      </c>
      <c r="O584" s="1" t="s">
        <v>385</v>
      </c>
      <c r="P584" s="1">
        <v>0</v>
      </c>
      <c r="Q584" s="8">
        <v>37791</v>
      </c>
      <c r="R584" s="8">
        <v>1422</v>
      </c>
      <c r="S584" s="8">
        <v>11849</v>
      </c>
      <c r="T584" s="8" t="s">
        <v>386</v>
      </c>
      <c r="U584" s="9">
        <f>IF(R584&gt;0,Q584/R584,"")</f>
        <v>26.575949367088608</v>
      </c>
      <c r="V584" s="10">
        <f>SUMIFS(fct_world_monthly!$J$2:$J$361,fct_world_monthly!$C$2:$C$361,C584,fct_world_monthly!$F$2:$F$361,F584)</f>
        <v>37113539</v>
      </c>
      <c r="W584" s="11">
        <f>IF(V584&gt;0,Q584/V584,"")</f>
        <v>1.0182537429265369E-3</v>
      </c>
      <c r="X584" s="1" t="s">
        <v>232</v>
      </c>
      <c r="Y584" s="1" t="s">
        <v>166</v>
      </c>
      <c r="Z584" s="19">
        <f>IF(U584="","",SUMIFS(Unit_Value_Review_QC!$K$10:$K$53,Unit_Value_Review_QC!$I$10:$I$53,"PARTNER|"&amp;F584&amp;"|"&amp;I584))</f>
        <v>19.366411423422985</v>
      </c>
      <c r="AA584" s="20">
        <f>IFERROR(U584/Z584,"")</f>
        <v>1.3722702046361539</v>
      </c>
      <c r="AB584" s="4" t="str">
        <f>IF(OR(N584&lt;&gt;"REPORTED",U584=""),"NOT_APPLICABLE",IF(OR(AA584&lt;Unit_Value_Review_QC!$I$6,AA584&gt;Unit_Value_Review_QC!$I$5),"REVIEW","WITHIN_BAND"))</f>
        <v>WITHIN_BAND</v>
      </c>
    </row>
    <row r="585" spans="1:28">
      <c r="A585" s="1" t="s">
        <v>969</v>
      </c>
      <c r="B585" s="6">
        <v>43891</v>
      </c>
      <c r="C585" s="1">
        <v>202003</v>
      </c>
      <c r="D585" s="1">
        <v>2020</v>
      </c>
      <c r="E585" s="1">
        <v>3</v>
      </c>
      <c r="F585" s="4" t="s">
        <v>271</v>
      </c>
      <c r="G585" s="4" t="s">
        <v>273</v>
      </c>
      <c r="H585" s="1">
        <v>664</v>
      </c>
      <c r="I585" s="4" t="s">
        <v>307</v>
      </c>
      <c r="J585" s="1" t="s">
        <v>308</v>
      </c>
      <c r="K585" s="1" t="s">
        <v>383</v>
      </c>
      <c r="L585" s="1">
        <v>3</v>
      </c>
      <c r="M585" s="1">
        <v>1</v>
      </c>
      <c r="N585" s="1" t="s">
        <v>384</v>
      </c>
      <c r="O585" s="1" t="s">
        <v>385</v>
      </c>
      <c r="P585" s="1">
        <v>0</v>
      </c>
      <c r="Q585" s="8">
        <v>3902893</v>
      </c>
      <c r="R585" s="8">
        <v>145405</v>
      </c>
      <c r="S585" s="8">
        <v>631757</v>
      </c>
      <c r="T585" s="8" t="s">
        <v>386</v>
      </c>
      <c r="U585" s="9">
        <f>IF(R585&gt;0,Q585/R585,"")</f>
        <v>26.841532271930127</v>
      </c>
      <c r="V585" s="10">
        <f>SUMIFS(fct_world_monthly!$J$2:$J$361,fct_world_monthly!$C$2:$C$361,C585,fct_world_monthly!$F$2:$F$361,F585)</f>
        <v>37113539</v>
      </c>
      <c r="W585" s="11">
        <f>IF(V585&gt;0,Q585/V585,"")</f>
        <v>0.10516089559661772</v>
      </c>
      <c r="X585" s="1" t="s">
        <v>232</v>
      </c>
      <c r="Y585" s="1" t="s">
        <v>166</v>
      </c>
      <c r="Z585" s="19">
        <f>IF(U585="","",SUMIFS(Unit_Value_Review_QC!$K$10:$K$53,Unit_Value_Review_QC!$I$10:$I$53,"PARTNER|"&amp;F585&amp;"|"&amp;I585))</f>
        <v>29.827360886039607</v>
      </c>
      <c r="AA585" s="20">
        <f>IFERROR(U585/Z585,"")</f>
        <v>0.89989631917093393</v>
      </c>
      <c r="AB585" s="4" t="str">
        <f>IF(OR(N585&lt;&gt;"REPORTED",U585=""),"NOT_APPLICABLE",IF(OR(AA585&lt;Unit_Value_Review_QC!$I$6,AA585&gt;Unit_Value_Review_QC!$I$5),"REVIEW","WITHIN_BAND"))</f>
        <v>WITHIN_BAND</v>
      </c>
    </row>
    <row r="586" spans="1:28">
      <c r="A586" s="1" t="s">
        <v>970</v>
      </c>
      <c r="B586" s="6">
        <v>43891</v>
      </c>
      <c r="C586" s="1">
        <v>202003</v>
      </c>
      <c r="D586" s="1">
        <v>2020</v>
      </c>
      <c r="E586" s="1">
        <v>3</v>
      </c>
      <c r="F586" s="4" t="s">
        <v>271</v>
      </c>
      <c r="G586" s="4" t="s">
        <v>273</v>
      </c>
      <c r="H586" s="1">
        <v>666</v>
      </c>
      <c r="I586" s="4" t="s">
        <v>310</v>
      </c>
      <c r="J586" s="1" t="s">
        <v>311</v>
      </c>
      <c r="K586" s="1" t="s">
        <v>383</v>
      </c>
      <c r="L586" s="1">
        <v>3</v>
      </c>
      <c r="M586" s="1">
        <v>1</v>
      </c>
      <c r="N586" s="1" t="s">
        <v>384</v>
      </c>
      <c r="O586" s="1" t="s">
        <v>385</v>
      </c>
      <c r="P586" s="1">
        <v>0</v>
      </c>
      <c r="Q586" s="8">
        <v>711437</v>
      </c>
      <c r="R586" s="8">
        <v>50925</v>
      </c>
      <c r="S586" s="8">
        <v>141751</v>
      </c>
      <c r="T586" s="8" t="s">
        <v>386</v>
      </c>
      <c r="U586" s="9">
        <f>IF(R586&gt;0,Q586/R586,"")</f>
        <v>13.970289641629847</v>
      </c>
      <c r="V586" s="10">
        <f>SUMIFS(fct_world_monthly!$J$2:$J$361,fct_world_monthly!$C$2:$C$361,C586,fct_world_monthly!$F$2:$F$361,F586)</f>
        <v>37113539</v>
      </c>
      <c r="W586" s="11">
        <f>IF(V586&gt;0,Q586/V586,"")</f>
        <v>1.9169203993184267E-2</v>
      </c>
      <c r="X586" s="1" t="s">
        <v>232</v>
      </c>
      <c r="Y586" s="1" t="s">
        <v>166</v>
      </c>
      <c r="Z586" s="19">
        <f>IF(U586="","",SUMIFS(Unit_Value_Review_QC!$K$10:$K$53,Unit_Value_Review_QC!$I$10:$I$53,"PARTNER|"&amp;F586&amp;"|"&amp;I586))</f>
        <v>14.86106925541052</v>
      </c>
      <c r="AA586" s="20">
        <f>IFERROR(U586/Z586,"")</f>
        <v>0.94005952072012833</v>
      </c>
      <c r="AB586" s="4" t="str">
        <f>IF(OR(N586&lt;&gt;"REPORTED",U586=""),"NOT_APPLICABLE",IF(OR(AA586&lt;Unit_Value_Review_QC!$I$6,AA586&gt;Unit_Value_Review_QC!$I$5),"REVIEW","WITHIN_BAND"))</f>
        <v>WITHIN_BAND</v>
      </c>
    </row>
    <row r="587" spans="1:28">
      <c r="A587" s="1" t="s">
        <v>971</v>
      </c>
      <c r="B587" s="6">
        <v>43891</v>
      </c>
      <c r="C587" s="1">
        <v>202003</v>
      </c>
      <c r="D587" s="1">
        <v>2020</v>
      </c>
      <c r="E587" s="1">
        <v>3</v>
      </c>
      <c r="F587" s="4" t="s">
        <v>271</v>
      </c>
      <c r="G587" s="4" t="s">
        <v>273</v>
      </c>
      <c r="H587" s="1">
        <v>669</v>
      </c>
      <c r="I587" s="4" t="s">
        <v>313</v>
      </c>
      <c r="J587" s="1" t="s">
        <v>314</v>
      </c>
      <c r="K587" s="1" t="s">
        <v>383</v>
      </c>
      <c r="L587" s="1">
        <v>3</v>
      </c>
      <c r="M587" s="1">
        <v>1</v>
      </c>
      <c r="N587" s="1" t="s">
        <v>384</v>
      </c>
      <c r="O587" s="1" t="s">
        <v>385</v>
      </c>
      <c r="P587" s="1">
        <v>0</v>
      </c>
      <c r="Q587" s="8">
        <v>1830264</v>
      </c>
      <c r="R587" s="8">
        <v>121861</v>
      </c>
      <c r="S587" s="8">
        <v>440430</v>
      </c>
      <c r="T587" s="8" t="s">
        <v>386</v>
      </c>
      <c r="U587" s="9">
        <f>IF(R587&gt;0,Q587/R587,"")</f>
        <v>15.019276060429506</v>
      </c>
      <c r="V587" s="10">
        <f>SUMIFS(fct_world_monthly!$J$2:$J$361,fct_world_monthly!$C$2:$C$361,C587,fct_world_monthly!$F$2:$F$361,F587)</f>
        <v>37113539</v>
      </c>
      <c r="W587" s="11">
        <f>IF(V587&gt;0,Q587/V587,"")</f>
        <v>4.9315264707038585E-2</v>
      </c>
      <c r="X587" s="1" t="s">
        <v>232</v>
      </c>
      <c r="Y587" s="1" t="s">
        <v>166</v>
      </c>
      <c r="Z587" s="19">
        <f>IF(U587="","",SUMIFS(Unit_Value_Review_QC!$K$10:$K$53,Unit_Value_Review_QC!$I$10:$I$53,"PARTNER|"&amp;F587&amp;"|"&amp;I587))</f>
        <v>17.070169468034248</v>
      </c>
      <c r="AA587" s="20">
        <f>IFERROR(U587/Z587,"")</f>
        <v>0.87985512320511738</v>
      </c>
      <c r="AB587" s="4" t="str">
        <f>IF(OR(N587&lt;&gt;"REPORTED",U587=""),"NOT_APPLICABLE",IF(OR(AA587&lt;Unit_Value_Review_QC!$I$6,AA587&gt;Unit_Value_Review_QC!$I$5),"REVIEW","WITHIN_BAND"))</f>
        <v>WITHIN_BAND</v>
      </c>
    </row>
    <row r="588" spans="1:28">
      <c r="A588" s="1" t="s">
        <v>972</v>
      </c>
      <c r="B588" s="6">
        <v>43891</v>
      </c>
      <c r="C588" s="1">
        <v>202003</v>
      </c>
      <c r="D588" s="1">
        <v>2020</v>
      </c>
      <c r="E588" s="1">
        <v>3</v>
      </c>
      <c r="F588" s="4" t="s">
        <v>271</v>
      </c>
      <c r="G588" s="4" t="s">
        <v>273</v>
      </c>
      <c r="H588" s="1">
        <v>676</v>
      </c>
      <c r="I588" s="4" t="s">
        <v>316</v>
      </c>
      <c r="J588" s="1" t="s">
        <v>317</v>
      </c>
      <c r="K588" s="1" t="s">
        <v>383</v>
      </c>
      <c r="L588" s="1">
        <v>3</v>
      </c>
      <c r="M588" s="1">
        <v>1</v>
      </c>
      <c r="N588" s="1" t="s">
        <v>384</v>
      </c>
      <c r="O588" s="1" t="s">
        <v>385</v>
      </c>
      <c r="P588" s="1">
        <v>0</v>
      </c>
      <c r="Q588" s="8">
        <v>336920</v>
      </c>
      <c r="R588" s="8">
        <v>20210</v>
      </c>
      <c r="S588" s="8">
        <v>55220</v>
      </c>
      <c r="T588" s="8" t="s">
        <v>386</v>
      </c>
      <c r="U588" s="9">
        <f>IF(R588&gt;0,Q588/R588,"")</f>
        <v>16.670954972785751</v>
      </c>
      <c r="V588" s="10">
        <f>SUMIFS(fct_world_monthly!$J$2:$J$361,fct_world_monthly!$C$2:$C$361,C588,fct_world_monthly!$F$2:$F$361,F588)</f>
        <v>37113539</v>
      </c>
      <c r="W588" s="11">
        <f>IF(V588&gt;0,Q588/V588,"")</f>
        <v>9.0780887265965119E-3</v>
      </c>
      <c r="X588" s="1" t="s">
        <v>232</v>
      </c>
      <c r="Y588" s="1" t="s">
        <v>166</v>
      </c>
      <c r="Z588" s="19">
        <f>IF(U588="","",SUMIFS(Unit_Value_Review_QC!$K$10:$K$53,Unit_Value_Review_QC!$I$10:$I$53,"PARTNER|"&amp;F588&amp;"|"&amp;I588))</f>
        <v>29.259592038236608</v>
      </c>
      <c r="AA588" s="20">
        <f>IFERROR(U588/Z588,"")</f>
        <v>0.56976033537993453</v>
      </c>
      <c r="AB588" s="4" t="str">
        <f>IF(OR(N588&lt;&gt;"REPORTED",U588=""),"NOT_APPLICABLE",IF(OR(AA588&lt;Unit_Value_Review_QC!$I$6,AA588&gt;Unit_Value_Review_QC!$I$5),"REVIEW","WITHIN_BAND"))</f>
        <v>WITHIN_BAND</v>
      </c>
    </row>
    <row r="589" spans="1:28">
      <c r="A589" s="1" t="s">
        <v>973</v>
      </c>
      <c r="B589" s="6">
        <v>43891</v>
      </c>
      <c r="C589" s="1">
        <v>202003</v>
      </c>
      <c r="D589" s="1">
        <v>2020</v>
      </c>
      <c r="E589" s="1">
        <v>3</v>
      </c>
      <c r="F589" s="4" t="s">
        <v>271</v>
      </c>
      <c r="G589" s="4" t="s">
        <v>273</v>
      </c>
      <c r="H589" s="1">
        <v>690</v>
      </c>
      <c r="I589" s="4" t="s">
        <v>319</v>
      </c>
      <c r="J589" s="1" t="s">
        <v>320</v>
      </c>
      <c r="K589" s="1" t="s">
        <v>383</v>
      </c>
      <c r="L589" s="1">
        <v>3</v>
      </c>
      <c r="M589" s="1">
        <v>1</v>
      </c>
      <c r="N589" s="1" t="s">
        <v>384</v>
      </c>
      <c r="O589" s="1" t="s">
        <v>385</v>
      </c>
      <c r="P589" s="1">
        <v>0</v>
      </c>
      <c r="Q589" s="8">
        <v>1071991</v>
      </c>
      <c r="R589" s="8">
        <v>48788</v>
      </c>
      <c r="S589" s="8">
        <v>167818</v>
      </c>
      <c r="T589" s="8" t="s">
        <v>386</v>
      </c>
      <c r="U589" s="9">
        <f>IF(R589&gt;0,Q589/R589,"")</f>
        <v>21.972431745511191</v>
      </c>
      <c r="V589" s="10">
        <f>SUMIFS(fct_world_monthly!$J$2:$J$361,fct_world_monthly!$C$2:$C$361,C589,fct_world_monthly!$F$2:$F$361,F589)</f>
        <v>37113539</v>
      </c>
      <c r="W589" s="11">
        <f>IF(V589&gt;0,Q589/V589,"")</f>
        <v>2.8884095370155887E-2</v>
      </c>
      <c r="X589" s="1" t="s">
        <v>232</v>
      </c>
      <c r="Y589" s="1" t="s">
        <v>166</v>
      </c>
      <c r="Z589" s="19">
        <f>IF(U589="","",SUMIFS(Unit_Value_Review_QC!$K$10:$K$53,Unit_Value_Review_QC!$I$10:$I$53,"PARTNER|"&amp;F589&amp;"|"&amp;I589))</f>
        <v>24.149636282520802</v>
      </c>
      <c r="AA589" s="20">
        <f>IFERROR(U589/Z589,"")</f>
        <v>0.90984524522278443</v>
      </c>
      <c r="AB589" s="4" t="str">
        <f>IF(OR(N589&lt;&gt;"REPORTED",U589=""),"NOT_APPLICABLE",IF(OR(AA589&lt;Unit_Value_Review_QC!$I$6,AA589&gt;Unit_Value_Review_QC!$I$5),"REVIEW","WITHIN_BAND"))</f>
        <v>WITHIN_BAND</v>
      </c>
    </row>
    <row r="590" spans="1:28">
      <c r="A590" s="1" t="s">
        <v>974</v>
      </c>
      <c r="B590" s="6">
        <v>43891</v>
      </c>
      <c r="C590" s="1">
        <v>202003</v>
      </c>
      <c r="D590" s="1">
        <v>2020</v>
      </c>
      <c r="E590" s="1">
        <v>3</v>
      </c>
      <c r="F590" s="4" t="s">
        <v>271</v>
      </c>
      <c r="G590" s="4" t="s">
        <v>273</v>
      </c>
      <c r="H590" s="1">
        <v>696</v>
      </c>
      <c r="I590" s="4" t="s">
        <v>322</v>
      </c>
      <c r="J590" s="1" t="s">
        <v>323</v>
      </c>
      <c r="K590" s="1" t="s">
        <v>383</v>
      </c>
      <c r="L590" s="1">
        <v>3</v>
      </c>
      <c r="M590" s="1">
        <v>1</v>
      </c>
      <c r="N590" s="1" t="s">
        <v>384</v>
      </c>
      <c r="O590" s="1" t="s">
        <v>385</v>
      </c>
      <c r="P590" s="1">
        <v>0</v>
      </c>
      <c r="Q590" s="8">
        <v>328627</v>
      </c>
      <c r="R590" s="8">
        <v>27278</v>
      </c>
      <c r="S590" s="8">
        <v>65193</v>
      </c>
      <c r="T590" s="8" t="s">
        <v>386</v>
      </c>
      <c r="U590" s="9">
        <f>IF(R590&gt;0,Q590/R590,"")</f>
        <v>12.047327516680108</v>
      </c>
      <c r="V590" s="10">
        <f>SUMIFS(fct_world_monthly!$J$2:$J$361,fct_world_monthly!$C$2:$C$361,C590,fct_world_monthly!$F$2:$F$361,F590)</f>
        <v>37113539</v>
      </c>
      <c r="W590" s="11">
        <f>IF(V590&gt;0,Q590/V590,"")</f>
        <v>8.8546392732851472E-3</v>
      </c>
      <c r="X590" s="1" t="s">
        <v>232</v>
      </c>
      <c r="Y590" s="1" t="s">
        <v>166</v>
      </c>
      <c r="Z590" s="19">
        <f>IF(U590="","",SUMIFS(Unit_Value_Review_QC!$K$10:$K$53,Unit_Value_Review_QC!$I$10:$I$53,"PARTNER|"&amp;F590&amp;"|"&amp;I590))</f>
        <v>19.130986055641273</v>
      </c>
      <c r="AA590" s="20">
        <f>IFERROR(U590/Z590,"")</f>
        <v>0.62972851904450777</v>
      </c>
      <c r="AB590" s="4" t="str">
        <f>IF(OR(N590&lt;&gt;"REPORTED",U590=""),"NOT_APPLICABLE",IF(OR(AA590&lt;Unit_Value_Review_QC!$I$6,AA590&gt;Unit_Value_Review_QC!$I$5),"REVIEW","WITHIN_BAND"))</f>
        <v>WITHIN_BAND</v>
      </c>
    </row>
    <row r="591" spans="1:28">
      <c r="A591" s="1" t="s">
        <v>975</v>
      </c>
      <c r="B591" s="6">
        <v>43891</v>
      </c>
      <c r="C591" s="1">
        <v>202003</v>
      </c>
      <c r="D591" s="1">
        <v>2020</v>
      </c>
      <c r="E591" s="1">
        <v>3</v>
      </c>
      <c r="F591" s="4" t="s">
        <v>271</v>
      </c>
      <c r="G591" s="4" t="s">
        <v>273</v>
      </c>
      <c r="H591" s="1">
        <v>720</v>
      </c>
      <c r="I591" s="4" t="s">
        <v>325</v>
      </c>
      <c r="J591" s="1" t="s">
        <v>326</v>
      </c>
      <c r="K591" s="1" t="s">
        <v>383</v>
      </c>
      <c r="L591" s="1">
        <v>3</v>
      </c>
      <c r="M591" s="1">
        <v>1</v>
      </c>
      <c r="N591" s="1" t="s">
        <v>384</v>
      </c>
      <c r="O591" s="1" t="s">
        <v>385</v>
      </c>
      <c r="P591" s="1">
        <v>0</v>
      </c>
      <c r="Q591" s="8">
        <v>5849900</v>
      </c>
      <c r="R591" s="8">
        <v>211622</v>
      </c>
      <c r="S591" s="8">
        <v>649307</v>
      </c>
      <c r="T591" s="8" t="s">
        <v>386</v>
      </c>
      <c r="U591" s="9">
        <f>IF(R591&gt;0,Q591/R591,"")</f>
        <v>27.643156193590457</v>
      </c>
      <c r="V591" s="10">
        <f>SUMIFS(fct_world_monthly!$J$2:$J$361,fct_world_monthly!$C$2:$C$361,C591,fct_world_monthly!$F$2:$F$361,F591)</f>
        <v>37113539</v>
      </c>
      <c r="W591" s="11">
        <f>IF(V591&gt;0,Q591/V591,"")</f>
        <v>0.1576217239751779</v>
      </c>
      <c r="X591" s="1" t="s">
        <v>232</v>
      </c>
      <c r="Y591" s="1" t="s">
        <v>166</v>
      </c>
      <c r="Z591" s="19">
        <f>IF(U591="","",SUMIFS(Unit_Value_Review_QC!$K$10:$K$53,Unit_Value_Review_QC!$I$10:$I$53,"PARTNER|"&amp;F591&amp;"|"&amp;I591))</f>
        <v>27.635683246354834</v>
      </c>
      <c r="AA591" s="20">
        <f>IFERROR(U591/Z591,"")</f>
        <v>1.0002704093533352</v>
      </c>
      <c r="AB591" s="4" t="str">
        <f>IF(OR(N591&lt;&gt;"REPORTED",U591=""),"NOT_APPLICABLE",IF(OR(AA591&lt;Unit_Value_Review_QC!$I$6,AA591&gt;Unit_Value_Review_QC!$I$5),"REVIEW","WITHIN_BAND"))</f>
        <v>WITHIN_BAND</v>
      </c>
    </row>
    <row r="592" spans="1:28">
      <c r="A592" s="1" t="s">
        <v>976</v>
      </c>
      <c r="B592" s="6">
        <v>43891</v>
      </c>
      <c r="C592" s="1">
        <v>202003</v>
      </c>
      <c r="D592" s="1">
        <v>2020</v>
      </c>
      <c r="E592" s="1">
        <v>3</v>
      </c>
      <c r="F592" s="4" t="s">
        <v>278</v>
      </c>
      <c r="G592" s="4" t="s">
        <v>279</v>
      </c>
      <c r="H592" s="1">
        <v>52</v>
      </c>
      <c r="I592" s="4" t="s">
        <v>296</v>
      </c>
      <c r="J592" s="1" t="s">
        <v>297</v>
      </c>
      <c r="K592" s="1" t="s">
        <v>383</v>
      </c>
      <c r="L592" s="1">
        <v>3</v>
      </c>
      <c r="M592" s="1">
        <v>1</v>
      </c>
      <c r="N592" s="1" t="s">
        <v>384</v>
      </c>
      <c r="O592" s="1" t="s">
        <v>385</v>
      </c>
      <c r="P592" s="1">
        <v>0</v>
      </c>
      <c r="Q592" s="8">
        <v>1156212</v>
      </c>
      <c r="R592" s="8">
        <v>34277</v>
      </c>
      <c r="S592" s="8">
        <v>126532</v>
      </c>
      <c r="T592" s="8" t="s">
        <v>386</v>
      </c>
      <c r="U592" s="9">
        <f>IF(R592&gt;0,Q592/R592,"")</f>
        <v>33.731423403448375</v>
      </c>
      <c r="V592" s="10">
        <f>SUMIFS(fct_world_monthly!$J$2:$J$361,fct_world_monthly!$C$2:$C$361,C592,fct_world_monthly!$F$2:$F$361,F592)</f>
        <v>33783576</v>
      </c>
      <c r="W592" s="11">
        <f>IF(V592&gt;0,Q592/V592,"")</f>
        <v>3.422408569181664E-2</v>
      </c>
      <c r="X592" s="1" t="s">
        <v>232</v>
      </c>
      <c r="Y592" s="1" t="s">
        <v>166</v>
      </c>
      <c r="Z592" s="19">
        <f>IF(U592="","",SUMIFS(Unit_Value_Review_QC!$K$10:$K$53,Unit_Value_Review_QC!$I$10:$I$53,"PARTNER|"&amp;F592&amp;"|"&amp;I592))</f>
        <v>35.036766549381447</v>
      </c>
      <c r="AA592" s="20">
        <f>IFERROR(U592/Z592,"")</f>
        <v>0.96274361836177724</v>
      </c>
      <c r="AB592" s="4" t="str">
        <f>IF(OR(N592&lt;&gt;"REPORTED",U592=""),"NOT_APPLICABLE",IF(OR(AA592&lt;Unit_Value_Review_QC!$I$6,AA592&gt;Unit_Value_Review_QC!$I$5),"REVIEW","WITHIN_BAND"))</f>
        <v>WITHIN_BAND</v>
      </c>
    </row>
    <row r="593" spans="1:28">
      <c r="A593" s="1" t="s">
        <v>977</v>
      </c>
      <c r="B593" s="6">
        <v>43891</v>
      </c>
      <c r="C593" s="1">
        <v>202003</v>
      </c>
      <c r="D593" s="1">
        <v>2020</v>
      </c>
      <c r="E593" s="1">
        <v>3</v>
      </c>
      <c r="F593" s="4" t="s">
        <v>278</v>
      </c>
      <c r="G593" s="4" t="s">
        <v>279</v>
      </c>
      <c r="H593" s="1">
        <v>204</v>
      </c>
      <c r="I593" s="4" t="s">
        <v>301</v>
      </c>
      <c r="J593" s="1" t="s">
        <v>302</v>
      </c>
      <c r="K593" s="1" t="s">
        <v>383</v>
      </c>
      <c r="L593" s="1">
        <v>3</v>
      </c>
      <c r="M593" s="1">
        <v>1</v>
      </c>
      <c r="N593" s="1" t="s">
        <v>384</v>
      </c>
      <c r="O593" s="1" t="s">
        <v>385</v>
      </c>
      <c r="P593" s="1">
        <v>0</v>
      </c>
      <c r="Q593" s="8">
        <v>76377</v>
      </c>
      <c r="R593" s="8">
        <v>2369</v>
      </c>
      <c r="S593" s="8">
        <v>8403</v>
      </c>
      <c r="T593" s="8" t="s">
        <v>386</v>
      </c>
      <c r="U593" s="9">
        <f>IF(R593&gt;0,Q593/R593,"")</f>
        <v>32.240185732376531</v>
      </c>
      <c r="V593" s="10">
        <f>SUMIFS(fct_world_monthly!$J$2:$J$361,fct_world_monthly!$C$2:$C$361,C593,fct_world_monthly!$F$2:$F$361,F593)</f>
        <v>33783576</v>
      </c>
      <c r="W593" s="11">
        <f>IF(V593&gt;0,Q593/V593,"")</f>
        <v>2.2607731046589028E-3</v>
      </c>
      <c r="X593" s="1" t="s">
        <v>232</v>
      </c>
      <c r="Y593" s="1" t="s">
        <v>166</v>
      </c>
      <c r="Z593" s="19">
        <f>IF(U593="","",SUMIFS(Unit_Value_Review_QC!$K$10:$K$53,Unit_Value_Review_QC!$I$10:$I$53,"PARTNER|"&amp;F593&amp;"|"&amp;I593))</f>
        <v>33.195880622110131</v>
      </c>
      <c r="AA593" s="20">
        <f>IFERROR(U593/Z593,"")</f>
        <v>0.97121043720415545</v>
      </c>
      <c r="AB593" s="4" t="str">
        <f>IF(OR(N593&lt;&gt;"REPORTED",U593=""),"NOT_APPLICABLE",IF(OR(AA593&lt;Unit_Value_Review_QC!$I$6,AA593&gt;Unit_Value_Review_QC!$I$5),"REVIEW","WITHIN_BAND"))</f>
        <v>WITHIN_BAND</v>
      </c>
    </row>
    <row r="594" spans="1:28">
      <c r="A594" s="1" t="s">
        <v>978</v>
      </c>
      <c r="B594" s="6">
        <v>43891</v>
      </c>
      <c r="C594" s="1">
        <v>202003</v>
      </c>
      <c r="D594" s="1">
        <v>2020</v>
      </c>
      <c r="E594" s="1">
        <v>3</v>
      </c>
      <c r="F594" s="4" t="s">
        <v>278</v>
      </c>
      <c r="G594" s="4" t="s">
        <v>279</v>
      </c>
      <c r="H594" s="1">
        <v>662</v>
      </c>
      <c r="I594" s="4" t="s">
        <v>304</v>
      </c>
      <c r="J594" s="1" t="s">
        <v>305</v>
      </c>
      <c r="K594" s="1" t="s">
        <v>383</v>
      </c>
      <c r="L594" s="1">
        <v>3</v>
      </c>
      <c r="M594" s="1">
        <v>1</v>
      </c>
      <c r="N594" s="1" t="s">
        <v>384</v>
      </c>
      <c r="O594" s="1" t="s">
        <v>385</v>
      </c>
      <c r="P594" s="1">
        <v>0</v>
      </c>
      <c r="Q594" s="8">
        <v>53953</v>
      </c>
      <c r="R594" s="8">
        <v>5103</v>
      </c>
      <c r="S594" s="8">
        <v>15470</v>
      </c>
      <c r="T594" s="8" t="s">
        <v>386</v>
      </c>
      <c r="U594" s="9">
        <f>IF(R594&gt;0,Q594/R594,"")</f>
        <v>10.572800313541054</v>
      </c>
      <c r="V594" s="10">
        <f>SUMIFS(fct_world_monthly!$J$2:$J$361,fct_world_monthly!$C$2:$C$361,C594,fct_world_monthly!$F$2:$F$361,F594)</f>
        <v>33783576</v>
      </c>
      <c r="W594" s="11">
        <f>IF(V594&gt;0,Q594/V594,"")</f>
        <v>1.5970186223033347E-3</v>
      </c>
      <c r="X594" s="1" t="s">
        <v>232</v>
      </c>
      <c r="Y594" s="1" t="s">
        <v>166</v>
      </c>
      <c r="Z594" s="19">
        <f>IF(U594="","",SUMIFS(Unit_Value_Review_QC!$K$10:$K$53,Unit_Value_Review_QC!$I$10:$I$53,"PARTNER|"&amp;F594&amp;"|"&amp;I594))</f>
        <v>11.552282298889692</v>
      </c>
      <c r="AA594" s="20">
        <f>IFERROR(U594/Z594,"")</f>
        <v>0.91521311893124546</v>
      </c>
      <c r="AB594" s="4" t="str">
        <f>IF(OR(N594&lt;&gt;"REPORTED",U594=""),"NOT_APPLICABLE",IF(OR(AA594&lt;Unit_Value_Review_QC!$I$6,AA594&gt;Unit_Value_Review_QC!$I$5),"REVIEW","WITHIN_BAND"))</f>
        <v>WITHIN_BAND</v>
      </c>
    </row>
    <row r="595" spans="1:28">
      <c r="A595" s="1" t="s">
        <v>979</v>
      </c>
      <c r="B595" s="6">
        <v>43891</v>
      </c>
      <c r="C595" s="1">
        <v>202003</v>
      </c>
      <c r="D595" s="1">
        <v>2020</v>
      </c>
      <c r="E595" s="1">
        <v>3</v>
      </c>
      <c r="F595" s="4" t="s">
        <v>278</v>
      </c>
      <c r="G595" s="4" t="s">
        <v>279</v>
      </c>
      <c r="H595" s="1">
        <v>664</v>
      </c>
      <c r="I595" s="4" t="s">
        <v>307</v>
      </c>
      <c r="J595" s="1" t="s">
        <v>308</v>
      </c>
      <c r="K595" s="1" t="s">
        <v>383</v>
      </c>
      <c r="L595" s="1">
        <v>3</v>
      </c>
      <c r="M595" s="1">
        <v>1</v>
      </c>
      <c r="N595" s="1" t="s">
        <v>384</v>
      </c>
      <c r="O595" s="1" t="s">
        <v>385</v>
      </c>
      <c r="P595" s="1">
        <v>0</v>
      </c>
      <c r="Q595" s="8">
        <v>4493222</v>
      </c>
      <c r="R595" s="8">
        <v>220653</v>
      </c>
      <c r="S595" s="8">
        <v>971167</v>
      </c>
      <c r="T595" s="8" t="s">
        <v>386</v>
      </c>
      <c r="U595" s="9">
        <f>IF(R595&gt;0,Q595/R595,"")</f>
        <v>20.363294403429819</v>
      </c>
      <c r="V595" s="10">
        <f>SUMIFS(fct_world_monthly!$J$2:$J$361,fct_world_monthly!$C$2:$C$361,C595,fct_world_monthly!$F$2:$F$361,F595)</f>
        <v>33783576</v>
      </c>
      <c r="W595" s="11">
        <f>IF(V595&gt;0,Q595/V595,"")</f>
        <v>0.13300018920436368</v>
      </c>
      <c r="X595" s="1" t="s">
        <v>232</v>
      </c>
      <c r="Y595" s="1" t="s">
        <v>166</v>
      </c>
      <c r="Z595" s="19">
        <f>IF(U595="","",SUMIFS(Unit_Value_Review_QC!$K$10:$K$53,Unit_Value_Review_QC!$I$10:$I$53,"PARTNER|"&amp;F595&amp;"|"&amp;I595))</f>
        <v>20.753901094655859</v>
      </c>
      <c r="AA595" s="20">
        <f>IFERROR(U595/Z595,"")</f>
        <v>0.98117911955711201</v>
      </c>
      <c r="AB595" s="4" t="str">
        <f>IF(OR(N595&lt;&gt;"REPORTED",U595=""),"NOT_APPLICABLE",IF(OR(AA595&lt;Unit_Value_Review_QC!$I$6,AA595&gt;Unit_Value_Review_QC!$I$5),"REVIEW","WITHIN_BAND"))</f>
        <v>WITHIN_BAND</v>
      </c>
    </row>
    <row r="596" spans="1:28">
      <c r="A596" s="1" t="s">
        <v>980</v>
      </c>
      <c r="B596" s="6">
        <v>43891</v>
      </c>
      <c r="C596" s="1">
        <v>202003</v>
      </c>
      <c r="D596" s="1">
        <v>2020</v>
      </c>
      <c r="E596" s="1">
        <v>3</v>
      </c>
      <c r="F596" s="4" t="s">
        <v>278</v>
      </c>
      <c r="G596" s="4" t="s">
        <v>279</v>
      </c>
      <c r="H596" s="1">
        <v>666</v>
      </c>
      <c r="I596" s="4" t="s">
        <v>310</v>
      </c>
      <c r="J596" s="1" t="s">
        <v>311</v>
      </c>
      <c r="K596" s="1" t="s">
        <v>383</v>
      </c>
      <c r="L596" s="1">
        <v>3</v>
      </c>
      <c r="M596" s="1">
        <v>1</v>
      </c>
      <c r="N596" s="1" t="s">
        <v>384</v>
      </c>
      <c r="O596" s="1" t="s">
        <v>385</v>
      </c>
      <c r="P596" s="1">
        <v>0</v>
      </c>
      <c r="Q596" s="8">
        <v>12781094</v>
      </c>
      <c r="R596" s="8">
        <v>780406</v>
      </c>
      <c r="S596" s="8">
        <v>3003938</v>
      </c>
      <c r="T596" s="8" t="s">
        <v>386</v>
      </c>
      <c r="U596" s="9">
        <f>IF(R596&gt;0,Q596/R596,"")</f>
        <v>16.377493253511634</v>
      </c>
      <c r="V596" s="10">
        <f>SUMIFS(fct_world_monthly!$J$2:$J$361,fct_world_monthly!$C$2:$C$361,C596,fct_world_monthly!$F$2:$F$361,F596)</f>
        <v>33783576</v>
      </c>
      <c r="W596" s="11">
        <f>IF(V596&gt;0,Q596/V596,"")</f>
        <v>0.37832270923599087</v>
      </c>
      <c r="X596" s="1" t="s">
        <v>232</v>
      </c>
      <c r="Y596" s="1" t="s">
        <v>166</v>
      </c>
      <c r="Z596" s="19">
        <f>IF(U596="","",SUMIFS(Unit_Value_Review_QC!$K$10:$K$53,Unit_Value_Review_QC!$I$10:$I$53,"PARTNER|"&amp;F596&amp;"|"&amp;I596))</f>
        <v>16.653214733323903</v>
      </c>
      <c r="AA596" s="20">
        <f>IFERROR(U596/Z596,"")</f>
        <v>0.98344334807257749</v>
      </c>
      <c r="AB596" s="4" t="str">
        <f>IF(OR(N596&lt;&gt;"REPORTED",U596=""),"NOT_APPLICABLE",IF(OR(AA596&lt;Unit_Value_Review_QC!$I$6,AA596&gt;Unit_Value_Review_QC!$I$5),"REVIEW","WITHIN_BAND"))</f>
        <v>WITHIN_BAND</v>
      </c>
    </row>
    <row r="597" spans="1:28">
      <c r="A597" s="1" t="s">
        <v>981</v>
      </c>
      <c r="B597" s="6">
        <v>43891</v>
      </c>
      <c r="C597" s="1">
        <v>202003</v>
      </c>
      <c r="D597" s="1">
        <v>2020</v>
      </c>
      <c r="E597" s="1">
        <v>3</v>
      </c>
      <c r="F597" s="4" t="s">
        <v>278</v>
      </c>
      <c r="G597" s="4" t="s">
        <v>279</v>
      </c>
      <c r="H597" s="1">
        <v>669</v>
      </c>
      <c r="I597" s="4" t="s">
        <v>313</v>
      </c>
      <c r="J597" s="1" t="s">
        <v>314</v>
      </c>
      <c r="K597" s="1" t="s">
        <v>383</v>
      </c>
      <c r="L597" s="1">
        <v>3</v>
      </c>
      <c r="M597" s="1">
        <v>1</v>
      </c>
      <c r="N597" s="1" t="s">
        <v>384</v>
      </c>
      <c r="O597" s="1" t="s">
        <v>385</v>
      </c>
      <c r="P597" s="1">
        <v>0</v>
      </c>
      <c r="Q597" s="8">
        <v>646906</v>
      </c>
      <c r="R597" s="8">
        <v>25552</v>
      </c>
      <c r="S597" s="8">
        <v>111285</v>
      </c>
      <c r="T597" s="8" t="s">
        <v>386</v>
      </c>
      <c r="U597" s="9">
        <f>IF(R597&gt;0,Q597/R597,"")</f>
        <v>25.317235441452723</v>
      </c>
      <c r="V597" s="10">
        <f>SUMIFS(fct_world_monthly!$J$2:$J$361,fct_world_monthly!$C$2:$C$361,C597,fct_world_monthly!$F$2:$F$361,F597)</f>
        <v>33783576</v>
      </c>
      <c r="W597" s="11">
        <f>IF(V597&gt;0,Q597/V597,"")</f>
        <v>1.9148535371151947E-2</v>
      </c>
      <c r="X597" s="1" t="s">
        <v>232</v>
      </c>
      <c r="Y597" s="1" t="s">
        <v>166</v>
      </c>
      <c r="Z597" s="19">
        <f>IF(U597="","",SUMIFS(Unit_Value_Review_QC!$K$10:$K$53,Unit_Value_Review_QC!$I$10:$I$53,"PARTNER|"&amp;F597&amp;"|"&amp;I597))</f>
        <v>20.668787815742178</v>
      </c>
      <c r="AA597" s="20">
        <f>IFERROR(U597/Z597,"")</f>
        <v>1.224901802038439</v>
      </c>
      <c r="AB597" s="4" t="str">
        <f>IF(OR(N597&lt;&gt;"REPORTED",U597=""),"NOT_APPLICABLE",IF(OR(AA597&lt;Unit_Value_Review_QC!$I$6,AA597&gt;Unit_Value_Review_QC!$I$5),"REVIEW","WITHIN_BAND"))</f>
        <v>WITHIN_BAND</v>
      </c>
    </row>
    <row r="598" spans="1:28">
      <c r="A598" s="1" t="s">
        <v>982</v>
      </c>
      <c r="B598" s="6">
        <v>43891</v>
      </c>
      <c r="C598" s="1">
        <v>202003</v>
      </c>
      <c r="D598" s="1">
        <v>2020</v>
      </c>
      <c r="E598" s="1">
        <v>3</v>
      </c>
      <c r="F598" s="4" t="s">
        <v>278</v>
      </c>
      <c r="G598" s="4" t="s">
        <v>279</v>
      </c>
      <c r="H598" s="1">
        <v>676</v>
      </c>
      <c r="I598" s="4" t="s">
        <v>316</v>
      </c>
      <c r="J598" s="1" t="s">
        <v>317</v>
      </c>
      <c r="K598" s="1" t="s">
        <v>383</v>
      </c>
      <c r="L598" s="1">
        <v>3</v>
      </c>
      <c r="M598" s="1">
        <v>1</v>
      </c>
      <c r="N598" s="1" t="s">
        <v>384</v>
      </c>
      <c r="O598" s="1" t="s">
        <v>385</v>
      </c>
      <c r="P598" s="1">
        <v>0</v>
      </c>
      <c r="Q598" s="8">
        <v>203345</v>
      </c>
      <c r="R598" s="8">
        <v>6467</v>
      </c>
      <c r="S598" s="8">
        <v>43838</v>
      </c>
      <c r="T598" s="8" t="s">
        <v>386</v>
      </c>
      <c r="U598" s="9">
        <f>IF(R598&gt;0,Q598/R598,"")</f>
        <v>31.443482294727076</v>
      </c>
      <c r="V598" s="10">
        <f>SUMIFS(fct_world_monthly!$J$2:$J$361,fct_world_monthly!$C$2:$C$361,C598,fct_world_monthly!$F$2:$F$361,F598)</f>
        <v>33783576</v>
      </c>
      <c r="W598" s="11">
        <f>IF(V598&gt;0,Q598/V598,"")</f>
        <v>6.0190490195590899E-3</v>
      </c>
      <c r="X598" s="1" t="s">
        <v>232</v>
      </c>
      <c r="Y598" s="1" t="s">
        <v>166</v>
      </c>
      <c r="Z598" s="19">
        <f>IF(U598="","",SUMIFS(Unit_Value_Review_QC!$K$10:$K$53,Unit_Value_Review_QC!$I$10:$I$53,"PARTNER|"&amp;F598&amp;"|"&amp;I598))</f>
        <v>22.71683967704729</v>
      </c>
      <c r="AA598" s="20">
        <f>IFERROR(U598/Z598,"")</f>
        <v>1.384148620219257</v>
      </c>
      <c r="AB598" s="4" t="str">
        <f>IF(OR(N598&lt;&gt;"REPORTED",U598=""),"NOT_APPLICABLE",IF(OR(AA598&lt;Unit_Value_Review_QC!$I$6,AA598&gt;Unit_Value_Review_QC!$I$5),"REVIEW","WITHIN_BAND"))</f>
        <v>WITHIN_BAND</v>
      </c>
    </row>
    <row r="599" spans="1:28">
      <c r="A599" s="1" t="s">
        <v>983</v>
      </c>
      <c r="B599" s="6">
        <v>43891</v>
      </c>
      <c r="C599" s="1">
        <v>202003</v>
      </c>
      <c r="D599" s="1">
        <v>2020</v>
      </c>
      <c r="E599" s="1">
        <v>3</v>
      </c>
      <c r="F599" s="4" t="s">
        <v>278</v>
      </c>
      <c r="G599" s="4" t="s">
        <v>279</v>
      </c>
      <c r="H599" s="1">
        <v>690</v>
      </c>
      <c r="I599" s="4" t="s">
        <v>319</v>
      </c>
      <c r="J599" s="1" t="s">
        <v>320</v>
      </c>
      <c r="K599" s="1" t="s">
        <v>383</v>
      </c>
      <c r="L599" s="1">
        <v>3</v>
      </c>
      <c r="M599" s="1">
        <v>1</v>
      </c>
      <c r="N599" s="1" t="s">
        <v>384</v>
      </c>
      <c r="O599" s="1" t="s">
        <v>385</v>
      </c>
      <c r="P599" s="1">
        <v>0</v>
      </c>
      <c r="Q599" s="8">
        <v>1444749</v>
      </c>
      <c r="R599" s="8">
        <v>59349</v>
      </c>
      <c r="S599" s="8">
        <v>181668</v>
      </c>
      <c r="T599" s="8" t="s">
        <v>386</v>
      </c>
      <c r="U599" s="9">
        <f>IF(R599&gt;0,Q599/R599,"")</f>
        <v>24.343274528635696</v>
      </c>
      <c r="V599" s="10">
        <f>SUMIFS(fct_world_monthly!$J$2:$J$361,fct_world_monthly!$C$2:$C$361,C599,fct_world_monthly!$F$2:$F$361,F599)</f>
        <v>33783576</v>
      </c>
      <c r="W599" s="11">
        <f>IF(V599&gt;0,Q599/V599,"")</f>
        <v>4.2764833420831469E-2</v>
      </c>
      <c r="X599" s="1" t="s">
        <v>232</v>
      </c>
      <c r="Y599" s="1" t="s">
        <v>166</v>
      </c>
      <c r="Z599" s="19">
        <f>IF(U599="","",SUMIFS(Unit_Value_Review_QC!$K$10:$K$53,Unit_Value_Review_QC!$I$10:$I$53,"PARTNER|"&amp;F599&amp;"|"&amp;I599))</f>
        <v>28.158453665195097</v>
      </c>
      <c r="AA599" s="20">
        <f>IFERROR(U599/Z599,"")</f>
        <v>0.86451034627391121</v>
      </c>
      <c r="AB599" s="4" t="str">
        <f>IF(OR(N599&lt;&gt;"REPORTED",U599=""),"NOT_APPLICABLE",IF(OR(AA599&lt;Unit_Value_Review_QC!$I$6,AA599&gt;Unit_Value_Review_QC!$I$5),"REVIEW","WITHIN_BAND"))</f>
        <v>WITHIN_BAND</v>
      </c>
    </row>
    <row r="600" spans="1:28">
      <c r="A600" s="1" t="s">
        <v>984</v>
      </c>
      <c r="B600" s="6">
        <v>43891</v>
      </c>
      <c r="C600" s="1">
        <v>202003</v>
      </c>
      <c r="D600" s="1">
        <v>2020</v>
      </c>
      <c r="E600" s="1">
        <v>3</v>
      </c>
      <c r="F600" s="4" t="s">
        <v>278</v>
      </c>
      <c r="G600" s="4" t="s">
        <v>279</v>
      </c>
      <c r="H600" s="1">
        <v>696</v>
      </c>
      <c r="I600" s="4" t="s">
        <v>322</v>
      </c>
      <c r="J600" s="1" t="s">
        <v>323</v>
      </c>
      <c r="K600" s="1" t="s">
        <v>383</v>
      </c>
      <c r="L600" s="1">
        <v>3</v>
      </c>
      <c r="M600" s="1">
        <v>1</v>
      </c>
      <c r="N600" s="1" t="s">
        <v>384</v>
      </c>
      <c r="O600" s="1" t="s">
        <v>385</v>
      </c>
      <c r="P600" s="1">
        <v>0</v>
      </c>
      <c r="Q600" s="8">
        <v>2428545</v>
      </c>
      <c r="R600" s="8">
        <v>93868</v>
      </c>
      <c r="S600" s="8">
        <v>329122</v>
      </c>
      <c r="T600" s="8" t="s">
        <v>386</v>
      </c>
      <c r="U600" s="9">
        <f>IF(R600&gt;0,Q600/R600,"")</f>
        <v>25.871915881876678</v>
      </c>
      <c r="V600" s="10">
        <f>SUMIFS(fct_world_monthly!$J$2:$J$361,fct_world_monthly!$C$2:$C$361,C600,fct_world_monthly!$F$2:$F$361,F600)</f>
        <v>33783576</v>
      </c>
      <c r="W600" s="11">
        <f>IF(V600&gt;0,Q600/V600,"")</f>
        <v>7.188537412380501E-2</v>
      </c>
      <c r="X600" s="1" t="s">
        <v>232</v>
      </c>
      <c r="Y600" s="1" t="s">
        <v>166</v>
      </c>
      <c r="Z600" s="19">
        <f>IF(U600="","",SUMIFS(Unit_Value_Review_QC!$K$10:$K$53,Unit_Value_Review_QC!$I$10:$I$53,"PARTNER|"&amp;F600&amp;"|"&amp;I600))</f>
        <v>25.266638688646662</v>
      </c>
      <c r="AA600" s="20">
        <f>IFERROR(U600/Z600,"")</f>
        <v>1.0239555882635862</v>
      </c>
      <c r="AB600" s="4" t="str">
        <f>IF(OR(N600&lt;&gt;"REPORTED",U600=""),"NOT_APPLICABLE",IF(OR(AA600&lt;Unit_Value_Review_QC!$I$6,AA600&gt;Unit_Value_Review_QC!$I$5),"REVIEW","WITHIN_BAND"))</f>
        <v>WITHIN_BAND</v>
      </c>
    </row>
    <row r="601" spans="1:28">
      <c r="A601" s="1" t="s">
        <v>985</v>
      </c>
      <c r="B601" s="6">
        <v>43891</v>
      </c>
      <c r="C601" s="1">
        <v>202003</v>
      </c>
      <c r="D601" s="1">
        <v>2020</v>
      </c>
      <c r="E601" s="1">
        <v>3</v>
      </c>
      <c r="F601" s="4" t="s">
        <v>278</v>
      </c>
      <c r="G601" s="4" t="s">
        <v>279</v>
      </c>
      <c r="H601" s="1">
        <v>720</v>
      </c>
      <c r="I601" s="4" t="s">
        <v>325</v>
      </c>
      <c r="J601" s="1" t="s">
        <v>326</v>
      </c>
      <c r="K601" s="1" t="s">
        <v>383</v>
      </c>
      <c r="L601" s="1">
        <v>3</v>
      </c>
      <c r="M601" s="1">
        <v>1</v>
      </c>
      <c r="N601" s="1" t="s">
        <v>384</v>
      </c>
      <c r="O601" s="1" t="s">
        <v>385</v>
      </c>
      <c r="P601" s="1">
        <v>0</v>
      </c>
      <c r="Q601" s="8">
        <v>1301521</v>
      </c>
      <c r="R601" s="8">
        <v>58097</v>
      </c>
      <c r="S601" s="8">
        <v>181486</v>
      </c>
      <c r="T601" s="8" t="s">
        <v>386</v>
      </c>
      <c r="U601" s="9">
        <f>IF(R601&gt;0,Q601/R601,"")</f>
        <v>22.402550906243007</v>
      </c>
      <c r="V601" s="10">
        <f>SUMIFS(fct_world_monthly!$J$2:$J$361,fct_world_monthly!$C$2:$C$361,C601,fct_world_monthly!$F$2:$F$361,F601)</f>
        <v>33783576</v>
      </c>
      <c r="W601" s="11">
        <f>IF(V601&gt;0,Q601/V601,"")</f>
        <v>3.852525854575016E-2</v>
      </c>
      <c r="X601" s="1" t="s">
        <v>232</v>
      </c>
      <c r="Y601" s="1" t="s">
        <v>166</v>
      </c>
      <c r="Z601" s="19">
        <f>IF(U601="","",SUMIFS(Unit_Value_Review_QC!$K$10:$K$53,Unit_Value_Review_QC!$I$10:$I$53,"PARTNER|"&amp;F601&amp;"|"&amp;I601))</f>
        <v>23.211497613909994</v>
      </c>
      <c r="AA601" s="20">
        <f>IFERROR(U601/Z601,"")</f>
        <v>0.96514887918381409</v>
      </c>
      <c r="AB601" s="4" t="str">
        <f>IF(OR(N601&lt;&gt;"REPORTED",U601=""),"NOT_APPLICABLE",IF(OR(AA601&lt;Unit_Value_Review_QC!$I$6,AA601&gt;Unit_Value_Review_QC!$I$5),"REVIEW","WITHIN_BAND"))</f>
        <v>WITHIN_BAND</v>
      </c>
    </row>
    <row r="602" spans="1:28">
      <c r="A602" s="1" t="s">
        <v>986</v>
      </c>
      <c r="B602" s="6">
        <v>43922</v>
      </c>
      <c r="C602" s="1">
        <v>202004</v>
      </c>
      <c r="D602" s="1">
        <v>2020</v>
      </c>
      <c r="E602" s="1">
        <v>4</v>
      </c>
      <c r="F602" s="4" t="s">
        <v>256</v>
      </c>
      <c r="G602" s="4" t="s">
        <v>258</v>
      </c>
      <c r="H602" s="1">
        <v>52</v>
      </c>
      <c r="I602" s="4" t="s">
        <v>296</v>
      </c>
      <c r="J602" s="1" t="s">
        <v>297</v>
      </c>
      <c r="K602" s="1" t="s">
        <v>383</v>
      </c>
      <c r="L602" s="1">
        <v>3</v>
      </c>
      <c r="M602" s="1">
        <v>1</v>
      </c>
      <c r="N602" s="1" t="s">
        <v>384</v>
      </c>
      <c r="O602" s="1" t="s">
        <v>385</v>
      </c>
      <c r="P602" s="1">
        <v>0</v>
      </c>
      <c r="Q602" s="8">
        <v>4783166</v>
      </c>
      <c r="R602" s="8">
        <v>280681</v>
      </c>
      <c r="S602" s="8">
        <v>1349891</v>
      </c>
      <c r="T602" s="8" t="s">
        <v>386</v>
      </c>
      <c r="U602" s="9">
        <f>IF(R602&gt;0,Q602/R602,"")</f>
        <v>17.041288865295478</v>
      </c>
      <c r="V602" s="10">
        <f>SUMIFS(fct_world_monthly!$J$2:$J$361,fct_world_monthly!$C$2:$C$361,C602,fct_world_monthly!$F$2:$F$361,F602)</f>
        <v>78028444</v>
      </c>
      <c r="W602" s="11">
        <f>IF(V602&gt;0,Q602/V602,"")</f>
        <v>6.1300286854368134E-2</v>
      </c>
      <c r="X602" s="1" t="s">
        <v>232</v>
      </c>
      <c r="Y602" s="1" t="s">
        <v>166</v>
      </c>
      <c r="Z602" s="19">
        <f>IF(U602="","",SUMIFS(Unit_Value_Review_QC!$K$10:$K$53,Unit_Value_Review_QC!$I$10:$I$53,"PARTNER|"&amp;F602&amp;"|"&amp;I602))</f>
        <v>20.461444760337919</v>
      </c>
      <c r="AA602" s="20">
        <f>IFERROR(U602/Z602,"")</f>
        <v>0.83284875847711359</v>
      </c>
      <c r="AB602" s="4" t="str">
        <f>IF(OR(N602&lt;&gt;"REPORTED",U602=""),"NOT_APPLICABLE",IF(OR(AA602&lt;Unit_Value_Review_QC!$I$6,AA602&gt;Unit_Value_Review_QC!$I$5),"REVIEW","WITHIN_BAND"))</f>
        <v>WITHIN_BAND</v>
      </c>
    </row>
    <row r="603" spans="1:28">
      <c r="A603" s="1" t="s">
        <v>987</v>
      </c>
      <c r="B603" s="6">
        <v>43922</v>
      </c>
      <c r="C603" s="1">
        <v>202004</v>
      </c>
      <c r="D603" s="1">
        <v>2020</v>
      </c>
      <c r="E603" s="1">
        <v>4</v>
      </c>
      <c r="F603" s="4" t="s">
        <v>256</v>
      </c>
      <c r="G603" s="4" t="s">
        <v>258</v>
      </c>
      <c r="H603" s="1">
        <v>204</v>
      </c>
      <c r="I603" s="4" t="s">
        <v>301</v>
      </c>
      <c r="J603" s="1" t="s">
        <v>302</v>
      </c>
      <c r="K603" s="1" t="s">
        <v>383</v>
      </c>
      <c r="L603" s="1">
        <v>3</v>
      </c>
      <c r="M603" s="1">
        <v>1</v>
      </c>
      <c r="N603" s="1" t="s">
        <v>384</v>
      </c>
      <c r="O603" s="1" t="s">
        <v>385</v>
      </c>
      <c r="P603" s="1">
        <v>0</v>
      </c>
      <c r="Q603" s="8">
        <v>18386</v>
      </c>
      <c r="R603" s="8">
        <v>2071</v>
      </c>
      <c r="S603" s="8">
        <v>17118</v>
      </c>
      <c r="T603" s="8" t="s">
        <v>386</v>
      </c>
      <c r="U603" s="9">
        <f>IF(R603&gt;0,Q603/R603,"")</f>
        <v>8.8778367938194105</v>
      </c>
      <c r="V603" s="10">
        <f>SUMIFS(fct_world_monthly!$J$2:$J$361,fct_world_monthly!$C$2:$C$361,C603,fct_world_monthly!$F$2:$F$361,F603)</f>
        <v>78028444</v>
      </c>
      <c r="W603" s="11">
        <f>IF(V603&gt;0,Q603/V603,"")</f>
        <v>2.3563202157408136E-4</v>
      </c>
      <c r="X603" s="1" t="s">
        <v>232</v>
      </c>
      <c r="Y603" s="1" t="s">
        <v>166</v>
      </c>
      <c r="Z603" s="19">
        <f>IF(U603="","",SUMIFS(Unit_Value_Review_QC!$K$10:$K$53,Unit_Value_Review_QC!$I$10:$I$53,"PARTNER|"&amp;F603&amp;"|"&amp;I603))</f>
        <v>7.8392981154747989</v>
      </c>
      <c r="AA603" s="20">
        <f>IFERROR(U603/Z603,"")</f>
        <v>1.1324785284405159</v>
      </c>
      <c r="AB603" s="4" t="str">
        <f>IF(OR(N603&lt;&gt;"REPORTED",U603=""),"NOT_APPLICABLE",IF(OR(AA603&lt;Unit_Value_Review_QC!$I$6,AA603&gt;Unit_Value_Review_QC!$I$5),"REVIEW","WITHIN_BAND"))</f>
        <v>WITHIN_BAND</v>
      </c>
    </row>
    <row r="604" spans="1:28">
      <c r="A604" s="1" t="s">
        <v>988</v>
      </c>
      <c r="B604" s="6">
        <v>43922</v>
      </c>
      <c r="C604" s="1">
        <v>202004</v>
      </c>
      <c r="D604" s="1">
        <v>2020</v>
      </c>
      <c r="E604" s="1">
        <v>4</v>
      </c>
      <c r="F604" s="4" t="s">
        <v>256</v>
      </c>
      <c r="G604" s="4" t="s">
        <v>258</v>
      </c>
      <c r="H604" s="1">
        <v>662</v>
      </c>
      <c r="I604" s="4" t="s">
        <v>304</v>
      </c>
      <c r="J604" s="1" t="s">
        <v>305</v>
      </c>
      <c r="K604" s="1" t="s">
        <v>383</v>
      </c>
      <c r="L604" s="1">
        <v>3</v>
      </c>
      <c r="M604" s="1">
        <v>1</v>
      </c>
      <c r="N604" s="1" t="s">
        <v>384</v>
      </c>
      <c r="O604" s="1" t="s">
        <v>385</v>
      </c>
      <c r="P604" s="1">
        <v>0</v>
      </c>
      <c r="Q604" s="8">
        <v>2404800</v>
      </c>
      <c r="R604" s="8">
        <v>196805</v>
      </c>
      <c r="S604" s="8">
        <v>824655</v>
      </c>
      <c r="T604" s="8" t="s">
        <v>386</v>
      </c>
      <c r="U604" s="9">
        <f>IF(R604&gt;0,Q604/R604,"")</f>
        <v>12.219201747923071</v>
      </c>
      <c r="V604" s="10">
        <f>SUMIFS(fct_world_monthly!$J$2:$J$361,fct_world_monthly!$C$2:$C$361,C604,fct_world_monthly!$F$2:$F$361,F604)</f>
        <v>78028444</v>
      </c>
      <c r="W604" s="11">
        <f>IF(V604&gt;0,Q604/V604,"")</f>
        <v>3.0819530375359016E-2</v>
      </c>
      <c r="X604" s="1" t="s">
        <v>232</v>
      </c>
      <c r="Y604" s="1" t="s">
        <v>166</v>
      </c>
      <c r="Z604" s="19">
        <f>IF(U604="","",SUMIFS(Unit_Value_Review_QC!$K$10:$K$53,Unit_Value_Review_QC!$I$10:$I$53,"PARTNER|"&amp;F604&amp;"|"&amp;I604))</f>
        <v>10.235891461787936</v>
      </c>
      <c r="AA604" s="20">
        <f>IFERROR(U604/Z604,"")</f>
        <v>1.1937603865319517</v>
      </c>
      <c r="AB604" s="4" t="str">
        <f>IF(OR(N604&lt;&gt;"REPORTED",U604=""),"NOT_APPLICABLE",IF(OR(AA604&lt;Unit_Value_Review_QC!$I$6,AA604&gt;Unit_Value_Review_QC!$I$5),"REVIEW","WITHIN_BAND"))</f>
        <v>WITHIN_BAND</v>
      </c>
    </row>
    <row r="605" spans="1:28">
      <c r="A605" s="1" t="s">
        <v>989</v>
      </c>
      <c r="B605" s="6">
        <v>43922</v>
      </c>
      <c r="C605" s="1">
        <v>202004</v>
      </c>
      <c r="D605" s="1">
        <v>2020</v>
      </c>
      <c r="E605" s="1">
        <v>4</v>
      </c>
      <c r="F605" s="4" t="s">
        <v>256</v>
      </c>
      <c r="G605" s="4" t="s">
        <v>258</v>
      </c>
      <c r="H605" s="1">
        <v>664</v>
      </c>
      <c r="I605" s="4" t="s">
        <v>307</v>
      </c>
      <c r="J605" s="1" t="s">
        <v>308</v>
      </c>
      <c r="K605" s="1" t="s">
        <v>383</v>
      </c>
      <c r="L605" s="1">
        <v>3</v>
      </c>
      <c r="M605" s="1">
        <v>1</v>
      </c>
      <c r="N605" s="1" t="s">
        <v>384</v>
      </c>
      <c r="O605" s="1" t="s">
        <v>385</v>
      </c>
      <c r="P605" s="1">
        <v>0</v>
      </c>
      <c r="Q605" s="8">
        <v>6750746</v>
      </c>
      <c r="R605" s="8">
        <v>484569</v>
      </c>
      <c r="S605" s="8">
        <v>3527986</v>
      </c>
      <c r="T605" s="8" t="s">
        <v>386</v>
      </c>
      <c r="U605" s="9">
        <f>IF(R605&gt;0,Q605/R605,"")</f>
        <v>13.931444231884416</v>
      </c>
      <c r="V605" s="10">
        <f>SUMIFS(fct_world_monthly!$J$2:$J$361,fct_world_monthly!$C$2:$C$361,C605,fct_world_monthly!$F$2:$F$361,F605)</f>
        <v>78028444</v>
      </c>
      <c r="W605" s="11">
        <f>IF(V605&gt;0,Q605/V605,"")</f>
        <v>8.651647596612333E-2</v>
      </c>
      <c r="X605" s="1" t="s">
        <v>232</v>
      </c>
      <c r="Y605" s="1" t="s">
        <v>166</v>
      </c>
      <c r="Z605" s="19">
        <f>IF(U605="","",SUMIFS(Unit_Value_Review_QC!$K$10:$K$53,Unit_Value_Review_QC!$I$10:$I$53,"PARTNER|"&amp;F605&amp;"|"&amp;I605))</f>
        <v>13.594059812928137</v>
      </c>
      <c r="AA605" s="20">
        <f>IFERROR(U605/Z605,"")</f>
        <v>1.0248185180585583</v>
      </c>
      <c r="AB605" s="4" t="str">
        <f>IF(OR(N605&lt;&gt;"REPORTED",U605=""),"NOT_APPLICABLE",IF(OR(AA605&lt;Unit_Value_Review_QC!$I$6,AA605&gt;Unit_Value_Review_QC!$I$5),"REVIEW","WITHIN_BAND"))</f>
        <v>WITHIN_BAND</v>
      </c>
    </row>
    <row r="606" spans="1:28">
      <c r="A606" s="1" t="s">
        <v>990</v>
      </c>
      <c r="B606" s="6">
        <v>43922</v>
      </c>
      <c r="C606" s="1">
        <v>202004</v>
      </c>
      <c r="D606" s="1">
        <v>2020</v>
      </c>
      <c r="E606" s="1">
        <v>4</v>
      </c>
      <c r="F606" s="4" t="s">
        <v>256</v>
      </c>
      <c r="G606" s="4" t="s">
        <v>258</v>
      </c>
      <c r="H606" s="1">
        <v>666</v>
      </c>
      <c r="I606" s="4" t="s">
        <v>310</v>
      </c>
      <c r="J606" s="1" t="s">
        <v>311</v>
      </c>
      <c r="K606" s="1" t="s">
        <v>383</v>
      </c>
      <c r="L606" s="1">
        <v>3</v>
      </c>
      <c r="M606" s="1">
        <v>1</v>
      </c>
      <c r="N606" s="1" t="s">
        <v>384</v>
      </c>
      <c r="O606" s="1" t="s">
        <v>385</v>
      </c>
      <c r="P606" s="1">
        <v>0</v>
      </c>
      <c r="Q606" s="8">
        <v>31733057</v>
      </c>
      <c r="R606" s="8">
        <v>3002016</v>
      </c>
      <c r="S606" s="8">
        <v>20612022</v>
      </c>
      <c r="T606" s="8" t="s">
        <v>386</v>
      </c>
      <c r="U606" s="9">
        <f>IF(R606&gt;0,Q606/R606,"")</f>
        <v>10.570582235404475</v>
      </c>
      <c r="V606" s="10">
        <f>SUMIFS(fct_world_monthly!$J$2:$J$361,fct_world_monthly!$C$2:$C$361,C606,fct_world_monthly!$F$2:$F$361,F606)</f>
        <v>78028444</v>
      </c>
      <c r="W606" s="11">
        <f>IF(V606&gt;0,Q606/V606,"")</f>
        <v>0.40668575936231666</v>
      </c>
      <c r="X606" s="1" t="s">
        <v>232</v>
      </c>
      <c r="Y606" s="1" t="s">
        <v>166</v>
      </c>
      <c r="Z606" s="19">
        <f>IF(U606="","",SUMIFS(Unit_Value_Review_QC!$K$10:$K$53,Unit_Value_Review_QC!$I$10:$I$53,"PARTNER|"&amp;F606&amp;"|"&amp;I606))</f>
        <v>10.323147527272614</v>
      </c>
      <c r="AA606" s="20">
        <f>IFERROR(U606/Z606,"")</f>
        <v>1.0239689210561185</v>
      </c>
      <c r="AB606" s="4" t="str">
        <f>IF(OR(N606&lt;&gt;"REPORTED",U606=""),"NOT_APPLICABLE",IF(OR(AA606&lt;Unit_Value_Review_QC!$I$6,AA606&gt;Unit_Value_Review_QC!$I$5),"REVIEW","WITHIN_BAND"))</f>
        <v>WITHIN_BAND</v>
      </c>
    </row>
    <row r="607" spans="1:28">
      <c r="A607" s="1" t="s">
        <v>991</v>
      </c>
      <c r="B607" s="6">
        <v>43922</v>
      </c>
      <c r="C607" s="1">
        <v>202004</v>
      </c>
      <c r="D607" s="1">
        <v>2020</v>
      </c>
      <c r="E607" s="1">
        <v>4</v>
      </c>
      <c r="F607" s="4" t="s">
        <v>256</v>
      </c>
      <c r="G607" s="4" t="s">
        <v>258</v>
      </c>
      <c r="H607" s="1">
        <v>669</v>
      </c>
      <c r="I607" s="4" t="s">
        <v>313</v>
      </c>
      <c r="J607" s="1" t="s">
        <v>314</v>
      </c>
      <c r="K607" s="1" t="s">
        <v>383</v>
      </c>
      <c r="L607" s="1">
        <v>3</v>
      </c>
      <c r="M607" s="1">
        <v>1</v>
      </c>
      <c r="N607" s="1" t="s">
        <v>384</v>
      </c>
      <c r="O607" s="1" t="s">
        <v>385</v>
      </c>
      <c r="P607" s="1">
        <v>0</v>
      </c>
      <c r="Q607" s="8">
        <v>1095824</v>
      </c>
      <c r="R607" s="8">
        <v>79383</v>
      </c>
      <c r="S607" s="8">
        <v>449903</v>
      </c>
      <c r="T607" s="8" t="s">
        <v>386</v>
      </c>
      <c r="U607" s="9">
        <f>IF(R607&gt;0,Q607/R607,"")</f>
        <v>13.804265396873387</v>
      </c>
      <c r="V607" s="10">
        <f>SUMIFS(fct_world_monthly!$J$2:$J$361,fct_world_monthly!$C$2:$C$361,C607,fct_world_monthly!$F$2:$F$361,F607)</f>
        <v>78028444</v>
      </c>
      <c r="W607" s="11">
        <f>IF(V607&gt;0,Q607/V607,"")</f>
        <v>1.4043904297258575E-2</v>
      </c>
      <c r="X607" s="1" t="s">
        <v>232</v>
      </c>
      <c r="Y607" s="1" t="s">
        <v>166</v>
      </c>
      <c r="Z607" s="19">
        <f>IF(U607="","",SUMIFS(Unit_Value_Review_QC!$K$10:$K$53,Unit_Value_Review_QC!$I$10:$I$53,"PARTNER|"&amp;F607&amp;"|"&amp;I607))</f>
        <v>13.552232139720488</v>
      </c>
      <c r="AA607" s="20">
        <f>IFERROR(U607/Z607,"")</f>
        <v>1.0185971768011715</v>
      </c>
      <c r="AB607" s="4" t="str">
        <f>IF(OR(N607&lt;&gt;"REPORTED",U607=""),"NOT_APPLICABLE",IF(OR(AA607&lt;Unit_Value_Review_QC!$I$6,AA607&gt;Unit_Value_Review_QC!$I$5),"REVIEW","WITHIN_BAND"))</f>
        <v>WITHIN_BAND</v>
      </c>
    </row>
    <row r="608" spans="1:28">
      <c r="A608" s="1" t="s">
        <v>992</v>
      </c>
      <c r="B608" s="6">
        <v>43922</v>
      </c>
      <c r="C608" s="1">
        <v>202004</v>
      </c>
      <c r="D608" s="1">
        <v>2020</v>
      </c>
      <c r="E608" s="1">
        <v>4</v>
      </c>
      <c r="F608" s="4" t="s">
        <v>256</v>
      </c>
      <c r="G608" s="4" t="s">
        <v>258</v>
      </c>
      <c r="H608" s="1">
        <v>676</v>
      </c>
      <c r="I608" s="4" t="s">
        <v>316</v>
      </c>
      <c r="J608" s="1" t="s">
        <v>317</v>
      </c>
      <c r="K608" s="1" t="s">
        <v>383</v>
      </c>
      <c r="L608" s="1">
        <v>3</v>
      </c>
      <c r="M608" s="1">
        <v>1</v>
      </c>
      <c r="N608" s="1" t="s">
        <v>384</v>
      </c>
      <c r="O608" s="1" t="s">
        <v>385</v>
      </c>
      <c r="P608" s="1">
        <v>0</v>
      </c>
      <c r="Q608" s="8">
        <v>29503</v>
      </c>
      <c r="R608" s="8">
        <v>1645</v>
      </c>
      <c r="S608" s="8">
        <v>16669</v>
      </c>
      <c r="T608" s="8" t="s">
        <v>386</v>
      </c>
      <c r="U608" s="9">
        <f>IF(R608&gt;0,Q608/R608,"")</f>
        <v>17.934954407294832</v>
      </c>
      <c r="V608" s="10">
        <f>SUMIFS(fct_world_monthly!$J$2:$J$361,fct_world_monthly!$C$2:$C$361,C608,fct_world_monthly!$F$2:$F$361,F608)</f>
        <v>78028444</v>
      </c>
      <c r="W608" s="11">
        <f>IF(V608&gt;0,Q608/V608,"")</f>
        <v>3.7810570719569903E-4</v>
      </c>
      <c r="X608" s="1" t="s">
        <v>232</v>
      </c>
      <c r="Y608" s="1" t="s">
        <v>166</v>
      </c>
      <c r="Z608" s="19">
        <f>IF(U608="","",SUMIFS(Unit_Value_Review_QC!$K$10:$K$53,Unit_Value_Review_QC!$I$10:$I$53,"PARTNER|"&amp;F608&amp;"|"&amp;I608))</f>
        <v>16.294942108470444</v>
      </c>
      <c r="AA608" s="20">
        <f>IFERROR(U608/Z608,"")</f>
        <v>1.1006454817640545</v>
      </c>
      <c r="AB608" s="4" t="str">
        <f>IF(OR(N608&lt;&gt;"REPORTED",U608=""),"NOT_APPLICABLE",IF(OR(AA608&lt;Unit_Value_Review_QC!$I$6,AA608&gt;Unit_Value_Review_QC!$I$5),"REVIEW","WITHIN_BAND"))</f>
        <v>WITHIN_BAND</v>
      </c>
    </row>
    <row r="609" spans="1:28">
      <c r="A609" s="1" t="s">
        <v>993</v>
      </c>
      <c r="B609" s="6">
        <v>43922</v>
      </c>
      <c r="C609" s="1">
        <v>202004</v>
      </c>
      <c r="D609" s="1">
        <v>2020</v>
      </c>
      <c r="E609" s="1">
        <v>4</v>
      </c>
      <c r="F609" s="4" t="s">
        <v>256</v>
      </c>
      <c r="G609" s="4" t="s">
        <v>258</v>
      </c>
      <c r="H609" s="1">
        <v>690</v>
      </c>
      <c r="I609" s="4" t="s">
        <v>319</v>
      </c>
      <c r="J609" s="1" t="s">
        <v>320</v>
      </c>
      <c r="K609" s="1" t="s">
        <v>383</v>
      </c>
      <c r="L609" s="1">
        <v>3</v>
      </c>
      <c r="M609" s="1">
        <v>1</v>
      </c>
      <c r="N609" s="1" t="s">
        <v>384</v>
      </c>
      <c r="O609" s="1" t="s">
        <v>385</v>
      </c>
      <c r="P609" s="1">
        <v>0</v>
      </c>
      <c r="Q609" s="8">
        <v>1736880</v>
      </c>
      <c r="R609" s="8">
        <v>96767</v>
      </c>
      <c r="S609" s="8">
        <v>664381</v>
      </c>
      <c r="T609" s="8" t="s">
        <v>386</v>
      </c>
      <c r="U609" s="9">
        <f>IF(R609&gt;0,Q609/R609,"")</f>
        <v>17.949094216003388</v>
      </c>
      <c r="V609" s="10">
        <f>SUMIFS(fct_world_monthly!$J$2:$J$361,fct_world_monthly!$C$2:$C$361,C609,fct_world_monthly!$F$2:$F$361,F609)</f>
        <v>78028444</v>
      </c>
      <c r="W609" s="11">
        <f>IF(V609&gt;0,Q609/V609,"")</f>
        <v>2.2259574982681957E-2</v>
      </c>
      <c r="X609" s="1" t="s">
        <v>232</v>
      </c>
      <c r="Y609" s="1" t="s">
        <v>166</v>
      </c>
      <c r="Z609" s="19">
        <f>IF(U609="","",SUMIFS(Unit_Value_Review_QC!$K$10:$K$53,Unit_Value_Review_QC!$I$10:$I$53,"PARTNER|"&amp;F609&amp;"|"&amp;I609))</f>
        <v>21.029827109089425</v>
      </c>
      <c r="AA609" s="20">
        <f>IFERROR(U609/Z609,"")</f>
        <v>0.85350650401902284</v>
      </c>
      <c r="AB609" s="4" t="str">
        <f>IF(OR(N609&lt;&gt;"REPORTED",U609=""),"NOT_APPLICABLE",IF(OR(AA609&lt;Unit_Value_Review_QC!$I$6,AA609&gt;Unit_Value_Review_QC!$I$5),"REVIEW","WITHIN_BAND"))</f>
        <v>WITHIN_BAND</v>
      </c>
    </row>
    <row r="610" spans="1:28">
      <c r="A610" s="1" t="s">
        <v>994</v>
      </c>
      <c r="B610" s="6">
        <v>43922</v>
      </c>
      <c r="C610" s="1">
        <v>202004</v>
      </c>
      <c r="D610" s="1">
        <v>2020</v>
      </c>
      <c r="E610" s="1">
        <v>4</v>
      </c>
      <c r="F610" s="4" t="s">
        <v>256</v>
      </c>
      <c r="G610" s="4" t="s">
        <v>258</v>
      </c>
      <c r="H610" s="1">
        <v>696</v>
      </c>
      <c r="I610" s="4" t="s">
        <v>322</v>
      </c>
      <c r="J610" s="1" t="s">
        <v>323</v>
      </c>
      <c r="K610" s="1" t="s">
        <v>383</v>
      </c>
      <c r="L610" s="1">
        <v>3</v>
      </c>
      <c r="M610" s="1">
        <v>1</v>
      </c>
      <c r="N610" s="1" t="s">
        <v>384</v>
      </c>
      <c r="O610" s="1" t="s">
        <v>385</v>
      </c>
      <c r="P610" s="1">
        <v>0</v>
      </c>
      <c r="Q610" s="8">
        <v>2412908</v>
      </c>
      <c r="R610" s="8">
        <v>134013</v>
      </c>
      <c r="S610" s="8">
        <v>770118</v>
      </c>
      <c r="T610" s="8" t="s">
        <v>386</v>
      </c>
      <c r="U610" s="9">
        <f>IF(R610&gt;0,Q610/R610,"")</f>
        <v>18.005029362823009</v>
      </c>
      <c r="V610" s="10">
        <f>SUMIFS(fct_world_monthly!$J$2:$J$361,fct_world_monthly!$C$2:$C$361,C610,fct_world_monthly!$F$2:$F$361,F610)</f>
        <v>78028444</v>
      </c>
      <c r="W610" s="11">
        <f>IF(V610&gt;0,Q610/V610,"")</f>
        <v>3.0923441200493503E-2</v>
      </c>
      <c r="X610" s="1" t="s">
        <v>232</v>
      </c>
      <c r="Y610" s="1" t="s">
        <v>166</v>
      </c>
      <c r="Z610" s="19">
        <f>IF(U610="","",SUMIFS(Unit_Value_Review_QC!$K$10:$K$53,Unit_Value_Review_QC!$I$10:$I$53,"PARTNER|"&amp;F610&amp;"|"&amp;I610))</f>
        <v>18.09118149032647</v>
      </c>
      <c r="AA610" s="20">
        <f>IFERROR(U610/Z610,"")</f>
        <v>0.99523789380204231</v>
      </c>
      <c r="AB610" s="4" t="str">
        <f>IF(OR(N610&lt;&gt;"REPORTED",U610=""),"NOT_APPLICABLE",IF(OR(AA610&lt;Unit_Value_Review_QC!$I$6,AA610&gt;Unit_Value_Review_QC!$I$5),"REVIEW","WITHIN_BAND"))</f>
        <v>WITHIN_BAND</v>
      </c>
    </row>
    <row r="611" spans="1:28">
      <c r="A611" s="1" t="s">
        <v>995</v>
      </c>
      <c r="B611" s="6">
        <v>43922</v>
      </c>
      <c r="C611" s="1">
        <v>202004</v>
      </c>
      <c r="D611" s="1">
        <v>2020</v>
      </c>
      <c r="E611" s="1">
        <v>4</v>
      </c>
      <c r="F611" s="4" t="s">
        <v>256</v>
      </c>
      <c r="G611" s="4" t="s">
        <v>258</v>
      </c>
      <c r="H611" s="1">
        <v>720</v>
      </c>
      <c r="I611" s="4" t="s">
        <v>325</v>
      </c>
      <c r="J611" s="1" t="s">
        <v>326</v>
      </c>
      <c r="K611" s="1" t="s">
        <v>383</v>
      </c>
      <c r="L611" s="1">
        <v>3</v>
      </c>
      <c r="M611" s="1">
        <v>1</v>
      </c>
      <c r="N611" s="1" t="s">
        <v>384</v>
      </c>
      <c r="O611" s="1" t="s">
        <v>385</v>
      </c>
      <c r="P611" s="1">
        <v>0</v>
      </c>
      <c r="Q611" s="8">
        <v>3047344</v>
      </c>
      <c r="R611" s="8">
        <v>164572</v>
      </c>
      <c r="S611" s="8">
        <v>929282</v>
      </c>
      <c r="T611" s="8" t="s">
        <v>386</v>
      </c>
      <c r="U611" s="9">
        <f>IF(R611&gt;0,Q611/R611,"")</f>
        <v>18.516782927837056</v>
      </c>
      <c r="V611" s="10">
        <f>SUMIFS(fct_world_monthly!$J$2:$J$361,fct_world_monthly!$C$2:$C$361,C611,fct_world_monthly!$F$2:$F$361,F611)</f>
        <v>78028444</v>
      </c>
      <c r="W611" s="11">
        <f>IF(V611&gt;0,Q611/V611,"")</f>
        <v>3.9054271029677332E-2</v>
      </c>
      <c r="X611" s="1" t="s">
        <v>232</v>
      </c>
      <c r="Y611" s="1" t="s">
        <v>166</v>
      </c>
      <c r="Z611" s="19">
        <f>IF(U611="","",SUMIFS(Unit_Value_Review_QC!$K$10:$K$53,Unit_Value_Review_QC!$I$10:$I$53,"PARTNER|"&amp;F611&amp;"|"&amp;I611))</f>
        <v>18.213915185849537</v>
      </c>
      <c r="AA611" s="20">
        <f>IFERROR(U611/Z611,"")</f>
        <v>1.0166283711600248</v>
      </c>
      <c r="AB611" s="4" t="str">
        <f>IF(OR(N611&lt;&gt;"REPORTED",U611=""),"NOT_APPLICABLE",IF(OR(AA611&lt;Unit_Value_Review_QC!$I$6,AA611&gt;Unit_Value_Review_QC!$I$5),"REVIEW","WITHIN_BAND"))</f>
        <v>WITHIN_BAND</v>
      </c>
    </row>
    <row r="612" spans="1:28">
      <c r="A612" s="1" t="s">
        <v>996</v>
      </c>
      <c r="B612" s="6">
        <v>43922</v>
      </c>
      <c r="C612" s="1">
        <v>202004</v>
      </c>
      <c r="D612" s="1">
        <v>2020</v>
      </c>
      <c r="E612" s="1">
        <v>4</v>
      </c>
      <c r="F612" s="4" t="s">
        <v>265</v>
      </c>
      <c r="G612" s="4" t="s">
        <v>266</v>
      </c>
      <c r="H612" s="1">
        <v>52</v>
      </c>
      <c r="I612" s="4" t="s">
        <v>296</v>
      </c>
      <c r="J612" s="1" t="s">
        <v>297</v>
      </c>
      <c r="K612" s="1" t="s">
        <v>383</v>
      </c>
      <c r="L612" s="1">
        <v>3</v>
      </c>
      <c r="M612" s="1">
        <v>1</v>
      </c>
      <c r="N612" s="1" t="s">
        <v>384</v>
      </c>
      <c r="O612" s="1" t="s">
        <v>385</v>
      </c>
      <c r="P612" s="1">
        <v>0</v>
      </c>
      <c r="Q612" s="8">
        <v>767299</v>
      </c>
      <c r="R612" s="8">
        <v>37826</v>
      </c>
      <c r="S612" s="8">
        <v>146605</v>
      </c>
      <c r="T612" s="8" t="s">
        <v>386</v>
      </c>
      <c r="U612" s="9">
        <f>IF(R612&gt;0,Q612/R612,"")</f>
        <v>20.284962724052239</v>
      </c>
      <c r="V612" s="10">
        <f>SUMIFS(fct_world_monthly!$J$2:$J$361,fct_world_monthly!$C$2:$C$361,C612,fct_world_monthly!$F$2:$F$361,F612)</f>
        <v>10416097</v>
      </c>
      <c r="W612" s="11">
        <f>IF(V612&gt;0,Q612/V612,"")</f>
        <v>7.3664732576895167E-2</v>
      </c>
      <c r="X612" s="1" t="s">
        <v>232</v>
      </c>
      <c r="Y612" s="1" t="s">
        <v>166</v>
      </c>
      <c r="Z612" s="19">
        <f>IF(U612="","",SUMIFS(Unit_Value_Review_QC!$K$10:$K$53,Unit_Value_Review_QC!$I$10:$I$53,"PARTNER|"&amp;F612&amp;"|"&amp;I612))</f>
        <v>19.213268245879746</v>
      </c>
      <c r="AA612" s="20">
        <f>IFERROR(U612/Z612,"")</f>
        <v>1.0557788744974357</v>
      </c>
      <c r="AB612" s="4" t="str">
        <f>IF(OR(N612&lt;&gt;"REPORTED",U612=""),"NOT_APPLICABLE",IF(OR(AA612&lt;Unit_Value_Review_QC!$I$6,AA612&gt;Unit_Value_Review_QC!$I$5),"REVIEW","WITHIN_BAND"))</f>
        <v>WITHIN_BAND</v>
      </c>
    </row>
    <row r="613" spans="1:28">
      <c r="A613" s="1" t="s">
        <v>997</v>
      </c>
      <c r="B613" s="6">
        <v>43922</v>
      </c>
      <c r="C613" s="1">
        <v>202004</v>
      </c>
      <c r="D613" s="1">
        <v>2020</v>
      </c>
      <c r="E613" s="1">
        <v>4</v>
      </c>
      <c r="F613" s="4" t="s">
        <v>265</v>
      </c>
      <c r="G613" s="4" t="s">
        <v>266</v>
      </c>
      <c r="H613" s="1">
        <v>204</v>
      </c>
      <c r="I613" s="4" t="s">
        <v>301</v>
      </c>
      <c r="J613" s="1" t="s">
        <v>302</v>
      </c>
      <c r="K613" s="1" t="s">
        <v>383</v>
      </c>
      <c r="L613" s="1">
        <v>3</v>
      </c>
      <c r="M613" s="1">
        <v>0</v>
      </c>
      <c r="N613" s="1" t="s">
        <v>998</v>
      </c>
      <c r="O613" s="1"/>
      <c r="P613" s="1">
        <v>0</v>
      </c>
      <c r="Q613" s="8">
        <v>0</v>
      </c>
      <c r="R613" s="8">
        <v>0</v>
      </c>
      <c r="S613" s="8">
        <v>0</v>
      </c>
      <c r="T613" s="8" t="s">
        <v>999</v>
      </c>
      <c r="U613" s="9" t="str">
        <f>IF(R613&gt;0,Q613/R613,"")</f>
        <v/>
      </c>
      <c r="V613" s="10">
        <f>SUMIFS(fct_world_monthly!$J$2:$J$361,fct_world_monthly!$C$2:$C$361,C613,fct_world_monthly!$F$2:$F$361,F613)</f>
        <v>10416097</v>
      </c>
      <c r="W613" s="11">
        <f>IF(V613&gt;0,Q613/V613,"")</f>
        <v>0</v>
      </c>
      <c r="X613" s="1" t="s">
        <v>232</v>
      </c>
      <c r="Y613" s="1" t="s">
        <v>166</v>
      </c>
      <c r="Z613" s="19" t="str">
        <f>IF(U613="","",SUMIFS(Unit_Value_Review_QC!$K$10:$K$53,Unit_Value_Review_QC!$I$10:$I$53,"PARTNER|"&amp;F613&amp;"|"&amp;I613))</f>
        <v/>
      </c>
      <c r="AA613" s="20" t="str">
        <f>IFERROR(U613/Z613,"")</f>
        <v/>
      </c>
      <c r="AB613" s="4" t="str">
        <f>IF(OR(N613&lt;&gt;"REPORTED",U613=""),"NOT_APPLICABLE",IF(OR(AA613&lt;Unit_Value_Review_QC!$I$6,AA613&gt;Unit_Value_Review_QC!$I$5),"REVIEW","WITHIN_BAND"))</f>
        <v>NOT_APPLICABLE</v>
      </c>
    </row>
    <row r="614" spans="1:28">
      <c r="A614" s="1" t="s">
        <v>1000</v>
      </c>
      <c r="B614" s="6">
        <v>43922</v>
      </c>
      <c r="C614" s="1">
        <v>202004</v>
      </c>
      <c r="D614" s="1">
        <v>2020</v>
      </c>
      <c r="E614" s="1">
        <v>4</v>
      </c>
      <c r="F614" s="4" t="s">
        <v>265</v>
      </c>
      <c r="G614" s="4" t="s">
        <v>266</v>
      </c>
      <c r="H614" s="1">
        <v>662</v>
      </c>
      <c r="I614" s="4" t="s">
        <v>304</v>
      </c>
      <c r="J614" s="1" t="s">
        <v>305</v>
      </c>
      <c r="K614" s="1" t="s">
        <v>383</v>
      </c>
      <c r="L614" s="1">
        <v>3</v>
      </c>
      <c r="M614" s="1">
        <v>1</v>
      </c>
      <c r="N614" s="1" t="s">
        <v>384</v>
      </c>
      <c r="O614" s="1" t="s">
        <v>385</v>
      </c>
      <c r="P614" s="1">
        <v>0</v>
      </c>
      <c r="Q614" s="8">
        <v>261060</v>
      </c>
      <c r="R614" s="8">
        <v>17126</v>
      </c>
      <c r="S614" s="8">
        <v>53707</v>
      </c>
      <c r="T614" s="8" t="s">
        <v>386</v>
      </c>
      <c r="U614" s="9">
        <f>IF(R614&gt;0,Q614/R614,"")</f>
        <v>15.243489431274087</v>
      </c>
      <c r="V614" s="10">
        <f>SUMIFS(fct_world_monthly!$J$2:$J$361,fct_world_monthly!$C$2:$C$361,C614,fct_world_monthly!$F$2:$F$361,F614)</f>
        <v>10416097</v>
      </c>
      <c r="W614" s="11">
        <f>IF(V614&gt;0,Q614/V614,"")</f>
        <v>2.5063130652489125E-2</v>
      </c>
      <c r="X614" s="1" t="s">
        <v>232</v>
      </c>
      <c r="Y614" s="1" t="s">
        <v>166</v>
      </c>
      <c r="Z614" s="19">
        <f>IF(U614="","",SUMIFS(Unit_Value_Review_QC!$K$10:$K$53,Unit_Value_Review_QC!$I$10:$I$53,"PARTNER|"&amp;F614&amp;"|"&amp;I614))</f>
        <v>13.24068828999865</v>
      </c>
      <c r="AA614" s="20">
        <f>IFERROR(U614/Z614,"")</f>
        <v>1.1512611049675003</v>
      </c>
      <c r="AB614" s="4" t="str">
        <f>IF(OR(N614&lt;&gt;"REPORTED",U614=""),"NOT_APPLICABLE",IF(OR(AA614&lt;Unit_Value_Review_QC!$I$6,AA614&gt;Unit_Value_Review_QC!$I$5),"REVIEW","WITHIN_BAND"))</f>
        <v>WITHIN_BAND</v>
      </c>
    </row>
    <row r="615" spans="1:28">
      <c r="A615" s="1" t="s">
        <v>1001</v>
      </c>
      <c r="B615" s="6">
        <v>43922</v>
      </c>
      <c r="C615" s="1">
        <v>202004</v>
      </c>
      <c r="D615" s="1">
        <v>2020</v>
      </c>
      <c r="E615" s="1">
        <v>4</v>
      </c>
      <c r="F615" s="4" t="s">
        <v>265</v>
      </c>
      <c r="G615" s="4" t="s">
        <v>266</v>
      </c>
      <c r="H615" s="1">
        <v>664</v>
      </c>
      <c r="I615" s="4" t="s">
        <v>307</v>
      </c>
      <c r="J615" s="1" t="s">
        <v>308</v>
      </c>
      <c r="K615" s="1" t="s">
        <v>383</v>
      </c>
      <c r="L615" s="1">
        <v>3</v>
      </c>
      <c r="M615" s="1">
        <v>1</v>
      </c>
      <c r="N615" s="1" t="s">
        <v>384</v>
      </c>
      <c r="O615" s="1" t="s">
        <v>385</v>
      </c>
      <c r="P615" s="1">
        <v>0</v>
      </c>
      <c r="Q615" s="8">
        <v>150405</v>
      </c>
      <c r="R615" s="8">
        <v>17414</v>
      </c>
      <c r="S615" s="8">
        <v>41324</v>
      </c>
      <c r="T615" s="8" t="s">
        <v>386</v>
      </c>
      <c r="U615" s="9">
        <f>IF(R615&gt;0,Q615/R615,"")</f>
        <v>8.6370161938670034</v>
      </c>
      <c r="V615" s="10">
        <f>SUMIFS(fct_world_monthly!$J$2:$J$361,fct_world_monthly!$C$2:$C$361,C615,fct_world_monthly!$F$2:$F$361,F615)</f>
        <v>10416097</v>
      </c>
      <c r="W615" s="11">
        <f>IF(V615&gt;0,Q615/V615,"")</f>
        <v>1.4439669676655277E-2</v>
      </c>
      <c r="X615" s="1" t="s">
        <v>232</v>
      </c>
      <c r="Y615" s="1" t="s">
        <v>166</v>
      </c>
      <c r="Z615" s="19">
        <f>IF(U615="","",SUMIFS(Unit_Value_Review_QC!$K$10:$K$53,Unit_Value_Review_QC!$I$10:$I$53,"PARTNER|"&amp;F615&amp;"|"&amp;I615))</f>
        <v>13.033767004833301</v>
      </c>
      <c r="AA615" s="20">
        <f>IFERROR(U615/Z615,"")</f>
        <v>0.66266461497003482</v>
      </c>
      <c r="AB615" s="4" t="str">
        <f>IF(OR(N615&lt;&gt;"REPORTED",U615=""),"NOT_APPLICABLE",IF(OR(AA615&lt;Unit_Value_Review_QC!$I$6,AA615&gt;Unit_Value_Review_QC!$I$5),"REVIEW","WITHIN_BAND"))</f>
        <v>WITHIN_BAND</v>
      </c>
    </row>
    <row r="616" spans="1:28">
      <c r="A616" s="1" t="s">
        <v>1002</v>
      </c>
      <c r="B616" s="6">
        <v>43922</v>
      </c>
      <c r="C616" s="1">
        <v>202004</v>
      </c>
      <c r="D616" s="1">
        <v>2020</v>
      </c>
      <c r="E616" s="1">
        <v>4</v>
      </c>
      <c r="F616" s="4" t="s">
        <v>265</v>
      </c>
      <c r="G616" s="4" t="s">
        <v>266</v>
      </c>
      <c r="H616" s="1">
        <v>666</v>
      </c>
      <c r="I616" s="4" t="s">
        <v>310</v>
      </c>
      <c r="J616" s="1" t="s">
        <v>311</v>
      </c>
      <c r="K616" s="1" t="s">
        <v>383</v>
      </c>
      <c r="L616" s="1">
        <v>3</v>
      </c>
      <c r="M616" s="1">
        <v>1</v>
      </c>
      <c r="N616" s="1" t="s">
        <v>384</v>
      </c>
      <c r="O616" s="1" t="s">
        <v>385</v>
      </c>
      <c r="P616" s="1">
        <v>0</v>
      </c>
      <c r="Q616" s="8">
        <v>2706858</v>
      </c>
      <c r="R616" s="8">
        <v>171581</v>
      </c>
      <c r="S616" s="8">
        <v>565280</v>
      </c>
      <c r="T616" s="8" t="s">
        <v>386</v>
      </c>
      <c r="U616" s="9">
        <f>IF(R616&gt;0,Q616/R616,"")</f>
        <v>15.775977526649221</v>
      </c>
      <c r="V616" s="10">
        <f>SUMIFS(fct_world_monthly!$J$2:$J$361,fct_world_monthly!$C$2:$C$361,C616,fct_world_monthly!$F$2:$F$361,F616)</f>
        <v>10416097</v>
      </c>
      <c r="W616" s="11">
        <f>IF(V616&gt;0,Q616/V616,"")</f>
        <v>0.25987257991165019</v>
      </c>
      <c r="X616" s="1" t="s">
        <v>232</v>
      </c>
      <c r="Y616" s="1" t="s">
        <v>166</v>
      </c>
      <c r="Z616" s="19">
        <f>IF(U616="","",SUMIFS(Unit_Value_Review_QC!$K$10:$K$53,Unit_Value_Review_QC!$I$10:$I$53,"PARTNER|"&amp;F616&amp;"|"&amp;I616))</f>
        <v>12.503788450831344</v>
      </c>
      <c r="AA616" s="20">
        <f>IFERROR(U616/Z616,"")</f>
        <v>1.2616958123280084</v>
      </c>
      <c r="AB616" s="4" t="str">
        <f>IF(OR(N616&lt;&gt;"REPORTED",U616=""),"NOT_APPLICABLE",IF(OR(AA616&lt;Unit_Value_Review_QC!$I$6,AA616&gt;Unit_Value_Review_QC!$I$5),"REVIEW","WITHIN_BAND"))</f>
        <v>WITHIN_BAND</v>
      </c>
    </row>
    <row r="617" spans="1:28">
      <c r="A617" s="1" t="s">
        <v>1003</v>
      </c>
      <c r="B617" s="6">
        <v>43922</v>
      </c>
      <c r="C617" s="1">
        <v>202004</v>
      </c>
      <c r="D617" s="1">
        <v>2020</v>
      </c>
      <c r="E617" s="1">
        <v>4</v>
      </c>
      <c r="F617" s="4" t="s">
        <v>265</v>
      </c>
      <c r="G617" s="4" t="s">
        <v>266</v>
      </c>
      <c r="H617" s="1">
        <v>669</v>
      </c>
      <c r="I617" s="4" t="s">
        <v>313</v>
      </c>
      <c r="J617" s="1" t="s">
        <v>314</v>
      </c>
      <c r="K617" s="1" t="s">
        <v>383</v>
      </c>
      <c r="L617" s="1">
        <v>3</v>
      </c>
      <c r="M617" s="1">
        <v>1</v>
      </c>
      <c r="N617" s="1" t="s">
        <v>384</v>
      </c>
      <c r="O617" s="1" t="s">
        <v>385</v>
      </c>
      <c r="P617" s="1">
        <v>0</v>
      </c>
      <c r="Q617" s="8">
        <v>98215</v>
      </c>
      <c r="R617" s="8">
        <v>4439</v>
      </c>
      <c r="S617" s="8">
        <v>19915</v>
      </c>
      <c r="T617" s="8" t="s">
        <v>386</v>
      </c>
      <c r="U617" s="9">
        <f>IF(R617&gt;0,Q617/R617,"")</f>
        <v>22.12547871142149</v>
      </c>
      <c r="V617" s="10">
        <f>SUMIFS(fct_world_monthly!$J$2:$J$361,fct_world_monthly!$C$2:$C$361,C617,fct_world_monthly!$F$2:$F$361,F617)</f>
        <v>10416097</v>
      </c>
      <c r="W617" s="11">
        <f>IF(V617&gt;0,Q617/V617,"")</f>
        <v>9.4291556616648252E-3</v>
      </c>
      <c r="X617" s="1" t="s">
        <v>232</v>
      </c>
      <c r="Y617" s="1" t="s">
        <v>166</v>
      </c>
      <c r="Z617" s="19">
        <f>IF(U617="","",SUMIFS(Unit_Value_Review_QC!$K$10:$K$53,Unit_Value_Review_QC!$I$10:$I$53,"PARTNER|"&amp;F617&amp;"|"&amp;I617))</f>
        <v>16.58404384448577</v>
      </c>
      <c r="AA617" s="20">
        <f>IFERROR(U617/Z617,"")</f>
        <v>1.3341425600956947</v>
      </c>
      <c r="AB617" s="4" t="str">
        <f>IF(OR(N617&lt;&gt;"REPORTED",U617=""),"NOT_APPLICABLE",IF(OR(AA617&lt;Unit_Value_Review_QC!$I$6,AA617&gt;Unit_Value_Review_QC!$I$5),"REVIEW","WITHIN_BAND"))</f>
        <v>WITHIN_BAND</v>
      </c>
    </row>
    <row r="618" spans="1:28">
      <c r="A618" s="1" t="s">
        <v>1004</v>
      </c>
      <c r="B618" s="6">
        <v>43922</v>
      </c>
      <c r="C618" s="1">
        <v>202004</v>
      </c>
      <c r="D618" s="1">
        <v>2020</v>
      </c>
      <c r="E618" s="1">
        <v>4</v>
      </c>
      <c r="F618" s="4" t="s">
        <v>265</v>
      </c>
      <c r="G618" s="4" t="s">
        <v>266</v>
      </c>
      <c r="H618" s="1">
        <v>676</v>
      </c>
      <c r="I618" s="4" t="s">
        <v>316</v>
      </c>
      <c r="J618" s="1" t="s">
        <v>317</v>
      </c>
      <c r="K618" s="1" t="s">
        <v>383</v>
      </c>
      <c r="L618" s="1">
        <v>3</v>
      </c>
      <c r="M618" s="1">
        <v>1</v>
      </c>
      <c r="N618" s="1" t="s">
        <v>384</v>
      </c>
      <c r="O618" s="1" t="s">
        <v>385</v>
      </c>
      <c r="P618" s="1">
        <v>0</v>
      </c>
      <c r="Q618" s="8">
        <v>904458</v>
      </c>
      <c r="R618" s="8">
        <v>110916</v>
      </c>
      <c r="S618" s="8">
        <v>272243</v>
      </c>
      <c r="T618" s="8" t="s">
        <v>386</v>
      </c>
      <c r="U618" s="9">
        <f>IF(R618&gt;0,Q618/R618,"")</f>
        <v>8.1544411987449958</v>
      </c>
      <c r="V618" s="10">
        <f>SUMIFS(fct_world_monthly!$J$2:$J$361,fct_world_monthly!$C$2:$C$361,C618,fct_world_monthly!$F$2:$F$361,F618)</f>
        <v>10416097</v>
      </c>
      <c r="W618" s="11">
        <f>IF(V618&gt;0,Q618/V618,"")</f>
        <v>8.6832716707611307E-2</v>
      </c>
      <c r="X618" s="1" t="s">
        <v>232</v>
      </c>
      <c r="Y618" s="1" t="s">
        <v>166</v>
      </c>
      <c r="Z618" s="19">
        <f>IF(U618="","",SUMIFS(Unit_Value_Review_QC!$K$10:$K$53,Unit_Value_Review_QC!$I$10:$I$53,"PARTNER|"&amp;F618&amp;"|"&amp;I618))</f>
        <v>12.705450477595873</v>
      </c>
      <c r="AA618" s="20">
        <f>IFERROR(U618/Z618,"")</f>
        <v>0.64180653910100327</v>
      </c>
      <c r="AB618" s="4" t="str">
        <f>IF(OR(N618&lt;&gt;"REPORTED",U618=""),"NOT_APPLICABLE",IF(OR(AA618&lt;Unit_Value_Review_QC!$I$6,AA618&gt;Unit_Value_Review_QC!$I$5),"REVIEW","WITHIN_BAND"))</f>
        <v>WITHIN_BAND</v>
      </c>
    </row>
    <row r="619" spans="1:28">
      <c r="A619" s="1" t="s">
        <v>1005</v>
      </c>
      <c r="B619" s="6">
        <v>43922</v>
      </c>
      <c r="C619" s="1">
        <v>202004</v>
      </c>
      <c r="D619" s="1">
        <v>2020</v>
      </c>
      <c r="E619" s="1">
        <v>4</v>
      </c>
      <c r="F619" s="4" t="s">
        <v>265</v>
      </c>
      <c r="G619" s="4" t="s">
        <v>266</v>
      </c>
      <c r="H619" s="1">
        <v>690</v>
      </c>
      <c r="I619" s="4" t="s">
        <v>319</v>
      </c>
      <c r="J619" s="1" t="s">
        <v>320</v>
      </c>
      <c r="K619" s="1" t="s">
        <v>383</v>
      </c>
      <c r="L619" s="1">
        <v>3</v>
      </c>
      <c r="M619" s="1">
        <v>1</v>
      </c>
      <c r="N619" s="1" t="s">
        <v>384</v>
      </c>
      <c r="O619" s="1" t="s">
        <v>385</v>
      </c>
      <c r="P619" s="1">
        <v>0</v>
      </c>
      <c r="Q619" s="8">
        <v>207938</v>
      </c>
      <c r="R619" s="8">
        <v>7327</v>
      </c>
      <c r="S619" s="8">
        <v>28468</v>
      </c>
      <c r="T619" s="8" t="s">
        <v>386</v>
      </c>
      <c r="U619" s="9">
        <f>IF(R619&gt;0,Q619/R619,"")</f>
        <v>28.379691551794732</v>
      </c>
      <c r="V619" s="10">
        <f>SUMIFS(fct_world_monthly!$J$2:$J$361,fct_world_monthly!$C$2:$C$361,C619,fct_world_monthly!$F$2:$F$361,F619)</f>
        <v>10416097</v>
      </c>
      <c r="W619" s="11">
        <f>IF(V619&gt;0,Q619/V619,"")</f>
        <v>1.9963139744186328E-2</v>
      </c>
      <c r="X619" s="1" t="s">
        <v>232</v>
      </c>
      <c r="Y619" s="1" t="s">
        <v>166</v>
      </c>
      <c r="Z619" s="19">
        <f>IF(U619="","",SUMIFS(Unit_Value_Review_QC!$K$10:$K$53,Unit_Value_Review_QC!$I$10:$I$53,"PARTNER|"&amp;F619&amp;"|"&amp;I619))</f>
        <v>23.234221767733438</v>
      </c>
      <c r="AA619" s="20">
        <f>IFERROR(U619/Z619,"")</f>
        <v>1.2214608191098131</v>
      </c>
      <c r="AB619" s="4" t="str">
        <f>IF(OR(N619&lt;&gt;"REPORTED",U619=""),"NOT_APPLICABLE",IF(OR(AA619&lt;Unit_Value_Review_QC!$I$6,AA619&gt;Unit_Value_Review_QC!$I$5),"REVIEW","WITHIN_BAND"))</f>
        <v>WITHIN_BAND</v>
      </c>
    </row>
    <row r="620" spans="1:28">
      <c r="A620" s="1" t="s">
        <v>1006</v>
      </c>
      <c r="B620" s="6">
        <v>43922</v>
      </c>
      <c r="C620" s="1">
        <v>202004</v>
      </c>
      <c r="D620" s="1">
        <v>2020</v>
      </c>
      <c r="E620" s="1">
        <v>4</v>
      </c>
      <c r="F620" s="4" t="s">
        <v>265</v>
      </c>
      <c r="G620" s="4" t="s">
        <v>266</v>
      </c>
      <c r="H620" s="1">
        <v>696</v>
      </c>
      <c r="I620" s="4" t="s">
        <v>322</v>
      </c>
      <c r="J620" s="1" t="s">
        <v>323</v>
      </c>
      <c r="K620" s="1" t="s">
        <v>383</v>
      </c>
      <c r="L620" s="1">
        <v>3</v>
      </c>
      <c r="M620" s="1">
        <v>1</v>
      </c>
      <c r="N620" s="1" t="s">
        <v>384</v>
      </c>
      <c r="O620" s="1" t="s">
        <v>385</v>
      </c>
      <c r="P620" s="1">
        <v>0</v>
      </c>
      <c r="Q620" s="8">
        <v>570988</v>
      </c>
      <c r="R620" s="8">
        <v>29089</v>
      </c>
      <c r="S620" s="8">
        <v>109818</v>
      </c>
      <c r="T620" s="8" t="s">
        <v>386</v>
      </c>
      <c r="U620" s="9">
        <f>IF(R620&gt;0,Q620/R620,"")</f>
        <v>19.629000653167864</v>
      </c>
      <c r="V620" s="10">
        <f>SUMIFS(fct_world_monthly!$J$2:$J$361,fct_world_monthly!$C$2:$C$361,C620,fct_world_monthly!$F$2:$F$361,F620)</f>
        <v>10416097</v>
      </c>
      <c r="W620" s="11">
        <f>IF(V620&gt;0,Q620/V620,"")</f>
        <v>5.4817845878355392E-2</v>
      </c>
      <c r="X620" s="1" t="s">
        <v>232</v>
      </c>
      <c r="Y620" s="1" t="s">
        <v>166</v>
      </c>
      <c r="Z620" s="19">
        <f>IF(U620="","",SUMIFS(Unit_Value_Review_QC!$K$10:$K$53,Unit_Value_Review_QC!$I$10:$I$53,"PARTNER|"&amp;F620&amp;"|"&amp;I620))</f>
        <v>12.339390026247985</v>
      </c>
      <c r="AA620" s="20">
        <f>IFERROR(U620/Z620,"")</f>
        <v>1.5907593982695769</v>
      </c>
      <c r="AB620" s="4" t="str">
        <f>IF(OR(N620&lt;&gt;"REPORTED",U620=""),"NOT_APPLICABLE",IF(OR(AA620&lt;Unit_Value_Review_QC!$I$6,AA620&gt;Unit_Value_Review_QC!$I$5),"REVIEW","WITHIN_BAND"))</f>
        <v>WITHIN_BAND</v>
      </c>
    </row>
    <row r="621" spans="1:28">
      <c r="A621" s="1" t="s">
        <v>1007</v>
      </c>
      <c r="B621" s="6">
        <v>43922</v>
      </c>
      <c r="C621" s="1">
        <v>202004</v>
      </c>
      <c r="D621" s="1">
        <v>2020</v>
      </c>
      <c r="E621" s="1">
        <v>4</v>
      </c>
      <c r="F621" s="4" t="s">
        <v>265</v>
      </c>
      <c r="G621" s="4" t="s">
        <v>266</v>
      </c>
      <c r="H621" s="1">
        <v>720</v>
      </c>
      <c r="I621" s="4" t="s">
        <v>325</v>
      </c>
      <c r="J621" s="1" t="s">
        <v>326</v>
      </c>
      <c r="K621" s="1" t="s">
        <v>383</v>
      </c>
      <c r="L621" s="1">
        <v>3</v>
      </c>
      <c r="M621" s="1">
        <v>1</v>
      </c>
      <c r="N621" s="1" t="s">
        <v>384</v>
      </c>
      <c r="O621" s="1" t="s">
        <v>385</v>
      </c>
      <c r="P621" s="1">
        <v>0</v>
      </c>
      <c r="Q621" s="8">
        <v>1397383</v>
      </c>
      <c r="R621" s="8">
        <v>82987</v>
      </c>
      <c r="S621" s="8">
        <v>232477</v>
      </c>
      <c r="T621" s="8" t="s">
        <v>386</v>
      </c>
      <c r="U621" s="9">
        <f>IF(R621&gt;0,Q621/R621,"")</f>
        <v>16.838577126537892</v>
      </c>
      <c r="V621" s="10">
        <f>SUMIFS(fct_world_monthly!$J$2:$J$361,fct_world_monthly!$C$2:$C$361,C621,fct_world_monthly!$F$2:$F$361,F621)</f>
        <v>10416097</v>
      </c>
      <c r="W621" s="11">
        <f>IF(V621&gt;0,Q621/V621,"")</f>
        <v>0.13415610472905543</v>
      </c>
      <c r="X621" s="1" t="s">
        <v>232</v>
      </c>
      <c r="Y621" s="1" t="s">
        <v>166</v>
      </c>
      <c r="Z621" s="19">
        <f>IF(U621="","",SUMIFS(Unit_Value_Review_QC!$K$10:$K$53,Unit_Value_Review_QC!$I$10:$I$53,"PARTNER|"&amp;F621&amp;"|"&amp;I621))</f>
        <v>15.158852636173485</v>
      </c>
      <c r="AA621" s="20">
        <f>IFERROR(U621/Z621,"")</f>
        <v>1.1108081548570563</v>
      </c>
      <c r="AB621" s="4" t="str">
        <f>IF(OR(N621&lt;&gt;"REPORTED",U621=""),"NOT_APPLICABLE",IF(OR(AA621&lt;Unit_Value_Review_QC!$I$6,AA621&gt;Unit_Value_Review_QC!$I$5),"REVIEW","WITHIN_BAND"))</f>
        <v>WITHIN_BAND</v>
      </c>
    </row>
    <row r="622" spans="1:28">
      <c r="A622" s="1" t="s">
        <v>1008</v>
      </c>
      <c r="B622" s="6">
        <v>43922</v>
      </c>
      <c r="C622" s="1">
        <v>202004</v>
      </c>
      <c r="D622" s="1">
        <v>2020</v>
      </c>
      <c r="E622" s="1">
        <v>4</v>
      </c>
      <c r="F622" s="4" t="s">
        <v>271</v>
      </c>
      <c r="G622" s="4" t="s">
        <v>273</v>
      </c>
      <c r="H622" s="1">
        <v>52</v>
      </c>
      <c r="I622" s="4" t="s">
        <v>296</v>
      </c>
      <c r="J622" s="1" t="s">
        <v>297</v>
      </c>
      <c r="K622" s="1" t="s">
        <v>383</v>
      </c>
      <c r="L622" s="1">
        <v>3</v>
      </c>
      <c r="M622" s="1">
        <v>1</v>
      </c>
      <c r="N622" s="1" t="s">
        <v>384</v>
      </c>
      <c r="O622" s="1" t="s">
        <v>385</v>
      </c>
      <c r="P622" s="1">
        <v>0</v>
      </c>
      <c r="Q622" s="8">
        <v>606218</v>
      </c>
      <c r="R622" s="8">
        <v>22721</v>
      </c>
      <c r="S622" s="8">
        <v>65702</v>
      </c>
      <c r="T622" s="8" t="s">
        <v>386</v>
      </c>
      <c r="U622" s="9">
        <f>IF(R622&gt;0,Q622/R622,"")</f>
        <v>26.680955943840502</v>
      </c>
      <c r="V622" s="10">
        <f>SUMIFS(fct_world_monthly!$J$2:$J$361,fct_world_monthly!$C$2:$C$361,C622,fct_world_monthly!$F$2:$F$361,F622)</f>
        <v>13954909</v>
      </c>
      <c r="W622" s="11">
        <f>IF(V622&gt;0,Q622/V622,"")</f>
        <v>4.3441200512307175E-2</v>
      </c>
      <c r="X622" s="1" t="s">
        <v>232</v>
      </c>
      <c r="Y622" s="1" t="s">
        <v>166</v>
      </c>
      <c r="Z622" s="19">
        <f>IF(U622="","",SUMIFS(Unit_Value_Review_QC!$K$10:$K$53,Unit_Value_Review_QC!$I$10:$I$53,"PARTNER|"&amp;F622&amp;"|"&amp;I622))</f>
        <v>31.867133143721738</v>
      </c>
      <c r="AA622" s="20">
        <f>IFERROR(U622/Z622,"")</f>
        <v>0.83725623586874232</v>
      </c>
      <c r="AB622" s="4" t="str">
        <f>IF(OR(N622&lt;&gt;"REPORTED",U622=""),"NOT_APPLICABLE",IF(OR(AA622&lt;Unit_Value_Review_QC!$I$6,AA622&gt;Unit_Value_Review_QC!$I$5),"REVIEW","WITHIN_BAND"))</f>
        <v>WITHIN_BAND</v>
      </c>
    </row>
    <row r="623" spans="1:28">
      <c r="A623" s="1" t="s">
        <v>1009</v>
      </c>
      <c r="B623" s="6">
        <v>43922</v>
      </c>
      <c r="C623" s="1">
        <v>202004</v>
      </c>
      <c r="D623" s="1">
        <v>2020</v>
      </c>
      <c r="E623" s="1">
        <v>4</v>
      </c>
      <c r="F623" s="4" t="s">
        <v>271</v>
      </c>
      <c r="G623" s="4" t="s">
        <v>273</v>
      </c>
      <c r="H623" s="1">
        <v>204</v>
      </c>
      <c r="I623" s="4" t="s">
        <v>301</v>
      </c>
      <c r="J623" s="1" t="s">
        <v>302</v>
      </c>
      <c r="K623" s="1" t="s">
        <v>383</v>
      </c>
      <c r="L623" s="1">
        <v>3</v>
      </c>
      <c r="M623" s="1">
        <v>1</v>
      </c>
      <c r="N623" s="1" t="s">
        <v>384</v>
      </c>
      <c r="O623" s="1" t="s">
        <v>385</v>
      </c>
      <c r="P623" s="1">
        <v>0</v>
      </c>
      <c r="Q623" s="8">
        <v>40113</v>
      </c>
      <c r="R623" s="8">
        <v>1513</v>
      </c>
      <c r="S623" s="8">
        <v>6727</v>
      </c>
      <c r="T623" s="8" t="s">
        <v>386</v>
      </c>
      <c r="U623" s="9">
        <f>IF(R623&gt;0,Q623/R623,"")</f>
        <v>26.512227362855253</v>
      </c>
      <c r="V623" s="10">
        <f>SUMIFS(fct_world_monthly!$J$2:$J$361,fct_world_monthly!$C$2:$C$361,C623,fct_world_monthly!$F$2:$F$361,F623)</f>
        <v>13954909</v>
      </c>
      <c r="W623" s="11">
        <f>IF(V623&gt;0,Q623/V623,"")</f>
        <v>2.8744723451797501E-3</v>
      </c>
      <c r="X623" s="1" t="s">
        <v>232</v>
      </c>
      <c r="Y623" s="1" t="s">
        <v>166</v>
      </c>
      <c r="Z623" s="19">
        <f>IF(U623="","",SUMIFS(Unit_Value_Review_QC!$K$10:$K$53,Unit_Value_Review_QC!$I$10:$I$53,"PARTNER|"&amp;F623&amp;"|"&amp;I623))</f>
        <v>19.682231685892088</v>
      </c>
      <c r="AA623" s="20">
        <f>IFERROR(U623/Z623,"")</f>
        <v>1.3470132750169177</v>
      </c>
      <c r="AB623" s="4" t="str">
        <f>IF(OR(N623&lt;&gt;"REPORTED",U623=""),"NOT_APPLICABLE",IF(OR(AA623&lt;Unit_Value_Review_QC!$I$6,AA623&gt;Unit_Value_Review_QC!$I$5),"REVIEW","WITHIN_BAND"))</f>
        <v>WITHIN_BAND</v>
      </c>
    </row>
    <row r="624" spans="1:28">
      <c r="A624" s="1" t="s">
        <v>1010</v>
      </c>
      <c r="B624" s="6">
        <v>43922</v>
      </c>
      <c r="C624" s="1">
        <v>202004</v>
      </c>
      <c r="D624" s="1">
        <v>2020</v>
      </c>
      <c r="E624" s="1">
        <v>4</v>
      </c>
      <c r="F624" s="4" t="s">
        <v>271</v>
      </c>
      <c r="G624" s="4" t="s">
        <v>273</v>
      </c>
      <c r="H624" s="1">
        <v>662</v>
      </c>
      <c r="I624" s="4" t="s">
        <v>304</v>
      </c>
      <c r="J624" s="1" t="s">
        <v>305</v>
      </c>
      <c r="K624" s="1" t="s">
        <v>383</v>
      </c>
      <c r="L624" s="1">
        <v>3</v>
      </c>
      <c r="M624" s="1">
        <v>1</v>
      </c>
      <c r="N624" s="1" t="s">
        <v>384</v>
      </c>
      <c r="O624" s="1" t="s">
        <v>385</v>
      </c>
      <c r="P624" s="1">
        <v>0</v>
      </c>
      <c r="Q624" s="8">
        <v>32231</v>
      </c>
      <c r="R624" s="8">
        <v>939</v>
      </c>
      <c r="S624" s="8">
        <v>7600</v>
      </c>
      <c r="T624" s="8" t="s">
        <v>386</v>
      </c>
      <c r="U624" s="9">
        <f>IF(R624&gt;0,Q624/R624,"")</f>
        <v>34.324813631522893</v>
      </c>
      <c r="V624" s="10">
        <f>SUMIFS(fct_world_monthly!$J$2:$J$361,fct_world_monthly!$C$2:$C$361,C624,fct_world_monthly!$F$2:$F$361,F624)</f>
        <v>13954909</v>
      </c>
      <c r="W624" s="11">
        <f>IF(V624&gt;0,Q624/V624,"")</f>
        <v>2.3096531836932794E-3</v>
      </c>
      <c r="X624" s="1" t="s">
        <v>232</v>
      </c>
      <c r="Y624" s="1" t="s">
        <v>166</v>
      </c>
      <c r="Z624" s="19">
        <f>IF(U624="","",SUMIFS(Unit_Value_Review_QC!$K$10:$K$53,Unit_Value_Review_QC!$I$10:$I$53,"PARTNER|"&amp;F624&amp;"|"&amp;I624))</f>
        <v>19.366411423422985</v>
      </c>
      <c r="AA624" s="20">
        <f>IFERROR(U624/Z624,"")</f>
        <v>1.7723889512131428</v>
      </c>
      <c r="AB624" s="4" t="str">
        <f>IF(OR(N624&lt;&gt;"REPORTED",U624=""),"NOT_APPLICABLE",IF(OR(AA624&lt;Unit_Value_Review_QC!$I$6,AA624&gt;Unit_Value_Review_QC!$I$5),"REVIEW","WITHIN_BAND"))</f>
        <v>WITHIN_BAND</v>
      </c>
    </row>
    <row r="625" spans="1:28">
      <c r="A625" s="1" t="s">
        <v>1011</v>
      </c>
      <c r="B625" s="6">
        <v>43922</v>
      </c>
      <c r="C625" s="1">
        <v>202004</v>
      </c>
      <c r="D625" s="1">
        <v>2020</v>
      </c>
      <c r="E625" s="1">
        <v>4</v>
      </c>
      <c r="F625" s="4" t="s">
        <v>271</v>
      </c>
      <c r="G625" s="4" t="s">
        <v>273</v>
      </c>
      <c r="H625" s="1">
        <v>664</v>
      </c>
      <c r="I625" s="4" t="s">
        <v>307</v>
      </c>
      <c r="J625" s="1" t="s">
        <v>308</v>
      </c>
      <c r="K625" s="1" t="s">
        <v>383</v>
      </c>
      <c r="L625" s="1">
        <v>3</v>
      </c>
      <c r="M625" s="1">
        <v>1</v>
      </c>
      <c r="N625" s="1" t="s">
        <v>384</v>
      </c>
      <c r="O625" s="1" t="s">
        <v>385</v>
      </c>
      <c r="P625" s="1">
        <v>0</v>
      </c>
      <c r="Q625" s="8">
        <v>1254536</v>
      </c>
      <c r="R625" s="8">
        <v>50745</v>
      </c>
      <c r="S625" s="8">
        <v>220038</v>
      </c>
      <c r="T625" s="8" t="s">
        <v>386</v>
      </c>
      <c r="U625" s="9">
        <f>IF(R625&gt;0,Q625/R625,"")</f>
        <v>24.722356882451471</v>
      </c>
      <c r="V625" s="10">
        <f>SUMIFS(fct_world_monthly!$J$2:$J$361,fct_world_monthly!$C$2:$C$361,C625,fct_world_monthly!$F$2:$F$361,F625)</f>
        <v>13954909</v>
      </c>
      <c r="W625" s="11">
        <f>IF(V625&gt;0,Q625/V625,"")</f>
        <v>8.9899260539785683E-2</v>
      </c>
      <c r="X625" s="1" t="s">
        <v>232</v>
      </c>
      <c r="Y625" s="1" t="s">
        <v>166</v>
      </c>
      <c r="Z625" s="19">
        <f>IF(U625="","",SUMIFS(Unit_Value_Review_QC!$K$10:$K$53,Unit_Value_Review_QC!$I$10:$I$53,"PARTNER|"&amp;F625&amp;"|"&amp;I625))</f>
        <v>29.827360886039607</v>
      </c>
      <c r="AA625" s="20">
        <f>IFERROR(U625/Z625,"")</f>
        <v>0.8288482838594855</v>
      </c>
      <c r="AB625" s="4" t="str">
        <f>IF(OR(N625&lt;&gt;"REPORTED",U625=""),"NOT_APPLICABLE",IF(OR(AA625&lt;Unit_Value_Review_QC!$I$6,AA625&gt;Unit_Value_Review_QC!$I$5),"REVIEW","WITHIN_BAND"))</f>
        <v>WITHIN_BAND</v>
      </c>
    </row>
    <row r="626" spans="1:28">
      <c r="A626" s="1" t="s">
        <v>1012</v>
      </c>
      <c r="B626" s="6">
        <v>43922</v>
      </c>
      <c r="C626" s="1">
        <v>202004</v>
      </c>
      <c r="D626" s="1">
        <v>2020</v>
      </c>
      <c r="E626" s="1">
        <v>4</v>
      </c>
      <c r="F626" s="4" t="s">
        <v>271</v>
      </c>
      <c r="G626" s="4" t="s">
        <v>273</v>
      </c>
      <c r="H626" s="1">
        <v>666</v>
      </c>
      <c r="I626" s="4" t="s">
        <v>310</v>
      </c>
      <c r="J626" s="1" t="s">
        <v>311</v>
      </c>
      <c r="K626" s="1" t="s">
        <v>383</v>
      </c>
      <c r="L626" s="1">
        <v>3</v>
      </c>
      <c r="M626" s="1">
        <v>1</v>
      </c>
      <c r="N626" s="1" t="s">
        <v>384</v>
      </c>
      <c r="O626" s="1" t="s">
        <v>385</v>
      </c>
      <c r="P626" s="1">
        <v>0</v>
      </c>
      <c r="Q626" s="8">
        <v>555376</v>
      </c>
      <c r="R626" s="8">
        <v>39242</v>
      </c>
      <c r="S626" s="8">
        <v>125547</v>
      </c>
      <c r="T626" s="8" t="s">
        <v>386</v>
      </c>
      <c r="U626" s="9">
        <f>IF(R626&gt;0,Q626/R626,"")</f>
        <v>14.152591611028999</v>
      </c>
      <c r="V626" s="10">
        <f>SUMIFS(fct_world_monthly!$J$2:$J$361,fct_world_monthly!$C$2:$C$361,C626,fct_world_monthly!$F$2:$F$361,F626)</f>
        <v>13954909</v>
      </c>
      <c r="W626" s="11">
        <f>IF(V626&gt;0,Q626/V626,"")</f>
        <v>3.9797894776669632E-2</v>
      </c>
      <c r="X626" s="1" t="s">
        <v>232</v>
      </c>
      <c r="Y626" s="1" t="s">
        <v>166</v>
      </c>
      <c r="Z626" s="19">
        <f>IF(U626="","",SUMIFS(Unit_Value_Review_QC!$K$10:$K$53,Unit_Value_Review_QC!$I$10:$I$53,"PARTNER|"&amp;F626&amp;"|"&amp;I626))</f>
        <v>14.86106925541052</v>
      </c>
      <c r="AA626" s="20">
        <f>IFERROR(U626/Z626,"")</f>
        <v>0.9523266036780238</v>
      </c>
      <c r="AB626" s="4" t="str">
        <f>IF(OR(N626&lt;&gt;"REPORTED",U626=""),"NOT_APPLICABLE",IF(OR(AA626&lt;Unit_Value_Review_QC!$I$6,AA626&gt;Unit_Value_Review_QC!$I$5),"REVIEW","WITHIN_BAND"))</f>
        <v>WITHIN_BAND</v>
      </c>
    </row>
    <row r="627" spans="1:28">
      <c r="A627" s="1" t="s">
        <v>1013</v>
      </c>
      <c r="B627" s="6">
        <v>43922</v>
      </c>
      <c r="C627" s="1">
        <v>202004</v>
      </c>
      <c r="D627" s="1">
        <v>2020</v>
      </c>
      <c r="E627" s="1">
        <v>4</v>
      </c>
      <c r="F627" s="4" t="s">
        <v>271</v>
      </c>
      <c r="G627" s="4" t="s">
        <v>273</v>
      </c>
      <c r="H627" s="1">
        <v>669</v>
      </c>
      <c r="I627" s="4" t="s">
        <v>313</v>
      </c>
      <c r="J627" s="1" t="s">
        <v>314</v>
      </c>
      <c r="K627" s="1" t="s">
        <v>383</v>
      </c>
      <c r="L627" s="1">
        <v>3</v>
      </c>
      <c r="M627" s="1">
        <v>1</v>
      </c>
      <c r="N627" s="1" t="s">
        <v>384</v>
      </c>
      <c r="O627" s="1" t="s">
        <v>385</v>
      </c>
      <c r="P627" s="1">
        <v>0</v>
      </c>
      <c r="Q627" s="8">
        <v>1413076</v>
      </c>
      <c r="R627" s="8">
        <v>82132</v>
      </c>
      <c r="S627" s="8">
        <v>326007</v>
      </c>
      <c r="T627" s="8" t="s">
        <v>386</v>
      </c>
      <c r="U627" s="9">
        <f>IF(R627&gt;0,Q627/R627,"")</f>
        <v>17.204938391857009</v>
      </c>
      <c r="V627" s="10">
        <f>SUMIFS(fct_world_monthly!$J$2:$J$361,fct_world_monthly!$C$2:$C$361,C627,fct_world_monthly!$F$2:$F$361,F627)</f>
        <v>13954909</v>
      </c>
      <c r="W627" s="11">
        <f>IF(V627&gt;0,Q627/V627,"")</f>
        <v>0.1012601372033311</v>
      </c>
      <c r="X627" s="1" t="s">
        <v>232</v>
      </c>
      <c r="Y627" s="1" t="s">
        <v>166</v>
      </c>
      <c r="Z627" s="19">
        <f>IF(U627="","",SUMIFS(Unit_Value_Review_QC!$K$10:$K$53,Unit_Value_Review_QC!$I$10:$I$53,"PARTNER|"&amp;F627&amp;"|"&amp;I627))</f>
        <v>17.070169468034248</v>
      </c>
      <c r="AA627" s="20">
        <f>IFERROR(U627/Z627,"")</f>
        <v>1.0078949962433079</v>
      </c>
      <c r="AB627" s="4" t="str">
        <f>IF(OR(N627&lt;&gt;"REPORTED",U627=""),"NOT_APPLICABLE",IF(OR(AA627&lt;Unit_Value_Review_QC!$I$6,AA627&gt;Unit_Value_Review_QC!$I$5),"REVIEW","WITHIN_BAND"))</f>
        <v>WITHIN_BAND</v>
      </c>
    </row>
    <row r="628" spans="1:28">
      <c r="A628" s="1" t="s">
        <v>1014</v>
      </c>
      <c r="B628" s="6">
        <v>43922</v>
      </c>
      <c r="C628" s="1">
        <v>202004</v>
      </c>
      <c r="D628" s="1">
        <v>2020</v>
      </c>
      <c r="E628" s="1">
        <v>4</v>
      </c>
      <c r="F628" s="4" t="s">
        <v>271</v>
      </c>
      <c r="G628" s="4" t="s">
        <v>273</v>
      </c>
      <c r="H628" s="1">
        <v>676</v>
      </c>
      <c r="I628" s="4" t="s">
        <v>316</v>
      </c>
      <c r="J628" s="1" t="s">
        <v>317</v>
      </c>
      <c r="K628" s="1" t="s">
        <v>383</v>
      </c>
      <c r="L628" s="1">
        <v>3</v>
      </c>
      <c r="M628" s="1">
        <v>1</v>
      </c>
      <c r="N628" s="1" t="s">
        <v>384</v>
      </c>
      <c r="O628" s="1" t="s">
        <v>385</v>
      </c>
      <c r="P628" s="1">
        <v>0</v>
      </c>
      <c r="Q628" s="8">
        <v>262269</v>
      </c>
      <c r="R628" s="8">
        <v>13610</v>
      </c>
      <c r="S628" s="8">
        <v>42698</v>
      </c>
      <c r="T628" s="8" t="s">
        <v>386</v>
      </c>
      <c r="U628" s="9">
        <f>IF(R628&gt;0,Q628/R628,"")</f>
        <v>19.270315944158707</v>
      </c>
      <c r="V628" s="10">
        <f>SUMIFS(fct_world_monthly!$J$2:$J$361,fct_world_monthly!$C$2:$C$361,C628,fct_world_monthly!$F$2:$F$361,F628)</f>
        <v>13954909</v>
      </c>
      <c r="W628" s="11">
        <f>IF(V628&gt;0,Q628/V628,"")</f>
        <v>1.879403154832468E-2</v>
      </c>
      <c r="X628" s="1" t="s">
        <v>232</v>
      </c>
      <c r="Y628" s="1" t="s">
        <v>166</v>
      </c>
      <c r="Z628" s="19">
        <f>IF(U628="","",SUMIFS(Unit_Value_Review_QC!$K$10:$K$53,Unit_Value_Review_QC!$I$10:$I$53,"PARTNER|"&amp;F628&amp;"|"&amp;I628))</f>
        <v>29.259592038236608</v>
      </c>
      <c r="AA628" s="20">
        <f>IFERROR(U628/Z628,"")</f>
        <v>0.65859824426041702</v>
      </c>
      <c r="AB628" s="4" t="str">
        <f>IF(OR(N628&lt;&gt;"REPORTED",U628=""),"NOT_APPLICABLE",IF(OR(AA628&lt;Unit_Value_Review_QC!$I$6,AA628&gt;Unit_Value_Review_QC!$I$5),"REVIEW","WITHIN_BAND"))</f>
        <v>WITHIN_BAND</v>
      </c>
    </row>
    <row r="629" spans="1:28">
      <c r="A629" s="1" t="s">
        <v>1015</v>
      </c>
      <c r="B629" s="6">
        <v>43922</v>
      </c>
      <c r="C629" s="1">
        <v>202004</v>
      </c>
      <c r="D629" s="1">
        <v>2020</v>
      </c>
      <c r="E629" s="1">
        <v>4</v>
      </c>
      <c r="F629" s="4" t="s">
        <v>271</v>
      </c>
      <c r="G629" s="4" t="s">
        <v>273</v>
      </c>
      <c r="H629" s="1">
        <v>690</v>
      </c>
      <c r="I629" s="4" t="s">
        <v>319</v>
      </c>
      <c r="J629" s="1" t="s">
        <v>320</v>
      </c>
      <c r="K629" s="1" t="s">
        <v>383</v>
      </c>
      <c r="L629" s="1">
        <v>3</v>
      </c>
      <c r="M629" s="1">
        <v>1</v>
      </c>
      <c r="N629" s="1" t="s">
        <v>384</v>
      </c>
      <c r="O629" s="1" t="s">
        <v>385</v>
      </c>
      <c r="P629" s="1">
        <v>0</v>
      </c>
      <c r="Q629" s="8">
        <v>723762</v>
      </c>
      <c r="R629" s="8">
        <v>28186</v>
      </c>
      <c r="S629" s="8">
        <v>103548</v>
      </c>
      <c r="T629" s="8" t="s">
        <v>386</v>
      </c>
      <c r="U629" s="9">
        <f>IF(R629&gt;0,Q629/R629,"")</f>
        <v>25.678067125523309</v>
      </c>
      <c r="V629" s="10">
        <f>SUMIFS(fct_world_monthly!$J$2:$J$361,fct_world_monthly!$C$2:$C$361,C629,fct_world_monthly!$F$2:$F$361,F629)</f>
        <v>13954909</v>
      </c>
      <c r="W629" s="11">
        <f>IF(V629&gt;0,Q629/V629,"")</f>
        <v>5.1864329606162246E-2</v>
      </c>
      <c r="X629" s="1" t="s">
        <v>232</v>
      </c>
      <c r="Y629" s="1" t="s">
        <v>166</v>
      </c>
      <c r="Z629" s="19">
        <f>IF(U629="","",SUMIFS(Unit_Value_Review_QC!$K$10:$K$53,Unit_Value_Review_QC!$I$10:$I$53,"PARTNER|"&amp;F629&amp;"|"&amp;I629))</f>
        <v>24.149636282520802</v>
      </c>
      <c r="AA629" s="20">
        <f>IFERROR(U629/Z629,"")</f>
        <v>1.0632900150181046</v>
      </c>
      <c r="AB629" s="4" t="str">
        <f>IF(OR(N629&lt;&gt;"REPORTED",U629=""),"NOT_APPLICABLE",IF(OR(AA629&lt;Unit_Value_Review_QC!$I$6,AA629&gt;Unit_Value_Review_QC!$I$5),"REVIEW","WITHIN_BAND"))</f>
        <v>WITHIN_BAND</v>
      </c>
    </row>
    <row r="630" spans="1:28">
      <c r="A630" s="1" t="s">
        <v>1016</v>
      </c>
      <c r="B630" s="6">
        <v>43922</v>
      </c>
      <c r="C630" s="1">
        <v>202004</v>
      </c>
      <c r="D630" s="1">
        <v>2020</v>
      </c>
      <c r="E630" s="1">
        <v>4</v>
      </c>
      <c r="F630" s="4" t="s">
        <v>271</v>
      </c>
      <c r="G630" s="4" t="s">
        <v>273</v>
      </c>
      <c r="H630" s="1">
        <v>696</v>
      </c>
      <c r="I630" s="4" t="s">
        <v>322</v>
      </c>
      <c r="J630" s="1" t="s">
        <v>323</v>
      </c>
      <c r="K630" s="1" t="s">
        <v>383</v>
      </c>
      <c r="L630" s="1">
        <v>3</v>
      </c>
      <c r="M630" s="1">
        <v>1</v>
      </c>
      <c r="N630" s="1" t="s">
        <v>384</v>
      </c>
      <c r="O630" s="1" t="s">
        <v>385</v>
      </c>
      <c r="P630" s="1">
        <v>0</v>
      </c>
      <c r="Q630" s="8">
        <v>228868</v>
      </c>
      <c r="R630" s="8">
        <v>17794</v>
      </c>
      <c r="S630" s="8">
        <v>44629</v>
      </c>
      <c r="T630" s="8" t="s">
        <v>386</v>
      </c>
      <c r="U630" s="9">
        <f>IF(R630&gt;0,Q630/R630,"")</f>
        <v>12.862088344385748</v>
      </c>
      <c r="V630" s="10">
        <f>SUMIFS(fct_world_monthly!$J$2:$J$361,fct_world_monthly!$C$2:$C$361,C630,fct_world_monthly!$F$2:$F$361,F630)</f>
        <v>13954909</v>
      </c>
      <c r="W630" s="11">
        <f>IF(V630&gt;0,Q630/V630,"")</f>
        <v>1.640053690067058E-2</v>
      </c>
      <c r="X630" s="1" t="s">
        <v>232</v>
      </c>
      <c r="Y630" s="1" t="s">
        <v>166</v>
      </c>
      <c r="Z630" s="19">
        <f>IF(U630="","",SUMIFS(Unit_Value_Review_QC!$K$10:$K$53,Unit_Value_Review_QC!$I$10:$I$53,"PARTNER|"&amp;F630&amp;"|"&amp;I630))</f>
        <v>19.130986055641273</v>
      </c>
      <c r="AA630" s="20">
        <f>IFERROR(U630/Z630,"")</f>
        <v>0.67231706232899713</v>
      </c>
      <c r="AB630" s="4" t="str">
        <f>IF(OR(N630&lt;&gt;"REPORTED",U630=""),"NOT_APPLICABLE",IF(OR(AA630&lt;Unit_Value_Review_QC!$I$6,AA630&gt;Unit_Value_Review_QC!$I$5),"REVIEW","WITHIN_BAND"))</f>
        <v>WITHIN_BAND</v>
      </c>
    </row>
    <row r="631" spans="1:28">
      <c r="A631" s="1" t="s">
        <v>1017</v>
      </c>
      <c r="B631" s="6">
        <v>43922</v>
      </c>
      <c r="C631" s="1">
        <v>202004</v>
      </c>
      <c r="D631" s="1">
        <v>2020</v>
      </c>
      <c r="E631" s="1">
        <v>4</v>
      </c>
      <c r="F631" s="4" t="s">
        <v>271</v>
      </c>
      <c r="G631" s="4" t="s">
        <v>273</v>
      </c>
      <c r="H631" s="1">
        <v>720</v>
      </c>
      <c r="I631" s="4" t="s">
        <v>325</v>
      </c>
      <c r="J631" s="1" t="s">
        <v>326</v>
      </c>
      <c r="K631" s="1" t="s">
        <v>383</v>
      </c>
      <c r="L631" s="1">
        <v>3</v>
      </c>
      <c r="M631" s="1">
        <v>1</v>
      </c>
      <c r="N631" s="1" t="s">
        <v>384</v>
      </c>
      <c r="O631" s="1" t="s">
        <v>385</v>
      </c>
      <c r="P631" s="1">
        <v>0</v>
      </c>
      <c r="Q631" s="8">
        <v>3032312</v>
      </c>
      <c r="R631" s="8">
        <v>103484</v>
      </c>
      <c r="S631" s="8">
        <v>341034</v>
      </c>
      <c r="T631" s="8" t="s">
        <v>386</v>
      </c>
      <c r="U631" s="9">
        <f>IF(R631&gt;0,Q631/R631,"")</f>
        <v>29.302230296470952</v>
      </c>
      <c r="V631" s="10">
        <f>SUMIFS(fct_world_monthly!$J$2:$J$361,fct_world_monthly!$C$2:$C$361,C631,fct_world_monthly!$F$2:$F$361,F631)</f>
        <v>13954909</v>
      </c>
      <c r="W631" s="11">
        <f>IF(V631&gt;0,Q631/V631,"")</f>
        <v>0.21729357031278385</v>
      </c>
      <c r="X631" s="1" t="s">
        <v>232</v>
      </c>
      <c r="Y631" s="1" t="s">
        <v>166</v>
      </c>
      <c r="Z631" s="19">
        <f>IF(U631="","",SUMIFS(Unit_Value_Review_QC!$K$10:$K$53,Unit_Value_Review_QC!$I$10:$I$53,"PARTNER|"&amp;F631&amp;"|"&amp;I631))</f>
        <v>27.635683246354834</v>
      </c>
      <c r="AA631" s="20">
        <f>IFERROR(U631/Z631,"")</f>
        <v>1.0603041739645043</v>
      </c>
      <c r="AB631" s="4" t="str">
        <f>IF(OR(N631&lt;&gt;"REPORTED",U631=""),"NOT_APPLICABLE",IF(OR(AA631&lt;Unit_Value_Review_QC!$I$6,AA631&gt;Unit_Value_Review_QC!$I$5),"REVIEW","WITHIN_BAND"))</f>
        <v>WITHIN_BAND</v>
      </c>
    </row>
    <row r="632" spans="1:28">
      <c r="A632" s="1" t="s">
        <v>1018</v>
      </c>
      <c r="B632" s="6">
        <v>43922</v>
      </c>
      <c r="C632" s="1">
        <v>202004</v>
      </c>
      <c r="D632" s="1">
        <v>2020</v>
      </c>
      <c r="E632" s="1">
        <v>4</v>
      </c>
      <c r="F632" s="4" t="s">
        <v>278</v>
      </c>
      <c r="G632" s="4" t="s">
        <v>279</v>
      </c>
      <c r="H632" s="1">
        <v>52</v>
      </c>
      <c r="I632" s="4" t="s">
        <v>296</v>
      </c>
      <c r="J632" s="1" t="s">
        <v>297</v>
      </c>
      <c r="K632" s="1" t="s">
        <v>383</v>
      </c>
      <c r="L632" s="1">
        <v>3</v>
      </c>
      <c r="M632" s="1">
        <v>1</v>
      </c>
      <c r="N632" s="1" t="s">
        <v>384</v>
      </c>
      <c r="O632" s="1" t="s">
        <v>385</v>
      </c>
      <c r="P632" s="1">
        <v>0</v>
      </c>
      <c r="Q632" s="8">
        <v>244355</v>
      </c>
      <c r="R632" s="8">
        <v>7688</v>
      </c>
      <c r="S632" s="8">
        <v>24809</v>
      </c>
      <c r="T632" s="8" t="s">
        <v>386</v>
      </c>
      <c r="U632" s="9">
        <f>IF(R632&gt;0,Q632/R632,"")</f>
        <v>31.78394901144641</v>
      </c>
      <c r="V632" s="10">
        <f>SUMIFS(fct_world_monthly!$J$2:$J$361,fct_world_monthly!$C$2:$C$361,C632,fct_world_monthly!$F$2:$F$361,F632)</f>
        <v>16075495</v>
      </c>
      <c r="W632" s="11">
        <f>IF(V632&gt;0,Q632/V632,"")</f>
        <v>1.5200465055663916E-2</v>
      </c>
      <c r="X632" s="1" t="s">
        <v>232</v>
      </c>
      <c r="Y632" s="1" t="s">
        <v>166</v>
      </c>
      <c r="Z632" s="19">
        <f>IF(U632="","",SUMIFS(Unit_Value_Review_QC!$K$10:$K$53,Unit_Value_Review_QC!$I$10:$I$53,"PARTNER|"&amp;F632&amp;"|"&amp;I632))</f>
        <v>35.036766549381447</v>
      </c>
      <c r="AA632" s="20">
        <f>IFERROR(U632/Z632,"")</f>
        <v>0.90715988208128573</v>
      </c>
      <c r="AB632" s="4" t="str">
        <f>IF(OR(N632&lt;&gt;"REPORTED",U632=""),"NOT_APPLICABLE",IF(OR(AA632&lt;Unit_Value_Review_QC!$I$6,AA632&gt;Unit_Value_Review_QC!$I$5),"REVIEW","WITHIN_BAND"))</f>
        <v>WITHIN_BAND</v>
      </c>
    </row>
    <row r="633" spans="1:28">
      <c r="A633" s="1" t="s">
        <v>1019</v>
      </c>
      <c r="B633" s="6">
        <v>43922</v>
      </c>
      <c r="C633" s="1">
        <v>202004</v>
      </c>
      <c r="D633" s="1">
        <v>2020</v>
      </c>
      <c r="E633" s="1">
        <v>4</v>
      </c>
      <c r="F633" s="4" t="s">
        <v>278</v>
      </c>
      <c r="G633" s="4" t="s">
        <v>279</v>
      </c>
      <c r="H633" s="1">
        <v>204</v>
      </c>
      <c r="I633" s="4" t="s">
        <v>301</v>
      </c>
      <c r="J633" s="1" t="s">
        <v>302</v>
      </c>
      <c r="K633" s="1" t="s">
        <v>383</v>
      </c>
      <c r="L633" s="1">
        <v>3</v>
      </c>
      <c r="M633" s="1">
        <v>0</v>
      </c>
      <c r="N633" s="1" t="s">
        <v>998</v>
      </c>
      <c r="O633" s="1"/>
      <c r="P633" s="1">
        <v>0</v>
      </c>
      <c r="Q633" s="8">
        <v>0</v>
      </c>
      <c r="R633" s="8">
        <v>0</v>
      </c>
      <c r="S633" s="8">
        <v>0</v>
      </c>
      <c r="T633" s="8" t="s">
        <v>999</v>
      </c>
      <c r="U633" s="9" t="str">
        <f>IF(R633&gt;0,Q633/R633,"")</f>
        <v/>
      </c>
      <c r="V633" s="10">
        <f>SUMIFS(fct_world_monthly!$J$2:$J$361,fct_world_monthly!$C$2:$C$361,C633,fct_world_monthly!$F$2:$F$361,F633)</f>
        <v>16075495</v>
      </c>
      <c r="W633" s="11">
        <f>IF(V633&gt;0,Q633/V633,"")</f>
        <v>0</v>
      </c>
      <c r="X633" s="1" t="s">
        <v>232</v>
      </c>
      <c r="Y633" s="1" t="s">
        <v>166</v>
      </c>
      <c r="Z633" s="19" t="str">
        <f>IF(U633="","",SUMIFS(Unit_Value_Review_QC!$K$10:$K$53,Unit_Value_Review_QC!$I$10:$I$53,"PARTNER|"&amp;F633&amp;"|"&amp;I633))</f>
        <v/>
      </c>
      <c r="AA633" s="20" t="str">
        <f>IFERROR(U633/Z633,"")</f>
        <v/>
      </c>
      <c r="AB633" s="4" t="str">
        <f>IF(OR(N633&lt;&gt;"REPORTED",U633=""),"NOT_APPLICABLE",IF(OR(AA633&lt;Unit_Value_Review_QC!$I$6,AA633&gt;Unit_Value_Review_QC!$I$5),"REVIEW","WITHIN_BAND"))</f>
        <v>NOT_APPLICABLE</v>
      </c>
    </row>
    <row r="634" spans="1:28">
      <c r="A634" s="1" t="s">
        <v>1020</v>
      </c>
      <c r="B634" s="6">
        <v>43922</v>
      </c>
      <c r="C634" s="1">
        <v>202004</v>
      </c>
      <c r="D634" s="1">
        <v>2020</v>
      </c>
      <c r="E634" s="1">
        <v>4</v>
      </c>
      <c r="F634" s="4" t="s">
        <v>278</v>
      </c>
      <c r="G634" s="4" t="s">
        <v>279</v>
      </c>
      <c r="H634" s="1">
        <v>662</v>
      </c>
      <c r="I634" s="4" t="s">
        <v>304</v>
      </c>
      <c r="J634" s="1" t="s">
        <v>305</v>
      </c>
      <c r="K634" s="1" t="s">
        <v>383</v>
      </c>
      <c r="L634" s="1">
        <v>3</v>
      </c>
      <c r="M634" s="1">
        <v>1</v>
      </c>
      <c r="N634" s="1" t="s">
        <v>384</v>
      </c>
      <c r="O634" s="1" t="s">
        <v>385</v>
      </c>
      <c r="P634" s="1">
        <v>0</v>
      </c>
      <c r="Q634" s="8">
        <v>27981</v>
      </c>
      <c r="R634" s="8">
        <v>2747</v>
      </c>
      <c r="S634" s="8">
        <v>10354</v>
      </c>
      <c r="T634" s="8" t="s">
        <v>386</v>
      </c>
      <c r="U634" s="9">
        <f>IF(R634&gt;0,Q634/R634,"")</f>
        <v>10.186021113942482</v>
      </c>
      <c r="V634" s="10">
        <f>SUMIFS(fct_world_monthly!$J$2:$J$361,fct_world_monthly!$C$2:$C$361,C634,fct_world_monthly!$F$2:$F$361,F634)</f>
        <v>16075495</v>
      </c>
      <c r="W634" s="11">
        <f>IF(V634&gt;0,Q634/V634,"")</f>
        <v>1.7405995896238344E-3</v>
      </c>
      <c r="X634" s="1" t="s">
        <v>232</v>
      </c>
      <c r="Y634" s="1" t="s">
        <v>166</v>
      </c>
      <c r="Z634" s="19">
        <f>IF(U634="","",SUMIFS(Unit_Value_Review_QC!$K$10:$K$53,Unit_Value_Review_QC!$I$10:$I$53,"PARTNER|"&amp;F634&amp;"|"&amp;I634))</f>
        <v>11.552282298889692</v>
      </c>
      <c r="AA634" s="20">
        <f>IFERROR(U634/Z634,"")</f>
        <v>0.88173235819570273</v>
      </c>
      <c r="AB634" s="4" t="str">
        <f>IF(OR(N634&lt;&gt;"REPORTED",U634=""),"NOT_APPLICABLE",IF(OR(AA634&lt;Unit_Value_Review_QC!$I$6,AA634&gt;Unit_Value_Review_QC!$I$5),"REVIEW","WITHIN_BAND"))</f>
        <v>WITHIN_BAND</v>
      </c>
    </row>
    <row r="635" spans="1:28">
      <c r="A635" s="1" t="s">
        <v>1021</v>
      </c>
      <c r="B635" s="6">
        <v>43922</v>
      </c>
      <c r="C635" s="1">
        <v>202004</v>
      </c>
      <c r="D635" s="1">
        <v>2020</v>
      </c>
      <c r="E635" s="1">
        <v>4</v>
      </c>
      <c r="F635" s="4" t="s">
        <v>278</v>
      </c>
      <c r="G635" s="4" t="s">
        <v>279</v>
      </c>
      <c r="H635" s="1">
        <v>664</v>
      </c>
      <c r="I635" s="4" t="s">
        <v>307</v>
      </c>
      <c r="J635" s="1" t="s">
        <v>308</v>
      </c>
      <c r="K635" s="1" t="s">
        <v>383</v>
      </c>
      <c r="L635" s="1">
        <v>3</v>
      </c>
      <c r="M635" s="1">
        <v>1</v>
      </c>
      <c r="N635" s="1" t="s">
        <v>384</v>
      </c>
      <c r="O635" s="1" t="s">
        <v>385</v>
      </c>
      <c r="P635" s="1">
        <v>0</v>
      </c>
      <c r="Q635" s="8">
        <v>2340786</v>
      </c>
      <c r="R635" s="8">
        <v>116783</v>
      </c>
      <c r="S635" s="8">
        <v>499870</v>
      </c>
      <c r="T635" s="8" t="s">
        <v>386</v>
      </c>
      <c r="U635" s="9">
        <f>IF(R635&gt;0,Q635/R635,"")</f>
        <v>20.043893374891894</v>
      </c>
      <c r="V635" s="10">
        <f>SUMIFS(fct_world_monthly!$J$2:$J$361,fct_world_monthly!$C$2:$C$361,C635,fct_world_monthly!$F$2:$F$361,F635)</f>
        <v>16075495</v>
      </c>
      <c r="W635" s="11">
        <f>IF(V635&gt;0,Q635/V635,"")</f>
        <v>0.14561206357875761</v>
      </c>
      <c r="X635" s="1" t="s">
        <v>232</v>
      </c>
      <c r="Y635" s="1" t="s">
        <v>166</v>
      </c>
      <c r="Z635" s="19">
        <f>IF(U635="","",SUMIFS(Unit_Value_Review_QC!$K$10:$K$53,Unit_Value_Review_QC!$I$10:$I$53,"PARTNER|"&amp;F635&amp;"|"&amp;I635))</f>
        <v>20.753901094655859</v>
      </c>
      <c r="AA635" s="20">
        <f>IFERROR(U635/Z635,"")</f>
        <v>0.9657891922812144</v>
      </c>
      <c r="AB635" s="4" t="str">
        <f>IF(OR(N635&lt;&gt;"REPORTED",U635=""),"NOT_APPLICABLE",IF(OR(AA635&lt;Unit_Value_Review_QC!$I$6,AA635&gt;Unit_Value_Review_QC!$I$5),"REVIEW","WITHIN_BAND"))</f>
        <v>WITHIN_BAND</v>
      </c>
    </row>
    <row r="636" spans="1:28">
      <c r="A636" s="1" t="s">
        <v>1022</v>
      </c>
      <c r="B636" s="6">
        <v>43922</v>
      </c>
      <c r="C636" s="1">
        <v>202004</v>
      </c>
      <c r="D636" s="1">
        <v>2020</v>
      </c>
      <c r="E636" s="1">
        <v>4</v>
      </c>
      <c r="F636" s="4" t="s">
        <v>278</v>
      </c>
      <c r="G636" s="4" t="s">
        <v>279</v>
      </c>
      <c r="H636" s="1">
        <v>666</v>
      </c>
      <c r="I636" s="4" t="s">
        <v>310</v>
      </c>
      <c r="J636" s="1" t="s">
        <v>311</v>
      </c>
      <c r="K636" s="1" t="s">
        <v>383</v>
      </c>
      <c r="L636" s="1">
        <v>3</v>
      </c>
      <c r="M636" s="1">
        <v>1</v>
      </c>
      <c r="N636" s="1" t="s">
        <v>384</v>
      </c>
      <c r="O636" s="1" t="s">
        <v>385</v>
      </c>
      <c r="P636" s="1">
        <v>0</v>
      </c>
      <c r="Q636" s="8">
        <v>7220758</v>
      </c>
      <c r="R636" s="8">
        <v>416077</v>
      </c>
      <c r="S636" s="8">
        <v>1685440</v>
      </c>
      <c r="T636" s="8" t="s">
        <v>386</v>
      </c>
      <c r="U636" s="9">
        <f>IF(R636&gt;0,Q636/R636,"")</f>
        <v>17.35437911732684</v>
      </c>
      <c r="V636" s="10">
        <f>SUMIFS(fct_world_monthly!$J$2:$J$361,fct_world_monthly!$C$2:$C$361,C636,fct_world_monthly!$F$2:$F$361,F636)</f>
        <v>16075495</v>
      </c>
      <c r="W636" s="11">
        <f>IF(V636&gt;0,Q636/V636,"")</f>
        <v>0.44917795688406487</v>
      </c>
      <c r="X636" s="1" t="s">
        <v>232</v>
      </c>
      <c r="Y636" s="1" t="s">
        <v>166</v>
      </c>
      <c r="Z636" s="19">
        <f>IF(U636="","",SUMIFS(Unit_Value_Review_QC!$K$10:$K$53,Unit_Value_Review_QC!$I$10:$I$53,"PARTNER|"&amp;F636&amp;"|"&amp;I636))</f>
        <v>16.653214733323903</v>
      </c>
      <c r="AA636" s="20">
        <f>IFERROR(U636/Z636,"")</f>
        <v>1.0421038457277485</v>
      </c>
      <c r="AB636" s="4" t="str">
        <f>IF(OR(N636&lt;&gt;"REPORTED",U636=""),"NOT_APPLICABLE",IF(OR(AA636&lt;Unit_Value_Review_QC!$I$6,AA636&gt;Unit_Value_Review_QC!$I$5),"REVIEW","WITHIN_BAND"))</f>
        <v>WITHIN_BAND</v>
      </c>
    </row>
    <row r="637" spans="1:28">
      <c r="A637" s="1" t="s">
        <v>1023</v>
      </c>
      <c r="B637" s="6">
        <v>43922</v>
      </c>
      <c r="C637" s="1">
        <v>202004</v>
      </c>
      <c r="D637" s="1">
        <v>2020</v>
      </c>
      <c r="E637" s="1">
        <v>4</v>
      </c>
      <c r="F637" s="4" t="s">
        <v>278</v>
      </c>
      <c r="G637" s="4" t="s">
        <v>279</v>
      </c>
      <c r="H637" s="1">
        <v>669</v>
      </c>
      <c r="I637" s="4" t="s">
        <v>313</v>
      </c>
      <c r="J637" s="1" t="s">
        <v>314</v>
      </c>
      <c r="K637" s="1" t="s">
        <v>383</v>
      </c>
      <c r="L637" s="1">
        <v>3</v>
      </c>
      <c r="M637" s="1">
        <v>1</v>
      </c>
      <c r="N637" s="1" t="s">
        <v>384</v>
      </c>
      <c r="O637" s="1" t="s">
        <v>385</v>
      </c>
      <c r="P637" s="1">
        <v>0</v>
      </c>
      <c r="Q637" s="8">
        <v>74616</v>
      </c>
      <c r="R637" s="8">
        <v>2856</v>
      </c>
      <c r="S637" s="8">
        <v>12573</v>
      </c>
      <c r="T637" s="8" t="s">
        <v>386</v>
      </c>
      <c r="U637" s="9">
        <f>IF(R637&gt;0,Q637/R637,"")</f>
        <v>26.126050420168067</v>
      </c>
      <c r="V637" s="10">
        <f>SUMIFS(fct_world_monthly!$J$2:$J$361,fct_world_monthly!$C$2:$C$361,C637,fct_world_monthly!$F$2:$F$361,F637)</f>
        <v>16075495</v>
      </c>
      <c r="W637" s="11">
        <f>IF(V637&gt;0,Q637/V637,"")</f>
        <v>4.6415989056635583E-3</v>
      </c>
      <c r="X637" s="1" t="s">
        <v>232</v>
      </c>
      <c r="Y637" s="1" t="s">
        <v>166</v>
      </c>
      <c r="Z637" s="19">
        <f>IF(U637="","",SUMIFS(Unit_Value_Review_QC!$K$10:$K$53,Unit_Value_Review_QC!$I$10:$I$53,"PARTNER|"&amp;F637&amp;"|"&amp;I637))</f>
        <v>20.668787815742178</v>
      </c>
      <c r="AA637" s="20">
        <f>IFERROR(U637/Z637,"")</f>
        <v>1.2640339943046597</v>
      </c>
      <c r="AB637" s="4" t="str">
        <f>IF(OR(N637&lt;&gt;"REPORTED",U637=""),"NOT_APPLICABLE",IF(OR(AA637&lt;Unit_Value_Review_QC!$I$6,AA637&gt;Unit_Value_Review_QC!$I$5),"REVIEW","WITHIN_BAND"))</f>
        <v>WITHIN_BAND</v>
      </c>
    </row>
    <row r="638" spans="1:28">
      <c r="A638" s="1" t="s">
        <v>1024</v>
      </c>
      <c r="B638" s="6">
        <v>43922</v>
      </c>
      <c r="C638" s="1">
        <v>202004</v>
      </c>
      <c r="D638" s="1">
        <v>2020</v>
      </c>
      <c r="E638" s="1">
        <v>4</v>
      </c>
      <c r="F638" s="4" t="s">
        <v>278</v>
      </c>
      <c r="G638" s="4" t="s">
        <v>279</v>
      </c>
      <c r="H638" s="1">
        <v>676</v>
      </c>
      <c r="I638" s="4" t="s">
        <v>316</v>
      </c>
      <c r="J638" s="1" t="s">
        <v>317</v>
      </c>
      <c r="K638" s="1" t="s">
        <v>383</v>
      </c>
      <c r="L638" s="1">
        <v>3</v>
      </c>
      <c r="M638" s="1">
        <v>1</v>
      </c>
      <c r="N638" s="1" t="s">
        <v>384</v>
      </c>
      <c r="O638" s="1" t="s">
        <v>385</v>
      </c>
      <c r="P638" s="1">
        <v>0</v>
      </c>
      <c r="Q638" s="8">
        <v>40912</v>
      </c>
      <c r="R638" s="8">
        <v>1606</v>
      </c>
      <c r="S638" s="8">
        <v>5111</v>
      </c>
      <c r="T638" s="8" t="s">
        <v>386</v>
      </c>
      <c r="U638" s="9">
        <f>IF(R638&gt;0,Q638/R638,"")</f>
        <v>25.474470734744706</v>
      </c>
      <c r="V638" s="10">
        <f>SUMIFS(fct_world_monthly!$J$2:$J$361,fct_world_monthly!$C$2:$C$361,C638,fct_world_monthly!$F$2:$F$361,F638)</f>
        <v>16075495</v>
      </c>
      <c r="W638" s="11">
        <f>IF(V638&gt;0,Q638/V638,"")</f>
        <v>2.5449916161213075E-3</v>
      </c>
      <c r="X638" s="1" t="s">
        <v>232</v>
      </c>
      <c r="Y638" s="1" t="s">
        <v>166</v>
      </c>
      <c r="Z638" s="19">
        <f>IF(U638="","",SUMIFS(Unit_Value_Review_QC!$K$10:$K$53,Unit_Value_Review_QC!$I$10:$I$53,"PARTNER|"&amp;F638&amp;"|"&amp;I638))</f>
        <v>22.71683967704729</v>
      </c>
      <c r="AA638" s="20">
        <f>IFERROR(U638/Z638,"")</f>
        <v>1.121391491814052</v>
      </c>
      <c r="AB638" s="4" t="str">
        <f>IF(OR(N638&lt;&gt;"REPORTED",U638=""),"NOT_APPLICABLE",IF(OR(AA638&lt;Unit_Value_Review_QC!$I$6,AA638&gt;Unit_Value_Review_QC!$I$5),"REVIEW","WITHIN_BAND"))</f>
        <v>WITHIN_BAND</v>
      </c>
    </row>
    <row r="639" spans="1:28">
      <c r="A639" s="1" t="s">
        <v>1025</v>
      </c>
      <c r="B639" s="6">
        <v>43922</v>
      </c>
      <c r="C639" s="1">
        <v>202004</v>
      </c>
      <c r="D639" s="1">
        <v>2020</v>
      </c>
      <c r="E639" s="1">
        <v>4</v>
      </c>
      <c r="F639" s="4" t="s">
        <v>278</v>
      </c>
      <c r="G639" s="4" t="s">
        <v>279</v>
      </c>
      <c r="H639" s="1">
        <v>690</v>
      </c>
      <c r="I639" s="4" t="s">
        <v>319</v>
      </c>
      <c r="J639" s="1" t="s">
        <v>320</v>
      </c>
      <c r="K639" s="1" t="s">
        <v>383</v>
      </c>
      <c r="L639" s="1">
        <v>3</v>
      </c>
      <c r="M639" s="1">
        <v>1</v>
      </c>
      <c r="N639" s="1" t="s">
        <v>384</v>
      </c>
      <c r="O639" s="1" t="s">
        <v>385</v>
      </c>
      <c r="P639" s="1">
        <v>0</v>
      </c>
      <c r="Q639" s="8">
        <v>771026</v>
      </c>
      <c r="R639" s="8">
        <v>32091</v>
      </c>
      <c r="S639" s="8">
        <v>92249</v>
      </c>
      <c r="T639" s="8" t="s">
        <v>386</v>
      </c>
      <c r="U639" s="9">
        <f>IF(R639&gt;0,Q639/R639,"")</f>
        <v>24.026237886011653</v>
      </c>
      <c r="V639" s="10">
        <f>SUMIFS(fct_world_monthly!$J$2:$J$361,fct_world_monthly!$C$2:$C$361,C639,fct_world_monthly!$F$2:$F$361,F639)</f>
        <v>16075495</v>
      </c>
      <c r="W639" s="11">
        <f>IF(V639&gt;0,Q639/V639,"")</f>
        <v>4.7962815452961167E-2</v>
      </c>
      <c r="X639" s="1" t="s">
        <v>232</v>
      </c>
      <c r="Y639" s="1" t="s">
        <v>166</v>
      </c>
      <c r="Z639" s="19">
        <f>IF(U639="","",SUMIFS(Unit_Value_Review_QC!$K$10:$K$53,Unit_Value_Review_QC!$I$10:$I$53,"PARTNER|"&amp;F639&amp;"|"&amp;I639))</f>
        <v>28.158453665195097</v>
      </c>
      <c r="AA639" s="20">
        <f>IFERROR(U639/Z639,"")</f>
        <v>0.85325132451108221</v>
      </c>
      <c r="AB639" s="4" t="str">
        <f>IF(OR(N639&lt;&gt;"REPORTED",U639=""),"NOT_APPLICABLE",IF(OR(AA639&lt;Unit_Value_Review_QC!$I$6,AA639&gt;Unit_Value_Review_QC!$I$5),"REVIEW","WITHIN_BAND"))</f>
        <v>WITHIN_BAND</v>
      </c>
    </row>
    <row r="640" spans="1:28">
      <c r="A640" s="1" t="s">
        <v>1026</v>
      </c>
      <c r="B640" s="6">
        <v>43922</v>
      </c>
      <c r="C640" s="1">
        <v>202004</v>
      </c>
      <c r="D640" s="1">
        <v>2020</v>
      </c>
      <c r="E640" s="1">
        <v>4</v>
      </c>
      <c r="F640" s="4" t="s">
        <v>278</v>
      </c>
      <c r="G640" s="4" t="s">
        <v>279</v>
      </c>
      <c r="H640" s="1">
        <v>696</v>
      </c>
      <c r="I640" s="4" t="s">
        <v>322</v>
      </c>
      <c r="J640" s="1" t="s">
        <v>323</v>
      </c>
      <c r="K640" s="1" t="s">
        <v>383</v>
      </c>
      <c r="L640" s="1">
        <v>3</v>
      </c>
      <c r="M640" s="1">
        <v>1</v>
      </c>
      <c r="N640" s="1" t="s">
        <v>384</v>
      </c>
      <c r="O640" s="1" t="s">
        <v>385</v>
      </c>
      <c r="P640" s="1">
        <v>0</v>
      </c>
      <c r="Q640" s="8">
        <v>630392</v>
      </c>
      <c r="R640" s="8">
        <v>22012</v>
      </c>
      <c r="S640" s="8">
        <v>78764</v>
      </c>
      <c r="T640" s="8" t="s">
        <v>386</v>
      </c>
      <c r="U640" s="9">
        <f>IF(R640&gt;0,Q640/R640,"")</f>
        <v>28.63856078502635</v>
      </c>
      <c r="V640" s="10">
        <f>SUMIFS(fct_world_monthly!$J$2:$J$361,fct_world_monthly!$C$2:$C$361,C640,fct_world_monthly!$F$2:$F$361,F640)</f>
        <v>16075495</v>
      </c>
      <c r="W640" s="11">
        <f>IF(V640&gt;0,Q640/V640,"")</f>
        <v>3.9214468979026772E-2</v>
      </c>
      <c r="X640" s="1" t="s">
        <v>232</v>
      </c>
      <c r="Y640" s="1" t="s">
        <v>166</v>
      </c>
      <c r="Z640" s="19">
        <f>IF(U640="","",SUMIFS(Unit_Value_Review_QC!$K$10:$K$53,Unit_Value_Review_QC!$I$10:$I$53,"PARTNER|"&amp;F640&amp;"|"&amp;I640))</f>
        <v>25.266638688646662</v>
      </c>
      <c r="AA640" s="20">
        <f>IFERROR(U640/Z640,"")</f>
        <v>1.1334535288975669</v>
      </c>
      <c r="AB640" s="4" t="str">
        <f>IF(OR(N640&lt;&gt;"REPORTED",U640=""),"NOT_APPLICABLE",IF(OR(AA640&lt;Unit_Value_Review_QC!$I$6,AA640&gt;Unit_Value_Review_QC!$I$5),"REVIEW","WITHIN_BAND"))</f>
        <v>WITHIN_BAND</v>
      </c>
    </row>
    <row r="641" spans="1:28">
      <c r="A641" s="1" t="s">
        <v>1027</v>
      </c>
      <c r="B641" s="6">
        <v>43922</v>
      </c>
      <c r="C641" s="1">
        <v>202004</v>
      </c>
      <c r="D641" s="1">
        <v>2020</v>
      </c>
      <c r="E641" s="1">
        <v>4</v>
      </c>
      <c r="F641" s="4" t="s">
        <v>278</v>
      </c>
      <c r="G641" s="4" t="s">
        <v>279</v>
      </c>
      <c r="H641" s="1">
        <v>720</v>
      </c>
      <c r="I641" s="4" t="s">
        <v>325</v>
      </c>
      <c r="J641" s="1" t="s">
        <v>326</v>
      </c>
      <c r="K641" s="1" t="s">
        <v>383</v>
      </c>
      <c r="L641" s="1">
        <v>3</v>
      </c>
      <c r="M641" s="1">
        <v>1</v>
      </c>
      <c r="N641" s="1" t="s">
        <v>384</v>
      </c>
      <c r="O641" s="1" t="s">
        <v>385</v>
      </c>
      <c r="P641" s="1">
        <v>0</v>
      </c>
      <c r="Q641" s="8">
        <v>1591171</v>
      </c>
      <c r="R641" s="8">
        <v>55747</v>
      </c>
      <c r="S641" s="8">
        <v>166614</v>
      </c>
      <c r="T641" s="8" t="s">
        <v>386</v>
      </c>
      <c r="U641" s="9">
        <f>IF(R641&gt;0,Q641/R641,"")</f>
        <v>28.54271978761189</v>
      </c>
      <c r="V641" s="10">
        <f>SUMIFS(fct_world_monthly!$J$2:$J$361,fct_world_monthly!$C$2:$C$361,C641,fct_world_monthly!$F$2:$F$361,F641)</f>
        <v>16075495</v>
      </c>
      <c r="W641" s="11">
        <f>IF(V641&gt;0,Q641/V641,"")</f>
        <v>9.8981151124739861E-2</v>
      </c>
      <c r="X641" s="1" t="s">
        <v>232</v>
      </c>
      <c r="Y641" s="1" t="s">
        <v>166</v>
      </c>
      <c r="Z641" s="19">
        <f>IF(U641="","",SUMIFS(Unit_Value_Review_QC!$K$10:$K$53,Unit_Value_Review_QC!$I$10:$I$53,"PARTNER|"&amp;F641&amp;"|"&amp;I641))</f>
        <v>23.211497613909994</v>
      </c>
      <c r="AA641" s="20">
        <f>IFERROR(U641/Z641,"")</f>
        <v>1.2296802327182477</v>
      </c>
      <c r="AB641" s="4" t="str">
        <f>IF(OR(N641&lt;&gt;"REPORTED",U641=""),"NOT_APPLICABLE",IF(OR(AA641&lt;Unit_Value_Review_QC!$I$6,AA641&gt;Unit_Value_Review_QC!$I$5),"REVIEW","WITHIN_BAND"))</f>
        <v>WITHIN_BAND</v>
      </c>
    </row>
    <row r="642" spans="1:28">
      <c r="A642" s="1" t="s">
        <v>1028</v>
      </c>
      <c r="B642" s="6">
        <v>43952</v>
      </c>
      <c r="C642" s="1">
        <v>202005</v>
      </c>
      <c r="D642" s="1">
        <v>2020</v>
      </c>
      <c r="E642" s="1">
        <v>5</v>
      </c>
      <c r="F642" s="4" t="s">
        <v>256</v>
      </c>
      <c r="G642" s="4" t="s">
        <v>258</v>
      </c>
      <c r="H642" s="1">
        <v>52</v>
      </c>
      <c r="I642" s="4" t="s">
        <v>296</v>
      </c>
      <c r="J642" s="1" t="s">
        <v>297</v>
      </c>
      <c r="K642" s="1" t="s">
        <v>383</v>
      </c>
      <c r="L642" s="1">
        <v>3</v>
      </c>
      <c r="M642" s="1">
        <v>1</v>
      </c>
      <c r="N642" s="1" t="s">
        <v>384</v>
      </c>
      <c r="O642" s="1" t="s">
        <v>385</v>
      </c>
      <c r="P642" s="1">
        <v>0</v>
      </c>
      <c r="Q642" s="8">
        <v>4784475</v>
      </c>
      <c r="R642" s="8">
        <v>255321</v>
      </c>
      <c r="S642" s="8">
        <v>1339386</v>
      </c>
      <c r="T642" s="8" t="s">
        <v>386</v>
      </c>
      <c r="U642" s="9">
        <f>IF(R642&gt;0,Q642/R642,"")</f>
        <v>18.739057891830285</v>
      </c>
      <c r="V642" s="10">
        <f>SUMIFS(fct_world_monthly!$J$2:$J$361,fct_world_monthly!$C$2:$C$361,C642,fct_world_monthly!$F$2:$F$361,F642)</f>
        <v>61113796</v>
      </c>
      <c r="W642" s="11">
        <f>IF(V642&gt;0,Q642/V642,"")</f>
        <v>7.8287969544552596E-2</v>
      </c>
      <c r="X642" s="1" t="s">
        <v>232</v>
      </c>
      <c r="Y642" s="1" t="s">
        <v>166</v>
      </c>
      <c r="Z642" s="19">
        <f>IF(U642="","",SUMIFS(Unit_Value_Review_QC!$K$10:$K$53,Unit_Value_Review_QC!$I$10:$I$53,"PARTNER|"&amp;F642&amp;"|"&amp;I642))</f>
        <v>20.461444760337919</v>
      </c>
      <c r="AA642" s="20">
        <f>IFERROR(U642/Z642,"")</f>
        <v>0.91582281267614707</v>
      </c>
      <c r="AB642" s="4" t="str">
        <f>IF(OR(N642&lt;&gt;"REPORTED",U642=""),"NOT_APPLICABLE",IF(OR(AA642&lt;Unit_Value_Review_QC!$I$6,AA642&gt;Unit_Value_Review_QC!$I$5),"REVIEW","WITHIN_BAND"))</f>
        <v>WITHIN_BAND</v>
      </c>
    </row>
    <row r="643" spans="1:28">
      <c r="A643" s="1" t="s">
        <v>1029</v>
      </c>
      <c r="B643" s="6">
        <v>43952</v>
      </c>
      <c r="C643" s="1">
        <v>202005</v>
      </c>
      <c r="D643" s="1">
        <v>2020</v>
      </c>
      <c r="E643" s="1">
        <v>5</v>
      </c>
      <c r="F643" s="4" t="s">
        <v>256</v>
      </c>
      <c r="G643" s="4" t="s">
        <v>258</v>
      </c>
      <c r="H643" s="1">
        <v>204</v>
      </c>
      <c r="I643" s="4" t="s">
        <v>301</v>
      </c>
      <c r="J643" s="1" t="s">
        <v>302</v>
      </c>
      <c r="K643" s="1" t="s">
        <v>383</v>
      </c>
      <c r="L643" s="1">
        <v>3</v>
      </c>
      <c r="M643" s="1">
        <v>1</v>
      </c>
      <c r="N643" s="1" t="s">
        <v>384</v>
      </c>
      <c r="O643" s="1" t="s">
        <v>385</v>
      </c>
      <c r="P643" s="1">
        <v>0</v>
      </c>
      <c r="Q643" s="8">
        <v>233742</v>
      </c>
      <c r="R643" s="8">
        <v>41599</v>
      </c>
      <c r="S643" s="8">
        <v>249780</v>
      </c>
      <c r="T643" s="8" t="s">
        <v>386</v>
      </c>
      <c r="U643" s="9">
        <f>IF(R643&gt;0,Q643/R643,"")</f>
        <v>5.618933147431429</v>
      </c>
      <c r="V643" s="10">
        <f>SUMIFS(fct_world_monthly!$J$2:$J$361,fct_world_monthly!$C$2:$C$361,C643,fct_world_monthly!$F$2:$F$361,F643)</f>
        <v>61113796</v>
      </c>
      <c r="W643" s="11">
        <f>IF(V643&gt;0,Q643/V643,"")</f>
        <v>3.8247010544067662E-3</v>
      </c>
      <c r="X643" s="1" t="s">
        <v>232</v>
      </c>
      <c r="Y643" s="1" t="s">
        <v>166</v>
      </c>
      <c r="Z643" s="19">
        <f>IF(U643="","",SUMIFS(Unit_Value_Review_QC!$K$10:$K$53,Unit_Value_Review_QC!$I$10:$I$53,"PARTNER|"&amp;F643&amp;"|"&amp;I643))</f>
        <v>7.8392981154747989</v>
      </c>
      <c r="AA643" s="20">
        <f>IFERROR(U643/Z643,"")</f>
        <v>0.71676482571056166</v>
      </c>
      <c r="AB643" s="4" t="str">
        <f>IF(OR(N643&lt;&gt;"REPORTED",U643=""),"NOT_APPLICABLE",IF(OR(AA643&lt;Unit_Value_Review_QC!$I$6,AA643&gt;Unit_Value_Review_QC!$I$5),"REVIEW","WITHIN_BAND"))</f>
        <v>WITHIN_BAND</v>
      </c>
    </row>
    <row r="644" spans="1:28">
      <c r="A644" s="1" t="s">
        <v>1030</v>
      </c>
      <c r="B644" s="6">
        <v>43952</v>
      </c>
      <c r="C644" s="1">
        <v>202005</v>
      </c>
      <c r="D644" s="1">
        <v>2020</v>
      </c>
      <c r="E644" s="1">
        <v>5</v>
      </c>
      <c r="F644" s="4" t="s">
        <v>256</v>
      </c>
      <c r="G644" s="4" t="s">
        <v>258</v>
      </c>
      <c r="H644" s="1">
        <v>662</v>
      </c>
      <c r="I644" s="4" t="s">
        <v>304</v>
      </c>
      <c r="J644" s="1" t="s">
        <v>305</v>
      </c>
      <c r="K644" s="1" t="s">
        <v>383</v>
      </c>
      <c r="L644" s="1">
        <v>3</v>
      </c>
      <c r="M644" s="1">
        <v>1</v>
      </c>
      <c r="N644" s="1" t="s">
        <v>384</v>
      </c>
      <c r="O644" s="1" t="s">
        <v>385</v>
      </c>
      <c r="P644" s="1">
        <v>0</v>
      </c>
      <c r="Q644" s="8">
        <v>2854895</v>
      </c>
      <c r="R644" s="8">
        <v>239491</v>
      </c>
      <c r="S644" s="8">
        <v>872914</v>
      </c>
      <c r="T644" s="8" t="s">
        <v>386</v>
      </c>
      <c r="U644" s="9">
        <f>IF(R644&gt;0,Q644/R644,"")</f>
        <v>11.920677603751288</v>
      </c>
      <c r="V644" s="10">
        <f>SUMIFS(fct_world_monthly!$J$2:$J$361,fct_world_monthly!$C$2:$C$361,C644,fct_world_monthly!$F$2:$F$361,F644)</f>
        <v>61113796</v>
      </c>
      <c r="W644" s="11">
        <f>IF(V644&gt;0,Q644/V644,"")</f>
        <v>4.6714411259938755E-2</v>
      </c>
      <c r="X644" s="1" t="s">
        <v>232</v>
      </c>
      <c r="Y644" s="1" t="s">
        <v>166</v>
      </c>
      <c r="Z644" s="19">
        <f>IF(U644="","",SUMIFS(Unit_Value_Review_QC!$K$10:$K$53,Unit_Value_Review_QC!$I$10:$I$53,"PARTNER|"&amp;F644&amp;"|"&amp;I644))</f>
        <v>10.235891461787936</v>
      </c>
      <c r="AA644" s="20">
        <f>IFERROR(U644/Z644,"")</f>
        <v>1.1645959365877319</v>
      </c>
      <c r="AB644" s="4" t="str">
        <f>IF(OR(N644&lt;&gt;"REPORTED",U644=""),"NOT_APPLICABLE",IF(OR(AA644&lt;Unit_Value_Review_QC!$I$6,AA644&gt;Unit_Value_Review_QC!$I$5),"REVIEW","WITHIN_BAND"))</f>
        <v>WITHIN_BAND</v>
      </c>
    </row>
    <row r="645" spans="1:28">
      <c r="A645" s="1" t="s">
        <v>1031</v>
      </c>
      <c r="B645" s="6">
        <v>43952</v>
      </c>
      <c r="C645" s="1">
        <v>202005</v>
      </c>
      <c r="D645" s="1">
        <v>2020</v>
      </c>
      <c r="E645" s="1">
        <v>5</v>
      </c>
      <c r="F645" s="4" t="s">
        <v>256</v>
      </c>
      <c r="G645" s="4" t="s">
        <v>258</v>
      </c>
      <c r="H645" s="1">
        <v>664</v>
      </c>
      <c r="I645" s="4" t="s">
        <v>307</v>
      </c>
      <c r="J645" s="1" t="s">
        <v>308</v>
      </c>
      <c r="K645" s="1" t="s">
        <v>383</v>
      </c>
      <c r="L645" s="1">
        <v>3</v>
      </c>
      <c r="M645" s="1">
        <v>1</v>
      </c>
      <c r="N645" s="1" t="s">
        <v>384</v>
      </c>
      <c r="O645" s="1" t="s">
        <v>385</v>
      </c>
      <c r="P645" s="1">
        <v>0</v>
      </c>
      <c r="Q645" s="8">
        <v>1986857</v>
      </c>
      <c r="R645" s="8">
        <v>151687</v>
      </c>
      <c r="S645" s="8">
        <v>1039876</v>
      </c>
      <c r="T645" s="8" t="s">
        <v>386</v>
      </c>
      <c r="U645" s="9">
        <f>IF(R645&gt;0,Q645/R645,"")</f>
        <v>13.098399994725982</v>
      </c>
      <c r="V645" s="10">
        <f>SUMIFS(fct_world_monthly!$J$2:$J$361,fct_world_monthly!$C$2:$C$361,C645,fct_world_monthly!$F$2:$F$361,F645)</f>
        <v>61113796</v>
      </c>
      <c r="W645" s="11">
        <f>IF(V645&gt;0,Q645/V645,"")</f>
        <v>3.2510777108330828E-2</v>
      </c>
      <c r="X645" s="1" t="s">
        <v>232</v>
      </c>
      <c r="Y645" s="1" t="s">
        <v>166</v>
      </c>
      <c r="Z645" s="19">
        <f>IF(U645="","",SUMIFS(Unit_Value_Review_QC!$K$10:$K$53,Unit_Value_Review_QC!$I$10:$I$53,"PARTNER|"&amp;F645&amp;"|"&amp;I645))</f>
        <v>13.594059812928137</v>
      </c>
      <c r="AA645" s="20">
        <f>IFERROR(U645/Z645,"")</f>
        <v>0.96353849953412918</v>
      </c>
      <c r="AB645" s="4" t="str">
        <f>IF(OR(N645&lt;&gt;"REPORTED",U645=""),"NOT_APPLICABLE",IF(OR(AA645&lt;Unit_Value_Review_QC!$I$6,AA645&gt;Unit_Value_Review_QC!$I$5),"REVIEW","WITHIN_BAND"))</f>
        <v>WITHIN_BAND</v>
      </c>
    </row>
    <row r="646" spans="1:28">
      <c r="A646" s="1" t="s">
        <v>1032</v>
      </c>
      <c r="B646" s="6">
        <v>43952</v>
      </c>
      <c r="C646" s="1">
        <v>202005</v>
      </c>
      <c r="D646" s="1">
        <v>2020</v>
      </c>
      <c r="E646" s="1">
        <v>5</v>
      </c>
      <c r="F646" s="4" t="s">
        <v>256</v>
      </c>
      <c r="G646" s="4" t="s">
        <v>258</v>
      </c>
      <c r="H646" s="1">
        <v>666</v>
      </c>
      <c r="I646" s="4" t="s">
        <v>310</v>
      </c>
      <c r="J646" s="1" t="s">
        <v>311</v>
      </c>
      <c r="K646" s="1" t="s">
        <v>383</v>
      </c>
      <c r="L646" s="1">
        <v>3</v>
      </c>
      <c r="M646" s="1">
        <v>1</v>
      </c>
      <c r="N646" s="1" t="s">
        <v>384</v>
      </c>
      <c r="O646" s="1" t="s">
        <v>385</v>
      </c>
      <c r="P646" s="1">
        <v>0</v>
      </c>
      <c r="Q646" s="8">
        <v>10913216</v>
      </c>
      <c r="R646" s="8">
        <v>1019896</v>
      </c>
      <c r="S646" s="8">
        <v>7144157</v>
      </c>
      <c r="T646" s="8" t="s">
        <v>386</v>
      </c>
      <c r="U646" s="9">
        <f>IF(R646&gt;0,Q646/R646,"")</f>
        <v>10.700322385811887</v>
      </c>
      <c r="V646" s="10">
        <f>SUMIFS(fct_world_monthly!$J$2:$J$361,fct_world_monthly!$C$2:$C$361,C646,fct_world_monthly!$F$2:$F$361,F646)</f>
        <v>61113796</v>
      </c>
      <c r="W646" s="11">
        <f>IF(V646&gt;0,Q646/V646,"")</f>
        <v>0.17857205269985194</v>
      </c>
      <c r="X646" s="1" t="s">
        <v>232</v>
      </c>
      <c r="Y646" s="1" t="s">
        <v>166</v>
      </c>
      <c r="Z646" s="19">
        <f>IF(U646="","",SUMIFS(Unit_Value_Review_QC!$K$10:$K$53,Unit_Value_Review_QC!$I$10:$I$53,"PARTNER|"&amp;F646&amp;"|"&amp;I646))</f>
        <v>10.323147527272614</v>
      </c>
      <c r="AA646" s="20">
        <f>IFERROR(U646/Z646,"")</f>
        <v>1.0365368079399058</v>
      </c>
      <c r="AB646" s="4" t="str">
        <f>IF(OR(N646&lt;&gt;"REPORTED",U646=""),"NOT_APPLICABLE",IF(OR(AA646&lt;Unit_Value_Review_QC!$I$6,AA646&gt;Unit_Value_Review_QC!$I$5),"REVIEW","WITHIN_BAND"))</f>
        <v>WITHIN_BAND</v>
      </c>
    </row>
    <row r="647" spans="1:28">
      <c r="A647" s="1" t="s">
        <v>1033</v>
      </c>
      <c r="B647" s="6">
        <v>43952</v>
      </c>
      <c r="C647" s="1">
        <v>202005</v>
      </c>
      <c r="D647" s="1">
        <v>2020</v>
      </c>
      <c r="E647" s="1">
        <v>5</v>
      </c>
      <c r="F647" s="4" t="s">
        <v>256</v>
      </c>
      <c r="G647" s="4" t="s">
        <v>258</v>
      </c>
      <c r="H647" s="1">
        <v>669</v>
      </c>
      <c r="I647" s="4" t="s">
        <v>313</v>
      </c>
      <c r="J647" s="1" t="s">
        <v>314</v>
      </c>
      <c r="K647" s="1" t="s">
        <v>383</v>
      </c>
      <c r="L647" s="1">
        <v>3</v>
      </c>
      <c r="M647" s="1">
        <v>1</v>
      </c>
      <c r="N647" s="1" t="s">
        <v>384</v>
      </c>
      <c r="O647" s="1" t="s">
        <v>385</v>
      </c>
      <c r="P647" s="1">
        <v>0</v>
      </c>
      <c r="Q647" s="8">
        <v>919983</v>
      </c>
      <c r="R647" s="8">
        <v>66336</v>
      </c>
      <c r="S647" s="8">
        <v>356514</v>
      </c>
      <c r="T647" s="8" t="s">
        <v>386</v>
      </c>
      <c r="U647" s="9">
        <f>IF(R647&gt;0,Q647/R647,"")</f>
        <v>13.868532923299567</v>
      </c>
      <c r="V647" s="10">
        <f>SUMIFS(fct_world_monthly!$J$2:$J$361,fct_world_monthly!$C$2:$C$361,C647,fct_world_monthly!$F$2:$F$361,F647)</f>
        <v>61113796</v>
      </c>
      <c r="W647" s="11">
        <f>IF(V647&gt;0,Q647/V647,"")</f>
        <v>1.5053605899394631E-2</v>
      </c>
      <c r="X647" s="1" t="s">
        <v>232</v>
      </c>
      <c r="Y647" s="1" t="s">
        <v>166</v>
      </c>
      <c r="Z647" s="19">
        <f>IF(U647="","",SUMIFS(Unit_Value_Review_QC!$K$10:$K$53,Unit_Value_Review_QC!$I$10:$I$53,"PARTNER|"&amp;F647&amp;"|"&amp;I647))</f>
        <v>13.552232139720488</v>
      </c>
      <c r="AA647" s="20">
        <f>IFERROR(U647/Z647,"")</f>
        <v>1.0233393864802558</v>
      </c>
      <c r="AB647" s="4" t="str">
        <f>IF(OR(N647&lt;&gt;"REPORTED",U647=""),"NOT_APPLICABLE",IF(OR(AA647&lt;Unit_Value_Review_QC!$I$6,AA647&gt;Unit_Value_Review_QC!$I$5),"REVIEW","WITHIN_BAND"))</f>
        <v>WITHIN_BAND</v>
      </c>
    </row>
    <row r="648" spans="1:28">
      <c r="A648" s="1" t="s">
        <v>1034</v>
      </c>
      <c r="B648" s="6">
        <v>43952</v>
      </c>
      <c r="C648" s="1">
        <v>202005</v>
      </c>
      <c r="D648" s="1">
        <v>2020</v>
      </c>
      <c r="E648" s="1">
        <v>5</v>
      </c>
      <c r="F648" s="4" t="s">
        <v>256</v>
      </c>
      <c r="G648" s="4" t="s">
        <v>258</v>
      </c>
      <c r="H648" s="1">
        <v>676</v>
      </c>
      <c r="I648" s="4" t="s">
        <v>316</v>
      </c>
      <c r="J648" s="1" t="s">
        <v>317</v>
      </c>
      <c r="K648" s="1" t="s">
        <v>383</v>
      </c>
      <c r="L648" s="1">
        <v>3</v>
      </c>
      <c r="M648" s="1">
        <v>1</v>
      </c>
      <c r="N648" s="1" t="s">
        <v>384</v>
      </c>
      <c r="O648" s="1" t="s">
        <v>385</v>
      </c>
      <c r="P648" s="1">
        <v>0</v>
      </c>
      <c r="Q648" s="8">
        <v>80751</v>
      </c>
      <c r="R648" s="8">
        <v>5753</v>
      </c>
      <c r="S648" s="8">
        <v>42358</v>
      </c>
      <c r="T648" s="8" t="s">
        <v>386</v>
      </c>
      <c r="U648" s="9">
        <f>IF(R648&gt;0,Q648/R648,"")</f>
        <v>14.036328871892925</v>
      </c>
      <c r="V648" s="10">
        <f>SUMIFS(fct_world_monthly!$J$2:$J$361,fct_world_monthly!$C$2:$C$361,C648,fct_world_monthly!$F$2:$F$361,F648)</f>
        <v>61113796</v>
      </c>
      <c r="W648" s="11">
        <f>IF(V648&gt;0,Q648/V648,"")</f>
        <v>1.3213219483208013E-3</v>
      </c>
      <c r="X648" s="1" t="s">
        <v>232</v>
      </c>
      <c r="Y648" s="1" t="s">
        <v>166</v>
      </c>
      <c r="Z648" s="19">
        <f>IF(U648="","",SUMIFS(Unit_Value_Review_QC!$K$10:$K$53,Unit_Value_Review_QC!$I$10:$I$53,"PARTNER|"&amp;F648&amp;"|"&amp;I648))</f>
        <v>16.294942108470444</v>
      </c>
      <c r="AA648" s="20">
        <f>IFERROR(U648/Z648,"")</f>
        <v>0.86139176061242673</v>
      </c>
      <c r="AB648" s="4" t="str">
        <f>IF(OR(N648&lt;&gt;"REPORTED",U648=""),"NOT_APPLICABLE",IF(OR(AA648&lt;Unit_Value_Review_QC!$I$6,AA648&gt;Unit_Value_Review_QC!$I$5),"REVIEW","WITHIN_BAND"))</f>
        <v>WITHIN_BAND</v>
      </c>
    </row>
    <row r="649" spans="1:28">
      <c r="A649" s="1" t="s">
        <v>1035</v>
      </c>
      <c r="B649" s="6">
        <v>43952</v>
      </c>
      <c r="C649" s="1">
        <v>202005</v>
      </c>
      <c r="D649" s="1">
        <v>2020</v>
      </c>
      <c r="E649" s="1">
        <v>5</v>
      </c>
      <c r="F649" s="4" t="s">
        <v>256</v>
      </c>
      <c r="G649" s="4" t="s">
        <v>258</v>
      </c>
      <c r="H649" s="1">
        <v>690</v>
      </c>
      <c r="I649" s="4" t="s">
        <v>319</v>
      </c>
      <c r="J649" s="1" t="s">
        <v>320</v>
      </c>
      <c r="K649" s="1" t="s">
        <v>383</v>
      </c>
      <c r="L649" s="1">
        <v>3</v>
      </c>
      <c r="M649" s="1">
        <v>1</v>
      </c>
      <c r="N649" s="1" t="s">
        <v>384</v>
      </c>
      <c r="O649" s="1" t="s">
        <v>385</v>
      </c>
      <c r="P649" s="1">
        <v>0</v>
      </c>
      <c r="Q649" s="8">
        <v>1027019</v>
      </c>
      <c r="R649" s="8">
        <v>51058</v>
      </c>
      <c r="S649" s="8">
        <v>407524</v>
      </c>
      <c r="T649" s="8" t="s">
        <v>386</v>
      </c>
      <c r="U649" s="9">
        <f>IF(R649&gt;0,Q649/R649,"")</f>
        <v>20.114751850836303</v>
      </c>
      <c r="V649" s="10">
        <f>SUMIFS(fct_world_monthly!$J$2:$J$361,fct_world_monthly!$C$2:$C$361,C649,fct_world_monthly!$F$2:$F$361,F649)</f>
        <v>61113796</v>
      </c>
      <c r="W649" s="11">
        <f>IF(V649&gt;0,Q649/V649,"")</f>
        <v>1.6805027133317E-2</v>
      </c>
      <c r="X649" s="1" t="s">
        <v>232</v>
      </c>
      <c r="Y649" s="1" t="s">
        <v>166</v>
      </c>
      <c r="Z649" s="19">
        <f>IF(U649="","",SUMIFS(Unit_Value_Review_QC!$K$10:$K$53,Unit_Value_Review_QC!$I$10:$I$53,"PARTNER|"&amp;F649&amp;"|"&amp;I649))</f>
        <v>21.029827109089425</v>
      </c>
      <c r="AA649" s="20">
        <f>IFERROR(U649/Z649,"")</f>
        <v>0.95648679118918611</v>
      </c>
      <c r="AB649" s="4" t="str">
        <f>IF(OR(N649&lt;&gt;"REPORTED",U649=""),"NOT_APPLICABLE",IF(OR(AA649&lt;Unit_Value_Review_QC!$I$6,AA649&gt;Unit_Value_Review_QC!$I$5),"REVIEW","WITHIN_BAND"))</f>
        <v>WITHIN_BAND</v>
      </c>
    </row>
    <row r="650" spans="1:28">
      <c r="A650" s="1" t="s">
        <v>1036</v>
      </c>
      <c r="B650" s="6">
        <v>43952</v>
      </c>
      <c r="C650" s="1">
        <v>202005</v>
      </c>
      <c r="D650" s="1">
        <v>2020</v>
      </c>
      <c r="E650" s="1">
        <v>5</v>
      </c>
      <c r="F650" s="4" t="s">
        <v>256</v>
      </c>
      <c r="G650" s="4" t="s">
        <v>258</v>
      </c>
      <c r="H650" s="1">
        <v>696</v>
      </c>
      <c r="I650" s="4" t="s">
        <v>322</v>
      </c>
      <c r="J650" s="1" t="s">
        <v>323</v>
      </c>
      <c r="K650" s="1" t="s">
        <v>383</v>
      </c>
      <c r="L650" s="1">
        <v>3</v>
      </c>
      <c r="M650" s="1">
        <v>1</v>
      </c>
      <c r="N650" s="1" t="s">
        <v>384</v>
      </c>
      <c r="O650" s="1" t="s">
        <v>385</v>
      </c>
      <c r="P650" s="1">
        <v>0</v>
      </c>
      <c r="Q650" s="8">
        <v>1177473</v>
      </c>
      <c r="R650" s="8">
        <v>53003</v>
      </c>
      <c r="S650" s="8">
        <v>334582</v>
      </c>
      <c r="T650" s="8" t="s">
        <v>386</v>
      </c>
      <c r="U650" s="9">
        <f>IF(R650&gt;0,Q650/R650,"")</f>
        <v>22.215214233156615</v>
      </c>
      <c r="V650" s="10">
        <f>SUMIFS(fct_world_monthly!$J$2:$J$361,fct_world_monthly!$C$2:$C$361,C650,fct_world_monthly!$F$2:$F$361,F650)</f>
        <v>61113796</v>
      </c>
      <c r="W650" s="11">
        <f>IF(V650&gt;0,Q650/V650,"")</f>
        <v>1.9266893517790974E-2</v>
      </c>
      <c r="X650" s="1" t="s">
        <v>232</v>
      </c>
      <c r="Y650" s="1" t="s">
        <v>166</v>
      </c>
      <c r="Z650" s="19">
        <f>IF(U650="","",SUMIFS(Unit_Value_Review_QC!$K$10:$K$53,Unit_Value_Review_QC!$I$10:$I$53,"PARTNER|"&amp;F650&amp;"|"&amp;I650))</f>
        <v>18.09118149032647</v>
      </c>
      <c r="AA650" s="20">
        <f>IFERROR(U650/Z650,"")</f>
        <v>1.2279581764759424</v>
      </c>
      <c r="AB650" s="4" t="str">
        <f>IF(OR(N650&lt;&gt;"REPORTED",U650=""),"NOT_APPLICABLE",IF(OR(AA650&lt;Unit_Value_Review_QC!$I$6,AA650&gt;Unit_Value_Review_QC!$I$5),"REVIEW","WITHIN_BAND"))</f>
        <v>WITHIN_BAND</v>
      </c>
    </row>
    <row r="651" spans="1:28">
      <c r="A651" s="1" t="s">
        <v>1037</v>
      </c>
      <c r="B651" s="6">
        <v>43952</v>
      </c>
      <c r="C651" s="1">
        <v>202005</v>
      </c>
      <c r="D651" s="1">
        <v>2020</v>
      </c>
      <c r="E651" s="1">
        <v>5</v>
      </c>
      <c r="F651" s="4" t="s">
        <v>256</v>
      </c>
      <c r="G651" s="4" t="s">
        <v>258</v>
      </c>
      <c r="H651" s="1">
        <v>720</v>
      </c>
      <c r="I651" s="4" t="s">
        <v>325</v>
      </c>
      <c r="J651" s="1" t="s">
        <v>326</v>
      </c>
      <c r="K651" s="1" t="s">
        <v>383</v>
      </c>
      <c r="L651" s="1">
        <v>3</v>
      </c>
      <c r="M651" s="1">
        <v>1</v>
      </c>
      <c r="N651" s="1" t="s">
        <v>384</v>
      </c>
      <c r="O651" s="1" t="s">
        <v>385</v>
      </c>
      <c r="P651" s="1">
        <v>0</v>
      </c>
      <c r="Q651" s="8">
        <v>1426309</v>
      </c>
      <c r="R651" s="8">
        <v>72691</v>
      </c>
      <c r="S651" s="8">
        <v>366769</v>
      </c>
      <c r="T651" s="8" t="s">
        <v>386</v>
      </c>
      <c r="U651" s="9">
        <f>IF(R651&gt;0,Q651/R651,"")</f>
        <v>19.621534990576549</v>
      </c>
      <c r="V651" s="10">
        <f>SUMIFS(fct_world_monthly!$J$2:$J$361,fct_world_monthly!$C$2:$C$361,C651,fct_world_monthly!$F$2:$F$361,F651)</f>
        <v>61113796</v>
      </c>
      <c r="W651" s="11">
        <f>IF(V651&gt;0,Q651/V651,"")</f>
        <v>2.3338576448434002E-2</v>
      </c>
      <c r="X651" s="1" t="s">
        <v>232</v>
      </c>
      <c r="Y651" s="1" t="s">
        <v>166</v>
      </c>
      <c r="Z651" s="19">
        <f>IF(U651="","",SUMIFS(Unit_Value_Review_QC!$K$10:$K$53,Unit_Value_Review_QC!$I$10:$I$53,"PARTNER|"&amp;F651&amp;"|"&amp;I651))</f>
        <v>18.213915185849537</v>
      </c>
      <c r="AA651" s="20">
        <f>IFERROR(U651/Z651,"")</f>
        <v>1.0772826594592138</v>
      </c>
      <c r="AB651" s="4" t="str">
        <f>IF(OR(N651&lt;&gt;"REPORTED",U651=""),"NOT_APPLICABLE",IF(OR(AA651&lt;Unit_Value_Review_QC!$I$6,AA651&gt;Unit_Value_Review_QC!$I$5),"REVIEW","WITHIN_BAND"))</f>
        <v>WITHIN_BAND</v>
      </c>
    </row>
    <row r="652" spans="1:28">
      <c r="A652" s="1" t="s">
        <v>1038</v>
      </c>
      <c r="B652" s="6">
        <v>43952</v>
      </c>
      <c r="C652" s="1">
        <v>202005</v>
      </c>
      <c r="D652" s="1">
        <v>2020</v>
      </c>
      <c r="E652" s="1">
        <v>5</v>
      </c>
      <c r="F652" s="4" t="s">
        <v>265</v>
      </c>
      <c r="G652" s="4" t="s">
        <v>266</v>
      </c>
      <c r="H652" s="1">
        <v>52</v>
      </c>
      <c r="I652" s="4" t="s">
        <v>296</v>
      </c>
      <c r="J652" s="1" t="s">
        <v>297</v>
      </c>
      <c r="K652" s="1" t="s">
        <v>383</v>
      </c>
      <c r="L652" s="1">
        <v>3</v>
      </c>
      <c r="M652" s="1">
        <v>1</v>
      </c>
      <c r="N652" s="1" t="s">
        <v>384</v>
      </c>
      <c r="O652" s="1" t="s">
        <v>385</v>
      </c>
      <c r="P652" s="1">
        <v>0</v>
      </c>
      <c r="Q652" s="8">
        <v>335852</v>
      </c>
      <c r="R652" s="8">
        <v>15752</v>
      </c>
      <c r="S652" s="8">
        <v>47197</v>
      </c>
      <c r="T652" s="8" t="s">
        <v>386</v>
      </c>
      <c r="U652" s="9">
        <f>IF(R652&gt;0,Q652/R652,"")</f>
        <v>21.321229050279328</v>
      </c>
      <c r="V652" s="10">
        <f>SUMIFS(fct_world_monthly!$J$2:$J$361,fct_world_monthly!$C$2:$C$361,C652,fct_world_monthly!$F$2:$F$361,F652)</f>
        <v>8685086</v>
      </c>
      <c r="W652" s="11">
        <f>IF(V652&gt;0,Q652/V652,"")</f>
        <v>3.8669968265138653E-2</v>
      </c>
      <c r="X652" s="1" t="s">
        <v>232</v>
      </c>
      <c r="Y652" s="1" t="s">
        <v>166</v>
      </c>
      <c r="Z652" s="19">
        <f>IF(U652="","",SUMIFS(Unit_Value_Review_QC!$K$10:$K$53,Unit_Value_Review_QC!$I$10:$I$53,"PARTNER|"&amp;F652&amp;"|"&amp;I652))</f>
        <v>19.213268245879746</v>
      </c>
      <c r="AA652" s="20">
        <f>IFERROR(U652/Z652,"")</f>
        <v>1.10971380701207</v>
      </c>
      <c r="AB652" s="4" t="str">
        <f>IF(OR(N652&lt;&gt;"REPORTED",U652=""),"NOT_APPLICABLE",IF(OR(AA652&lt;Unit_Value_Review_QC!$I$6,AA652&gt;Unit_Value_Review_QC!$I$5),"REVIEW","WITHIN_BAND"))</f>
        <v>WITHIN_BAND</v>
      </c>
    </row>
    <row r="653" spans="1:28">
      <c r="A653" s="1" t="s">
        <v>1039</v>
      </c>
      <c r="B653" s="6">
        <v>43952</v>
      </c>
      <c r="C653" s="1">
        <v>202005</v>
      </c>
      <c r="D653" s="1">
        <v>2020</v>
      </c>
      <c r="E653" s="1">
        <v>5</v>
      </c>
      <c r="F653" s="4" t="s">
        <v>265</v>
      </c>
      <c r="G653" s="4" t="s">
        <v>266</v>
      </c>
      <c r="H653" s="1">
        <v>204</v>
      </c>
      <c r="I653" s="4" t="s">
        <v>301</v>
      </c>
      <c r="J653" s="1" t="s">
        <v>302</v>
      </c>
      <c r="K653" s="1" t="s">
        <v>383</v>
      </c>
      <c r="L653" s="1">
        <v>3</v>
      </c>
      <c r="M653" s="1">
        <v>0</v>
      </c>
      <c r="N653" s="1" t="s">
        <v>998</v>
      </c>
      <c r="O653" s="1"/>
      <c r="P653" s="1">
        <v>0</v>
      </c>
      <c r="Q653" s="8">
        <v>0</v>
      </c>
      <c r="R653" s="8">
        <v>0</v>
      </c>
      <c r="S653" s="8">
        <v>0</v>
      </c>
      <c r="T653" s="8" t="s">
        <v>999</v>
      </c>
      <c r="U653" s="9" t="str">
        <f>IF(R653&gt;0,Q653/R653,"")</f>
        <v/>
      </c>
      <c r="V653" s="10">
        <f>SUMIFS(fct_world_monthly!$J$2:$J$361,fct_world_monthly!$C$2:$C$361,C653,fct_world_monthly!$F$2:$F$361,F653)</f>
        <v>8685086</v>
      </c>
      <c r="W653" s="11">
        <f>IF(V653&gt;0,Q653/V653,"")</f>
        <v>0</v>
      </c>
      <c r="X653" s="1" t="s">
        <v>232</v>
      </c>
      <c r="Y653" s="1" t="s">
        <v>166</v>
      </c>
      <c r="Z653" s="19" t="str">
        <f>IF(U653="","",SUMIFS(Unit_Value_Review_QC!$K$10:$K$53,Unit_Value_Review_QC!$I$10:$I$53,"PARTNER|"&amp;F653&amp;"|"&amp;I653))</f>
        <v/>
      </c>
      <c r="AA653" s="20" t="str">
        <f>IFERROR(U653/Z653,"")</f>
        <v/>
      </c>
      <c r="AB653" s="4" t="str">
        <f>IF(OR(N653&lt;&gt;"REPORTED",U653=""),"NOT_APPLICABLE",IF(OR(AA653&lt;Unit_Value_Review_QC!$I$6,AA653&gt;Unit_Value_Review_QC!$I$5),"REVIEW","WITHIN_BAND"))</f>
        <v>NOT_APPLICABLE</v>
      </c>
    </row>
    <row r="654" spans="1:28">
      <c r="A654" s="1" t="s">
        <v>1040</v>
      </c>
      <c r="B654" s="6">
        <v>43952</v>
      </c>
      <c r="C654" s="1">
        <v>202005</v>
      </c>
      <c r="D654" s="1">
        <v>2020</v>
      </c>
      <c r="E654" s="1">
        <v>5</v>
      </c>
      <c r="F654" s="4" t="s">
        <v>265</v>
      </c>
      <c r="G654" s="4" t="s">
        <v>266</v>
      </c>
      <c r="H654" s="1">
        <v>662</v>
      </c>
      <c r="I654" s="4" t="s">
        <v>304</v>
      </c>
      <c r="J654" s="1" t="s">
        <v>305</v>
      </c>
      <c r="K654" s="1" t="s">
        <v>383</v>
      </c>
      <c r="L654" s="1">
        <v>3</v>
      </c>
      <c r="M654" s="1">
        <v>1</v>
      </c>
      <c r="N654" s="1" t="s">
        <v>384</v>
      </c>
      <c r="O654" s="1" t="s">
        <v>385</v>
      </c>
      <c r="P654" s="1">
        <v>0</v>
      </c>
      <c r="Q654" s="8">
        <v>179797</v>
      </c>
      <c r="R654" s="8">
        <v>10328</v>
      </c>
      <c r="S654" s="8">
        <v>33298</v>
      </c>
      <c r="T654" s="8" t="s">
        <v>386</v>
      </c>
      <c r="U654" s="9">
        <f>IF(R654&gt;0,Q654/R654,"")</f>
        <v>17.408694810224631</v>
      </c>
      <c r="V654" s="10">
        <f>SUMIFS(fct_world_monthly!$J$2:$J$361,fct_world_monthly!$C$2:$C$361,C654,fct_world_monthly!$F$2:$F$361,F654)</f>
        <v>8685086</v>
      </c>
      <c r="W654" s="11">
        <f>IF(V654&gt;0,Q654/V654,"")</f>
        <v>2.0701809976320328E-2</v>
      </c>
      <c r="X654" s="1" t="s">
        <v>232</v>
      </c>
      <c r="Y654" s="1" t="s">
        <v>166</v>
      </c>
      <c r="Z654" s="19">
        <f>IF(U654="","",SUMIFS(Unit_Value_Review_QC!$K$10:$K$53,Unit_Value_Review_QC!$I$10:$I$53,"PARTNER|"&amp;F654&amp;"|"&amp;I654))</f>
        <v>13.24068828999865</v>
      </c>
      <c r="AA654" s="20">
        <f>IFERROR(U654/Z654,"")</f>
        <v>1.3147877533960439</v>
      </c>
      <c r="AB654" s="4" t="str">
        <f>IF(OR(N654&lt;&gt;"REPORTED",U654=""),"NOT_APPLICABLE",IF(OR(AA654&lt;Unit_Value_Review_QC!$I$6,AA654&gt;Unit_Value_Review_QC!$I$5),"REVIEW","WITHIN_BAND"))</f>
        <v>WITHIN_BAND</v>
      </c>
    </row>
    <row r="655" spans="1:28">
      <c r="A655" s="1" t="s">
        <v>1041</v>
      </c>
      <c r="B655" s="6">
        <v>43952</v>
      </c>
      <c r="C655" s="1">
        <v>202005</v>
      </c>
      <c r="D655" s="1">
        <v>2020</v>
      </c>
      <c r="E655" s="1">
        <v>5</v>
      </c>
      <c r="F655" s="4" t="s">
        <v>265</v>
      </c>
      <c r="G655" s="4" t="s">
        <v>266</v>
      </c>
      <c r="H655" s="1">
        <v>664</v>
      </c>
      <c r="I655" s="4" t="s">
        <v>307</v>
      </c>
      <c r="J655" s="1" t="s">
        <v>308</v>
      </c>
      <c r="K655" s="1" t="s">
        <v>383</v>
      </c>
      <c r="L655" s="1">
        <v>3</v>
      </c>
      <c r="M655" s="1">
        <v>1</v>
      </c>
      <c r="N655" s="1" t="s">
        <v>384</v>
      </c>
      <c r="O655" s="1" t="s">
        <v>385</v>
      </c>
      <c r="P655" s="1">
        <v>0</v>
      </c>
      <c r="Q655" s="8">
        <v>62184</v>
      </c>
      <c r="R655" s="8">
        <v>8326</v>
      </c>
      <c r="S655" s="8">
        <v>19246</v>
      </c>
      <c r="T655" s="8" t="s">
        <v>386</v>
      </c>
      <c r="U655" s="9">
        <f>IF(R655&gt;0,Q655/R655,"")</f>
        <v>7.4686524141244295</v>
      </c>
      <c r="V655" s="10">
        <f>SUMIFS(fct_world_monthly!$J$2:$J$361,fct_world_monthly!$C$2:$C$361,C655,fct_world_monthly!$F$2:$F$361,F655)</f>
        <v>8685086</v>
      </c>
      <c r="W655" s="11">
        <f>IF(V655&gt;0,Q655/V655,"")</f>
        <v>7.1598600175058714E-3</v>
      </c>
      <c r="X655" s="1" t="s">
        <v>232</v>
      </c>
      <c r="Y655" s="1" t="s">
        <v>166</v>
      </c>
      <c r="Z655" s="19">
        <f>IF(U655="","",SUMIFS(Unit_Value_Review_QC!$K$10:$K$53,Unit_Value_Review_QC!$I$10:$I$53,"PARTNER|"&amp;F655&amp;"|"&amp;I655))</f>
        <v>13.033767004833301</v>
      </c>
      <c r="AA655" s="20">
        <f>IFERROR(U655/Z655,"")</f>
        <v>0.57302331792142946</v>
      </c>
      <c r="AB655" s="4" t="str">
        <f>IF(OR(N655&lt;&gt;"REPORTED",U655=""),"NOT_APPLICABLE",IF(OR(AA655&lt;Unit_Value_Review_QC!$I$6,AA655&gt;Unit_Value_Review_QC!$I$5),"REVIEW","WITHIN_BAND"))</f>
        <v>WITHIN_BAND</v>
      </c>
    </row>
    <row r="656" spans="1:28">
      <c r="A656" s="1" t="s">
        <v>1042</v>
      </c>
      <c r="B656" s="6">
        <v>43952</v>
      </c>
      <c r="C656" s="1">
        <v>202005</v>
      </c>
      <c r="D656" s="1">
        <v>2020</v>
      </c>
      <c r="E656" s="1">
        <v>5</v>
      </c>
      <c r="F656" s="4" t="s">
        <v>265</v>
      </c>
      <c r="G656" s="4" t="s">
        <v>266</v>
      </c>
      <c r="H656" s="1">
        <v>666</v>
      </c>
      <c r="I656" s="4" t="s">
        <v>310</v>
      </c>
      <c r="J656" s="1" t="s">
        <v>311</v>
      </c>
      <c r="K656" s="1" t="s">
        <v>383</v>
      </c>
      <c r="L656" s="1">
        <v>3</v>
      </c>
      <c r="M656" s="1">
        <v>1</v>
      </c>
      <c r="N656" s="1" t="s">
        <v>384</v>
      </c>
      <c r="O656" s="1" t="s">
        <v>385</v>
      </c>
      <c r="P656" s="1">
        <v>0</v>
      </c>
      <c r="Q656" s="8">
        <v>1990786</v>
      </c>
      <c r="R656" s="8">
        <v>150280</v>
      </c>
      <c r="S656" s="8">
        <v>405164</v>
      </c>
      <c r="T656" s="8" t="s">
        <v>386</v>
      </c>
      <c r="U656" s="9">
        <f>IF(R656&gt;0,Q656/R656,"")</f>
        <v>13.247178599946766</v>
      </c>
      <c r="V656" s="10">
        <f>SUMIFS(fct_world_monthly!$J$2:$J$361,fct_world_monthly!$C$2:$C$361,C656,fct_world_monthly!$F$2:$F$361,F656)</f>
        <v>8685086</v>
      </c>
      <c r="W656" s="11">
        <f>IF(V656&gt;0,Q656/V656,"")</f>
        <v>0.22921891619726045</v>
      </c>
      <c r="X656" s="1" t="s">
        <v>232</v>
      </c>
      <c r="Y656" s="1" t="s">
        <v>166</v>
      </c>
      <c r="Z656" s="19">
        <f>IF(U656="","",SUMIFS(Unit_Value_Review_QC!$K$10:$K$53,Unit_Value_Review_QC!$I$10:$I$53,"PARTNER|"&amp;F656&amp;"|"&amp;I656))</f>
        <v>12.503788450831344</v>
      </c>
      <c r="AA656" s="20">
        <f>IFERROR(U656/Z656,"")</f>
        <v>1.0594531930893309</v>
      </c>
      <c r="AB656" s="4" t="str">
        <f>IF(OR(N656&lt;&gt;"REPORTED",U656=""),"NOT_APPLICABLE",IF(OR(AA656&lt;Unit_Value_Review_QC!$I$6,AA656&gt;Unit_Value_Review_QC!$I$5),"REVIEW","WITHIN_BAND"))</f>
        <v>WITHIN_BAND</v>
      </c>
    </row>
    <row r="657" spans="1:28">
      <c r="A657" s="1" t="s">
        <v>1043</v>
      </c>
      <c r="B657" s="6">
        <v>43952</v>
      </c>
      <c r="C657" s="1">
        <v>202005</v>
      </c>
      <c r="D657" s="1">
        <v>2020</v>
      </c>
      <c r="E657" s="1">
        <v>5</v>
      </c>
      <c r="F657" s="4" t="s">
        <v>265</v>
      </c>
      <c r="G657" s="4" t="s">
        <v>266</v>
      </c>
      <c r="H657" s="1">
        <v>669</v>
      </c>
      <c r="I657" s="4" t="s">
        <v>313</v>
      </c>
      <c r="J657" s="1" t="s">
        <v>314</v>
      </c>
      <c r="K657" s="1" t="s">
        <v>383</v>
      </c>
      <c r="L657" s="1">
        <v>3</v>
      </c>
      <c r="M657" s="1">
        <v>1</v>
      </c>
      <c r="N657" s="1" t="s">
        <v>384</v>
      </c>
      <c r="O657" s="1" t="s">
        <v>385</v>
      </c>
      <c r="P657" s="1">
        <v>0</v>
      </c>
      <c r="Q657" s="8">
        <v>52311</v>
      </c>
      <c r="R657" s="8">
        <v>4519</v>
      </c>
      <c r="S657" s="8">
        <v>18140</v>
      </c>
      <c r="T657" s="8" t="s">
        <v>386</v>
      </c>
      <c r="U657" s="9">
        <f>IF(R657&gt;0,Q657/R657,"")</f>
        <v>11.5757911042266</v>
      </c>
      <c r="V657" s="10">
        <f>SUMIFS(fct_world_monthly!$J$2:$J$361,fct_world_monthly!$C$2:$C$361,C657,fct_world_monthly!$F$2:$F$361,F657)</f>
        <v>8685086</v>
      </c>
      <c r="W657" s="11">
        <f>IF(V657&gt;0,Q657/V657,"")</f>
        <v>6.0230837092459417E-3</v>
      </c>
      <c r="X657" s="1" t="s">
        <v>232</v>
      </c>
      <c r="Y657" s="1" t="s">
        <v>166</v>
      </c>
      <c r="Z657" s="19">
        <f>IF(U657="","",SUMIFS(Unit_Value_Review_QC!$K$10:$K$53,Unit_Value_Review_QC!$I$10:$I$53,"PARTNER|"&amp;F657&amp;"|"&amp;I657))</f>
        <v>16.58404384448577</v>
      </c>
      <c r="AA657" s="20">
        <f>IFERROR(U657/Z657,"")</f>
        <v>0.69800774845850244</v>
      </c>
      <c r="AB657" s="4" t="str">
        <f>IF(OR(N657&lt;&gt;"REPORTED",U657=""),"NOT_APPLICABLE",IF(OR(AA657&lt;Unit_Value_Review_QC!$I$6,AA657&gt;Unit_Value_Review_QC!$I$5),"REVIEW","WITHIN_BAND"))</f>
        <v>WITHIN_BAND</v>
      </c>
    </row>
    <row r="658" spans="1:28">
      <c r="A658" s="1" t="s">
        <v>1044</v>
      </c>
      <c r="B658" s="6">
        <v>43952</v>
      </c>
      <c r="C658" s="1">
        <v>202005</v>
      </c>
      <c r="D658" s="1">
        <v>2020</v>
      </c>
      <c r="E658" s="1">
        <v>5</v>
      </c>
      <c r="F658" s="4" t="s">
        <v>265</v>
      </c>
      <c r="G658" s="4" t="s">
        <v>266</v>
      </c>
      <c r="H658" s="1">
        <v>676</v>
      </c>
      <c r="I658" s="4" t="s">
        <v>316</v>
      </c>
      <c r="J658" s="1" t="s">
        <v>317</v>
      </c>
      <c r="K658" s="1" t="s">
        <v>383</v>
      </c>
      <c r="L658" s="1">
        <v>3</v>
      </c>
      <c r="M658" s="1">
        <v>1</v>
      </c>
      <c r="N658" s="1" t="s">
        <v>384</v>
      </c>
      <c r="O658" s="1" t="s">
        <v>385</v>
      </c>
      <c r="P658" s="1">
        <v>0</v>
      </c>
      <c r="Q658" s="8">
        <v>132939</v>
      </c>
      <c r="R658" s="8">
        <v>7003</v>
      </c>
      <c r="S658" s="8">
        <v>33163</v>
      </c>
      <c r="T658" s="8" t="s">
        <v>386</v>
      </c>
      <c r="U658" s="9">
        <f>IF(R658&gt;0,Q658/R658,"")</f>
        <v>18.983150078537768</v>
      </c>
      <c r="V658" s="10">
        <f>SUMIFS(fct_world_monthly!$J$2:$J$361,fct_world_monthly!$C$2:$C$361,C658,fct_world_monthly!$F$2:$F$361,F658)</f>
        <v>8685086</v>
      </c>
      <c r="W658" s="11">
        <f>IF(V658&gt;0,Q658/V658,"")</f>
        <v>1.5306584183507221E-2</v>
      </c>
      <c r="X658" s="1" t="s">
        <v>232</v>
      </c>
      <c r="Y658" s="1" t="s">
        <v>166</v>
      </c>
      <c r="Z658" s="19">
        <f>IF(U658="","",SUMIFS(Unit_Value_Review_QC!$K$10:$K$53,Unit_Value_Review_QC!$I$10:$I$53,"PARTNER|"&amp;F658&amp;"|"&amp;I658))</f>
        <v>12.705450477595873</v>
      </c>
      <c r="AA658" s="20">
        <f>IFERROR(U658/Z658,"")</f>
        <v>1.4940950037160559</v>
      </c>
      <c r="AB658" s="4" t="str">
        <f>IF(OR(N658&lt;&gt;"REPORTED",U658=""),"NOT_APPLICABLE",IF(OR(AA658&lt;Unit_Value_Review_QC!$I$6,AA658&gt;Unit_Value_Review_QC!$I$5),"REVIEW","WITHIN_BAND"))</f>
        <v>WITHIN_BAND</v>
      </c>
    </row>
    <row r="659" spans="1:28">
      <c r="A659" s="1" t="s">
        <v>1045</v>
      </c>
      <c r="B659" s="6">
        <v>43952</v>
      </c>
      <c r="C659" s="1">
        <v>202005</v>
      </c>
      <c r="D659" s="1">
        <v>2020</v>
      </c>
      <c r="E659" s="1">
        <v>5</v>
      </c>
      <c r="F659" s="4" t="s">
        <v>265</v>
      </c>
      <c r="G659" s="4" t="s">
        <v>266</v>
      </c>
      <c r="H659" s="1">
        <v>690</v>
      </c>
      <c r="I659" s="4" t="s">
        <v>319</v>
      </c>
      <c r="J659" s="1" t="s">
        <v>320</v>
      </c>
      <c r="K659" s="1" t="s">
        <v>383</v>
      </c>
      <c r="L659" s="1">
        <v>3</v>
      </c>
      <c r="M659" s="1">
        <v>1</v>
      </c>
      <c r="N659" s="1" t="s">
        <v>384</v>
      </c>
      <c r="O659" s="1" t="s">
        <v>385</v>
      </c>
      <c r="P659" s="1">
        <v>0</v>
      </c>
      <c r="Q659" s="8">
        <v>276451</v>
      </c>
      <c r="R659" s="8">
        <v>9321</v>
      </c>
      <c r="S659" s="8">
        <v>39492</v>
      </c>
      <c r="T659" s="8" t="s">
        <v>386</v>
      </c>
      <c r="U659" s="9">
        <f>IF(R659&gt;0,Q659/R659,"")</f>
        <v>29.658942173586524</v>
      </c>
      <c r="V659" s="10">
        <f>SUMIFS(fct_world_monthly!$J$2:$J$361,fct_world_monthly!$C$2:$C$361,C659,fct_world_monthly!$F$2:$F$361,F659)</f>
        <v>8685086</v>
      </c>
      <c r="W659" s="11">
        <f>IF(V659&gt;0,Q659/V659,"")</f>
        <v>3.1830542610631604E-2</v>
      </c>
      <c r="X659" s="1" t="s">
        <v>232</v>
      </c>
      <c r="Y659" s="1" t="s">
        <v>166</v>
      </c>
      <c r="Z659" s="19">
        <f>IF(U659="","",SUMIFS(Unit_Value_Review_QC!$K$10:$K$53,Unit_Value_Review_QC!$I$10:$I$53,"PARTNER|"&amp;F659&amp;"|"&amp;I659))</f>
        <v>23.234221767733438</v>
      </c>
      <c r="AA659" s="20">
        <f>IFERROR(U659/Z659,"")</f>
        <v>1.2765197160498583</v>
      </c>
      <c r="AB659" s="4" t="str">
        <f>IF(OR(N659&lt;&gt;"REPORTED",U659=""),"NOT_APPLICABLE",IF(OR(AA659&lt;Unit_Value_Review_QC!$I$6,AA659&gt;Unit_Value_Review_QC!$I$5),"REVIEW","WITHIN_BAND"))</f>
        <v>WITHIN_BAND</v>
      </c>
    </row>
    <row r="660" spans="1:28">
      <c r="A660" s="1" t="s">
        <v>1046</v>
      </c>
      <c r="B660" s="6">
        <v>43952</v>
      </c>
      <c r="C660" s="1">
        <v>202005</v>
      </c>
      <c r="D660" s="1">
        <v>2020</v>
      </c>
      <c r="E660" s="1">
        <v>5</v>
      </c>
      <c r="F660" s="4" t="s">
        <v>265</v>
      </c>
      <c r="G660" s="4" t="s">
        <v>266</v>
      </c>
      <c r="H660" s="1">
        <v>696</v>
      </c>
      <c r="I660" s="4" t="s">
        <v>322</v>
      </c>
      <c r="J660" s="1" t="s">
        <v>323</v>
      </c>
      <c r="K660" s="1" t="s">
        <v>383</v>
      </c>
      <c r="L660" s="1">
        <v>3</v>
      </c>
      <c r="M660" s="1">
        <v>1</v>
      </c>
      <c r="N660" s="1" t="s">
        <v>384</v>
      </c>
      <c r="O660" s="1" t="s">
        <v>385</v>
      </c>
      <c r="P660" s="1">
        <v>0</v>
      </c>
      <c r="Q660" s="8">
        <v>635918</v>
      </c>
      <c r="R660" s="8">
        <v>35070</v>
      </c>
      <c r="S660" s="8">
        <v>127047</v>
      </c>
      <c r="T660" s="8" t="s">
        <v>386</v>
      </c>
      <c r="U660" s="9">
        <f>IF(R660&gt;0,Q660/R660,"")</f>
        <v>18.132820074137438</v>
      </c>
      <c r="V660" s="10">
        <f>SUMIFS(fct_world_monthly!$J$2:$J$361,fct_world_monthly!$C$2:$C$361,C660,fct_world_monthly!$F$2:$F$361,F660)</f>
        <v>8685086</v>
      </c>
      <c r="W660" s="11">
        <f>IF(V660&gt;0,Q660/V660,"")</f>
        <v>7.3219539795000302E-2</v>
      </c>
      <c r="X660" s="1" t="s">
        <v>232</v>
      </c>
      <c r="Y660" s="1" t="s">
        <v>166</v>
      </c>
      <c r="Z660" s="19">
        <f>IF(U660="","",SUMIFS(Unit_Value_Review_QC!$K$10:$K$53,Unit_Value_Review_QC!$I$10:$I$53,"PARTNER|"&amp;F660&amp;"|"&amp;I660))</f>
        <v>12.339390026247985</v>
      </c>
      <c r="AA660" s="20">
        <f>IFERROR(U660/Z660,"")</f>
        <v>1.4695070044439669</v>
      </c>
      <c r="AB660" s="4" t="str">
        <f>IF(OR(N660&lt;&gt;"REPORTED",U660=""),"NOT_APPLICABLE",IF(OR(AA660&lt;Unit_Value_Review_QC!$I$6,AA660&gt;Unit_Value_Review_QC!$I$5),"REVIEW","WITHIN_BAND"))</f>
        <v>WITHIN_BAND</v>
      </c>
    </row>
    <row r="661" spans="1:28">
      <c r="A661" s="1" t="s">
        <v>1047</v>
      </c>
      <c r="B661" s="6">
        <v>43952</v>
      </c>
      <c r="C661" s="1">
        <v>202005</v>
      </c>
      <c r="D661" s="1">
        <v>2020</v>
      </c>
      <c r="E661" s="1">
        <v>5</v>
      </c>
      <c r="F661" s="4" t="s">
        <v>265</v>
      </c>
      <c r="G661" s="4" t="s">
        <v>266</v>
      </c>
      <c r="H661" s="1">
        <v>720</v>
      </c>
      <c r="I661" s="4" t="s">
        <v>325</v>
      </c>
      <c r="J661" s="1" t="s">
        <v>326</v>
      </c>
      <c r="K661" s="1" t="s">
        <v>383</v>
      </c>
      <c r="L661" s="1">
        <v>3</v>
      </c>
      <c r="M661" s="1">
        <v>1</v>
      </c>
      <c r="N661" s="1" t="s">
        <v>384</v>
      </c>
      <c r="O661" s="1" t="s">
        <v>385</v>
      </c>
      <c r="P661" s="1">
        <v>0</v>
      </c>
      <c r="Q661" s="8">
        <v>953643</v>
      </c>
      <c r="R661" s="8">
        <v>66441</v>
      </c>
      <c r="S661" s="8">
        <v>169448</v>
      </c>
      <c r="T661" s="8" t="s">
        <v>386</v>
      </c>
      <c r="U661" s="9">
        <f>IF(R661&gt;0,Q661/R661,"")</f>
        <v>14.353230685871676</v>
      </c>
      <c r="V661" s="10">
        <f>SUMIFS(fct_world_monthly!$J$2:$J$361,fct_world_monthly!$C$2:$C$361,C661,fct_world_monthly!$F$2:$F$361,F661)</f>
        <v>8685086</v>
      </c>
      <c r="W661" s="11">
        <f>IF(V661&gt;0,Q661/V661,"")</f>
        <v>0.10980236695410961</v>
      </c>
      <c r="X661" s="1" t="s">
        <v>232</v>
      </c>
      <c r="Y661" s="1" t="s">
        <v>166</v>
      </c>
      <c r="Z661" s="19">
        <f>IF(U661="","",SUMIFS(Unit_Value_Review_QC!$K$10:$K$53,Unit_Value_Review_QC!$I$10:$I$53,"PARTNER|"&amp;F661&amp;"|"&amp;I661))</f>
        <v>15.158852636173485</v>
      </c>
      <c r="AA661" s="20">
        <f>IFERROR(U661/Z661,"")</f>
        <v>0.94685468817215379</v>
      </c>
      <c r="AB661" s="4" t="str">
        <f>IF(OR(N661&lt;&gt;"REPORTED",U661=""),"NOT_APPLICABLE",IF(OR(AA661&lt;Unit_Value_Review_QC!$I$6,AA661&gt;Unit_Value_Review_QC!$I$5),"REVIEW","WITHIN_BAND"))</f>
        <v>WITHIN_BAND</v>
      </c>
    </row>
    <row r="662" spans="1:28">
      <c r="A662" s="1" t="s">
        <v>1048</v>
      </c>
      <c r="B662" s="6">
        <v>43952</v>
      </c>
      <c r="C662" s="1">
        <v>202005</v>
      </c>
      <c r="D662" s="1">
        <v>2020</v>
      </c>
      <c r="E662" s="1">
        <v>5</v>
      </c>
      <c r="F662" s="4" t="s">
        <v>271</v>
      </c>
      <c r="G662" s="4" t="s">
        <v>273</v>
      </c>
      <c r="H662" s="1">
        <v>52</v>
      </c>
      <c r="I662" s="4" t="s">
        <v>296</v>
      </c>
      <c r="J662" s="1" t="s">
        <v>297</v>
      </c>
      <c r="K662" s="1" t="s">
        <v>383</v>
      </c>
      <c r="L662" s="1">
        <v>3</v>
      </c>
      <c r="M662" s="1">
        <v>1</v>
      </c>
      <c r="N662" s="1" t="s">
        <v>384</v>
      </c>
      <c r="O662" s="1" t="s">
        <v>385</v>
      </c>
      <c r="P662" s="1">
        <v>0</v>
      </c>
      <c r="Q662" s="8">
        <v>718545</v>
      </c>
      <c r="R662" s="8">
        <v>35213</v>
      </c>
      <c r="S662" s="8">
        <v>64159</v>
      </c>
      <c r="T662" s="8" t="s">
        <v>386</v>
      </c>
      <c r="U662" s="9">
        <f>IF(R662&gt;0,Q662/R662,"")</f>
        <v>20.405674040837191</v>
      </c>
      <c r="V662" s="10">
        <f>SUMIFS(fct_world_monthly!$J$2:$J$361,fct_world_monthly!$C$2:$C$361,C662,fct_world_monthly!$F$2:$F$361,F662)</f>
        <v>17210812</v>
      </c>
      <c r="W662" s="11">
        <f>IF(V662&gt;0,Q662/V662,"")</f>
        <v>4.1749628082626201E-2</v>
      </c>
      <c r="X662" s="1" t="s">
        <v>232</v>
      </c>
      <c r="Y662" s="1" t="s">
        <v>166</v>
      </c>
      <c r="Z662" s="19">
        <f>IF(U662="","",SUMIFS(Unit_Value_Review_QC!$K$10:$K$53,Unit_Value_Review_QC!$I$10:$I$53,"PARTNER|"&amp;F662&amp;"|"&amp;I662))</f>
        <v>31.867133143721738</v>
      </c>
      <c r="AA662" s="20">
        <f>IFERROR(U662/Z662,"")</f>
        <v>0.64033604619552631</v>
      </c>
      <c r="AB662" s="4" t="str">
        <f>IF(OR(N662&lt;&gt;"REPORTED",U662=""),"NOT_APPLICABLE",IF(OR(AA662&lt;Unit_Value_Review_QC!$I$6,AA662&gt;Unit_Value_Review_QC!$I$5),"REVIEW","WITHIN_BAND"))</f>
        <v>WITHIN_BAND</v>
      </c>
    </row>
    <row r="663" spans="1:28">
      <c r="A663" s="1" t="s">
        <v>1049</v>
      </c>
      <c r="B663" s="6">
        <v>43952</v>
      </c>
      <c r="C663" s="1">
        <v>202005</v>
      </c>
      <c r="D663" s="1">
        <v>2020</v>
      </c>
      <c r="E663" s="1">
        <v>5</v>
      </c>
      <c r="F663" s="4" t="s">
        <v>271</v>
      </c>
      <c r="G663" s="4" t="s">
        <v>273</v>
      </c>
      <c r="H663" s="1">
        <v>204</v>
      </c>
      <c r="I663" s="4" t="s">
        <v>301</v>
      </c>
      <c r="J663" s="1" t="s">
        <v>302</v>
      </c>
      <c r="K663" s="1" t="s">
        <v>383</v>
      </c>
      <c r="L663" s="1">
        <v>3</v>
      </c>
      <c r="M663" s="1">
        <v>1</v>
      </c>
      <c r="N663" s="1" t="s">
        <v>384</v>
      </c>
      <c r="O663" s="1" t="s">
        <v>385</v>
      </c>
      <c r="P663" s="1">
        <v>0</v>
      </c>
      <c r="Q663" s="8">
        <v>47168</v>
      </c>
      <c r="R663" s="8">
        <v>3518</v>
      </c>
      <c r="S663" s="8">
        <v>10152</v>
      </c>
      <c r="T663" s="8" t="s">
        <v>386</v>
      </c>
      <c r="U663" s="9">
        <f>IF(R663&gt;0,Q663/R663,"")</f>
        <v>13.407617964752701</v>
      </c>
      <c r="V663" s="10">
        <f>SUMIFS(fct_world_monthly!$J$2:$J$361,fct_world_monthly!$C$2:$C$361,C663,fct_world_monthly!$F$2:$F$361,F663)</f>
        <v>17210812</v>
      </c>
      <c r="W663" s="11">
        <f>IF(V663&gt;0,Q663/V663,"")</f>
        <v>2.7406028257121163E-3</v>
      </c>
      <c r="X663" s="1" t="s">
        <v>232</v>
      </c>
      <c r="Y663" s="1" t="s">
        <v>166</v>
      </c>
      <c r="Z663" s="19">
        <f>IF(U663="","",SUMIFS(Unit_Value_Review_QC!$K$10:$K$53,Unit_Value_Review_QC!$I$10:$I$53,"PARTNER|"&amp;F663&amp;"|"&amp;I663))</f>
        <v>19.682231685892088</v>
      </c>
      <c r="AA663" s="20">
        <f>IFERROR(U663/Z663,"")</f>
        <v>0.68120415300075288</v>
      </c>
      <c r="AB663" s="4" t="str">
        <f>IF(OR(N663&lt;&gt;"REPORTED",U663=""),"NOT_APPLICABLE",IF(OR(AA663&lt;Unit_Value_Review_QC!$I$6,AA663&gt;Unit_Value_Review_QC!$I$5),"REVIEW","WITHIN_BAND"))</f>
        <v>WITHIN_BAND</v>
      </c>
    </row>
    <row r="664" spans="1:28">
      <c r="A664" s="1" t="s">
        <v>1050</v>
      </c>
      <c r="B664" s="6">
        <v>43952</v>
      </c>
      <c r="C664" s="1">
        <v>202005</v>
      </c>
      <c r="D664" s="1">
        <v>2020</v>
      </c>
      <c r="E664" s="1">
        <v>5</v>
      </c>
      <c r="F664" s="4" t="s">
        <v>271</v>
      </c>
      <c r="G664" s="4" t="s">
        <v>273</v>
      </c>
      <c r="H664" s="1">
        <v>662</v>
      </c>
      <c r="I664" s="4" t="s">
        <v>304</v>
      </c>
      <c r="J664" s="1" t="s">
        <v>305</v>
      </c>
      <c r="K664" s="1" t="s">
        <v>383</v>
      </c>
      <c r="L664" s="1">
        <v>3</v>
      </c>
      <c r="M664" s="1">
        <v>1</v>
      </c>
      <c r="N664" s="1" t="s">
        <v>384</v>
      </c>
      <c r="O664" s="1" t="s">
        <v>385</v>
      </c>
      <c r="P664" s="1">
        <v>0</v>
      </c>
      <c r="Q664" s="8">
        <v>65283</v>
      </c>
      <c r="R664" s="8">
        <v>4072</v>
      </c>
      <c r="S664" s="8">
        <v>14115</v>
      </c>
      <c r="T664" s="8" t="s">
        <v>386</v>
      </c>
      <c r="U664" s="9">
        <f>IF(R664&gt;0,Q664/R664,"")</f>
        <v>16.032170923379176</v>
      </c>
      <c r="V664" s="10">
        <f>SUMIFS(fct_world_monthly!$J$2:$J$361,fct_world_monthly!$C$2:$C$361,C664,fct_world_monthly!$F$2:$F$361,F664)</f>
        <v>17210812</v>
      </c>
      <c r="W664" s="11">
        <f>IF(V664&gt;0,Q664/V664,"")</f>
        <v>3.7931388710770882E-3</v>
      </c>
      <c r="X664" s="1" t="s">
        <v>232</v>
      </c>
      <c r="Y664" s="1" t="s">
        <v>166</v>
      </c>
      <c r="Z664" s="19">
        <f>IF(U664="","",SUMIFS(Unit_Value_Review_QC!$K$10:$K$53,Unit_Value_Review_QC!$I$10:$I$53,"PARTNER|"&amp;F664&amp;"|"&amp;I664))</f>
        <v>19.366411423422985</v>
      </c>
      <c r="AA664" s="20">
        <f>IFERROR(U664/Z664,"")</f>
        <v>0.82783384969240281</v>
      </c>
      <c r="AB664" s="4" t="str">
        <f>IF(OR(N664&lt;&gt;"REPORTED",U664=""),"NOT_APPLICABLE",IF(OR(AA664&lt;Unit_Value_Review_QC!$I$6,AA664&gt;Unit_Value_Review_QC!$I$5),"REVIEW","WITHIN_BAND"))</f>
        <v>WITHIN_BAND</v>
      </c>
    </row>
    <row r="665" spans="1:28">
      <c r="A665" s="1" t="s">
        <v>1051</v>
      </c>
      <c r="B665" s="6">
        <v>43952</v>
      </c>
      <c r="C665" s="1">
        <v>202005</v>
      </c>
      <c r="D665" s="1">
        <v>2020</v>
      </c>
      <c r="E665" s="1">
        <v>5</v>
      </c>
      <c r="F665" s="4" t="s">
        <v>271</v>
      </c>
      <c r="G665" s="4" t="s">
        <v>273</v>
      </c>
      <c r="H665" s="1">
        <v>664</v>
      </c>
      <c r="I665" s="4" t="s">
        <v>307</v>
      </c>
      <c r="J665" s="1" t="s">
        <v>308</v>
      </c>
      <c r="K665" s="1" t="s">
        <v>383</v>
      </c>
      <c r="L665" s="1">
        <v>3</v>
      </c>
      <c r="M665" s="1">
        <v>1</v>
      </c>
      <c r="N665" s="1" t="s">
        <v>384</v>
      </c>
      <c r="O665" s="1" t="s">
        <v>385</v>
      </c>
      <c r="P665" s="1">
        <v>0</v>
      </c>
      <c r="Q665" s="8">
        <v>1417746</v>
      </c>
      <c r="R665" s="8">
        <v>64639</v>
      </c>
      <c r="S665" s="8">
        <v>373487</v>
      </c>
      <c r="T665" s="8" t="s">
        <v>386</v>
      </c>
      <c r="U665" s="9">
        <f>IF(R665&gt;0,Q665/R665,"")</f>
        <v>21.933291047200605</v>
      </c>
      <c r="V665" s="10">
        <f>SUMIFS(fct_world_monthly!$J$2:$J$361,fct_world_monthly!$C$2:$C$361,C665,fct_world_monthly!$F$2:$F$361,F665)</f>
        <v>17210812</v>
      </c>
      <c r="W665" s="11">
        <f>IF(V665&gt;0,Q665/V665,"")</f>
        <v>8.2375311519293795E-2</v>
      </c>
      <c r="X665" s="1" t="s">
        <v>232</v>
      </c>
      <c r="Y665" s="1" t="s">
        <v>166</v>
      </c>
      <c r="Z665" s="19">
        <f>IF(U665="","",SUMIFS(Unit_Value_Review_QC!$K$10:$K$53,Unit_Value_Review_QC!$I$10:$I$53,"PARTNER|"&amp;F665&amp;"|"&amp;I665))</f>
        <v>29.827360886039607</v>
      </c>
      <c r="AA665" s="20">
        <f>IFERROR(U665/Z665,"")</f>
        <v>0.73534132406150154</v>
      </c>
      <c r="AB665" s="4" t="str">
        <f>IF(OR(N665&lt;&gt;"REPORTED",U665=""),"NOT_APPLICABLE",IF(OR(AA665&lt;Unit_Value_Review_QC!$I$6,AA665&gt;Unit_Value_Review_QC!$I$5),"REVIEW","WITHIN_BAND"))</f>
        <v>WITHIN_BAND</v>
      </c>
    </row>
    <row r="666" spans="1:28">
      <c r="A666" s="1" t="s">
        <v>1052</v>
      </c>
      <c r="B666" s="6">
        <v>43952</v>
      </c>
      <c r="C666" s="1">
        <v>202005</v>
      </c>
      <c r="D666" s="1">
        <v>2020</v>
      </c>
      <c r="E666" s="1">
        <v>5</v>
      </c>
      <c r="F666" s="4" t="s">
        <v>271</v>
      </c>
      <c r="G666" s="4" t="s">
        <v>273</v>
      </c>
      <c r="H666" s="1">
        <v>666</v>
      </c>
      <c r="I666" s="4" t="s">
        <v>310</v>
      </c>
      <c r="J666" s="1" t="s">
        <v>311</v>
      </c>
      <c r="K666" s="1" t="s">
        <v>383</v>
      </c>
      <c r="L666" s="1">
        <v>3</v>
      </c>
      <c r="M666" s="1">
        <v>1</v>
      </c>
      <c r="N666" s="1" t="s">
        <v>384</v>
      </c>
      <c r="O666" s="1" t="s">
        <v>385</v>
      </c>
      <c r="P666" s="1">
        <v>0</v>
      </c>
      <c r="Q666" s="8">
        <v>275503</v>
      </c>
      <c r="R666" s="8">
        <v>25188</v>
      </c>
      <c r="S666" s="8">
        <v>81523</v>
      </c>
      <c r="T666" s="8" t="s">
        <v>386</v>
      </c>
      <c r="U666" s="9">
        <f>IF(R666&gt;0,Q666/R666,"")</f>
        <v>10.937867238367476</v>
      </c>
      <c r="V666" s="10">
        <f>SUMIFS(fct_world_monthly!$J$2:$J$361,fct_world_monthly!$C$2:$C$361,C666,fct_world_monthly!$F$2:$F$361,F666)</f>
        <v>17210812</v>
      </c>
      <c r="W666" s="11">
        <f>IF(V666&gt;0,Q666/V666,"")</f>
        <v>1.6007553856261982E-2</v>
      </c>
      <c r="X666" s="1" t="s">
        <v>232</v>
      </c>
      <c r="Y666" s="1" t="s">
        <v>166</v>
      </c>
      <c r="Z666" s="19">
        <f>IF(U666="","",SUMIFS(Unit_Value_Review_QC!$K$10:$K$53,Unit_Value_Review_QC!$I$10:$I$53,"PARTNER|"&amp;F666&amp;"|"&amp;I666))</f>
        <v>14.86106925541052</v>
      </c>
      <c r="AA666" s="20">
        <f>IFERROR(U666/Z666,"")</f>
        <v>0.73600809271414236</v>
      </c>
      <c r="AB666" s="4" t="str">
        <f>IF(OR(N666&lt;&gt;"REPORTED",U666=""),"NOT_APPLICABLE",IF(OR(AA666&lt;Unit_Value_Review_QC!$I$6,AA666&gt;Unit_Value_Review_QC!$I$5),"REVIEW","WITHIN_BAND"))</f>
        <v>WITHIN_BAND</v>
      </c>
    </row>
    <row r="667" spans="1:28">
      <c r="A667" s="1" t="s">
        <v>1053</v>
      </c>
      <c r="B667" s="6">
        <v>43952</v>
      </c>
      <c r="C667" s="1">
        <v>202005</v>
      </c>
      <c r="D667" s="1">
        <v>2020</v>
      </c>
      <c r="E667" s="1">
        <v>5</v>
      </c>
      <c r="F667" s="4" t="s">
        <v>271</v>
      </c>
      <c r="G667" s="4" t="s">
        <v>273</v>
      </c>
      <c r="H667" s="1">
        <v>669</v>
      </c>
      <c r="I667" s="4" t="s">
        <v>313</v>
      </c>
      <c r="J667" s="1" t="s">
        <v>314</v>
      </c>
      <c r="K667" s="1" t="s">
        <v>383</v>
      </c>
      <c r="L667" s="1">
        <v>3</v>
      </c>
      <c r="M667" s="1">
        <v>1</v>
      </c>
      <c r="N667" s="1" t="s">
        <v>384</v>
      </c>
      <c r="O667" s="1" t="s">
        <v>385</v>
      </c>
      <c r="P667" s="1">
        <v>0</v>
      </c>
      <c r="Q667" s="8">
        <v>292086</v>
      </c>
      <c r="R667" s="8">
        <v>11287</v>
      </c>
      <c r="S667" s="8">
        <v>45537</v>
      </c>
      <c r="T667" s="8" t="s">
        <v>386</v>
      </c>
      <c r="U667" s="9">
        <f>IF(R667&gt;0,Q667/R667,"")</f>
        <v>25.878089837866572</v>
      </c>
      <c r="V667" s="10">
        <f>SUMIFS(fct_world_monthly!$J$2:$J$361,fct_world_monthly!$C$2:$C$361,C667,fct_world_monthly!$F$2:$F$361,F667)</f>
        <v>17210812</v>
      </c>
      <c r="W667" s="11">
        <f>IF(V667&gt;0,Q667/V667,"")</f>
        <v>1.6971076088681928E-2</v>
      </c>
      <c r="X667" s="1" t="s">
        <v>232</v>
      </c>
      <c r="Y667" s="1" t="s">
        <v>166</v>
      </c>
      <c r="Z667" s="19">
        <f>IF(U667="","",SUMIFS(Unit_Value_Review_QC!$K$10:$K$53,Unit_Value_Review_QC!$I$10:$I$53,"PARTNER|"&amp;F667&amp;"|"&amp;I667))</f>
        <v>17.070169468034248</v>
      </c>
      <c r="AA667" s="20">
        <f>IFERROR(U667/Z667,"")</f>
        <v>1.5159831826114039</v>
      </c>
      <c r="AB667" s="4" t="str">
        <f>IF(OR(N667&lt;&gt;"REPORTED",U667=""),"NOT_APPLICABLE",IF(OR(AA667&lt;Unit_Value_Review_QC!$I$6,AA667&gt;Unit_Value_Review_QC!$I$5),"REVIEW","WITHIN_BAND"))</f>
        <v>WITHIN_BAND</v>
      </c>
    </row>
    <row r="668" spans="1:28">
      <c r="A668" s="1" t="s">
        <v>1054</v>
      </c>
      <c r="B668" s="6">
        <v>43952</v>
      </c>
      <c r="C668" s="1">
        <v>202005</v>
      </c>
      <c r="D668" s="1">
        <v>2020</v>
      </c>
      <c r="E668" s="1">
        <v>5</v>
      </c>
      <c r="F668" s="4" t="s">
        <v>271</v>
      </c>
      <c r="G668" s="4" t="s">
        <v>273</v>
      </c>
      <c r="H668" s="1">
        <v>676</v>
      </c>
      <c r="I668" s="4" t="s">
        <v>316</v>
      </c>
      <c r="J668" s="1" t="s">
        <v>317</v>
      </c>
      <c r="K668" s="1" t="s">
        <v>383</v>
      </c>
      <c r="L668" s="1">
        <v>3</v>
      </c>
      <c r="M668" s="1">
        <v>1</v>
      </c>
      <c r="N668" s="1" t="s">
        <v>384</v>
      </c>
      <c r="O668" s="1" t="s">
        <v>385</v>
      </c>
      <c r="P668" s="1">
        <v>0</v>
      </c>
      <c r="Q668" s="8">
        <v>459951</v>
      </c>
      <c r="R668" s="8">
        <v>24568</v>
      </c>
      <c r="S668" s="8">
        <v>83229</v>
      </c>
      <c r="T668" s="8" t="s">
        <v>386</v>
      </c>
      <c r="U668" s="9">
        <f>IF(R668&gt;0,Q668/R668,"")</f>
        <v>18.721548355584499</v>
      </c>
      <c r="V668" s="10">
        <f>SUMIFS(fct_world_monthly!$J$2:$J$361,fct_world_monthly!$C$2:$C$361,C668,fct_world_monthly!$F$2:$F$361,F668)</f>
        <v>17210812</v>
      </c>
      <c r="W668" s="11">
        <f>IF(V668&gt;0,Q668/V668,"")</f>
        <v>2.6724538040389958E-2</v>
      </c>
      <c r="X668" s="1" t="s">
        <v>232</v>
      </c>
      <c r="Y668" s="1" t="s">
        <v>166</v>
      </c>
      <c r="Z668" s="19">
        <f>IF(U668="","",SUMIFS(Unit_Value_Review_QC!$K$10:$K$53,Unit_Value_Review_QC!$I$10:$I$53,"PARTNER|"&amp;F668&amp;"|"&amp;I668))</f>
        <v>29.259592038236608</v>
      </c>
      <c r="AA668" s="20">
        <f>IFERROR(U668/Z668,"")</f>
        <v>0.63984310960723811</v>
      </c>
      <c r="AB668" s="4" t="str">
        <f>IF(OR(N668&lt;&gt;"REPORTED",U668=""),"NOT_APPLICABLE",IF(OR(AA668&lt;Unit_Value_Review_QC!$I$6,AA668&gt;Unit_Value_Review_QC!$I$5),"REVIEW","WITHIN_BAND"))</f>
        <v>WITHIN_BAND</v>
      </c>
    </row>
    <row r="669" spans="1:28">
      <c r="A669" s="1" t="s">
        <v>1055</v>
      </c>
      <c r="B669" s="6">
        <v>43952</v>
      </c>
      <c r="C669" s="1">
        <v>202005</v>
      </c>
      <c r="D669" s="1">
        <v>2020</v>
      </c>
      <c r="E669" s="1">
        <v>5</v>
      </c>
      <c r="F669" s="4" t="s">
        <v>271</v>
      </c>
      <c r="G669" s="4" t="s">
        <v>273</v>
      </c>
      <c r="H669" s="1">
        <v>690</v>
      </c>
      <c r="I669" s="4" t="s">
        <v>319</v>
      </c>
      <c r="J669" s="1" t="s">
        <v>320</v>
      </c>
      <c r="K669" s="1" t="s">
        <v>383</v>
      </c>
      <c r="L669" s="1">
        <v>3</v>
      </c>
      <c r="M669" s="1">
        <v>1</v>
      </c>
      <c r="N669" s="1" t="s">
        <v>384</v>
      </c>
      <c r="O669" s="1" t="s">
        <v>385</v>
      </c>
      <c r="P669" s="1">
        <v>0</v>
      </c>
      <c r="Q669" s="8">
        <v>437175</v>
      </c>
      <c r="R669" s="8">
        <v>19204</v>
      </c>
      <c r="S669" s="8">
        <v>48895</v>
      </c>
      <c r="T669" s="8" t="s">
        <v>386</v>
      </c>
      <c r="U669" s="9">
        <f>IF(R669&gt;0,Q669/R669,"")</f>
        <v>22.764788585711312</v>
      </c>
      <c r="V669" s="10">
        <f>SUMIFS(fct_world_monthly!$J$2:$J$361,fct_world_monthly!$C$2:$C$361,C669,fct_world_monthly!$F$2:$F$361,F669)</f>
        <v>17210812</v>
      </c>
      <c r="W669" s="11">
        <f>IF(V669&gt;0,Q669/V669,"")</f>
        <v>2.5401183860470966E-2</v>
      </c>
      <c r="X669" s="1" t="s">
        <v>232</v>
      </c>
      <c r="Y669" s="1" t="s">
        <v>166</v>
      </c>
      <c r="Z669" s="19">
        <f>IF(U669="","",SUMIFS(Unit_Value_Review_QC!$K$10:$K$53,Unit_Value_Review_QC!$I$10:$I$53,"PARTNER|"&amp;F669&amp;"|"&amp;I669))</f>
        <v>24.149636282520802</v>
      </c>
      <c r="AA669" s="20">
        <f>IFERROR(U669/Z669,"")</f>
        <v>0.94265554641865035</v>
      </c>
      <c r="AB669" s="4" t="str">
        <f>IF(OR(N669&lt;&gt;"REPORTED",U669=""),"NOT_APPLICABLE",IF(OR(AA669&lt;Unit_Value_Review_QC!$I$6,AA669&gt;Unit_Value_Review_QC!$I$5),"REVIEW","WITHIN_BAND"))</f>
        <v>WITHIN_BAND</v>
      </c>
    </row>
    <row r="670" spans="1:28">
      <c r="A670" s="1" t="s">
        <v>1056</v>
      </c>
      <c r="B670" s="6">
        <v>43952</v>
      </c>
      <c r="C670" s="1">
        <v>202005</v>
      </c>
      <c r="D670" s="1">
        <v>2020</v>
      </c>
      <c r="E670" s="1">
        <v>5</v>
      </c>
      <c r="F670" s="4" t="s">
        <v>271</v>
      </c>
      <c r="G670" s="4" t="s">
        <v>273</v>
      </c>
      <c r="H670" s="1">
        <v>696</v>
      </c>
      <c r="I670" s="4" t="s">
        <v>322</v>
      </c>
      <c r="J670" s="1" t="s">
        <v>323</v>
      </c>
      <c r="K670" s="1" t="s">
        <v>383</v>
      </c>
      <c r="L670" s="1">
        <v>3</v>
      </c>
      <c r="M670" s="1">
        <v>1</v>
      </c>
      <c r="N670" s="1" t="s">
        <v>384</v>
      </c>
      <c r="O670" s="1" t="s">
        <v>385</v>
      </c>
      <c r="P670" s="1">
        <v>0</v>
      </c>
      <c r="Q670" s="8">
        <v>126792</v>
      </c>
      <c r="R670" s="8">
        <v>8613</v>
      </c>
      <c r="S670" s="8">
        <v>21752</v>
      </c>
      <c r="T670" s="8" t="s">
        <v>386</v>
      </c>
      <c r="U670" s="9">
        <f>IF(R670&gt;0,Q670/R670,"")</f>
        <v>14.721003134796238</v>
      </c>
      <c r="V670" s="10">
        <f>SUMIFS(fct_world_monthly!$J$2:$J$361,fct_world_monthly!$C$2:$C$361,C670,fct_world_monthly!$F$2:$F$361,F670)</f>
        <v>17210812</v>
      </c>
      <c r="W670" s="11">
        <f>IF(V670&gt;0,Q670/V670,"")</f>
        <v>7.3669969784110126E-3</v>
      </c>
      <c r="X670" s="1" t="s">
        <v>232</v>
      </c>
      <c r="Y670" s="1" t="s">
        <v>166</v>
      </c>
      <c r="Z670" s="19">
        <f>IF(U670="","",SUMIFS(Unit_Value_Review_QC!$K$10:$K$53,Unit_Value_Review_QC!$I$10:$I$53,"PARTNER|"&amp;F670&amp;"|"&amp;I670))</f>
        <v>19.130986055641273</v>
      </c>
      <c r="AA670" s="20">
        <f>IFERROR(U670/Z670,"")</f>
        <v>0.76948480815265474</v>
      </c>
      <c r="AB670" s="4" t="str">
        <f>IF(OR(N670&lt;&gt;"REPORTED",U670=""),"NOT_APPLICABLE",IF(OR(AA670&lt;Unit_Value_Review_QC!$I$6,AA670&gt;Unit_Value_Review_QC!$I$5),"REVIEW","WITHIN_BAND"))</f>
        <v>WITHIN_BAND</v>
      </c>
    </row>
    <row r="671" spans="1:28">
      <c r="A671" s="1" t="s">
        <v>1057</v>
      </c>
      <c r="B671" s="6">
        <v>43952</v>
      </c>
      <c r="C671" s="1">
        <v>202005</v>
      </c>
      <c r="D671" s="1">
        <v>2020</v>
      </c>
      <c r="E671" s="1">
        <v>5</v>
      </c>
      <c r="F671" s="4" t="s">
        <v>271</v>
      </c>
      <c r="G671" s="4" t="s">
        <v>273</v>
      </c>
      <c r="H671" s="1">
        <v>720</v>
      </c>
      <c r="I671" s="4" t="s">
        <v>325</v>
      </c>
      <c r="J671" s="1" t="s">
        <v>326</v>
      </c>
      <c r="K671" s="1" t="s">
        <v>383</v>
      </c>
      <c r="L671" s="1">
        <v>3</v>
      </c>
      <c r="M671" s="1">
        <v>1</v>
      </c>
      <c r="N671" s="1" t="s">
        <v>384</v>
      </c>
      <c r="O671" s="1" t="s">
        <v>385</v>
      </c>
      <c r="P671" s="1">
        <v>0</v>
      </c>
      <c r="Q671" s="8">
        <v>3503550</v>
      </c>
      <c r="R671" s="8">
        <v>135448</v>
      </c>
      <c r="S671" s="8">
        <v>385278</v>
      </c>
      <c r="T671" s="8" t="s">
        <v>386</v>
      </c>
      <c r="U671" s="9">
        <f>IF(R671&gt;0,Q671/R671,"")</f>
        <v>25.86638414742189</v>
      </c>
      <c r="V671" s="10">
        <f>SUMIFS(fct_world_monthly!$J$2:$J$361,fct_world_monthly!$C$2:$C$361,C671,fct_world_monthly!$F$2:$F$361,F671)</f>
        <v>17210812</v>
      </c>
      <c r="W671" s="11">
        <f>IF(V671&gt;0,Q671/V671,"")</f>
        <v>0.20356680440179115</v>
      </c>
      <c r="X671" s="1" t="s">
        <v>232</v>
      </c>
      <c r="Y671" s="1" t="s">
        <v>166</v>
      </c>
      <c r="Z671" s="19">
        <f>IF(U671="","",SUMIFS(Unit_Value_Review_QC!$K$10:$K$53,Unit_Value_Review_QC!$I$10:$I$53,"PARTNER|"&amp;F671&amp;"|"&amp;I671))</f>
        <v>27.635683246354834</v>
      </c>
      <c r="AA671" s="20">
        <f>IFERROR(U671/Z671,"")</f>
        <v>0.93597773273196294</v>
      </c>
      <c r="AB671" s="4" t="str">
        <f>IF(OR(N671&lt;&gt;"REPORTED",U671=""),"NOT_APPLICABLE",IF(OR(AA671&lt;Unit_Value_Review_QC!$I$6,AA671&gt;Unit_Value_Review_QC!$I$5),"REVIEW","WITHIN_BAND"))</f>
        <v>WITHIN_BAND</v>
      </c>
    </row>
    <row r="672" spans="1:28">
      <c r="A672" s="1" t="s">
        <v>1058</v>
      </c>
      <c r="B672" s="6">
        <v>43952</v>
      </c>
      <c r="C672" s="1">
        <v>202005</v>
      </c>
      <c r="D672" s="1">
        <v>2020</v>
      </c>
      <c r="E672" s="1">
        <v>5</v>
      </c>
      <c r="F672" s="4" t="s">
        <v>278</v>
      </c>
      <c r="G672" s="4" t="s">
        <v>279</v>
      </c>
      <c r="H672" s="1">
        <v>52</v>
      </c>
      <c r="I672" s="4" t="s">
        <v>296</v>
      </c>
      <c r="J672" s="1" t="s">
        <v>297</v>
      </c>
      <c r="K672" s="1" t="s">
        <v>383</v>
      </c>
      <c r="L672" s="1">
        <v>3</v>
      </c>
      <c r="M672" s="1">
        <v>1</v>
      </c>
      <c r="N672" s="1" t="s">
        <v>384</v>
      </c>
      <c r="O672" s="1" t="s">
        <v>385</v>
      </c>
      <c r="P672" s="1">
        <v>0</v>
      </c>
      <c r="Q672" s="8">
        <v>228517</v>
      </c>
      <c r="R672" s="8">
        <v>6644</v>
      </c>
      <c r="S672" s="8">
        <v>26218</v>
      </c>
      <c r="T672" s="8" t="s">
        <v>386</v>
      </c>
      <c r="U672" s="9">
        <f>IF(R672&gt;0,Q672/R672,"")</f>
        <v>34.394491270319087</v>
      </c>
      <c r="V672" s="10">
        <f>SUMIFS(fct_world_monthly!$J$2:$J$361,fct_world_monthly!$C$2:$C$361,C672,fct_world_monthly!$F$2:$F$361,F672)</f>
        <v>10467015</v>
      </c>
      <c r="W672" s="11">
        <f>IF(V672&gt;0,Q672/V672,"")</f>
        <v>2.1832107816793997E-2</v>
      </c>
      <c r="X672" s="1" t="s">
        <v>232</v>
      </c>
      <c r="Y672" s="1" t="s">
        <v>166</v>
      </c>
      <c r="Z672" s="19">
        <f>IF(U672="","",SUMIFS(Unit_Value_Review_QC!$K$10:$K$53,Unit_Value_Review_QC!$I$10:$I$53,"PARTNER|"&amp;F672&amp;"|"&amp;I672))</f>
        <v>35.036766549381447</v>
      </c>
      <c r="AA672" s="20">
        <f>IFERROR(U672/Z672,"")</f>
        <v>0.98166853444774571</v>
      </c>
      <c r="AB672" s="4" t="str">
        <f>IF(OR(N672&lt;&gt;"REPORTED",U672=""),"NOT_APPLICABLE",IF(OR(AA672&lt;Unit_Value_Review_QC!$I$6,AA672&gt;Unit_Value_Review_QC!$I$5),"REVIEW","WITHIN_BAND"))</f>
        <v>WITHIN_BAND</v>
      </c>
    </row>
    <row r="673" spans="1:28">
      <c r="A673" s="1" t="s">
        <v>1059</v>
      </c>
      <c r="B673" s="6">
        <v>43952</v>
      </c>
      <c r="C673" s="1">
        <v>202005</v>
      </c>
      <c r="D673" s="1">
        <v>2020</v>
      </c>
      <c r="E673" s="1">
        <v>5</v>
      </c>
      <c r="F673" s="4" t="s">
        <v>278</v>
      </c>
      <c r="G673" s="4" t="s">
        <v>279</v>
      </c>
      <c r="H673" s="1">
        <v>204</v>
      </c>
      <c r="I673" s="4" t="s">
        <v>301</v>
      </c>
      <c r="J673" s="1" t="s">
        <v>302</v>
      </c>
      <c r="K673" s="1" t="s">
        <v>383</v>
      </c>
      <c r="L673" s="1">
        <v>3</v>
      </c>
      <c r="M673" s="1">
        <v>1</v>
      </c>
      <c r="N673" s="1" t="s">
        <v>384</v>
      </c>
      <c r="O673" s="1" t="s">
        <v>385</v>
      </c>
      <c r="P673" s="1">
        <v>0</v>
      </c>
      <c r="Q673" s="8">
        <v>3606</v>
      </c>
      <c r="R673" s="8">
        <v>62</v>
      </c>
      <c r="S673" s="8">
        <v>393</v>
      </c>
      <c r="T673" s="8" t="s">
        <v>386</v>
      </c>
      <c r="U673" s="9">
        <f>IF(R673&gt;0,Q673/R673,"")</f>
        <v>58.161290322580648</v>
      </c>
      <c r="V673" s="10">
        <f>SUMIFS(fct_world_monthly!$J$2:$J$361,fct_world_monthly!$C$2:$C$361,C673,fct_world_monthly!$F$2:$F$361,F673)</f>
        <v>10467015</v>
      </c>
      <c r="W673" s="11">
        <f>IF(V673&gt;0,Q673/V673,"")</f>
        <v>3.4451082758551506E-4</v>
      </c>
      <c r="X673" s="1" t="s">
        <v>232</v>
      </c>
      <c r="Y673" s="1" t="s">
        <v>166</v>
      </c>
      <c r="Z673" s="19">
        <f>IF(U673="","",SUMIFS(Unit_Value_Review_QC!$K$10:$K$53,Unit_Value_Review_QC!$I$10:$I$53,"PARTNER|"&amp;F673&amp;"|"&amp;I673))</f>
        <v>33.195880622110131</v>
      </c>
      <c r="AA673" s="20">
        <f>IFERROR(U673/Z673,"")</f>
        <v>1.7520634859688673</v>
      </c>
      <c r="AB673" s="4" t="str">
        <f>IF(OR(N673&lt;&gt;"REPORTED",U673=""),"NOT_APPLICABLE",IF(OR(AA673&lt;Unit_Value_Review_QC!$I$6,AA673&gt;Unit_Value_Review_QC!$I$5),"REVIEW","WITHIN_BAND"))</f>
        <v>WITHIN_BAND</v>
      </c>
    </row>
    <row r="674" spans="1:28">
      <c r="A674" s="1" t="s">
        <v>1060</v>
      </c>
      <c r="B674" s="6">
        <v>43952</v>
      </c>
      <c r="C674" s="1">
        <v>202005</v>
      </c>
      <c r="D674" s="1">
        <v>2020</v>
      </c>
      <c r="E674" s="1">
        <v>5</v>
      </c>
      <c r="F674" s="4" t="s">
        <v>278</v>
      </c>
      <c r="G674" s="4" t="s">
        <v>279</v>
      </c>
      <c r="H674" s="1">
        <v>662</v>
      </c>
      <c r="I674" s="4" t="s">
        <v>304</v>
      </c>
      <c r="J674" s="1" t="s">
        <v>305</v>
      </c>
      <c r="K674" s="1" t="s">
        <v>383</v>
      </c>
      <c r="L674" s="1">
        <v>3</v>
      </c>
      <c r="M674" s="1">
        <v>1</v>
      </c>
      <c r="N674" s="1" t="s">
        <v>384</v>
      </c>
      <c r="O674" s="1" t="s">
        <v>385</v>
      </c>
      <c r="P674" s="1">
        <v>0</v>
      </c>
      <c r="Q674" s="8">
        <v>61344</v>
      </c>
      <c r="R674" s="8">
        <v>5106</v>
      </c>
      <c r="S674" s="8">
        <v>20811</v>
      </c>
      <c r="T674" s="8" t="s">
        <v>386</v>
      </c>
      <c r="U674" s="9">
        <f>IF(R674&gt;0,Q674/R674,"")</f>
        <v>12.014101057579319</v>
      </c>
      <c r="V674" s="10">
        <f>SUMIFS(fct_world_monthly!$J$2:$J$361,fct_world_monthly!$C$2:$C$361,C674,fct_world_monthly!$F$2:$F$361,F674)</f>
        <v>10467015</v>
      </c>
      <c r="W674" s="11">
        <f>IF(V674&gt;0,Q674/V674,"")</f>
        <v>5.8606966742667322E-3</v>
      </c>
      <c r="X674" s="1" t="s">
        <v>232</v>
      </c>
      <c r="Y674" s="1" t="s">
        <v>166</v>
      </c>
      <c r="Z674" s="19">
        <f>IF(U674="","",SUMIFS(Unit_Value_Review_QC!$K$10:$K$53,Unit_Value_Review_QC!$I$10:$I$53,"PARTNER|"&amp;F674&amp;"|"&amp;I674))</f>
        <v>11.552282298889692</v>
      </c>
      <c r="AA674" s="20">
        <f>IFERROR(U674/Z674,"")</f>
        <v>1.0399764087079151</v>
      </c>
      <c r="AB674" s="4" t="str">
        <f>IF(OR(N674&lt;&gt;"REPORTED",U674=""),"NOT_APPLICABLE",IF(OR(AA674&lt;Unit_Value_Review_QC!$I$6,AA674&gt;Unit_Value_Review_QC!$I$5),"REVIEW","WITHIN_BAND"))</f>
        <v>WITHIN_BAND</v>
      </c>
    </row>
    <row r="675" spans="1:28">
      <c r="A675" s="1" t="s">
        <v>1061</v>
      </c>
      <c r="B675" s="6">
        <v>43952</v>
      </c>
      <c r="C675" s="1">
        <v>202005</v>
      </c>
      <c r="D675" s="1">
        <v>2020</v>
      </c>
      <c r="E675" s="1">
        <v>5</v>
      </c>
      <c r="F675" s="4" t="s">
        <v>278</v>
      </c>
      <c r="G675" s="4" t="s">
        <v>279</v>
      </c>
      <c r="H675" s="1">
        <v>664</v>
      </c>
      <c r="I675" s="4" t="s">
        <v>307</v>
      </c>
      <c r="J675" s="1" t="s">
        <v>308</v>
      </c>
      <c r="K675" s="1" t="s">
        <v>383</v>
      </c>
      <c r="L675" s="1">
        <v>3</v>
      </c>
      <c r="M675" s="1">
        <v>1</v>
      </c>
      <c r="N675" s="1" t="s">
        <v>384</v>
      </c>
      <c r="O675" s="1" t="s">
        <v>385</v>
      </c>
      <c r="P675" s="1">
        <v>0</v>
      </c>
      <c r="Q675" s="8">
        <v>765901</v>
      </c>
      <c r="R675" s="8">
        <v>46966</v>
      </c>
      <c r="S675" s="8">
        <v>171532</v>
      </c>
      <c r="T675" s="8" t="s">
        <v>386</v>
      </c>
      <c r="U675" s="9">
        <f>IF(R675&gt;0,Q675/R675,"")</f>
        <v>16.307562917855471</v>
      </c>
      <c r="V675" s="10">
        <f>SUMIFS(fct_world_monthly!$J$2:$J$361,fct_world_monthly!$C$2:$C$361,C675,fct_world_monthly!$F$2:$F$361,F675)</f>
        <v>10467015</v>
      </c>
      <c r="W675" s="11">
        <f>IF(V675&gt;0,Q675/V675,"")</f>
        <v>7.317281956699212E-2</v>
      </c>
      <c r="X675" s="1" t="s">
        <v>232</v>
      </c>
      <c r="Y675" s="1" t="s">
        <v>166</v>
      </c>
      <c r="Z675" s="19">
        <f>IF(U675="","",SUMIFS(Unit_Value_Review_QC!$K$10:$K$53,Unit_Value_Review_QC!$I$10:$I$53,"PARTNER|"&amp;F675&amp;"|"&amp;I675))</f>
        <v>20.753901094655859</v>
      </c>
      <c r="AA675" s="20">
        <f>IFERROR(U675/Z675,"")</f>
        <v>0.78575892038218675</v>
      </c>
      <c r="AB675" s="4" t="str">
        <f>IF(OR(N675&lt;&gt;"REPORTED",U675=""),"NOT_APPLICABLE",IF(OR(AA675&lt;Unit_Value_Review_QC!$I$6,AA675&gt;Unit_Value_Review_QC!$I$5),"REVIEW","WITHIN_BAND"))</f>
        <v>WITHIN_BAND</v>
      </c>
    </row>
    <row r="676" spans="1:28">
      <c r="A676" s="1" t="s">
        <v>1062</v>
      </c>
      <c r="B676" s="6">
        <v>43952</v>
      </c>
      <c r="C676" s="1">
        <v>202005</v>
      </c>
      <c r="D676" s="1">
        <v>2020</v>
      </c>
      <c r="E676" s="1">
        <v>5</v>
      </c>
      <c r="F676" s="4" t="s">
        <v>278</v>
      </c>
      <c r="G676" s="4" t="s">
        <v>279</v>
      </c>
      <c r="H676" s="1">
        <v>666</v>
      </c>
      <c r="I676" s="4" t="s">
        <v>310</v>
      </c>
      <c r="J676" s="1" t="s">
        <v>311</v>
      </c>
      <c r="K676" s="1" t="s">
        <v>383</v>
      </c>
      <c r="L676" s="1">
        <v>3</v>
      </c>
      <c r="M676" s="1">
        <v>1</v>
      </c>
      <c r="N676" s="1" t="s">
        <v>384</v>
      </c>
      <c r="O676" s="1" t="s">
        <v>385</v>
      </c>
      <c r="P676" s="1">
        <v>0</v>
      </c>
      <c r="Q676" s="8">
        <v>3010582</v>
      </c>
      <c r="R676" s="8">
        <v>162560</v>
      </c>
      <c r="S676" s="8">
        <v>647235</v>
      </c>
      <c r="T676" s="8" t="s">
        <v>386</v>
      </c>
      <c r="U676" s="9">
        <f>IF(R676&gt;0,Q676/R676,"")</f>
        <v>18.519820374015747</v>
      </c>
      <c r="V676" s="10">
        <f>SUMIFS(fct_world_monthly!$J$2:$J$361,fct_world_monthly!$C$2:$C$361,C676,fct_world_monthly!$F$2:$F$361,F676)</f>
        <v>10467015</v>
      </c>
      <c r="W676" s="11">
        <f>IF(V676&gt;0,Q676/V676,"")</f>
        <v>0.2876256506750014</v>
      </c>
      <c r="X676" s="1" t="s">
        <v>232</v>
      </c>
      <c r="Y676" s="1" t="s">
        <v>166</v>
      </c>
      <c r="Z676" s="19">
        <f>IF(U676="","",SUMIFS(Unit_Value_Review_QC!$K$10:$K$53,Unit_Value_Review_QC!$I$10:$I$53,"PARTNER|"&amp;F676&amp;"|"&amp;I676))</f>
        <v>16.653214733323903</v>
      </c>
      <c r="AA676" s="20">
        <f>IFERROR(U676/Z676,"")</f>
        <v>1.1120868054956785</v>
      </c>
      <c r="AB676" s="4" t="str">
        <f>IF(OR(N676&lt;&gt;"REPORTED",U676=""),"NOT_APPLICABLE",IF(OR(AA676&lt;Unit_Value_Review_QC!$I$6,AA676&gt;Unit_Value_Review_QC!$I$5),"REVIEW","WITHIN_BAND"))</f>
        <v>WITHIN_BAND</v>
      </c>
    </row>
    <row r="677" spans="1:28">
      <c r="A677" s="1" t="s">
        <v>1063</v>
      </c>
      <c r="B677" s="6">
        <v>43952</v>
      </c>
      <c r="C677" s="1">
        <v>202005</v>
      </c>
      <c r="D677" s="1">
        <v>2020</v>
      </c>
      <c r="E677" s="1">
        <v>5</v>
      </c>
      <c r="F677" s="4" t="s">
        <v>278</v>
      </c>
      <c r="G677" s="4" t="s">
        <v>279</v>
      </c>
      <c r="H677" s="1">
        <v>669</v>
      </c>
      <c r="I677" s="4" t="s">
        <v>313</v>
      </c>
      <c r="J677" s="1" t="s">
        <v>314</v>
      </c>
      <c r="K677" s="1" t="s">
        <v>383</v>
      </c>
      <c r="L677" s="1">
        <v>3</v>
      </c>
      <c r="M677" s="1">
        <v>1</v>
      </c>
      <c r="N677" s="1" t="s">
        <v>384</v>
      </c>
      <c r="O677" s="1" t="s">
        <v>385</v>
      </c>
      <c r="P677" s="1">
        <v>0</v>
      </c>
      <c r="Q677" s="8">
        <v>133509</v>
      </c>
      <c r="R677" s="8">
        <v>6561</v>
      </c>
      <c r="S677" s="8">
        <v>21708</v>
      </c>
      <c r="T677" s="8" t="s">
        <v>386</v>
      </c>
      <c r="U677" s="9">
        <f>IF(R677&gt;0,Q677/R677,"")</f>
        <v>20.348879743941474</v>
      </c>
      <c r="V677" s="10">
        <f>SUMIFS(fct_world_monthly!$J$2:$J$361,fct_world_monthly!$C$2:$C$361,C677,fct_world_monthly!$F$2:$F$361,F677)</f>
        <v>10467015</v>
      </c>
      <c r="W677" s="11">
        <f>IF(V677&gt;0,Q677/V677,"")</f>
        <v>1.2755212445955223E-2</v>
      </c>
      <c r="X677" s="1" t="s">
        <v>232</v>
      </c>
      <c r="Y677" s="1" t="s">
        <v>166</v>
      </c>
      <c r="Z677" s="19">
        <f>IF(U677="","",SUMIFS(Unit_Value_Review_QC!$K$10:$K$53,Unit_Value_Review_QC!$I$10:$I$53,"PARTNER|"&amp;F677&amp;"|"&amp;I677))</f>
        <v>20.668787815742178</v>
      </c>
      <c r="AA677" s="20">
        <f>IFERROR(U677/Z677,"")</f>
        <v>0.98452216575773022</v>
      </c>
      <c r="AB677" s="4" t="str">
        <f>IF(OR(N677&lt;&gt;"REPORTED",U677=""),"NOT_APPLICABLE",IF(OR(AA677&lt;Unit_Value_Review_QC!$I$6,AA677&gt;Unit_Value_Review_QC!$I$5),"REVIEW","WITHIN_BAND"))</f>
        <v>WITHIN_BAND</v>
      </c>
    </row>
    <row r="678" spans="1:28">
      <c r="A678" s="1" t="s">
        <v>1064</v>
      </c>
      <c r="B678" s="6">
        <v>43952</v>
      </c>
      <c r="C678" s="1">
        <v>202005</v>
      </c>
      <c r="D678" s="1">
        <v>2020</v>
      </c>
      <c r="E678" s="1">
        <v>5</v>
      </c>
      <c r="F678" s="4" t="s">
        <v>278</v>
      </c>
      <c r="G678" s="4" t="s">
        <v>279</v>
      </c>
      <c r="H678" s="1">
        <v>676</v>
      </c>
      <c r="I678" s="4" t="s">
        <v>316</v>
      </c>
      <c r="J678" s="1" t="s">
        <v>317</v>
      </c>
      <c r="K678" s="1" t="s">
        <v>383</v>
      </c>
      <c r="L678" s="1">
        <v>3</v>
      </c>
      <c r="M678" s="1">
        <v>1</v>
      </c>
      <c r="N678" s="1" t="s">
        <v>384</v>
      </c>
      <c r="O678" s="1" t="s">
        <v>385</v>
      </c>
      <c r="P678" s="1">
        <v>0</v>
      </c>
      <c r="Q678" s="8">
        <v>54908</v>
      </c>
      <c r="R678" s="8">
        <v>2377</v>
      </c>
      <c r="S678" s="8">
        <v>8648</v>
      </c>
      <c r="T678" s="8" t="s">
        <v>386</v>
      </c>
      <c r="U678" s="9">
        <f>IF(R678&gt;0,Q678/R678,"")</f>
        <v>23.099705511148507</v>
      </c>
      <c r="V678" s="10">
        <f>SUMIFS(fct_world_monthly!$J$2:$J$361,fct_world_monthly!$C$2:$C$361,C678,fct_world_monthly!$F$2:$F$361,F678)</f>
        <v>10467015</v>
      </c>
      <c r="W678" s="11">
        <f>IF(V678&gt;0,Q678/V678,"")</f>
        <v>5.2458126791640218E-3</v>
      </c>
      <c r="X678" s="1" t="s">
        <v>232</v>
      </c>
      <c r="Y678" s="1" t="s">
        <v>166</v>
      </c>
      <c r="Z678" s="19">
        <f>IF(U678="","",SUMIFS(Unit_Value_Review_QC!$K$10:$K$53,Unit_Value_Review_QC!$I$10:$I$53,"PARTNER|"&amp;F678&amp;"|"&amp;I678))</f>
        <v>22.71683967704729</v>
      </c>
      <c r="AA678" s="20">
        <f>IFERROR(U678/Z678,"")</f>
        <v>1.0168538335236859</v>
      </c>
      <c r="AB678" s="4" t="str">
        <f>IF(OR(N678&lt;&gt;"REPORTED",U678=""),"NOT_APPLICABLE",IF(OR(AA678&lt;Unit_Value_Review_QC!$I$6,AA678&gt;Unit_Value_Review_QC!$I$5),"REVIEW","WITHIN_BAND"))</f>
        <v>WITHIN_BAND</v>
      </c>
    </row>
    <row r="679" spans="1:28">
      <c r="A679" s="1" t="s">
        <v>1065</v>
      </c>
      <c r="B679" s="6">
        <v>43952</v>
      </c>
      <c r="C679" s="1">
        <v>202005</v>
      </c>
      <c r="D679" s="1">
        <v>2020</v>
      </c>
      <c r="E679" s="1">
        <v>5</v>
      </c>
      <c r="F679" s="4" t="s">
        <v>278</v>
      </c>
      <c r="G679" s="4" t="s">
        <v>279</v>
      </c>
      <c r="H679" s="1">
        <v>690</v>
      </c>
      <c r="I679" s="4" t="s">
        <v>319</v>
      </c>
      <c r="J679" s="1" t="s">
        <v>320</v>
      </c>
      <c r="K679" s="1" t="s">
        <v>383</v>
      </c>
      <c r="L679" s="1">
        <v>3</v>
      </c>
      <c r="M679" s="1">
        <v>1</v>
      </c>
      <c r="N679" s="1" t="s">
        <v>384</v>
      </c>
      <c r="O679" s="1" t="s">
        <v>385</v>
      </c>
      <c r="P679" s="1">
        <v>0</v>
      </c>
      <c r="Q679" s="8">
        <v>441438</v>
      </c>
      <c r="R679" s="8">
        <v>16346</v>
      </c>
      <c r="S679" s="8">
        <v>50250</v>
      </c>
      <c r="T679" s="8" t="s">
        <v>386</v>
      </c>
      <c r="U679" s="9">
        <f>IF(R679&gt;0,Q679/R679,"")</f>
        <v>27.005872996451732</v>
      </c>
      <c r="V679" s="10">
        <f>SUMIFS(fct_world_monthly!$J$2:$J$361,fct_world_monthly!$C$2:$C$361,C679,fct_world_monthly!$F$2:$F$361,F679)</f>
        <v>10467015</v>
      </c>
      <c r="W679" s="11">
        <f>IF(V679&gt;0,Q679/V679,"")</f>
        <v>4.2174201527369552E-2</v>
      </c>
      <c r="X679" s="1" t="s">
        <v>232</v>
      </c>
      <c r="Y679" s="1" t="s">
        <v>166</v>
      </c>
      <c r="Z679" s="19">
        <f>IF(U679="","",SUMIFS(Unit_Value_Review_QC!$K$10:$K$53,Unit_Value_Review_QC!$I$10:$I$53,"PARTNER|"&amp;F679&amp;"|"&amp;I679))</f>
        <v>28.158453665195097</v>
      </c>
      <c r="AA679" s="20">
        <f>IFERROR(U679/Z679,"")</f>
        <v>0.95906804107755395</v>
      </c>
      <c r="AB679" s="4" t="str">
        <f>IF(OR(N679&lt;&gt;"REPORTED",U679=""),"NOT_APPLICABLE",IF(OR(AA679&lt;Unit_Value_Review_QC!$I$6,AA679&gt;Unit_Value_Review_QC!$I$5),"REVIEW","WITHIN_BAND"))</f>
        <v>WITHIN_BAND</v>
      </c>
    </row>
    <row r="680" spans="1:28">
      <c r="A680" s="1" t="s">
        <v>1066</v>
      </c>
      <c r="B680" s="6">
        <v>43952</v>
      </c>
      <c r="C680" s="1">
        <v>202005</v>
      </c>
      <c r="D680" s="1">
        <v>2020</v>
      </c>
      <c r="E680" s="1">
        <v>5</v>
      </c>
      <c r="F680" s="4" t="s">
        <v>278</v>
      </c>
      <c r="G680" s="4" t="s">
        <v>279</v>
      </c>
      <c r="H680" s="1">
        <v>696</v>
      </c>
      <c r="I680" s="4" t="s">
        <v>322</v>
      </c>
      <c r="J680" s="1" t="s">
        <v>323</v>
      </c>
      <c r="K680" s="1" t="s">
        <v>383</v>
      </c>
      <c r="L680" s="1">
        <v>3</v>
      </c>
      <c r="M680" s="1">
        <v>1</v>
      </c>
      <c r="N680" s="1" t="s">
        <v>384</v>
      </c>
      <c r="O680" s="1" t="s">
        <v>385</v>
      </c>
      <c r="P680" s="1">
        <v>0</v>
      </c>
      <c r="Q680" s="8">
        <v>225940</v>
      </c>
      <c r="R680" s="8">
        <v>8600</v>
      </c>
      <c r="S680" s="8">
        <v>30770</v>
      </c>
      <c r="T680" s="8" t="s">
        <v>386</v>
      </c>
      <c r="U680" s="9">
        <f>IF(R680&gt;0,Q680/R680,"")</f>
        <v>26.272093023255813</v>
      </c>
      <c r="V680" s="10">
        <f>SUMIFS(fct_world_monthly!$J$2:$J$361,fct_world_monthly!$C$2:$C$361,C680,fct_world_monthly!$F$2:$F$361,F680)</f>
        <v>10467015</v>
      </c>
      <c r="W680" s="11">
        <f>IF(V680&gt;0,Q680/V680,"")</f>
        <v>2.1585905819376392E-2</v>
      </c>
      <c r="X680" s="1" t="s">
        <v>232</v>
      </c>
      <c r="Y680" s="1" t="s">
        <v>166</v>
      </c>
      <c r="Z680" s="19">
        <f>IF(U680="","",SUMIFS(Unit_Value_Review_QC!$K$10:$K$53,Unit_Value_Review_QC!$I$10:$I$53,"PARTNER|"&amp;F680&amp;"|"&amp;I680))</f>
        <v>25.266638688646662</v>
      </c>
      <c r="AA680" s="20">
        <f>IFERROR(U680/Z680,"")</f>
        <v>1.0397937512385034</v>
      </c>
      <c r="AB680" s="4" t="str">
        <f>IF(OR(N680&lt;&gt;"REPORTED",U680=""),"NOT_APPLICABLE",IF(OR(AA680&lt;Unit_Value_Review_QC!$I$6,AA680&gt;Unit_Value_Review_QC!$I$5),"REVIEW","WITHIN_BAND"))</f>
        <v>WITHIN_BAND</v>
      </c>
    </row>
    <row r="681" spans="1:28">
      <c r="A681" s="1" t="s">
        <v>1067</v>
      </c>
      <c r="B681" s="6">
        <v>43952</v>
      </c>
      <c r="C681" s="1">
        <v>202005</v>
      </c>
      <c r="D681" s="1">
        <v>2020</v>
      </c>
      <c r="E681" s="1">
        <v>5</v>
      </c>
      <c r="F681" s="4" t="s">
        <v>278</v>
      </c>
      <c r="G681" s="4" t="s">
        <v>279</v>
      </c>
      <c r="H681" s="1">
        <v>720</v>
      </c>
      <c r="I681" s="4" t="s">
        <v>325</v>
      </c>
      <c r="J681" s="1" t="s">
        <v>326</v>
      </c>
      <c r="K681" s="1" t="s">
        <v>383</v>
      </c>
      <c r="L681" s="1">
        <v>3</v>
      </c>
      <c r="M681" s="1">
        <v>1</v>
      </c>
      <c r="N681" s="1" t="s">
        <v>384</v>
      </c>
      <c r="O681" s="1" t="s">
        <v>385</v>
      </c>
      <c r="P681" s="1">
        <v>0</v>
      </c>
      <c r="Q681" s="8">
        <v>986266</v>
      </c>
      <c r="R681" s="8">
        <v>40580</v>
      </c>
      <c r="S681" s="8">
        <v>141067</v>
      </c>
      <c r="T681" s="8" t="s">
        <v>386</v>
      </c>
      <c r="U681" s="9">
        <f>IF(R681&gt;0,Q681/R681,"")</f>
        <v>24.304238541153278</v>
      </c>
      <c r="V681" s="10">
        <f>SUMIFS(fct_world_monthly!$J$2:$J$361,fct_world_monthly!$C$2:$C$361,C681,fct_world_monthly!$F$2:$F$361,F681)</f>
        <v>10467015</v>
      </c>
      <c r="W681" s="11">
        <f>IF(V681&gt;0,Q681/V681,"")</f>
        <v>9.4226099800181803E-2</v>
      </c>
      <c r="X681" s="1" t="s">
        <v>232</v>
      </c>
      <c r="Y681" s="1" t="s">
        <v>166</v>
      </c>
      <c r="Z681" s="19">
        <f>IF(U681="","",SUMIFS(Unit_Value_Review_QC!$K$10:$K$53,Unit_Value_Review_QC!$I$10:$I$53,"PARTNER|"&amp;F681&amp;"|"&amp;I681))</f>
        <v>23.211497613909994</v>
      </c>
      <c r="AA681" s="20">
        <f>IFERROR(U681/Z681,"")</f>
        <v>1.0470775710132738</v>
      </c>
      <c r="AB681" s="4" t="str">
        <f>IF(OR(N681&lt;&gt;"REPORTED",U681=""),"NOT_APPLICABLE",IF(OR(AA681&lt;Unit_Value_Review_QC!$I$6,AA681&gt;Unit_Value_Review_QC!$I$5),"REVIEW","WITHIN_BAND"))</f>
        <v>WITHIN_BAND</v>
      </c>
    </row>
    <row r="682" spans="1:28">
      <c r="A682" s="1" t="s">
        <v>1068</v>
      </c>
      <c r="B682" s="6">
        <v>43983</v>
      </c>
      <c r="C682" s="1">
        <v>202006</v>
      </c>
      <c r="D682" s="1">
        <v>2020</v>
      </c>
      <c r="E682" s="1">
        <v>6</v>
      </c>
      <c r="F682" s="4" t="s">
        <v>256</v>
      </c>
      <c r="G682" s="4" t="s">
        <v>258</v>
      </c>
      <c r="H682" s="1">
        <v>52</v>
      </c>
      <c r="I682" s="4" t="s">
        <v>296</v>
      </c>
      <c r="J682" s="1" t="s">
        <v>297</v>
      </c>
      <c r="K682" s="1" t="s">
        <v>383</v>
      </c>
      <c r="L682" s="1">
        <v>3</v>
      </c>
      <c r="M682" s="1">
        <v>1</v>
      </c>
      <c r="N682" s="1" t="s">
        <v>384</v>
      </c>
      <c r="O682" s="1" t="s">
        <v>385</v>
      </c>
      <c r="P682" s="1">
        <v>0</v>
      </c>
      <c r="Q682" s="8">
        <v>7771242</v>
      </c>
      <c r="R682" s="8">
        <v>372860</v>
      </c>
      <c r="S682" s="8">
        <v>2067256</v>
      </c>
      <c r="T682" s="8" t="s">
        <v>386</v>
      </c>
      <c r="U682" s="9">
        <f>IF(R682&gt;0,Q682/R682,"")</f>
        <v>20.842251783511237</v>
      </c>
      <c r="V682" s="10">
        <f>SUMIFS(fct_world_monthly!$J$2:$J$361,fct_world_monthly!$C$2:$C$361,C682,fct_world_monthly!$F$2:$F$361,F682)</f>
        <v>87820046</v>
      </c>
      <c r="W682" s="11">
        <f>IF(V682&gt;0,Q682/V682,"")</f>
        <v>8.8490525272555659E-2</v>
      </c>
      <c r="X682" s="1" t="s">
        <v>232</v>
      </c>
      <c r="Y682" s="1" t="s">
        <v>166</v>
      </c>
      <c r="Z682" s="19">
        <f>IF(U682="","",SUMIFS(Unit_Value_Review_QC!$K$10:$K$53,Unit_Value_Review_QC!$I$10:$I$53,"PARTNER|"&amp;F682&amp;"|"&amp;I682))</f>
        <v>20.461444760337919</v>
      </c>
      <c r="AA682" s="20">
        <f>IFERROR(U682/Z682,"")</f>
        <v>1.0186109547802542</v>
      </c>
      <c r="AB682" s="4" t="str">
        <f>IF(OR(N682&lt;&gt;"REPORTED",U682=""),"NOT_APPLICABLE",IF(OR(AA682&lt;Unit_Value_Review_QC!$I$6,AA682&gt;Unit_Value_Review_QC!$I$5),"REVIEW","WITHIN_BAND"))</f>
        <v>WITHIN_BAND</v>
      </c>
    </row>
    <row r="683" spans="1:28">
      <c r="A683" s="1" t="s">
        <v>1069</v>
      </c>
      <c r="B683" s="6">
        <v>43983</v>
      </c>
      <c r="C683" s="1">
        <v>202006</v>
      </c>
      <c r="D683" s="1">
        <v>2020</v>
      </c>
      <c r="E683" s="1">
        <v>6</v>
      </c>
      <c r="F683" s="4" t="s">
        <v>256</v>
      </c>
      <c r="G683" s="4" t="s">
        <v>258</v>
      </c>
      <c r="H683" s="1">
        <v>204</v>
      </c>
      <c r="I683" s="4" t="s">
        <v>301</v>
      </c>
      <c r="J683" s="1" t="s">
        <v>302</v>
      </c>
      <c r="K683" s="1" t="s">
        <v>383</v>
      </c>
      <c r="L683" s="1">
        <v>3</v>
      </c>
      <c r="M683" s="1">
        <v>1</v>
      </c>
      <c r="N683" s="1" t="s">
        <v>384</v>
      </c>
      <c r="O683" s="1" t="s">
        <v>385</v>
      </c>
      <c r="P683" s="1">
        <v>0</v>
      </c>
      <c r="Q683" s="8">
        <v>536321</v>
      </c>
      <c r="R683" s="8">
        <v>76370</v>
      </c>
      <c r="S683" s="8">
        <v>627036</v>
      </c>
      <c r="T683" s="8" t="s">
        <v>386</v>
      </c>
      <c r="U683" s="9">
        <f>IF(R683&gt;0,Q683/R683,"")</f>
        <v>7.0226659683121646</v>
      </c>
      <c r="V683" s="10">
        <f>SUMIFS(fct_world_monthly!$J$2:$J$361,fct_world_monthly!$C$2:$C$361,C683,fct_world_monthly!$F$2:$F$361,F683)</f>
        <v>87820046</v>
      </c>
      <c r="W683" s="11">
        <f>IF(V683&gt;0,Q683/V683,"")</f>
        <v>6.1070453094501905E-3</v>
      </c>
      <c r="X683" s="1" t="s">
        <v>232</v>
      </c>
      <c r="Y683" s="1" t="s">
        <v>166</v>
      </c>
      <c r="Z683" s="19">
        <f>IF(U683="","",SUMIFS(Unit_Value_Review_QC!$K$10:$K$53,Unit_Value_Review_QC!$I$10:$I$53,"PARTNER|"&amp;F683&amp;"|"&amp;I683))</f>
        <v>7.8392981154747989</v>
      </c>
      <c r="AA683" s="20">
        <f>IFERROR(U683/Z683,"")</f>
        <v>0.89582841025644888</v>
      </c>
      <c r="AB683" s="4" t="str">
        <f>IF(OR(N683&lt;&gt;"REPORTED",U683=""),"NOT_APPLICABLE",IF(OR(AA683&lt;Unit_Value_Review_QC!$I$6,AA683&gt;Unit_Value_Review_QC!$I$5),"REVIEW","WITHIN_BAND"))</f>
        <v>WITHIN_BAND</v>
      </c>
    </row>
    <row r="684" spans="1:28">
      <c r="A684" s="1" t="s">
        <v>1070</v>
      </c>
      <c r="B684" s="6">
        <v>43983</v>
      </c>
      <c r="C684" s="1">
        <v>202006</v>
      </c>
      <c r="D684" s="1">
        <v>2020</v>
      </c>
      <c r="E684" s="1">
        <v>6</v>
      </c>
      <c r="F684" s="4" t="s">
        <v>256</v>
      </c>
      <c r="G684" s="4" t="s">
        <v>258</v>
      </c>
      <c r="H684" s="1">
        <v>662</v>
      </c>
      <c r="I684" s="4" t="s">
        <v>304</v>
      </c>
      <c r="J684" s="1" t="s">
        <v>305</v>
      </c>
      <c r="K684" s="1" t="s">
        <v>383</v>
      </c>
      <c r="L684" s="1">
        <v>3</v>
      </c>
      <c r="M684" s="1">
        <v>1</v>
      </c>
      <c r="N684" s="1" t="s">
        <v>384</v>
      </c>
      <c r="O684" s="1" t="s">
        <v>385</v>
      </c>
      <c r="P684" s="1">
        <v>0</v>
      </c>
      <c r="Q684" s="8">
        <v>3302414</v>
      </c>
      <c r="R684" s="8">
        <v>290636</v>
      </c>
      <c r="S684" s="8">
        <v>1258319</v>
      </c>
      <c r="T684" s="8" t="s">
        <v>386</v>
      </c>
      <c r="U684" s="9">
        <f>IF(R684&gt;0,Q684/R684,"")</f>
        <v>11.36271487358758</v>
      </c>
      <c r="V684" s="10">
        <f>SUMIFS(fct_world_monthly!$J$2:$J$361,fct_world_monthly!$C$2:$C$361,C684,fct_world_monthly!$F$2:$F$361,F684)</f>
        <v>87820046</v>
      </c>
      <c r="W684" s="11">
        <f>IF(V684&gt;0,Q684/V684,"")</f>
        <v>3.7604330109323784E-2</v>
      </c>
      <c r="X684" s="1" t="s">
        <v>232</v>
      </c>
      <c r="Y684" s="1" t="s">
        <v>166</v>
      </c>
      <c r="Z684" s="19">
        <f>IF(U684="","",SUMIFS(Unit_Value_Review_QC!$K$10:$K$53,Unit_Value_Review_QC!$I$10:$I$53,"PARTNER|"&amp;F684&amp;"|"&amp;I684))</f>
        <v>10.235891461787936</v>
      </c>
      <c r="AA684" s="20">
        <f>IFERROR(U684/Z684,"")</f>
        <v>1.1100855178082181</v>
      </c>
      <c r="AB684" s="4" t="str">
        <f>IF(OR(N684&lt;&gt;"REPORTED",U684=""),"NOT_APPLICABLE",IF(OR(AA684&lt;Unit_Value_Review_QC!$I$6,AA684&gt;Unit_Value_Review_QC!$I$5),"REVIEW","WITHIN_BAND"))</f>
        <v>WITHIN_BAND</v>
      </c>
    </row>
    <row r="685" spans="1:28">
      <c r="A685" s="1" t="s">
        <v>1071</v>
      </c>
      <c r="B685" s="6">
        <v>43983</v>
      </c>
      <c r="C685" s="1">
        <v>202006</v>
      </c>
      <c r="D685" s="1">
        <v>2020</v>
      </c>
      <c r="E685" s="1">
        <v>6</v>
      </c>
      <c r="F685" s="4" t="s">
        <v>256</v>
      </c>
      <c r="G685" s="4" t="s">
        <v>258</v>
      </c>
      <c r="H685" s="1">
        <v>664</v>
      </c>
      <c r="I685" s="4" t="s">
        <v>307</v>
      </c>
      <c r="J685" s="1" t="s">
        <v>308</v>
      </c>
      <c r="K685" s="1" t="s">
        <v>383</v>
      </c>
      <c r="L685" s="1">
        <v>3</v>
      </c>
      <c r="M685" s="1">
        <v>1</v>
      </c>
      <c r="N685" s="1" t="s">
        <v>384</v>
      </c>
      <c r="O685" s="1" t="s">
        <v>385</v>
      </c>
      <c r="P685" s="1">
        <v>0</v>
      </c>
      <c r="Q685" s="8">
        <v>2853681</v>
      </c>
      <c r="R685" s="8">
        <v>210565</v>
      </c>
      <c r="S685" s="8">
        <v>1355810</v>
      </c>
      <c r="T685" s="8" t="s">
        <v>386</v>
      </c>
      <c r="U685" s="9">
        <f>IF(R685&gt;0,Q685/R685,"")</f>
        <v>13.552494479139458</v>
      </c>
      <c r="V685" s="10">
        <f>SUMIFS(fct_world_monthly!$J$2:$J$361,fct_world_monthly!$C$2:$C$361,C685,fct_world_monthly!$F$2:$F$361,F685)</f>
        <v>87820046</v>
      </c>
      <c r="W685" s="11">
        <f>IF(V685&gt;0,Q685/V685,"")</f>
        <v>3.2494642510207748E-2</v>
      </c>
      <c r="X685" s="1" t="s">
        <v>232</v>
      </c>
      <c r="Y685" s="1" t="s">
        <v>166</v>
      </c>
      <c r="Z685" s="19">
        <f>IF(U685="","",SUMIFS(Unit_Value_Review_QC!$K$10:$K$53,Unit_Value_Review_QC!$I$10:$I$53,"PARTNER|"&amp;F685&amp;"|"&amp;I685))</f>
        <v>13.594059812928137</v>
      </c>
      <c r="AA685" s="20">
        <f>IFERROR(U685/Z685,"")</f>
        <v>0.99694238995850604</v>
      </c>
      <c r="AB685" s="4" t="str">
        <f>IF(OR(N685&lt;&gt;"REPORTED",U685=""),"NOT_APPLICABLE",IF(OR(AA685&lt;Unit_Value_Review_QC!$I$6,AA685&gt;Unit_Value_Review_QC!$I$5),"REVIEW","WITHIN_BAND"))</f>
        <v>WITHIN_BAND</v>
      </c>
    </row>
    <row r="686" spans="1:28">
      <c r="A686" s="1" t="s">
        <v>1072</v>
      </c>
      <c r="B686" s="6">
        <v>43983</v>
      </c>
      <c r="C686" s="1">
        <v>202006</v>
      </c>
      <c r="D686" s="1">
        <v>2020</v>
      </c>
      <c r="E686" s="1">
        <v>6</v>
      </c>
      <c r="F686" s="4" t="s">
        <v>256</v>
      </c>
      <c r="G686" s="4" t="s">
        <v>258</v>
      </c>
      <c r="H686" s="1">
        <v>666</v>
      </c>
      <c r="I686" s="4" t="s">
        <v>310</v>
      </c>
      <c r="J686" s="1" t="s">
        <v>311</v>
      </c>
      <c r="K686" s="1" t="s">
        <v>383</v>
      </c>
      <c r="L686" s="1">
        <v>3</v>
      </c>
      <c r="M686" s="1">
        <v>1</v>
      </c>
      <c r="N686" s="1" t="s">
        <v>384</v>
      </c>
      <c r="O686" s="1" t="s">
        <v>385</v>
      </c>
      <c r="P686" s="1">
        <v>0</v>
      </c>
      <c r="Q686" s="8">
        <v>11051527</v>
      </c>
      <c r="R686" s="8">
        <v>1028657</v>
      </c>
      <c r="S686" s="8">
        <v>6402573</v>
      </c>
      <c r="T686" s="8" t="s">
        <v>386</v>
      </c>
      <c r="U686" s="9">
        <f>IF(R686&gt;0,Q686/R686,"")</f>
        <v>10.74364632720139</v>
      </c>
      <c r="V686" s="10">
        <f>SUMIFS(fct_world_monthly!$J$2:$J$361,fct_world_monthly!$C$2:$C$361,C686,fct_world_monthly!$F$2:$F$361,F686)</f>
        <v>87820046</v>
      </c>
      <c r="W686" s="11">
        <f>IF(V686&gt;0,Q686/V686,"")</f>
        <v>0.12584287418842846</v>
      </c>
      <c r="X686" s="1" t="s">
        <v>232</v>
      </c>
      <c r="Y686" s="1" t="s">
        <v>166</v>
      </c>
      <c r="Z686" s="19">
        <f>IF(U686="","",SUMIFS(Unit_Value_Review_QC!$K$10:$K$53,Unit_Value_Review_QC!$I$10:$I$53,"PARTNER|"&amp;F686&amp;"|"&amp;I686))</f>
        <v>10.323147527272614</v>
      </c>
      <c r="AA686" s="20">
        <f>IFERROR(U686/Z686,"")</f>
        <v>1.0407335842888872</v>
      </c>
      <c r="AB686" s="4" t="str">
        <f>IF(OR(N686&lt;&gt;"REPORTED",U686=""),"NOT_APPLICABLE",IF(OR(AA686&lt;Unit_Value_Review_QC!$I$6,AA686&gt;Unit_Value_Review_QC!$I$5),"REVIEW","WITHIN_BAND"))</f>
        <v>WITHIN_BAND</v>
      </c>
    </row>
    <row r="687" spans="1:28">
      <c r="A687" s="1" t="s">
        <v>1073</v>
      </c>
      <c r="B687" s="6">
        <v>43983</v>
      </c>
      <c r="C687" s="1">
        <v>202006</v>
      </c>
      <c r="D687" s="1">
        <v>2020</v>
      </c>
      <c r="E687" s="1">
        <v>6</v>
      </c>
      <c r="F687" s="4" t="s">
        <v>256</v>
      </c>
      <c r="G687" s="4" t="s">
        <v>258</v>
      </c>
      <c r="H687" s="1">
        <v>669</v>
      </c>
      <c r="I687" s="4" t="s">
        <v>313</v>
      </c>
      <c r="J687" s="1" t="s">
        <v>314</v>
      </c>
      <c r="K687" s="1" t="s">
        <v>383</v>
      </c>
      <c r="L687" s="1">
        <v>3</v>
      </c>
      <c r="M687" s="1">
        <v>1</v>
      </c>
      <c r="N687" s="1" t="s">
        <v>384</v>
      </c>
      <c r="O687" s="1" t="s">
        <v>385</v>
      </c>
      <c r="P687" s="1">
        <v>0</v>
      </c>
      <c r="Q687" s="8">
        <v>1054029</v>
      </c>
      <c r="R687" s="8">
        <v>69316</v>
      </c>
      <c r="S687" s="8">
        <v>416879</v>
      </c>
      <c r="T687" s="8" t="s">
        <v>386</v>
      </c>
      <c r="U687" s="9">
        <f>IF(R687&gt;0,Q687/R687,"")</f>
        <v>15.206142881874316</v>
      </c>
      <c r="V687" s="10">
        <f>SUMIFS(fct_world_monthly!$J$2:$J$361,fct_world_monthly!$C$2:$C$361,C687,fct_world_monthly!$F$2:$F$361,F687)</f>
        <v>87820046</v>
      </c>
      <c r="W687" s="11">
        <f>IF(V687&gt;0,Q687/V687,"")</f>
        <v>1.200214584264736E-2</v>
      </c>
      <c r="X687" s="1" t="s">
        <v>232</v>
      </c>
      <c r="Y687" s="1" t="s">
        <v>166</v>
      </c>
      <c r="Z687" s="19">
        <f>IF(U687="","",SUMIFS(Unit_Value_Review_QC!$K$10:$K$53,Unit_Value_Review_QC!$I$10:$I$53,"PARTNER|"&amp;F687&amp;"|"&amp;I687))</f>
        <v>13.552232139720488</v>
      </c>
      <c r="AA687" s="20">
        <f>IFERROR(U687/Z687,"")</f>
        <v>1.1220397293303699</v>
      </c>
      <c r="AB687" s="4" t="str">
        <f>IF(OR(N687&lt;&gt;"REPORTED",U687=""),"NOT_APPLICABLE",IF(OR(AA687&lt;Unit_Value_Review_QC!$I$6,AA687&gt;Unit_Value_Review_QC!$I$5),"REVIEW","WITHIN_BAND"))</f>
        <v>WITHIN_BAND</v>
      </c>
    </row>
    <row r="688" spans="1:28">
      <c r="A688" s="1" t="s">
        <v>1074</v>
      </c>
      <c r="B688" s="6">
        <v>43983</v>
      </c>
      <c r="C688" s="1">
        <v>202006</v>
      </c>
      <c r="D688" s="1">
        <v>2020</v>
      </c>
      <c r="E688" s="1">
        <v>6</v>
      </c>
      <c r="F688" s="4" t="s">
        <v>256</v>
      </c>
      <c r="G688" s="4" t="s">
        <v>258</v>
      </c>
      <c r="H688" s="1">
        <v>676</v>
      </c>
      <c r="I688" s="4" t="s">
        <v>316</v>
      </c>
      <c r="J688" s="1" t="s">
        <v>317</v>
      </c>
      <c r="K688" s="1" t="s">
        <v>383</v>
      </c>
      <c r="L688" s="1">
        <v>3</v>
      </c>
      <c r="M688" s="1">
        <v>1</v>
      </c>
      <c r="N688" s="1" t="s">
        <v>384</v>
      </c>
      <c r="O688" s="1" t="s">
        <v>385</v>
      </c>
      <c r="P688" s="1">
        <v>0</v>
      </c>
      <c r="Q688" s="8">
        <v>30998</v>
      </c>
      <c r="R688" s="8">
        <v>1673</v>
      </c>
      <c r="S688" s="8">
        <v>16571</v>
      </c>
      <c r="T688" s="8" t="s">
        <v>386</v>
      </c>
      <c r="U688" s="9">
        <f>IF(R688&gt;0,Q688/R688,"")</f>
        <v>18.528392109982068</v>
      </c>
      <c r="V688" s="10">
        <f>SUMIFS(fct_world_monthly!$J$2:$J$361,fct_world_monthly!$C$2:$C$361,C688,fct_world_monthly!$F$2:$F$361,F688)</f>
        <v>87820046</v>
      </c>
      <c r="W688" s="11">
        <f>IF(V688&gt;0,Q688/V688,"")</f>
        <v>3.5297180327143075E-4</v>
      </c>
      <c r="X688" s="1" t="s">
        <v>232</v>
      </c>
      <c r="Y688" s="1" t="s">
        <v>166</v>
      </c>
      <c r="Z688" s="19">
        <f>IF(U688="","",SUMIFS(Unit_Value_Review_QC!$K$10:$K$53,Unit_Value_Review_QC!$I$10:$I$53,"PARTNER|"&amp;F688&amp;"|"&amp;I688))</f>
        <v>16.294942108470444</v>
      </c>
      <c r="AA688" s="20">
        <f>IFERROR(U688/Z688,"")</f>
        <v>1.1370640034585107</v>
      </c>
      <c r="AB688" s="4" t="str">
        <f>IF(OR(N688&lt;&gt;"REPORTED",U688=""),"NOT_APPLICABLE",IF(OR(AA688&lt;Unit_Value_Review_QC!$I$6,AA688&gt;Unit_Value_Review_QC!$I$5),"REVIEW","WITHIN_BAND"))</f>
        <v>WITHIN_BAND</v>
      </c>
    </row>
    <row r="689" spans="1:28">
      <c r="A689" s="1" t="s">
        <v>1075</v>
      </c>
      <c r="B689" s="6">
        <v>43983</v>
      </c>
      <c r="C689" s="1">
        <v>202006</v>
      </c>
      <c r="D689" s="1">
        <v>2020</v>
      </c>
      <c r="E689" s="1">
        <v>6</v>
      </c>
      <c r="F689" s="4" t="s">
        <v>256</v>
      </c>
      <c r="G689" s="4" t="s">
        <v>258</v>
      </c>
      <c r="H689" s="1">
        <v>690</v>
      </c>
      <c r="I689" s="4" t="s">
        <v>319</v>
      </c>
      <c r="J689" s="1" t="s">
        <v>320</v>
      </c>
      <c r="K689" s="1" t="s">
        <v>383</v>
      </c>
      <c r="L689" s="1">
        <v>3</v>
      </c>
      <c r="M689" s="1">
        <v>1</v>
      </c>
      <c r="N689" s="1" t="s">
        <v>384</v>
      </c>
      <c r="O689" s="1" t="s">
        <v>385</v>
      </c>
      <c r="P689" s="1">
        <v>0</v>
      </c>
      <c r="Q689" s="8">
        <v>872310</v>
      </c>
      <c r="R689" s="8">
        <v>40849</v>
      </c>
      <c r="S689" s="8">
        <v>279926</v>
      </c>
      <c r="T689" s="8" t="s">
        <v>386</v>
      </c>
      <c r="U689" s="9">
        <f>IF(R689&gt;0,Q689/R689,"")</f>
        <v>21.354500722171903</v>
      </c>
      <c r="V689" s="10">
        <f>SUMIFS(fct_world_monthly!$J$2:$J$361,fct_world_monthly!$C$2:$C$361,C689,fct_world_monthly!$F$2:$F$361,F689)</f>
        <v>87820046</v>
      </c>
      <c r="W689" s="11">
        <f>IF(V689&gt;0,Q689/V689,"")</f>
        <v>9.932925792364081E-3</v>
      </c>
      <c r="X689" s="1" t="s">
        <v>232</v>
      </c>
      <c r="Y689" s="1" t="s">
        <v>166</v>
      </c>
      <c r="Z689" s="19">
        <f>IF(U689="","",SUMIFS(Unit_Value_Review_QC!$K$10:$K$53,Unit_Value_Review_QC!$I$10:$I$53,"PARTNER|"&amp;F689&amp;"|"&amp;I689))</f>
        <v>21.029827109089425</v>
      </c>
      <c r="AA689" s="20">
        <f>IFERROR(U689/Z689,"")</f>
        <v>1.0154387200331356</v>
      </c>
      <c r="AB689" s="4" t="str">
        <f>IF(OR(N689&lt;&gt;"REPORTED",U689=""),"NOT_APPLICABLE",IF(OR(AA689&lt;Unit_Value_Review_QC!$I$6,AA689&gt;Unit_Value_Review_QC!$I$5),"REVIEW","WITHIN_BAND"))</f>
        <v>WITHIN_BAND</v>
      </c>
    </row>
    <row r="690" spans="1:28">
      <c r="A690" s="1" t="s">
        <v>1076</v>
      </c>
      <c r="B690" s="6">
        <v>43983</v>
      </c>
      <c r="C690" s="1">
        <v>202006</v>
      </c>
      <c r="D690" s="1">
        <v>2020</v>
      </c>
      <c r="E690" s="1">
        <v>6</v>
      </c>
      <c r="F690" s="4" t="s">
        <v>256</v>
      </c>
      <c r="G690" s="4" t="s">
        <v>258</v>
      </c>
      <c r="H690" s="1">
        <v>696</v>
      </c>
      <c r="I690" s="4" t="s">
        <v>322</v>
      </c>
      <c r="J690" s="1" t="s">
        <v>323</v>
      </c>
      <c r="K690" s="1" t="s">
        <v>383</v>
      </c>
      <c r="L690" s="1">
        <v>3</v>
      </c>
      <c r="M690" s="1">
        <v>1</v>
      </c>
      <c r="N690" s="1" t="s">
        <v>384</v>
      </c>
      <c r="O690" s="1" t="s">
        <v>385</v>
      </c>
      <c r="P690" s="1">
        <v>0</v>
      </c>
      <c r="Q690" s="8">
        <v>1786358</v>
      </c>
      <c r="R690" s="8">
        <v>86493</v>
      </c>
      <c r="S690" s="8">
        <v>511211</v>
      </c>
      <c r="T690" s="8" t="s">
        <v>386</v>
      </c>
      <c r="U690" s="9">
        <f>IF(R690&gt;0,Q690/R690,"")</f>
        <v>20.653208930202442</v>
      </c>
      <c r="V690" s="10">
        <f>SUMIFS(fct_world_monthly!$J$2:$J$361,fct_world_monthly!$C$2:$C$361,C690,fct_world_monthly!$F$2:$F$361,F690)</f>
        <v>87820046</v>
      </c>
      <c r="W690" s="11">
        <f>IF(V690&gt;0,Q690/V690,"")</f>
        <v>2.0341118928587216E-2</v>
      </c>
      <c r="X690" s="1" t="s">
        <v>232</v>
      </c>
      <c r="Y690" s="1" t="s">
        <v>166</v>
      </c>
      <c r="Z690" s="19">
        <f>IF(U690="","",SUMIFS(Unit_Value_Review_QC!$K$10:$K$53,Unit_Value_Review_QC!$I$10:$I$53,"PARTNER|"&amp;F690&amp;"|"&amp;I690))</f>
        <v>18.09118149032647</v>
      </c>
      <c r="AA690" s="20">
        <f>IFERROR(U690/Z690,"")</f>
        <v>1.1416174748590031</v>
      </c>
      <c r="AB690" s="4" t="str">
        <f>IF(OR(N690&lt;&gt;"REPORTED",U690=""),"NOT_APPLICABLE",IF(OR(AA690&lt;Unit_Value_Review_QC!$I$6,AA690&gt;Unit_Value_Review_QC!$I$5),"REVIEW","WITHIN_BAND"))</f>
        <v>WITHIN_BAND</v>
      </c>
    </row>
    <row r="691" spans="1:28">
      <c r="A691" s="1" t="s">
        <v>1077</v>
      </c>
      <c r="B691" s="6">
        <v>43983</v>
      </c>
      <c r="C691" s="1">
        <v>202006</v>
      </c>
      <c r="D691" s="1">
        <v>2020</v>
      </c>
      <c r="E691" s="1">
        <v>6</v>
      </c>
      <c r="F691" s="4" t="s">
        <v>256</v>
      </c>
      <c r="G691" s="4" t="s">
        <v>258</v>
      </c>
      <c r="H691" s="1">
        <v>720</v>
      </c>
      <c r="I691" s="4" t="s">
        <v>325</v>
      </c>
      <c r="J691" s="1" t="s">
        <v>326</v>
      </c>
      <c r="K691" s="1" t="s">
        <v>383</v>
      </c>
      <c r="L691" s="1">
        <v>3</v>
      </c>
      <c r="M691" s="1">
        <v>1</v>
      </c>
      <c r="N691" s="1" t="s">
        <v>384</v>
      </c>
      <c r="O691" s="1" t="s">
        <v>385</v>
      </c>
      <c r="P691" s="1">
        <v>0</v>
      </c>
      <c r="Q691" s="8">
        <v>3253684</v>
      </c>
      <c r="R691" s="8">
        <v>202162</v>
      </c>
      <c r="S691" s="8">
        <v>939227</v>
      </c>
      <c r="T691" s="8" t="s">
        <v>386</v>
      </c>
      <c r="U691" s="9">
        <f>IF(R691&gt;0,Q691/R691,"")</f>
        <v>16.094439113186453</v>
      </c>
      <c r="V691" s="10">
        <f>SUMIFS(fct_world_monthly!$J$2:$J$361,fct_world_monthly!$C$2:$C$361,C691,fct_world_monthly!$F$2:$F$361,F691)</f>
        <v>87820046</v>
      </c>
      <c r="W691" s="11">
        <f>IF(V691&gt;0,Q691/V691,"")</f>
        <v>3.7049445407942513E-2</v>
      </c>
      <c r="X691" s="1" t="s">
        <v>232</v>
      </c>
      <c r="Y691" s="1" t="s">
        <v>166</v>
      </c>
      <c r="Z691" s="19">
        <f>IF(U691="","",SUMIFS(Unit_Value_Review_QC!$K$10:$K$53,Unit_Value_Review_QC!$I$10:$I$53,"PARTNER|"&amp;F691&amp;"|"&amp;I691))</f>
        <v>18.213915185849537</v>
      </c>
      <c r="AA691" s="20">
        <f>IFERROR(U691/Z691,"")</f>
        <v>0.88363424057724216</v>
      </c>
      <c r="AB691" s="4" t="str">
        <f>IF(OR(N691&lt;&gt;"REPORTED",U691=""),"NOT_APPLICABLE",IF(OR(AA691&lt;Unit_Value_Review_QC!$I$6,AA691&gt;Unit_Value_Review_QC!$I$5),"REVIEW","WITHIN_BAND"))</f>
        <v>WITHIN_BAND</v>
      </c>
    </row>
    <row r="692" spans="1:28">
      <c r="A692" s="1" t="s">
        <v>1078</v>
      </c>
      <c r="B692" s="6">
        <v>43983</v>
      </c>
      <c r="C692" s="1">
        <v>202006</v>
      </c>
      <c r="D692" s="1">
        <v>2020</v>
      </c>
      <c r="E692" s="1">
        <v>6</v>
      </c>
      <c r="F692" s="4" t="s">
        <v>265</v>
      </c>
      <c r="G692" s="4" t="s">
        <v>266</v>
      </c>
      <c r="H692" s="1">
        <v>52</v>
      </c>
      <c r="I692" s="4" t="s">
        <v>296</v>
      </c>
      <c r="J692" s="1" t="s">
        <v>297</v>
      </c>
      <c r="K692" s="1" t="s">
        <v>383</v>
      </c>
      <c r="L692" s="1">
        <v>3</v>
      </c>
      <c r="M692" s="1">
        <v>1</v>
      </c>
      <c r="N692" s="1" t="s">
        <v>384</v>
      </c>
      <c r="O692" s="1" t="s">
        <v>385</v>
      </c>
      <c r="P692" s="1">
        <v>0</v>
      </c>
      <c r="Q692" s="8">
        <v>740651</v>
      </c>
      <c r="R692" s="8">
        <v>39033</v>
      </c>
      <c r="S692" s="8">
        <v>120025</v>
      </c>
      <c r="T692" s="8" t="s">
        <v>386</v>
      </c>
      <c r="U692" s="9">
        <f>IF(R692&gt;0,Q692/R692,"")</f>
        <v>18.974995516614147</v>
      </c>
      <c r="V692" s="10">
        <f>SUMIFS(fct_world_monthly!$J$2:$J$361,fct_world_monthly!$C$2:$C$361,C692,fct_world_monthly!$F$2:$F$361,F692)</f>
        <v>12611847</v>
      </c>
      <c r="W692" s="11">
        <f>IF(V692&gt;0,Q692/V692,"")</f>
        <v>5.8726608402401327E-2</v>
      </c>
      <c r="X692" s="1" t="s">
        <v>232</v>
      </c>
      <c r="Y692" s="1" t="s">
        <v>166</v>
      </c>
      <c r="Z692" s="19">
        <f>IF(U692="","",SUMIFS(Unit_Value_Review_QC!$K$10:$K$53,Unit_Value_Review_QC!$I$10:$I$53,"PARTNER|"&amp;F692&amp;"|"&amp;I692))</f>
        <v>19.213268245879746</v>
      </c>
      <c r="AA692" s="20">
        <f>IFERROR(U692/Z692,"")</f>
        <v>0.98759853210727455</v>
      </c>
      <c r="AB692" s="4" t="str">
        <f>IF(OR(N692&lt;&gt;"REPORTED",U692=""),"NOT_APPLICABLE",IF(OR(AA692&lt;Unit_Value_Review_QC!$I$6,AA692&gt;Unit_Value_Review_QC!$I$5),"REVIEW","WITHIN_BAND"))</f>
        <v>WITHIN_BAND</v>
      </c>
    </row>
    <row r="693" spans="1:28">
      <c r="A693" s="1" t="s">
        <v>1079</v>
      </c>
      <c r="B693" s="6">
        <v>43983</v>
      </c>
      <c r="C693" s="1">
        <v>202006</v>
      </c>
      <c r="D693" s="1">
        <v>2020</v>
      </c>
      <c r="E693" s="1">
        <v>6</v>
      </c>
      <c r="F693" s="4" t="s">
        <v>265</v>
      </c>
      <c r="G693" s="4" t="s">
        <v>266</v>
      </c>
      <c r="H693" s="1">
        <v>204</v>
      </c>
      <c r="I693" s="4" t="s">
        <v>301</v>
      </c>
      <c r="J693" s="1" t="s">
        <v>302</v>
      </c>
      <c r="K693" s="1" t="s">
        <v>383</v>
      </c>
      <c r="L693" s="1">
        <v>3</v>
      </c>
      <c r="M693" s="1">
        <v>1</v>
      </c>
      <c r="N693" s="1" t="s">
        <v>384</v>
      </c>
      <c r="O693" s="1" t="s">
        <v>385</v>
      </c>
      <c r="P693" s="1">
        <v>0</v>
      </c>
      <c r="Q693" s="8">
        <v>14650</v>
      </c>
      <c r="R693" s="8">
        <v>674</v>
      </c>
      <c r="S693" s="8">
        <v>1509</v>
      </c>
      <c r="T693" s="8" t="s">
        <v>386</v>
      </c>
      <c r="U693" s="9">
        <f>IF(R693&gt;0,Q693/R693,"")</f>
        <v>21.735905044510385</v>
      </c>
      <c r="V693" s="10">
        <f>SUMIFS(fct_world_monthly!$J$2:$J$361,fct_world_monthly!$C$2:$C$361,C693,fct_world_monthly!$F$2:$F$361,F693)</f>
        <v>12611847</v>
      </c>
      <c r="W693" s="11">
        <f>IF(V693&gt;0,Q693/V693,"")</f>
        <v>1.1616062262728053E-3</v>
      </c>
      <c r="X693" s="1" t="s">
        <v>232</v>
      </c>
      <c r="Y693" s="1" t="s">
        <v>166</v>
      </c>
      <c r="Z693" s="19">
        <f>IF(U693="","",SUMIFS(Unit_Value_Review_QC!$K$10:$K$53,Unit_Value_Review_QC!$I$10:$I$53,"PARTNER|"&amp;F693&amp;"|"&amp;I693))</f>
        <v>16.024818561257973</v>
      </c>
      <c r="AA693" s="20">
        <f>IFERROR(U693/Z693,"")</f>
        <v>1.3563900871277061</v>
      </c>
      <c r="AB693" s="4" t="str">
        <f>IF(OR(N693&lt;&gt;"REPORTED",U693=""),"NOT_APPLICABLE",IF(OR(AA693&lt;Unit_Value_Review_QC!$I$6,AA693&gt;Unit_Value_Review_QC!$I$5),"REVIEW","WITHIN_BAND"))</f>
        <v>WITHIN_BAND</v>
      </c>
    </row>
    <row r="694" spans="1:28">
      <c r="A694" s="1" t="s">
        <v>1080</v>
      </c>
      <c r="B694" s="6">
        <v>43983</v>
      </c>
      <c r="C694" s="1">
        <v>202006</v>
      </c>
      <c r="D694" s="1">
        <v>2020</v>
      </c>
      <c r="E694" s="1">
        <v>6</v>
      </c>
      <c r="F694" s="4" t="s">
        <v>265</v>
      </c>
      <c r="G694" s="4" t="s">
        <v>266</v>
      </c>
      <c r="H694" s="1">
        <v>662</v>
      </c>
      <c r="I694" s="4" t="s">
        <v>304</v>
      </c>
      <c r="J694" s="1" t="s">
        <v>305</v>
      </c>
      <c r="K694" s="1" t="s">
        <v>383</v>
      </c>
      <c r="L694" s="1">
        <v>3</v>
      </c>
      <c r="M694" s="1">
        <v>1</v>
      </c>
      <c r="N694" s="1" t="s">
        <v>384</v>
      </c>
      <c r="O694" s="1" t="s">
        <v>385</v>
      </c>
      <c r="P694" s="1">
        <v>0</v>
      </c>
      <c r="Q694" s="8">
        <v>204136</v>
      </c>
      <c r="R694" s="8">
        <v>11089</v>
      </c>
      <c r="S694" s="8">
        <v>40894</v>
      </c>
      <c r="T694" s="8" t="s">
        <v>386</v>
      </c>
      <c r="U694" s="9">
        <f>IF(R694&gt;0,Q694/R694,"")</f>
        <v>18.408873658580575</v>
      </c>
      <c r="V694" s="10">
        <f>SUMIFS(fct_world_monthly!$J$2:$J$361,fct_world_monthly!$C$2:$C$361,C694,fct_world_monthly!$F$2:$F$361,F694)</f>
        <v>12611847</v>
      </c>
      <c r="W694" s="11">
        <f>IF(V694&gt;0,Q694/V694,"")</f>
        <v>1.6186051099414702E-2</v>
      </c>
      <c r="X694" s="1" t="s">
        <v>232</v>
      </c>
      <c r="Y694" s="1" t="s">
        <v>166</v>
      </c>
      <c r="Z694" s="19">
        <f>IF(U694="","",SUMIFS(Unit_Value_Review_QC!$K$10:$K$53,Unit_Value_Review_QC!$I$10:$I$53,"PARTNER|"&amp;F694&amp;"|"&amp;I694))</f>
        <v>13.24068828999865</v>
      </c>
      <c r="AA694" s="20">
        <f>IFERROR(U694/Z694,"")</f>
        <v>1.3903260355797147</v>
      </c>
      <c r="AB694" s="4" t="str">
        <f>IF(OR(N694&lt;&gt;"REPORTED",U694=""),"NOT_APPLICABLE",IF(OR(AA694&lt;Unit_Value_Review_QC!$I$6,AA694&gt;Unit_Value_Review_QC!$I$5),"REVIEW","WITHIN_BAND"))</f>
        <v>WITHIN_BAND</v>
      </c>
    </row>
    <row r="695" spans="1:28">
      <c r="A695" s="1" t="s">
        <v>1081</v>
      </c>
      <c r="B695" s="6">
        <v>43983</v>
      </c>
      <c r="C695" s="1">
        <v>202006</v>
      </c>
      <c r="D695" s="1">
        <v>2020</v>
      </c>
      <c r="E695" s="1">
        <v>6</v>
      </c>
      <c r="F695" s="4" t="s">
        <v>265</v>
      </c>
      <c r="G695" s="4" t="s">
        <v>266</v>
      </c>
      <c r="H695" s="1">
        <v>664</v>
      </c>
      <c r="I695" s="4" t="s">
        <v>307</v>
      </c>
      <c r="J695" s="1" t="s">
        <v>308</v>
      </c>
      <c r="K695" s="1" t="s">
        <v>383</v>
      </c>
      <c r="L695" s="1">
        <v>3</v>
      </c>
      <c r="M695" s="1">
        <v>1</v>
      </c>
      <c r="N695" s="1" t="s">
        <v>384</v>
      </c>
      <c r="O695" s="1" t="s">
        <v>385</v>
      </c>
      <c r="P695" s="1">
        <v>0</v>
      </c>
      <c r="Q695" s="8">
        <v>20058</v>
      </c>
      <c r="R695" s="8">
        <v>976</v>
      </c>
      <c r="S695" s="8">
        <v>3889</v>
      </c>
      <c r="T695" s="8" t="s">
        <v>386</v>
      </c>
      <c r="U695" s="9">
        <f>IF(R695&gt;0,Q695/R695,"")</f>
        <v>20.55122950819672</v>
      </c>
      <c r="V695" s="10">
        <f>SUMIFS(fct_world_monthly!$J$2:$J$361,fct_world_monthly!$C$2:$C$361,C695,fct_world_monthly!$F$2:$F$361,F695)</f>
        <v>12611847</v>
      </c>
      <c r="W695" s="11">
        <f>IF(V695&gt;0,Q695/V695,"")</f>
        <v>1.5904093984013602E-3</v>
      </c>
      <c r="X695" s="1" t="s">
        <v>232</v>
      </c>
      <c r="Y695" s="1" t="s">
        <v>166</v>
      </c>
      <c r="Z695" s="19">
        <f>IF(U695="","",SUMIFS(Unit_Value_Review_QC!$K$10:$K$53,Unit_Value_Review_QC!$I$10:$I$53,"PARTNER|"&amp;F695&amp;"|"&amp;I695))</f>
        <v>13.033767004833301</v>
      </c>
      <c r="AA695" s="20">
        <f>IFERROR(U695/Z695,"")</f>
        <v>1.576768212948392</v>
      </c>
      <c r="AB695" s="4" t="str">
        <f>IF(OR(N695&lt;&gt;"REPORTED",U695=""),"NOT_APPLICABLE",IF(OR(AA695&lt;Unit_Value_Review_QC!$I$6,AA695&gt;Unit_Value_Review_QC!$I$5),"REVIEW","WITHIN_BAND"))</f>
        <v>WITHIN_BAND</v>
      </c>
    </row>
    <row r="696" spans="1:28">
      <c r="A696" s="1" t="s">
        <v>1082</v>
      </c>
      <c r="B696" s="6">
        <v>43983</v>
      </c>
      <c r="C696" s="1">
        <v>202006</v>
      </c>
      <c r="D696" s="1">
        <v>2020</v>
      </c>
      <c r="E696" s="1">
        <v>6</v>
      </c>
      <c r="F696" s="4" t="s">
        <v>265</v>
      </c>
      <c r="G696" s="4" t="s">
        <v>266</v>
      </c>
      <c r="H696" s="1">
        <v>666</v>
      </c>
      <c r="I696" s="4" t="s">
        <v>310</v>
      </c>
      <c r="J696" s="1" t="s">
        <v>311</v>
      </c>
      <c r="K696" s="1" t="s">
        <v>383</v>
      </c>
      <c r="L696" s="1">
        <v>3</v>
      </c>
      <c r="M696" s="1">
        <v>1</v>
      </c>
      <c r="N696" s="1" t="s">
        <v>384</v>
      </c>
      <c r="O696" s="1" t="s">
        <v>385</v>
      </c>
      <c r="P696" s="1">
        <v>0</v>
      </c>
      <c r="Q696" s="8">
        <v>2683309</v>
      </c>
      <c r="R696" s="8">
        <v>235963</v>
      </c>
      <c r="S696" s="8">
        <v>660650</v>
      </c>
      <c r="T696" s="8" t="s">
        <v>386</v>
      </c>
      <c r="U696" s="9">
        <f>IF(R696&gt;0,Q696/R696,"")</f>
        <v>11.371736246784453</v>
      </c>
      <c r="V696" s="10">
        <f>SUMIFS(fct_world_monthly!$J$2:$J$361,fct_world_monthly!$C$2:$C$361,C696,fct_world_monthly!$F$2:$F$361,F696)</f>
        <v>12611847</v>
      </c>
      <c r="W696" s="11">
        <f>IF(V696&gt;0,Q696/V696,"")</f>
        <v>0.21276098576203786</v>
      </c>
      <c r="X696" s="1" t="s">
        <v>232</v>
      </c>
      <c r="Y696" s="1" t="s">
        <v>166</v>
      </c>
      <c r="Z696" s="19">
        <f>IF(U696="","",SUMIFS(Unit_Value_Review_QC!$K$10:$K$53,Unit_Value_Review_QC!$I$10:$I$53,"PARTNER|"&amp;F696&amp;"|"&amp;I696))</f>
        <v>12.503788450831344</v>
      </c>
      <c r="AA696" s="20">
        <f>IFERROR(U696/Z696,"")</f>
        <v>0.90946326319431414</v>
      </c>
      <c r="AB696" s="4" t="str">
        <f>IF(OR(N696&lt;&gt;"REPORTED",U696=""),"NOT_APPLICABLE",IF(OR(AA696&lt;Unit_Value_Review_QC!$I$6,AA696&gt;Unit_Value_Review_QC!$I$5),"REVIEW","WITHIN_BAND"))</f>
        <v>WITHIN_BAND</v>
      </c>
    </row>
    <row r="697" spans="1:28">
      <c r="A697" s="1" t="s">
        <v>1083</v>
      </c>
      <c r="B697" s="6">
        <v>43983</v>
      </c>
      <c r="C697" s="1">
        <v>202006</v>
      </c>
      <c r="D697" s="1">
        <v>2020</v>
      </c>
      <c r="E697" s="1">
        <v>6</v>
      </c>
      <c r="F697" s="4" t="s">
        <v>265</v>
      </c>
      <c r="G697" s="4" t="s">
        <v>266</v>
      </c>
      <c r="H697" s="1">
        <v>669</v>
      </c>
      <c r="I697" s="4" t="s">
        <v>313</v>
      </c>
      <c r="J697" s="1" t="s">
        <v>314</v>
      </c>
      <c r="K697" s="1" t="s">
        <v>383</v>
      </c>
      <c r="L697" s="1">
        <v>3</v>
      </c>
      <c r="M697" s="1">
        <v>1</v>
      </c>
      <c r="N697" s="1" t="s">
        <v>384</v>
      </c>
      <c r="O697" s="1" t="s">
        <v>385</v>
      </c>
      <c r="P697" s="1">
        <v>0</v>
      </c>
      <c r="Q697" s="8">
        <v>89508</v>
      </c>
      <c r="R697" s="8">
        <v>3991</v>
      </c>
      <c r="S697" s="8">
        <v>17240</v>
      </c>
      <c r="T697" s="8" t="s">
        <v>386</v>
      </c>
      <c r="U697" s="9">
        <f>IF(R697&gt;0,Q697/R697,"")</f>
        <v>22.427461789025308</v>
      </c>
      <c r="V697" s="10">
        <f>SUMIFS(fct_world_monthly!$J$2:$J$361,fct_world_monthly!$C$2:$C$361,C697,fct_world_monthly!$F$2:$F$361,F697)</f>
        <v>12611847</v>
      </c>
      <c r="W697" s="11">
        <f>IF(V697&gt;0,Q697/V697,"")</f>
        <v>7.0971365256809731E-3</v>
      </c>
      <c r="X697" s="1" t="s">
        <v>232</v>
      </c>
      <c r="Y697" s="1" t="s">
        <v>166</v>
      </c>
      <c r="Z697" s="19">
        <f>IF(U697="","",SUMIFS(Unit_Value_Review_QC!$K$10:$K$53,Unit_Value_Review_QC!$I$10:$I$53,"PARTNER|"&amp;F697&amp;"|"&amp;I697))</f>
        <v>16.58404384448577</v>
      </c>
      <c r="AA697" s="20">
        <f>IFERROR(U697/Z697,"")</f>
        <v>1.3523518147524971</v>
      </c>
      <c r="AB697" s="4" t="str">
        <f>IF(OR(N697&lt;&gt;"REPORTED",U697=""),"NOT_APPLICABLE",IF(OR(AA697&lt;Unit_Value_Review_QC!$I$6,AA697&gt;Unit_Value_Review_QC!$I$5),"REVIEW","WITHIN_BAND"))</f>
        <v>WITHIN_BAND</v>
      </c>
    </row>
    <row r="698" spans="1:28">
      <c r="A698" s="1" t="s">
        <v>1084</v>
      </c>
      <c r="B698" s="6">
        <v>43983</v>
      </c>
      <c r="C698" s="1">
        <v>202006</v>
      </c>
      <c r="D698" s="1">
        <v>2020</v>
      </c>
      <c r="E698" s="1">
        <v>6</v>
      </c>
      <c r="F698" s="4" t="s">
        <v>265</v>
      </c>
      <c r="G698" s="4" t="s">
        <v>266</v>
      </c>
      <c r="H698" s="1">
        <v>676</v>
      </c>
      <c r="I698" s="4" t="s">
        <v>316</v>
      </c>
      <c r="J698" s="1" t="s">
        <v>317</v>
      </c>
      <c r="K698" s="1" t="s">
        <v>383</v>
      </c>
      <c r="L698" s="1">
        <v>3</v>
      </c>
      <c r="M698" s="1">
        <v>1</v>
      </c>
      <c r="N698" s="1" t="s">
        <v>384</v>
      </c>
      <c r="O698" s="1" t="s">
        <v>385</v>
      </c>
      <c r="P698" s="1">
        <v>0</v>
      </c>
      <c r="Q698" s="8">
        <v>168690</v>
      </c>
      <c r="R698" s="8">
        <v>9504</v>
      </c>
      <c r="S698" s="8">
        <v>54659</v>
      </c>
      <c r="T698" s="8" t="s">
        <v>386</v>
      </c>
      <c r="U698" s="9">
        <f>IF(R698&gt;0,Q698/R698,"")</f>
        <v>17.749368686868689</v>
      </c>
      <c r="V698" s="10">
        <f>SUMIFS(fct_world_monthly!$J$2:$J$361,fct_world_monthly!$C$2:$C$361,C698,fct_world_monthly!$F$2:$F$361,F698)</f>
        <v>12611847</v>
      </c>
      <c r="W698" s="11">
        <f>IF(V698&gt;0,Q698/V698,"")</f>
        <v>1.3375519065526247E-2</v>
      </c>
      <c r="X698" s="1" t="s">
        <v>232</v>
      </c>
      <c r="Y698" s="1" t="s">
        <v>166</v>
      </c>
      <c r="Z698" s="19">
        <f>IF(U698="","",SUMIFS(Unit_Value_Review_QC!$K$10:$K$53,Unit_Value_Review_QC!$I$10:$I$53,"PARTNER|"&amp;F698&amp;"|"&amp;I698))</f>
        <v>12.705450477595873</v>
      </c>
      <c r="AA698" s="20">
        <f>IFERROR(U698/Z698,"")</f>
        <v>1.3969885379638445</v>
      </c>
      <c r="AB698" s="4" t="str">
        <f>IF(OR(N698&lt;&gt;"REPORTED",U698=""),"NOT_APPLICABLE",IF(OR(AA698&lt;Unit_Value_Review_QC!$I$6,AA698&gt;Unit_Value_Review_QC!$I$5),"REVIEW","WITHIN_BAND"))</f>
        <v>WITHIN_BAND</v>
      </c>
    </row>
    <row r="699" spans="1:28">
      <c r="A699" s="1" t="s">
        <v>1085</v>
      </c>
      <c r="B699" s="6">
        <v>43983</v>
      </c>
      <c r="C699" s="1">
        <v>202006</v>
      </c>
      <c r="D699" s="1">
        <v>2020</v>
      </c>
      <c r="E699" s="1">
        <v>6</v>
      </c>
      <c r="F699" s="4" t="s">
        <v>265</v>
      </c>
      <c r="G699" s="4" t="s">
        <v>266</v>
      </c>
      <c r="H699" s="1">
        <v>690</v>
      </c>
      <c r="I699" s="4" t="s">
        <v>319</v>
      </c>
      <c r="J699" s="1" t="s">
        <v>320</v>
      </c>
      <c r="K699" s="1" t="s">
        <v>383</v>
      </c>
      <c r="L699" s="1">
        <v>3</v>
      </c>
      <c r="M699" s="1">
        <v>1</v>
      </c>
      <c r="N699" s="1" t="s">
        <v>384</v>
      </c>
      <c r="O699" s="1" t="s">
        <v>385</v>
      </c>
      <c r="P699" s="1">
        <v>0</v>
      </c>
      <c r="Q699" s="8">
        <v>102483</v>
      </c>
      <c r="R699" s="8">
        <v>3309</v>
      </c>
      <c r="S699" s="8">
        <v>13195</v>
      </c>
      <c r="T699" s="8" t="s">
        <v>386</v>
      </c>
      <c r="U699" s="9">
        <f>IF(R699&gt;0,Q699/R699,"")</f>
        <v>30.97098821396192</v>
      </c>
      <c r="V699" s="10">
        <f>SUMIFS(fct_world_monthly!$J$2:$J$361,fct_world_monthly!$C$2:$C$361,C699,fct_world_monthly!$F$2:$F$361,F699)</f>
        <v>12611847</v>
      </c>
      <c r="W699" s="11">
        <f>IF(V699&gt;0,Q699/V699,"")</f>
        <v>8.1259311185744639E-3</v>
      </c>
      <c r="X699" s="1" t="s">
        <v>232</v>
      </c>
      <c r="Y699" s="1" t="s">
        <v>166</v>
      </c>
      <c r="Z699" s="19">
        <f>IF(U699="","",SUMIFS(Unit_Value_Review_QC!$K$10:$K$53,Unit_Value_Review_QC!$I$10:$I$53,"PARTNER|"&amp;F699&amp;"|"&amp;I699))</f>
        <v>23.234221767733438</v>
      </c>
      <c r="AA699" s="20">
        <f>IFERROR(U699/Z699,"")</f>
        <v>1.3329901265284869</v>
      </c>
      <c r="AB699" s="4" t="str">
        <f>IF(OR(N699&lt;&gt;"REPORTED",U699=""),"NOT_APPLICABLE",IF(OR(AA699&lt;Unit_Value_Review_QC!$I$6,AA699&gt;Unit_Value_Review_QC!$I$5),"REVIEW","WITHIN_BAND"))</f>
        <v>WITHIN_BAND</v>
      </c>
    </row>
    <row r="700" spans="1:28">
      <c r="A700" s="1" t="s">
        <v>1086</v>
      </c>
      <c r="B700" s="6">
        <v>43983</v>
      </c>
      <c r="C700" s="1">
        <v>202006</v>
      </c>
      <c r="D700" s="1">
        <v>2020</v>
      </c>
      <c r="E700" s="1">
        <v>6</v>
      </c>
      <c r="F700" s="4" t="s">
        <v>265</v>
      </c>
      <c r="G700" s="4" t="s">
        <v>266</v>
      </c>
      <c r="H700" s="1">
        <v>696</v>
      </c>
      <c r="I700" s="4" t="s">
        <v>322</v>
      </c>
      <c r="J700" s="1" t="s">
        <v>323</v>
      </c>
      <c r="K700" s="1" t="s">
        <v>383</v>
      </c>
      <c r="L700" s="1">
        <v>3</v>
      </c>
      <c r="M700" s="1">
        <v>1</v>
      </c>
      <c r="N700" s="1" t="s">
        <v>384</v>
      </c>
      <c r="O700" s="1" t="s">
        <v>385</v>
      </c>
      <c r="P700" s="1">
        <v>0</v>
      </c>
      <c r="Q700" s="8">
        <v>520756</v>
      </c>
      <c r="R700" s="8">
        <v>31892</v>
      </c>
      <c r="S700" s="8">
        <v>105031</v>
      </c>
      <c r="T700" s="8" t="s">
        <v>386</v>
      </c>
      <c r="U700" s="9">
        <f>IF(R700&gt;0,Q700/R700,"")</f>
        <v>16.328734478866174</v>
      </c>
      <c r="V700" s="10">
        <f>SUMIFS(fct_world_monthly!$J$2:$J$361,fct_world_monthly!$C$2:$C$361,C700,fct_world_monthly!$F$2:$F$361,F700)</f>
        <v>12611847</v>
      </c>
      <c r="W700" s="11">
        <f>IF(V700&gt;0,Q700/V700,"")</f>
        <v>4.1291017881837609E-2</v>
      </c>
      <c r="X700" s="1" t="s">
        <v>232</v>
      </c>
      <c r="Y700" s="1" t="s">
        <v>166</v>
      </c>
      <c r="Z700" s="19">
        <f>IF(U700="","",SUMIFS(Unit_Value_Review_QC!$K$10:$K$53,Unit_Value_Review_QC!$I$10:$I$53,"PARTNER|"&amp;F700&amp;"|"&amp;I700))</f>
        <v>12.339390026247985</v>
      </c>
      <c r="AA700" s="20">
        <f>IFERROR(U700/Z700,"")</f>
        <v>1.3233015930392162</v>
      </c>
      <c r="AB700" s="4" t="str">
        <f>IF(OR(N700&lt;&gt;"REPORTED",U700=""),"NOT_APPLICABLE",IF(OR(AA700&lt;Unit_Value_Review_QC!$I$6,AA700&gt;Unit_Value_Review_QC!$I$5),"REVIEW","WITHIN_BAND"))</f>
        <v>WITHIN_BAND</v>
      </c>
    </row>
    <row r="701" spans="1:28">
      <c r="A701" s="1" t="s">
        <v>1087</v>
      </c>
      <c r="B701" s="6">
        <v>43983</v>
      </c>
      <c r="C701" s="1">
        <v>202006</v>
      </c>
      <c r="D701" s="1">
        <v>2020</v>
      </c>
      <c r="E701" s="1">
        <v>6</v>
      </c>
      <c r="F701" s="4" t="s">
        <v>265</v>
      </c>
      <c r="G701" s="4" t="s">
        <v>266</v>
      </c>
      <c r="H701" s="1">
        <v>720</v>
      </c>
      <c r="I701" s="4" t="s">
        <v>325</v>
      </c>
      <c r="J701" s="1" t="s">
        <v>326</v>
      </c>
      <c r="K701" s="1" t="s">
        <v>383</v>
      </c>
      <c r="L701" s="1">
        <v>3</v>
      </c>
      <c r="M701" s="1">
        <v>1</v>
      </c>
      <c r="N701" s="1" t="s">
        <v>384</v>
      </c>
      <c r="O701" s="1" t="s">
        <v>385</v>
      </c>
      <c r="P701" s="1">
        <v>0</v>
      </c>
      <c r="Q701" s="8">
        <v>1487350</v>
      </c>
      <c r="R701" s="8">
        <v>79132</v>
      </c>
      <c r="S701" s="8">
        <v>239396</v>
      </c>
      <c r="T701" s="8" t="s">
        <v>386</v>
      </c>
      <c r="U701" s="9">
        <f>IF(R701&gt;0,Q701/R701,"")</f>
        <v>18.795809533437801</v>
      </c>
      <c r="V701" s="10">
        <f>SUMIFS(fct_world_monthly!$J$2:$J$361,fct_world_monthly!$C$2:$C$361,C701,fct_world_monthly!$F$2:$F$361,F701)</f>
        <v>12611847</v>
      </c>
      <c r="W701" s="11">
        <f>IF(V701&gt;0,Q701/V701,"")</f>
        <v>0.11793276591446122</v>
      </c>
      <c r="X701" s="1" t="s">
        <v>232</v>
      </c>
      <c r="Y701" s="1" t="s">
        <v>166</v>
      </c>
      <c r="Z701" s="19">
        <f>IF(U701="","",SUMIFS(Unit_Value_Review_QC!$K$10:$K$53,Unit_Value_Review_QC!$I$10:$I$53,"PARTNER|"&amp;F701&amp;"|"&amp;I701))</f>
        <v>15.158852636173485</v>
      </c>
      <c r="AA701" s="20">
        <f>IFERROR(U701/Z701,"")</f>
        <v>1.2399229667676475</v>
      </c>
      <c r="AB701" s="4" t="str">
        <f>IF(OR(N701&lt;&gt;"REPORTED",U701=""),"NOT_APPLICABLE",IF(OR(AA701&lt;Unit_Value_Review_QC!$I$6,AA701&gt;Unit_Value_Review_QC!$I$5),"REVIEW","WITHIN_BAND"))</f>
        <v>WITHIN_BAND</v>
      </c>
    </row>
    <row r="702" spans="1:28">
      <c r="A702" s="1" t="s">
        <v>1088</v>
      </c>
      <c r="B702" s="6">
        <v>43983</v>
      </c>
      <c r="C702" s="1">
        <v>202006</v>
      </c>
      <c r="D702" s="1">
        <v>2020</v>
      </c>
      <c r="E702" s="1">
        <v>6</v>
      </c>
      <c r="F702" s="4" t="s">
        <v>271</v>
      </c>
      <c r="G702" s="4" t="s">
        <v>273</v>
      </c>
      <c r="H702" s="1">
        <v>52</v>
      </c>
      <c r="I702" s="4" t="s">
        <v>296</v>
      </c>
      <c r="J702" s="1" t="s">
        <v>297</v>
      </c>
      <c r="K702" s="1" t="s">
        <v>383</v>
      </c>
      <c r="L702" s="1">
        <v>3</v>
      </c>
      <c r="M702" s="1">
        <v>1</v>
      </c>
      <c r="N702" s="1" t="s">
        <v>384</v>
      </c>
      <c r="O702" s="1" t="s">
        <v>385</v>
      </c>
      <c r="P702" s="1">
        <v>0</v>
      </c>
      <c r="Q702" s="8">
        <v>975802</v>
      </c>
      <c r="R702" s="8">
        <v>27861</v>
      </c>
      <c r="S702" s="8">
        <v>104904</v>
      </c>
      <c r="T702" s="8" t="s">
        <v>386</v>
      </c>
      <c r="U702" s="9">
        <f>IF(R702&gt;0,Q702/R702,"")</f>
        <v>35.023940274936294</v>
      </c>
      <c r="V702" s="10">
        <f>SUMIFS(fct_world_monthly!$J$2:$J$361,fct_world_monthly!$C$2:$C$361,C702,fct_world_monthly!$F$2:$F$361,F702)</f>
        <v>28446504</v>
      </c>
      <c r="W702" s="11">
        <f>IF(V702&gt;0,Q702/V702,"")</f>
        <v>3.4303055306901684E-2</v>
      </c>
      <c r="X702" s="1" t="s">
        <v>232</v>
      </c>
      <c r="Y702" s="1" t="s">
        <v>166</v>
      </c>
      <c r="Z702" s="19">
        <f>IF(U702="","",SUMIFS(Unit_Value_Review_QC!$K$10:$K$53,Unit_Value_Review_QC!$I$10:$I$53,"PARTNER|"&amp;F702&amp;"|"&amp;I702))</f>
        <v>31.867133143721738</v>
      </c>
      <c r="AA702" s="20">
        <f>IFERROR(U702/Z702,"")</f>
        <v>1.0990615351866533</v>
      </c>
      <c r="AB702" s="4" t="str">
        <f>IF(OR(N702&lt;&gt;"REPORTED",U702=""),"NOT_APPLICABLE",IF(OR(AA702&lt;Unit_Value_Review_QC!$I$6,AA702&gt;Unit_Value_Review_QC!$I$5),"REVIEW","WITHIN_BAND"))</f>
        <v>WITHIN_BAND</v>
      </c>
    </row>
    <row r="703" spans="1:28">
      <c r="A703" s="1" t="s">
        <v>1089</v>
      </c>
      <c r="B703" s="6">
        <v>43983</v>
      </c>
      <c r="C703" s="1">
        <v>202006</v>
      </c>
      <c r="D703" s="1">
        <v>2020</v>
      </c>
      <c r="E703" s="1">
        <v>6</v>
      </c>
      <c r="F703" s="4" t="s">
        <v>271</v>
      </c>
      <c r="G703" s="4" t="s">
        <v>273</v>
      </c>
      <c r="H703" s="1">
        <v>204</v>
      </c>
      <c r="I703" s="4" t="s">
        <v>301</v>
      </c>
      <c r="J703" s="1" t="s">
        <v>302</v>
      </c>
      <c r="K703" s="1" t="s">
        <v>383</v>
      </c>
      <c r="L703" s="1">
        <v>3</v>
      </c>
      <c r="M703" s="1">
        <v>1</v>
      </c>
      <c r="N703" s="1" t="s">
        <v>384</v>
      </c>
      <c r="O703" s="1" t="s">
        <v>385</v>
      </c>
      <c r="P703" s="1">
        <v>0</v>
      </c>
      <c r="Q703" s="8">
        <v>451063</v>
      </c>
      <c r="R703" s="8">
        <v>25977</v>
      </c>
      <c r="S703" s="8">
        <v>79309</v>
      </c>
      <c r="T703" s="8" t="s">
        <v>386</v>
      </c>
      <c r="U703" s="9">
        <f>IF(R703&gt;0,Q703/R703,"")</f>
        <v>17.363937329175808</v>
      </c>
      <c r="V703" s="10">
        <f>SUMIFS(fct_world_monthly!$J$2:$J$361,fct_world_monthly!$C$2:$C$361,C703,fct_world_monthly!$F$2:$F$361,F703)</f>
        <v>28446504</v>
      </c>
      <c r="W703" s="11">
        <f>IF(V703&gt;0,Q703/V703,"")</f>
        <v>1.5856535481477793E-2</v>
      </c>
      <c r="X703" s="1" t="s">
        <v>232</v>
      </c>
      <c r="Y703" s="1" t="s">
        <v>166</v>
      </c>
      <c r="Z703" s="19">
        <f>IF(U703="","",SUMIFS(Unit_Value_Review_QC!$K$10:$K$53,Unit_Value_Review_QC!$I$10:$I$53,"PARTNER|"&amp;F703&amp;"|"&amp;I703))</f>
        <v>19.682231685892088</v>
      </c>
      <c r="AA703" s="20">
        <f>IFERROR(U703/Z703,"")</f>
        <v>0.8822138467977696</v>
      </c>
      <c r="AB703" s="4" t="str">
        <f>IF(OR(N703&lt;&gt;"REPORTED",U703=""),"NOT_APPLICABLE",IF(OR(AA703&lt;Unit_Value_Review_QC!$I$6,AA703&gt;Unit_Value_Review_QC!$I$5),"REVIEW","WITHIN_BAND"))</f>
        <v>WITHIN_BAND</v>
      </c>
    </row>
    <row r="704" spans="1:28">
      <c r="A704" s="1" t="s">
        <v>1090</v>
      </c>
      <c r="B704" s="6">
        <v>43983</v>
      </c>
      <c r="C704" s="1">
        <v>202006</v>
      </c>
      <c r="D704" s="1">
        <v>2020</v>
      </c>
      <c r="E704" s="1">
        <v>6</v>
      </c>
      <c r="F704" s="4" t="s">
        <v>271</v>
      </c>
      <c r="G704" s="4" t="s">
        <v>273</v>
      </c>
      <c r="H704" s="1">
        <v>662</v>
      </c>
      <c r="I704" s="4" t="s">
        <v>304</v>
      </c>
      <c r="J704" s="1" t="s">
        <v>305</v>
      </c>
      <c r="K704" s="1" t="s">
        <v>383</v>
      </c>
      <c r="L704" s="1">
        <v>3</v>
      </c>
      <c r="M704" s="1">
        <v>1</v>
      </c>
      <c r="N704" s="1" t="s">
        <v>384</v>
      </c>
      <c r="O704" s="1" t="s">
        <v>385</v>
      </c>
      <c r="P704" s="1">
        <v>0</v>
      </c>
      <c r="Q704" s="8">
        <v>105511</v>
      </c>
      <c r="R704" s="8">
        <v>4092</v>
      </c>
      <c r="S704" s="8">
        <v>27130</v>
      </c>
      <c r="T704" s="8" t="s">
        <v>386</v>
      </c>
      <c r="U704" s="9">
        <f>IF(R704&gt;0,Q704/R704,"")</f>
        <v>25.784701857282503</v>
      </c>
      <c r="V704" s="10">
        <f>SUMIFS(fct_world_monthly!$J$2:$J$361,fct_world_monthly!$C$2:$C$361,C704,fct_world_monthly!$F$2:$F$361,F704)</f>
        <v>28446504</v>
      </c>
      <c r="W704" s="11">
        <f>IF(V704&gt;0,Q704/V704,"")</f>
        <v>3.7091025315448252E-3</v>
      </c>
      <c r="X704" s="1" t="s">
        <v>232</v>
      </c>
      <c r="Y704" s="1" t="s">
        <v>166</v>
      </c>
      <c r="Z704" s="19">
        <f>IF(U704="","",SUMIFS(Unit_Value_Review_QC!$K$10:$K$53,Unit_Value_Review_QC!$I$10:$I$53,"PARTNER|"&amp;F704&amp;"|"&amp;I704))</f>
        <v>19.366411423422985</v>
      </c>
      <c r="AA704" s="20">
        <f>IFERROR(U704/Z704,"")</f>
        <v>1.3314135124743258</v>
      </c>
      <c r="AB704" s="4" t="str">
        <f>IF(OR(N704&lt;&gt;"REPORTED",U704=""),"NOT_APPLICABLE",IF(OR(AA704&lt;Unit_Value_Review_QC!$I$6,AA704&gt;Unit_Value_Review_QC!$I$5),"REVIEW","WITHIN_BAND"))</f>
        <v>WITHIN_BAND</v>
      </c>
    </row>
    <row r="705" spans="1:28">
      <c r="A705" s="1" t="s">
        <v>1091</v>
      </c>
      <c r="B705" s="6">
        <v>43983</v>
      </c>
      <c r="C705" s="1">
        <v>202006</v>
      </c>
      <c r="D705" s="1">
        <v>2020</v>
      </c>
      <c r="E705" s="1">
        <v>6</v>
      </c>
      <c r="F705" s="4" t="s">
        <v>271</v>
      </c>
      <c r="G705" s="4" t="s">
        <v>273</v>
      </c>
      <c r="H705" s="1">
        <v>664</v>
      </c>
      <c r="I705" s="4" t="s">
        <v>307</v>
      </c>
      <c r="J705" s="1" t="s">
        <v>308</v>
      </c>
      <c r="K705" s="1" t="s">
        <v>383</v>
      </c>
      <c r="L705" s="1">
        <v>3</v>
      </c>
      <c r="M705" s="1">
        <v>1</v>
      </c>
      <c r="N705" s="1" t="s">
        <v>384</v>
      </c>
      <c r="O705" s="1" t="s">
        <v>385</v>
      </c>
      <c r="P705" s="1">
        <v>0</v>
      </c>
      <c r="Q705" s="8">
        <v>3011214</v>
      </c>
      <c r="R705" s="8">
        <v>97411</v>
      </c>
      <c r="S705" s="8">
        <v>331036</v>
      </c>
      <c r="T705" s="8" t="s">
        <v>386</v>
      </c>
      <c r="U705" s="9">
        <f>IF(R705&gt;0,Q705/R705,"")</f>
        <v>30.912463684799459</v>
      </c>
      <c r="V705" s="10">
        <f>SUMIFS(fct_world_monthly!$J$2:$J$361,fct_world_monthly!$C$2:$C$361,C705,fct_world_monthly!$F$2:$F$361,F705)</f>
        <v>28446504</v>
      </c>
      <c r="W705" s="11">
        <f>IF(V705&gt;0,Q705/V705,"")</f>
        <v>0.10585532760018596</v>
      </c>
      <c r="X705" s="1" t="s">
        <v>232</v>
      </c>
      <c r="Y705" s="1" t="s">
        <v>166</v>
      </c>
      <c r="Z705" s="19">
        <f>IF(U705="","",SUMIFS(Unit_Value_Review_QC!$K$10:$K$53,Unit_Value_Review_QC!$I$10:$I$53,"PARTNER|"&amp;F705&amp;"|"&amp;I705))</f>
        <v>29.827360886039607</v>
      </c>
      <c r="AA705" s="20">
        <f>IFERROR(U705/Z705,"")</f>
        <v>1.0363794437900713</v>
      </c>
      <c r="AB705" s="4" t="str">
        <f>IF(OR(N705&lt;&gt;"REPORTED",U705=""),"NOT_APPLICABLE",IF(OR(AA705&lt;Unit_Value_Review_QC!$I$6,AA705&gt;Unit_Value_Review_QC!$I$5),"REVIEW","WITHIN_BAND"))</f>
        <v>WITHIN_BAND</v>
      </c>
    </row>
    <row r="706" spans="1:28">
      <c r="A706" s="1" t="s">
        <v>1092</v>
      </c>
      <c r="B706" s="6">
        <v>43983</v>
      </c>
      <c r="C706" s="1">
        <v>202006</v>
      </c>
      <c r="D706" s="1">
        <v>2020</v>
      </c>
      <c r="E706" s="1">
        <v>6</v>
      </c>
      <c r="F706" s="4" t="s">
        <v>271</v>
      </c>
      <c r="G706" s="4" t="s">
        <v>273</v>
      </c>
      <c r="H706" s="1">
        <v>666</v>
      </c>
      <c r="I706" s="4" t="s">
        <v>310</v>
      </c>
      <c r="J706" s="1" t="s">
        <v>311</v>
      </c>
      <c r="K706" s="1" t="s">
        <v>383</v>
      </c>
      <c r="L706" s="1">
        <v>3</v>
      </c>
      <c r="M706" s="1">
        <v>1</v>
      </c>
      <c r="N706" s="1" t="s">
        <v>384</v>
      </c>
      <c r="O706" s="1" t="s">
        <v>385</v>
      </c>
      <c r="P706" s="1">
        <v>0</v>
      </c>
      <c r="Q706" s="8">
        <v>263632</v>
      </c>
      <c r="R706" s="8">
        <v>12306</v>
      </c>
      <c r="S706" s="8">
        <v>44918</v>
      </c>
      <c r="T706" s="8" t="s">
        <v>386</v>
      </c>
      <c r="U706" s="9">
        <f>IF(R706&gt;0,Q706/R706,"")</f>
        <v>21.423045668779459</v>
      </c>
      <c r="V706" s="10">
        <f>SUMIFS(fct_world_monthly!$J$2:$J$361,fct_world_monthly!$C$2:$C$361,C706,fct_world_monthly!$F$2:$F$361,F706)</f>
        <v>28446504</v>
      </c>
      <c r="W706" s="11">
        <f>IF(V706&gt;0,Q706/V706,"")</f>
        <v>9.267641464835186E-3</v>
      </c>
      <c r="X706" s="1" t="s">
        <v>232</v>
      </c>
      <c r="Y706" s="1" t="s">
        <v>166</v>
      </c>
      <c r="Z706" s="19">
        <f>IF(U706="","",SUMIFS(Unit_Value_Review_QC!$K$10:$K$53,Unit_Value_Review_QC!$I$10:$I$53,"PARTNER|"&amp;F706&amp;"|"&amp;I706))</f>
        <v>14.86106925541052</v>
      </c>
      <c r="AA706" s="20">
        <f>IFERROR(U706/Z706,"")</f>
        <v>1.4415547966698223</v>
      </c>
      <c r="AB706" s="4" t="str">
        <f>IF(OR(N706&lt;&gt;"REPORTED",U706=""),"NOT_APPLICABLE",IF(OR(AA706&lt;Unit_Value_Review_QC!$I$6,AA706&gt;Unit_Value_Review_QC!$I$5),"REVIEW","WITHIN_BAND"))</f>
        <v>WITHIN_BAND</v>
      </c>
    </row>
    <row r="707" spans="1:28">
      <c r="A707" s="1" t="s">
        <v>1093</v>
      </c>
      <c r="B707" s="6">
        <v>43983</v>
      </c>
      <c r="C707" s="1">
        <v>202006</v>
      </c>
      <c r="D707" s="1">
        <v>2020</v>
      </c>
      <c r="E707" s="1">
        <v>6</v>
      </c>
      <c r="F707" s="4" t="s">
        <v>271</v>
      </c>
      <c r="G707" s="4" t="s">
        <v>273</v>
      </c>
      <c r="H707" s="1">
        <v>669</v>
      </c>
      <c r="I707" s="4" t="s">
        <v>313</v>
      </c>
      <c r="J707" s="1" t="s">
        <v>314</v>
      </c>
      <c r="K707" s="1" t="s">
        <v>383</v>
      </c>
      <c r="L707" s="1">
        <v>3</v>
      </c>
      <c r="M707" s="1">
        <v>1</v>
      </c>
      <c r="N707" s="1" t="s">
        <v>384</v>
      </c>
      <c r="O707" s="1" t="s">
        <v>385</v>
      </c>
      <c r="P707" s="1">
        <v>0</v>
      </c>
      <c r="Q707" s="8">
        <v>607546</v>
      </c>
      <c r="R707" s="8">
        <v>44549</v>
      </c>
      <c r="S707" s="8">
        <v>139110</v>
      </c>
      <c r="T707" s="8" t="s">
        <v>386</v>
      </c>
      <c r="U707" s="9">
        <f>IF(R707&gt;0,Q707/R707,"")</f>
        <v>13.637702305326719</v>
      </c>
      <c r="V707" s="10">
        <f>SUMIFS(fct_world_monthly!$J$2:$J$361,fct_world_monthly!$C$2:$C$361,C707,fct_world_monthly!$F$2:$F$361,F707)</f>
        <v>28446504</v>
      </c>
      <c r="W707" s="11">
        <f>IF(V707&gt;0,Q707/V707,"")</f>
        <v>2.135749264654806E-2</v>
      </c>
      <c r="X707" s="1" t="s">
        <v>232</v>
      </c>
      <c r="Y707" s="1" t="s">
        <v>166</v>
      </c>
      <c r="Z707" s="19">
        <f>IF(U707="","",SUMIFS(Unit_Value_Review_QC!$K$10:$K$53,Unit_Value_Review_QC!$I$10:$I$53,"PARTNER|"&amp;F707&amp;"|"&amp;I707))</f>
        <v>17.070169468034248</v>
      </c>
      <c r="AA707" s="20">
        <f>IFERROR(U707/Z707,"")</f>
        <v>0.79892014727005511</v>
      </c>
      <c r="AB707" s="4" t="str">
        <f>IF(OR(N707&lt;&gt;"REPORTED",U707=""),"NOT_APPLICABLE",IF(OR(AA707&lt;Unit_Value_Review_QC!$I$6,AA707&gt;Unit_Value_Review_QC!$I$5),"REVIEW","WITHIN_BAND"))</f>
        <v>WITHIN_BAND</v>
      </c>
    </row>
    <row r="708" spans="1:28">
      <c r="A708" s="1" t="s">
        <v>1094</v>
      </c>
      <c r="B708" s="6">
        <v>43983</v>
      </c>
      <c r="C708" s="1">
        <v>202006</v>
      </c>
      <c r="D708" s="1">
        <v>2020</v>
      </c>
      <c r="E708" s="1">
        <v>6</v>
      </c>
      <c r="F708" s="4" t="s">
        <v>271</v>
      </c>
      <c r="G708" s="4" t="s">
        <v>273</v>
      </c>
      <c r="H708" s="1">
        <v>676</v>
      </c>
      <c r="I708" s="4" t="s">
        <v>316</v>
      </c>
      <c r="J708" s="1" t="s">
        <v>317</v>
      </c>
      <c r="K708" s="1" t="s">
        <v>383</v>
      </c>
      <c r="L708" s="1">
        <v>3</v>
      </c>
      <c r="M708" s="1">
        <v>1</v>
      </c>
      <c r="N708" s="1" t="s">
        <v>384</v>
      </c>
      <c r="O708" s="1" t="s">
        <v>385</v>
      </c>
      <c r="P708" s="1">
        <v>0</v>
      </c>
      <c r="Q708" s="8">
        <v>328192</v>
      </c>
      <c r="R708" s="8">
        <v>18539</v>
      </c>
      <c r="S708" s="8">
        <v>69066</v>
      </c>
      <c r="T708" s="8" t="s">
        <v>386</v>
      </c>
      <c r="U708" s="9">
        <f>IF(R708&gt;0,Q708/R708,"")</f>
        <v>17.702788715680459</v>
      </c>
      <c r="V708" s="10">
        <f>SUMIFS(fct_world_monthly!$J$2:$J$361,fct_world_monthly!$C$2:$C$361,C708,fct_world_monthly!$F$2:$F$361,F708)</f>
        <v>28446504</v>
      </c>
      <c r="W708" s="11">
        <f>IF(V708&gt;0,Q708/V708,"")</f>
        <v>1.1537164637172991E-2</v>
      </c>
      <c r="X708" s="1" t="s">
        <v>232</v>
      </c>
      <c r="Y708" s="1" t="s">
        <v>166</v>
      </c>
      <c r="Z708" s="19">
        <f>IF(U708="","",SUMIFS(Unit_Value_Review_QC!$K$10:$K$53,Unit_Value_Review_QC!$I$10:$I$53,"PARTNER|"&amp;F708&amp;"|"&amp;I708))</f>
        <v>29.259592038236608</v>
      </c>
      <c r="AA708" s="20">
        <f>IFERROR(U708/Z708,"")</f>
        <v>0.60502513816824066</v>
      </c>
      <c r="AB708" s="4" t="str">
        <f>IF(OR(N708&lt;&gt;"REPORTED",U708=""),"NOT_APPLICABLE",IF(OR(AA708&lt;Unit_Value_Review_QC!$I$6,AA708&gt;Unit_Value_Review_QC!$I$5),"REVIEW","WITHIN_BAND"))</f>
        <v>WITHIN_BAND</v>
      </c>
    </row>
    <row r="709" spans="1:28">
      <c r="A709" s="1" t="s">
        <v>1095</v>
      </c>
      <c r="B709" s="6">
        <v>43983</v>
      </c>
      <c r="C709" s="1">
        <v>202006</v>
      </c>
      <c r="D709" s="1">
        <v>2020</v>
      </c>
      <c r="E709" s="1">
        <v>6</v>
      </c>
      <c r="F709" s="4" t="s">
        <v>271</v>
      </c>
      <c r="G709" s="4" t="s">
        <v>273</v>
      </c>
      <c r="H709" s="1">
        <v>690</v>
      </c>
      <c r="I709" s="4" t="s">
        <v>319</v>
      </c>
      <c r="J709" s="1" t="s">
        <v>320</v>
      </c>
      <c r="K709" s="1" t="s">
        <v>383</v>
      </c>
      <c r="L709" s="1">
        <v>3</v>
      </c>
      <c r="M709" s="1">
        <v>1</v>
      </c>
      <c r="N709" s="1" t="s">
        <v>384</v>
      </c>
      <c r="O709" s="1" t="s">
        <v>385</v>
      </c>
      <c r="P709" s="1">
        <v>0</v>
      </c>
      <c r="Q709" s="8">
        <v>424198</v>
      </c>
      <c r="R709" s="8">
        <v>8491</v>
      </c>
      <c r="S709" s="8">
        <v>34624</v>
      </c>
      <c r="T709" s="8" t="s">
        <v>386</v>
      </c>
      <c r="U709" s="9">
        <f>IF(R709&gt;0,Q709/R709,"")</f>
        <v>49.958544341067011</v>
      </c>
      <c r="V709" s="10">
        <f>SUMIFS(fct_world_monthly!$J$2:$J$361,fct_world_monthly!$C$2:$C$361,C709,fct_world_monthly!$F$2:$F$361,F709)</f>
        <v>28446504</v>
      </c>
      <c r="W709" s="11">
        <f>IF(V709&gt;0,Q709/V709,"")</f>
        <v>1.4912131205999865E-2</v>
      </c>
      <c r="X709" s="1" t="s">
        <v>232</v>
      </c>
      <c r="Y709" s="1" t="s">
        <v>166</v>
      </c>
      <c r="Z709" s="19">
        <f>IF(U709="","",SUMIFS(Unit_Value_Review_QC!$K$10:$K$53,Unit_Value_Review_QC!$I$10:$I$53,"PARTNER|"&amp;F709&amp;"|"&amp;I709))</f>
        <v>24.149636282520802</v>
      </c>
      <c r="AA709" s="20">
        <f>IFERROR(U709/Z709,"")</f>
        <v>2.0687079406337214</v>
      </c>
      <c r="AB709" s="4" t="str">
        <f>IF(OR(N709&lt;&gt;"REPORTED",U709=""),"NOT_APPLICABLE",IF(OR(AA709&lt;Unit_Value_Review_QC!$I$6,AA709&gt;Unit_Value_Review_QC!$I$5),"REVIEW","WITHIN_BAND"))</f>
        <v>WITHIN_BAND</v>
      </c>
    </row>
    <row r="710" spans="1:28">
      <c r="A710" s="1" t="s">
        <v>1096</v>
      </c>
      <c r="B710" s="6">
        <v>43983</v>
      </c>
      <c r="C710" s="1">
        <v>202006</v>
      </c>
      <c r="D710" s="1">
        <v>2020</v>
      </c>
      <c r="E710" s="1">
        <v>6</v>
      </c>
      <c r="F710" s="4" t="s">
        <v>271</v>
      </c>
      <c r="G710" s="4" t="s">
        <v>273</v>
      </c>
      <c r="H710" s="1">
        <v>696</v>
      </c>
      <c r="I710" s="4" t="s">
        <v>322</v>
      </c>
      <c r="J710" s="1" t="s">
        <v>323</v>
      </c>
      <c r="K710" s="1" t="s">
        <v>383</v>
      </c>
      <c r="L710" s="1">
        <v>3</v>
      </c>
      <c r="M710" s="1">
        <v>1</v>
      </c>
      <c r="N710" s="1" t="s">
        <v>384</v>
      </c>
      <c r="O710" s="1" t="s">
        <v>385</v>
      </c>
      <c r="P710" s="1">
        <v>0</v>
      </c>
      <c r="Q710" s="8">
        <v>55210</v>
      </c>
      <c r="R710" s="8">
        <v>3778</v>
      </c>
      <c r="S710" s="8">
        <v>13880</v>
      </c>
      <c r="T710" s="8" t="s">
        <v>386</v>
      </c>
      <c r="U710" s="9">
        <f>IF(R710&gt;0,Q710/R710,"")</f>
        <v>14.61355214399153</v>
      </c>
      <c r="V710" s="10">
        <f>SUMIFS(fct_world_monthly!$J$2:$J$361,fct_world_monthly!$C$2:$C$361,C710,fct_world_monthly!$F$2:$F$361,F710)</f>
        <v>28446504</v>
      </c>
      <c r="W710" s="11">
        <f>IF(V710&gt;0,Q710/V710,"")</f>
        <v>1.9408360338409247E-3</v>
      </c>
      <c r="X710" s="1" t="s">
        <v>232</v>
      </c>
      <c r="Y710" s="1" t="s">
        <v>166</v>
      </c>
      <c r="Z710" s="19">
        <f>IF(U710="","",SUMIFS(Unit_Value_Review_QC!$K$10:$K$53,Unit_Value_Review_QC!$I$10:$I$53,"PARTNER|"&amp;F710&amp;"|"&amp;I710))</f>
        <v>19.130986055641273</v>
      </c>
      <c r="AA710" s="20">
        <f>IFERROR(U710/Z710,"")</f>
        <v>0.76386821366598301</v>
      </c>
      <c r="AB710" s="4" t="str">
        <f>IF(OR(N710&lt;&gt;"REPORTED",U710=""),"NOT_APPLICABLE",IF(OR(AA710&lt;Unit_Value_Review_QC!$I$6,AA710&gt;Unit_Value_Review_QC!$I$5),"REVIEW","WITHIN_BAND"))</f>
        <v>WITHIN_BAND</v>
      </c>
    </row>
    <row r="711" spans="1:28">
      <c r="A711" s="1" t="s">
        <v>1097</v>
      </c>
      <c r="B711" s="6">
        <v>43983</v>
      </c>
      <c r="C711" s="1">
        <v>202006</v>
      </c>
      <c r="D711" s="1">
        <v>2020</v>
      </c>
      <c r="E711" s="1">
        <v>6</v>
      </c>
      <c r="F711" s="4" t="s">
        <v>271</v>
      </c>
      <c r="G711" s="4" t="s">
        <v>273</v>
      </c>
      <c r="H711" s="1">
        <v>720</v>
      </c>
      <c r="I711" s="4" t="s">
        <v>325</v>
      </c>
      <c r="J711" s="1" t="s">
        <v>326</v>
      </c>
      <c r="K711" s="1" t="s">
        <v>383</v>
      </c>
      <c r="L711" s="1">
        <v>3</v>
      </c>
      <c r="M711" s="1">
        <v>1</v>
      </c>
      <c r="N711" s="1" t="s">
        <v>384</v>
      </c>
      <c r="O711" s="1" t="s">
        <v>385</v>
      </c>
      <c r="P711" s="1">
        <v>0</v>
      </c>
      <c r="Q711" s="8">
        <v>8461583</v>
      </c>
      <c r="R711" s="8">
        <v>323412</v>
      </c>
      <c r="S711" s="8">
        <v>1027140</v>
      </c>
      <c r="T711" s="8" t="s">
        <v>386</v>
      </c>
      <c r="U711" s="9">
        <f>IF(R711&gt;0,Q711/R711,"")</f>
        <v>26.163478782481789</v>
      </c>
      <c r="V711" s="10">
        <f>SUMIFS(fct_world_monthly!$J$2:$J$361,fct_world_monthly!$C$2:$C$361,C711,fct_world_monthly!$F$2:$F$361,F711)</f>
        <v>28446504</v>
      </c>
      <c r="W711" s="11">
        <f>IF(V711&gt;0,Q711/V711,"")</f>
        <v>0.2974559896709979</v>
      </c>
      <c r="X711" s="1" t="s">
        <v>232</v>
      </c>
      <c r="Y711" s="1" t="s">
        <v>166</v>
      </c>
      <c r="Z711" s="19">
        <f>IF(U711="","",SUMIFS(Unit_Value_Review_QC!$K$10:$K$53,Unit_Value_Review_QC!$I$10:$I$53,"PARTNER|"&amp;F711&amp;"|"&amp;I711))</f>
        <v>27.635683246354834</v>
      </c>
      <c r="AA711" s="20">
        <f>IFERROR(U711/Z711,"")</f>
        <v>0.94672813222132912</v>
      </c>
      <c r="AB711" s="4" t="str">
        <f>IF(OR(N711&lt;&gt;"REPORTED",U711=""),"NOT_APPLICABLE",IF(OR(AA711&lt;Unit_Value_Review_QC!$I$6,AA711&gt;Unit_Value_Review_QC!$I$5),"REVIEW","WITHIN_BAND"))</f>
        <v>WITHIN_BAND</v>
      </c>
    </row>
    <row r="712" spans="1:28">
      <c r="A712" s="1" t="s">
        <v>1098</v>
      </c>
      <c r="B712" s="6">
        <v>43983</v>
      </c>
      <c r="C712" s="1">
        <v>202006</v>
      </c>
      <c r="D712" s="1">
        <v>2020</v>
      </c>
      <c r="E712" s="1">
        <v>6</v>
      </c>
      <c r="F712" s="4" t="s">
        <v>278</v>
      </c>
      <c r="G712" s="4" t="s">
        <v>279</v>
      </c>
      <c r="H712" s="1">
        <v>52</v>
      </c>
      <c r="I712" s="4" t="s">
        <v>296</v>
      </c>
      <c r="J712" s="1" t="s">
        <v>297</v>
      </c>
      <c r="K712" s="1" t="s">
        <v>383</v>
      </c>
      <c r="L712" s="1">
        <v>3</v>
      </c>
      <c r="M712" s="1">
        <v>1</v>
      </c>
      <c r="N712" s="1" t="s">
        <v>384</v>
      </c>
      <c r="O712" s="1" t="s">
        <v>385</v>
      </c>
      <c r="P712" s="1">
        <v>0</v>
      </c>
      <c r="Q712" s="8">
        <v>437974</v>
      </c>
      <c r="R712" s="8">
        <v>12927</v>
      </c>
      <c r="S712" s="8">
        <v>47548</v>
      </c>
      <c r="T712" s="8" t="s">
        <v>386</v>
      </c>
      <c r="U712" s="9">
        <f>IF(R712&gt;0,Q712/R712,"")</f>
        <v>33.880560068074573</v>
      </c>
      <c r="V712" s="10">
        <f>SUMIFS(fct_world_monthly!$J$2:$J$361,fct_world_monthly!$C$2:$C$361,C712,fct_world_monthly!$F$2:$F$361,F712)</f>
        <v>16631561</v>
      </c>
      <c r="W712" s="11">
        <f>IF(V712&gt;0,Q712/V712,"")</f>
        <v>2.6333908164122417E-2</v>
      </c>
      <c r="X712" s="1" t="s">
        <v>232</v>
      </c>
      <c r="Y712" s="1" t="s">
        <v>166</v>
      </c>
      <c r="Z712" s="19">
        <f>IF(U712="","",SUMIFS(Unit_Value_Review_QC!$K$10:$K$53,Unit_Value_Review_QC!$I$10:$I$53,"PARTNER|"&amp;F712&amp;"|"&amp;I712))</f>
        <v>35.036766549381447</v>
      </c>
      <c r="AA712" s="20">
        <f>IFERROR(U712/Z712,"")</f>
        <v>0.96700019450489827</v>
      </c>
      <c r="AB712" s="4" t="str">
        <f>IF(OR(N712&lt;&gt;"REPORTED",U712=""),"NOT_APPLICABLE",IF(OR(AA712&lt;Unit_Value_Review_QC!$I$6,AA712&gt;Unit_Value_Review_QC!$I$5),"REVIEW","WITHIN_BAND"))</f>
        <v>WITHIN_BAND</v>
      </c>
    </row>
    <row r="713" spans="1:28">
      <c r="A713" s="1" t="s">
        <v>1099</v>
      </c>
      <c r="B713" s="6">
        <v>43983</v>
      </c>
      <c r="C713" s="1">
        <v>202006</v>
      </c>
      <c r="D713" s="1">
        <v>2020</v>
      </c>
      <c r="E713" s="1">
        <v>6</v>
      </c>
      <c r="F713" s="4" t="s">
        <v>278</v>
      </c>
      <c r="G713" s="4" t="s">
        <v>279</v>
      </c>
      <c r="H713" s="1">
        <v>204</v>
      </c>
      <c r="I713" s="4" t="s">
        <v>301</v>
      </c>
      <c r="J713" s="1" t="s">
        <v>302</v>
      </c>
      <c r="K713" s="1" t="s">
        <v>383</v>
      </c>
      <c r="L713" s="1">
        <v>3</v>
      </c>
      <c r="M713" s="1">
        <v>1</v>
      </c>
      <c r="N713" s="1" t="s">
        <v>384</v>
      </c>
      <c r="O713" s="1" t="s">
        <v>385</v>
      </c>
      <c r="P713" s="1">
        <v>0</v>
      </c>
      <c r="Q713" s="8">
        <v>17006</v>
      </c>
      <c r="R713" s="8">
        <v>238</v>
      </c>
      <c r="S713" s="8">
        <v>791</v>
      </c>
      <c r="T713" s="8" t="s">
        <v>386</v>
      </c>
      <c r="U713" s="9">
        <f>IF(R713&gt;0,Q713/R713,"")</f>
        <v>71.453781512605048</v>
      </c>
      <c r="V713" s="10">
        <f>SUMIFS(fct_world_monthly!$J$2:$J$361,fct_world_monthly!$C$2:$C$361,C713,fct_world_monthly!$F$2:$F$361,F713)</f>
        <v>16631561</v>
      </c>
      <c r="W713" s="11">
        <f>IF(V713&gt;0,Q713/V713,"")</f>
        <v>1.0225137616366859E-3</v>
      </c>
      <c r="X713" s="1" t="s">
        <v>232</v>
      </c>
      <c r="Y713" s="1" t="s">
        <v>166</v>
      </c>
      <c r="Z713" s="19">
        <f>IF(U713="","",SUMIFS(Unit_Value_Review_QC!$K$10:$K$53,Unit_Value_Review_QC!$I$10:$I$53,"PARTNER|"&amp;F713&amp;"|"&amp;I713))</f>
        <v>33.195880622110131</v>
      </c>
      <c r="AA713" s="20">
        <f>IFERROR(U713/Z713,"")</f>
        <v>2.1524894105388857</v>
      </c>
      <c r="AB713" s="4" t="str">
        <f>IF(OR(N713&lt;&gt;"REPORTED",U713=""),"NOT_APPLICABLE",IF(OR(AA713&lt;Unit_Value_Review_QC!$I$6,AA713&gt;Unit_Value_Review_QC!$I$5),"REVIEW","WITHIN_BAND"))</f>
        <v>WITHIN_BAND</v>
      </c>
    </row>
    <row r="714" spans="1:28">
      <c r="A714" s="1" t="s">
        <v>1100</v>
      </c>
      <c r="B714" s="6">
        <v>43983</v>
      </c>
      <c r="C714" s="1">
        <v>202006</v>
      </c>
      <c r="D714" s="1">
        <v>2020</v>
      </c>
      <c r="E714" s="1">
        <v>6</v>
      </c>
      <c r="F714" s="4" t="s">
        <v>278</v>
      </c>
      <c r="G714" s="4" t="s">
        <v>279</v>
      </c>
      <c r="H714" s="1">
        <v>662</v>
      </c>
      <c r="I714" s="4" t="s">
        <v>304</v>
      </c>
      <c r="J714" s="1" t="s">
        <v>305</v>
      </c>
      <c r="K714" s="1" t="s">
        <v>383</v>
      </c>
      <c r="L714" s="1">
        <v>3</v>
      </c>
      <c r="M714" s="1">
        <v>1</v>
      </c>
      <c r="N714" s="1" t="s">
        <v>384</v>
      </c>
      <c r="O714" s="1" t="s">
        <v>385</v>
      </c>
      <c r="P714" s="1">
        <v>0</v>
      </c>
      <c r="Q714" s="8">
        <v>66152</v>
      </c>
      <c r="R714" s="8">
        <v>5789</v>
      </c>
      <c r="S714" s="8">
        <v>18146</v>
      </c>
      <c r="T714" s="8" t="s">
        <v>386</v>
      </c>
      <c r="U714" s="9">
        <f>IF(R714&gt;0,Q714/R714,"")</f>
        <v>11.427189497322509</v>
      </c>
      <c r="V714" s="10">
        <f>SUMIFS(fct_world_monthly!$J$2:$J$361,fct_world_monthly!$C$2:$C$361,C714,fct_world_monthly!$F$2:$F$361,F714)</f>
        <v>16631561</v>
      </c>
      <c r="W714" s="11">
        <f>IF(V714&gt;0,Q714/V714,"")</f>
        <v>3.9774979630595106E-3</v>
      </c>
      <c r="X714" s="1" t="s">
        <v>232</v>
      </c>
      <c r="Y714" s="1" t="s">
        <v>166</v>
      </c>
      <c r="Z714" s="19">
        <f>IF(U714="","",SUMIFS(Unit_Value_Review_QC!$K$10:$K$53,Unit_Value_Review_QC!$I$10:$I$53,"PARTNER|"&amp;F714&amp;"|"&amp;I714))</f>
        <v>11.552282298889692</v>
      </c>
      <c r="AA714" s="20">
        <f>IFERROR(U714/Z714,"")</f>
        <v>0.98917159412047906</v>
      </c>
      <c r="AB714" s="4" t="str">
        <f>IF(OR(N714&lt;&gt;"REPORTED",U714=""),"NOT_APPLICABLE",IF(OR(AA714&lt;Unit_Value_Review_QC!$I$6,AA714&gt;Unit_Value_Review_QC!$I$5),"REVIEW","WITHIN_BAND"))</f>
        <v>WITHIN_BAND</v>
      </c>
    </row>
    <row r="715" spans="1:28">
      <c r="A715" s="1" t="s">
        <v>1101</v>
      </c>
      <c r="B715" s="6">
        <v>43983</v>
      </c>
      <c r="C715" s="1">
        <v>202006</v>
      </c>
      <c r="D715" s="1">
        <v>2020</v>
      </c>
      <c r="E715" s="1">
        <v>6</v>
      </c>
      <c r="F715" s="4" t="s">
        <v>278</v>
      </c>
      <c r="G715" s="4" t="s">
        <v>279</v>
      </c>
      <c r="H715" s="1">
        <v>664</v>
      </c>
      <c r="I715" s="4" t="s">
        <v>307</v>
      </c>
      <c r="J715" s="1" t="s">
        <v>308</v>
      </c>
      <c r="K715" s="1" t="s">
        <v>383</v>
      </c>
      <c r="L715" s="1">
        <v>3</v>
      </c>
      <c r="M715" s="1">
        <v>1</v>
      </c>
      <c r="N715" s="1" t="s">
        <v>384</v>
      </c>
      <c r="O715" s="1" t="s">
        <v>385</v>
      </c>
      <c r="P715" s="1">
        <v>0</v>
      </c>
      <c r="Q715" s="8">
        <v>1423067</v>
      </c>
      <c r="R715" s="8">
        <v>81603</v>
      </c>
      <c r="S715" s="8">
        <v>271617</v>
      </c>
      <c r="T715" s="8" t="s">
        <v>386</v>
      </c>
      <c r="U715" s="9">
        <f>IF(R715&gt;0,Q715/R715,"")</f>
        <v>17.438905432398318</v>
      </c>
      <c r="V715" s="10">
        <f>SUMIFS(fct_world_monthly!$J$2:$J$361,fct_world_monthly!$C$2:$C$361,C715,fct_world_monthly!$F$2:$F$361,F715)</f>
        <v>16631561</v>
      </c>
      <c r="W715" s="11">
        <f>IF(V715&gt;0,Q715/V715,"")</f>
        <v>8.5564247396861901E-2</v>
      </c>
      <c r="X715" s="1" t="s">
        <v>232</v>
      </c>
      <c r="Y715" s="1" t="s">
        <v>166</v>
      </c>
      <c r="Z715" s="19">
        <f>IF(U715="","",SUMIFS(Unit_Value_Review_QC!$K$10:$K$53,Unit_Value_Review_QC!$I$10:$I$53,"PARTNER|"&amp;F715&amp;"|"&amp;I715))</f>
        <v>20.753901094655859</v>
      </c>
      <c r="AA715" s="20">
        <f>IFERROR(U715/Z715,"")</f>
        <v>0.84027120264579302</v>
      </c>
      <c r="AB715" s="4" t="str">
        <f>IF(OR(N715&lt;&gt;"REPORTED",U715=""),"NOT_APPLICABLE",IF(OR(AA715&lt;Unit_Value_Review_QC!$I$6,AA715&gt;Unit_Value_Review_QC!$I$5),"REVIEW","WITHIN_BAND"))</f>
        <v>WITHIN_BAND</v>
      </c>
    </row>
    <row r="716" spans="1:28">
      <c r="A716" s="1" t="s">
        <v>1102</v>
      </c>
      <c r="B716" s="6">
        <v>43983</v>
      </c>
      <c r="C716" s="1">
        <v>202006</v>
      </c>
      <c r="D716" s="1">
        <v>2020</v>
      </c>
      <c r="E716" s="1">
        <v>6</v>
      </c>
      <c r="F716" s="4" t="s">
        <v>278</v>
      </c>
      <c r="G716" s="4" t="s">
        <v>279</v>
      </c>
      <c r="H716" s="1">
        <v>666</v>
      </c>
      <c r="I716" s="4" t="s">
        <v>310</v>
      </c>
      <c r="J716" s="1" t="s">
        <v>311</v>
      </c>
      <c r="K716" s="1" t="s">
        <v>383</v>
      </c>
      <c r="L716" s="1">
        <v>3</v>
      </c>
      <c r="M716" s="1">
        <v>1</v>
      </c>
      <c r="N716" s="1" t="s">
        <v>384</v>
      </c>
      <c r="O716" s="1" t="s">
        <v>385</v>
      </c>
      <c r="P716" s="1">
        <v>0</v>
      </c>
      <c r="Q716" s="8">
        <v>2756528</v>
      </c>
      <c r="R716" s="8">
        <v>163533</v>
      </c>
      <c r="S716" s="8">
        <v>659437</v>
      </c>
      <c r="T716" s="8" t="s">
        <v>386</v>
      </c>
      <c r="U716" s="9">
        <f>IF(R716&gt;0,Q716/R716,"")</f>
        <v>16.856096323066293</v>
      </c>
      <c r="V716" s="10">
        <f>SUMIFS(fct_world_monthly!$J$2:$J$361,fct_world_monthly!$C$2:$C$361,C716,fct_world_monthly!$F$2:$F$361,F716)</f>
        <v>16631561</v>
      </c>
      <c r="W716" s="11">
        <f>IF(V716&gt;0,Q716/V716,"")</f>
        <v>0.16574078644812715</v>
      </c>
      <c r="X716" s="1" t="s">
        <v>232</v>
      </c>
      <c r="Y716" s="1" t="s">
        <v>166</v>
      </c>
      <c r="Z716" s="19">
        <f>IF(U716="","",SUMIFS(Unit_Value_Review_QC!$K$10:$K$53,Unit_Value_Review_QC!$I$10:$I$53,"PARTNER|"&amp;F716&amp;"|"&amp;I716))</f>
        <v>16.653214733323903</v>
      </c>
      <c r="AA716" s="20">
        <f>IFERROR(U716/Z716,"")</f>
        <v>1.0121827282594522</v>
      </c>
      <c r="AB716" s="4" t="str">
        <f>IF(OR(N716&lt;&gt;"REPORTED",U716=""),"NOT_APPLICABLE",IF(OR(AA716&lt;Unit_Value_Review_QC!$I$6,AA716&gt;Unit_Value_Review_QC!$I$5),"REVIEW","WITHIN_BAND"))</f>
        <v>WITHIN_BAND</v>
      </c>
    </row>
    <row r="717" spans="1:28">
      <c r="A717" s="1" t="s">
        <v>1103</v>
      </c>
      <c r="B717" s="6">
        <v>43983</v>
      </c>
      <c r="C717" s="1">
        <v>202006</v>
      </c>
      <c r="D717" s="1">
        <v>2020</v>
      </c>
      <c r="E717" s="1">
        <v>6</v>
      </c>
      <c r="F717" s="4" t="s">
        <v>278</v>
      </c>
      <c r="G717" s="4" t="s">
        <v>279</v>
      </c>
      <c r="H717" s="1">
        <v>669</v>
      </c>
      <c r="I717" s="4" t="s">
        <v>313</v>
      </c>
      <c r="J717" s="1" t="s">
        <v>314</v>
      </c>
      <c r="K717" s="1" t="s">
        <v>383</v>
      </c>
      <c r="L717" s="1">
        <v>3</v>
      </c>
      <c r="M717" s="1">
        <v>1</v>
      </c>
      <c r="N717" s="1" t="s">
        <v>384</v>
      </c>
      <c r="O717" s="1" t="s">
        <v>385</v>
      </c>
      <c r="P717" s="1">
        <v>0</v>
      </c>
      <c r="Q717" s="8">
        <v>92255</v>
      </c>
      <c r="R717" s="8">
        <v>4254</v>
      </c>
      <c r="S717" s="8">
        <v>17522</v>
      </c>
      <c r="T717" s="8" t="s">
        <v>386</v>
      </c>
      <c r="U717" s="9">
        <f>IF(R717&gt;0,Q717/R717,"")</f>
        <v>21.68664786083686</v>
      </c>
      <c r="V717" s="10">
        <f>SUMIFS(fct_world_monthly!$J$2:$J$361,fct_world_monthly!$C$2:$C$361,C717,fct_world_monthly!$F$2:$F$361,F717)</f>
        <v>16631561</v>
      </c>
      <c r="W717" s="11">
        <f>IF(V717&gt;0,Q717/V717,"")</f>
        <v>5.5469838339287578E-3</v>
      </c>
      <c r="X717" s="1" t="s">
        <v>232</v>
      </c>
      <c r="Y717" s="1" t="s">
        <v>166</v>
      </c>
      <c r="Z717" s="19">
        <f>IF(U717="","",SUMIFS(Unit_Value_Review_QC!$K$10:$K$53,Unit_Value_Review_QC!$I$10:$I$53,"PARTNER|"&amp;F717&amp;"|"&amp;I717))</f>
        <v>20.668787815742178</v>
      </c>
      <c r="AA717" s="20">
        <f>IFERROR(U717/Z717,"")</f>
        <v>1.049246238055598</v>
      </c>
      <c r="AB717" s="4" t="str">
        <f>IF(OR(N717&lt;&gt;"REPORTED",U717=""),"NOT_APPLICABLE",IF(OR(AA717&lt;Unit_Value_Review_QC!$I$6,AA717&gt;Unit_Value_Review_QC!$I$5),"REVIEW","WITHIN_BAND"))</f>
        <v>WITHIN_BAND</v>
      </c>
    </row>
    <row r="718" spans="1:28">
      <c r="A718" s="1" t="s">
        <v>1104</v>
      </c>
      <c r="B718" s="6">
        <v>43983</v>
      </c>
      <c r="C718" s="1">
        <v>202006</v>
      </c>
      <c r="D718" s="1">
        <v>2020</v>
      </c>
      <c r="E718" s="1">
        <v>6</v>
      </c>
      <c r="F718" s="4" t="s">
        <v>278</v>
      </c>
      <c r="G718" s="4" t="s">
        <v>279</v>
      </c>
      <c r="H718" s="1">
        <v>676</v>
      </c>
      <c r="I718" s="4" t="s">
        <v>316</v>
      </c>
      <c r="J718" s="1" t="s">
        <v>317</v>
      </c>
      <c r="K718" s="1" t="s">
        <v>383</v>
      </c>
      <c r="L718" s="1">
        <v>3</v>
      </c>
      <c r="M718" s="1">
        <v>1</v>
      </c>
      <c r="N718" s="1" t="s">
        <v>384</v>
      </c>
      <c r="O718" s="1" t="s">
        <v>385</v>
      </c>
      <c r="P718" s="1">
        <v>0</v>
      </c>
      <c r="Q718" s="8">
        <v>18768</v>
      </c>
      <c r="R718" s="8">
        <v>1055</v>
      </c>
      <c r="S718" s="8">
        <v>2715</v>
      </c>
      <c r="T718" s="8" t="s">
        <v>386</v>
      </c>
      <c r="U718" s="9">
        <f>IF(R718&gt;0,Q718/R718,"")</f>
        <v>17.789573459715641</v>
      </c>
      <c r="V718" s="10">
        <f>SUMIFS(fct_world_monthly!$J$2:$J$361,fct_world_monthly!$C$2:$C$361,C718,fct_world_monthly!$F$2:$F$361,F718)</f>
        <v>16631561</v>
      </c>
      <c r="W718" s="11">
        <f>IF(V718&gt;0,Q718/V718,"")</f>
        <v>1.1284569139361001E-3</v>
      </c>
      <c r="X718" s="1" t="s">
        <v>232</v>
      </c>
      <c r="Y718" s="1" t="s">
        <v>166</v>
      </c>
      <c r="Z718" s="19">
        <f>IF(U718="","",SUMIFS(Unit_Value_Review_QC!$K$10:$K$53,Unit_Value_Review_QC!$I$10:$I$53,"PARTNER|"&amp;F718&amp;"|"&amp;I718))</f>
        <v>22.71683967704729</v>
      </c>
      <c r="AA718" s="20">
        <f>IFERROR(U718/Z718,"")</f>
        <v>0.78310071790883506</v>
      </c>
      <c r="AB718" s="4" t="str">
        <f>IF(OR(N718&lt;&gt;"REPORTED",U718=""),"NOT_APPLICABLE",IF(OR(AA718&lt;Unit_Value_Review_QC!$I$6,AA718&gt;Unit_Value_Review_QC!$I$5),"REVIEW","WITHIN_BAND"))</f>
        <v>WITHIN_BAND</v>
      </c>
    </row>
    <row r="719" spans="1:28">
      <c r="A719" s="1" t="s">
        <v>1105</v>
      </c>
      <c r="B719" s="6">
        <v>43983</v>
      </c>
      <c r="C719" s="1">
        <v>202006</v>
      </c>
      <c r="D719" s="1">
        <v>2020</v>
      </c>
      <c r="E719" s="1">
        <v>6</v>
      </c>
      <c r="F719" s="4" t="s">
        <v>278</v>
      </c>
      <c r="G719" s="4" t="s">
        <v>279</v>
      </c>
      <c r="H719" s="1">
        <v>690</v>
      </c>
      <c r="I719" s="4" t="s">
        <v>319</v>
      </c>
      <c r="J719" s="1" t="s">
        <v>320</v>
      </c>
      <c r="K719" s="1" t="s">
        <v>383</v>
      </c>
      <c r="L719" s="1">
        <v>3</v>
      </c>
      <c r="M719" s="1">
        <v>1</v>
      </c>
      <c r="N719" s="1" t="s">
        <v>384</v>
      </c>
      <c r="O719" s="1" t="s">
        <v>385</v>
      </c>
      <c r="P719" s="1">
        <v>0</v>
      </c>
      <c r="Q719" s="8">
        <v>460348</v>
      </c>
      <c r="R719" s="8">
        <v>17910</v>
      </c>
      <c r="S719" s="8">
        <v>54066</v>
      </c>
      <c r="T719" s="8" t="s">
        <v>386</v>
      </c>
      <c r="U719" s="9">
        <f>IF(R719&gt;0,Q719/R719,"")</f>
        <v>25.703405918481295</v>
      </c>
      <c r="V719" s="10">
        <f>SUMIFS(fct_world_monthly!$J$2:$J$361,fct_world_monthly!$C$2:$C$361,C719,fct_world_monthly!$F$2:$F$361,F719)</f>
        <v>16631561</v>
      </c>
      <c r="W719" s="11">
        <f>IF(V719&gt;0,Q719/V719,"")</f>
        <v>2.7679181767724628E-2</v>
      </c>
      <c r="X719" s="1" t="s">
        <v>232</v>
      </c>
      <c r="Y719" s="1" t="s">
        <v>166</v>
      </c>
      <c r="Z719" s="19">
        <f>IF(U719="","",SUMIFS(Unit_Value_Review_QC!$K$10:$K$53,Unit_Value_Review_QC!$I$10:$I$53,"PARTNER|"&amp;F719&amp;"|"&amp;I719))</f>
        <v>28.158453665195097</v>
      </c>
      <c r="AA719" s="20">
        <f>IFERROR(U719/Z719,"")</f>
        <v>0.91281311907591245</v>
      </c>
      <c r="AB719" s="4" t="str">
        <f>IF(OR(N719&lt;&gt;"REPORTED",U719=""),"NOT_APPLICABLE",IF(OR(AA719&lt;Unit_Value_Review_QC!$I$6,AA719&gt;Unit_Value_Review_QC!$I$5),"REVIEW","WITHIN_BAND"))</f>
        <v>WITHIN_BAND</v>
      </c>
    </row>
    <row r="720" spans="1:28">
      <c r="A720" s="1" t="s">
        <v>1106</v>
      </c>
      <c r="B720" s="6">
        <v>43983</v>
      </c>
      <c r="C720" s="1">
        <v>202006</v>
      </c>
      <c r="D720" s="1">
        <v>2020</v>
      </c>
      <c r="E720" s="1">
        <v>6</v>
      </c>
      <c r="F720" s="4" t="s">
        <v>278</v>
      </c>
      <c r="G720" s="4" t="s">
        <v>279</v>
      </c>
      <c r="H720" s="1">
        <v>696</v>
      </c>
      <c r="I720" s="4" t="s">
        <v>322</v>
      </c>
      <c r="J720" s="1" t="s">
        <v>323</v>
      </c>
      <c r="K720" s="1" t="s">
        <v>383</v>
      </c>
      <c r="L720" s="1">
        <v>3</v>
      </c>
      <c r="M720" s="1">
        <v>1</v>
      </c>
      <c r="N720" s="1" t="s">
        <v>384</v>
      </c>
      <c r="O720" s="1" t="s">
        <v>385</v>
      </c>
      <c r="P720" s="1">
        <v>0</v>
      </c>
      <c r="Q720" s="8">
        <v>325247</v>
      </c>
      <c r="R720" s="8">
        <v>11813</v>
      </c>
      <c r="S720" s="8">
        <v>47489</v>
      </c>
      <c r="T720" s="8" t="s">
        <v>386</v>
      </c>
      <c r="U720" s="9">
        <f>IF(R720&gt;0,Q720/R720,"")</f>
        <v>27.532972149327012</v>
      </c>
      <c r="V720" s="10">
        <f>SUMIFS(fct_world_monthly!$J$2:$J$361,fct_world_monthly!$C$2:$C$361,C720,fct_world_monthly!$F$2:$F$361,F720)</f>
        <v>16631561</v>
      </c>
      <c r="W720" s="11">
        <f>IF(V720&gt;0,Q720/V720,"")</f>
        <v>1.9556011609493541E-2</v>
      </c>
      <c r="X720" s="1" t="s">
        <v>232</v>
      </c>
      <c r="Y720" s="1" t="s">
        <v>166</v>
      </c>
      <c r="Z720" s="19">
        <f>IF(U720="","",SUMIFS(Unit_Value_Review_QC!$K$10:$K$53,Unit_Value_Review_QC!$I$10:$I$53,"PARTNER|"&amp;F720&amp;"|"&amp;I720))</f>
        <v>25.266638688646662</v>
      </c>
      <c r="AA720" s="20">
        <f>IFERROR(U720/Z720,"")</f>
        <v>1.0896966742829433</v>
      </c>
      <c r="AB720" s="4" t="str">
        <f>IF(OR(N720&lt;&gt;"REPORTED",U720=""),"NOT_APPLICABLE",IF(OR(AA720&lt;Unit_Value_Review_QC!$I$6,AA720&gt;Unit_Value_Review_QC!$I$5),"REVIEW","WITHIN_BAND"))</f>
        <v>WITHIN_BAND</v>
      </c>
    </row>
    <row r="721" spans="1:28">
      <c r="A721" s="1" t="s">
        <v>1107</v>
      </c>
      <c r="B721" s="6">
        <v>43983</v>
      </c>
      <c r="C721" s="1">
        <v>202006</v>
      </c>
      <c r="D721" s="1">
        <v>2020</v>
      </c>
      <c r="E721" s="1">
        <v>6</v>
      </c>
      <c r="F721" s="4" t="s">
        <v>278</v>
      </c>
      <c r="G721" s="4" t="s">
        <v>279</v>
      </c>
      <c r="H721" s="1">
        <v>720</v>
      </c>
      <c r="I721" s="4" t="s">
        <v>325</v>
      </c>
      <c r="J721" s="1" t="s">
        <v>326</v>
      </c>
      <c r="K721" s="1" t="s">
        <v>383</v>
      </c>
      <c r="L721" s="1">
        <v>3</v>
      </c>
      <c r="M721" s="1">
        <v>1</v>
      </c>
      <c r="N721" s="1" t="s">
        <v>384</v>
      </c>
      <c r="O721" s="1" t="s">
        <v>385</v>
      </c>
      <c r="P721" s="1">
        <v>0</v>
      </c>
      <c r="Q721" s="8">
        <v>1131348</v>
      </c>
      <c r="R721" s="8">
        <v>44286</v>
      </c>
      <c r="S721" s="8">
        <v>128417</v>
      </c>
      <c r="T721" s="8" t="s">
        <v>386</v>
      </c>
      <c r="U721" s="9">
        <f>IF(R721&gt;0,Q721/R721,"")</f>
        <v>25.546402926432734</v>
      </c>
      <c r="V721" s="10">
        <f>SUMIFS(fct_world_monthly!$J$2:$J$361,fct_world_monthly!$C$2:$C$361,C721,fct_world_monthly!$F$2:$F$361,F721)</f>
        <v>16631561</v>
      </c>
      <c r="W721" s="11">
        <f>IF(V721&gt;0,Q721/V721,"")</f>
        <v>6.8024162013415337E-2</v>
      </c>
      <c r="X721" s="1" t="s">
        <v>232</v>
      </c>
      <c r="Y721" s="1" t="s">
        <v>166</v>
      </c>
      <c r="Z721" s="19">
        <f>IF(U721="","",SUMIFS(Unit_Value_Review_QC!$K$10:$K$53,Unit_Value_Review_QC!$I$10:$I$53,"PARTNER|"&amp;F721&amp;"|"&amp;I721))</f>
        <v>23.211497613909994</v>
      </c>
      <c r="AA721" s="20">
        <f>IFERROR(U721/Z721,"")</f>
        <v>1.1005926179930543</v>
      </c>
      <c r="AB721" s="4" t="str">
        <f>IF(OR(N721&lt;&gt;"REPORTED",U721=""),"NOT_APPLICABLE",IF(OR(AA721&lt;Unit_Value_Review_QC!$I$6,AA721&gt;Unit_Value_Review_QC!$I$5),"REVIEW","WITHIN_BAND"))</f>
        <v>WITHIN_BAND</v>
      </c>
    </row>
    <row r="722" spans="1:28">
      <c r="A722" s="1" t="s">
        <v>1108</v>
      </c>
      <c r="B722" s="6">
        <v>44013</v>
      </c>
      <c r="C722" s="1">
        <v>202007</v>
      </c>
      <c r="D722" s="1">
        <v>2020</v>
      </c>
      <c r="E722" s="1">
        <v>7</v>
      </c>
      <c r="F722" s="4" t="s">
        <v>256</v>
      </c>
      <c r="G722" s="4" t="s">
        <v>258</v>
      </c>
      <c r="H722" s="1">
        <v>52</v>
      </c>
      <c r="I722" s="4" t="s">
        <v>296</v>
      </c>
      <c r="J722" s="1" t="s">
        <v>297</v>
      </c>
      <c r="K722" s="1" t="s">
        <v>383</v>
      </c>
      <c r="L722" s="1">
        <v>3</v>
      </c>
      <c r="M722" s="1">
        <v>1</v>
      </c>
      <c r="N722" s="1" t="s">
        <v>384</v>
      </c>
      <c r="O722" s="1" t="s">
        <v>385</v>
      </c>
      <c r="P722" s="1">
        <v>0</v>
      </c>
      <c r="Q722" s="8">
        <v>12658432</v>
      </c>
      <c r="R722" s="8">
        <v>741659</v>
      </c>
      <c r="S722" s="8">
        <v>3585836</v>
      </c>
      <c r="T722" s="8" t="s">
        <v>386</v>
      </c>
      <c r="U722" s="9">
        <f>IF(R722&gt;0,Q722/R722,"")</f>
        <v>17.067725194462685</v>
      </c>
      <c r="V722" s="10">
        <f>SUMIFS(fct_world_monthly!$J$2:$J$361,fct_world_monthly!$C$2:$C$361,C722,fct_world_monthly!$F$2:$F$361,F722)</f>
        <v>117141396</v>
      </c>
      <c r="W722" s="11">
        <f>IF(V722&gt;0,Q722/V722,"")</f>
        <v>0.10806113323081791</v>
      </c>
      <c r="X722" s="1" t="s">
        <v>232</v>
      </c>
      <c r="Y722" s="1" t="s">
        <v>166</v>
      </c>
      <c r="Z722" s="19">
        <f>IF(U722="","",SUMIFS(Unit_Value_Review_QC!$K$10:$K$53,Unit_Value_Review_QC!$I$10:$I$53,"PARTNER|"&amp;F722&amp;"|"&amp;I722))</f>
        <v>20.461444760337919</v>
      </c>
      <c r="AA722" s="20">
        <f>IFERROR(U722/Z722,"")</f>
        <v>0.83414076544323223</v>
      </c>
      <c r="AB722" s="4" t="str">
        <f>IF(OR(N722&lt;&gt;"REPORTED",U722=""),"NOT_APPLICABLE",IF(OR(AA722&lt;Unit_Value_Review_QC!$I$6,AA722&gt;Unit_Value_Review_QC!$I$5),"REVIEW","WITHIN_BAND"))</f>
        <v>WITHIN_BAND</v>
      </c>
    </row>
    <row r="723" spans="1:28">
      <c r="A723" s="1" t="s">
        <v>1109</v>
      </c>
      <c r="B723" s="6">
        <v>44013</v>
      </c>
      <c r="C723" s="1">
        <v>202007</v>
      </c>
      <c r="D723" s="1">
        <v>2020</v>
      </c>
      <c r="E723" s="1">
        <v>7</v>
      </c>
      <c r="F723" s="4" t="s">
        <v>256</v>
      </c>
      <c r="G723" s="4" t="s">
        <v>258</v>
      </c>
      <c r="H723" s="1">
        <v>204</v>
      </c>
      <c r="I723" s="4" t="s">
        <v>301</v>
      </c>
      <c r="J723" s="1" t="s">
        <v>302</v>
      </c>
      <c r="K723" s="1" t="s">
        <v>383</v>
      </c>
      <c r="L723" s="1">
        <v>3</v>
      </c>
      <c r="M723" s="1">
        <v>1</v>
      </c>
      <c r="N723" s="1" t="s">
        <v>384</v>
      </c>
      <c r="O723" s="1" t="s">
        <v>385</v>
      </c>
      <c r="P723" s="1">
        <v>0</v>
      </c>
      <c r="Q723" s="8">
        <v>247523</v>
      </c>
      <c r="R723" s="8">
        <v>36695</v>
      </c>
      <c r="S723" s="8">
        <v>237403</v>
      </c>
      <c r="T723" s="8" t="s">
        <v>386</v>
      </c>
      <c r="U723" s="9">
        <f>IF(R723&gt;0,Q723/R723,"")</f>
        <v>6.7454149066630329</v>
      </c>
      <c r="V723" s="10">
        <f>SUMIFS(fct_world_monthly!$J$2:$J$361,fct_world_monthly!$C$2:$C$361,C723,fct_world_monthly!$F$2:$F$361,F723)</f>
        <v>117141396</v>
      </c>
      <c r="W723" s="11">
        <f>IF(V723&gt;0,Q723/V723,"")</f>
        <v>2.1130275756659073E-3</v>
      </c>
      <c r="X723" s="1" t="s">
        <v>232</v>
      </c>
      <c r="Y723" s="1" t="s">
        <v>166</v>
      </c>
      <c r="Z723" s="19">
        <f>IF(U723="","",SUMIFS(Unit_Value_Review_QC!$K$10:$K$53,Unit_Value_Review_QC!$I$10:$I$53,"PARTNER|"&amp;F723&amp;"|"&amp;I723))</f>
        <v>7.8392981154747989</v>
      </c>
      <c r="AA723" s="20">
        <f>IFERROR(U723/Z723,"")</f>
        <v>0.86046158818065133</v>
      </c>
      <c r="AB723" s="4" t="str">
        <f>IF(OR(N723&lt;&gt;"REPORTED",U723=""),"NOT_APPLICABLE",IF(OR(AA723&lt;Unit_Value_Review_QC!$I$6,AA723&gt;Unit_Value_Review_QC!$I$5),"REVIEW","WITHIN_BAND"))</f>
        <v>WITHIN_BAND</v>
      </c>
    </row>
    <row r="724" spans="1:28">
      <c r="A724" s="1" t="s">
        <v>1110</v>
      </c>
      <c r="B724" s="6">
        <v>44013</v>
      </c>
      <c r="C724" s="1">
        <v>202007</v>
      </c>
      <c r="D724" s="1">
        <v>2020</v>
      </c>
      <c r="E724" s="1">
        <v>7</v>
      </c>
      <c r="F724" s="4" t="s">
        <v>256</v>
      </c>
      <c r="G724" s="4" t="s">
        <v>258</v>
      </c>
      <c r="H724" s="1">
        <v>662</v>
      </c>
      <c r="I724" s="4" t="s">
        <v>304</v>
      </c>
      <c r="J724" s="1" t="s">
        <v>305</v>
      </c>
      <c r="K724" s="1" t="s">
        <v>383</v>
      </c>
      <c r="L724" s="1">
        <v>3</v>
      </c>
      <c r="M724" s="1">
        <v>1</v>
      </c>
      <c r="N724" s="1" t="s">
        <v>384</v>
      </c>
      <c r="O724" s="1" t="s">
        <v>385</v>
      </c>
      <c r="P724" s="1">
        <v>0</v>
      </c>
      <c r="Q724" s="8">
        <v>4456811</v>
      </c>
      <c r="R724" s="8">
        <v>403903</v>
      </c>
      <c r="S724" s="8">
        <v>1748301</v>
      </c>
      <c r="T724" s="8" t="s">
        <v>386</v>
      </c>
      <c r="U724" s="9">
        <f>IF(R724&gt;0,Q724/R724,"")</f>
        <v>11.034359734886841</v>
      </c>
      <c r="V724" s="10">
        <f>SUMIFS(fct_world_monthly!$J$2:$J$361,fct_world_monthly!$C$2:$C$361,C724,fct_world_monthly!$F$2:$F$361,F724)</f>
        <v>117141396</v>
      </c>
      <c r="W724" s="11">
        <f>IF(V724&gt;0,Q724/V724,"")</f>
        <v>3.8046422120494451E-2</v>
      </c>
      <c r="X724" s="1" t="s">
        <v>232</v>
      </c>
      <c r="Y724" s="1" t="s">
        <v>166</v>
      </c>
      <c r="Z724" s="19">
        <f>IF(U724="","",SUMIFS(Unit_Value_Review_QC!$K$10:$K$53,Unit_Value_Review_QC!$I$10:$I$53,"PARTNER|"&amp;F724&amp;"|"&amp;I724))</f>
        <v>10.235891461787936</v>
      </c>
      <c r="AA724" s="20">
        <f>IFERROR(U724/Z724,"")</f>
        <v>1.0780067154951478</v>
      </c>
      <c r="AB724" s="4" t="str">
        <f>IF(OR(N724&lt;&gt;"REPORTED",U724=""),"NOT_APPLICABLE",IF(OR(AA724&lt;Unit_Value_Review_QC!$I$6,AA724&gt;Unit_Value_Review_QC!$I$5),"REVIEW","WITHIN_BAND"))</f>
        <v>WITHIN_BAND</v>
      </c>
    </row>
    <row r="725" spans="1:28">
      <c r="A725" s="1" t="s">
        <v>1111</v>
      </c>
      <c r="B725" s="6">
        <v>44013</v>
      </c>
      <c r="C725" s="1">
        <v>202007</v>
      </c>
      <c r="D725" s="1">
        <v>2020</v>
      </c>
      <c r="E725" s="1">
        <v>7</v>
      </c>
      <c r="F725" s="4" t="s">
        <v>256</v>
      </c>
      <c r="G725" s="4" t="s">
        <v>258</v>
      </c>
      <c r="H725" s="1">
        <v>664</v>
      </c>
      <c r="I725" s="4" t="s">
        <v>307</v>
      </c>
      <c r="J725" s="1" t="s">
        <v>308</v>
      </c>
      <c r="K725" s="1" t="s">
        <v>383</v>
      </c>
      <c r="L725" s="1">
        <v>3</v>
      </c>
      <c r="M725" s="1">
        <v>1</v>
      </c>
      <c r="N725" s="1" t="s">
        <v>384</v>
      </c>
      <c r="O725" s="1" t="s">
        <v>385</v>
      </c>
      <c r="P725" s="1">
        <v>0</v>
      </c>
      <c r="Q725" s="8">
        <v>6870060</v>
      </c>
      <c r="R725" s="8">
        <v>516148</v>
      </c>
      <c r="S725" s="8">
        <v>3278764</v>
      </c>
      <c r="T725" s="8" t="s">
        <v>386</v>
      </c>
      <c r="U725" s="9">
        <f>IF(R725&gt;0,Q725/R725,"")</f>
        <v>13.31025209823539</v>
      </c>
      <c r="V725" s="10">
        <f>SUMIFS(fct_world_monthly!$J$2:$J$361,fct_world_monthly!$C$2:$C$361,C725,fct_world_monthly!$F$2:$F$361,F725)</f>
        <v>117141396</v>
      </c>
      <c r="W725" s="11">
        <f>IF(V725&gt;0,Q725/V725,"")</f>
        <v>5.8647585179879537E-2</v>
      </c>
      <c r="X725" s="1" t="s">
        <v>232</v>
      </c>
      <c r="Y725" s="1" t="s">
        <v>166</v>
      </c>
      <c r="Z725" s="19">
        <f>IF(U725="","",SUMIFS(Unit_Value_Review_QC!$K$10:$K$53,Unit_Value_Review_QC!$I$10:$I$53,"PARTNER|"&amp;F725&amp;"|"&amp;I725))</f>
        <v>13.594059812928137</v>
      </c>
      <c r="AA725" s="20">
        <f>IFERROR(U725/Z725,"")</f>
        <v>0.97912266691493866</v>
      </c>
      <c r="AB725" s="4" t="str">
        <f>IF(OR(N725&lt;&gt;"REPORTED",U725=""),"NOT_APPLICABLE",IF(OR(AA725&lt;Unit_Value_Review_QC!$I$6,AA725&gt;Unit_Value_Review_QC!$I$5),"REVIEW","WITHIN_BAND"))</f>
        <v>WITHIN_BAND</v>
      </c>
    </row>
    <row r="726" spans="1:28">
      <c r="A726" s="1" t="s">
        <v>1112</v>
      </c>
      <c r="B726" s="6">
        <v>44013</v>
      </c>
      <c r="C726" s="1">
        <v>202007</v>
      </c>
      <c r="D726" s="1">
        <v>2020</v>
      </c>
      <c r="E726" s="1">
        <v>7</v>
      </c>
      <c r="F726" s="4" t="s">
        <v>256</v>
      </c>
      <c r="G726" s="4" t="s">
        <v>258</v>
      </c>
      <c r="H726" s="1">
        <v>666</v>
      </c>
      <c r="I726" s="4" t="s">
        <v>310</v>
      </c>
      <c r="J726" s="1" t="s">
        <v>311</v>
      </c>
      <c r="K726" s="1" t="s">
        <v>383</v>
      </c>
      <c r="L726" s="1">
        <v>3</v>
      </c>
      <c r="M726" s="1">
        <v>1</v>
      </c>
      <c r="N726" s="1" t="s">
        <v>384</v>
      </c>
      <c r="O726" s="1" t="s">
        <v>385</v>
      </c>
      <c r="P726" s="1">
        <v>0</v>
      </c>
      <c r="Q726" s="8">
        <v>21229004</v>
      </c>
      <c r="R726" s="8">
        <v>2056893</v>
      </c>
      <c r="S726" s="8">
        <v>12854764</v>
      </c>
      <c r="T726" s="8" t="s">
        <v>386</v>
      </c>
      <c r="U726" s="9">
        <f>IF(R726&gt;0,Q726/R726,"")</f>
        <v>10.320908282540707</v>
      </c>
      <c r="V726" s="10">
        <f>SUMIFS(fct_world_monthly!$J$2:$J$361,fct_world_monthly!$C$2:$C$361,C726,fct_world_monthly!$F$2:$F$361,F726)</f>
        <v>117141396</v>
      </c>
      <c r="W726" s="11">
        <f>IF(V726&gt;0,Q726/V726,"")</f>
        <v>0.18122546533421882</v>
      </c>
      <c r="X726" s="1" t="s">
        <v>232</v>
      </c>
      <c r="Y726" s="1" t="s">
        <v>166</v>
      </c>
      <c r="Z726" s="19">
        <f>IF(U726="","",SUMIFS(Unit_Value_Review_QC!$K$10:$K$53,Unit_Value_Review_QC!$I$10:$I$53,"PARTNER|"&amp;F726&amp;"|"&amp;I726))</f>
        <v>10.323147527272614</v>
      </c>
      <c r="AA726" s="20">
        <f>IFERROR(U726/Z726,"")</f>
        <v>0.99978308507884917</v>
      </c>
      <c r="AB726" s="4" t="str">
        <f>IF(OR(N726&lt;&gt;"REPORTED",U726=""),"NOT_APPLICABLE",IF(OR(AA726&lt;Unit_Value_Review_QC!$I$6,AA726&gt;Unit_Value_Review_QC!$I$5),"REVIEW","WITHIN_BAND"))</f>
        <v>WITHIN_BAND</v>
      </c>
    </row>
    <row r="727" spans="1:28">
      <c r="A727" s="1" t="s">
        <v>1113</v>
      </c>
      <c r="B727" s="6">
        <v>44013</v>
      </c>
      <c r="C727" s="1">
        <v>202007</v>
      </c>
      <c r="D727" s="1">
        <v>2020</v>
      </c>
      <c r="E727" s="1">
        <v>7</v>
      </c>
      <c r="F727" s="4" t="s">
        <v>256</v>
      </c>
      <c r="G727" s="4" t="s">
        <v>258</v>
      </c>
      <c r="H727" s="1">
        <v>669</v>
      </c>
      <c r="I727" s="4" t="s">
        <v>313</v>
      </c>
      <c r="J727" s="1" t="s">
        <v>314</v>
      </c>
      <c r="K727" s="1" t="s">
        <v>383</v>
      </c>
      <c r="L727" s="1">
        <v>3</v>
      </c>
      <c r="M727" s="1">
        <v>1</v>
      </c>
      <c r="N727" s="1" t="s">
        <v>384</v>
      </c>
      <c r="O727" s="1" t="s">
        <v>385</v>
      </c>
      <c r="P727" s="1">
        <v>0</v>
      </c>
      <c r="Q727" s="8">
        <v>1230791</v>
      </c>
      <c r="R727" s="8">
        <v>79308</v>
      </c>
      <c r="S727" s="8">
        <v>500847</v>
      </c>
      <c r="T727" s="8" t="s">
        <v>386</v>
      </c>
      <c r="U727" s="9">
        <f>IF(R727&gt;0,Q727/R727,"")</f>
        <v>15.51912795682655</v>
      </c>
      <c r="V727" s="10">
        <f>SUMIFS(fct_world_monthly!$J$2:$J$361,fct_world_monthly!$C$2:$C$361,C727,fct_world_monthly!$F$2:$F$361,F727)</f>
        <v>117141396</v>
      </c>
      <c r="W727" s="11">
        <f>IF(V727&gt;0,Q727/V727,"")</f>
        <v>1.0506883493176059E-2</v>
      </c>
      <c r="X727" s="1" t="s">
        <v>232</v>
      </c>
      <c r="Y727" s="1" t="s">
        <v>166</v>
      </c>
      <c r="Z727" s="19">
        <f>IF(U727="","",SUMIFS(Unit_Value_Review_QC!$K$10:$K$53,Unit_Value_Review_QC!$I$10:$I$53,"PARTNER|"&amp;F727&amp;"|"&amp;I727))</f>
        <v>13.552232139720488</v>
      </c>
      <c r="AA727" s="20">
        <f>IFERROR(U727/Z727,"")</f>
        <v>1.1451344543708966</v>
      </c>
      <c r="AB727" s="4" t="str">
        <f>IF(OR(N727&lt;&gt;"REPORTED",U727=""),"NOT_APPLICABLE",IF(OR(AA727&lt;Unit_Value_Review_QC!$I$6,AA727&gt;Unit_Value_Review_QC!$I$5),"REVIEW","WITHIN_BAND"))</f>
        <v>WITHIN_BAND</v>
      </c>
    </row>
    <row r="728" spans="1:28">
      <c r="A728" s="1" t="s">
        <v>1114</v>
      </c>
      <c r="B728" s="6">
        <v>44013</v>
      </c>
      <c r="C728" s="1">
        <v>202007</v>
      </c>
      <c r="D728" s="1">
        <v>2020</v>
      </c>
      <c r="E728" s="1">
        <v>7</v>
      </c>
      <c r="F728" s="4" t="s">
        <v>256</v>
      </c>
      <c r="G728" s="4" t="s">
        <v>258</v>
      </c>
      <c r="H728" s="1">
        <v>676</v>
      </c>
      <c r="I728" s="4" t="s">
        <v>316</v>
      </c>
      <c r="J728" s="1" t="s">
        <v>317</v>
      </c>
      <c r="K728" s="1" t="s">
        <v>383</v>
      </c>
      <c r="L728" s="1">
        <v>3</v>
      </c>
      <c r="M728" s="1">
        <v>1</v>
      </c>
      <c r="N728" s="1" t="s">
        <v>384</v>
      </c>
      <c r="O728" s="1" t="s">
        <v>385</v>
      </c>
      <c r="P728" s="1">
        <v>0</v>
      </c>
      <c r="Q728" s="8">
        <v>59868</v>
      </c>
      <c r="R728" s="8">
        <v>4319</v>
      </c>
      <c r="S728" s="8">
        <v>28964</v>
      </c>
      <c r="T728" s="8" t="s">
        <v>386</v>
      </c>
      <c r="U728" s="9">
        <f>IF(R728&gt;0,Q728/R728,"")</f>
        <v>13.861542023616577</v>
      </c>
      <c r="V728" s="10">
        <f>SUMIFS(fct_world_monthly!$J$2:$J$361,fct_world_monthly!$C$2:$C$361,C728,fct_world_monthly!$F$2:$F$361,F728)</f>
        <v>117141396</v>
      </c>
      <c r="W728" s="11">
        <f>IF(V728&gt;0,Q728/V728,"")</f>
        <v>5.1107466740451005E-4</v>
      </c>
      <c r="X728" s="1" t="s">
        <v>232</v>
      </c>
      <c r="Y728" s="1" t="s">
        <v>166</v>
      </c>
      <c r="Z728" s="19">
        <f>IF(U728="","",SUMIFS(Unit_Value_Review_QC!$K$10:$K$53,Unit_Value_Review_QC!$I$10:$I$53,"PARTNER|"&amp;F728&amp;"|"&amp;I728))</f>
        <v>16.294942108470444</v>
      </c>
      <c r="AA728" s="20">
        <f>IFERROR(U728/Z728,"")</f>
        <v>0.8506653126684669</v>
      </c>
      <c r="AB728" s="4" t="str">
        <f>IF(OR(N728&lt;&gt;"REPORTED",U728=""),"NOT_APPLICABLE",IF(OR(AA728&lt;Unit_Value_Review_QC!$I$6,AA728&gt;Unit_Value_Review_QC!$I$5),"REVIEW","WITHIN_BAND"))</f>
        <v>WITHIN_BAND</v>
      </c>
    </row>
    <row r="729" spans="1:28">
      <c r="A729" s="1" t="s">
        <v>1115</v>
      </c>
      <c r="B729" s="6">
        <v>44013</v>
      </c>
      <c r="C729" s="1">
        <v>202007</v>
      </c>
      <c r="D729" s="1">
        <v>2020</v>
      </c>
      <c r="E729" s="1">
        <v>7</v>
      </c>
      <c r="F729" s="4" t="s">
        <v>256</v>
      </c>
      <c r="G729" s="4" t="s">
        <v>258</v>
      </c>
      <c r="H729" s="1">
        <v>690</v>
      </c>
      <c r="I729" s="4" t="s">
        <v>319</v>
      </c>
      <c r="J729" s="1" t="s">
        <v>320</v>
      </c>
      <c r="K729" s="1" t="s">
        <v>383</v>
      </c>
      <c r="L729" s="1">
        <v>3</v>
      </c>
      <c r="M729" s="1">
        <v>1</v>
      </c>
      <c r="N729" s="1" t="s">
        <v>384</v>
      </c>
      <c r="O729" s="1" t="s">
        <v>385</v>
      </c>
      <c r="P729" s="1">
        <v>0</v>
      </c>
      <c r="Q729" s="8">
        <v>2130377</v>
      </c>
      <c r="R729" s="8">
        <v>104048</v>
      </c>
      <c r="S729" s="8">
        <v>748792</v>
      </c>
      <c r="T729" s="8" t="s">
        <v>386</v>
      </c>
      <c r="U729" s="9">
        <f>IF(R729&gt;0,Q729/R729,"")</f>
        <v>20.474944256497</v>
      </c>
      <c r="V729" s="10">
        <f>SUMIFS(fct_world_monthly!$J$2:$J$361,fct_world_monthly!$C$2:$C$361,C729,fct_world_monthly!$F$2:$F$361,F729)</f>
        <v>117141396</v>
      </c>
      <c r="W729" s="11">
        <f>IF(V729&gt;0,Q729/V729,"")</f>
        <v>1.8186371963673714E-2</v>
      </c>
      <c r="X729" s="1" t="s">
        <v>232</v>
      </c>
      <c r="Y729" s="1" t="s">
        <v>166</v>
      </c>
      <c r="Z729" s="19">
        <f>IF(U729="","",SUMIFS(Unit_Value_Review_QC!$K$10:$K$53,Unit_Value_Review_QC!$I$10:$I$53,"PARTNER|"&amp;F729&amp;"|"&amp;I729))</f>
        <v>21.029827109089425</v>
      </c>
      <c r="AA729" s="20">
        <f>IFERROR(U729/Z729,"")</f>
        <v>0.97361448338523926</v>
      </c>
      <c r="AB729" s="4" t="str">
        <f>IF(OR(N729&lt;&gt;"REPORTED",U729=""),"NOT_APPLICABLE",IF(OR(AA729&lt;Unit_Value_Review_QC!$I$6,AA729&gt;Unit_Value_Review_QC!$I$5),"REVIEW","WITHIN_BAND"))</f>
        <v>WITHIN_BAND</v>
      </c>
    </row>
    <row r="730" spans="1:28">
      <c r="A730" s="1" t="s">
        <v>1116</v>
      </c>
      <c r="B730" s="6">
        <v>44013</v>
      </c>
      <c r="C730" s="1">
        <v>202007</v>
      </c>
      <c r="D730" s="1">
        <v>2020</v>
      </c>
      <c r="E730" s="1">
        <v>7</v>
      </c>
      <c r="F730" s="4" t="s">
        <v>256</v>
      </c>
      <c r="G730" s="4" t="s">
        <v>258</v>
      </c>
      <c r="H730" s="1">
        <v>696</v>
      </c>
      <c r="I730" s="4" t="s">
        <v>322</v>
      </c>
      <c r="J730" s="1" t="s">
        <v>323</v>
      </c>
      <c r="K730" s="1" t="s">
        <v>383</v>
      </c>
      <c r="L730" s="1">
        <v>3</v>
      </c>
      <c r="M730" s="1">
        <v>1</v>
      </c>
      <c r="N730" s="1" t="s">
        <v>384</v>
      </c>
      <c r="O730" s="1" t="s">
        <v>385</v>
      </c>
      <c r="P730" s="1">
        <v>0</v>
      </c>
      <c r="Q730" s="8">
        <v>1456404</v>
      </c>
      <c r="R730" s="8">
        <v>78047</v>
      </c>
      <c r="S730" s="8">
        <v>481869</v>
      </c>
      <c r="T730" s="8" t="s">
        <v>386</v>
      </c>
      <c r="U730" s="9">
        <f>IF(R730&gt;0,Q730/R730,"")</f>
        <v>18.66060194498187</v>
      </c>
      <c r="V730" s="10">
        <f>SUMIFS(fct_world_monthly!$J$2:$J$361,fct_world_monthly!$C$2:$C$361,C730,fct_world_monthly!$F$2:$F$361,F730)</f>
        <v>117141396</v>
      </c>
      <c r="W730" s="11">
        <f>IF(V730&gt;0,Q730/V730,"")</f>
        <v>1.243287215050775E-2</v>
      </c>
      <c r="X730" s="1" t="s">
        <v>232</v>
      </c>
      <c r="Y730" s="1" t="s">
        <v>166</v>
      </c>
      <c r="Z730" s="19">
        <f>IF(U730="","",SUMIFS(Unit_Value_Review_QC!$K$10:$K$53,Unit_Value_Review_QC!$I$10:$I$53,"PARTNER|"&amp;F730&amp;"|"&amp;I730))</f>
        <v>18.09118149032647</v>
      </c>
      <c r="AA730" s="20">
        <f>IFERROR(U730/Z730,"")</f>
        <v>1.0314750285911329</v>
      </c>
      <c r="AB730" s="4" t="str">
        <f>IF(OR(N730&lt;&gt;"REPORTED",U730=""),"NOT_APPLICABLE",IF(OR(AA730&lt;Unit_Value_Review_QC!$I$6,AA730&gt;Unit_Value_Review_QC!$I$5),"REVIEW","WITHIN_BAND"))</f>
        <v>WITHIN_BAND</v>
      </c>
    </row>
    <row r="731" spans="1:28">
      <c r="A731" s="1" t="s">
        <v>1117</v>
      </c>
      <c r="B731" s="6">
        <v>44013</v>
      </c>
      <c r="C731" s="1">
        <v>202007</v>
      </c>
      <c r="D731" s="1">
        <v>2020</v>
      </c>
      <c r="E731" s="1">
        <v>7</v>
      </c>
      <c r="F731" s="4" t="s">
        <v>256</v>
      </c>
      <c r="G731" s="4" t="s">
        <v>258</v>
      </c>
      <c r="H731" s="1">
        <v>720</v>
      </c>
      <c r="I731" s="4" t="s">
        <v>325</v>
      </c>
      <c r="J731" s="1" t="s">
        <v>326</v>
      </c>
      <c r="K731" s="1" t="s">
        <v>383</v>
      </c>
      <c r="L731" s="1">
        <v>3</v>
      </c>
      <c r="M731" s="1">
        <v>1</v>
      </c>
      <c r="N731" s="1" t="s">
        <v>384</v>
      </c>
      <c r="O731" s="1" t="s">
        <v>385</v>
      </c>
      <c r="P731" s="1">
        <v>0</v>
      </c>
      <c r="Q731" s="8">
        <v>4861759</v>
      </c>
      <c r="R731" s="8">
        <v>258749</v>
      </c>
      <c r="S731" s="8">
        <v>1339768</v>
      </c>
      <c r="T731" s="8" t="s">
        <v>386</v>
      </c>
      <c r="U731" s="9">
        <f>IF(R731&gt;0,Q731/R731,"")</f>
        <v>18.789479379630453</v>
      </c>
      <c r="V731" s="10">
        <f>SUMIFS(fct_world_monthly!$J$2:$J$361,fct_world_monthly!$C$2:$C$361,C731,fct_world_monthly!$F$2:$F$361,F731)</f>
        <v>117141396</v>
      </c>
      <c r="W731" s="11">
        <f>IF(V731&gt;0,Q731/V731,"")</f>
        <v>4.1503338409933241E-2</v>
      </c>
      <c r="X731" s="1" t="s">
        <v>232</v>
      </c>
      <c r="Y731" s="1" t="s">
        <v>166</v>
      </c>
      <c r="Z731" s="19">
        <f>IF(U731="","",SUMIFS(Unit_Value_Review_QC!$K$10:$K$53,Unit_Value_Review_QC!$I$10:$I$53,"PARTNER|"&amp;F731&amp;"|"&amp;I731))</f>
        <v>18.213915185849537</v>
      </c>
      <c r="AA731" s="20">
        <f>IFERROR(U731/Z731,"")</f>
        <v>1.0316002456313222</v>
      </c>
      <c r="AB731" s="4" t="str">
        <f>IF(OR(N731&lt;&gt;"REPORTED",U731=""),"NOT_APPLICABLE",IF(OR(AA731&lt;Unit_Value_Review_QC!$I$6,AA731&gt;Unit_Value_Review_QC!$I$5),"REVIEW","WITHIN_BAND"))</f>
        <v>WITHIN_BAND</v>
      </c>
    </row>
    <row r="732" spans="1:28">
      <c r="A732" s="1" t="s">
        <v>1118</v>
      </c>
      <c r="B732" s="6">
        <v>44013</v>
      </c>
      <c r="C732" s="1">
        <v>202007</v>
      </c>
      <c r="D732" s="1">
        <v>2020</v>
      </c>
      <c r="E732" s="1">
        <v>7</v>
      </c>
      <c r="F732" s="4" t="s">
        <v>265</v>
      </c>
      <c r="G732" s="4" t="s">
        <v>266</v>
      </c>
      <c r="H732" s="1">
        <v>52</v>
      </c>
      <c r="I732" s="4" t="s">
        <v>296</v>
      </c>
      <c r="J732" s="1" t="s">
        <v>297</v>
      </c>
      <c r="K732" s="1" t="s">
        <v>383</v>
      </c>
      <c r="L732" s="1">
        <v>3</v>
      </c>
      <c r="M732" s="1">
        <v>1</v>
      </c>
      <c r="N732" s="1" t="s">
        <v>384</v>
      </c>
      <c r="O732" s="1" t="s">
        <v>385</v>
      </c>
      <c r="P732" s="1">
        <v>0</v>
      </c>
      <c r="Q732" s="8">
        <v>3135593</v>
      </c>
      <c r="R732" s="8">
        <v>218248</v>
      </c>
      <c r="S732" s="8">
        <v>601389</v>
      </c>
      <c r="T732" s="8" t="s">
        <v>386</v>
      </c>
      <c r="U732" s="9">
        <f>IF(R732&gt;0,Q732/R732,"")</f>
        <v>14.367109893332357</v>
      </c>
      <c r="V732" s="10">
        <f>SUMIFS(fct_world_monthly!$J$2:$J$361,fct_world_monthly!$C$2:$C$361,C732,fct_world_monthly!$F$2:$F$361,F732)</f>
        <v>32696181</v>
      </c>
      <c r="W732" s="11">
        <f>IF(V732&gt;0,Q732/V732,"")</f>
        <v>9.5900894358273828E-2</v>
      </c>
      <c r="X732" s="1" t="s">
        <v>232</v>
      </c>
      <c r="Y732" s="1" t="s">
        <v>166</v>
      </c>
      <c r="Z732" s="19">
        <f>IF(U732="","",SUMIFS(Unit_Value_Review_QC!$K$10:$K$53,Unit_Value_Review_QC!$I$10:$I$53,"PARTNER|"&amp;F732&amp;"|"&amp;I732))</f>
        <v>19.213268245879746</v>
      </c>
      <c r="AA732" s="20">
        <f>IFERROR(U732/Z732,"")</f>
        <v>0.74777022365330059</v>
      </c>
      <c r="AB732" s="4" t="str">
        <f>IF(OR(N732&lt;&gt;"REPORTED",U732=""),"NOT_APPLICABLE",IF(OR(AA732&lt;Unit_Value_Review_QC!$I$6,AA732&gt;Unit_Value_Review_QC!$I$5),"REVIEW","WITHIN_BAND"))</f>
        <v>WITHIN_BAND</v>
      </c>
    </row>
    <row r="733" spans="1:28">
      <c r="A733" s="1" t="s">
        <v>1119</v>
      </c>
      <c r="B733" s="6">
        <v>44013</v>
      </c>
      <c r="C733" s="1">
        <v>202007</v>
      </c>
      <c r="D733" s="1">
        <v>2020</v>
      </c>
      <c r="E733" s="1">
        <v>7</v>
      </c>
      <c r="F733" s="4" t="s">
        <v>265</v>
      </c>
      <c r="G733" s="4" t="s">
        <v>266</v>
      </c>
      <c r="H733" s="1">
        <v>204</v>
      </c>
      <c r="I733" s="4" t="s">
        <v>301</v>
      </c>
      <c r="J733" s="1" t="s">
        <v>302</v>
      </c>
      <c r="K733" s="1" t="s">
        <v>383</v>
      </c>
      <c r="L733" s="1">
        <v>3</v>
      </c>
      <c r="M733" s="1">
        <v>1</v>
      </c>
      <c r="N733" s="1" t="s">
        <v>384</v>
      </c>
      <c r="O733" s="1" t="s">
        <v>385</v>
      </c>
      <c r="P733" s="1">
        <v>0</v>
      </c>
      <c r="Q733" s="8">
        <v>28701</v>
      </c>
      <c r="R733" s="8">
        <v>4790</v>
      </c>
      <c r="S733" s="8">
        <v>16173</v>
      </c>
      <c r="T733" s="8" t="s">
        <v>386</v>
      </c>
      <c r="U733" s="9">
        <f>IF(R733&gt;0,Q733/R733,"")</f>
        <v>5.9918580375782877</v>
      </c>
      <c r="V733" s="10">
        <f>SUMIFS(fct_world_monthly!$J$2:$J$361,fct_world_monthly!$C$2:$C$361,C733,fct_world_monthly!$F$2:$F$361,F733)</f>
        <v>32696181</v>
      </c>
      <c r="W733" s="11">
        <f>IF(V733&gt;0,Q733/V733,"")</f>
        <v>8.7780894043864026E-4</v>
      </c>
      <c r="X733" s="1" t="s">
        <v>232</v>
      </c>
      <c r="Y733" s="1" t="s">
        <v>166</v>
      </c>
      <c r="Z733" s="19">
        <f>IF(U733="","",SUMIFS(Unit_Value_Review_QC!$K$10:$K$53,Unit_Value_Review_QC!$I$10:$I$53,"PARTNER|"&amp;F733&amp;"|"&amp;I733))</f>
        <v>16.024818561257973</v>
      </c>
      <c r="AA733" s="20">
        <f>IFERROR(U733/Z733,"")</f>
        <v>0.37391113132877291</v>
      </c>
      <c r="AB733" s="4" t="str">
        <f>IF(OR(N733&lt;&gt;"REPORTED",U733=""),"NOT_APPLICABLE",IF(OR(AA733&lt;Unit_Value_Review_QC!$I$6,AA733&gt;Unit_Value_Review_QC!$I$5),"REVIEW","WITHIN_BAND"))</f>
        <v>REVIEW</v>
      </c>
    </row>
    <row r="734" spans="1:28">
      <c r="A734" s="1" t="s">
        <v>1120</v>
      </c>
      <c r="B734" s="6">
        <v>44013</v>
      </c>
      <c r="C734" s="1">
        <v>202007</v>
      </c>
      <c r="D734" s="1">
        <v>2020</v>
      </c>
      <c r="E734" s="1">
        <v>7</v>
      </c>
      <c r="F734" s="4" t="s">
        <v>265</v>
      </c>
      <c r="G734" s="4" t="s">
        <v>266</v>
      </c>
      <c r="H734" s="1">
        <v>662</v>
      </c>
      <c r="I734" s="4" t="s">
        <v>304</v>
      </c>
      <c r="J734" s="1" t="s">
        <v>305</v>
      </c>
      <c r="K734" s="1" t="s">
        <v>383</v>
      </c>
      <c r="L734" s="1">
        <v>3</v>
      </c>
      <c r="M734" s="1">
        <v>1</v>
      </c>
      <c r="N734" s="1" t="s">
        <v>384</v>
      </c>
      <c r="O734" s="1" t="s">
        <v>385</v>
      </c>
      <c r="P734" s="1">
        <v>0</v>
      </c>
      <c r="Q734" s="8">
        <v>398841</v>
      </c>
      <c r="R734" s="8">
        <v>34097</v>
      </c>
      <c r="S734" s="8">
        <v>90235</v>
      </c>
      <c r="T734" s="8" t="s">
        <v>386</v>
      </c>
      <c r="U734" s="9">
        <f>IF(R734&gt;0,Q734/R734,"")</f>
        <v>11.697246092031557</v>
      </c>
      <c r="V734" s="10">
        <f>SUMIFS(fct_world_monthly!$J$2:$J$361,fct_world_monthly!$C$2:$C$361,C734,fct_world_monthly!$F$2:$F$361,F734)</f>
        <v>32696181</v>
      </c>
      <c r="W734" s="11">
        <f>IF(V734&gt;0,Q734/V734,"")</f>
        <v>1.2198397115553037E-2</v>
      </c>
      <c r="X734" s="1" t="s">
        <v>232</v>
      </c>
      <c r="Y734" s="1" t="s">
        <v>166</v>
      </c>
      <c r="Z734" s="19">
        <f>IF(U734="","",SUMIFS(Unit_Value_Review_QC!$K$10:$K$53,Unit_Value_Review_QC!$I$10:$I$53,"PARTNER|"&amp;F734&amp;"|"&amp;I734))</f>
        <v>13.24068828999865</v>
      </c>
      <c r="AA734" s="20">
        <f>IFERROR(U734/Z734,"")</f>
        <v>0.88343187573315729</v>
      </c>
      <c r="AB734" s="4" t="str">
        <f>IF(OR(N734&lt;&gt;"REPORTED",U734=""),"NOT_APPLICABLE",IF(OR(AA734&lt;Unit_Value_Review_QC!$I$6,AA734&gt;Unit_Value_Review_QC!$I$5),"REVIEW","WITHIN_BAND"))</f>
        <v>WITHIN_BAND</v>
      </c>
    </row>
    <row r="735" spans="1:28">
      <c r="A735" s="1" t="s">
        <v>1121</v>
      </c>
      <c r="B735" s="6">
        <v>44013</v>
      </c>
      <c r="C735" s="1">
        <v>202007</v>
      </c>
      <c r="D735" s="1">
        <v>2020</v>
      </c>
      <c r="E735" s="1">
        <v>7</v>
      </c>
      <c r="F735" s="4" t="s">
        <v>265</v>
      </c>
      <c r="G735" s="4" t="s">
        <v>266</v>
      </c>
      <c r="H735" s="1">
        <v>664</v>
      </c>
      <c r="I735" s="4" t="s">
        <v>307</v>
      </c>
      <c r="J735" s="1" t="s">
        <v>308</v>
      </c>
      <c r="K735" s="1" t="s">
        <v>383</v>
      </c>
      <c r="L735" s="1">
        <v>3</v>
      </c>
      <c r="M735" s="1">
        <v>1</v>
      </c>
      <c r="N735" s="1" t="s">
        <v>384</v>
      </c>
      <c r="O735" s="1" t="s">
        <v>385</v>
      </c>
      <c r="P735" s="1">
        <v>0</v>
      </c>
      <c r="Q735" s="8">
        <v>102125</v>
      </c>
      <c r="R735" s="8">
        <v>7709</v>
      </c>
      <c r="S735" s="8">
        <v>24305</v>
      </c>
      <c r="T735" s="8" t="s">
        <v>386</v>
      </c>
      <c r="U735" s="9">
        <f>IF(R735&gt;0,Q735/R735,"")</f>
        <v>13.247502918666493</v>
      </c>
      <c r="V735" s="10">
        <f>SUMIFS(fct_world_monthly!$J$2:$J$361,fct_world_monthly!$C$2:$C$361,C735,fct_world_monthly!$F$2:$F$361,F735)</f>
        <v>32696181</v>
      </c>
      <c r="W735" s="11">
        <f>IF(V735&gt;0,Q735/V735,"")</f>
        <v>3.1234534699939422E-3</v>
      </c>
      <c r="X735" s="1" t="s">
        <v>232</v>
      </c>
      <c r="Y735" s="1" t="s">
        <v>166</v>
      </c>
      <c r="Z735" s="19">
        <f>IF(U735="","",SUMIFS(Unit_Value_Review_QC!$K$10:$K$53,Unit_Value_Review_QC!$I$10:$I$53,"PARTNER|"&amp;F735&amp;"|"&amp;I735))</f>
        <v>13.033767004833301</v>
      </c>
      <c r="AA735" s="20">
        <f>IFERROR(U735/Z735,"")</f>
        <v>1.0163986293259601</v>
      </c>
      <c r="AB735" s="4" t="str">
        <f>IF(OR(N735&lt;&gt;"REPORTED",U735=""),"NOT_APPLICABLE",IF(OR(AA735&lt;Unit_Value_Review_QC!$I$6,AA735&gt;Unit_Value_Review_QC!$I$5),"REVIEW","WITHIN_BAND"))</f>
        <v>WITHIN_BAND</v>
      </c>
    </row>
    <row r="736" spans="1:28">
      <c r="A736" s="1" t="s">
        <v>1122</v>
      </c>
      <c r="B736" s="6">
        <v>44013</v>
      </c>
      <c r="C736" s="1">
        <v>202007</v>
      </c>
      <c r="D736" s="1">
        <v>2020</v>
      </c>
      <c r="E736" s="1">
        <v>7</v>
      </c>
      <c r="F736" s="4" t="s">
        <v>265</v>
      </c>
      <c r="G736" s="4" t="s">
        <v>266</v>
      </c>
      <c r="H736" s="1">
        <v>666</v>
      </c>
      <c r="I736" s="4" t="s">
        <v>310</v>
      </c>
      <c r="J736" s="1" t="s">
        <v>311</v>
      </c>
      <c r="K736" s="1" t="s">
        <v>383</v>
      </c>
      <c r="L736" s="1">
        <v>3</v>
      </c>
      <c r="M736" s="1">
        <v>1</v>
      </c>
      <c r="N736" s="1" t="s">
        <v>384</v>
      </c>
      <c r="O736" s="1" t="s">
        <v>385</v>
      </c>
      <c r="P736" s="1">
        <v>0</v>
      </c>
      <c r="Q736" s="8">
        <v>8131226</v>
      </c>
      <c r="R736" s="8">
        <v>670698</v>
      </c>
      <c r="S736" s="8">
        <v>1802376</v>
      </c>
      <c r="T736" s="8" t="s">
        <v>386</v>
      </c>
      <c r="U736" s="9">
        <f>IF(R736&gt;0,Q736/R736,"")</f>
        <v>12.123528026026618</v>
      </c>
      <c r="V736" s="10">
        <f>SUMIFS(fct_world_monthly!$J$2:$J$361,fct_world_monthly!$C$2:$C$361,C736,fct_world_monthly!$F$2:$F$361,F736)</f>
        <v>32696181</v>
      </c>
      <c r="W736" s="11">
        <f>IF(V736&gt;0,Q736/V736,"")</f>
        <v>0.24869038986540967</v>
      </c>
      <c r="X736" s="1" t="s">
        <v>232</v>
      </c>
      <c r="Y736" s="1" t="s">
        <v>166</v>
      </c>
      <c r="Z736" s="19">
        <f>IF(U736="","",SUMIFS(Unit_Value_Review_QC!$K$10:$K$53,Unit_Value_Review_QC!$I$10:$I$53,"PARTNER|"&amp;F736&amp;"|"&amp;I736))</f>
        <v>12.503788450831344</v>
      </c>
      <c r="AA736" s="20">
        <f>IFERROR(U736/Z736,"")</f>
        <v>0.96958838304886352</v>
      </c>
      <c r="AB736" s="4" t="str">
        <f>IF(OR(N736&lt;&gt;"REPORTED",U736=""),"NOT_APPLICABLE",IF(OR(AA736&lt;Unit_Value_Review_QC!$I$6,AA736&gt;Unit_Value_Review_QC!$I$5),"REVIEW","WITHIN_BAND"))</f>
        <v>WITHIN_BAND</v>
      </c>
    </row>
    <row r="737" spans="1:28">
      <c r="A737" s="1" t="s">
        <v>1123</v>
      </c>
      <c r="B737" s="6">
        <v>44013</v>
      </c>
      <c r="C737" s="1">
        <v>202007</v>
      </c>
      <c r="D737" s="1">
        <v>2020</v>
      </c>
      <c r="E737" s="1">
        <v>7</v>
      </c>
      <c r="F737" s="4" t="s">
        <v>265</v>
      </c>
      <c r="G737" s="4" t="s">
        <v>266</v>
      </c>
      <c r="H737" s="1">
        <v>669</v>
      </c>
      <c r="I737" s="4" t="s">
        <v>313</v>
      </c>
      <c r="J737" s="1" t="s">
        <v>314</v>
      </c>
      <c r="K737" s="1" t="s">
        <v>383</v>
      </c>
      <c r="L737" s="1">
        <v>3</v>
      </c>
      <c r="M737" s="1">
        <v>1</v>
      </c>
      <c r="N737" s="1" t="s">
        <v>384</v>
      </c>
      <c r="O737" s="1" t="s">
        <v>385</v>
      </c>
      <c r="P737" s="1">
        <v>0</v>
      </c>
      <c r="Q737" s="8">
        <v>345674</v>
      </c>
      <c r="R737" s="8">
        <v>19966</v>
      </c>
      <c r="S737" s="8">
        <v>69302</v>
      </c>
      <c r="T737" s="8" t="s">
        <v>386</v>
      </c>
      <c r="U737" s="9">
        <f>IF(R737&gt;0,Q737/R737,"")</f>
        <v>17.31313232495242</v>
      </c>
      <c r="V737" s="10">
        <f>SUMIFS(fct_world_monthly!$J$2:$J$361,fct_world_monthly!$C$2:$C$361,C737,fct_world_monthly!$F$2:$F$361,F737)</f>
        <v>32696181</v>
      </c>
      <c r="W737" s="11">
        <f>IF(V737&gt;0,Q737/V737,"")</f>
        <v>1.0572305065230707E-2</v>
      </c>
      <c r="X737" s="1" t="s">
        <v>232</v>
      </c>
      <c r="Y737" s="1" t="s">
        <v>166</v>
      </c>
      <c r="Z737" s="19">
        <f>IF(U737="","",SUMIFS(Unit_Value_Review_QC!$K$10:$K$53,Unit_Value_Review_QC!$I$10:$I$53,"PARTNER|"&amp;F737&amp;"|"&amp;I737))</f>
        <v>16.58404384448577</v>
      </c>
      <c r="AA737" s="20">
        <f>IFERROR(U737/Z737,"")</f>
        <v>1.0439632508996939</v>
      </c>
      <c r="AB737" s="4" t="str">
        <f>IF(OR(N737&lt;&gt;"REPORTED",U737=""),"NOT_APPLICABLE",IF(OR(AA737&lt;Unit_Value_Review_QC!$I$6,AA737&gt;Unit_Value_Review_QC!$I$5),"REVIEW","WITHIN_BAND"))</f>
        <v>WITHIN_BAND</v>
      </c>
    </row>
    <row r="738" spans="1:28">
      <c r="A738" s="1" t="s">
        <v>1124</v>
      </c>
      <c r="B738" s="6">
        <v>44013</v>
      </c>
      <c r="C738" s="1">
        <v>202007</v>
      </c>
      <c r="D738" s="1">
        <v>2020</v>
      </c>
      <c r="E738" s="1">
        <v>7</v>
      </c>
      <c r="F738" s="4" t="s">
        <v>265</v>
      </c>
      <c r="G738" s="4" t="s">
        <v>266</v>
      </c>
      <c r="H738" s="1">
        <v>676</v>
      </c>
      <c r="I738" s="4" t="s">
        <v>316</v>
      </c>
      <c r="J738" s="1" t="s">
        <v>317</v>
      </c>
      <c r="K738" s="1" t="s">
        <v>383</v>
      </c>
      <c r="L738" s="1">
        <v>3</v>
      </c>
      <c r="M738" s="1">
        <v>1</v>
      </c>
      <c r="N738" s="1" t="s">
        <v>384</v>
      </c>
      <c r="O738" s="1" t="s">
        <v>385</v>
      </c>
      <c r="P738" s="1">
        <v>0</v>
      </c>
      <c r="Q738" s="8">
        <v>1245447</v>
      </c>
      <c r="R738" s="8">
        <v>92956</v>
      </c>
      <c r="S738" s="8">
        <v>323585</v>
      </c>
      <c r="T738" s="8" t="s">
        <v>386</v>
      </c>
      <c r="U738" s="9">
        <f>IF(R738&gt;0,Q738/R738,"")</f>
        <v>13.398242179095487</v>
      </c>
      <c r="V738" s="10">
        <f>SUMIFS(fct_world_monthly!$J$2:$J$361,fct_world_monthly!$C$2:$C$361,C738,fct_world_monthly!$F$2:$F$361,F738)</f>
        <v>32696181</v>
      </c>
      <c r="W738" s="11">
        <f>IF(V738&gt;0,Q738/V738,"")</f>
        <v>3.8091512889532879E-2</v>
      </c>
      <c r="X738" s="1" t="s">
        <v>232</v>
      </c>
      <c r="Y738" s="1" t="s">
        <v>166</v>
      </c>
      <c r="Z738" s="19">
        <f>IF(U738="","",SUMIFS(Unit_Value_Review_QC!$K$10:$K$53,Unit_Value_Review_QC!$I$10:$I$53,"PARTNER|"&amp;F738&amp;"|"&amp;I738))</f>
        <v>12.705450477595873</v>
      </c>
      <c r="AA738" s="20">
        <f>IFERROR(U738/Z738,"")</f>
        <v>1.0545271261905469</v>
      </c>
      <c r="AB738" s="4" t="str">
        <f>IF(OR(N738&lt;&gt;"REPORTED",U738=""),"NOT_APPLICABLE",IF(OR(AA738&lt;Unit_Value_Review_QC!$I$6,AA738&gt;Unit_Value_Review_QC!$I$5),"REVIEW","WITHIN_BAND"))</f>
        <v>WITHIN_BAND</v>
      </c>
    </row>
    <row r="739" spans="1:28">
      <c r="A739" s="1" t="s">
        <v>1125</v>
      </c>
      <c r="B739" s="6">
        <v>44013</v>
      </c>
      <c r="C739" s="1">
        <v>202007</v>
      </c>
      <c r="D739" s="1">
        <v>2020</v>
      </c>
      <c r="E739" s="1">
        <v>7</v>
      </c>
      <c r="F739" s="4" t="s">
        <v>265</v>
      </c>
      <c r="G739" s="4" t="s">
        <v>266</v>
      </c>
      <c r="H739" s="1">
        <v>690</v>
      </c>
      <c r="I739" s="4" t="s">
        <v>319</v>
      </c>
      <c r="J739" s="1" t="s">
        <v>320</v>
      </c>
      <c r="K739" s="1" t="s">
        <v>383</v>
      </c>
      <c r="L739" s="1">
        <v>3</v>
      </c>
      <c r="M739" s="1">
        <v>1</v>
      </c>
      <c r="N739" s="1" t="s">
        <v>384</v>
      </c>
      <c r="O739" s="1" t="s">
        <v>385</v>
      </c>
      <c r="P739" s="1">
        <v>0</v>
      </c>
      <c r="Q739" s="8">
        <v>445099</v>
      </c>
      <c r="R739" s="8">
        <v>19593</v>
      </c>
      <c r="S739" s="8">
        <v>76663</v>
      </c>
      <c r="T739" s="8" t="s">
        <v>386</v>
      </c>
      <c r="U739" s="9">
        <f>IF(R739&gt;0,Q739/R739,"")</f>
        <v>22.717245955188076</v>
      </c>
      <c r="V739" s="10">
        <f>SUMIFS(fct_world_monthly!$J$2:$J$361,fct_world_monthly!$C$2:$C$361,C739,fct_world_monthly!$F$2:$F$361,F739)</f>
        <v>32696181</v>
      </c>
      <c r="W739" s="11">
        <f>IF(V739&gt;0,Q739/V739,"")</f>
        <v>1.3613180083631174E-2</v>
      </c>
      <c r="X739" s="1" t="s">
        <v>232</v>
      </c>
      <c r="Y739" s="1" t="s">
        <v>166</v>
      </c>
      <c r="Z739" s="19">
        <f>IF(U739="","",SUMIFS(Unit_Value_Review_QC!$K$10:$K$53,Unit_Value_Review_QC!$I$10:$I$53,"PARTNER|"&amp;F739&amp;"|"&amp;I739))</f>
        <v>23.234221767733438</v>
      </c>
      <c r="AA739" s="20">
        <f>IFERROR(U739/Z739,"")</f>
        <v>0.97774938116225985</v>
      </c>
      <c r="AB739" s="4" t="str">
        <f>IF(OR(N739&lt;&gt;"REPORTED",U739=""),"NOT_APPLICABLE",IF(OR(AA739&lt;Unit_Value_Review_QC!$I$6,AA739&gt;Unit_Value_Review_QC!$I$5),"REVIEW","WITHIN_BAND"))</f>
        <v>WITHIN_BAND</v>
      </c>
    </row>
    <row r="740" spans="1:28">
      <c r="A740" s="1" t="s">
        <v>1126</v>
      </c>
      <c r="B740" s="6">
        <v>44013</v>
      </c>
      <c r="C740" s="1">
        <v>202007</v>
      </c>
      <c r="D740" s="1">
        <v>2020</v>
      </c>
      <c r="E740" s="1">
        <v>7</v>
      </c>
      <c r="F740" s="4" t="s">
        <v>265</v>
      </c>
      <c r="G740" s="4" t="s">
        <v>266</v>
      </c>
      <c r="H740" s="1">
        <v>696</v>
      </c>
      <c r="I740" s="4" t="s">
        <v>322</v>
      </c>
      <c r="J740" s="1" t="s">
        <v>323</v>
      </c>
      <c r="K740" s="1" t="s">
        <v>383</v>
      </c>
      <c r="L740" s="1">
        <v>3</v>
      </c>
      <c r="M740" s="1">
        <v>1</v>
      </c>
      <c r="N740" s="1" t="s">
        <v>384</v>
      </c>
      <c r="O740" s="1" t="s">
        <v>385</v>
      </c>
      <c r="P740" s="1">
        <v>0</v>
      </c>
      <c r="Q740" s="8">
        <v>3888287</v>
      </c>
      <c r="R740" s="8">
        <v>289391</v>
      </c>
      <c r="S740" s="8">
        <v>778100</v>
      </c>
      <c r="T740" s="8" t="s">
        <v>386</v>
      </c>
      <c r="U740" s="9">
        <f>IF(R740&gt;0,Q740/R740,"")</f>
        <v>13.436102021140949</v>
      </c>
      <c r="V740" s="10">
        <f>SUMIFS(fct_world_monthly!$J$2:$J$361,fct_world_monthly!$C$2:$C$361,C740,fct_world_monthly!$F$2:$F$361,F740)</f>
        <v>32696181</v>
      </c>
      <c r="W740" s="11">
        <f>IF(V740&gt;0,Q740/V740,"")</f>
        <v>0.1189217480781624</v>
      </c>
      <c r="X740" s="1" t="s">
        <v>232</v>
      </c>
      <c r="Y740" s="1" t="s">
        <v>166</v>
      </c>
      <c r="Z740" s="19">
        <f>IF(U740="","",SUMIFS(Unit_Value_Review_QC!$K$10:$K$53,Unit_Value_Review_QC!$I$10:$I$53,"PARTNER|"&amp;F740&amp;"|"&amp;I740))</f>
        <v>12.339390026247985</v>
      </c>
      <c r="AA740" s="20">
        <f>IFERROR(U740/Z740,"")</f>
        <v>1.0888789472218701</v>
      </c>
      <c r="AB740" s="4" t="str">
        <f>IF(OR(N740&lt;&gt;"REPORTED",U740=""),"NOT_APPLICABLE",IF(OR(AA740&lt;Unit_Value_Review_QC!$I$6,AA740&gt;Unit_Value_Review_QC!$I$5),"REVIEW","WITHIN_BAND"))</f>
        <v>WITHIN_BAND</v>
      </c>
    </row>
    <row r="741" spans="1:28">
      <c r="A741" s="1" t="s">
        <v>1127</v>
      </c>
      <c r="B741" s="6">
        <v>44013</v>
      </c>
      <c r="C741" s="1">
        <v>202007</v>
      </c>
      <c r="D741" s="1">
        <v>2020</v>
      </c>
      <c r="E741" s="1">
        <v>7</v>
      </c>
      <c r="F741" s="4" t="s">
        <v>265</v>
      </c>
      <c r="G741" s="4" t="s">
        <v>266</v>
      </c>
      <c r="H741" s="1">
        <v>720</v>
      </c>
      <c r="I741" s="4" t="s">
        <v>325</v>
      </c>
      <c r="J741" s="1" t="s">
        <v>326</v>
      </c>
      <c r="K741" s="1" t="s">
        <v>383</v>
      </c>
      <c r="L741" s="1">
        <v>3</v>
      </c>
      <c r="M741" s="1">
        <v>1</v>
      </c>
      <c r="N741" s="1" t="s">
        <v>384</v>
      </c>
      <c r="O741" s="1" t="s">
        <v>385</v>
      </c>
      <c r="P741" s="1">
        <v>0</v>
      </c>
      <c r="Q741" s="8">
        <v>5689665</v>
      </c>
      <c r="R741" s="8">
        <v>363522</v>
      </c>
      <c r="S741" s="8">
        <v>910459</v>
      </c>
      <c r="T741" s="8" t="s">
        <v>386</v>
      </c>
      <c r="U741" s="9">
        <f>IF(R741&gt;0,Q741/R741,"")</f>
        <v>15.651501147110766</v>
      </c>
      <c r="V741" s="10">
        <f>SUMIFS(fct_world_monthly!$J$2:$J$361,fct_world_monthly!$C$2:$C$361,C741,fct_world_monthly!$F$2:$F$361,F741)</f>
        <v>32696181</v>
      </c>
      <c r="W741" s="11">
        <f>IF(V741&gt;0,Q741/V741,"")</f>
        <v>0.1740161947354035</v>
      </c>
      <c r="X741" s="1" t="s">
        <v>232</v>
      </c>
      <c r="Y741" s="1" t="s">
        <v>166</v>
      </c>
      <c r="Z741" s="19">
        <f>IF(U741="","",SUMIFS(Unit_Value_Review_QC!$K$10:$K$53,Unit_Value_Review_QC!$I$10:$I$53,"PARTNER|"&amp;F741&amp;"|"&amp;I741))</f>
        <v>15.158852636173485</v>
      </c>
      <c r="AA741" s="20">
        <f>IFERROR(U741/Z741,"")</f>
        <v>1.0324990632709019</v>
      </c>
      <c r="AB741" s="4" t="str">
        <f>IF(OR(N741&lt;&gt;"REPORTED",U741=""),"NOT_APPLICABLE",IF(OR(AA741&lt;Unit_Value_Review_QC!$I$6,AA741&gt;Unit_Value_Review_QC!$I$5),"REVIEW","WITHIN_BAND"))</f>
        <v>WITHIN_BAND</v>
      </c>
    </row>
    <row r="742" spans="1:28">
      <c r="A742" s="1" t="s">
        <v>1128</v>
      </c>
      <c r="B742" s="6">
        <v>44013</v>
      </c>
      <c r="C742" s="1">
        <v>202007</v>
      </c>
      <c r="D742" s="1">
        <v>2020</v>
      </c>
      <c r="E742" s="1">
        <v>7</v>
      </c>
      <c r="F742" s="4" t="s">
        <v>271</v>
      </c>
      <c r="G742" s="4" t="s">
        <v>273</v>
      </c>
      <c r="H742" s="1">
        <v>52</v>
      </c>
      <c r="I742" s="4" t="s">
        <v>296</v>
      </c>
      <c r="J742" s="1" t="s">
        <v>297</v>
      </c>
      <c r="K742" s="1" t="s">
        <v>383</v>
      </c>
      <c r="L742" s="1">
        <v>3</v>
      </c>
      <c r="M742" s="1">
        <v>1</v>
      </c>
      <c r="N742" s="1" t="s">
        <v>384</v>
      </c>
      <c r="O742" s="1" t="s">
        <v>385</v>
      </c>
      <c r="P742" s="1">
        <v>0</v>
      </c>
      <c r="Q742" s="8">
        <v>1205351</v>
      </c>
      <c r="R742" s="8">
        <v>57354</v>
      </c>
      <c r="S742" s="8">
        <v>141999</v>
      </c>
      <c r="T742" s="8" t="s">
        <v>386</v>
      </c>
      <c r="U742" s="9">
        <f>IF(R742&gt;0,Q742/R742,"")</f>
        <v>21.015988422777834</v>
      </c>
      <c r="V742" s="10">
        <f>SUMIFS(fct_world_monthly!$J$2:$J$361,fct_world_monthly!$C$2:$C$361,C742,fct_world_monthly!$F$2:$F$361,F742)</f>
        <v>32390416</v>
      </c>
      <c r="W742" s="11">
        <f>IF(V742&gt;0,Q742/V742,"")</f>
        <v>3.7213199114207118E-2</v>
      </c>
      <c r="X742" s="1" t="s">
        <v>232</v>
      </c>
      <c r="Y742" s="1" t="s">
        <v>166</v>
      </c>
      <c r="Z742" s="19">
        <f>IF(U742="","",SUMIFS(Unit_Value_Review_QC!$K$10:$K$53,Unit_Value_Review_QC!$I$10:$I$53,"PARTNER|"&amp;F742&amp;"|"&amp;I742))</f>
        <v>31.867133143721738</v>
      </c>
      <c r="AA742" s="20">
        <f>IFERROR(U742/Z742,"")</f>
        <v>0.65948789079943548</v>
      </c>
      <c r="AB742" s="4" t="str">
        <f>IF(OR(N742&lt;&gt;"REPORTED",U742=""),"NOT_APPLICABLE",IF(OR(AA742&lt;Unit_Value_Review_QC!$I$6,AA742&gt;Unit_Value_Review_QC!$I$5),"REVIEW","WITHIN_BAND"))</f>
        <v>WITHIN_BAND</v>
      </c>
    </row>
    <row r="743" spans="1:28">
      <c r="A743" s="1" t="s">
        <v>1129</v>
      </c>
      <c r="B743" s="6">
        <v>44013</v>
      </c>
      <c r="C743" s="1">
        <v>202007</v>
      </c>
      <c r="D743" s="1">
        <v>2020</v>
      </c>
      <c r="E743" s="1">
        <v>7</v>
      </c>
      <c r="F743" s="4" t="s">
        <v>271</v>
      </c>
      <c r="G743" s="4" t="s">
        <v>273</v>
      </c>
      <c r="H743" s="1">
        <v>204</v>
      </c>
      <c r="I743" s="4" t="s">
        <v>301</v>
      </c>
      <c r="J743" s="1" t="s">
        <v>302</v>
      </c>
      <c r="K743" s="1" t="s">
        <v>383</v>
      </c>
      <c r="L743" s="1">
        <v>3</v>
      </c>
      <c r="M743" s="1">
        <v>1</v>
      </c>
      <c r="N743" s="1" t="s">
        <v>384</v>
      </c>
      <c r="O743" s="1" t="s">
        <v>385</v>
      </c>
      <c r="P743" s="1">
        <v>0</v>
      </c>
      <c r="Q743" s="8">
        <v>1166969</v>
      </c>
      <c r="R743" s="8">
        <v>76821</v>
      </c>
      <c r="S743" s="8">
        <v>274163</v>
      </c>
      <c r="T743" s="8" t="s">
        <v>386</v>
      </c>
      <c r="U743" s="9">
        <f>IF(R743&gt;0,Q743/R743,"")</f>
        <v>15.190755132060245</v>
      </c>
      <c r="V743" s="10">
        <f>SUMIFS(fct_world_monthly!$J$2:$J$361,fct_world_monthly!$C$2:$C$361,C743,fct_world_monthly!$F$2:$F$361,F743)</f>
        <v>32390416</v>
      </c>
      <c r="W743" s="11">
        <f>IF(V743&gt;0,Q743/V743,"")</f>
        <v>3.602821896452333E-2</v>
      </c>
      <c r="X743" s="1" t="s">
        <v>232</v>
      </c>
      <c r="Y743" s="1" t="s">
        <v>166</v>
      </c>
      <c r="Z743" s="19">
        <f>IF(U743="","",SUMIFS(Unit_Value_Review_QC!$K$10:$K$53,Unit_Value_Review_QC!$I$10:$I$53,"PARTNER|"&amp;F743&amp;"|"&amp;I743))</f>
        <v>19.682231685892088</v>
      </c>
      <c r="AA743" s="20">
        <f>IFERROR(U743/Z743,"")</f>
        <v>0.77180044288111582</v>
      </c>
      <c r="AB743" s="4" t="str">
        <f>IF(OR(N743&lt;&gt;"REPORTED",U743=""),"NOT_APPLICABLE",IF(OR(AA743&lt;Unit_Value_Review_QC!$I$6,AA743&gt;Unit_Value_Review_QC!$I$5),"REVIEW","WITHIN_BAND"))</f>
        <v>WITHIN_BAND</v>
      </c>
    </row>
    <row r="744" spans="1:28">
      <c r="A744" s="1" t="s">
        <v>1130</v>
      </c>
      <c r="B744" s="6">
        <v>44013</v>
      </c>
      <c r="C744" s="1">
        <v>202007</v>
      </c>
      <c r="D744" s="1">
        <v>2020</v>
      </c>
      <c r="E744" s="1">
        <v>7</v>
      </c>
      <c r="F744" s="4" t="s">
        <v>271</v>
      </c>
      <c r="G744" s="4" t="s">
        <v>273</v>
      </c>
      <c r="H744" s="1">
        <v>662</v>
      </c>
      <c r="I744" s="4" t="s">
        <v>304</v>
      </c>
      <c r="J744" s="1" t="s">
        <v>305</v>
      </c>
      <c r="K744" s="1" t="s">
        <v>383</v>
      </c>
      <c r="L744" s="1">
        <v>3</v>
      </c>
      <c r="M744" s="1">
        <v>1</v>
      </c>
      <c r="N744" s="1" t="s">
        <v>384</v>
      </c>
      <c r="O744" s="1" t="s">
        <v>385</v>
      </c>
      <c r="P744" s="1">
        <v>0</v>
      </c>
      <c r="Q744" s="8">
        <v>181740</v>
      </c>
      <c r="R744" s="8">
        <v>6398</v>
      </c>
      <c r="S744" s="8">
        <v>43600</v>
      </c>
      <c r="T744" s="8" t="s">
        <v>386</v>
      </c>
      <c r="U744" s="9">
        <f>IF(R744&gt;0,Q744/R744,"")</f>
        <v>28.4057517974367</v>
      </c>
      <c r="V744" s="10">
        <f>SUMIFS(fct_world_monthly!$J$2:$J$361,fct_world_monthly!$C$2:$C$361,C744,fct_world_monthly!$F$2:$F$361,F744)</f>
        <v>32390416</v>
      </c>
      <c r="W744" s="11">
        <f>IF(V744&gt;0,Q744/V744,"")</f>
        <v>5.6109189829485363E-3</v>
      </c>
      <c r="X744" s="1" t="s">
        <v>232</v>
      </c>
      <c r="Y744" s="1" t="s">
        <v>166</v>
      </c>
      <c r="Z744" s="19">
        <f>IF(U744="","",SUMIFS(Unit_Value_Review_QC!$K$10:$K$53,Unit_Value_Review_QC!$I$10:$I$53,"PARTNER|"&amp;F744&amp;"|"&amp;I744))</f>
        <v>19.366411423422985</v>
      </c>
      <c r="AA744" s="20">
        <f>IFERROR(U744/Z744,"")</f>
        <v>1.466753503082195</v>
      </c>
      <c r="AB744" s="4" t="str">
        <f>IF(OR(N744&lt;&gt;"REPORTED",U744=""),"NOT_APPLICABLE",IF(OR(AA744&lt;Unit_Value_Review_QC!$I$6,AA744&gt;Unit_Value_Review_QC!$I$5),"REVIEW","WITHIN_BAND"))</f>
        <v>WITHIN_BAND</v>
      </c>
    </row>
    <row r="745" spans="1:28">
      <c r="A745" s="1" t="s">
        <v>1131</v>
      </c>
      <c r="B745" s="6">
        <v>44013</v>
      </c>
      <c r="C745" s="1">
        <v>202007</v>
      </c>
      <c r="D745" s="1">
        <v>2020</v>
      </c>
      <c r="E745" s="1">
        <v>7</v>
      </c>
      <c r="F745" s="4" t="s">
        <v>271</v>
      </c>
      <c r="G745" s="4" t="s">
        <v>273</v>
      </c>
      <c r="H745" s="1">
        <v>664</v>
      </c>
      <c r="I745" s="4" t="s">
        <v>307</v>
      </c>
      <c r="J745" s="1" t="s">
        <v>308</v>
      </c>
      <c r="K745" s="1" t="s">
        <v>383</v>
      </c>
      <c r="L745" s="1">
        <v>3</v>
      </c>
      <c r="M745" s="1">
        <v>1</v>
      </c>
      <c r="N745" s="1" t="s">
        <v>384</v>
      </c>
      <c r="O745" s="1" t="s">
        <v>385</v>
      </c>
      <c r="P745" s="1">
        <v>0</v>
      </c>
      <c r="Q745" s="8">
        <v>2664884</v>
      </c>
      <c r="R745" s="8">
        <v>117681</v>
      </c>
      <c r="S745" s="8">
        <v>466432</v>
      </c>
      <c r="T745" s="8" t="s">
        <v>386</v>
      </c>
      <c r="U745" s="9">
        <f>IF(R745&gt;0,Q745/R745,"")</f>
        <v>22.644980923003715</v>
      </c>
      <c r="V745" s="10">
        <f>SUMIFS(fct_world_monthly!$J$2:$J$361,fct_world_monthly!$C$2:$C$361,C745,fct_world_monthly!$F$2:$F$361,F745)</f>
        <v>32390416</v>
      </c>
      <c r="W745" s="11">
        <f>IF(V745&gt;0,Q745/V745,"")</f>
        <v>8.227384297873791E-2</v>
      </c>
      <c r="X745" s="1" t="s">
        <v>232</v>
      </c>
      <c r="Y745" s="1" t="s">
        <v>166</v>
      </c>
      <c r="Z745" s="19">
        <f>IF(U745="","",SUMIFS(Unit_Value_Review_QC!$K$10:$K$53,Unit_Value_Review_QC!$I$10:$I$53,"PARTNER|"&amp;F745&amp;"|"&amp;I745))</f>
        <v>29.827360886039607</v>
      </c>
      <c r="AA745" s="20">
        <f>IFERROR(U745/Z745,"")</f>
        <v>0.75920162730865226</v>
      </c>
      <c r="AB745" s="4" t="str">
        <f>IF(OR(N745&lt;&gt;"REPORTED",U745=""),"NOT_APPLICABLE",IF(OR(AA745&lt;Unit_Value_Review_QC!$I$6,AA745&gt;Unit_Value_Review_QC!$I$5),"REVIEW","WITHIN_BAND"))</f>
        <v>WITHIN_BAND</v>
      </c>
    </row>
    <row r="746" spans="1:28">
      <c r="A746" s="1" t="s">
        <v>1132</v>
      </c>
      <c r="B746" s="6">
        <v>44013</v>
      </c>
      <c r="C746" s="1">
        <v>202007</v>
      </c>
      <c r="D746" s="1">
        <v>2020</v>
      </c>
      <c r="E746" s="1">
        <v>7</v>
      </c>
      <c r="F746" s="4" t="s">
        <v>271</v>
      </c>
      <c r="G746" s="4" t="s">
        <v>273</v>
      </c>
      <c r="H746" s="1">
        <v>666</v>
      </c>
      <c r="I746" s="4" t="s">
        <v>310</v>
      </c>
      <c r="J746" s="1" t="s">
        <v>311</v>
      </c>
      <c r="K746" s="1" t="s">
        <v>383</v>
      </c>
      <c r="L746" s="1">
        <v>3</v>
      </c>
      <c r="M746" s="1">
        <v>1</v>
      </c>
      <c r="N746" s="1" t="s">
        <v>384</v>
      </c>
      <c r="O746" s="1" t="s">
        <v>385</v>
      </c>
      <c r="P746" s="1">
        <v>0</v>
      </c>
      <c r="Q746" s="8">
        <v>496529</v>
      </c>
      <c r="R746" s="8">
        <v>54318</v>
      </c>
      <c r="S746" s="8">
        <v>119566</v>
      </c>
      <c r="T746" s="8" t="s">
        <v>386</v>
      </c>
      <c r="U746" s="9">
        <f>IF(R746&gt;0,Q746/R746,"")</f>
        <v>9.1411502632644801</v>
      </c>
      <c r="V746" s="10">
        <f>SUMIFS(fct_world_monthly!$J$2:$J$361,fct_world_monthly!$C$2:$C$361,C746,fct_world_monthly!$F$2:$F$361,F746)</f>
        <v>32390416</v>
      </c>
      <c r="W746" s="11">
        <f>IF(V746&gt;0,Q746/V746,"")</f>
        <v>1.5329503640830053E-2</v>
      </c>
      <c r="X746" s="1" t="s">
        <v>232</v>
      </c>
      <c r="Y746" s="1" t="s">
        <v>166</v>
      </c>
      <c r="Z746" s="19">
        <f>IF(U746="","",SUMIFS(Unit_Value_Review_QC!$K$10:$K$53,Unit_Value_Review_QC!$I$10:$I$53,"PARTNER|"&amp;F746&amp;"|"&amp;I746))</f>
        <v>14.86106925541052</v>
      </c>
      <c r="AA746" s="20">
        <f>IFERROR(U746/Z746,"")</f>
        <v>0.61510717069947241</v>
      </c>
      <c r="AB746" s="4" t="str">
        <f>IF(OR(N746&lt;&gt;"REPORTED",U746=""),"NOT_APPLICABLE",IF(OR(AA746&lt;Unit_Value_Review_QC!$I$6,AA746&gt;Unit_Value_Review_QC!$I$5),"REVIEW","WITHIN_BAND"))</f>
        <v>WITHIN_BAND</v>
      </c>
    </row>
    <row r="747" spans="1:28">
      <c r="A747" s="1" t="s">
        <v>1133</v>
      </c>
      <c r="B747" s="6">
        <v>44013</v>
      </c>
      <c r="C747" s="1">
        <v>202007</v>
      </c>
      <c r="D747" s="1">
        <v>2020</v>
      </c>
      <c r="E747" s="1">
        <v>7</v>
      </c>
      <c r="F747" s="4" t="s">
        <v>271</v>
      </c>
      <c r="G747" s="4" t="s">
        <v>273</v>
      </c>
      <c r="H747" s="1">
        <v>669</v>
      </c>
      <c r="I747" s="4" t="s">
        <v>313</v>
      </c>
      <c r="J747" s="1" t="s">
        <v>314</v>
      </c>
      <c r="K747" s="1" t="s">
        <v>383</v>
      </c>
      <c r="L747" s="1">
        <v>3</v>
      </c>
      <c r="M747" s="1">
        <v>1</v>
      </c>
      <c r="N747" s="1" t="s">
        <v>384</v>
      </c>
      <c r="O747" s="1" t="s">
        <v>385</v>
      </c>
      <c r="P747" s="1">
        <v>0</v>
      </c>
      <c r="Q747" s="8">
        <v>1203013</v>
      </c>
      <c r="R747" s="8">
        <v>67242</v>
      </c>
      <c r="S747" s="8">
        <v>235719</v>
      </c>
      <c r="T747" s="8" t="s">
        <v>386</v>
      </c>
      <c r="U747" s="9">
        <f>IF(R747&gt;0,Q747/R747,"")</f>
        <v>17.89079741828024</v>
      </c>
      <c r="V747" s="10">
        <f>SUMIFS(fct_world_monthly!$J$2:$J$361,fct_world_monthly!$C$2:$C$361,C747,fct_world_monthly!$F$2:$F$361,F747)</f>
        <v>32390416</v>
      </c>
      <c r="W747" s="11">
        <f>IF(V747&gt;0,Q747/V747,"")</f>
        <v>3.714101726881186E-2</v>
      </c>
      <c r="X747" s="1" t="s">
        <v>232</v>
      </c>
      <c r="Y747" s="1" t="s">
        <v>166</v>
      </c>
      <c r="Z747" s="19">
        <f>IF(U747="","",SUMIFS(Unit_Value_Review_QC!$K$10:$K$53,Unit_Value_Review_QC!$I$10:$I$53,"PARTNER|"&amp;F747&amp;"|"&amp;I747))</f>
        <v>17.070169468034248</v>
      </c>
      <c r="AA747" s="20">
        <f>IFERROR(U747/Z747,"")</f>
        <v>1.0480738021835523</v>
      </c>
      <c r="AB747" s="4" t="str">
        <f>IF(OR(N747&lt;&gt;"REPORTED",U747=""),"NOT_APPLICABLE",IF(OR(AA747&lt;Unit_Value_Review_QC!$I$6,AA747&gt;Unit_Value_Review_QC!$I$5),"REVIEW","WITHIN_BAND"))</f>
        <v>WITHIN_BAND</v>
      </c>
    </row>
    <row r="748" spans="1:28">
      <c r="A748" s="1" t="s">
        <v>1134</v>
      </c>
      <c r="B748" s="6">
        <v>44013</v>
      </c>
      <c r="C748" s="1">
        <v>202007</v>
      </c>
      <c r="D748" s="1">
        <v>2020</v>
      </c>
      <c r="E748" s="1">
        <v>7</v>
      </c>
      <c r="F748" s="4" t="s">
        <v>271</v>
      </c>
      <c r="G748" s="4" t="s">
        <v>273</v>
      </c>
      <c r="H748" s="1">
        <v>676</v>
      </c>
      <c r="I748" s="4" t="s">
        <v>316</v>
      </c>
      <c r="J748" s="1" t="s">
        <v>317</v>
      </c>
      <c r="K748" s="1" t="s">
        <v>383</v>
      </c>
      <c r="L748" s="1">
        <v>3</v>
      </c>
      <c r="M748" s="1">
        <v>1</v>
      </c>
      <c r="N748" s="1" t="s">
        <v>384</v>
      </c>
      <c r="O748" s="1" t="s">
        <v>385</v>
      </c>
      <c r="P748" s="1">
        <v>0</v>
      </c>
      <c r="Q748" s="8">
        <v>411290</v>
      </c>
      <c r="R748" s="8">
        <v>19270</v>
      </c>
      <c r="S748" s="8">
        <v>59704</v>
      </c>
      <c r="T748" s="8" t="s">
        <v>386</v>
      </c>
      <c r="U748" s="9">
        <f>IF(R748&gt;0,Q748/R748,"")</f>
        <v>21.343539180072653</v>
      </c>
      <c r="V748" s="10">
        <f>SUMIFS(fct_world_monthly!$J$2:$J$361,fct_world_monthly!$C$2:$C$361,C748,fct_world_monthly!$F$2:$F$361,F748)</f>
        <v>32390416</v>
      </c>
      <c r="W748" s="11">
        <f>IF(V748&gt;0,Q748/V748,"")</f>
        <v>1.2697891870237172E-2</v>
      </c>
      <c r="X748" s="1" t="s">
        <v>232</v>
      </c>
      <c r="Y748" s="1" t="s">
        <v>166</v>
      </c>
      <c r="Z748" s="19">
        <f>IF(U748="","",SUMIFS(Unit_Value_Review_QC!$K$10:$K$53,Unit_Value_Review_QC!$I$10:$I$53,"PARTNER|"&amp;F748&amp;"|"&amp;I748))</f>
        <v>29.259592038236608</v>
      </c>
      <c r="AA748" s="20">
        <f>IFERROR(U748/Z748,"")</f>
        <v>0.72945443505093266</v>
      </c>
      <c r="AB748" s="4" t="str">
        <f>IF(OR(N748&lt;&gt;"REPORTED",U748=""),"NOT_APPLICABLE",IF(OR(AA748&lt;Unit_Value_Review_QC!$I$6,AA748&gt;Unit_Value_Review_QC!$I$5),"REVIEW","WITHIN_BAND"))</f>
        <v>WITHIN_BAND</v>
      </c>
    </row>
    <row r="749" spans="1:28">
      <c r="A749" s="1" t="s">
        <v>1135</v>
      </c>
      <c r="B749" s="6">
        <v>44013</v>
      </c>
      <c r="C749" s="1">
        <v>202007</v>
      </c>
      <c r="D749" s="1">
        <v>2020</v>
      </c>
      <c r="E749" s="1">
        <v>7</v>
      </c>
      <c r="F749" s="4" t="s">
        <v>271</v>
      </c>
      <c r="G749" s="4" t="s">
        <v>273</v>
      </c>
      <c r="H749" s="1">
        <v>690</v>
      </c>
      <c r="I749" s="4" t="s">
        <v>319</v>
      </c>
      <c r="J749" s="1" t="s">
        <v>320</v>
      </c>
      <c r="K749" s="1" t="s">
        <v>383</v>
      </c>
      <c r="L749" s="1">
        <v>3</v>
      </c>
      <c r="M749" s="1">
        <v>1</v>
      </c>
      <c r="N749" s="1" t="s">
        <v>384</v>
      </c>
      <c r="O749" s="1" t="s">
        <v>385</v>
      </c>
      <c r="P749" s="1">
        <v>0</v>
      </c>
      <c r="Q749" s="8">
        <v>480222</v>
      </c>
      <c r="R749" s="8">
        <v>18705</v>
      </c>
      <c r="S749" s="8">
        <v>60666</v>
      </c>
      <c r="T749" s="8" t="s">
        <v>386</v>
      </c>
      <c r="U749" s="9">
        <f>IF(R749&gt;0,Q749/R749,"")</f>
        <v>25.673456295108259</v>
      </c>
      <c r="V749" s="10">
        <f>SUMIFS(fct_world_monthly!$J$2:$J$361,fct_world_monthly!$C$2:$C$361,C749,fct_world_monthly!$F$2:$F$361,F749)</f>
        <v>32390416</v>
      </c>
      <c r="W749" s="11">
        <f>IF(V749&gt;0,Q749/V749,"")</f>
        <v>1.4826052249529613E-2</v>
      </c>
      <c r="X749" s="1" t="s">
        <v>232</v>
      </c>
      <c r="Y749" s="1" t="s">
        <v>166</v>
      </c>
      <c r="Z749" s="19">
        <f>IF(U749="","",SUMIFS(Unit_Value_Review_QC!$K$10:$K$53,Unit_Value_Review_QC!$I$10:$I$53,"PARTNER|"&amp;F749&amp;"|"&amp;I749))</f>
        <v>24.149636282520802</v>
      </c>
      <c r="AA749" s="20">
        <f>IFERROR(U749/Z749,"")</f>
        <v>1.0630990874877224</v>
      </c>
      <c r="AB749" s="4" t="str">
        <f>IF(OR(N749&lt;&gt;"REPORTED",U749=""),"NOT_APPLICABLE",IF(OR(AA749&lt;Unit_Value_Review_QC!$I$6,AA749&gt;Unit_Value_Review_QC!$I$5),"REVIEW","WITHIN_BAND"))</f>
        <v>WITHIN_BAND</v>
      </c>
    </row>
    <row r="750" spans="1:28">
      <c r="A750" s="1" t="s">
        <v>1136</v>
      </c>
      <c r="B750" s="6">
        <v>44013</v>
      </c>
      <c r="C750" s="1">
        <v>202007</v>
      </c>
      <c r="D750" s="1">
        <v>2020</v>
      </c>
      <c r="E750" s="1">
        <v>7</v>
      </c>
      <c r="F750" s="4" t="s">
        <v>271</v>
      </c>
      <c r="G750" s="4" t="s">
        <v>273</v>
      </c>
      <c r="H750" s="1">
        <v>696</v>
      </c>
      <c r="I750" s="4" t="s">
        <v>322</v>
      </c>
      <c r="J750" s="1" t="s">
        <v>323</v>
      </c>
      <c r="K750" s="1" t="s">
        <v>383</v>
      </c>
      <c r="L750" s="1">
        <v>3</v>
      </c>
      <c r="M750" s="1">
        <v>1</v>
      </c>
      <c r="N750" s="1" t="s">
        <v>384</v>
      </c>
      <c r="O750" s="1" t="s">
        <v>385</v>
      </c>
      <c r="P750" s="1">
        <v>0</v>
      </c>
      <c r="Q750" s="8">
        <v>124222</v>
      </c>
      <c r="R750" s="8">
        <v>7588</v>
      </c>
      <c r="S750" s="8">
        <v>17900</v>
      </c>
      <c r="T750" s="8" t="s">
        <v>386</v>
      </c>
      <c r="U750" s="9">
        <f>IF(R750&gt;0,Q750/R750,"")</f>
        <v>16.370848708487085</v>
      </c>
      <c r="V750" s="10">
        <f>SUMIFS(fct_world_monthly!$J$2:$J$361,fct_world_monthly!$C$2:$C$361,C750,fct_world_monthly!$F$2:$F$361,F750)</f>
        <v>32390416</v>
      </c>
      <c r="W750" s="11">
        <f>IF(V750&gt;0,Q750/V750,"")</f>
        <v>3.8351467915694569E-3</v>
      </c>
      <c r="X750" s="1" t="s">
        <v>232</v>
      </c>
      <c r="Y750" s="1" t="s">
        <v>166</v>
      </c>
      <c r="Z750" s="19">
        <f>IF(U750="","",SUMIFS(Unit_Value_Review_QC!$K$10:$K$53,Unit_Value_Review_QC!$I$10:$I$53,"PARTNER|"&amp;F750&amp;"|"&amp;I750))</f>
        <v>19.130986055641273</v>
      </c>
      <c r="AA750" s="20">
        <f>IFERROR(U750/Z750,"")</f>
        <v>0.85572425074554437</v>
      </c>
      <c r="AB750" s="4" t="str">
        <f>IF(OR(N750&lt;&gt;"REPORTED",U750=""),"NOT_APPLICABLE",IF(OR(AA750&lt;Unit_Value_Review_QC!$I$6,AA750&gt;Unit_Value_Review_QC!$I$5),"REVIEW","WITHIN_BAND"))</f>
        <v>WITHIN_BAND</v>
      </c>
    </row>
    <row r="751" spans="1:28">
      <c r="A751" s="1" t="s">
        <v>1137</v>
      </c>
      <c r="B751" s="6">
        <v>44013</v>
      </c>
      <c r="C751" s="1">
        <v>202007</v>
      </c>
      <c r="D751" s="1">
        <v>2020</v>
      </c>
      <c r="E751" s="1">
        <v>7</v>
      </c>
      <c r="F751" s="4" t="s">
        <v>271</v>
      </c>
      <c r="G751" s="4" t="s">
        <v>273</v>
      </c>
      <c r="H751" s="1">
        <v>720</v>
      </c>
      <c r="I751" s="4" t="s">
        <v>325</v>
      </c>
      <c r="J751" s="1" t="s">
        <v>326</v>
      </c>
      <c r="K751" s="1" t="s">
        <v>383</v>
      </c>
      <c r="L751" s="1">
        <v>3</v>
      </c>
      <c r="M751" s="1">
        <v>1</v>
      </c>
      <c r="N751" s="1" t="s">
        <v>384</v>
      </c>
      <c r="O751" s="1" t="s">
        <v>385</v>
      </c>
      <c r="P751" s="1">
        <v>0</v>
      </c>
      <c r="Q751" s="8">
        <v>7510069</v>
      </c>
      <c r="R751" s="8">
        <v>250315</v>
      </c>
      <c r="S751" s="8">
        <v>924798</v>
      </c>
      <c r="T751" s="8" t="s">
        <v>386</v>
      </c>
      <c r="U751" s="9">
        <f>IF(R751&gt;0,Q751/R751,"")</f>
        <v>30.00247288416595</v>
      </c>
      <c r="V751" s="10">
        <f>SUMIFS(fct_world_monthly!$J$2:$J$361,fct_world_monthly!$C$2:$C$361,C751,fct_world_monthly!$F$2:$F$361,F751)</f>
        <v>32390416</v>
      </c>
      <c r="W751" s="11">
        <f>IF(V751&gt;0,Q751/V751,"")</f>
        <v>0.23186083809482411</v>
      </c>
      <c r="X751" s="1" t="s">
        <v>232</v>
      </c>
      <c r="Y751" s="1" t="s">
        <v>166</v>
      </c>
      <c r="Z751" s="19">
        <f>IF(U751="","",SUMIFS(Unit_Value_Review_QC!$K$10:$K$53,Unit_Value_Review_QC!$I$10:$I$53,"PARTNER|"&amp;F751&amp;"|"&amp;I751))</f>
        <v>27.635683246354834</v>
      </c>
      <c r="AA751" s="20">
        <f>IFERROR(U751/Z751,"")</f>
        <v>1.0856425229914768</v>
      </c>
      <c r="AB751" s="4" t="str">
        <f>IF(OR(N751&lt;&gt;"REPORTED",U751=""),"NOT_APPLICABLE",IF(OR(AA751&lt;Unit_Value_Review_QC!$I$6,AA751&gt;Unit_Value_Review_QC!$I$5),"REVIEW","WITHIN_BAND"))</f>
        <v>WITHIN_BAND</v>
      </c>
    </row>
    <row r="752" spans="1:28">
      <c r="A752" s="1" t="s">
        <v>1138</v>
      </c>
      <c r="B752" s="6">
        <v>44013</v>
      </c>
      <c r="C752" s="1">
        <v>202007</v>
      </c>
      <c r="D752" s="1">
        <v>2020</v>
      </c>
      <c r="E752" s="1">
        <v>7</v>
      </c>
      <c r="F752" s="4" t="s">
        <v>278</v>
      </c>
      <c r="G752" s="4" t="s">
        <v>279</v>
      </c>
      <c r="H752" s="1">
        <v>52</v>
      </c>
      <c r="I752" s="4" t="s">
        <v>296</v>
      </c>
      <c r="J752" s="1" t="s">
        <v>297</v>
      </c>
      <c r="K752" s="1" t="s">
        <v>383</v>
      </c>
      <c r="L752" s="1">
        <v>3</v>
      </c>
      <c r="M752" s="1">
        <v>1</v>
      </c>
      <c r="N752" s="1" t="s">
        <v>384</v>
      </c>
      <c r="O752" s="1" t="s">
        <v>385</v>
      </c>
      <c r="P752" s="1">
        <v>0</v>
      </c>
      <c r="Q752" s="8">
        <v>741073</v>
      </c>
      <c r="R752" s="8">
        <v>24819</v>
      </c>
      <c r="S752" s="8">
        <v>80781</v>
      </c>
      <c r="T752" s="8" t="s">
        <v>386</v>
      </c>
      <c r="U752" s="9">
        <f>IF(R752&gt;0,Q752/R752,"")</f>
        <v>29.859099883154034</v>
      </c>
      <c r="V752" s="10">
        <f>SUMIFS(fct_world_monthly!$J$2:$J$361,fct_world_monthly!$C$2:$C$361,C752,fct_world_monthly!$F$2:$F$361,F752)</f>
        <v>19996720</v>
      </c>
      <c r="W752" s="11">
        <f>IF(V752&gt;0,Q752/V752,"")</f>
        <v>3.7059727795358439E-2</v>
      </c>
      <c r="X752" s="1" t="s">
        <v>232</v>
      </c>
      <c r="Y752" s="1" t="s">
        <v>166</v>
      </c>
      <c r="Z752" s="19">
        <f>IF(U752="","",SUMIFS(Unit_Value_Review_QC!$K$10:$K$53,Unit_Value_Review_QC!$I$10:$I$53,"PARTNER|"&amp;F752&amp;"|"&amp;I752))</f>
        <v>35.036766549381447</v>
      </c>
      <c r="AA752" s="20">
        <f>IFERROR(U752/Z752,"")</f>
        <v>0.85222190355579996</v>
      </c>
      <c r="AB752" s="4" t="str">
        <f>IF(OR(N752&lt;&gt;"REPORTED",U752=""),"NOT_APPLICABLE",IF(OR(AA752&lt;Unit_Value_Review_QC!$I$6,AA752&gt;Unit_Value_Review_QC!$I$5),"REVIEW","WITHIN_BAND"))</f>
        <v>WITHIN_BAND</v>
      </c>
    </row>
    <row r="753" spans="1:28">
      <c r="A753" s="1" t="s">
        <v>1139</v>
      </c>
      <c r="B753" s="6">
        <v>44013</v>
      </c>
      <c r="C753" s="1">
        <v>202007</v>
      </c>
      <c r="D753" s="1">
        <v>2020</v>
      </c>
      <c r="E753" s="1">
        <v>7</v>
      </c>
      <c r="F753" s="4" t="s">
        <v>278</v>
      </c>
      <c r="G753" s="4" t="s">
        <v>279</v>
      </c>
      <c r="H753" s="1">
        <v>204</v>
      </c>
      <c r="I753" s="4" t="s">
        <v>301</v>
      </c>
      <c r="J753" s="1" t="s">
        <v>302</v>
      </c>
      <c r="K753" s="1" t="s">
        <v>383</v>
      </c>
      <c r="L753" s="1">
        <v>3</v>
      </c>
      <c r="M753" s="1">
        <v>1</v>
      </c>
      <c r="N753" s="1" t="s">
        <v>384</v>
      </c>
      <c r="O753" s="1" t="s">
        <v>385</v>
      </c>
      <c r="P753" s="1">
        <v>0</v>
      </c>
      <c r="Q753" s="8">
        <v>88716</v>
      </c>
      <c r="R753" s="8">
        <v>2059</v>
      </c>
      <c r="S753" s="8">
        <v>6632</v>
      </c>
      <c r="T753" s="8" t="s">
        <v>386</v>
      </c>
      <c r="U753" s="9">
        <f>IF(R753&gt;0,Q753/R753,"")</f>
        <v>43.086935405536671</v>
      </c>
      <c r="V753" s="10">
        <f>SUMIFS(fct_world_monthly!$J$2:$J$361,fct_world_monthly!$C$2:$C$361,C753,fct_world_monthly!$F$2:$F$361,F753)</f>
        <v>19996720</v>
      </c>
      <c r="W753" s="11">
        <f>IF(V753&gt;0,Q753/V753,"")</f>
        <v>4.436527590524846E-3</v>
      </c>
      <c r="X753" s="1" t="s">
        <v>232</v>
      </c>
      <c r="Y753" s="1" t="s">
        <v>166</v>
      </c>
      <c r="Z753" s="19">
        <f>IF(U753="","",SUMIFS(Unit_Value_Review_QC!$K$10:$K$53,Unit_Value_Review_QC!$I$10:$I$53,"PARTNER|"&amp;F753&amp;"|"&amp;I753))</f>
        <v>33.195880622110131</v>
      </c>
      <c r="AA753" s="20">
        <f>IFERROR(U753/Z753,"")</f>
        <v>1.2979603070640819</v>
      </c>
      <c r="AB753" s="4" t="str">
        <f>IF(OR(N753&lt;&gt;"REPORTED",U753=""),"NOT_APPLICABLE",IF(OR(AA753&lt;Unit_Value_Review_QC!$I$6,AA753&gt;Unit_Value_Review_QC!$I$5),"REVIEW","WITHIN_BAND"))</f>
        <v>WITHIN_BAND</v>
      </c>
    </row>
    <row r="754" spans="1:28">
      <c r="A754" s="1" t="s">
        <v>1140</v>
      </c>
      <c r="B754" s="6">
        <v>44013</v>
      </c>
      <c r="C754" s="1">
        <v>202007</v>
      </c>
      <c r="D754" s="1">
        <v>2020</v>
      </c>
      <c r="E754" s="1">
        <v>7</v>
      </c>
      <c r="F754" s="4" t="s">
        <v>278</v>
      </c>
      <c r="G754" s="4" t="s">
        <v>279</v>
      </c>
      <c r="H754" s="1">
        <v>662</v>
      </c>
      <c r="I754" s="4" t="s">
        <v>304</v>
      </c>
      <c r="J754" s="1" t="s">
        <v>305</v>
      </c>
      <c r="K754" s="1" t="s">
        <v>383</v>
      </c>
      <c r="L754" s="1">
        <v>3</v>
      </c>
      <c r="M754" s="1">
        <v>1</v>
      </c>
      <c r="N754" s="1" t="s">
        <v>384</v>
      </c>
      <c r="O754" s="1" t="s">
        <v>385</v>
      </c>
      <c r="P754" s="1">
        <v>0</v>
      </c>
      <c r="Q754" s="8">
        <v>23775</v>
      </c>
      <c r="R754" s="8">
        <v>3163</v>
      </c>
      <c r="S754" s="8">
        <v>7194</v>
      </c>
      <c r="T754" s="8" t="s">
        <v>386</v>
      </c>
      <c r="U754" s="9">
        <f>IF(R754&gt;0,Q754/R754,"")</f>
        <v>7.5165981662978183</v>
      </c>
      <c r="V754" s="10">
        <f>SUMIFS(fct_world_monthly!$J$2:$J$361,fct_world_monthly!$C$2:$C$361,C754,fct_world_monthly!$F$2:$F$361,F754)</f>
        <v>19996720</v>
      </c>
      <c r="W754" s="11">
        <f>IF(V754&gt;0,Q754/V754,"")</f>
        <v>1.1889449869778644E-3</v>
      </c>
      <c r="X754" s="1" t="s">
        <v>232</v>
      </c>
      <c r="Y754" s="1" t="s">
        <v>166</v>
      </c>
      <c r="Z754" s="19">
        <f>IF(U754="","",SUMIFS(Unit_Value_Review_QC!$K$10:$K$53,Unit_Value_Review_QC!$I$10:$I$53,"PARTNER|"&amp;F754&amp;"|"&amp;I754))</f>
        <v>11.552282298889692</v>
      </c>
      <c r="AA754" s="20">
        <f>IFERROR(U754/Z754,"")</f>
        <v>0.65065914871386499</v>
      </c>
      <c r="AB754" s="4" t="str">
        <f>IF(OR(N754&lt;&gt;"REPORTED",U754=""),"NOT_APPLICABLE",IF(OR(AA754&lt;Unit_Value_Review_QC!$I$6,AA754&gt;Unit_Value_Review_QC!$I$5),"REVIEW","WITHIN_BAND"))</f>
        <v>WITHIN_BAND</v>
      </c>
    </row>
    <row r="755" spans="1:28">
      <c r="A755" s="1" t="s">
        <v>1141</v>
      </c>
      <c r="B755" s="6">
        <v>44013</v>
      </c>
      <c r="C755" s="1">
        <v>202007</v>
      </c>
      <c r="D755" s="1">
        <v>2020</v>
      </c>
      <c r="E755" s="1">
        <v>7</v>
      </c>
      <c r="F755" s="4" t="s">
        <v>278</v>
      </c>
      <c r="G755" s="4" t="s">
        <v>279</v>
      </c>
      <c r="H755" s="1">
        <v>664</v>
      </c>
      <c r="I755" s="4" t="s">
        <v>307</v>
      </c>
      <c r="J755" s="1" t="s">
        <v>308</v>
      </c>
      <c r="K755" s="1" t="s">
        <v>383</v>
      </c>
      <c r="L755" s="1">
        <v>3</v>
      </c>
      <c r="M755" s="1">
        <v>1</v>
      </c>
      <c r="N755" s="1" t="s">
        <v>384</v>
      </c>
      <c r="O755" s="1" t="s">
        <v>385</v>
      </c>
      <c r="P755" s="1">
        <v>0</v>
      </c>
      <c r="Q755" s="8">
        <v>1329925</v>
      </c>
      <c r="R755" s="8">
        <v>59350</v>
      </c>
      <c r="S755" s="8">
        <v>242346</v>
      </c>
      <c r="T755" s="8" t="s">
        <v>386</v>
      </c>
      <c r="U755" s="9">
        <f>IF(R755&gt;0,Q755/R755,"")</f>
        <v>22.408171861836564</v>
      </c>
      <c r="V755" s="10">
        <f>SUMIFS(fct_world_monthly!$J$2:$J$361,fct_world_monthly!$C$2:$C$361,C755,fct_world_monthly!$F$2:$F$361,F755)</f>
        <v>19996720</v>
      </c>
      <c r="W755" s="11">
        <f>IF(V755&gt;0,Q755/V755,"")</f>
        <v>6.6507157173776504E-2</v>
      </c>
      <c r="X755" s="1" t="s">
        <v>232</v>
      </c>
      <c r="Y755" s="1" t="s">
        <v>166</v>
      </c>
      <c r="Z755" s="19">
        <f>IF(U755="","",SUMIFS(Unit_Value_Review_QC!$K$10:$K$53,Unit_Value_Review_QC!$I$10:$I$53,"PARTNER|"&amp;F755&amp;"|"&amp;I755))</f>
        <v>20.753901094655859</v>
      </c>
      <c r="AA755" s="20">
        <f>IFERROR(U755/Z755,"")</f>
        <v>1.0797089067561703</v>
      </c>
      <c r="AB755" s="4" t="str">
        <f>IF(OR(N755&lt;&gt;"REPORTED",U755=""),"NOT_APPLICABLE",IF(OR(AA755&lt;Unit_Value_Review_QC!$I$6,AA755&gt;Unit_Value_Review_QC!$I$5),"REVIEW","WITHIN_BAND"))</f>
        <v>WITHIN_BAND</v>
      </c>
    </row>
    <row r="756" spans="1:28">
      <c r="A756" s="1" t="s">
        <v>1142</v>
      </c>
      <c r="B756" s="6">
        <v>44013</v>
      </c>
      <c r="C756" s="1">
        <v>202007</v>
      </c>
      <c r="D756" s="1">
        <v>2020</v>
      </c>
      <c r="E756" s="1">
        <v>7</v>
      </c>
      <c r="F756" s="4" t="s">
        <v>278</v>
      </c>
      <c r="G756" s="4" t="s">
        <v>279</v>
      </c>
      <c r="H756" s="1">
        <v>666</v>
      </c>
      <c r="I756" s="4" t="s">
        <v>310</v>
      </c>
      <c r="J756" s="1" t="s">
        <v>311</v>
      </c>
      <c r="K756" s="1" t="s">
        <v>383</v>
      </c>
      <c r="L756" s="1">
        <v>3</v>
      </c>
      <c r="M756" s="1">
        <v>1</v>
      </c>
      <c r="N756" s="1" t="s">
        <v>384</v>
      </c>
      <c r="O756" s="1" t="s">
        <v>385</v>
      </c>
      <c r="P756" s="1">
        <v>0</v>
      </c>
      <c r="Q756" s="8">
        <v>4637848</v>
      </c>
      <c r="R756" s="8">
        <v>295390</v>
      </c>
      <c r="S756" s="8">
        <v>1205984</v>
      </c>
      <c r="T756" s="8" t="s">
        <v>386</v>
      </c>
      <c r="U756" s="9">
        <f>IF(R756&gt;0,Q756/R756,"")</f>
        <v>15.700761704864755</v>
      </c>
      <c r="V756" s="10">
        <f>SUMIFS(fct_world_monthly!$J$2:$J$361,fct_world_monthly!$C$2:$C$361,C756,fct_world_monthly!$F$2:$F$361,F756)</f>
        <v>19996720</v>
      </c>
      <c r="W756" s="11">
        <f>IF(V756&gt;0,Q756/V756,"")</f>
        <v>0.23193043659160104</v>
      </c>
      <c r="X756" s="1" t="s">
        <v>232</v>
      </c>
      <c r="Y756" s="1" t="s">
        <v>166</v>
      </c>
      <c r="Z756" s="19">
        <f>IF(U756="","",SUMIFS(Unit_Value_Review_QC!$K$10:$K$53,Unit_Value_Review_QC!$I$10:$I$53,"PARTNER|"&amp;F756&amp;"|"&amp;I756))</f>
        <v>16.653214733323903</v>
      </c>
      <c r="AA756" s="20">
        <f>IFERROR(U756/Z756,"")</f>
        <v>0.94280665662989127</v>
      </c>
      <c r="AB756" s="4" t="str">
        <f>IF(OR(N756&lt;&gt;"REPORTED",U756=""),"NOT_APPLICABLE",IF(OR(AA756&lt;Unit_Value_Review_QC!$I$6,AA756&gt;Unit_Value_Review_QC!$I$5),"REVIEW","WITHIN_BAND"))</f>
        <v>WITHIN_BAND</v>
      </c>
    </row>
    <row r="757" spans="1:28">
      <c r="A757" s="1" t="s">
        <v>1143</v>
      </c>
      <c r="B757" s="6">
        <v>44013</v>
      </c>
      <c r="C757" s="1">
        <v>202007</v>
      </c>
      <c r="D757" s="1">
        <v>2020</v>
      </c>
      <c r="E757" s="1">
        <v>7</v>
      </c>
      <c r="F757" s="4" t="s">
        <v>278</v>
      </c>
      <c r="G757" s="4" t="s">
        <v>279</v>
      </c>
      <c r="H757" s="1">
        <v>669</v>
      </c>
      <c r="I757" s="4" t="s">
        <v>313</v>
      </c>
      <c r="J757" s="1" t="s">
        <v>314</v>
      </c>
      <c r="K757" s="1" t="s">
        <v>383</v>
      </c>
      <c r="L757" s="1">
        <v>3</v>
      </c>
      <c r="M757" s="1">
        <v>1</v>
      </c>
      <c r="N757" s="1" t="s">
        <v>384</v>
      </c>
      <c r="O757" s="1" t="s">
        <v>385</v>
      </c>
      <c r="P757" s="1">
        <v>0</v>
      </c>
      <c r="Q757" s="8">
        <v>180937</v>
      </c>
      <c r="R757" s="8">
        <v>8830</v>
      </c>
      <c r="S757" s="8">
        <v>36261</v>
      </c>
      <c r="T757" s="8" t="s">
        <v>386</v>
      </c>
      <c r="U757" s="9">
        <f>IF(R757&gt;0,Q757/R757,"")</f>
        <v>20.491166477916195</v>
      </c>
      <c r="V757" s="10">
        <f>SUMIFS(fct_world_monthly!$J$2:$J$361,fct_world_monthly!$C$2:$C$361,C757,fct_world_monthly!$F$2:$F$361,F757)</f>
        <v>19996720</v>
      </c>
      <c r="W757" s="11">
        <f>IF(V757&gt;0,Q757/V757,"")</f>
        <v>9.0483339267639889E-3</v>
      </c>
      <c r="X757" s="1" t="s">
        <v>232</v>
      </c>
      <c r="Y757" s="1" t="s">
        <v>166</v>
      </c>
      <c r="Z757" s="19">
        <f>IF(U757="","",SUMIFS(Unit_Value_Review_QC!$K$10:$K$53,Unit_Value_Review_QC!$I$10:$I$53,"PARTNER|"&amp;F757&amp;"|"&amp;I757))</f>
        <v>20.668787815742178</v>
      </c>
      <c r="AA757" s="20">
        <f>IFERROR(U757/Z757,"")</f>
        <v>0.99140630116243689</v>
      </c>
      <c r="AB757" s="4" t="str">
        <f>IF(OR(N757&lt;&gt;"REPORTED",U757=""),"NOT_APPLICABLE",IF(OR(AA757&lt;Unit_Value_Review_QC!$I$6,AA757&gt;Unit_Value_Review_QC!$I$5),"REVIEW","WITHIN_BAND"))</f>
        <v>WITHIN_BAND</v>
      </c>
    </row>
    <row r="758" spans="1:28">
      <c r="A758" s="1" t="s">
        <v>1144</v>
      </c>
      <c r="B758" s="6">
        <v>44013</v>
      </c>
      <c r="C758" s="1">
        <v>202007</v>
      </c>
      <c r="D758" s="1">
        <v>2020</v>
      </c>
      <c r="E758" s="1">
        <v>7</v>
      </c>
      <c r="F758" s="4" t="s">
        <v>278</v>
      </c>
      <c r="G758" s="4" t="s">
        <v>279</v>
      </c>
      <c r="H758" s="1">
        <v>676</v>
      </c>
      <c r="I758" s="4" t="s">
        <v>316</v>
      </c>
      <c r="J758" s="1" t="s">
        <v>317</v>
      </c>
      <c r="K758" s="1" t="s">
        <v>383</v>
      </c>
      <c r="L758" s="1">
        <v>3</v>
      </c>
      <c r="M758" s="1">
        <v>1</v>
      </c>
      <c r="N758" s="1" t="s">
        <v>384</v>
      </c>
      <c r="O758" s="1" t="s">
        <v>385</v>
      </c>
      <c r="P758" s="1">
        <v>0</v>
      </c>
      <c r="Q758" s="8">
        <v>139343</v>
      </c>
      <c r="R758" s="8">
        <v>3992</v>
      </c>
      <c r="S758" s="8">
        <v>26349</v>
      </c>
      <c r="T758" s="8" t="s">
        <v>386</v>
      </c>
      <c r="U758" s="9">
        <f>IF(R758&gt;0,Q758/R758,"")</f>
        <v>34.905561122244492</v>
      </c>
      <c r="V758" s="10">
        <f>SUMIFS(fct_world_monthly!$J$2:$J$361,fct_world_monthly!$C$2:$C$361,C758,fct_world_monthly!$F$2:$F$361,F758)</f>
        <v>19996720</v>
      </c>
      <c r="W758" s="11">
        <f>IF(V758&gt;0,Q758/V758,"")</f>
        <v>6.9682928000192029E-3</v>
      </c>
      <c r="X758" s="1" t="s">
        <v>232</v>
      </c>
      <c r="Y758" s="1" t="s">
        <v>166</v>
      </c>
      <c r="Z758" s="19">
        <f>IF(U758="","",SUMIFS(Unit_Value_Review_QC!$K$10:$K$53,Unit_Value_Review_QC!$I$10:$I$53,"PARTNER|"&amp;F758&amp;"|"&amp;I758))</f>
        <v>22.71683967704729</v>
      </c>
      <c r="AA758" s="20">
        <f>IFERROR(U758/Z758,"")</f>
        <v>1.5365500491475705</v>
      </c>
      <c r="AB758" s="4" t="str">
        <f>IF(OR(N758&lt;&gt;"REPORTED",U758=""),"NOT_APPLICABLE",IF(OR(AA758&lt;Unit_Value_Review_QC!$I$6,AA758&gt;Unit_Value_Review_QC!$I$5),"REVIEW","WITHIN_BAND"))</f>
        <v>WITHIN_BAND</v>
      </c>
    </row>
    <row r="759" spans="1:28">
      <c r="A759" s="1" t="s">
        <v>1145</v>
      </c>
      <c r="B759" s="6">
        <v>44013</v>
      </c>
      <c r="C759" s="1">
        <v>202007</v>
      </c>
      <c r="D759" s="1">
        <v>2020</v>
      </c>
      <c r="E759" s="1">
        <v>7</v>
      </c>
      <c r="F759" s="4" t="s">
        <v>278</v>
      </c>
      <c r="G759" s="4" t="s">
        <v>279</v>
      </c>
      <c r="H759" s="1">
        <v>690</v>
      </c>
      <c r="I759" s="4" t="s">
        <v>319</v>
      </c>
      <c r="J759" s="1" t="s">
        <v>320</v>
      </c>
      <c r="K759" s="1" t="s">
        <v>383</v>
      </c>
      <c r="L759" s="1">
        <v>3</v>
      </c>
      <c r="M759" s="1">
        <v>1</v>
      </c>
      <c r="N759" s="1" t="s">
        <v>384</v>
      </c>
      <c r="O759" s="1" t="s">
        <v>385</v>
      </c>
      <c r="P759" s="1">
        <v>0</v>
      </c>
      <c r="Q759" s="8">
        <v>483247</v>
      </c>
      <c r="R759" s="8">
        <v>16724</v>
      </c>
      <c r="S759" s="8">
        <v>50724</v>
      </c>
      <c r="T759" s="8" t="s">
        <v>386</v>
      </c>
      <c r="U759" s="9">
        <f>IF(R759&gt;0,Q759/R759,"")</f>
        <v>28.895419756039225</v>
      </c>
      <c r="V759" s="10">
        <f>SUMIFS(fct_world_monthly!$J$2:$J$361,fct_world_monthly!$C$2:$C$361,C759,fct_world_monthly!$F$2:$F$361,F759)</f>
        <v>19996720</v>
      </c>
      <c r="W759" s="11">
        <f>IF(V759&gt;0,Q759/V759,"")</f>
        <v>2.416631327537716E-2</v>
      </c>
      <c r="X759" s="1" t="s">
        <v>232</v>
      </c>
      <c r="Y759" s="1" t="s">
        <v>166</v>
      </c>
      <c r="Z759" s="19">
        <f>IF(U759="","",SUMIFS(Unit_Value_Review_QC!$K$10:$K$53,Unit_Value_Review_QC!$I$10:$I$53,"PARTNER|"&amp;F759&amp;"|"&amp;I759))</f>
        <v>28.158453665195097</v>
      </c>
      <c r="AA759" s="20">
        <f>IFERROR(U759/Z759,"")</f>
        <v>1.0261721080144057</v>
      </c>
      <c r="AB759" s="4" t="str">
        <f>IF(OR(N759&lt;&gt;"REPORTED",U759=""),"NOT_APPLICABLE",IF(OR(AA759&lt;Unit_Value_Review_QC!$I$6,AA759&gt;Unit_Value_Review_QC!$I$5),"REVIEW","WITHIN_BAND"))</f>
        <v>WITHIN_BAND</v>
      </c>
    </row>
    <row r="760" spans="1:28">
      <c r="A760" s="1" t="s">
        <v>1146</v>
      </c>
      <c r="B760" s="6">
        <v>44013</v>
      </c>
      <c r="C760" s="1">
        <v>202007</v>
      </c>
      <c r="D760" s="1">
        <v>2020</v>
      </c>
      <c r="E760" s="1">
        <v>7</v>
      </c>
      <c r="F760" s="4" t="s">
        <v>278</v>
      </c>
      <c r="G760" s="4" t="s">
        <v>279</v>
      </c>
      <c r="H760" s="1">
        <v>696</v>
      </c>
      <c r="I760" s="4" t="s">
        <v>322</v>
      </c>
      <c r="J760" s="1" t="s">
        <v>323</v>
      </c>
      <c r="K760" s="1" t="s">
        <v>383</v>
      </c>
      <c r="L760" s="1">
        <v>3</v>
      </c>
      <c r="M760" s="1">
        <v>1</v>
      </c>
      <c r="N760" s="1" t="s">
        <v>384</v>
      </c>
      <c r="O760" s="1" t="s">
        <v>385</v>
      </c>
      <c r="P760" s="1">
        <v>0</v>
      </c>
      <c r="Q760" s="8">
        <v>575441</v>
      </c>
      <c r="R760" s="8">
        <v>22507</v>
      </c>
      <c r="S760" s="8">
        <v>73915</v>
      </c>
      <c r="T760" s="8" t="s">
        <v>386</v>
      </c>
      <c r="U760" s="9">
        <f>IF(R760&gt;0,Q760/R760,"")</f>
        <v>25.567201315146399</v>
      </c>
      <c r="V760" s="10">
        <f>SUMIFS(fct_world_monthly!$J$2:$J$361,fct_world_monthly!$C$2:$C$361,C760,fct_world_monthly!$F$2:$F$361,F760)</f>
        <v>19996720</v>
      </c>
      <c r="W760" s="11">
        <f>IF(V760&gt;0,Q760/V760,"")</f>
        <v>2.877676939017999E-2</v>
      </c>
      <c r="X760" s="1" t="s">
        <v>232</v>
      </c>
      <c r="Y760" s="1" t="s">
        <v>166</v>
      </c>
      <c r="Z760" s="19">
        <f>IF(U760="","",SUMIFS(Unit_Value_Review_QC!$K$10:$K$53,Unit_Value_Review_QC!$I$10:$I$53,"PARTNER|"&amp;F760&amp;"|"&amp;I760))</f>
        <v>25.266638688646662</v>
      </c>
      <c r="AA760" s="20">
        <f>IFERROR(U760/Z760,"")</f>
        <v>1.0118956316351961</v>
      </c>
      <c r="AB760" s="4" t="str">
        <f>IF(OR(N760&lt;&gt;"REPORTED",U760=""),"NOT_APPLICABLE",IF(OR(AA760&lt;Unit_Value_Review_QC!$I$6,AA760&gt;Unit_Value_Review_QC!$I$5),"REVIEW","WITHIN_BAND"))</f>
        <v>WITHIN_BAND</v>
      </c>
    </row>
    <row r="761" spans="1:28">
      <c r="A761" s="1" t="s">
        <v>1147</v>
      </c>
      <c r="B761" s="6">
        <v>44013</v>
      </c>
      <c r="C761" s="1">
        <v>202007</v>
      </c>
      <c r="D761" s="1">
        <v>2020</v>
      </c>
      <c r="E761" s="1">
        <v>7</v>
      </c>
      <c r="F761" s="4" t="s">
        <v>278</v>
      </c>
      <c r="G761" s="4" t="s">
        <v>279</v>
      </c>
      <c r="H761" s="1">
        <v>720</v>
      </c>
      <c r="I761" s="4" t="s">
        <v>325</v>
      </c>
      <c r="J761" s="1" t="s">
        <v>326</v>
      </c>
      <c r="K761" s="1" t="s">
        <v>383</v>
      </c>
      <c r="L761" s="1">
        <v>3</v>
      </c>
      <c r="M761" s="1">
        <v>1</v>
      </c>
      <c r="N761" s="1" t="s">
        <v>384</v>
      </c>
      <c r="O761" s="1" t="s">
        <v>385</v>
      </c>
      <c r="P761" s="1">
        <v>0</v>
      </c>
      <c r="Q761" s="8">
        <v>1128628</v>
      </c>
      <c r="R761" s="8">
        <v>52724</v>
      </c>
      <c r="S761" s="8">
        <v>145815</v>
      </c>
      <c r="T761" s="8" t="s">
        <v>386</v>
      </c>
      <c r="U761" s="9">
        <f>IF(R761&gt;0,Q761/R761,"")</f>
        <v>21.40634246263561</v>
      </c>
      <c r="V761" s="10">
        <f>SUMIFS(fct_world_monthly!$J$2:$J$361,fct_world_monthly!$C$2:$C$361,C761,fct_world_monthly!$F$2:$F$361,F761)</f>
        <v>19996720</v>
      </c>
      <c r="W761" s="11">
        <f>IF(V761&gt;0,Q761/V761,"")</f>
        <v>5.6440656267627891E-2</v>
      </c>
      <c r="X761" s="1" t="s">
        <v>232</v>
      </c>
      <c r="Y761" s="1" t="s">
        <v>166</v>
      </c>
      <c r="Z761" s="19">
        <f>IF(U761="","",SUMIFS(Unit_Value_Review_QC!$K$10:$K$53,Unit_Value_Review_QC!$I$10:$I$53,"PARTNER|"&amp;F761&amp;"|"&amp;I761))</f>
        <v>23.211497613909994</v>
      </c>
      <c r="AA761" s="20">
        <f>IFERROR(U761/Z761,"")</f>
        <v>0.92223013002863696</v>
      </c>
      <c r="AB761" s="4" t="str">
        <f>IF(OR(N761&lt;&gt;"REPORTED",U761=""),"NOT_APPLICABLE",IF(OR(AA761&lt;Unit_Value_Review_QC!$I$6,AA761&gt;Unit_Value_Review_QC!$I$5),"REVIEW","WITHIN_BAND"))</f>
        <v>WITHIN_BAND</v>
      </c>
    </row>
    <row r="762" spans="1:28">
      <c r="A762" s="1" t="s">
        <v>1148</v>
      </c>
      <c r="B762" s="6">
        <v>44044</v>
      </c>
      <c r="C762" s="1">
        <v>202008</v>
      </c>
      <c r="D762" s="1">
        <v>2020</v>
      </c>
      <c r="E762" s="1">
        <v>8</v>
      </c>
      <c r="F762" s="4" t="s">
        <v>256</v>
      </c>
      <c r="G762" s="4" t="s">
        <v>258</v>
      </c>
      <c r="H762" s="1">
        <v>52</v>
      </c>
      <c r="I762" s="4" t="s">
        <v>296</v>
      </c>
      <c r="J762" s="1" t="s">
        <v>297</v>
      </c>
      <c r="K762" s="1" t="s">
        <v>383</v>
      </c>
      <c r="L762" s="1">
        <v>3</v>
      </c>
      <c r="M762" s="1">
        <v>1</v>
      </c>
      <c r="N762" s="1" t="s">
        <v>384</v>
      </c>
      <c r="O762" s="1" t="s">
        <v>385</v>
      </c>
      <c r="P762" s="1">
        <v>0</v>
      </c>
      <c r="Q762" s="8">
        <v>15940464</v>
      </c>
      <c r="R762" s="8">
        <v>960306</v>
      </c>
      <c r="S762" s="8">
        <v>5006433</v>
      </c>
      <c r="T762" s="8" t="s">
        <v>386</v>
      </c>
      <c r="U762" s="9">
        <f>IF(R762&gt;0,Q762/R762,"")</f>
        <v>16.599358954333308</v>
      </c>
      <c r="V762" s="10">
        <f>SUMIFS(fct_world_monthly!$J$2:$J$361,fct_world_monthly!$C$2:$C$361,C762,fct_world_monthly!$F$2:$F$361,F762)</f>
        <v>114522969</v>
      </c>
      <c r="W762" s="11">
        <f>IF(V762&gt;0,Q762/V762,"")</f>
        <v>0.1391901043012603</v>
      </c>
      <c r="X762" s="1" t="s">
        <v>232</v>
      </c>
      <c r="Y762" s="1" t="s">
        <v>166</v>
      </c>
      <c r="Z762" s="19">
        <f>IF(U762="","",SUMIFS(Unit_Value_Review_QC!$K$10:$K$53,Unit_Value_Review_QC!$I$10:$I$53,"PARTNER|"&amp;F762&amp;"|"&amp;I762))</f>
        <v>20.461444760337919</v>
      </c>
      <c r="AA762" s="20">
        <f>IFERROR(U762/Z762,"")</f>
        <v>0.81125058121551585</v>
      </c>
      <c r="AB762" s="4" t="str">
        <f>IF(OR(N762&lt;&gt;"REPORTED",U762=""),"NOT_APPLICABLE",IF(OR(AA762&lt;Unit_Value_Review_QC!$I$6,AA762&gt;Unit_Value_Review_QC!$I$5),"REVIEW","WITHIN_BAND"))</f>
        <v>WITHIN_BAND</v>
      </c>
    </row>
    <row r="763" spans="1:28">
      <c r="A763" s="1" t="s">
        <v>1149</v>
      </c>
      <c r="B763" s="6">
        <v>44044</v>
      </c>
      <c r="C763" s="1">
        <v>202008</v>
      </c>
      <c r="D763" s="1">
        <v>2020</v>
      </c>
      <c r="E763" s="1">
        <v>8</v>
      </c>
      <c r="F763" s="4" t="s">
        <v>256</v>
      </c>
      <c r="G763" s="4" t="s">
        <v>258</v>
      </c>
      <c r="H763" s="1">
        <v>204</v>
      </c>
      <c r="I763" s="4" t="s">
        <v>301</v>
      </c>
      <c r="J763" s="1" t="s">
        <v>302</v>
      </c>
      <c r="K763" s="1" t="s">
        <v>383</v>
      </c>
      <c r="L763" s="1">
        <v>3</v>
      </c>
      <c r="M763" s="1">
        <v>1</v>
      </c>
      <c r="N763" s="1" t="s">
        <v>384</v>
      </c>
      <c r="O763" s="1" t="s">
        <v>385</v>
      </c>
      <c r="P763" s="1">
        <v>0</v>
      </c>
      <c r="Q763" s="8">
        <v>693446</v>
      </c>
      <c r="R763" s="8">
        <v>108544</v>
      </c>
      <c r="S763" s="8">
        <v>595384</v>
      </c>
      <c r="T763" s="8" t="s">
        <v>386</v>
      </c>
      <c r="U763" s="9">
        <f>IF(R763&gt;0,Q763/R763,"")</f>
        <v>6.3886165978773581</v>
      </c>
      <c r="V763" s="10">
        <f>SUMIFS(fct_world_monthly!$J$2:$J$361,fct_world_monthly!$C$2:$C$361,C763,fct_world_monthly!$F$2:$F$361,F763)</f>
        <v>114522969</v>
      </c>
      <c r="W763" s="11">
        <f>IF(V763&gt;0,Q763/V763,"")</f>
        <v>6.055082277861658E-3</v>
      </c>
      <c r="X763" s="1" t="s">
        <v>232</v>
      </c>
      <c r="Y763" s="1" t="s">
        <v>166</v>
      </c>
      <c r="Z763" s="19">
        <f>IF(U763="","",SUMIFS(Unit_Value_Review_QC!$K$10:$K$53,Unit_Value_Review_QC!$I$10:$I$53,"PARTNER|"&amp;F763&amp;"|"&amp;I763))</f>
        <v>7.8392981154747989</v>
      </c>
      <c r="AA763" s="20">
        <f>IFERROR(U763/Z763,"")</f>
        <v>0.81494752511914414</v>
      </c>
      <c r="AB763" s="4" t="str">
        <f>IF(OR(N763&lt;&gt;"REPORTED",U763=""),"NOT_APPLICABLE",IF(OR(AA763&lt;Unit_Value_Review_QC!$I$6,AA763&gt;Unit_Value_Review_QC!$I$5),"REVIEW","WITHIN_BAND"))</f>
        <v>WITHIN_BAND</v>
      </c>
    </row>
    <row r="764" spans="1:28">
      <c r="A764" s="1" t="s">
        <v>1150</v>
      </c>
      <c r="B764" s="6">
        <v>44044</v>
      </c>
      <c r="C764" s="1">
        <v>202008</v>
      </c>
      <c r="D764" s="1">
        <v>2020</v>
      </c>
      <c r="E764" s="1">
        <v>8</v>
      </c>
      <c r="F764" s="4" t="s">
        <v>256</v>
      </c>
      <c r="G764" s="4" t="s">
        <v>258</v>
      </c>
      <c r="H764" s="1">
        <v>662</v>
      </c>
      <c r="I764" s="4" t="s">
        <v>304</v>
      </c>
      <c r="J764" s="1" t="s">
        <v>305</v>
      </c>
      <c r="K764" s="1" t="s">
        <v>383</v>
      </c>
      <c r="L764" s="1">
        <v>3</v>
      </c>
      <c r="M764" s="1">
        <v>1</v>
      </c>
      <c r="N764" s="1" t="s">
        <v>384</v>
      </c>
      <c r="O764" s="1" t="s">
        <v>385</v>
      </c>
      <c r="P764" s="1">
        <v>0</v>
      </c>
      <c r="Q764" s="8">
        <v>4629067</v>
      </c>
      <c r="R764" s="8">
        <v>415088</v>
      </c>
      <c r="S764" s="8">
        <v>1644470</v>
      </c>
      <c r="T764" s="8" t="s">
        <v>386</v>
      </c>
      <c r="U764" s="9">
        <f>IF(R764&gt;0,Q764/R764,"")</f>
        <v>11.152013548934201</v>
      </c>
      <c r="V764" s="10">
        <f>SUMIFS(fct_world_monthly!$J$2:$J$361,fct_world_monthly!$C$2:$C$361,C764,fct_world_monthly!$F$2:$F$361,F764)</f>
        <v>114522969</v>
      </c>
      <c r="W764" s="11">
        <f>IF(V764&gt;0,Q764/V764,"")</f>
        <v>4.0420424308070461E-2</v>
      </c>
      <c r="X764" s="1" t="s">
        <v>232</v>
      </c>
      <c r="Y764" s="1" t="s">
        <v>166</v>
      </c>
      <c r="Z764" s="19">
        <f>IF(U764="","",SUMIFS(Unit_Value_Review_QC!$K$10:$K$53,Unit_Value_Review_QC!$I$10:$I$53,"PARTNER|"&amp;F764&amp;"|"&amp;I764))</f>
        <v>10.235891461787936</v>
      </c>
      <c r="AA764" s="20">
        <f>IFERROR(U764/Z764,"")</f>
        <v>1.0895009575439796</v>
      </c>
      <c r="AB764" s="4" t="str">
        <f>IF(OR(N764&lt;&gt;"REPORTED",U764=""),"NOT_APPLICABLE",IF(OR(AA764&lt;Unit_Value_Review_QC!$I$6,AA764&gt;Unit_Value_Review_QC!$I$5),"REVIEW","WITHIN_BAND"))</f>
        <v>WITHIN_BAND</v>
      </c>
    </row>
    <row r="765" spans="1:28">
      <c r="A765" s="1" t="s">
        <v>1151</v>
      </c>
      <c r="B765" s="6">
        <v>44044</v>
      </c>
      <c r="C765" s="1">
        <v>202008</v>
      </c>
      <c r="D765" s="1">
        <v>2020</v>
      </c>
      <c r="E765" s="1">
        <v>8</v>
      </c>
      <c r="F765" s="4" t="s">
        <v>256</v>
      </c>
      <c r="G765" s="4" t="s">
        <v>258</v>
      </c>
      <c r="H765" s="1">
        <v>664</v>
      </c>
      <c r="I765" s="4" t="s">
        <v>307</v>
      </c>
      <c r="J765" s="1" t="s">
        <v>308</v>
      </c>
      <c r="K765" s="1" t="s">
        <v>383</v>
      </c>
      <c r="L765" s="1">
        <v>3</v>
      </c>
      <c r="M765" s="1">
        <v>1</v>
      </c>
      <c r="N765" s="1" t="s">
        <v>384</v>
      </c>
      <c r="O765" s="1" t="s">
        <v>385</v>
      </c>
      <c r="P765" s="1">
        <v>0</v>
      </c>
      <c r="Q765" s="8">
        <v>5961366</v>
      </c>
      <c r="R765" s="8">
        <v>440866</v>
      </c>
      <c r="S765" s="8">
        <v>2725995</v>
      </c>
      <c r="T765" s="8" t="s">
        <v>386</v>
      </c>
      <c r="U765" s="9">
        <f>IF(R765&gt;0,Q765/R765,"")</f>
        <v>13.521945443740275</v>
      </c>
      <c r="V765" s="10">
        <f>SUMIFS(fct_world_monthly!$J$2:$J$361,fct_world_monthly!$C$2:$C$361,C765,fct_world_monthly!$F$2:$F$361,F765)</f>
        <v>114522969</v>
      </c>
      <c r="W765" s="11">
        <f>IF(V765&gt;0,Q765/V765,"")</f>
        <v>5.2053889731063466E-2</v>
      </c>
      <c r="X765" s="1" t="s">
        <v>232</v>
      </c>
      <c r="Y765" s="1" t="s">
        <v>166</v>
      </c>
      <c r="Z765" s="19">
        <f>IF(U765="","",SUMIFS(Unit_Value_Review_QC!$K$10:$K$53,Unit_Value_Review_QC!$I$10:$I$53,"PARTNER|"&amp;F765&amp;"|"&amp;I765))</f>
        <v>13.594059812928137</v>
      </c>
      <c r="AA765" s="20">
        <f>IFERROR(U765/Z765,"")</f>
        <v>0.99469515581215262</v>
      </c>
      <c r="AB765" s="4" t="str">
        <f>IF(OR(N765&lt;&gt;"REPORTED",U765=""),"NOT_APPLICABLE",IF(OR(AA765&lt;Unit_Value_Review_QC!$I$6,AA765&gt;Unit_Value_Review_QC!$I$5),"REVIEW","WITHIN_BAND"))</f>
        <v>WITHIN_BAND</v>
      </c>
    </row>
    <row r="766" spans="1:28">
      <c r="A766" s="1" t="s">
        <v>1152</v>
      </c>
      <c r="B766" s="6">
        <v>44044</v>
      </c>
      <c r="C766" s="1">
        <v>202008</v>
      </c>
      <c r="D766" s="1">
        <v>2020</v>
      </c>
      <c r="E766" s="1">
        <v>8</v>
      </c>
      <c r="F766" s="4" t="s">
        <v>256</v>
      </c>
      <c r="G766" s="4" t="s">
        <v>258</v>
      </c>
      <c r="H766" s="1">
        <v>666</v>
      </c>
      <c r="I766" s="4" t="s">
        <v>310</v>
      </c>
      <c r="J766" s="1" t="s">
        <v>311</v>
      </c>
      <c r="K766" s="1" t="s">
        <v>383</v>
      </c>
      <c r="L766" s="1">
        <v>3</v>
      </c>
      <c r="M766" s="1">
        <v>1</v>
      </c>
      <c r="N766" s="1" t="s">
        <v>384</v>
      </c>
      <c r="O766" s="1" t="s">
        <v>385</v>
      </c>
      <c r="P766" s="1">
        <v>0</v>
      </c>
      <c r="Q766" s="8">
        <v>25126845</v>
      </c>
      <c r="R766" s="8">
        <v>2605356</v>
      </c>
      <c r="S766" s="8">
        <v>16432362</v>
      </c>
      <c r="T766" s="8" t="s">
        <v>386</v>
      </c>
      <c r="U766" s="9">
        <f>IF(R766&gt;0,Q766/R766,"")</f>
        <v>9.6443038878372089</v>
      </c>
      <c r="V766" s="10">
        <f>SUMIFS(fct_world_monthly!$J$2:$J$361,fct_world_monthly!$C$2:$C$361,C766,fct_world_monthly!$F$2:$F$361,F766)</f>
        <v>114522969</v>
      </c>
      <c r="W766" s="11">
        <f>IF(V766&gt;0,Q766/V766,"")</f>
        <v>0.2194044148471212</v>
      </c>
      <c r="X766" s="1" t="s">
        <v>232</v>
      </c>
      <c r="Y766" s="1" t="s">
        <v>166</v>
      </c>
      <c r="Z766" s="19">
        <f>IF(U766="","",SUMIFS(Unit_Value_Review_QC!$K$10:$K$53,Unit_Value_Review_QC!$I$10:$I$53,"PARTNER|"&amp;F766&amp;"|"&amp;I766))</f>
        <v>10.323147527272614</v>
      </c>
      <c r="AA766" s="20">
        <f>IFERROR(U766/Z766,"")</f>
        <v>0.93424063371738364</v>
      </c>
      <c r="AB766" s="4" t="str">
        <f>IF(OR(N766&lt;&gt;"REPORTED",U766=""),"NOT_APPLICABLE",IF(OR(AA766&lt;Unit_Value_Review_QC!$I$6,AA766&gt;Unit_Value_Review_QC!$I$5),"REVIEW","WITHIN_BAND"))</f>
        <v>WITHIN_BAND</v>
      </c>
    </row>
    <row r="767" spans="1:28">
      <c r="A767" s="1" t="s">
        <v>1153</v>
      </c>
      <c r="B767" s="6">
        <v>44044</v>
      </c>
      <c r="C767" s="1">
        <v>202008</v>
      </c>
      <c r="D767" s="1">
        <v>2020</v>
      </c>
      <c r="E767" s="1">
        <v>8</v>
      </c>
      <c r="F767" s="4" t="s">
        <v>256</v>
      </c>
      <c r="G767" s="4" t="s">
        <v>258</v>
      </c>
      <c r="H767" s="1">
        <v>669</v>
      </c>
      <c r="I767" s="4" t="s">
        <v>313</v>
      </c>
      <c r="J767" s="1" t="s">
        <v>314</v>
      </c>
      <c r="K767" s="1" t="s">
        <v>383</v>
      </c>
      <c r="L767" s="1">
        <v>3</v>
      </c>
      <c r="M767" s="1">
        <v>1</v>
      </c>
      <c r="N767" s="1" t="s">
        <v>384</v>
      </c>
      <c r="O767" s="1" t="s">
        <v>385</v>
      </c>
      <c r="P767" s="1">
        <v>0</v>
      </c>
      <c r="Q767" s="8">
        <v>1055539</v>
      </c>
      <c r="R767" s="8">
        <v>84533</v>
      </c>
      <c r="S767" s="8">
        <v>458415</v>
      </c>
      <c r="T767" s="8" t="s">
        <v>386</v>
      </c>
      <c r="U767" s="9">
        <f>IF(R767&gt;0,Q767/R767,"")</f>
        <v>12.486709332450049</v>
      </c>
      <c r="V767" s="10">
        <f>SUMIFS(fct_world_monthly!$J$2:$J$361,fct_world_monthly!$C$2:$C$361,C767,fct_world_monthly!$F$2:$F$361,F767)</f>
        <v>114522969</v>
      </c>
      <c r="W767" s="11">
        <f>IF(V767&gt;0,Q767/V767,"")</f>
        <v>9.2168323019987362E-3</v>
      </c>
      <c r="X767" s="1" t="s">
        <v>232</v>
      </c>
      <c r="Y767" s="1" t="s">
        <v>166</v>
      </c>
      <c r="Z767" s="19">
        <f>IF(U767="","",SUMIFS(Unit_Value_Review_QC!$K$10:$K$53,Unit_Value_Review_QC!$I$10:$I$53,"PARTNER|"&amp;F767&amp;"|"&amp;I767))</f>
        <v>13.552232139720488</v>
      </c>
      <c r="AA767" s="20">
        <f>IFERROR(U767/Z767,"")</f>
        <v>0.92137658237512932</v>
      </c>
      <c r="AB767" s="4" t="str">
        <f>IF(OR(N767&lt;&gt;"REPORTED",U767=""),"NOT_APPLICABLE",IF(OR(AA767&lt;Unit_Value_Review_QC!$I$6,AA767&gt;Unit_Value_Review_QC!$I$5),"REVIEW","WITHIN_BAND"))</f>
        <v>WITHIN_BAND</v>
      </c>
    </row>
    <row r="768" spans="1:28">
      <c r="A768" s="1" t="s">
        <v>1154</v>
      </c>
      <c r="B768" s="6">
        <v>44044</v>
      </c>
      <c r="C768" s="1">
        <v>202008</v>
      </c>
      <c r="D768" s="1">
        <v>2020</v>
      </c>
      <c r="E768" s="1">
        <v>8</v>
      </c>
      <c r="F768" s="4" t="s">
        <v>256</v>
      </c>
      <c r="G768" s="4" t="s">
        <v>258</v>
      </c>
      <c r="H768" s="1">
        <v>676</v>
      </c>
      <c r="I768" s="4" t="s">
        <v>316</v>
      </c>
      <c r="J768" s="1" t="s">
        <v>317</v>
      </c>
      <c r="K768" s="1" t="s">
        <v>383</v>
      </c>
      <c r="L768" s="1">
        <v>3</v>
      </c>
      <c r="M768" s="1">
        <v>1</v>
      </c>
      <c r="N768" s="1" t="s">
        <v>384</v>
      </c>
      <c r="O768" s="1" t="s">
        <v>385</v>
      </c>
      <c r="P768" s="1">
        <v>0</v>
      </c>
      <c r="Q768" s="8">
        <v>55493</v>
      </c>
      <c r="R768" s="8">
        <v>2511</v>
      </c>
      <c r="S768" s="8">
        <v>12507</v>
      </c>
      <c r="T768" s="8" t="s">
        <v>386</v>
      </c>
      <c r="U768" s="9">
        <f>IF(R768&gt;0,Q768/R768,"")</f>
        <v>22.099960175228993</v>
      </c>
      <c r="V768" s="10">
        <f>SUMIFS(fct_world_monthly!$J$2:$J$361,fct_world_monthly!$C$2:$C$361,C768,fct_world_monthly!$F$2:$F$361,F768)</f>
        <v>114522969</v>
      </c>
      <c r="W768" s="11">
        <f>IF(V768&gt;0,Q768/V768,"")</f>
        <v>4.8455781826613317E-4</v>
      </c>
      <c r="X768" s="1" t="s">
        <v>232</v>
      </c>
      <c r="Y768" s="1" t="s">
        <v>166</v>
      </c>
      <c r="Z768" s="19">
        <f>IF(U768="","",SUMIFS(Unit_Value_Review_QC!$K$10:$K$53,Unit_Value_Review_QC!$I$10:$I$53,"PARTNER|"&amp;F768&amp;"|"&amp;I768))</f>
        <v>16.294942108470444</v>
      </c>
      <c r="AA768" s="20">
        <f>IFERROR(U768/Z768,"")</f>
        <v>1.3562466210751976</v>
      </c>
      <c r="AB768" s="4" t="str">
        <f>IF(OR(N768&lt;&gt;"REPORTED",U768=""),"NOT_APPLICABLE",IF(OR(AA768&lt;Unit_Value_Review_QC!$I$6,AA768&gt;Unit_Value_Review_QC!$I$5),"REVIEW","WITHIN_BAND"))</f>
        <v>WITHIN_BAND</v>
      </c>
    </row>
    <row r="769" spans="1:28">
      <c r="A769" s="1" t="s">
        <v>1155</v>
      </c>
      <c r="B769" s="6">
        <v>44044</v>
      </c>
      <c r="C769" s="1">
        <v>202008</v>
      </c>
      <c r="D769" s="1">
        <v>2020</v>
      </c>
      <c r="E769" s="1">
        <v>8</v>
      </c>
      <c r="F769" s="4" t="s">
        <v>256</v>
      </c>
      <c r="G769" s="4" t="s">
        <v>258</v>
      </c>
      <c r="H769" s="1">
        <v>690</v>
      </c>
      <c r="I769" s="4" t="s">
        <v>319</v>
      </c>
      <c r="J769" s="1" t="s">
        <v>320</v>
      </c>
      <c r="K769" s="1" t="s">
        <v>383</v>
      </c>
      <c r="L769" s="1">
        <v>3</v>
      </c>
      <c r="M769" s="1">
        <v>1</v>
      </c>
      <c r="N769" s="1" t="s">
        <v>384</v>
      </c>
      <c r="O769" s="1" t="s">
        <v>385</v>
      </c>
      <c r="P769" s="1">
        <v>0</v>
      </c>
      <c r="Q769" s="8">
        <v>1221160</v>
      </c>
      <c r="R769" s="8">
        <v>58660</v>
      </c>
      <c r="S769" s="8">
        <v>416496</v>
      </c>
      <c r="T769" s="8" t="s">
        <v>386</v>
      </c>
      <c r="U769" s="9">
        <f>IF(R769&gt;0,Q769/R769,"")</f>
        <v>20.817592908285032</v>
      </c>
      <c r="V769" s="10">
        <f>SUMIFS(fct_world_monthly!$J$2:$J$361,fct_world_monthly!$C$2:$C$361,C769,fct_world_monthly!$F$2:$F$361,F769)</f>
        <v>114522969</v>
      </c>
      <c r="W769" s="11">
        <f>IF(V769&gt;0,Q769/V769,"")</f>
        <v>1.0663013809919649E-2</v>
      </c>
      <c r="X769" s="1" t="s">
        <v>232</v>
      </c>
      <c r="Y769" s="1" t="s">
        <v>166</v>
      </c>
      <c r="Z769" s="19">
        <f>IF(U769="","",SUMIFS(Unit_Value_Review_QC!$K$10:$K$53,Unit_Value_Review_QC!$I$10:$I$53,"PARTNER|"&amp;F769&amp;"|"&amp;I769))</f>
        <v>21.029827109089425</v>
      </c>
      <c r="AA769" s="20">
        <f>IFERROR(U769/Z769,"")</f>
        <v>0.98990794362200618</v>
      </c>
      <c r="AB769" s="4" t="str">
        <f>IF(OR(N769&lt;&gt;"REPORTED",U769=""),"NOT_APPLICABLE",IF(OR(AA769&lt;Unit_Value_Review_QC!$I$6,AA769&gt;Unit_Value_Review_QC!$I$5),"REVIEW","WITHIN_BAND"))</f>
        <v>WITHIN_BAND</v>
      </c>
    </row>
    <row r="770" spans="1:28">
      <c r="A770" s="1" t="s">
        <v>1156</v>
      </c>
      <c r="B770" s="6">
        <v>44044</v>
      </c>
      <c r="C770" s="1">
        <v>202008</v>
      </c>
      <c r="D770" s="1">
        <v>2020</v>
      </c>
      <c r="E770" s="1">
        <v>8</v>
      </c>
      <c r="F770" s="4" t="s">
        <v>256</v>
      </c>
      <c r="G770" s="4" t="s">
        <v>258</v>
      </c>
      <c r="H770" s="1">
        <v>696</v>
      </c>
      <c r="I770" s="4" t="s">
        <v>322</v>
      </c>
      <c r="J770" s="1" t="s">
        <v>323</v>
      </c>
      <c r="K770" s="1" t="s">
        <v>383</v>
      </c>
      <c r="L770" s="1">
        <v>3</v>
      </c>
      <c r="M770" s="1">
        <v>1</v>
      </c>
      <c r="N770" s="1" t="s">
        <v>384</v>
      </c>
      <c r="O770" s="1" t="s">
        <v>385</v>
      </c>
      <c r="P770" s="1">
        <v>0</v>
      </c>
      <c r="Q770" s="8">
        <v>1470368</v>
      </c>
      <c r="R770" s="8">
        <v>66553</v>
      </c>
      <c r="S770" s="8">
        <v>364988</v>
      </c>
      <c r="T770" s="8" t="s">
        <v>386</v>
      </c>
      <c r="U770" s="9">
        <f>IF(R770&gt;0,Q770/R770,"")</f>
        <v>22.093188887052424</v>
      </c>
      <c r="V770" s="10">
        <f>SUMIFS(fct_world_monthly!$J$2:$J$361,fct_world_monthly!$C$2:$C$361,C770,fct_world_monthly!$F$2:$F$361,F770)</f>
        <v>114522969</v>
      </c>
      <c r="W770" s="11">
        <f>IF(V770&gt;0,Q770/V770,"")</f>
        <v>1.2839066371043874E-2</v>
      </c>
      <c r="X770" s="1" t="s">
        <v>232</v>
      </c>
      <c r="Y770" s="1" t="s">
        <v>166</v>
      </c>
      <c r="Z770" s="19">
        <f>IF(U770="","",SUMIFS(Unit_Value_Review_QC!$K$10:$K$53,Unit_Value_Review_QC!$I$10:$I$53,"PARTNER|"&amp;F770&amp;"|"&amp;I770))</f>
        <v>18.09118149032647</v>
      </c>
      <c r="AA770" s="20">
        <f>IFERROR(U770/Z770,"")</f>
        <v>1.2212131584034944</v>
      </c>
      <c r="AB770" s="4" t="str">
        <f>IF(OR(N770&lt;&gt;"REPORTED",U770=""),"NOT_APPLICABLE",IF(OR(AA770&lt;Unit_Value_Review_QC!$I$6,AA770&gt;Unit_Value_Review_QC!$I$5),"REVIEW","WITHIN_BAND"))</f>
        <v>WITHIN_BAND</v>
      </c>
    </row>
    <row r="771" spans="1:28">
      <c r="A771" s="1" t="s">
        <v>1157</v>
      </c>
      <c r="B771" s="6">
        <v>44044</v>
      </c>
      <c r="C771" s="1">
        <v>202008</v>
      </c>
      <c r="D771" s="1">
        <v>2020</v>
      </c>
      <c r="E771" s="1">
        <v>8</v>
      </c>
      <c r="F771" s="4" t="s">
        <v>256</v>
      </c>
      <c r="G771" s="4" t="s">
        <v>258</v>
      </c>
      <c r="H771" s="1">
        <v>720</v>
      </c>
      <c r="I771" s="4" t="s">
        <v>325</v>
      </c>
      <c r="J771" s="1" t="s">
        <v>326</v>
      </c>
      <c r="K771" s="1" t="s">
        <v>383</v>
      </c>
      <c r="L771" s="1">
        <v>3</v>
      </c>
      <c r="M771" s="1">
        <v>1</v>
      </c>
      <c r="N771" s="1" t="s">
        <v>384</v>
      </c>
      <c r="O771" s="1" t="s">
        <v>385</v>
      </c>
      <c r="P771" s="1">
        <v>0</v>
      </c>
      <c r="Q771" s="8">
        <v>3742202</v>
      </c>
      <c r="R771" s="8">
        <v>196769</v>
      </c>
      <c r="S771" s="8">
        <v>945767</v>
      </c>
      <c r="T771" s="8" t="s">
        <v>386</v>
      </c>
      <c r="U771" s="9">
        <f>IF(R771&gt;0,Q771/R771,"")</f>
        <v>19.018249825938028</v>
      </c>
      <c r="V771" s="10">
        <f>SUMIFS(fct_world_monthly!$J$2:$J$361,fct_world_monthly!$C$2:$C$361,C771,fct_world_monthly!$F$2:$F$361,F771)</f>
        <v>114522969</v>
      </c>
      <c r="W771" s="11">
        <f>IF(V771&gt;0,Q771/V771,"")</f>
        <v>3.2676431921704718E-2</v>
      </c>
      <c r="X771" s="1" t="s">
        <v>232</v>
      </c>
      <c r="Y771" s="1" t="s">
        <v>166</v>
      </c>
      <c r="Z771" s="19">
        <f>IF(U771="","",SUMIFS(Unit_Value_Review_QC!$K$10:$K$53,Unit_Value_Review_QC!$I$10:$I$53,"PARTNER|"&amp;F771&amp;"|"&amp;I771))</f>
        <v>18.213915185849537</v>
      </c>
      <c r="AA771" s="20">
        <f>IFERROR(U771/Z771,"")</f>
        <v>1.0441604472119965</v>
      </c>
      <c r="AB771" s="4" t="str">
        <f>IF(OR(N771&lt;&gt;"REPORTED",U771=""),"NOT_APPLICABLE",IF(OR(AA771&lt;Unit_Value_Review_QC!$I$6,AA771&gt;Unit_Value_Review_QC!$I$5),"REVIEW","WITHIN_BAND"))</f>
        <v>WITHIN_BAND</v>
      </c>
    </row>
    <row r="772" spans="1:28">
      <c r="A772" s="1" t="s">
        <v>1158</v>
      </c>
      <c r="B772" s="6">
        <v>44044</v>
      </c>
      <c r="C772" s="1">
        <v>202008</v>
      </c>
      <c r="D772" s="1">
        <v>2020</v>
      </c>
      <c r="E772" s="1">
        <v>8</v>
      </c>
      <c r="F772" s="4" t="s">
        <v>265</v>
      </c>
      <c r="G772" s="4" t="s">
        <v>266</v>
      </c>
      <c r="H772" s="1">
        <v>52</v>
      </c>
      <c r="I772" s="4" t="s">
        <v>296</v>
      </c>
      <c r="J772" s="1" t="s">
        <v>297</v>
      </c>
      <c r="K772" s="1" t="s">
        <v>383</v>
      </c>
      <c r="L772" s="1">
        <v>3</v>
      </c>
      <c r="M772" s="1">
        <v>1</v>
      </c>
      <c r="N772" s="1" t="s">
        <v>384</v>
      </c>
      <c r="O772" s="1" t="s">
        <v>385</v>
      </c>
      <c r="P772" s="1">
        <v>0</v>
      </c>
      <c r="Q772" s="8">
        <v>6942281</v>
      </c>
      <c r="R772" s="8">
        <v>393878</v>
      </c>
      <c r="S772" s="8">
        <v>1449075</v>
      </c>
      <c r="T772" s="8" t="s">
        <v>386</v>
      </c>
      <c r="U772" s="9">
        <f>IF(R772&gt;0,Q772/R772,"")</f>
        <v>17.625460167869239</v>
      </c>
      <c r="V772" s="10">
        <f>SUMIFS(fct_world_monthly!$J$2:$J$361,fct_world_monthly!$C$2:$C$361,C772,fct_world_monthly!$F$2:$F$361,F772)</f>
        <v>53024272</v>
      </c>
      <c r="W772" s="11">
        <f>IF(V772&gt;0,Q772/V772,"")</f>
        <v>0.13092647457752932</v>
      </c>
      <c r="X772" s="1" t="s">
        <v>232</v>
      </c>
      <c r="Y772" s="1" t="s">
        <v>166</v>
      </c>
      <c r="Z772" s="19">
        <f>IF(U772="","",SUMIFS(Unit_Value_Review_QC!$K$10:$K$53,Unit_Value_Review_QC!$I$10:$I$53,"PARTNER|"&amp;F772&amp;"|"&amp;I772))</f>
        <v>19.213268245879746</v>
      </c>
      <c r="AA772" s="20">
        <f>IFERROR(U772/Z772,"")</f>
        <v>0.91735877219374118</v>
      </c>
      <c r="AB772" s="4" t="str">
        <f>IF(OR(N772&lt;&gt;"REPORTED",U772=""),"NOT_APPLICABLE",IF(OR(AA772&lt;Unit_Value_Review_QC!$I$6,AA772&gt;Unit_Value_Review_QC!$I$5),"REVIEW","WITHIN_BAND"))</f>
        <v>WITHIN_BAND</v>
      </c>
    </row>
    <row r="773" spans="1:28">
      <c r="A773" s="1" t="s">
        <v>1159</v>
      </c>
      <c r="B773" s="6">
        <v>44044</v>
      </c>
      <c r="C773" s="1">
        <v>202008</v>
      </c>
      <c r="D773" s="1">
        <v>2020</v>
      </c>
      <c r="E773" s="1">
        <v>8</v>
      </c>
      <c r="F773" s="4" t="s">
        <v>265</v>
      </c>
      <c r="G773" s="4" t="s">
        <v>266</v>
      </c>
      <c r="H773" s="1">
        <v>204</v>
      </c>
      <c r="I773" s="4" t="s">
        <v>301</v>
      </c>
      <c r="J773" s="1" t="s">
        <v>302</v>
      </c>
      <c r="K773" s="1" t="s">
        <v>383</v>
      </c>
      <c r="L773" s="1">
        <v>3</v>
      </c>
      <c r="M773" s="1">
        <v>1</v>
      </c>
      <c r="N773" s="1" t="s">
        <v>384</v>
      </c>
      <c r="O773" s="1" t="s">
        <v>385</v>
      </c>
      <c r="P773" s="1">
        <v>0</v>
      </c>
      <c r="Q773" s="8">
        <v>30664</v>
      </c>
      <c r="R773" s="8">
        <v>3308</v>
      </c>
      <c r="S773" s="8">
        <v>9561</v>
      </c>
      <c r="T773" s="8" t="s">
        <v>386</v>
      </c>
      <c r="U773" s="9">
        <f>IF(R773&gt;0,Q773/R773,"")</f>
        <v>9.2696493349455871</v>
      </c>
      <c r="V773" s="10">
        <f>SUMIFS(fct_world_monthly!$J$2:$J$361,fct_world_monthly!$C$2:$C$361,C773,fct_world_monthly!$F$2:$F$361,F773)</f>
        <v>53024272</v>
      </c>
      <c r="W773" s="11">
        <f>IF(V773&gt;0,Q773/V773,"")</f>
        <v>5.7830119761003037E-4</v>
      </c>
      <c r="X773" s="1" t="s">
        <v>232</v>
      </c>
      <c r="Y773" s="1" t="s">
        <v>166</v>
      </c>
      <c r="Z773" s="19">
        <f>IF(U773="","",SUMIFS(Unit_Value_Review_QC!$K$10:$K$53,Unit_Value_Review_QC!$I$10:$I$53,"PARTNER|"&amp;F773&amp;"|"&amp;I773))</f>
        <v>16.024818561257973</v>
      </c>
      <c r="AA773" s="20">
        <f>IFERROR(U773/Z773,"")</f>
        <v>0.57845580588076906</v>
      </c>
      <c r="AB773" s="4" t="str">
        <f>IF(OR(N773&lt;&gt;"REPORTED",U773=""),"NOT_APPLICABLE",IF(OR(AA773&lt;Unit_Value_Review_QC!$I$6,AA773&gt;Unit_Value_Review_QC!$I$5),"REVIEW","WITHIN_BAND"))</f>
        <v>WITHIN_BAND</v>
      </c>
    </row>
    <row r="774" spans="1:28">
      <c r="A774" s="1" t="s">
        <v>1160</v>
      </c>
      <c r="B774" s="6">
        <v>44044</v>
      </c>
      <c r="C774" s="1">
        <v>202008</v>
      </c>
      <c r="D774" s="1">
        <v>2020</v>
      </c>
      <c r="E774" s="1">
        <v>8</v>
      </c>
      <c r="F774" s="4" t="s">
        <v>265</v>
      </c>
      <c r="G774" s="4" t="s">
        <v>266</v>
      </c>
      <c r="H774" s="1">
        <v>662</v>
      </c>
      <c r="I774" s="4" t="s">
        <v>304</v>
      </c>
      <c r="J774" s="1" t="s">
        <v>305</v>
      </c>
      <c r="K774" s="1" t="s">
        <v>383</v>
      </c>
      <c r="L774" s="1">
        <v>3</v>
      </c>
      <c r="M774" s="1">
        <v>1</v>
      </c>
      <c r="N774" s="1" t="s">
        <v>384</v>
      </c>
      <c r="O774" s="1" t="s">
        <v>385</v>
      </c>
      <c r="P774" s="1">
        <v>0</v>
      </c>
      <c r="Q774" s="8">
        <v>306130</v>
      </c>
      <c r="R774" s="8">
        <v>23089</v>
      </c>
      <c r="S774" s="8">
        <v>76492</v>
      </c>
      <c r="T774" s="8" t="s">
        <v>386</v>
      </c>
      <c r="U774" s="9">
        <f>IF(R774&gt;0,Q774/R774,"")</f>
        <v>13.258694616484039</v>
      </c>
      <c r="V774" s="10">
        <f>SUMIFS(fct_world_monthly!$J$2:$J$361,fct_world_monthly!$C$2:$C$361,C774,fct_world_monthly!$F$2:$F$361,F774)</f>
        <v>53024272</v>
      </c>
      <c r="W774" s="11">
        <f>IF(V774&gt;0,Q774/V774,"")</f>
        <v>5.7733937393803355E-3</v>
      </c>
      <c r="X774" s="1" t="s">
        <v>232</v>
      </c>
      <c r="Y774" s="1" t="s">
        <v>166</v>
      </c>
      <c r="Z774" s="19">
        <f>IF(U774="","",SUMIFS(Unit_Value_Review_QC!$K$10:$K$53,Unit_Value_Review_QC!$I$10:$I$53,"PARTNER|"&amp;F774&amp;"|"&amp;I774))</f>
        <v>13.24068828999865</v>
      </c>
      <c r="AA774" s="20">
        <f>IFERROR(U774/Z774,"")</f>
        <v>1.0013599237510176</v>
      </c>
      <c r="AB774" s="4" t="str">
        <f>IF(OR(N774&lt;&gt;"REPORTED",U774=""),"NOT_APPLICABLE",IF(OR(AA774&lt;Unit_Value_Review_QC!$I$6,AA774&gt;Unit_Value_Review_QC!$I$5),"REVIEW","WITHIN_BAND"))</f>
        <v>WITHIN_BAND</v>
      </c>
    </row>
    <row r="775" spans="1:28">
      <c r="A775" s="1" t="s">
        <v>1161</v>
      </c>
      <c r="B775" s="6">
        <v>44044</v>
      </c>
      <c r="C775" s="1">
        <v>202008</v>
      </c>
      <c r="D775" s="1">
        <v>2020</v>
      </c>
      <c r="E775" s="1">
        <v>8</v>
      </c>
      <c r="F775" s="4" t="s">
        <v>265</v>
      </c>
      <c r="G775" s="4" t="s">
        <v>266</v>
      </c>
      <c r="H775" s="1">
        <v>664</v>
      </c>
      <c r="I775" s="4" t="s">
        <v>307</v>
      </c>
      <c r="J775" s="1" t="s">
        <v>308</v>
      </c>
      <c r="K775" s="1" t="s">
        <v>383</v>
      </c>
      <c r="L775" s="1">
        <v>3</v>
      </c>
      <c r="M775" s="1">
        <v>1</v>
      </c>
      <c r="N775" s="1" t="s">
        <v>384</v>
      </c>
      <c r="O775" s="1" t="s">
        <v>385</v>
      </c>
      <c r="P775" s="1">
        <v>0</v>
      </c>
      <c r="Q775" s="8">
        <v>113262</v>
      </c>
      <c r="R775" s="8">
        <v>13099</v>
      </c>
      <c r="S775" s="8">
        <v>33596</v>
      </c>
      <c r="T775" s="8" t="s">
        <v>386</v>
      </c>
      <c r="U775" s="9">
        <f>IF(R775&gt;0,Q775/R775,"")</f>
        <v>8.6466142453622421</v>
      </c>
      <c r="V775" s="10">
        <f>SUMIFS(fct_world_monthly!$J$2:$J$361,fct_world_monthly!$C$2:$C$361,C775,fct_world_monthly!$F$2:$F$361,F775)</f>
        <v>53024272</v>
      </c>
      <c r="W775" s="11">
        <f>IF(V775&gt;0,Q775/V775,"")</f>
        <v>2.1360406419158383E-3</v>
      </c>
      <c r="X775" s="1" t="s">
        <v>232</v>
      </c>
      <c r="Y775" s="1" t="s">
        <v>166</v>
      </c>
      <c r="Z775" s="19">
        <f>IF(U775="","",SUMIFS(Unit_Value_Review_QC!$K$10:$K$53,Unit_Value_Review_QC!$I$10:$I$53,"PARTNER|"&amp;F775&amp;"|"&amp;I775))</f>
        <v>13.033767004833301</v>
      </c>
      <c r="AA775" s="20">
        <f>IFERROR(U775/Z775,"")</f>
        <v>0.66340101385545913</v>
      </c>
      <c r="AB775" s="4" t="str">
        <f>IF(OR(N775&lt;&gt;"REPORTED",U775=""),"NOT_APPLICABLE",IF(OR(AA775&lt;Unit_Value_Review_QC!$I$6,AA775&gt;Unit_Value_Review_QC!$I$5),"REVIEW","WITHIN_BAND"))</f>
        <v>WITHIN_BAND</v>
      </c>
    </row>
    <row r="776" spans="1:28">
      <c r="A776" s="1" t="s">
        <v>1162</v>
      </c>
      <c r="B776" s="6">
        <v>44044</v>
      </c>
      <c r="C776" s="1">
        <v>202008</v>
      </c>
      <c r="D776" s="1">
        <v>2020</v>
      </c>
      <c r="E776" s="1">
        <v>8</v>
      </c>
      <c r="F776" s="4" t="s">
        <v>265</v>
      </c>
      <c r="G776" s="4" t="s">
        <v>266</v>
      </c>
      <c r="H776" s="1">
        <v>666</v>
      </c>
      <c r="I776" s="4" t="s">
        <v>310</v>
      </c>
      <c r="J776" s="1" t="s">
        <v>311</v>
      </c>
      <c r="K776" s="1" t="s">
        <v>383</v>
      </c>
      <c r="L776" s="1">
        <v>3</v>
      </c>
      <c r="M776" s="1">
        <v>1</v>
      </c>
      <c r="N776" s="1" t="s">
        <v>384</v>
      </c>
      <c r="O776" s="1" t="s">
        <v>385</v>
      </c>
      <c r="P776" s="1">
        <v>0</v>
      </c>
      <c r="Q776" s="8">
        <v>10729769</v>
      </c>
      <c r="R776" s="8">
        <v>918456</v>
      </c>
      <c r="S776" s="8">
        <v>2538993</v>
      </c>
      <c r="T776" s="8" t="s">
        <v>386</v>
      </c>
      <c r="U776" s="9">
        <f>IF(R776&gt;0,Q776/R776,"")</f>
        <v>11.682398503575566</v>
      </c>
      <c r="V776" s="10">
        <f>SUMIFS(fct_world_monthly!$J$2:$J$361,fct_world_monthly!$C$2:$C$361,C776,fct_world_monthly!$F$2:$F$361,F776)</f>
        <v>53024272</v>
      </c>
      <c r="W776" s="11">
        <f>IF(V776&gt;0,Q776/V776,"")</f>
        <v>0.2023558003776082</v>
      </c>
      <c r="X776" s="1" t="s">
        <v>232</v>
      </c>
      <c r="Y776" s="1" t="s">
        <v>166</v>
      </c>
      <c r="Z776" s="19">
        <f>IF(U776="","",SUMIFS(Unit_Value_Review_QC!$K$10:$K$53,Unit_Value_Review_QC!$I$10:$I$53,"PARTNER|"&amp;F776&amp;"|"&amp;I776))</f>
        <v>12.503788450831344</v>
      </c>
      <c r="AA776" s="20">
        <f>IFERROR(U776/Z776,"")</f>
        <v>0.93430871367620061</v>
      </c>
      <c r="AB776" s="4" t="str">
        <f>IF(OR(N776&lt;&gt;"REPORTED",U776=""),"NOT_APPLICABLE",IF(OR(AA776&lt;Unit_Value_Review_QC!$I$6,AA776&gt;Unit_Value_Review_QC!$I$5),"REVIEW","WITHIN_BAND"))</f>
        <v>WITHIN_BAND</v>
      </c>
    </row>
    <row r="777" spans="1:28">
      <c r="A777" s="1" t="s">
        <v>1163</v>
      </c>
      <c r="B777" s="6">
        <v>44044</v>
      </c>
      <c r="C777" s="1">
        <v>202008</v>
      </c>
      <c r="D777" s="1">
        <v>2020</v>
      </c>
      <c r="E777" s="1">
        <v>8</v>
      </c>
      <c r="F777" s="4" t="s">
        <v>265</v>
      </c>
      <c r="G777" s="4" t="s">
        <v>266</v>
      </c>
      <c r="H777" s="1">
        <v>669</v>
      </c>
      <c r="I777" s="4" t="s">
        <v>313</v>
      </c>
      <c r="J777" s="1" t="s">
        <v>314</v>
      </c>
      <c r="K777" s="1" t="s">
        <v>383</v>
      </c>
      <c r="L777" s="1">
        <v>3</v>
      </c>
      <c r="M777" s="1">
        <v>1</v>
      </c>
      <c r="N777" s="1" t="s">
        <v>384</v>
      </c>
      <c r="O777" s="1" t="s">
        <v>385</v>
      </c>
      <c r="P777" s="1">
        <v>0</v>
      </c>
      <c r="Q777" s="8">
        <v>198103</v>
      </c>
      <c r="R777" s="8">
        <v>10485</v>
      </c>
      <c r="S777" s="8">
        <v>36770</v>
      </c>
      <c r="T777" s="8" t="s">
        <v>386</v>
      </c>
      <c r="U777" s="9">
        <f>IF(R777&gt;0,Q777/R777,"")</f>
        <v>18.893943729136861</v>
      </c>
      <c r="V777" s="10">
        <f>SUMIFS(fct_world_monthly!$J$2:$J$361,fct_world_monthly!$C$2:$C$361,C777,fct_world_monthly!$F$2:$F$361,F777)</f>
        <v>53024272</v>
      </c>
      <c r="W777" s="11">
        <f>IF(V777&gt;0,Q777/V777,"")</f>
        <v>3.7360814685018211E-3</v>
      </c>
      <c r="X777" s="1" t="s">
        <v>232</v>
      </c>
      <c r="Y777" s="1" t="s">
        <v>166</v>
      </c>
      <c r="Z777" s="19">
        <f>IF(U777="","",SUMIFS(Unit_Value_Review_QC!$K$10:$K$53,Unit_Value_Review_QC!$I$10:$I$53,"PARTNER|"&amp;F777&amp;"|"&amp;I777))</f>
        <v>16.58404384448577</v>
      </c>
      <c r="AA777" s="20">
        <f>IFERROR(U777/Z777,"")</f>
        <v>1.1392844776769653</v>
      </c>
      <c r="AB777" s="4" t="str">
        <f>IF(OR(N777&lt;&gt;"REPORTED",U777=""),"NOT_APPLICABLE",IF(OR(AA777&lt;Unit_Value_Review_QC!$I$6,AA777&gt;Unit_Value_Review_QC!$I$5),"REVIEW","WITHIN_BAND"))</f>
        <v>WITHIN_BAND</v>
      </c>
    </row>
    <row r="778" spans="1:28">
      <c r="A778" s="1" t="s">
        <v>1164</v>
      </c>
      <c r="B778" s="6">
        <v>44044</v>
      </c>
      <c r="C778" s="1">
        <v>202008</v>
      </c>
      <c r="D778" s="1">
        <v>2020</v>
      </c>
      <c r="E778" s="1">
        <v>8</v>
      </c>
      <c r="F778" s="4" t="s">
        <v>265</v>
      </c>
      <c r="G778" s="4" t="s">
        <v>266</v>
      </c>
      <c r="H778" s="1">
        <v>676</v>
      </c>
      <c r="I778" s="4" t="s">
        <v>316</v>
      </c>
      <c r="J778" s="1" t="s">
        <v>317</v>
      </c>
      <c r="K778" s="1" t="s">
        <v>383</v>
      </c>
      <c r="L778" s="1">
        <v>3</v>
      </c>
      <c r="M778" s="1">
        <v>1</v>
      </c>
      <c r="N778" s="1" t="s">
        <v>384</v>
      </c>
      <c r="O778" s="1" t="s">
        <v>385</v>
      </c>
      <c r="P778" s="1">
        <v>0</v>
      </c>
      <c r="Q778" s="8">
        <v>1168179</v>
      </c>
      <c r="R778" s="8">
        <v>87926</v>
      </c>
      <c r="S778" s="8">
        <v>284669</v>
      </c>
      <c r="T778" s="8" t="s">
        <v>386</v>
      </c>
      <c r="U778" s="9">
        <f>IF(R778&gt;0,Q778/R778,"")</f>
        <v>13.285933626003684</v>
      </c>
      <c r="V778" s="10">
        <f>SUMIFS(fct_world_monthly!$J$2:$J$361,fct_world_monthly!$C$2:$C$361,C778,fct_world_monthly!$F$2:$F$361,F778)</f>
        <v>53024272</v>
      </c>
      <c r="W778" s="11">
        <f>IF(V778&gt;0,Q778/V778,"")</f>
        <v>2.2031023829992422E-2</v>
      </c>
      <c r="X778" s="1" t="s">
        <v>232</v>
      </c>
      <c r="Y778" s="1" t="s">
        <v>166</v>
      </c>
      <c r="Z778" s="19">
        <f>IF(U778="","",SUMIFS(Unit_Value_Review_QC!$K$10:$K$53,Unit_Value_Review_QC!$I$10:$I$53,"PARTNER|"&amp;F778&amp;"|"&amp;I778))</f>
        <v>12.705450477595873</v>
      </c>
      <c r="AA778" s="20">
        <f>IFERROR(U778/Z778,"")</f>
        <v>1.045687726651755</v>
      </c>
      <c r="AB778" s="4" t="str">
        <f>IF(OR(N778&lt;&gt;"REPORTED",U778=""),"NOT_APPLICABLE",IF(OR(AA778&lt;Unit_Value_Review_QC!$I$6,AA778&gt;Unit_Value_Review_QC!$I$5),"REVIEW","WITHIN_BAND"))</f>
        <v>WITHIN_BAND</v>
      </c>
    </row>
    <row r="779" spans="1:28">
      <c r="A779" s="1" t="s">
        <v>1165</v>
      </c>
      <c r="B779" s="6">
        <v>44044</v>
      </c>
      <c r="C779" s="1">
        <v>202008</v>
      </c>
      <c r="D779" s="1">
        <v>2020</v>
      </c>
      <c r="E779" s="1">
        <v>8</v>
      </c>
      <c r="F779" s="4" t="s">
        <v>265</v>
      </c>
      <c r="G779" s="4" t="s">
        <v>266</v>
      </c>
      <c r="H779" s="1">
        <v>690</v>
      </c>
      <c r="I779" s="4" t="s">
        <v>319</v>
      </c>
      <c r="J779" s="1" t="s">
        <v>320</v>
      </c>
      <c r="K779" s="1" t="s">
        <v>383</v>
      </c>
      <c r="L779" s="1">
        <v>3</v>
      </c>
      <c r="M779" s="1">
        <v>1</v>
      </c>
      <c r="N779" s="1" t="s">
        <v>384</v>
      </c>
      <c r="O779" s="1" t="s">
        <v>385</v>
      </c>
      <c r="P779" s="1">
        <v>0</v>
      </c>
      <c r="Q779" s="8">
        <v>445280</v>
      </c>
      <c r="R779" s="8">
        <v>21370</v>
      </c>
      <c r="S779" s="8">
        <v>72641</v>
      </c>
      <c r="T779" s="8" t="s">
        <v>386</v>
      </c>
      <c r="U779" s="9">
        <f>IF(R779&gt;0,Q779/R779,"")</f>
        <v>20.836686944314458</v>
      </c>
      <c r="V779" s="10">
        <f>SUMIFS(fct_world_monthly!$J$2:$J$361,fct_world_monthly!$C$2:$C$361,C779,fct_world_monthly!$F$2:$F$361,F779)</f>
        <v>53024272</v>
      </c>
      <c r="W779" s="11">
        <f>IF(V779&gt;0,Q779/V779,"")</f>
        <v>8.3976636209168506E-3</v>
      </c>
      <c r="X779" s="1" t="s">
        <v>232</v>
      </c>
      <c r="Y779" s="1" t="s">
        <v>166</v>
      </c>
      <c r="Z779" s="19">
        <f>IF(U779="","",SUMIFS(Unit_Value_Review_QC!$K$10:$K$53,Unit_Value_Review_QC!$I$10:$I$53,"PARTNER|"&amp;F779&amp;"|"&amp;I779))</f>
        <v>23.234221767733438</v>
      </c>
      <c r="AA779" s="20">
        <f>IFERROR(U779/Z779,"")</f>
        <v>0.89681019457477329</v>
      </c>
      <c r="AB779" s="4" t="str">
        <f>IF(OR(N779&lt;&gt;"REPORTED",U779=""),"NOT_APPLICABLE",IF(OR(AA779&lt;Unit_Value_Review_QC!$I$6,AA779&gt;Unit_Value_Review_QC!$I$5),"REVIEW","WITHIN_BAND"))</f>
        <v>WITHIN_BAND</v>
      </c>
    </row>
    <row r="780" spans="1:28">
      <c r="A780" s="1" t="s">
        <v>1166</v>
      </c>
      <c r="B780" s="6">
        <v>44044</v>
      </c>
      <c r="C780" s="1">
        <v>202008</v>
      </c>
      <c r="D780" s="1">
        <v>2020</v>
      </c>
      <c r="E780" s="1">
        <v>8</v>
      </c>
      <c r="F780" s="4" t="s">
        <v>265</v>
      </c>
      <c r="G780" s="4" t="s">
        <v>266</v>
      </c>
      <c r="H780" s="1">
        <v>696</v>
      </c>
      <c r="I780" s="4" t="s">
        <v>322</v>
      </c>
      <c r="J780" s="1" t="s">
        <v>323</v>
      </c>
      <c r="K780" s="1" t="s">
        <v>383</v>
      </c>
      <c r="L780" s="1">
        <v>3</v>
      </c>
      <c r="M780" s="1">
        <v>1</v>
      </c>
      <c r="N780" s="1" t="s">
        <v>384</v>
      </c>
      <c r="O780" s="1" t="s">
        <v>385</v>
      </c>
      <c r="P780" s="1">
        <v>0</v>
      </c>
      <c r="Q780" s="8">
        <v>3504764</v>
      </c>
      <c r="R780" s="8">
        <v>242825</v>
      </c>
      <c r="S780" s="8">
        <v>657127</v>
      </c>
      <c r="T780" s="8" t="s">
        <v>386</v>
      </c>
      <c r="U780" s="9">
        <f>IF(R780&gt;0,Q780/R780,"")</f>
        <v>14.433291465046844</v>
      </c>
      <c r="V780" s="10">
        <f>SUMIFS(fct_world_monthly!$J$2:$J$361,fct_world_monthly!$C$2:$C$361,C780,fct_world_monthly!$F$2:$F$361,F780)</f>
        <v>53024272</v>
      </c>
      <c r="W780" s="11">
        <f>IF(V780&gt;0,Q780/V780,"")</f>
        <v>6.6097352548282043E-2</v>
      </c>
      <c r="X780" s="1" t="s">
        <v>232</v>
      </c>
      <c r="Y780" s="1" t="s">
        <v>166</v>
      </c>
      <c r="Z780" s="19">
        <f>IF(U780="","",SUMIFS(Unit_Value_Review_QC!$K$10:$K$53,Unit_Value_Review_QC!$I$10:$I$53,"PARTNER|"&amp;F780&amp;"|"&amp;I780))</f>
        <v>12.339390026247985</v>
      </c>
      <c r="AA780" s="20">
        <f>IFERROR(U780/Z780,"")</f>
        <v>1.1696924592175768</v>
      </c>
      <c r="AB780" s="4" t="str">
        <f>IF(OR(N780&lt;&gt;"REPORTED",U780=""),"NOT_APPLICABLE",IF(OR(AA780&lt;Unit_Value_Review_QC!$I$6,AA780&gt;Unit_Value_Review_QC!$I$5),"REVIEW","WITHIN_BAND"))</f>
        <v>WITHIN_BAND</v>
      </c>
    </row>
    <row r="781" spans="1:28">
      <c r="A781" s="1" t="s">
        <v>1167</v>
      </c>
      <c r="B781" s="6">
        <v>44044</v>
      </c>
      <c r="C781" s="1">
        <v>202008</v>
      </c>
      <c r="D781" s="1">
        <v>2020</v>
      </c>
      <c r="E781" s="1">
        <v>8</v>
      </c>
      <c r="F781" s="4" t="s">
        <v>265</v>
      </c>
      <c r="G781" s="4" t="s">
        <v>266</v>
      </c>
      <c r="H781" s="1">
        <v>720</v>
      </c>
      <c r="I781" s="4" t="s">
        <v>325</v>
      </c>
      <c r="J781" s="1" t="s">
        <v>326</v>
      </c>
      <c r="K781" s="1" t="s">
        <v>383</v>
      </c>
      <c r="L781" s="1">
        <v>3</v>
      </c>
      <c r="M781" s="1">
        <v>1</v>
      </c>
      <c r="N781" s="1" t="s">
        <v>384</v>
      </c>
      <c r="O781" s="1" t="s">
        <v>385</v>
      </c>
      <c r="P781" s="1">
        <v>0</v>
      </c>
      <c r="Q781" s="8">
        <v>14954470</v>
      </c>
      <c r="R781" s="8">
        <v>1071431</v>
      </c>
      <c r="S781" s="8">
        <v>3519542</v>
      </c>
      <c r="T781" s="8" t="s">
        <v>386</v>
      </c>
      <c r="U781" s="9">
        <f>IF(R781&gt;0,Q781/R781,"")</f>
        <v>13.957473696392954</v>
      </c>
      <c r="V781" s="10">
        <f>SUMIFS(fct_world_monthly!$J$2:$J$361,fct_world_monthly!$C$2:$C$361,C781,fct_world_monthly!$F$2:$F$361,F781)</f>
        <v>53024272</v>
      </c>
      <c r="W781" s="11">
        <f>IF(V781&gt;0,Q781/V781,"")</f>
        <v>0.28203065192483923</v>
      </c>
      <c r="X781" s="1" t="s">
        <v>232</v>
      </c>
      <c r="Y781" s="1" t="s">
        <v>166</v>
      </c>
      <c r="Z781" s="19">
        <f>IF(U781="","",SUMIFS(Unit_Value_Review_QC!$K$10:$K$53,Unit_Value_Review_QC!$I$10:$I$53,"PARTNER|"&amp;F781&amp;"|"&amp;I781))</f>
        <v>15.158852636173485</v>
      </c>
      <c r="AA781" s="20">
        <f>IFERROR(U781/Z781,"")</f>
        <v>0.92074736996164952</v>
      </c>
      <c r="AB781" s="4" t="str">
        <f>IF(OR(N781&lt;&gt;"REPORTED",U781=""),"NOT_APPLICABLE",IF(OR(AA781&lt;Unit_Value_Review_QC!$I$6,AA781&gt;Unit_Value_Review_QC!$I$5),"REVIEW","WITHIN_BAND"))</f>
        <v>WITHIN_BAND</v>
      </c>
    </row>
    <row r="782" spans="1:28">
      <c r="A782" s="1" t="s">
        <v>1168</v>
      </c>
      <c r="B782" s="6">
        <v>44044</v>
      </c>
      <c r="C782" s="1">
        <v>202008</v>
      </c>
      <c r="D782" s="1">
        <v>2020</v>
      </c>
      <c r="E782" s="1">
        <v>8</v>
      </c>
      <c r="F782" s="4" t="s">
        <v>271</v>
      </c>
      <c r="G782" s="4" t="s">
        <v>273</v>
      </c>
      <c r="H782" s="1">
        <v>52</v>
      </c>
      <c r="I782" s="4" t="s">
        <v>296</v>
      </c>
      <c r="J782" s="1" t="s">
        <v>297</v>
      </c>
      <c r="K782" s="1" t="s">
        <v>383</v>
      </c>
      <c r="L782" s="1">
        <v>3</v>
      </c>
      <c r="M782" s="1">
        <v>1</v>
      </c>
      <c r="N782" s="1" t="s">
        <v>384</v>
      </c>
      <c r="O782" s="1" t="s">
        <v>385</v>
      </c>
      <c r="P782" s="1">
        <v>0</v>
      </c>
      <c r="Q782" s="8">
        <v>1296033</v>
      </c>
      <c r="R782" s="8">
        <v>50880</v>
      </c>
      <c r="S782" s="8">
        <v>149529</v>
      </c>
      <c r="T782" s="8" t="s">
        <v>386</v>
      </c>
      <c r="U782" s="9">
        <f>IF(R782&gt;0,Q782/R782,"")</f>
        <v>25.472346698113206</v>
      </c>
      <c r="V782" s="10">
        <f>SUMIFS(fct_world_monthly!$J$2:$J$361,fct_world_monthly!$C$2:$C$361,C782,fct_world_monthly!$F$2:$F$361,F782)</f>
        <v>31792663</v>
      </c>
      <c r="W782" s="11">
        <f>IF(V782&gt;0,Q782/V782,"")</f>
        <v>4.0765160188059743E-2</v>
      </c>
      <c r="X782" s="1" t="s">
        <v>232</v>
      </c>
      <c r="Y782" s="1" t="s">
        <v>166</v>
      </c>
      <c r="Z782" s="19">
        <f>IF(U782="","",SUMIFS(Unit_Value_Review_QC!$K$10:$K$53,Unit_Value_Review_QC!$I$10:$I$53,"PARTNER|"&amp;F782&amp;"|"&amp;I782))</f>
        <v>31.867133143721738</v>
      </c>
      <c r="AA782" s="20">
        <f>IFERROR(U782/Z782,"")</f>
        <v>0.79932972267169911</v>
      </c>
      <c r="AB782" s="4" t="str">
        <f>IF(OR(N782&lt;&gt;"REPORTED",U782=""),"NOT_APPLICABLE",IF(OR(AA782&lt;Unit_Value_Review_QC!$I$6,AA782&gt;Unit_Value_Review_QC!$I$5),"REVIEW","WITHIN_BAND"))</f>
        <v>WITHIN_BAND</v>
      </c>
    </row>
    <row r="783" spans="1:28">
      <c r="A783" s="1" t="s">
        <v>1169</v>
      </c>
      <c r="B783" s="6">
        <v>44044</v>
      </c>
      <c r="C783" s="1">
        <v>202008</v>
      </c>
      <c r="D783" s="1">
        <v>2020</v>
      </c>
      <c r="E783" s="1">
        <v>8</v>
      </c>
      <c r="F783" s="4" t="s">
        <v>271</v>
      </c>
      <c r="G783" s="4" t="s">
        <v>273</v>
      </c>
      <c r="H783" s="1">
        <v>204</v>
      </c>
      <c r="I783" s="4" t="s">
        <v>301</v>
      </c>
      <c r="J783" s="1" t="s">
        <v>302</v>
      </c>
      <c r="K783" s="1" t="s">
        <v>383</v>
      </c>
      <c r="L783" s="1">
        <v>3</v>
      </c>
      <c r="M783" s="1">
        <v>1</v>
      </c>
      <c r="N783" s="1" t="s">
        <v>384</v>
      </c>
      <c r="O783" s="1" t="s">
        <v>385</v>
      </c>
      <c r="P783" s="1">
        <v>0</v>
      </c>
      <c r="Q783" s="8">
        <v>539321</v>
      </c>
      <c r="R783" s="8">
        <v>35810</v>
      </c>
      <c r="S783" s="8">
        <v>124669</v>
      </c>
      <c r="T783" s="8" t="s">
        <v>386</v>
      </c>
      <c r="U783" s="9">
        <f>IF(R783&gt;0,Q783/R783,"")</f>
        <v>15.060625523596761</v>
      </c>
      <c r="V783" s="10">
        <f>SUMIFS(fct_world_monthly!$J$2:$J$361,fct_world_monthly!$C$2:$C$361,C783,fct_world_monthly!$F$2:$F$361,F783)</f>
        <v>31792663</v>
      </c>
      <c r="W783" s="11">
        <f>IF(V783&gt;0,Q783/V783,"")</f>
        <v>1.6963693793124533E-2</v>
      </c>
      <c r="X783" s="1" t="s">
        <v>232</v>
      </c>
      <c r="Y783" s="1" t="s">
        <v>166</v>
      </c>
      <c r="Z783" s="19">
        <f>IF(U783="","",SUMIFS(Unit_Value_Review_QC!$K$10:$K$53,Unit_Value_Review_QC!$I$10:$I$53,"PARTNER|"&amp;F783&amp;"|"&amp;I783))</f>
        <v>19.682231685892088</v>
      </c>
      <c r="AA783" s="20">
        <f>IFERROR(U783/Z783,"")</f>
        <v>0.76518891576670034</v>
      </c>
      <c r="AB783" s="4" t="str">
        <f>IF(OR(N783&lt;&gt;"REPORTED",U783=""),"NOT_APPLICABLE",IF(OR(AA783&lt;Unit_Value_Review_QC!$I$6,AA783&gt;Unit_Value_Review_QC!$I$5),"REVIEW","WITHIN_BAND"))</f>
        <v>WITHIN_BAND</v>
      </c>
    </row>
    <row r="784" spans="1:28">
      <c r="A784" s="1" t="s">
        <v>1170</v>
      </c>
      <c r="B784" s="6">
        <v>44044</v>
      </c>
      <c r="C784" s="1">
        <v>202008</v>
      </c>
      <c r="D784" s="1">
        <v>2020</v>
      </c>
      <c r="E784" s="1">
        <v>8</v>
      </c>
      <c r="F784" s="4" t="s">
        <v>271</v>
      </c>
      <c r="G784" s="4" t="s">
        <v>273</v>
      </c>
      <c r="H784" s="1">
        <v>662</v>
      </c>
      <c r="I784" s="4" t="s">
        <v>304</v>
      </c>
      <c r="J784" s="1" t="s">
        <v>305</v>
      </c>
      <c r="K784" s="1" t="s">
        <v>383</v>
      </c>
      <c r="L784" s="1">
        <v>3</v>
      </c>
      <c r="M784" s="1">
        <v>1</v>
      </c>
      <c r="N784" s="1" t="s">
        <v>384</v>
      </c>
      <c r="O784" s="1" t="s">
        <v>385</v>
      </c>
      <c r="P784" s="1">
        <v>0</v>
      </c>
      <c r="Q784" s="8">
        <v>173640</v>
      </c>
      <c r="R784" s="8">
        <v>4731</v>
      </c>
      <c r="S784" s="8">
        <v>34115</v>
      </c>
      <c r="T784" s="8" t="s">
        <v>386</v>
      </c>
      <c r="U784" s="9">
        <f>IF(R784&gt;0,Q784/R784,"")</f>
        <v>36.702599873176915</v>
      </c>
      <c r="V784" s="10">
        <f>SUMIFS(fct_world_monthly!$J$2:$J$361,fct_world_monthly!$C$2:$C$361,C784,fct_world_monthly!$F$2:$F$361,F784)</f>
        <v>31792663</v>
      </c>
      <c r="W784" s="11">
        <f>IF(V784&gt;0,Q784/V784,"")</f>
        <v>5.4616374853531458E-3</v>
      </c>
      <c r="X784" s="1" t="s">
        <v>232</v>
      </c>
      <c r="Y784" s="1" t="s">
        <v>166</v>
      </c>
      <c r="Z784" s="19">
        <f>IF(U784="","",SUMIFS(Unit_Value_Review_QC!$K$10:$K$53,Unit_Value_Review_QC!$I$10:$I$53,"PARTNER|"&amp;F784&amp;"|"&amp;I784))</f>
        <v>19.366411423422985</v>
      </c>
      <c r="AA784" s="20">
        <f>IFERROR(U784/Z784,"")</f>
        <v>1.8951678279841988</v>
      </c>
      <c r="AB784" s="4" t="str">
        <f>IF(OR(N784&lt;&gt;"REPORTED",U784=""),"NOT_APPLICABLE",IF(OR(AA784&lt;Unit_Value_Review_QC!$I$6,AA784&gt;Unit_Value_Review_QC!$I$5),"REVIEW","WITHIN_BAND"))</f>
        <v>WITHIN_BAND</v>
      </c>
    </row>
    <row r="785" spans="1:28">
      <c r="A785" s="1" t="s">
        <v>1171</v>
      </c>
      <c r="B785" s="6">
        <v>44044</v>
      </c>
      <c r="C785" s="1">
        <v>202008</v>
      </c>
      <c r="D785" s="1">
        <v>2020</v>
      </c>
      <c r="E785" s="1">
        <v>8</v>
      </c>
      <c r="F785" s="4" t="s">
        <v>271</v>
      </c>
      <c r="G785" s="4" t="s">
        <v>273</v>
      </c>
      <c r="H785" s="1">
        <v>664</v>
      </c>
      <c r="I785" s="4" t="s">
        <v>307</v>
      </c>
      <c r="J785" s="1" t="s">
        <v>308</v>
      </c>
      <c r="K785" s="1" t="s">
        <v>383</v>
      </c>
      <c r="L785" s="1">
        <v>3</v>
      </c>
      <c r="M785" s="1">
        <v>1</v>
      </c>
      <c r="N785" s="1" t="s">
        <v>384</v>
      </c>
      <c r="O785" s="1" t="s">
        <v>385</v>
      </c>
      <c r="P785" s="1">
        <v>0</v>
      </c>
      <c r="Q785" s="8">
        <v>1843475</v>
      </c>
      <c r="R785" s="8">
        <v>77806</v>
      </c>
      <c r="S785" s="8">
        <v>247131</v>
      </c>
      <c r="T785" s="8" t="s">
        <v>386</v>
      </c>
      <c r="U785" s="9">
        <f>IF(R785&gt;0,Q785/R785,"")</f>
        <v>23.693224172942962</v>
      </c>
      <c r="V785" s="10">
        <f>SUMIFS(fct_world_monthly!$J$2:$J$361,fct_world_monthly!$C$2:$C$361,C785,fct_world_monthly!$F$2:$F$361,F785)</f>
        <v>31792663</v>
      </c>
      <c r="W785" s="11">
        <f>IF(V785&gt;0,Q785/V785,"")</f>
        <v>5.7984290274771887E-2</v>
      </c>
      <c r="X785" s="1" t="s">
        <v>232</v>
      </c>
      <c r="Y785" s="1" t="s">
        <v>166</v>
      </c>
      <c r="Z785" s="19">
        <f>IF(U785="","",SUMIFS(Unit_Value_Review_QC!$K$10:$K$53,Unit_Value_Review_QC!$I$10:$I$53,"PARTNER|"&amp;F785&amp;"|"&amp;I785))</f>
        <v>29.827360886039607</v>
      </c>
      <c r="AA785" s="20">
        <f>IFERROR(U785/Z785,"")</f>
        <v>0.79434530810375303</v>
      </c>
      <c r="AB785" s="4" t="str">
        <f>IF(OR(N785&lt;&gt;"REPORTED",U785=""),"NOT_APPLICABLE",IF(OR(AA785&lt;Unit_Value_Review_QC!$I$6,AA785&gt;Unit_Value_Review_QC!$I$5),"REVIEW","WITHIN_BAND"))</f>
        <v>WITHIN_BAND</v>
      </c>
    </row>
    <row r="786" spans="1:28">
      <c r="A786" s="1" t="s">
        <v>1172</v>
      </c>
      <c r="B786" s="6">
        <v>44044</v>
      </c>
      <c r="C786" s="1">
        <v>202008</v>
      </c>
      <c r="D786" s="1">
        <v>2020</v>
      </c>
      <c r="E786" s="1">
        <v>8</v>
      </c>
      <c r="F786" s="4" t="s">
        <v>271</v>
      </c>
      <c r="G786" s="4" t="s">
        <v>273</v>
      </c>
      <c r="H786" s="1">
        <v>666</v>
      </c>
      <c r="I786" s="4" t="s">
        <v>310</v>
      </c>
      <c r="J786" s="1" t="s">
        <v>311</v>
      </c>
      <c r="K786" s="1" t="s">
        <v>383</v>
      </c>
      <c r="L786" s="1">
        <v>3</v>
      </c>
      <c r="M786" s="1">
        <v>1</v>
      </c>
      <c r="N786" s="1" t="s">
        <v>384</v>
      </c>
      <c r="O786" s="1" t="s">
        <v>385</v>
      </c>
      <c r="P786" s="1">
        <v>0</v>
      </c>
      <c r="Q786" s="8">
        <v>373706</v>
      </c>
      <c r="R786" s="8">
        <v>27692</v>
      </c>
      <c r="S786" s="8">
        <v>85770</v>
      </c>
      <c r="T786" s="8" t="s">
        <v>386</v>
      </c>
      <c r="U786" s="9">
        <f>IF(R786&gt;0,Q786/R786,"")</f>
        <v>13.495088834320381</v>
      </c>
      <c r="V786" s="10">
        <f>SUMIFS(fct_world_monthly!$J$2:$J$361,fct_world_monthly!$C$2:$C$361,C786,fct_world_monthly!$F$2:$F$361,F786)</f>
        <v>31792663</v>
      </c>
      <c r="W786" s="11">
        <f>IF(V786&gt;0,Q786/V786,"")</f>
        <v>1.1754473036750649E-2</v>
      </c>
      <c r="X786" s="1" t="s">
        <v>232</v>
      </c>
      <c r="Y786" s="1" t="s">
        <v>166</v>
      </c>
      <c r="Z786" s="19">
        <f>IF(U786="","",SUMIFS(Unit_Value_Review_QC!$K$10:$K$53,Unit_Value_Review_QC!$I$10:$I$53,"PARTNER|"&amp;F786&amp;"|"&amp;I786))</f>
        <v>14.86106925541052</v>
      </c>
      <c r="AA786" s="20">
        <f>IFERROR(U786/Z786,"")</f>
        <v>0.9080833015704558</v>
      </c>
      <c r="AB786" s="4" t="str">
        <f>IF(OR(N786&lt;&gt;"REPORTED",U786=""),"NOT_APPLICABLE",IF(OR(AA786&lt;Unit_Value_Review_QC!$I$6,AA786&gt;Unit_Value_Review_QC!$I$5),"REVIEW","WITHIN_BAND"))</f>
        <v>WITHIN_BAND</v>
      </c>
    </row>
    <row r="787" spans="1:28">
      <c r="A787" s="1" t="s">
        <v>1173</v>
      </c>
      <c r="B787" s="6">
        <v>44044</v>
      </c>
      <c r="C787" s="1">
        <v>202008</v>
      </c>
      <c r="D787" s="1">
        <v>2020</v>
      </c>
      <c r="E787" s="1">
        <v>8</v>
      </c>
      <c r="F787" s="4" t="s">
        <v>271</v>
      </c>
      <c r="G787" s="4" t="s">
        <v>273</v>
      </c>
      <c r="H787" s="1">
        <v>669</v>
      </c>
      <c r="I787" s="4" t="s">
        <v>313</v>
      </c>
      <c r="J787" s="1" t="s">
        <v>314</v>
      </c>
      <c r="K787" s="1" t="s">
        <v>383</v>
      </c>
      <c r="L787" s="1">
        <v>3</v>
      </c>
      <c r="M787" s="1">
        <v>1</v>
      </c>
      <c r="N787" s="1" t="s">
        <v>384</v>
      </c>
      <c r="O787" s="1" t="s">
        <v>385</v>
      </c>
      <c r="P787" s="1">
        <v>0</v>
      </c>
      <c r="Q787" s="8">
        <v>1556684</v>
      </c>
      <c r="R787" s="8">
        <v>92022</v>
      </c>
      <c r="S787" s="8">
        <v>315011</v>
      </c>
      <c r="T787" s="8" t="s">
        <v>386</v>
      </c>
      <c r="U787" s="9">
        <f>IF(R787&gt;0,Q787/R787,"")</f>
        <v>16.916433026884874</v>
      </c>
      <c r="V787" s="10">
        <f>SUMIFS(fct_world_monthly!$J$2:$J$361,fct_world_monthly!$C$2:$C$361,C787,fct_world_monthly!$F$2:$F$361,F787)</f>
        <v>31792663</v>
      </c>
      <c r="W787" s="11">
        <f>IF(V787&gt;0,Q787/V787,"")</f>
        <v>4.8963624091508159E-2</v>
      </c>
      <c r="X787" s="1" t="s">
        <v>232</v>
      </c>
      <c r="Y787" s="1" t="s">
        <v>166</v>
      </c>
      <c r="Z787" s="19">
        <f>IF(U787="","",SUMIFS(Unit_Value_Review_QC!$K$10:$K$53,Unit_Value_Review_QC!$I$10:$I$53,"PARTNER|"&amp;F787&amp;"|"&amp;I787))</f>
        <v>17.070169468034248</v>
      </c>
      <c r="AA787" s="20">
        <f>IFERROR(U787/Z787,"")</f>
        <v>0.99099385384326377</v>
      </c>
      <c r="AB787" s="4" t="str">
        <f>IF(OR(N787&lt;&gt;"REPORTED",U787=""),"NOT_APPLICABLE",IF(OR(AA787&lt;Unit_Value_Review_QC!$I$6,AA787&gt;Unit_Value_Review_QC!$I$5),"REVIEW","WITHIN_BAND"))</f>
        <v>WITHIN_BAND</v>
      </c>
    </row>
    <row r="788" spans="1:28">
      <c r="A788" s="1" t="s">
        <v>1174</v>
      </c>
      <c r="B788" s="6">
        <v>44044</v>
      </c>
      <c r="C788" s="1">
        <v>202008</v>
      </c>
      <c r="D788" s="1">
        <v>2020</v>
      </c>
      <c r="E788" s="1">
        <v>8</v>
      </c>
      <c r="F788" s="4" t="s">
        <v>271</v>
      </c>
      <c r="G788" s="4" t="s">
        <v>273</v>
      </c>
      <c r="H788" s="1">
        <v>676</v>
      </c>
      <c r="I788" s="4" t="s">
        <v>316</v>
      </c>
      <c r="J788" s="1" t="s">
        <v>317</v>
      </c>
      <c r="K788" s="1" t="s">
        <v>383</v>
      </c>
      <c r="L788" s="1">
        <v>3</v>
      </c>
      <c r="M788" s="1">
        <v>1</v>
      </c>
      <c r="N788" s="1" t="s">
        <v>384</v>
      </c>
      <c r="O788" s="1" t="s">
        <v>385</v>
      </c>
      <c r="P788" s="1">
        <v>0</v>
      </c>
      <c r="Q788" s="8">
        <v>542708</v>
      </c>
      <c r="R788" s="8">
        <v>26372</v>
      </c>
      <c r="S788" s="8">
        <v>80472</v>
      </c>
      <c r="T788" s="8" t="s">
        <v>386</v>
      </c>
      <c r="U788" s="9">
        <f>IF(R788&gt;0,Q788/R788,"")</f>
        <v>20.578947368421051</v>
      </c>
      <c r="V788" s="10">
        <f>SUMIFS(fct_world_monthly!$J$2:$J$361,fct_world_monthly!$C$2:$C$361,C788,fct_world_monthly!$F$2:$F$361,F788)</f>
        <v>31792663</v>
      </c>
      <c r="W788" s="11">
        <f>IF(V788&gt;0,Q788/V788,"")</f>
        <v>1.7070227806962882E-2</v>
      </c>
      <c r="X788" s="1" t="s">
        <v>232</v>
      </c>
      <c r="Y788" s="1" t="s">
        <v>166</v>
      </c>
      <c r="Z788" s="19">
        <f>IF(U788="","",SUMIFS(Unit_Value_Review_QC!$K$10:$K$53,Unit_Value_Review_QC!$I$10:$I$53,"PARTNER|"&amp;F788&amp;"|"&amp;I788))</f>
        <v>29.259592038236608</v>
      </c>
      <c r="AA788" s="20">
        <f>IFERROR(U788/Z788,"")</f>
        <v>0.70332311337520914</v>
      </c>
      <c r="AB788" s="4" t="str">
        <f>IF(OR(N788&lt;&gt;"REPORTED",U788=""),"NOT_APPLICABLE",IF(OR(AA788&lt;Unit_Value_Review_QC!$I$6,AA788&gt;Unit_Value_Review_QC!$I$5),"REVIEW","WITHIN_BAND"))</f>
        <v>WITHIN_BAND</v>
      </c>
    </row>
    <row r="789" spans="1:28">
      <c r="A789" s="1" t="s">
        <v>1175</v>
      </c>
      <c r="B789" s="6">
        <v>44044</v>
      </c>
      <c r="C789" s="1">
        <v>202008</v>
      </c>
      <c r="D789" s="1">
        <v>2020</v>
      </c>
      <c r="E789" s="1">
        <v>8</v>
      </c>
      <c r="F789" s="4" t="s">
        <v>271</v>
      </c>
      <c r="G789" s="4" t="s">
        <v>273</v>
      </c>
      <c r="H789" s="1">
        <v>690</v>
      </c>
      <c r="I789" s="4" t="s">
        <v>319</v>
      </c>
      <c r="J789" s="1" t="s">
        <v>320</v>
      </c>
      <c r="K789" s="1" t="s">
        <v>383</v>
      </c>
      <c r="L789" s="1">
        <v>3</v>
      </c>
      <c r="M789" s="1">
        <v>1</v>
      </c>
      <c r="N789" s="1" t="s">
        <v>384</v>
      </c>
      <c r="O789" s="1" t="s">
        <v>385</v>
      </c>
      <c r="P789" s="1">
        <v>0</v>
      </c>
      <c r="Q789" s="8">
        <v>964953</v>
      </c>
      <c r="R789" s="8">
        <v>54667</v>
      </c>
      <c r="S789" s="8">
        <v>196771</v>
      </c>
      <c r="T789" s="8" t="s">
        <v>386</v>
      </c>
      <c r="U789" s="9">
        <f>IF(R789&gt;0,Q789/R789,"")</f>
        <v>17.651471637368065</v>
      </c>
      <c r="V789" s="10">
        <f>SUMIFS(fct_world_monthly!$J$2:$J$361,fct_world_monthly!$C$2:$C$361,C789,fct_world_monthly!$F$2:$F$361,F789)</f>
        <v>31792663</v>
      </c>
      <c r="W789" s="11">
        <f>IF(V789&gt;0,Q789/V789,"")</f>
        <v>3.0351436745012519E-2</v>
      </c>
      <c r="X789" s="1" t="s">
        <v>232</v>
      </c>
      <c r="Y789" s="1" t="s">
        <v>166</v>
      </c>
      <c r="Z789" s="19">
        <f>IF(U789="","",SUMIFS(Unit_Value_Review_QC!$K$10:$K$53,Unit_Value_Review_QC!$I$10:$I$53,"PARTNER|"&amp;F789&amp;"|"&amp;I789))</f>
        <v>24.149636282520802</v>
      </c>
      <c r="AA789" s="20">
        <f>IFERROR(U789/Z789,"")</f>
        <v>0.73092080687542171</v>
      </c>
      <c r="AB789" s="4" t="str">
        <f>IF(OR(N789&lt;&gt;"REPORTED",U789=""),"NOT_APPLICABLE",IF(OR(AA789&lt;Unit_Value_Review_QC!$I$6,AA789&gt;Unit_Value_Review_QC!$I$5),"REVIEW","WITHIN_BAND"))</f>
        <v>WITHIN_BAND</v>
      </c>
    </row>
    <row r="790" spans="1:28">
      <c r="A790" s="1" t="s">
        <v>1176</v>
      </c>
      <c r="B790" s="6">
        <v>44044</v>
      </c>
      <c r="C790" s="1">
        <v>202008</v>
      </c>
      <c r="D790" s="1">
        <v>2020</v>
      </c>
      <c r="E790" s="1">
        <v>8</v>
      </c>
      <c r="F790" s="4" t="s">
        <v>271</v>
      </c>
      <c r="G790" s="4" t="s">
        <v>273</v>
      </c>
      <c r="H790" s="1">
        <v>696</v>
      </c>
      <c r="I790" s="4" t="s">
        <v>322</v>
      </c>
      <c r="J790" s="1" t="s">
        <v>323</v>
      </c>
      <c r="K790" s="1" t="s">
        <v>383</v>
      </c>
      <c r="L790" s="1">
        <v>3</v>
      </c>
      <c r="M790" s="1">
        <v>1</v>
      </c>
      <c r="N790" s="1" t="s">
        <v>384</v>
      </c>
      <c r="O790" s="1" t="s">
        <v>385</v>
      </c>
      <c r="P790" s="1">
        <v>0</v>
      </c>
      <c r="Q790" s="8">
        <v>258056</v>
      </c>
      <c r="R790" s="8">
        <v>18420</v>
      </c>
      <c r="S790" s="8">
        <v>45898</v>
      </c>
      <c r="T790" s="8" t="s">
        <v>386</v>
      </c>
      <c r="U790" s="9">
        <f>IF(R790&gt;0,Q790/R790,"")</f>
        <v>14.009554831704669</v>
      </c>
      <c r="V790" s="10">
        <f>SUMIFS(fct_world_monthly!$J$2:$J$361,fct_world_monthly!$C$2:$C$361,C790,fct_world_monthly!$F$2:$F$361,F790)</f>
        <v>31792663</v>
      </c>
      <c r="W790" s="11">
        <f>IF(V790&gt;0,Q790/V790,"")</f>
        <v>8.1168412976289524E-3</v>
      </c>
      <c r="X790" s="1" t="s">
        <v>232</v>
      </c>
      <c r="Y790" s="1" t="s">
        <v>166</v>
      </c>
      <c r="Z790" s="19">
        <f>IF(U790="","",SUMIFS(Unit_Value_Review_QC!$K$10:$K$53,Unit_Value_Review_QC!$I$10:$I$53,"PARTNER|"&amp;F790&amp;"|"&amp;I790))</f>
        <v>19.130986055641273</v>
      </c>
      <c r="AA790" s="20">
        <f>IFERROR(U790/Z790,"")</f>
        <v>0.73229653667399885</v>
      </c>
      <c r="AB790" s="4" t="str">
        <f>IF(OR(N790&lt;&gt;"REPORTED",U790=""),"NOT_APPLICABLE",IF(OR(AA790&lt;Unit_Value_Review_QC!$I$6,AA790&gt;Unit_Value_Review_QC!$I$5),"REVIEW","WITHIN_BAND"))</f>
        <v>WITHIN_BAND</v>
      </c>
    </row>
    <row r="791" spans="1:28">
      <c r="A791" s="1" t="s">
        <v>1177</v>
      </c>
      <c r="B791" s="6">
        <v>44044</v>
      </c>
      <c r="C791" s="1">
        <v>202008</v>
      </c>
      <c r="D791" s="1">
        <v>2020</v>
      </c>
      <c r="E791" s="1">
        <v>8</v>
      </c>
      <c r="F791" s="4" t="s">
        <v>271</v>
      </c>
      <c r="G791" s="4" t="s">
        <v>273</v>
      </c>
      <c r="H791" s="1">
        <v>720</v>
      </c>
      <c r="I791" s="4" t="s">
        <v>325</v>
      </c>
      <c r="J791" s="1" t="s">
        <v>326</v>
      </c>
      <c r="K791" s="1" t="s">
        <v>383</v>
      </c>
      <c r="L791" s="1">
        <v>3</v>
      </c>
      <c r="M791" s="1">
        <v>1</v>
      </c>
      <c r="N791" s="1" t="s">
        <v>384</v>
      </c>
      <c r="O791" s="1" t="s">
        <v>385</v>
      </c>
      <c r="P791" s="1">
        <v>0</v>
      </c>
      <c r="Q791" s="8">
        <v>7216192</v>
      </c>
      <c r="R791" s="8">
        <v>286220</v>
      </c>
      <c r="S791" s="8">
        <v>1020865</v>
      </c>
      <c r="T791" s="8" t="s">
        <v>386</v>
      </c>
      <c r="U791" s="9">
        <f>IF(R791&gt;0,Q791/R791,"")</f>
        <v>25.212046677381036</v>
      </c>
      <c r="V791" s="10">
        <f>SUMIFS(fct_world_monthly!$J$2:$J$361,fct_world_monthly!$C$2:$C$361,C791,fct_world_monthly!$F$2:$F$361,F791)</f>
        <v>31792663</v>
      </c>
      <c r="W791" s="11">
        <f>IF(V791&gt;0,Q791/V791,"")</f>
        <v>0.2269766455235285</v>
      </c>
      <c r="X791" s="1" t="s">
        <v>232</v>
      </c>
      <c r="Y791" s="1" t="s">
        <v>166</v>
      </c>
      <c r="Z791" s="19">
        <f>IF(U791="","",SUMIFS(Unit_Value_Review_QC!$K$10:$K$53,Unit_Value_Review_QC!$I$10:$I$53,"PARTNER|"&amp;F791&amp;"|"&amp;I791))</f>
        <v>27.635683246354834</v>
      </c>
      <c r="AA791" s="20">
        <f>IFERROR(U791/Z791,"")</f>
        <v>0.91230046504120799</v>
      </c>
      <c r="AB791" s="4" t="str">
        <f>IF(OR(N791&lt;&gt;"REPORTED",U791=""),"NOT_APPLICABLE",IF(OR(AA791&lt;Unit_Value_Review_QC!$I$6,AA791&gt;Unit_Value_Review_QC!$I$5),"REVIEW","WITHIN_BAND"))</f>
        <v>WITHIN_BAND</v>
      </c>
    </row>
    <row r="792" spans="1:28">
      <c r="A792" s="1" t="s">
        <v>1178</v>
      </c>
      <c r="B792" s="6">
        <v>44044</v>
      </c>
      <c r="C792" s="1">
        <v>202008</v>
      </c>
      <c r="D792" s="1">
        <v>2020</v>
      </c>
      <c r="E792" s="1">
        <v>8</v>
      </c>
      <c r="F792" s="4" t="s">
        <v>278</v>
      </c>
      <c r="G792" s="4" t="s">
        <v>279</v>
      </c>
      <c r="H792" s="1">
        <v>52</v>
      </c>
      <c r="I792" s="4" t="s">
        <v>296</v>
      </c>
      <c r="J792" s="1" t="s">
        <v>297</v>
      </c>
      <c r="K792" s="1" t="s">
        <v>383</v>
      </c>
      <c r="L792" s="1">
        <v>3</v>
      </c>
      <c r="M792" s="1">
        <v>1</v>
      </c>
      <c r="N792" s="1" t="s">
        <v>384</v>
      </c>
      <c r="O792" s="1" t="s">
        <v>385</v>
      </c>
      <c r="P792" s="1">
        <v>0</v>
      </c>
      <c r="Q792" s="8">
        <v>752806</v>
      </c>
      <c r="R792" s="8">
        <v>26776</v>
      </c>
      <c r="S792" s="8">
        <v>73673</v>
      </c>
      <c r="T792" s="8" t="s">
        <v>386</v>
      </c>
      <c r="U792" s="9">
        <f>IF(R792&gt;0,Q792/R792,"")</f>
        <v>28.114953689871527</v>
      </c>
      <c r="V792" s="10">
        <f>SUMIFS(fct_world_monthly!$J$2:$J$361,fct_world_monthly!$C$2:$C$361,C792,fct_world_monthly!$F$2:$F$361,F792)</f>
        <v>26035311</v>
      </c>
      <c r="W792" s="11">
        <f>IF(V792&gt;0,Q792/V792,"")</f>
        <v>2.8914807278468846E-2</v>
      </c>
      <c r="X792" s="1" t="s">
        <v>232</v>
      </c>
      <c r="Y792" s="1" t="s">
        <v>166</v>
      </c>
      <c r="Z792" s="19">
        <f>IF(U792="","",SUMIFS(Unit_Value_Review_QC!$K$10:$K$53,Unit_Value_Review_QC!$I$10:$I$53,"PARTNER|"&amp;F792&amp;"|"&amp;I792))</f>
        <v>35.036766549381447</v>
      </c>
      <c r="AA792" s="20">
        <f>IFERROR(U792/Z792,"")</f>
        <v>0.80244144819259522</v>
      </c>
      <c r="AB792" s="4" t="str">
        <f>IF(OR(N792&lt;&gt;"REPORTED",U792=""),"NOT_APPLICABLE",IF(OR(AA792&lt;Unit_Value_Review_QC!$I$6,AA792&gt;Unit_Value_Review_QC!$I$5),"REVIEW","WITHIN_BAND"))</f>
        <v>WITHIN_BAND</v>
      </c>
    </row>
    <row r="793" spans="1:28">
      <c r="A793" s="1" t="s">
        <v>1179</v>
      </c>
      <c r="B793" s="6">
        <v>44044</v>
      </c>
      <c r="C793" s="1">
        <v>202008</v>
      </c>
      <c r="D793" s="1">
        <v>2020</v>
      </c>
      <c r="E793" s="1">
        <v>8</v>
      </c>
      <c r="F793" s="4" t="s">
        <v>278</v>
      </c>
      <c r="G793" s="4" t="s">
        <v>279</v>
      </c>
      <c r="H793" s="1">
        <v>204</v>
      </c>
      <c r="I793" s="4" t="s">
        <v>301</v>
      </c>
      <c r="J793" s="1" t="s">
        <v>302</v>
      </c>
      <c r="K793" s="1" t="s">
        <v>383</v>
      </c>
      <c r="L793" s="1">
        <v>3</v>
      </c>
      <c r="M793" s="1">
        <v>1</v>
      </c>
      <c r="N793" s="1" t="s">
        <v>384</v>
      </c>
      <c r="O793" s="1" t="s">
        <v>385</v>
      </c>
      <c r="P793" s="1">
        <v>0</v>
      </c>
      <c r="Q793" s="8">
        <v>52752</v>
      </c>
      <c r="R793" s="8">
        <v>891</v>
      </c>
      <c r="S793" s="8">
        <v>1857</v>
      </c>
      <c r="T793" s="8" t="s">
        <v>386</v>
      </c>
      <c r="U793" s="9">
        <f>IF(R793&gt;0,Q793/R793,"")</f>
        <v>59.205387205387204</v>
      </c>
      <c r="V793" s="10">
        <f>SUMIFS(fct_world_monthly!$J$2:$J$361,fct_world_monthly!$C$2:$C$361,C793,fct_world_monthly!$F$2:$F$361,F793)</f>
        <v>26035311</v>
      </c>
      <c r="W793" s="11">
        <f>IF(V793&gt;0,Q793/V793,"")</f>
        <v>2.0261713025052784E-3</v>
      </c>
      <c r="X793" s="1" t="s">
        <v>232</v>
      </c>
      <c r="Y793" s="1" t="s">
        <v>166</v>
      </c>
      <c r="Z793" s="19">
        <f>IF(U793="","",SUMIFS(Unit_Value_Review_QC!$K$10:$K$53,Unit_Value_Review_QC!$I$10:$I$53,"PARTNER|"&amp;F793&amp;"|"&amp;I793))</f>
        <v>33.195880622110131</v>
      </c>
      <c r="AA793" s="20">
        <f>IFERROR(U793/Z793,"")</f>
        <v>1.7835160898233087</v>
      </c>
      <c r="AB793" s="4" t="str">
        <f>IF(OR(N793&lt;&gt;"REPORTED",U793=""),"NOT_APPLICABLE",IF(OR(AA793&lt;Unit_Value_Review_QC!$I$6,AA793&gt;Unit_Value_Review_QC!$I$5),"REVIEW","WITHIN_BAND"))</f>
        <v>WITHIN_BAND</v>
      </c>
    </row>
    <row r="794" spans="1:28">
      <c r="A794" s="1" t="s">
        <v>1180</v>
      </c>
      <c r="B794" s="6">
        <v>44044</v>
      </c>
      <c r="C794" s="1">
        <v>202008</v>
      </c>
      <c r="D794" s="1">
        <v>2020</v>
      </c>
      <c r="E794" s="1">
        <v>8</v>
      </c>
      <c r="F794" s="4" t="s">
        <v>278</v>
      </c>
      <c r="G794" s="4" t="s">
        <v>279</v>
      </c>
      <c r="H794" s="1">
        <v>662</v>
      </c>
      <c r="I794" s="4" t="s">
        <v>304</v>
      </c>
      <c r="J794" s="1" t="s">
        <v>305</v>
      </c>
      <c r="K794" s="1" t="s">
        <v>383</v>
      </c>
      <c r="L794" s="1">
        <v>3</v>
      </c>
      <c r="M794" s="1">
        <v>1</v>
      </c>
      <c r="N794" s="1" t="s">
        <v>384</v>
      </c>
      <c r="O794" s="1" t="s">
        <v>385</v>
      </c>
      <c r="P794" s="1">
        <v>0</v>
      </c>
      <c r="Q794" s="8">
        <v>51013</v>
      </c>
      <c r="R794" s="8">
        <v>3819</v>
      </c>
      <c r="S794" s="8">
        <v>11747</v>
      </c>
      <c r="T794" s="8" t="s">
        <v>386</v>
      </c>
      <c r="U794" s="9">
        <f>IF(R794&gt;0,Q794/R794,"")</f>
        <v>13.357685257920922</v>
      </c>
      <c r="V794" s="10">
        <f>SUMIFS(fct_world_monthly!$J$2:$J$361,fct_world_monthly!$C$2:$C$361,C794,fct_world_monthly!$F$2:$F$361,F794)</f>
        <v>26035311</v>
      </c>
      <c r="W794" s="11">
        <f>IF(V794&gt;0,Q794/V794,"")</f>
        <v>1.9593774009459691E-3</v>
      </c>
      <c r="X794" s="1" t="s">
        <v>232</v>
      </c>
      <c r="Y794" s="1" t="s">
        <v>166</v>
      </c>
      <c r="Z794" s="19">
        <f>IF(U794="","",SUMIFS(Unit_Value_Review_QC!$K$10:$K$53,Unit_Value_Review_QC!$I$10:$I$53,"PARTNER|"&amp;F794&amp;"|"&amp;I794))</f>
        <v>11.552282298889692</v>
      </c>
      <c r="AA794" s="20">
        <f>IFERROR(U794/Z794,"")</f>
        <v>1.1562810631112046</v>
      </c>
      <c r="AB794" s="4" t="str">
        <f>IF(OR(N794&lt;&gt;"REPORTED",U794=""),"NOT_APPLICABLE",IF(OR(AA794&lt;Unit_Value_Review_QC!$I$6,AA794&gt;Unit_Value_Review_QC!$I$5),"REVIEW","WITHIN_BAND"))</f>
        <v>WITHIN_BAND</v>
      </c>
    </row>
    <row r="795" spans="1:28">
      <c r="A795" s="1" t="s">
        <v>1181</v>
      </c>
      <c r="B795" s="6">
        <v>44044</v>
      </c>
      <c r="C795" s="1">
        <v>202008</v>
      </c>
      <c r="D795" s="1">
        <v>2020</v>
      </c>
      <c r="E795" s="1">
        <v>8</v>
      </c>
      <c r="F795" s="4" t="s">
        <v>278</v>
      </c>
      <c r="G795" s="4" t="s">
        <v>279</v>
      </c>
      <c r="H795" s="1">
        <v>664</v>
      </c>
      <c r="I795" s="4" t="s">
        <v>307</v>
      </c>
      <c r="J795" s="1" t="s">
        <v>308</v>
      </c>
      <c r="K795" s="1" t="s">
        <v>383</v>
      </c>
      <c r="L795" s="1">
        <v>3</v>
      </c>
      <c r="M795" s="1">
        <v>1</v>
      </c>
      <c r="N795" s="1" t="s">
        <v>384</v>
      </c>
      <c r="O795" s="1" t="s">
        <v>385</v>
      </c>
      <c r="P795" s="1">
        <v>0</v>
      </c>
      <c r="Q795" s="8">
        <v>1774973</v>
      </c>
      <c r="R795" s="8">
        <v>74079</v>
      </c>
      <c r="S795" s="8">
        <v>235354</v>
      </c>
      <c r="T795" s="8" t="s">
        <v>386</v>
      </c>
      <c r="U795" s="9">
        <f>IF(R795&gt;0,Q795/R795,"")</f>
        <v>23.960542123948759</v>
      </c>
      <c r="V795" s="10">
        <f>SUMIFS(fct_world_monthly!$J$2:$J$361,fct_world_monthly!$C$2:$C$361,C795,fct_world_monthly!$F$2:$F$361,F795)</f>
        <v>26035311</v>
      </c>
      <c r="W795" s="11">
        <f>IF(V795&gt;0,Q795/V795,"")</f>
        <v>6.8175601973796282E-2</v>
      </c>
      <c r="X795" s="1" t="s">
        <v>232</v>
      </c>
      <c r="Y795" s="1" t="s">
        <v>166</v>
      </c>
      <c r="Z795" s="19">
        <f>IF(U795="","",SUMIFS(Unit_Value_Review_QC!$K$10:$K$53,Unit_Value_Review_QC!$I$10:$I$53,"PARTNER|"&amp;F795&amp;"|"&amp;I795))</f>
        <v>20.753901094655859</v>
      </c>
      <c r="AA795" s="20">
        <f>IFERROR(U795/Z795,"")</f>
        <v>1.1545078688901824</v>
      </c>
      <c r="AB795" s="4" t="str">
        <f>IF(OR(N795&lt;&gt;"REPORTED",U795=""),"NOT_APPLICABLE",IF(OR(AA795&lt;Unit_Value_Review_QC!$I$6,AA795&gt;Unit_Value_Review_QC!$I$5),"REVIEW","WITHIN_BAND"))</f>
        <v>WITHIN_BAND</v>
      </c>
    </row>
    <row r="796" spans="1:28">
      <c r="A796" s="1" t="s">
        <v>1182</v>
      </c>
      <c r="B796" s="6">
        <v>44044</v>
      </c>
      <c r="C796" s="1">
        <v>202008</v>
      </c>
      <c r="D796" s="1">
        <v>2020</v>
      </c>
      <c r="E796" s="1">
        <v>8</v>
      </c>
      <c r="F796" s="4" t="s">
        <v>278</v>
      </c>
      <c r="G796" s="4" t="s">
        <v>279</v>
      </c>
      <c r="H796" s="1">
        <v>666</v>
      </c>
      <c r="I796" s="4" t="s">
        <v>310</v>
      </c>
      <c r="J796" s="1" t="s">
        <v>311</v>
      </c>
      <c r="K796" s="1" t="s">
        <v>383</v>
      </c>
      <c r="L796" s="1">
        <v>3</v>
      </c>
      <c r="M796" s="1">
        <v>1</v>
      </c>
      <c r="N796" s="1" t="s">
        <v>384</v>
      </c>
      <c r="O796" s="1" t="s">
        <v>385</v>
      </c>
      <c r="P796" s="1">
        <v>0</v>
      </c>
      <c r="Q796" s="8">
        <v>6341859</v>
      </c>
      <c r="R796" s="8">
        <v>397874</v>
      </c>
      <c r="S796" s="8">
        <v>1441287</v>
      </c>
      <c r="T796" s="8" t="s">
        <v>386</v>
      </c>
      <c r="U796" s="9">
        <f>IF(R796&gt;0,Q796/R796,"")</f>
        <v>15.939365226177131</v>
      </c>
      <c r="V796" s="10">
        <f>SUMIFS(fct_world_monthly!$J$2:$J$361,fct_world_monthly!$C$2:$C$361,C796,fct_world_monthly!$F$2:$F$361,F796)</f>
        <v>26035311</v>
      </c>
      <c r="W796" s="11">
        <f>IF(V796&gt;0,Q796/V796,"")</f>
        <v>0.24358683481829735</v>
      </c>
      <c r="X796" s="1" t="s">
        <v>232</v>
      </c>
      <c r="Y796" s="1" t="s">
        <v>166</v>
      </c>
      <c r="Z796" s="19">
        <f>IF(U796="","",SUMIFS(Unit_Value_Review_QC!$K$10:$K$53,Unit_Value_Review_QC!$I$10:$I$53,"PARTNER|"&amp;F796&amp;"|"&amp;I796))</f>
        <v>16.653214733323903</v>
      </c>
      <c r="AA796" s="20">
        <f>IFERROR(U796/Z796,"")</f>
        <v>0.95713443208545645</v>
      </c>
      <c r="AB796" s="4" t="str">
        <f>IF(OR(N796&lt;&gt;"REPORTED",U796=""),"NOT_APPLICABLE",IF(OR(AA796&lt;Unit_Value_Review_QC!$I$6,AA796&gt;Unit_Value_Review_QC!$I$5),"REVIEW","WITHIN_BAND"))</f>
        <v>WITHIN_BAND</v>
      </c>
    </row>
    <row r="797" spans="1:28">
      <c r="A797" s="1" t="s">
        <v>1183</v>
      </c>
      <c r="B797" s="6">
        <v>44044</v>
      </c>
      <c r="C797" s="1">
        <v>202008</v>
      </c>
      <c r="D797" s="1">
        <v>2020</v>
      </c>
      <c r="E797" s="1">
        <v>8</v>
      </c>
      <c r="F797" s="4" t="s">
        <v>278</v>
      </c>
      <c r="G797" s="4" t="s">
        <v>279</v>
      </c>
      <c r="H797" s="1">
        <v>669</v>
      </c>
      <c r="I797" s="4" t="s">
        <v>313</v>
      </c>
      <c r="J797" s="1" t="s">
        <v>314</v>
      </c>
      <c r="K797" s="1" t="s">
        <v>383</v>
      </c>
      <c r="L797" s="1">
        <v>3</v>
      </c>
      <c r="M797" s="1">
        <v>1</v>
      </c>
      <c r="N797" s="1" t="s">
        <v>384</v>
      </c>
      <c r="O797" s="1" t="s">
        <v>385</v>
      </c>
      <c r="P797" s="1">
        <v>0</v>
      </c>
      <c r="Q797" s="8">
        <v>163418</v>
      </c>
      <c r="R797" s="8">
        <v>7547</v>
      </c>
      <c r="S797" s="8">
        <v>30470</v>
      </c>
      <c r="T797" s="8" t="s">
        <v>386</v>
      </c>
      <c r="U797" s="9">
        <f>IF(R797&gt;0,Q797/R797,"")</f>
        <v>21.653372200874518</v>
      </c>
      <c r="V797" s="10">
        <f>SUMIFS(fct_world_monthly!$J$2:$J$361,fct_world_monthly!$C$2:$C$361,C797,fct_world_monthly!$F$2:$F$361,F797)</f>
        <v>26035311</v>
      </c>
      <c r="W797" s="11">
        <f>IF(V797&gt;0,Q797/V797,"")</f>
        <v>6.2767830966182813E-3</v>
      </c>
      <c r="X797" s="1" t="s">
        <v>232</v>
      </c>
      <c r="Y797" s="1" t="s">
        <v>166</v>
      </c>
      <c r="Z797" s="19">
        <f>IF(U797="","",SUMIFS(Unit_Value_Review_QC!$K$10:$K$53,Unit_Value_Review_QC!$I$10:$I$53,"PARTNER|"&amp;F797&amp;"|"&amp;I797))</f>
        <v>20.668787815742178</v>
      </c>
      <c r="AA797" s="20">
        <f>IFERROR(U797/Z797,"")</f>
        <v>1.0476362907157255</v>
      </c>
      <c r="AB797" s="4" t="str">
        <f>IF(OR(N797&lt;&gt;"REPORTED",U797=""),"NOT_APPLICABLE",IF(OR(AA797&lt;Unit_Value_Review_QC!$I$6,AA797&gt;Unit_Value_Review_QC!$I$5),"REVIEW","WITHIN_BAND"))</f>
        <v>WITHIN_BAND</v>
      </c>
    </row>
    <row r="798" spans="1:28">
      <c r="A798" s="1" t="s">
        <v>1184</v>
      </c>
      <c r="B798" s="6">
        <v>44044</v>
      </c>
      <c r="C798" s="1">
        <v>202008</v>
      </c>
      <c r="D798" s="1">
        <v>2020</v>
      </c>
      <c r="E798" s="1">
        <v>8</v>
      </c>
      <c r="F798" s="4" t="s">
        <v>278</v>
      </c>
      <c r="G798" s="4" t="s">
        <v>279</v>
      </c>
      <c r="H798" s="1">
        <v>676</v>
      </c>
      <c r="I798" s="4" t="s">
        <v>316</v>
      </c>
      <c r="J798" s="1" t="s">
        <v>317</v>
      </c>
      <c r="K798" s="1" t="s">
        <v>383</v>
      </c>
      <c r="L798" s="1">
        <v>3</v>
      </c>
      <c r="M798" s="1">
        <v>1</v>
      </c>
      <c r="N798" s="1" t="s">
        <v>384</v>
      </c>
      <c r="O798" s="1" t="s">
        <v>385</v>
      </c>
      <c r="P798" s="1">
        <v>0</v>
      </c>
      <c r="Q798" s="8">
        <v>187125</v>
      </c>
      <c r="R798" s="8">
        <v>6927</v>
      </c>
      <c r="S798" s="8">
        <v>33305</v>
      </c>
      <c r="T798" s="8" t="s">
        <v>386</v>
      </c>
      <c r="U798" s="9">
        <f>IF(R798&gt;0,Q798/R798,"")</f>
        <v>27.013858813339109</v>
      </c>
      <c r="V798" s="10">
        <f>SUMIFS(fct_world_monthly!$J$2:$J$361,fct_world_monthly!$C$2:$C$361,C798,fct_world_monthly!$F$2:$F$361,F798)</f>
        <v>26035311</v>
      </c>
      <c r="W798" s="11">
        <f>IF(V798&gt;0,Q798/V798,"")</f>
        <v>7.1873541283989269E-3</v>
      </c>
      <c r="X798" s="1" t="s">
        <v>232</v>
      </c>
      <c r="Y798" s="1" t="s">
        <v>166</v>
      </c>
      <c r="Z798" s="19">
        <f>IF(U798="","",SUMIFS(Unit_Value_Review_QC!$K$10:$K$53,Unit_Value_Review_QC!$I$10:$I$53,"PARTNER|"&amp;F798&amp;"|"&amp;I798))</f>
        <v>22.71683967704729</v>
      </c>
      <c r="AA798" s="20">
        <f>IFERROR(U798/Z798,"")</f>
        <v>1.1891556747056438</v>
      </c>
      <c r="AB798" s="4" t="str">
        <f>IF(OR(N798&lt;&gt;"REPORTED",U798=""),"NOT_APPLICABLE",IF(OR(AA798&lt;Unit_Value_Review_QC!$I$6,AA798&gt;Unit_Value_Review_QC!$I$5),"REVIEW","WITHIN_BAND"))</f>
        <v>WITHIN_BAND</v>
      </c>
    </row>
    <row r="799" spans="1:28">
      <c r="A799" s="1" t="s">
        <v>1185</v>
      </c>
      <c r="B799" s="6">
        <v>44044</v>
      </c>
      <c r="C799" s="1">
        <v>202008</v>
      </c>
      <c r="D799" s="1">
        <v>2020</v>
      </c>
      <c r="E799" s="1">
        <v>8</v>
      </c>
      <c r="F799" s="4" t="s">
        <v>278</v>
      </c>
      <c r="G799" s="4" t="s">
        <v>279</v>
      </c>
      <c r="H799" s="1">
        <v>690</v>
      </c>
      <c r="I799" s="4" t="s">
        <v>319</v>
      </c>
      <c r="J799" s="1" t="s">
        <v>320</v>
      </c>
      <c r="K799" s="1" t="s">
        <v>383</v>
      </c>
      <c r="L799" s="1">
        <v>3</v>
      </c>
      <c r="M799" s="1">
        <v>1</v>
      </c>
      <c r="N799" s="1" t="s">
        <v>384</v>
      </c>
      <c r="O799" s="1" t="s">
        <v>385</v>
      </c>
      <c r="P799" s="1">
        <v>0</v>
      </c>
      <c r="Q799" s="8">
        <v>774214</v>
      </c>
      <c r="R799" s="8">
        <v>31807</v>
      </c>
      <c r="S799" s="8">
        <v>91535</v>
      </c>
      <c r="T799" s="8" t="s">
        <v>386</v>
      </c>
      <c r="U799" s="9">
        <f>IF(R799&gt;0,Q799/R799,"")</f>
        <v>24.34099412079102</v>
      </c>
      <c r="V799" s="10">
        <f>SUMIFS(fct_world_monthly!$J$2:$J$361,fct_world_monthly!$C$2:$C$361,C799,fct_world_monthly!$F$2:$F$361,F799)</f>
        <v>26035311</v>
      </c>
      <c r="W799" s="11">
        <f>IF(V799&gt;0,Q799/V799,"")</f>
        <v>2.9737075159194371E-2</v>
      </c>
      <c r="X799" s="1" t="s">
        <v>232</v>
      </c>
      <c r="Y799" s="1" t="s">
        <v>166</v>
      </c>
      <c r="Z799" s="19">
        <f>IF(U799="","",SUMIFS(Unit_Value_Review_QC!$K$10:$K$53,Unit_Value_Review_QC!$I$10:$I$53,"PARTNER|"&amp;F799&amp;"|"&amp;I799))</f>
        <v>28.158453665195097</v>
      </c>
      <c r="AA799" s="20">
        <f>IFERROR(U799/Z799,"")</f>
        <v>0.86442936143462312</v>
      </c>
      <c r="AB799" s="4" t="str">
        <f>IF(OR(N799&lt;&gt;"REPORTED",U799=""),"NOT_APPLICABLE",IF(OR(AA799&lt;Unit_Value_Review_QC!$I$6,AA799&gt;Unit_Value_Review_QC!$I$5),"REVIEW","WITHIN_BAND"))</f>
        <v>WITHIN_BAND</v>
      </c>
    </row>
    <row r="800" spans="1:28">
      <c r="A800" s="1" t="s">
        <v>1186</v>
      </c>
      <c r="B800" s="6">
        <v>44044</v>
      </c>
      <c r="C800" s="1">
        <v>202008</v>
      </c>
      <c r="D800" s="1">
        <v>2020</v>
      </c>
      <c r="E800" s="1">
        <v>8</v>
      </c>
      <c r="F800" s="4" t="s">
        <v>278</v>
      </c>
      <c r="G800" s="4" t="s">
        <v>279</v>
      </c>
      <c r="H800" s="1">
        <v>696</v>
      </c>
      <c r="I800" s="4" t="s">
        <v>322</v>
      </c>
      <c r="J800" s="1" t="s">
        <v>323</v>
      </c>
      <c r="K800" s="1" t="s">
        <v>383</v>
      </c>
      <c r="L800" s="1">
        <v>3</v>
      </c>
      <c r="M800" s="1">
        <v>1</v>
      </c>
      <c r="N800" s="1" t="s">
        <v>384</v>
      </c>
      <c r="O800" s="1" t="s">
        <v>385</v>
      </c>
      <c r="P800" s="1">
        <v>0</v>
      </c>
      <c r="Q800" s="8">
        <v>2712194</v>
      </c>
      <c r="R800" s="8">
        <v>104227</v>
      </c>
      <c r="S800" s="8">
        <v>348382</v>
      </c>
      <c r="T800" s="8" t="s">
        <v>386</v>
      </c>
      <c r="U800" s="9">
        <f>IF(R800&gt;0,Q800/R800,"")</f>
        <v>26.02199046312376</v>
      </c>
      <c r="V800" s="10">
        <f>SUMIFS(fct_world_monthly!$J$2:$J$361,fct_world_monthly!$C$2:$C$361,C800,fct_world_monthly!$F$2:$F$361,F800)</f>
        <v>26035311</v>
      </c>
      <c r="W800" s="11">
        <f>IF(V800&gt;0,Q800/V800,"")</f>
        <v>0.10417367397685397</v>
      </c>
      <c r="X800" s="1" t="s">
        <v>232</v>
      </c>
      <c r="Y800" s="1" t="s">
        <v>166</v>
      </c>
      <c r="Z800" s="19">
        <f>IF(U800="","",SUMIFS(Unit_Value_Review_QC!$K$10:$K$53,Unit_Value_Review_QC!$I$10:$I$53,"PARTNER|"&amp;F800&amp;"|"&amp;I800))</f>
        <v>25.266638688646662</v>
      </c>
      <c r="AA800" s="20">
        <f>IFERROR(U800/Z800,"")</f>
        <v>1.029895222066737</v>
      </c>
      <c r="AB800" s="4" t="str">
        <f>IF(OR(N800&lt;&gt;"REPORTED",U800=""),"NOT_APPLICABLE",IF(OR(AA800&lt;Unit_Value_Review_QC!$I$6,AA800&gt;Unit_Value_Review_QC!$I$5),"REVIEW","WITHIN_BAND"))</f>
        <v>WITHIN_BAND</v>
      </c>
    </row>
    <row r="801" spans="1:28">
      <c r="A801" s="1" t="s">
        <v>1187</v>
      </c>
      <c r="B801" s="6">
        <v>44044</v>
      </c>
      <c r="C801" s="1">
        <v>202008</v>
      </c>
      <c r="D801" s="1">
        <v>2020</v>
      </c>
      <c r="E801" s="1">
        <v>8</v>
      </c>
      <c r="F801" s="4" t="s">
        <v>278</v>
      </c>
      <c r="G801" s="4" t="s">
        <v>279</v>
      </c>
      <c r="H801" s="1">
        <v>720</v>
      </c>
      <c r="I801" s="4" t="s">
        <v>325</v>
      </c>
      <c r="J801" s="1" t="s">
        <v>326</v>
      </c>
      <c r="K801" s="1" t="s">
        <v>383</v>
      </c>
      <c r="L801" s="1">
        <v>3</v>
      </c>
      <c r="M801" s="1">
        <v>1</v>
      </c>
      <c r="N801" s="1" t="s">
        <v>384</v>
      </c>
      <c r="O801" s="1" t="s">
        <v>385</v>
      </c>
      <c r="P801" s="1">
        <v>0</v>
      </c>
      <c r="Q801" s="8">
        <v>1508991</v>
      </c>
      <c r="R801" s="8">
        <v>69331</v>
      </c>
      <c r="S801" s="8">
        <v>211917</v>
      </c>
      <c r="T801" s="8" t="s">
        <v>386</v>
      </c>
      <c r="U801" s="9">
        <f>IF(R801&gt;0,Q801/R801,"")</f>
        <v>21.765025746058761</v>
      </c>
      <c r="V801" s="10">
        <f>SUMIFS(fct_world_monthly!$J$2:$J$361,fct_world_monthly!$C$2:$C$361,C801,fct_world_monthly!$F$2:$F$361,F801)</f>
        <v>26035311</v>
      </c>
      <c r="W801" s="11">
        <f>IF(V801&gt;0,Q801/V801,"")</f>
        <v>5.795939983202044E-2</v>
      </c>
      <c r="X801" s="1" t="s">
        <v>232</v>
      </c>
      <c r="Y801" s="1" t="s">
        <v>166</v>
      </c>
      <c r="Z801" s="19">
        <f>IF(U801="","",SUMIFS(Unit_Value_Review_QC!$K$10:$K$53,Unit_Value_Review_QC!$I$10:$I$53,"PARTNER|"&amp;F801&amp;"|"&amp;I801))</f>
        <v>23.211497613909994</v>
      </c>
      <c r="AA801" s="20">
        <f>IFERROR(U801/Z801,"")</f>
        <v>0.93768295816533598</v>
      </c>
      <c r="AB801" s="4" t="str">
        <f>IF(OR(N801&lt;&gt;"REPORTED",U801=""),"NOT_APPLICABLE",IF(OR(AA801&lt;Unit_Value_Review_QC!$I$6,AA801&gt;Unit_Value_Review_QC!$I$5),"REVIEW","WITHIN_BAND"))</f>
        <v>WITHIN_BAND</v>
      </c>
    </row>
    <row r="802" spans="1:28">
      <c r="A802" s="1" t="s">
        <v>1188</v>
      </c>
      <c r="B802" s="6">
        <v>44075</v>
      </c>
      <c r="C802" s="1">
        <v>202009</v>
      </c>
      <c r="D802" s="1">
        <v>2020</v>
      </c>
      <c r="E802" s="1">
        <v>9</v>
      </c>
      <c r="F802" s="4" t="s">
        <v>256</v>
      </c>
      <c r="G802" s="4" t="s">
        <v>258</v>
      </c>
      <c r="H802" s="1">
        <v>52</v>
      </c>
      <c r="I802" s="4" t="s">
        <v>296</v>
      </c>
      <c r="J802" s="1" t="s">
        <v>297</v>
      </c>
      <c r="K802" s="1" t="s">
        <v>383</v>
      </c>
      <c r="L802" s="1">
        <v>3</v>
      </c>
      <c r="M802" s="1">
        <v>1</v>
      </c>
      <c r="N802" s="1" t="s">
        <v>384</v>
      </c>
      <c r="O802" s="1" t="s">
        <v>385</v>
      </c>
      <c r="P802" s="1">
        <v>0</v>
      </c>
      <c r="Q802" s="8">
        <v>12777264</v>
      </c>
      <c r="R802" s="8">
        <v>728035</v>
      </c>
      <c r="S802" s="8">
        <v>3672432</v>
      </c>
      <c r="T802" s="8" t="s">
        <v>386</v>
      </c>
      <c r="U802" s="9">
        <f>IF(R802&gt;0,Q802/R802,"")</f>
        <v>17.550343046694184</v>
      </c>
      <c r="V802" s="10">
        <f>SUMIFS(fct_world_monthly!$J$2:$J$361,fct_world_monthly!$C$2:$C$361,C802,fct_world_monthly!$F$2:$F$361,F802)</f>
        <v>112856653</v>
      </c>
      <c r="W802" s="11">
        <f>IF(V802&gt;0,Q802/V802,"")</f>
        <v>0.11321675470917962</v>
      </c>
      <c r="X802" s="1" t="s">
        <v>232</v>
      </c>
      <c r="Y802" s="1" t="s">
        <v>166</v>
      </c>
      <c r="Z802" s="19">
        <f>IF(U802="","",SUMIFS(Unit_Value_Review_QC!$K$10:$K$53,Unit_Value_Review_QC!$I$10:$I$53,"PARTNER|"&amp;F802&amp;"|"&amp;I802))</f>
        <v>20.461444760337919</v>
      </c>
      <c r="AA802" s="20">
        <f>IFERROR(U802/Z802,"")</f>
        <v>0.85772746021891089</v>
      </c>
      <c r="AB802" s="4" t="str">
        <f>IF(OR(N802&lt;&gt;"REPORTED",U802=""),"NOT_APPLICABLE",IF(OR(AA802&lt;Unit_Value_Review_QC!$I$6,AA802&gt;Unit_Value_Review_QC!$I$5),"REVIEW","WITHIN_BAND"))</f>
        <v>WITHIN_BAND</v>
      </c>
    </row>
    <row r="803" spans="1:28">
      <c r="A803" s="1" t="s">
        <v>1189</v>
      </c>
      <c r="B803" s="6">
        <v>44075</v>
      </c>
      <c r="C803" s="1">
        <v>202009</v>
      </c>
      <c r="D803" s="1">
        <v>2020</v>
      </c>
      <c r="E803" s="1">
        <v>9</v>
      </c>
      <c r="F803" s="4" t="s">
        <v>256</v>
      </c>
      <c r="G803" s="4" t="s">
        <v>258</v>
      </c>
      <c r="H803" s="1">
        <v>204</v>
      </c>
      <c r="I803" s="4" t="s">
        <v>301</v>
      </c>
      <c r="J803" s="1" t="s">
        <v>302</v>
      </c>
      <c r="K803" s="1" t="s">
        <v>383</v>
      </c>
      <c r="L803" s="1">
        <v>3</v>
      </c>
      <c r="M803" s="1">
        <v>1</v>
      </c>
      <c r="N803" s="1" t="s">
        <v>384</v>
      </c>
      <c r="O803" s="1" t="s">
        <v>385</v>
      </c>
      <c r="P803" s="1">
        <v>0</v>
      </c>
      <c r="Q803" s="8">
        <v>296862</v>
      </c>
      <c r="R803" s="8">
        <v>42768</v>
      </c>
      <c r="S803" s="8">
        <v>220048</v>
      </c>
      <c r="T803" s="8" t="s">
        <v>386</v>
      </c>
      <c r="U803" s="9">
        <f>IF(R803&gt;0,Q803/R803,"")</f>
        <v>6.9412177328843994</v>
      </c>
      <c r="V803" s="10">
        <f>SUMIFS(fct_world_monthly!$J$2:$J$361,fct_world_monthly!$C$2:$C$361,C803,fct_world_monthly!$F$2:$F$361,F803)</f>
        <v>112856653</v>
      </c>
      <c r="W803" s="11">
        <f>IF(V803&gt;0,Q803/V803,"")</f>
        <v>2.6304342022264297E-3</v>
      </c>
      <c r="X803" s="1" t="s">
        <v>232</v>
      </c>
      <c r="Y803" s="1" t="s">
        <v>166</v>
      </c>
      <c r="Z803" s="19">
        <f>IF(U803="","",SUMIFS(Unit_Value_Review_QC!$K$10:$K$53,Unit_Value_Review_QC!$I$10:$I$53,"PARTNER|"&amp;F803&amp;"|"&amp;I803))</f>
        <v>7.8392981154747989</v>
      </c>
      <c r="AA803" s="20">
        <f>IFERROR(U803/Z803,"")</f>
        <v>0.88543867456480752</v>
      </c>
      <c r="AB803" s="4" t="str">
        <f>IF(OR(N803&lt;&gt;"REPORTED",U803=""),"NOT_APPLICABLE",IF(OR(AA803&lt;Unit_Value_Review_QC!$I$6,AA803&gt;Unit_Value_Review_QC!$I$5),"REVIEW","WITHIN_BAND"))</f>
        <v>WITHIN_BAND</v>
      </c>
    </row>
    <row r="804" spans="1:28">
      <c r="A804" s="1" t="s">
        <v>1190</v>
      </c>
      <c r="B804" s="6">
        <v>44075</v>
      </c>
      <c r="C804" s="1">
        <v>202009</v>
      </c>
      <c r="D804" s="1">
        <v>2020</v>
      </c>
      <c r="E804" s="1">
        <v>9</v>
      </c>
      <c r="F804" s="4" t="s">
        <v>256</v>
      </c>
      <c r="G804" s="4" t="s">
        <v>258</v>
      </c>
      <c r="H804" s="1">
        <v>662</v>
      </c>
      <c r="I804" s="4" t="s">
        <v>304</v>
      </c>
      <c r="J804" s="1" t="s">
        <v>305</v>
      </c>
      <c r="K804" s="1" t="s">
        <v>383</v>
      </c>
      <c r="L804" s="1">
        <v>3</v>
      </c>
      <c r="M804" s="1">
        <v>1</v>
      </c>
      <c r="N804" s="1" t="s">
        <v>384</v>
      </c>
      <c r="O804" s="1" t="s">
        <v>385</v>
      </c>
      <c r="P804" s="1">
        <v>0</v>
      </c>
      <c r="Q804" s="8">
        <v>3744884</v>
      </c>
      <c r="R804" s="8">
        <v>358288</v>
      </c>
      <c r="S804" s="8">
        <v>1220592</v>
      </c>
      <c r="T804" s="8" t="s">
        <v>386</v>
      </c>
      <c r="U804" s="9">
        <f>IF(R804&gt;0,Q804/R804,"")</f>
        <v>10.452161389720002</v>
      </c>
      <c r="V804" s="10">
        <f>SUMIFS(fct_world_monthly!$J$2:$J$361,fct_world_monthly!$C$2:$C$361,C804,fct_world_monthly!$F$2:$F$361,F804)</f>
        <v>112856653</v>
      </c>
      <c r="W804" s="11">
        <f>IF(V804&gt;0,Q804/V804,"")</f>
        <v>3.3182660485244056E-2</v>
      </c>
      <c r="X804" s="1" t="s">
        <v>232</v>
      </c>
      <c r="Y804" s="1" t="s">
        <v>166</v>
      </c>
      <c r="Z804" s="19">
        <f>IF(U804="","",SUMIFS(Unit_Value_Review_QC!$K$10:$K$53,Unit_Value_Review_QC!$I$10:$I$53,"PARTNER|"&amp;F804&amp;"|"&amp;I804))</f>
        <v>10.235891461787936</v>
      </c>
      <c r="AA804" s="20">
        <f>IFERROR(U804/Z804,"")</f>
        <v>1.021128587455175</v>
      </c>
      <c r="AB804" s="4" t="str">
        <f>IF(OR(N804&lt;&gt;"REPORTED",U804=""),"NOT_APPLICABLE",IF(OR(AA804&lt;Unit_Value_Review_QC!$I$6,AA804&gt;Unit_Value_Review_QC!$I$5),"REVIEW","WITHIN_BAND"))</f>
        <v>WITHIN_BAND</v>
      </c>
    </row>
    <row r="805" spans="1:28">
      <c r="A805" s="1" t="s">
        <v>1191</v>
      </c>
      <c r="B805" s="6">
        <v>44075</v>
      </c>
      <c r="C805" s="1">
        <v>202009</v>
      </c>
      <c r="D805" s="1">
        <v>2020</v>
      </c>
      <c r="E805" s="1">
        <v>9</v>
      </c>
      <c r="F805" s="4" t="s">
        <v>256</v>
      </c>
      <c r="G805" s="4" t="s">
        <v>258</v>
      </c>
      <c r="H805" s="1">
        <v>664</v>
      </c>
      <c r="I805" s="4" t="s">
        <v>307</v>
      </c>
      <c r="J805" s="1" t="s">
        <v>308</v>
      </c>
      <c r="K805" s="1" t="s">
        <v>383</v>
      </c>
      <c r="L805" s="1">
        <v>3</v>
      </c>
      <c r="M805" s="1">
        <v>1</v>
      </c>
      <c r="N805" s="1" t="s">
        <v>384</v>
      </c>
      <c r="O805" s="1" t="s">
        <v>385</v>
      </c>
      <c r="P805" s="1">
        <v>0</v>
      </c>
      <c r="Q805" s="8">
        <v>7788201</v>
      </c>
      <c r="R805" s="8">
        <v>623611</v>
      </c>
      <c r="S805" s="8">
        <v>3622690</v>
      </c>
      <c r="T805" s="8" t="s">
        <v>386</v>
      </c>
      <c r="U805" s="9">
        <f>IF(R805&gt;0,Q805/R805,"")</f>
        <v>12.488876879978063</v>
      </c>
      <c r="V805" s="10">
        <f>SUMIFS(fct_world_monthly!$J$2:$J$361,fct_world_monthly!$C$2:$C$361,C805,fct_world_monthly!$F$2:$F$361,F805)</f>
        <v>112856653</v>
      </c>
      <c r="W805" s="11">
        <f>IF(V805&gt;0,Q805/V805,"")</f>
        <v>6.9009675486300312E-2</v>
      </c>
      <c r="X805" s="1" t="s">
        <v>232</v>
      </c>
      <c r="Y805" s="1" t="s">
        <v>166</v>
      </c>
      <c r="Z805" s="19">
        <f>IF(U805="","",SUMIFS(Unit_Value_Review_QC!$K$10:$K$53,Unit_Value_Review_QC!$I$10:$I$53,"PARTNER|"&amp;F805&amp;"|"&amp;I805))</f>
        <v>13.594059812928137</v>
      </c>
      <c r="AA805" s="20">
        <f>IFERROR(U805/Z805,"")</f>
        <v>0.91870103941288905</v>
      </c>
      <c r="AB805" s="4" t="str">
        <f>IF(OR(N805&lt;&gt;"REPORTED",U805=""),"NOT_APPLICABLE",IF(OR(AA805&lt;Unit_Value_Review_QC!$I$6,AA805&gt;Unit_Value_Review_QC!$I$5),"REVIEW","WITHIN_BAND"))</f>
        <v>WITHIN_BAND</v>
      </c>
    </row>
    <row r="806" spans="1:28">
      <c r="A806" s="1" t="s">
        <v>1192</v>
      </c>
      <c r="B806" s="6">
        <v>44075</v>
      </c>
      <c r="C806" s="1">
        <v>202009</v>
      </c>
      <c r="D806" s="1">
        <v>2020</v>
      </c>
      <c r="E806" s="1">
        <v>9</v>
      </c>
      <c r="F806" s="4" t="s">
        <v>256</v>
      </c>
      <c r="G806" s="4" t="s">
        <v>258</v>
      </c>
      <c r="H806" s="1">
        <v>666</v>
      </c>
      <c r="I806" s="4" t="s">
        <v>310</v>
      </c>
      <c r="J806" s="1" t="s">
        <v>311</v>
      </c>
      <c r="K806" s="1" t="s">
        <v>383</v>
      </c>
      <c r="L806" s="1">
        <v>3</v>
      </c>
      <c r="M806" s="1">
        <v>1</v>
      </c>
      <c r="N806" s="1" t="s">
        <v>384</v>
      </c>
      <c r="O806" s="1" t="s">
        <v>385</v>
      </c>
      <c r="P806" s="1">
        <v>0</v>
      </c>
      <c r="Q806" s="8">
        <v>26976741</v>
      </c>
      <c r="R806" s="8">
        <v>2953466</v>
      </c>
      <c r="S806" s="8">
        <v>17762419</v>
      </c>
      <c r="T806" s="8" t="s">
        <v>386</v>
      </c>
      <c r="U806" s="9">
        <f>IF(R806&gt;0,Q806/R806,"")</f>
        <v>9.1339263766706651</v>
      </c>
      <c r="V806" s="10">
        <f>SUMIFS(fct_world_monthly!$J$2:$J$361,fct_world_monthly!$C$2:$C$361,C806,fct_world_monthly!$F$2:$F$361,F806)</f>
        <v>112856653</v>
      </c>
      <c r="W806" s="11">
        <f>IF(V806&gt;0,Q806/V806,"")</f>
        <v>0.23903545145894056</v>
      </c>
      <c r="X806" s="1" t="s">
        <v>232</v>
      </c>
      <c r="Y806" s="1" t="s">
        <v>166</v>
      </c>
      <c r="Z806" s="19">
        <f>IF(U806="","",SUMIFS(Unit_Value_Review_QC!$K$10:$K$53,Unit_Value_Review_QC!$I$10:$I$53,"PARTNER|"&amp;F806&amp;"|"&amp;I806))</f>
        <v>10.323147527272614</v>
      </c>
      <c r="AA806" s="20">
        <f>IFERROR(U806/Z806,"")</f>
        <v>0.88480052741083492</v>
      </c>
      <c r="AB806" s="4" t="str">
        <f>IF(OR(N806&lt;&gt;"REPORTED",U806=""),"NOT_APPLICABLE",IF(OR(AA806&lt;Unit_Value_Review_QC!$I$6,AA806&gt;Unit_Value_Review_QC!$I$5),"REVIEW","WITHIN_BAND"))</f>
        <v>WITHIN_BAND</v>
      </c>
    </row>
    <row r="807" spans="1:28">
      <c r="A807" s="1" t="s">
        <v>1193</v>
      </c>
      <c r="B807" s="6">
        <v>44075</v>
      </c>
      <c r="C807" s="1">
        <v>202009</v>
      </c>
      <c r="D807" s="1">
        <v>2020</v>
      </c>
      <c r="E807" s="1">
        <v>9</v>
      </c>
      <c r="F807" s="4" t="s">
        <v>256</v>
      </c>
      <c r="G807" s="4" t="s">
        <v>258</v>
      </c>
      <c r="H807" s="1">
        <v>669</v>
      </c>
      <c r="I807" s="4" t="s">
        <v>313</v>
      </c>
      <c r="J807" s="1" t="s">
        <v>314</v>
      </c>
      <c r="K807" s="1" t="s">
        <v>383</v>
      </c>
      <c r="L807" s="1">
        <v>3</v>
      </c>
      <c r="M807" s="1">
        <v>1</v>
      </c>
      <c r="N807" s="1" t="s">
        <v>384</v>
      </c>
      <c r="O807" s="1" t="s">
        <v>385</v>
      </c>
      <c r="P807" s="1">
        <v>0</v>
      </c>
      <c r="Q807" s="8">
        <v>1687493</v>
      </c>
      <c r="R807" s="8">
        <v>123562</v>
      </c>
      <c r="S807" s="8">
        <v>583088</v>
      </c>
      <c r="T807" s="8" t="s">
        <v>386</v>
      </c>
      <c r="U807" s="9">
        <f>IF(R807&gt;0,Q807/R807,"")</f>
        <v>13.657054757935288</v>
      </c>
      <c r="V807" s="10">
        <f>SUMIFS(fct_world_monthly!$J$2:$J$361,fct_world_monthly!$C$2:$C$361,C807,fct_world_monthly!$F$2:$F$361,F807)</f>
        <v>112856653</v>
      </c>
      <c r="W807" s="11">
        <f>IF(V807&gt;0,Q807/V807,"")</f>
        <v>1.4952534521823893E-2</v>
      </c>
      <c r="X807" s="1" t="s">
        <v>232</v>
      </c>
      <c r="Y807" s="1" t="s">
        <v>166</v>
      </c>
      <c r="Z807" s="19">
        <f>IF(U807="","",SUMIFS(Unit_Value_Review_QC!$K$10:$K$53,Unit_Value_Review_QC!$I$10:$I$53,"PARTNER|"&amp;F807&amp;"|"&amp;I807))</f>
        <v>13.552232139720488</v>
      </c>
      <c r="AA807" s="20">
        <f>IFERROR(U807/Z807,"")</f>
        <v>1.0077347124174161</v>
      </c>
      <c r="AB807" s="4" t="str">
        <f>IF(OR(N807&lt;&gt;"REPORTED",U807=""),"NOT_APPLICABLE",IF(OR(AA807&lt;Unit_Value_Review_QC!$I$6,AA807&gt;Unit_Value_Review_QC!$I$5),"REVIEW","WITHIN_BAND"))</f>
        <v>WITHIN_BAND</v>
      </c>
    </row>
    <row r="808" spans="1:28">
      <c r="A808" s="1" t="s">
        <v>1194</v>
      </c>
      <c r="B808" s="6">
        <v>44075</v>
      </c>
      <c r="C808" s="1">
        <v>202009</v>
      </c>
      <c r="D808" s="1">
        <v>2020</v>
      </c>
      <c r="E808" s="1">
        <v>9</v>
      </c>
      <c r="F808" s="4" t="s">
        <v>256</v>
      </c>
      <c r="G808" s="4" t="s">
        <v>258</v>
      </c>
      <c r="H808" s="1">
        <v>676</v>
      </c>
      <c r="I808" s="4" t="s">
        <v>316</v>
      </c>
      <c r="J808" s="1" t="s">
        <v>317</v>
      </c>
      <c r="K808" s="1" t="s">
        <v>383</v>
      </c>
      <c r="L808" s="1">
        <v>3</v>
      </c>
      <c r="M808" s="1">
        <v>1</v>
      </c>
      <c r="N808" s="1" t="s">
        <v>384</v>
      </c>
      <c r="O808" s="1" t="s">
        <v>385</v>
      </c>
      <c r="P808" s="1">
        <v>0</v>
      </c>
      <c r="Q808" s="8">
        <v>7991</v>
      </c>
      <c r="R808" s="8">
        <v>804</v>
      </c>
      <c r="S808" s="8">
        <v>2486</v>
      </c>
      <c r="T808" s="8" t="s">
        <v>386</v>
      </c>
      <c r="U808" s="9">
        <f>IF(R808&gt;0,Q808/R808,"")</f>
        <v>9.939054726368159</v>
      </c>
      <c r="V808" s="10">
        <f>SUMIFS(fct_world_monthly!$J$2:$J$361,fct_world_monthly!$C$2:$C$361,C808,fct_world_monthly!$F$2:$F$361,F808)</f>
        <v>112856653</v>
      </c>
      <c r="W808" s="11">
        <f>IF(V808&gt;0,Q808/V808,"")</f>
        <v>7.0806636450577705E-5</v>
      </c>
      <c r="X808" s="1" t="s">
        <v>232</v>
      </c>
      <c r="Y808" s="1" t="s">
        <v>166</v>
      </c>
      <c r="Z808" s="19">
        <f>IF(U808="","",SUMIFS(Unit_Value_Review_QC!$K$10:$K$53,Unit_Value_Review_QC!$I$10:$I$53,"PARTNER|"&amp;F808&amp;"|"&amp;I808))</f>
        <v>16.294942108470444</v>
      </c>
      <c r="AA808" s="20">
        <f>IFERROR(U808/Z808,"")</f>
        <v>0.60994722535415669</v>
      </c>
      <c r="AB808" s="4" t="str">
        <f>IF(OR(N808&lt;&gt;"REPORTED",U808=""),"NOT_APPLICABLE",IF(OR(AA808&lt;Unit_Value_Review_QC!$I$6,AA808&gt;Unit_Value_Review_QC!$I$5),"REVIEW","WITHIN_BAND"))</f>
        <v>WITHIN_BAND</v>
      </c>
    </row>
    <row r="809" spans="1:28">
      <c r="A809" s="1" t="s">
        <v>1195</v>
      </c>
      <c r="B809" s="6">
        <v>44075</v>
      </c>
      <c r="C809" s="1">
        <v>202009</v>
      </c>
      <c r="D809" s="1">
        <v>2020</v>
      </c>
      <c r="E809" s="1">
        <v>9</v>
      </c>
      <c r="F809" s="4" t="s">
        <v>256</v>
      </c>
      <c r="G809" s="4" t="s">
        <v>258</v>
      </c>
      <c r="H809" s="1">
        <v>690</v>
      </c>
      <c r="I809" s="4" t="s">
        <v>319</v>
      </c>
      <c r="J809" s="1" t="s">
        <v>320</v>
      </c>
      <c r="K809" s="1" t="s">
        <v>383</v>
      </c>
      <c r="L809" s="1">
        <v>3</v>
      </c>
      <c r="M809" s="1">
        <v>1</v>
      </c>
      <c r="N809" s="1" t="s">
        <v>384</v>
      </c>
      <c r="O809" s="1" t="s">
        <v>385</v>
      </c>
      <c r="P809" s="1">
        <v>0</v>
      </c>
      <c r="Q809" s="8">
        <v>1210756</v>
      </c>
      <c r="R809" s="8">
        <v>68571</v>
      </c>
      <c r="S809" s="8">
        <v>421495</v>
      </c>
      <c r="T809" s="8" t="s">
        <v>386</v>
      </c>
      <c r="U809" s="9">
        <f>IF(R809&gt;0,Q809/R809,"")</f>
        <v>17.656968689387643</v>
      </c>
      <c r="V809" s="10">
        <f>SUMIFS(fct_world_monthly!$J$2:$J$361,fct_world_monthly!$C$2:$C$361,C809,fct_world_monthly!$F$2:$F$361,F809)</f>
        <v>112856653</v>
      </c>
      <c r="W809" s="11">
        <f>IF(V809&gt;0,Q809/V809,"")</f>
        <v>1.0728264287618028E-2</v>
      </c>
      <c r="X809" s="1" t="s">
        <v>232</v>
      </c>
      <c r="Y809" s="1" t="s">
        <v>166</v>
      </c>
      <c r="Z809" s="19">
        <f>IF(U809="","",SUMIFS(Unit_Value_Review_QC!$K$10:$K$53,Unit_Value_Review_QC!$I$10:$I$53,"PARTNER|"&amp;F809&amp;"|"&amp;I809))</f>
        <v>21.029827109089425</v>
      </c>
      <c r="AA809" s="20">
        <f>IFERROR(U809/Z809,"")</f>
        <v>0.83961549459225093</v>
      </c>
      <c r="AB809" s="4" t="str">
        <f>IF(OR(N809&lt;&gt;"REPORTED",U809=""),"NOT_APPLICABLE",IF(OR(AA809&lt;Unit_Value_Review_QC!$I$6,AA809&gt;Unit_Value_Review_QC!$I$5),"REVIEW","WITHIN_BAND"))</f>
        <v>WITHIN_BAND</v>
      </c>
    </row>
    <row r="810" spans="1:28">
      <c r="A810" s="1" t="s">
        <v>1196</v>
      </c>
      <c r="B810" s="6">
        <v>44075</v>
      </c>
      <c r="C810" s="1">
        <v>202009</v>
      </c>
      <c r="D810" s="1">
        <v>2020</v>
      </c>
      <c r="E810" s="1">
        <v>9</v>
      </c>
      <c r="F810" s="4" t="s">
        <v>256</v>
      </c>
      <c r="G810" s="4" t="s">
        <v>258</v>
      </c>
      <c r="H810" s="1">
        <v>696</v>
      </c>
      <c r="I810" s="4" t="s">
        <v>322</v>
      </c>
      <c r="J810" s="1" t="s">
        <v>323</v>
      </c>
      <c r="K810" s="1" t="s">
        <v>383</v>
      </c>
      <c r="L810" s="1">
        <v>3</v>
      </c>
      <c r="M810" s="1">
        <v>1</v>
      </c>
      <c r="N810" s="1" t="s">
        <v>384</v>
      </c>
      <c r="O810" s="1" t="s">
        <v>385</v>
      </c>
      <c r="P810" s="1">
        <v>0</v>
      </c>
      <c r="Q810" s="8">
        <v>1858328</v>
      </c>
      <c r="R810" s="8">
        <v>114930</v>
      </c>
      <c r="S810" s="8">
        <v>424597</v>
      </c>
      <c r="T810" s="8" t="s">
        <v>386</v>
      </c>
      <c r="U810" s="9">
        <f>IF(R810&gt;0,Q810/R810,"")</f>
        <v>16.169216044548858</v>
      </c>
      <c r="V810" s="10">
        <f>SUMIFS(fct_world_monthly!$J$2:$J$361,fct_world_monthly!$C$2:$C$361,C810,fct_world_monthly!$F$2:$F$361,F810)</f>
        <v>112856653</v>
      </c>
      <c r="W810" s="11">
        <f>IF(V810&gt;0,Q810/V810,"")</f>
        <v>1.6466268940298984E-2</v>
      </c>
      <c r="X810" s="1" t="s">
        <v>232</v>
      </c>
      <c r="Y810" s="1" t="s">
        <v>166</v>
      </c>
      <c r="Z810" s="19">
        <f>IF(U810="","",SUMIFS(Unit_Value_Review_QC!$K$10:$K$53,Unit_Value_Review_QC!$I$10:$I$53,"PARTNER|"&amp;F810&amp;"|"&amp;I810))</f>
        <v>18.09118149032647</v>
      </c>
      <c r="AA810" s="20">
        <f>IFERROR(U810/Z810,"")</f>
        <v>0.893762303650245</v>
      </c>
      <c r="AB810" s="4" t="str">
        <f>IF(OR(N810&lt;&gt;"REPORTED",U810=""),"NOT_APPLICABLE",IF(OR(AA810&lt;Unit_Value_Review_QC!$I$6,AA810&gt;Unit_Value_Review_QC!$I$5),"REVIEW","WITHIN_BAND"))</f>
        <v>WITHIN_BAND</v>
      </c>
    </row>
    <row r="811" spans="1:28">
      <c r="A811" s="1" t="s">
        <v>1197</v>
      </c>
      <c r="B811" s="6">
        <v>44075</v>
      </c>
      <c r="C811" s="1">
        <v>202009</v>
      </c>
      <c r="D811" s="1">
        <v>2020</v>
      </c>
      <c r="E811" s="1">
        <v>9</v>
      </c>
      <c r="F811" s="4" t="s">
        <v>256</v>
      </c>
      <c r="G811" s="4" t="s">
        <v>258</v>
      </c>
      <c r="H811" s="1">
        <v>720</v>
      </c>
      <c r="I811" s="4" t="s">
        <v>325</v>
      </c>
      <c r="J811" s="1" t="s">
        <v>326</v>
      </c>
      <c r="K811" s="1" t="s">
        <v>383</v>
      </c>
      <c r="L811" s="1">
        <v>3</v>
      </c>
      <c r="M811" s="1">
        <v>1</v>
      </c>
      <c r="N811" s="1" t="s">
        <v>384</v>
      </c>
      <c r="O811" s="1" t="s">
        <v>385</v>
      </c>
      <c r="P811" s="1">
        <v>0</v>
      </c>
      <c r="Q811" s="8">
        <v>4365866</v>
      </c>
      <c r="R811" s="8">
        <v>273388</v>
      </c>
      <c r="S811" s="8">
        <v>1295672</v>
      </c>
      <c r="T811" s="8" t="s">
        <v>386</v>
      </c>
      <c r="U811" s="9">
        <f>IF(R811&gt;0,Q811/R811,"")</f>
        <v>15.969486590486781</v>
      </c>
      <c r="V811" s="10">
        <f>SUMIFS(fct_world_monthly!$J$2:$J$361,fct_world_monthly!$C$2:$C$361,C811,fct_world_monthly!$F$2:$F$361,F811)</f>
        <v>112856653</v>
      </c>
      <c r="W811" s="11">
        <f>IF(V811&gt;0,Q811/V811,"")</f>
        <v>3.8685056520327603E-2</v>
      </c>
      <c r="X811" s="1" t="s">
        <v>232</v>
      </c>
      <c r="Y811" s="1" t="s">
        <v>166</v>
      </c>
      <c r="Z811" s="19">
        <f>IF(U811="","",SUMIFS(Unit_Value_Review_QC!$K$10:$K$53,Unit_Value_Review_QC!$I$10:$I$53,"PARTNER|"&amp;F811&amp;"|"&amp;I811))</f>
        <v>18.213915185849537</v>
      </c>
      <c r="AA811" s="20">
        <f>IFERROR(U811/Z811,"")</f>
        <v>0.87677396251924677</v>
      </c>
      <c r="AB811" s="4" t="str">
        <f>IF(OR(N811&lt;&gt;"REPORTED",U811=""),"NOT_APPLICABLE",IF(OR(AA811&lt;Unit_Value_Review_QC!$I$6,AA811&gt;Unit_Value_Review_QC!$I$5),"REVIEW","WITHIN_BAND"))</f>
        <v>WITHIN_BAND</v>
      </c>
    </row>
    <row r="812" spans="1:28">
      <c r="A812" s="1" t="s">
        <v>1198</v>
      </c>
      <c r="B812" s="6">
        <v>44075</v>
      </c>
      <c r="C812" s="1">
        <v>202009</v>
      </c>
      <c r="D812" s="1">
        <v>2020</v>
      </c>
      <c r="E812" s="1">
        <v>9</v>
      </c>
      <c r="F812" s="4" t="s">
        <v>265</v>
      </c>
      <c r="G812" s="4" t="s">
        <v>266</v>
      </c>
      <c r="H812" s="1">
        <v>52</v>
      </c>
      <c r="I812" s="4" t="s">
        <v>296</v>
      </c>
      <c r="J812" s="1" t="s">
        <v>297</v>
      </c>
      <c r="K812" s="1" t="s">
        <v>383</v>
      </c>
      <c r="L812" s="1">
        <v>3</v>
      </c>
      <c r="M812" s="1">
        <v>1</v>
      </c>
      <c r="N812" s="1" t="s">
        <v>384</v>
      </c>
      <c r="O812" s="1" t="s">
        <v>385</v>
      </c>
      <c r="P812" s="1">
        <v>0</v>
      </c>
      <c r="Q812" s="8">
        <v>7630728</v>
      </c>
      <c r="R812" s="8">
        <v>450073</v>
      </c>
      <c r="S812" s="8">
        <v>1344083</v>
      </c>
      <c r="T812" s="8" t="s">
        <v>386</v>
      </c>
      <c r="U812" s="9">
        <f>IF(R812&gt;0,Q812/R812,"")</f>
        <v>16.954422949166023</v>
      </c>
      <c r="V812" s="10">
        <f>SUMIFS(fct_world_monthly!$J$2:$J$361,fct_world_monthly!$C$2:$C$361,C812,fct_world_monthly!$F$2:$F$361,F812)</f>
        <v>77882208</v>
      </c>
      <c r="W812" s="11">
        <f>IF(V812&gt;0,Q812/V812,"")</f>
        <v>9.7977807717007717E-2</v>
      </c>
      <c r="X812" s="1" t="s">
        <v>232</v>
      </c>
      <c r="Y812" s="1" t="s">
        <v>166</v>
      </c>
      <c r="Z812" s="19">
        <f>IF(U812="","",SUMIFS(Unit_Value_Review_QC!$K$10:$K$53,Unit_Value_Review_QC!$I$10:$I$53,"PARTNER|"&amp;F812&amp;"|"&amp;I812))</f>
        <v>19.213268245879746</v>
      </c>
      <c r="AA812" s="20">
        <f>IFERROR(U812/Z812,"")</f>
        <v>0.88243305262767413</v>
      </c>
      <c r="AB812" s="4" t="str">
        <f>IF(OR(N812&lt;&gt;"REPORTED",U812=""),"NOT_APPLICABLE",IF(OR(AA812&lt;Unit_Value_Review_QC!$I$6,AA812&gt;Unit_Value_Review_QC!$I$5),"REVIEW","WITHIN_BAND"))</f>
        <v>WITHIN_BAND</v>
      </c>
    </row>
    <row r="813" spans="1:28">
      <c r="A813" s="1" t="s">
        <v>1199</v>
      </c>
      <c r="B813" s="6">
        <v>44075</v>
      </c>
      <c r="C813" s="1">
        <v>202009</v>
      </c>
      <c r="D813" s="1">
        <v>2020</v>
      </c>
      <c r="E813" s="1">
        <v>9</v>
      </c>
      <c r="F813" s="4" t="s">
        <v>265</v>
      </c>
      <c r="G813" s="4" t="s">
        <v>266</v>
      </c>
      <c r="H813" s="1">
        <v>204</v>
      </c>
      <c r="I813" s="4" t="s">
        <v>301</v>
      </c>
      <c r="J813" s="1" t="s">
        <v>302</v>
      </c>
      <c r="K813" s="1" t="s">
        <v>383</v>
      </c>
      <c r="L813" s="1">
        <v>3</v>
      </c>
      <c r="M813" s="1">
        <v>1</v>
      </c>
      <c r="N813" s="1" t="s">
        <v>384</v>
      </c>
      <c r="O813" s="1" t="s">
        <v>385</v>
      </c>
      <c r="P813" s="1">
        <v>0</v>
      </c>
      <c r="Q813" s="8">
        <v>16986</v>
      </c>
      <c r="R813" s="8">
        <v>1620</v>
      </c>
      <c r="S813" s="8">
        <v>6217</v>
      </c>
      <c r="T813" s="8" t="s">
        <v>386</v>
      </c>
      <c r="U813" s="9">
        <f>IF(R813&gt;0,Q813/R813,"")</f>
        <v>10.485185185185186</v>
      </c>
      <c r="V813" s="10">
        <f>SUMIFS(fct_world_monthly!$J$2:$J$361,fct_world_monthly!$C$2:$C$361,C813,fct_world_monthly!$F$2:$F$361,F813)</f>
        <v>77882208</v>
      </c>
      <c r="W813" s="11">
        <f>IF(V813&gt;0,Q813/V813,"")</f>
        <v>2.1809859319859036E-4</v>
      </c>
      <c r="X813" s="1" t="s">
        <v>232</v>
      </c>
      <c r="Y813" s="1" t="s">
        <v>166</v>
      </c>
      <c r="Z813" s="19">
        <f>IF(U813="","",SUMIFS(Unit_Value_Review_QC!$K$10:$K$53,Unit_Value_Review_QC!$I$10:$I$53,"PARTNER|"&amp;F813&amp;"|"&amp;I813))</f>
        <v>16.024818561257973</v>
      </c>
      <c r="AA813" s="20">
        <f>IFERROR(U813/Z813,"")</f>
        <v>0.65430913586344419</v>
      </c>
      <c r="AB813" s="4" t="str">
        <f>IF(OR(N813&lt;&gt;"REPORTED",U813=""),"NOT_APPLICABLE",IF(OR(AA813&lt;Unit_Value_Review_QC!$I$6,AA813&gt;Unit_Value_Review_QC!$I$5),"REVIEW","WITHIN_BAND"))</f>
        <v>WITHIN_BAND</v>
      </c>
    </row>
    <row r="814" spans="1:28">
      <c r="A814" s="1" t="s">
        <v>1200</v>
      </c>
      <c r="B814" s="6">
        <v>44075</v>
      </c>
      <c r="C814" s="1">
        <v>202009</v>
      </c>
      <c r="D814" s="1">
        <v>2020</v>
      </c>
      <c r="E814" s="1">
        <v>9</v>
      </c>
      <c r="F814" s="4" t="s">
        <v>265</v>
      </c>
      <c r="G814" s="4" t="s">
        <v>266</v>
      </c>
      <c r="H814" s="1">
        <v>662</v>
      </c>
      <c r="I814" s="4" t="s">
        <v>304</v>
      </c>
      <c r="J814" s="1" t="s">
        <v>305</v>
      </c>
      <c r="K814" s="1" t="s">
        <v>383</v>
      </c>
      <c r="L814" s="1">
        <v>3</v>
      </c>
      <c r="M814" s="1">
        <v>1</v>
      </c>
      <c r="N814" s="1" t="s">
        <v>384</v>
      </c>
      <c r="O814" s="1" t="s">
        <v>385</v>
      </c>
      <c r="P814" s="1">
        <v>0</v>
      </c>
      <c r="Q814" s="8">
        <v>490310</v>
      </c>
      <c r="R814" s="8">
        <v>35839</v>
      </c>
      <c r="S814" s="8">
        <v>108230</v>
      </c>
      <c r="T814" s="8" t="s">
        <v>386</v>
      </c>
      <c r="U814" s="9">
        <f>IF(R814&gt;0,Q814/R814,"")</f>
        <v>13.680906275286699</v>
      </c>
      <c r="V814" s="10">
        <f>SUMIFS(fct_world_monthly!$J$2:$J$361,fct_world_monthly!$C$2:$C$361,C814,fct_world_monthly!$F$2:$F$361,F814)</f>
        <v>77882208</v>
      </c>
      <c r="W814" s="11">
        <f>IF(V814&gt;0,Q814/V814,"")</f>
        <v>6.2955328641940917E-3</v>
      </c>
      <c r="X814" s="1" t="s">
        <v>232</v>
      </c>
      <c r="Y814" s="1" t="s">
        <v>166</v>
      </c>
      <c r="Z814" s="19">
        <f>IF(U814="","",SUMIFS(Unit_Value_Review_QC!$K$10:$K$53,Unit_Value_Review_QC!$I$10:$I$53,"PARTNER|"&amp;F814&amp;"|"&amp;I814))</f>
        <v>13.24068828999865</v>
      </c>
      <c r="AA814" s="20">
        <f>IFERROR(U814/Z814,"")</f>
        <v>1.0332473641585964</v>
      </c>
      <c r="AB814" s="4" t="str">
        <f>IF(OR(N814&lt;&gt;"REPORTED",U814=""),"NOT_APPLICABLE",IF(OR(AA814&lt;Unit_Value_Review_QC!$I$6,AA814&gt;Unit_Value_Review_QC!$I$5),"REVIEW","WITHIN_BAND"))</f>
        <v>WITHIN_BAND</v>
      </c>
    </row>
    <row r="815" spans="1:28">
      <c r="A815" s="1" t="s">
        <v>1201</v>
      </c>
      <c r="B815" s="6">
        <v>44075</v>
      </c>
      <c r="C815" s="1">
        <v>202009</v>
      </c>
      <c r="D815" s="1">
        <v>2020</v>
      </c>
      <c r="E815" s="1">
        <v>9</v>
      </c>
      <c r="F815" s="4" t="s">
        <v>265</v>
      </c>
      <c r="G815" s="4" t="s">
        <v>266</v>
      </c>
      <c r="H815" s="1">
        <v>664</v>
      </c>
      <c r="I815" s="4" t="s">
        <v>307</v>
      </c>
      <c r="J815" s="1" t="s">
        <v>308</v>
      </c>
      <c r="K815" s="1" t="s">
        <v>383</v>
      </c>
      <c r="L815" s="1">
        <v>3</v>
      </c>
      <c r="M815" s="1">
        <v>1</v>
      </c>
      <c r="N815" s="1" t="s">
        <v>384</v>
      </c>
      <c r="O815" s="1" t="s">
        <v>385</v>
      </c>
      <c r="P815" s="1">
        <v>0</v>
      </c>
      <c r="Q815" s="8">
        <v>175551</v>
      </c>
      <c r="R815" s="8">
        <v>21726</v>
      </c>
      <c r="S815" s="8">
        <v>51908</v>
      </c>
      <c r="T815" s="8" t="s">
        <v>386</v>
      </c>
      <c r="U815" s="9">
        <f>IF(R815&gt;0,Q815/R815,"")</f>
        <v>8.0802264567798954</v>
      </c>
      <c r="V815" s="10">
        <f>SUMIFS(fct_world_monthly!$J$2:$J$361,fct_world_monthly!$C$2:$C$361,C815,fct_world_monthly!$F$2:$F$361,F815)</f>
        <v>77882208</v>
      </c>
      <c r="W815" s="11">
        <f>IF(V815&gt;0,Q815/V815,"")</f>
        <v>2.2540578202405355E-3</v>
      </c>
      <c r="X815" s="1" t="s">
        <v>232</v>
      </c>
      <c r="Y815" s="1" t="s">
        <v>166</v>
      </c>
      <c r="Z815" s="19">
        <f>IF(U815="","",SUMIFS(Unit_Value_Review_QC!$K$10:$K$53,Unit_Value_Review_QC!$I$10:$I$53,"PARTNER|"&amp;F815&amp;"|"&amp;I815))</f>
        <v>13.033767004833301</v>
      </c>
      <c r="AA815" s="20">
        <f>IFERROR(U815/Z815,"")</f>
        <v>0.61994559621815482</v>
      </c>
      <c r="AB815" s="4" t="str">
        <f>IF(OR(N815&lt;&gt;"REPORTED",U815=""),"NOT_APPLICABLE",IF(OR(AA815&lt;Unit_Value_Review_QC!$I$6,AA815&gt;Unit_Value_Review_QC!$I$5),"REVIEW","WITHIN_BAND"))</f>
        <v>WITHIN_BAND</v>
      </c>
    </row>
    <row r="816" spans="1:28">
      <c r="A816" s="1" t="s">
        <v>1202</v>
      </c>
      <c r="B816" s="6">
        <v>44075</v>
      </c>
      <c r="C816" s="1">
        <v>202009</v>
      </c>
      <c r="D816" s="1">
        <v>2020</v>
      </c>
      <c r="E816" s="1">
        <v>9</v>
      </c>
      <c r="F816" s="4" t="s">
        <v>265</v>
      </c>
      <c r="G816" s="4" t="s">
        <v>266</v>
      </c>
      <c r="H816" s="1">
        <v>666</v>
      </c>
      <c r="I816" s="4" t="s">
        <v>310</v>
      </c>
      <c r="J816" s="1" t="s">
        <v>311</v>
      </c>
      <c r="K816" s="1" t="s">
        <v>383</v>
      </c>
      <c r="L816" s="1">
        <v>3</v>
      </c>
      <c r="M816" s="1">
        <v>1</v>
      </c>
      <c r="N816" s="1" t="s">
        <v>384</v>
      </c>
      <c r="O816" s="1" t="s">
        <v>385</v>
      </c>
      <c r="P816" s="1">
        <v>0</v>
      </c>
      <c r="Q816" s="8">
        <v>13535270</v>
      </c>
      <c r="R816" s="8">
        <v>1221640</v>
      </c>
      <c r="S816" s="8">
        <v>3461035</v>
      </c>
      <c r="T816" s="8" t="s">
        <v>386</v>
      </c>
      <c r="U816" s="9">
        <f>IF(R816&gt;0,Q816/R816,"")</f>
        <v>11.079589731835894</v>
      </c>
      <c r="V816" s="10">
        <f>SUMIFS(fct_world_monthly!$J$2:$J$361,fct_world_monthly!$C$2:$C$361,C816,fct_world_monthly!$F$2:$F$361,F816)</f>
        <v>77882208</v>
      </c>
      <c r="W816" s="11">
        <f>IF(V816&gt;0,Q816/V816,"")</f>
        <v>0.17379155454863324</v>
      </c>
      <c r="X816" s="1" t="s">
        <v>232</v>
      </c>
      <c r="Y816" s="1" t="s">
        <v>166</v>
      </c>
      <c r="Z816" s="19">
        <f>IF(U816="","",SUMIFS(Unit_Value_Review_QC!$K$10:$K$53,Unit_Value_Review_QC!$I$10:$I$53,"PARTNER|"&amp;F816&amp;"|"&amp;I816))</f>
        <v>12.503788450831344</v>
      </c>
      <c r="AA816" s="20">
        <f>IFERROR(U816/Z816,"")</f>
        <v>0.88609862326159561</v>
      </c>
      <c r="AB816" s="4" t="str">
        <f>IF(OR(N816&lt;&gt;"REPORTED",U816=""),"NOT_APPLICABLE",IF(OR(AA816&lt;Unit_Value_Review_QC!$I$6,AA816&gt;Unit_Value_Review_QC!$I$5),"REVIEW","WITHIN_BAND"))</f>
        <v>WITHIN_BAND</v>
      </c>
    </row>
    <row r="817" spans="1:28">
      <c r="A817" s="1" t="s">
        <v>1203</v>
      </c>
      <c r="B817" s="6">
        <v>44075</v>
      </c>
      <c r="C817" s="1">
        <v>202009</v>
      </c>
      <c r="D817" s="1">
        <v>2020</v>
      </c>
      <c r="E817" s="1">
        <v>9</v>
      </c>
      <c r="F817" s="4" t="s">
        <v>265</v>
      </c>
      <c r="G817" s="4" t="s">
        <v>266</v>
      </c>
      <c r="H817" s="1">
        <v>669</v>
      </c>
      <c r="I817" s="4" t="s">
        <v>313</v>
      </c>
      <c r="J817" s="1" t="s">
        <v>314</v>
      </c>
      <c r="K817" s="1" t="s">
        <v>383</v>
      </c>
      <c r="L817" s="1">
        <v>3</v>
      </c>
      <c r="M817" s="1">
        <v>1</v>
      </c>
      <c r="N817" s="1" t="s">
        <v>384</v>
      </c>
      <c r="O817" s="1" t="s">
        <v>385</v>
      </c>
      <c r="P817" s="1">
        <v>0</v>
      </c>
      <c r="Q817" s="8">
        <v>430358</v>
      </c>
      <c r="R817" s="8">
        <v>28076</v>
      </c>
      <c r="S817" s="8">
        <v>98234</v>
      </c>
      <c r="T817" s="8" t="s">
        <v>386</v>
      </c>
      <c r="U817" s="9">
        <f>IF(R817&gt;0,Q817/R817,"")</f>
        <v>15.328323122951987</v>
      </c>
      <c r="V817" s="10">
        <f>SUMIFS(fct_world_monthly!$J$2:$J$361,fct_world_monthly!$C$2:$C$361,C817,fct_world_monthly!$F$2:$F$361,F817)</f>
        <v>77882208</v>
      </c>
      <c r="W817" s="11">
        <f>IF(V817&gt;0,Q817/V817,"")</f>
        <v>5.5257549965712326E-3</v>
      </c>
      <c r="X817" s="1" t="s">
        <v>232</v>
      </c>
      <c r="Y817" s="1" t="s">
        <v>166</v>
      </c>
      <c r="Z817" s="19">
        <f>IF(U817="","",SUMIFS(Unit_Value_Review_QC!$K$10:$K$53,Unit_Value_Review_QC!$I$10:$I$53,"PARTNER|"&amp;F817&amp;"|"&amp;I817))</f>
        <v>16.58404384448577</v>
      </c>
      <c r="AA817" s="20">
        <f>IFERROR(U817/Z817,"")</f>
        <v>0.92428139160092049</v>
      </c>
      <c r="AB817" s="4" t="str">
        <f>IF(OR(N817&lt;&gt;"REPORTED",U817=""),"NOT_APPLICABLE",IF(OR(AA817&lt;Unit_Value_Review_QC!$I$6,AA817&gt;Unit_Value_Review_QC!$I$5),"REVIEW","WITHIN_BAND"))</f>
        <v>WITHIN_BAND</v>
      </c>
    </row>
    <row r="818" spans="1:28">
      <c r="A818" s="1" t="s">
        <v>1204</v>
      </c>
      <c r="B818" s="6">
        <v>44075</v>
      </c>
      <c r="C818" s="1">
        <v>202009</v>
      </c>
      <c r="D818" s="1">
        <v>2020</v>
      </c>
      <c r="E818" s="1">
        <v>9</v>
      </c>
      <c r="F818" s="4" t="s">
        <v>265</v>
      </c>
      <c r="G818" s="4" t="s">
        <v>266</v>
      </c>
      <c r="H818" s="1">
        <v>676</v>
      </c>
      <c r="I818" s="4" t="s">
        <v>316</v>
      </c>
      <c r="J818" s="1" t="s">
        <v>317</v>
      </c>
      <c r="K818" s="1" t="s">
        <v>383</v>
      </c>
      <c r="L818" s="1">
        <v>3</v>
      </c>
      <c r="M818" s="1">
        <v>1</v>
      </c>
      <c r="N818" s="1" t="s">
        <v>384</v>
      </c>
      <c r="O818" s="1" t="s">
        <v>385</v>
      </c>
      <c r="P818" s="1">
        <v>0</v>
      </c>
      <c r="Q818" s="8">
        <v>2261374</v>
      </c>
      <c r="R818" s="8">
        <v>178499</v>
      </c>
      <c r="S818" s="8">
        <v>560896</v>
      </c>
      <c r="T818" s="8" t="s">
        <v>386</v>
      </c>
      <c r="U818" s="9">
        <f>IF(R818&gt;0,Q818/R818,"")</f>
        <v>12.668832878615566</v>
      </c>
      <c r="V818" s="10">
        <f>SUMIFS(fct_world_monthly!$J$2:$J$361,fct_world_monthly!$C$2:$C$361,C818,fct_world_monthly!$F$2:$F$361,F818)</f>
        <v>77882208</v>
      </c>
      <c r="W818" s="11">
        <f>IF(V818&gt;0,Q818/V818,"")</f>
        <v>2.903582291863117E-2</v>
      </c>
      <c r="X818" s="1" t="s">
        <v>232</v>
      </c>
      <c r="Y818" s="1" t="s">
        <v>166</v>
      </c>
      <c r="Z818" s="19">
        <f>IF(U818="","",SUMIFS(Unit_Value_Review_QC!$K$10:$K$53,Unit_Value_Review_QC!$I$10:$I$53,"PARTNER|"&amp;F818&amp;"|"&amp;I818))</f>
        <v>12.705450477595873</v>
      </c>
      <c r="AA818" s="20">
        <f>IFERROR(U818/Z818,"")</f>
        <v>0.99711796137847486</v>
      </c>
      <c r="AB818" s="4" t="str">
        <f>IF(OR(N818&lt;&gt;"REPORTED",U818=""),"NOT_APPLICABLE",IF(OR(AA818&lt;Unit_Value_Review_QC!$I$6,AA818&gt;Unit_Value_Review_QC!$I$5),"REVIEW","WITHIN_BAND"))</f>
        <v>WITHIN_BAND</v>
      </c>
    </row>
    <row r="819" spans="1:28">
      <c r="A819" s="1" t="s">
        <v>1205</v>
      </c>
      <c r="B819" s="6">
        <v>44075</v>
      </c>
      <c r="C819" s="1">
        <v>202009</v>
      </c>
      <c r="D819" s="1">
        <v>2020</v>
      </c>
      <c r="E819" s="1">
        <v>9</v>
      </c>
      <c r="F819" s="4" t="s">
        <v>265</v>
      </c>
      <c r="G819" s="4" t="s">
        <v>266</v>
      </c>
      <c r="H819" s="1">
        <v>690</v>
      </c>
      <c r="I819" s="4" t="s">
        <v>319</v>
      </c>
      <c r="J819" s="1" t="s">
        <v>320</v>
      </c>
      <c r="K819" s="1" t="s">
        <v>383</v>
      </c>
      <c r="L819" s="1">
        <v>3</v>
      </c>
      <c r="M819" s="1">
        <v>1</v>
      </c>
      <c r="N819" s="1" t="s">
        <v>384</v>
      </c>
      <c r="O819" s="1" t="s">
        <v>385</v>
      </c>
      <c r="P819" s="1">
        <v>0</v>
      </c>
      <c r="Q819" s="8">
        <v>535859</v>
      </c>
      <c r="R819" s="8">
        <v>32031</v>
      </c>
      <c r="S819" s="8">
        <v>106092</v>
      </c>
      <c r="T819" s="8" t="s">
        <v>386</v>
      </c>
      <c r="U819" s="9">
        <f>IF(R819&gt;0,Q819/R819,"")</f>
        <v>16.729387156192438</v>
      </c>
      <c r="V819" s="10">
        <f>SUMIFS(fct_world_monthly!$J$2:$J$361,fct_world_monthly!$C$2:$C$361,C819,fct_world_monthly!$F$2:$F$361,F819)</f>
        <v>77882208</v>
      </c>
      <c r="W819" s="11">
        <f>IF(V819&gt;0,Q819/V819,"")</f>
        <v>6.8803776081951861E-3</v>
      </c>
      <c r="X819" s="1" t="s">
        <v>232</v>
      </c>
      <c r="Y819" s="1" t="s">
        <v>166</v>
      </c>
      <c r="Z819" s="19">
        <f>IF(U819="","",SUMIFS(Unit_Value_Review_QC!$K$10:$K$53,Unit_Value_Review_QC!$I$10:$I$53,"PARTNER|"&amp;F819&amp;"|"&amp;I819))</f>
        <v>23.234221767733438</v>
      </c>
      <c r="AA819" s="20">
        <f>IFERROR(U819/Z819,"")</f>
        <v>0.72003217165747302</v>
      </c>
      <c r="AB819" s="4" t="str">
        <f>IF(OR(N819&lt;&gt;"REPORTED",U819=""),"NOT_APPLICABLE",IF(OR(AA819&lt;Unit_Value_Review_QC!$I$6,AA819&gt;Unit_Value_Review_QC!$I$5),"REVIEW","WITHIN_BAND"))</f>
        <v>WITHIN_BAND</v>
      </c>
    </row>
    <row r="820" spans="1:28">
      <c r="A820" s="1" t="s">
        <v>1206</v>
      </c>
      <c r="B820" s="6">
        <v>44075</v>
      </c>
      <c r="C820" s="1">
        <v>202009</v>
      </c>
      <c r="D820" s="1">
        <v>2020</v>
      </c>
      <c r="E820" s="1">
        <v>9</v>
      </c>
      <c r="F820" s="4" t="s">
        <v>265</v>
      </c>
      <c r="G820" s="4" t="s">
        <v>266</v>
      </c>
      <c r="H820" s="1">
        <v>696</v>
      </c>
      <c r="I820" s="4" t="s">
        <v>322</v>
      </c>
      <c r="J820" s="1" t="s">
        <v>323</v>
      </c>
      <c r="K820" s="1" t="s">
        <v>383</v>
      </c>
      <c r="L820" s="1">
        <v>3</v>
      </c>
      <c r="M820" s="1">
        <v>1</v>
      </c>
      <c r="N820" s="1" t="s">
        <v>384</v>
      </c>
      <c r="O820" s="1" t="s">
        <v>385</v>
      </c>
      <c r="P820" s="1">
        <v>0</v>
      </c>
      <c r="Q820" s="8">
        <v>6604595</v>
      </c>
      <c r="R820" s="8">
        <v>507530</v>
      </c>
      <c r="S820" s="8">
        <v>1351978</v>
      </c>
      <c r="T820" s="8" t="s">
        <v>386</v>
      </c>
      <c r="U820" s="9">
        <f>IF(R820&gt;0,Q820/R820,"")</f>
        <v>13.01321104171182</v>
      </c>
      <c r="V820" s="10">
        <f>SUMIFS(fct_world_monthly!$J$2:$J$361,fct_world_monthly!$C$2:$C$361,C820,fct_world_monthly!$F$2:$F$361,F820)</f>
        <v>77882208</v>
      </c>
      <c r="W820" s="11">
        <f>IF(V820&gt;0,Q820/V820,"")</f>
        <v>8.4802359481128214E-2</v>
      </c>
      <c r="X820" s="1" t="s">
        <v>232</v>
      </c>
      <c r="Y820" s="1" t="s">
        <v>166</v>
      </c>
      <c r="Z820" s="19">
        <f>IF(U820="","",SUMIFS(Unit_Value_Review_QC!$K$10:$K$53,Unit_Value_Review_QC!$I$10:$I$53,"PARTNER|"&amp;F820&amp;"|"&amp;I820))</f>
        <v>12.339390026247985</v>
      </c>
      <c r="AA820" s="20">
        <f>IFERROR(U820/Z820,"")</f>
        <v>1.0546073196511743</v>
      </c>
      <c r="AB820" s="4" t="str">
        <f>IF(OR(N820&lt;&gt;"REPORTED",U820=""),"NOT_APPLICABLE",IF(OR(AA820&lt;Unit_Value_Review_QC!$I$6,AA820&gt;Unit_Value_Review_QC!$I$5),"REVIEW","WITHIN_BAND"))</f>
        <v>WITHIN_BAND</v>
      </c>
    </row>
    <row r="821" spans="1:28">
      <c r="A821" s="1" t="s">
        <v>1207</v>
      </c>
      <c r="B821" s="6">
        <v>44075</v>
      </c>
      <c r="C821" s="1">
        <v>202009</v>
      </c>
      <c r="D821" s="1">
        <v>2020</v>
      </c>
      <c r="E821" s="1">
        <v>9</v>
      </c>
      <c r="F821" s="4" t="s">
        <v>265</v>
      </c>
      <c r="G821" s="4" t="s">
        <v>266</v>
      </c>
      <c r="H821" s="1">
        <v>720</v>
      </c>
      <c r="I821" s="4" t="s">
        <v>325</v>
      </c>
      <c r="J821" s="1" t="s">
        <v>326</v>
      </c>
      <c r="K821" s="1" t="s">
        <v>383</v>
      </c>
      <c r="L821" s="1">
        <v>3</v>
      </c>
      <c r="M821" s="1">
        <v>1</v>
      </c>
      <c r="N821" s="1" t="s">
        <v>384</v>
      </c>
      <c r="O821" s="1" t="s">
        <v>385</v>
      </c>
      <c r="P821" s="1">
        <v>0</v>
      </c>
      <c r="Q821" s="8">
        <v>24051006</v>
      </c>
      <c r="R821" s="8">
        <v>1770063</v>
      </c>
      <c r="S821" s="8">
        <v>5068291</v>
      </c>
      <c r="T821" s="8" t="s">
        <v>386</v>
      </c>
      <c r="U821" s="9">
        <f>IF(R821&gt;0,Q821/R821,"")</f>
        <v>13.587655354639919</v>
      </c>
      <c r="V821" s="10">
        <f>SUMIFS(fct_world_monthly!$J$2:$J$361,fct_world_monthly!$C$2:$C$361,C821,fct_world_monthly!$F$2:$F$361,F821)</f>
        <v>77882208</v>
      </c>
      <c r="W821" s="11">
        <f>IF(V821&gt;0,Q821/V821,"")</f>
        <v>0.30881258528263605</v>
      </c>
      <c r="X821" s="1" t="s">
        <v>232</v>
      </c>
      <c r="Y821" s="1" t="s">
        <v>166</v>
      </c>
      <c r="Z821" s="19">
        <f>IF(U821="","",SUMIFS(Unit_Value_Review_QC!$K$10:$K$53,Unit_Value_Review_QC!$I$10:$I$53,"PARTNER|"&amp;F821&amp;"|"&amp;I821))</f>
        <v>15.158852636173485</v>
      </c>
      <c r="AA821" s="20">
        <f>IFERROR(U821/Z821,"")</f>
        <v>0.89635117384911922</v>
      </c>
      <c r="AB821" s="4" t="str">
        <f>IF(OR(N821&lt;&gt;"REPORTED",U821=""),"NOT_APPLICABLE",IF(OR(AA821&lt;Unit_Value_Review_QC!$I$6,AA821&gt;Unit_Value_Review_QC!$I$5),"REVIEW","WITHIN_BAND"))</f>
        <v>WITHIN_BAND</v>
      </c>
    </row>
    <row r="822" spans="1:28">
      <c r="A822" s="1" t="s">
        <v>1208</v>
      </c>
      <c r="B822" s="6">
        <v>44075</v>
      </c>
      <c r="C822" s="1">
        <v>202009</v>
      </c>
      <c r="D822" s="1">
        <v>2020</v>
      </c>
      <c r="E822" s="1">
        <v>9</v>
      </c>
      <c r="F822" s="4" t="s">
        <v>271</v>
      </c>
      <c r="G822" s="4" t="s">
        <v>273</v>
      </c>
      <c r="H822" s="1">
        <v>52</v>
      </c>
      <c r="I822" s="4" t="s">
        <v>296</v>
      </c>
      <c r="J822" s="1" t="s">
        <v>297</v>
      </c>
      <c r="K822" s="1" t="s">
        <v>383</v>
      </c>
      <c r="L822" s="1">
        <v>3</v>
      </c>
      <c r="M822" s="1">
        <v>1</v>
      </c>
      <c r="N822" s="1" t="s">
        <v>384</v>
      </c>
      <c r="O822" s="1" t="s">
        <v>385</v>
      </c>
      <c r="P822" s="1">
        <v>0</v>
      </c>
      <c r="Q822" s="8">
        <v>1918547</v>
      </c>
      <c r="R822" s="8">
        <v>56757</v>
      </c>
      <c r="S822" s="8">
        <v>156111</v>
      </c>
      <c r="T822" s="8" t="s">
        <v>386</v>
      </c>
      <c r="U822" s="9">
        <f>IF(R822&gt;0,Q822/R822,"")</f>
        <v>33.802826083126313</v>
      </c>
      <c r="V822" s="10">
        <f>SUMIFS(fct_world_monthly!$J$2:$J$361,fct_world_monthly!$C$2:$C$361,C822,fct_world_monthly!$F$2:$F$361,F822)</f>
        <v>36993877</v>
      </c>
      <c r="W822" s="11">
        <f>IF(V822&gt;0,Q822/V822,"")</f>
        <v>5.1861203950048271E-2</v>
      </c>
      <c r="X822" s="1" t="s">
        <v>232</v>
      </c>
      <c r="Y822" s="1" t="s">
        <v>166</v>
      </c>
      <c r="Z822" s="19">
        <f>IF(U822="","",SUMIFS(Unit_Value_Review_QC!$K$10:$K$53,Unit_Value_Review_QC!$I$10:$I$53,"PARTNER|"&amp;F822&amp;"|"&amp;I822))</f>
        <v>31.867133143721738</v>
      </c>
      <c r="AA822" s="20">
        <f>IFERROR(U822/Z822,"")</f>
        <v>1.060742613107823</v>
      </c>
      <c r="AB822" s="4" t="str">
        <f>IF(OR(N822&lt;&gt;"REPORTED",U822=""),"NOT_APPLICABLE",IF(OR(AA822&lt;Unit_Value_Review_QC!$I$6,AA822&gt;Unit_Value_Review_QC!$I$5),"REVIEW","WITHIN_BAND"))</f>
        <v>WITHIN_BAND</v>
      </c>
    </row>
    <row r="823" spans="1:28">
      <c r="A823" s="1" t="s">
        <v>1209</v>
      </c>
      <c r="B823" s="6">
        <v>44075</v>
      </c>
      <c r="C823" s="1">
        <v>202009</v>
      </c>
      <c r="D823" s="1">
        <v>2020</v>
      </c>
      <c r="E823" s="1">
        <v>9</v>
      </c>
      <c r="F823" s="4" t="s">
        <v>271</v>
      </c>
      <c r="G823" s="4" t="s">
        <v>273</v>
      </c>
      <c r="H823" s="1">
        <v>204</v>
      </c>
      <c r="I823" s="4" t="s">
        <v>301</v>
      </c>
      <c r="J823" s="1" t="s">
        <v>302</v>
      </c>
      <c r="K823" s="1" t="s">
        <v>383</v>
      </c>
      <c r="L823" s="1">
        <v>3</v>
      </c>
      <c r="M823" s="1">
        <v>1</v>
      </c>
      <c r="N823" s="1" t="s">
        <v>384</v>
      </c>
      <c r="O823" s="1" t="s">
        <v>385</v>
      </c>
      <c r="P823" s="1">
        <v>0</v>
      </c>
      <c r="Q823" s="8">
        <v>1258110</v>
      </c>
      <c r="R823" s="8">
        <v>66047</v>
      </c>
      <c r="S823" s="8">
        <v>258716</v>
      </c>
      <c r="T823" s="8" t="s">
        <v>386</v>
      </c>
      <c r="U823" s="9">
        <f>IF(R823&gt;0,Q823/R823,"")</f>
        <v>19.048707738428696</v>
      </c>
      <c r="V823" s="10">
        <f>SUMIFS(fct_world_monthly!$J$2:$J$361,fct_world_monthly!$C$2:$C$361,C823,fct_world_monthly!$F$2:$F$361,F823)</f>
        <v>36993877</v>
      </c>
      <c r="W823" s="11">
        <f>IF(V823&gt;0,Q823/V823,"")</f>
        <v>3.4008600936852332E-2</v>
      </c>
      <c r="X823" s="1" t="s">
        <v>232</v>
      </c>
      <c r="Y823" s="1" t="s">
        <v>166</v>
      </c>
      <c r="Z823" s="19">
        <f>IF(U823="","",SUMIFS(Unit_Value_Review_QC!$K$10:$K$53,Unit_Value_Review_QC!$I$10:$I$53,"PARTNER|"&amp;F823&amp;"|"&amp;I823))</f>
        <v>19.682231685892088</v>
      </c>
      <c r="AA823" s="20">
        <f>IFERROR(U823/Z823,"")</f>
        <v>0.96781239253892681</v>
      </c>
      <c r="AB823" s="4" t="str">
        <f>IF(OR(N823&lt;&gt;"REPORTED",U823=""),"NOT_APPLICABLE",IF(OR(AA823&lt;Unit_Value_Review_QC!$I$6,AA823&gt;Unit_Value_Review_QC!$I$5),"REVIEW","WITHIN_BAND"))</f>
        <v>WITHIN_BAND</v>
      </c>
    </row>
    <row r="824" spans="1:28">
      <c r="A824" s="1" t="s">
        <v>1210</v>
      </c>
      <c r="B824" s="6">
        <v>44075</v>
      </c>
      <c r="C824" s="1">
        <v>202009</v>
      </c>
      <c r="D824" s="1">
        <v>2020</v>
      </c>
      <c r="E824" s="1">
        <v>9</v>
      </c>
      <c r="F824" s="4" t="s">
        <v>271</v>
      </c>
      <c r="G824" s="4" t="s">
        <v>273</v>
      </c>
      <c r="H824" s="1">
        <v>662</v>
      </c>
      <c r="I824" s="4" t="s">
        <v>304</v>
      </c>
      <c r="J824" s="1" t="s">
        <v>305</v>
      </c>
      <c r="K824" s="1" t="s">
        <v>383</v>
      </c>
      <c r="L824" s="1">
        <v>3</v>
      </c>
      <c r="M824" s="1">
        <v>1</v>
      </c>
      <c r="N824" s="1" t="s">
        <v>384</v>
      </c>
      <c r="O824" s="1" t="s">
        <v>385</v>
      </c>
      <c r="P824" s="1">
        <v>0</v>
      </c>
      <c r="Q824" s="8">
        <v>100970</v>
      </c>
      <c r="R824" s="8">
        <v>4083</v>
      </c>
      <c r="S824" s="8">
        <v>24199</v>
      </c>
      <c r="T824" s="8" t="s">
        <v>386</v>
      </c>
      <c r="U824" s="9">
        <f>IF(R824&gt;0,Q824/R824,"")</f>
        <v>24.72936566250306</v>
      </c>
      <c r="V824" s="10">
        <f>SUMIFS(fct_world_monthly!$J$2:$J$361,fct_world_monthly!$C$2:$C$361,C824,fct_world_monthly!$F$2:$F$361,F824)</f>
        <v>36993877</v>
      </c>
      <c r="W824" s="11">
        <f>IF(V824&gt;0,Q824/V824,"")</f>
        <v>2.7293705928686522E-3</v>
      </c>
      <c r="X824" s="1" t="s">
        <v>232</v>
      </c>
      <c r="Y824" s="1" t="s">
        <v>166</v>
      </c>
      <c r="Z824" s="19">
        <f>IF(U824="","",SUMIFS(Unit_Value_Review_QC!$K$10:$K$53,Unit_Value_Review_QC!$I$10:$I$53,"PARTNER|"&amp;F824&amp;"|"&amp;I824))</f>
        <v>19.366411423422985</v>
      </c>
      <c r="AA824" s="20">
        <f>IFERROR(U824/Z824,"")</f>
        <v>1.2769203917972007</v>
      </c>
      <c r="AB824" s="4" t="str">
        <f>IF(OR(N824&lt;&gt;"REPORTED",U824=""),"NOT_APPLICABLE",IF(OR(AA824&lt;Unit_Value_Review_QC!$I$6,AA824&gt;Unit_Value_Review_QC!$I$5),"REVIEW","WITHIN_BAND"))</f>
        <v>WITHIN_BAND</v>
      </c>
    </row>
    <row r="825" spans="1:28">
      <c r="A825" s="1" t="s">
        <v>1211</v>
      </c>
      <c r="B825" s="6">
        <v>44075</v>
      </c>
      <c r="C825" s="1">
        <v>202009</v>
      </c>
      <c r="D825" s="1">
        <v>2020</v>
      </c>
      <c r="E825" s="1">
        <v>9</v>
      </c>
      <c r="F825" s="4" t="s">
        <v>271</v>
      </c>
      <c r="G825" s="4" t="s">
        <v>273</v>
      </c>
      <c r="H825" s="1">
        <v>664</v>
      </c>
      <c r="I825" s="4" t="s">
        <v>307</v>
      </c>
      <c r="J825" s="1" t="s">
        <v>308</v>
      </c>
      <c r="K825" s="1" t="s">
        <v>383</v>
      </c>
      <c r="L825" s="1">
        <v>3</v>
      </c>
      <c r="M825" s="1">
        <v>1</v>
      </c>
      <c r="N825" s="1" t="s">
        <v>384</v>
      </c>
      <c r="O825" s="1" t="s">
        <v>385</v>
      </c>
      <c r="P825" s="1">
        <v>0</v>
      </c>
      <c r="Q825" s="8">
        <v>2678531</v>
      </c>
      <c r="R825" s="8">
        <v>86928</v>
      </c>
      <c r="S825" s="8">
        <v>344446</v>
      </c>
      <c r="T825" s="8" t="s">
        <v>386</v>
      </c>
      <c r="U825" s="9">
        <f>IF(R825&gt;0,Q825/R825,"")</f>
        <v>30.813213233940733</v>
      </c>
      <c r="V825" s="10">
        <f>SUMIFS(fct_world_monthly!$J$2:$J$361,fct_world_monthly!$C$2:$C$361,C825,fct_world_monthly!$F$2:$F$361,F825)</f>
        <v>36993877</v>
      </c>
      <c r="W825" s="11">
        <f>IF(V825&gt;0,Q825/V825,"")</f>
        <v>7.2404711731079166E-2</v>
      </c>
      <c r="X825" s="1" t="s">
        <v>232</v>
      </c>
      <c r="Y825" s="1" t="s">
        <v>166</v>
      </c>
      <c r="Z825" s="19">
        <f>IF(U825="","",SUMIFS(Unit_Value_Review_QC!$K$10:$K$53,Unit_Value_Review_QC!$I$10:$I$53,"PARTNER|"&amp;F825&amp;"|"&amp;I825))</f>
        <v>29.827360886039607</v>
      </c>
      <c r="AA825" s="20">
        <f>IFERROR(U825/Z825,"")</f>
        <v>1.0330519468909012</v>
      </c>
      <c r="AB825" s="4" t="str">
        <f>IF(OR(N825&lt;&gt;"REPORTED",U825=""),"NOT_APPLICABLE",IF(OR(AA825&lt;Unit_Value_Review_QC!$I$6,AA825&gt;Unit_Value_Review_QC!$I$5),"REVIEW","WITHIN_BAND"))</f>
        <v>WITHIN_BAND</v>
      </c>
    </row>
    <row r="826" spans="1:28">
      <c r="A826" s="1" t="s">
        <v>1212</v>
      </c>
      <c r="B826" s="6">
        <v>44075</v>
      </c>
      <c r="C826" s="1">
        <v>202009</v>
      </c>
      <c r="D826" s="1">
        <v>2020</v>
      </c>
      <c r="E826" s="1">
        <v>9</v>
      </c>
      <c r="F826" s="4" t="s">
        <v>271</v>
      </c>
      <c r="G826" s="4" t="s">
        <v>273</v>
      </c>
      <c r="H826" s="1">
        <v>666</v>
      </c>
      <c r="I826" s="4" t="s">
        <v>310</v>
      </c>
      <c r="J826" s="1" t="s">
        <v>311</v>
      </c>
      <c r="K826" s="1" t="s">
        <v>383</v>
      </c>
      <c r="L826" s="1">
        <v>3</v>
      </c>
      <c r="M826" s="1">
        <v>1</v>
      </c>
      <c r="N826" s="1" t="s">
        <v>384</v>
      </c>
      <c r="O826" s="1" t="s">
        <v>385</v>
      </c>
      <c r="P826" s="1">
        <v>0</v>
      </c>
      <c r="Q826" s="8">
        <v>256370</v>
      </c>
      <c r="R826" s="8">
        <v>13798</v>
      </c>
      <c r="S826" s="8">
        <v>41547</v>
      </c>
      <c r="T826" s="8" t="s">
        <v>386</v>
      </c>
      <c r="U826" s="9">
        <f>IF(R826&gt;0,Q826/R826,"")</f>
        <v>18.580229018698361</v>
      </c>
      <c r="V826" s="10">
        <f>SUMIFS(fct_world_monthly!$J$2:$J$361,fct_world_monthly!$C$2:$C$361,C826,fct_world_monthly!$F$2:$F$361,F826)</f>
        <v>36993877</v>
      </c>
      <c r="W826" s="11">
        <f>IF(V826&gt;0,Q826/V826,"")</f>
        <v>6.9300657511511977E-3</v>
      </c>
      <c r="X826" s="1" t="s">
        <v>232</v>
      </c>
      <c r="Y826" s="1" t="s">
        <v>166</v>
      </c>
      <c r="Z826" s="19">
        <f>IF(U826="","",SUMIFS(Unit_Value_Review_QC!$K$10:$K$53,Unit_Value_Review_QC!$I$10:$I$53,"PARTNER|"&amp;F826&amp;"|"&amp;I826))</f>
        <v>14.86106925541052</v>
      </c>
      <c r="AA826" s="20">
        <f>IFERROR(U826/Z826,"")</f>
        <v>1.2502619225688485</v>
      </c>
      <c r="AB826" s="4" t="str">
        <f>IF(OR(N826&lt;&gt;"REPORTED",U826=""),"NOT_APPLICABLE",IF(OR(AA826&lt;Unit_Value_Review_QC!$I$6,AA826&gt;Unit_Value_Review_QC!$I$5),"REVIEW","WITHIN_BAND"))</f>
        <v>WITHIN_BAND</v>
      </c>
    </row>
    <row r="827" spans="1:28">
      <c r="A827" s="1" t="s">
        <v>1213</v>
      </c>
      <c r="B827" s="6">
        <v>44075</v>
      </c>
      <c r="C827" s="1">
        <v>202009</v>
      </c>
      <c r="D827" s="1">
        <v>2020</v>
      </c>
      <c r="E827" s="1">
        <v>9</v>
      </c>
      <c r="F827" s="4" t="s">
        <v>271</v>
      </c>
      <c r="G827" s="4" t="s">
        <v>273</v>
      </c>
      <c r="H827" s="1">
        <v>669</v>
      </c>
      <c r="I827" s="4" t="s">
        <v>313</v>
      </c>
      <c r="J827" s="1" t="s">
        <v>314</v>
      </c>
      <c r="K827" s="1" t="s">
        <v>383</v>
      </c>
      <c r="L827" s="1">
        <v>3</v>
      </c>
      <c r="M827" s="1">
        <v>1</v>
      </c>
      <c r="N827" s="1" t="s">
        <v>384</v>
      </c>
      <c r="O827" s="1" t="s">
        <v>385</v>
      </c>
      <c r="P827" s="1">
        <v>0</v>
      </c>
      <c r="Q827" s="8">
        <v>890911</v>
      </c>
      <c r="R827" s="8">
        <v>54186</v>
      </c>
      <c r="S827" s="8">
        <v>164966</v>
      </c>
      <c r="T827" s="8" t="s">
        <v>386</v>
      </c>
      <c r="U827" s="9">
        <f>IF(R827&gt;0,Q827/R827,"")</f>
        <v>16.441719263278337</v>
      </c>
      <c r="V827" s="10">
        <f>SUMIFS(fct_world_monthly!$J$2:$J$361,fct_world_monthly!$C$2:$C$361,C827,fct_world_monthly!$F$2:$F$361,F827)</f>
        <v>36993877</v>
      </c>
      <c r="W827" s="11">
        <f>IF(V827&gt;0,Q827/V827,"")</f>
        <v>2.4082661030634882E-2</v>
      </c>
      <c r="X827" s="1" t="s">
        <v>232</v>
      </c>
      <c r="Y827" s="1" t="s">
        <v>166</v>
      </c>
      <c r="Z827" s="19">
        <f>IF(U827="","",SUMIFS(Unit_Value_Review_QC!$K$10:$K$53,Unit_Value_Review_QC!$I$10:$I$53,"PARTNER|"&amp;F827&amp;"|"&amp;I827))</f>
        <v>17.070169468034248</v>
      </c>
      <c r="AA827" s="20">
        <f>IFERROR(U827/Z827,"")</f>
        <v>0.9631843019524351</v>
      </c>
      <c r="AB827" s="4" t="str">
        <f>IF(OR(N827&lt;&gt;"REPORTED",U827=""),"NOT_APPLICABLE",IF(OR(AA827&lt;Unit_Value_Review_QC!$I$6,AA827&gt;Unit_Value_Review_QC!$I$5),"REVIEW","WITHIN_BAND"))</f>
        <v>WITHIN_BAND</v>
      </c>
    </row>
    <row r="828" spans="1:28">
      <c r="A828" s="1" t="s">
        <v>1214</v>
      </c>
      <c r="B828" s="6">
        <v>44075</v>
      </c>
      <c r="C828" s="1">
        <v>202009</v>
      </c>
      <c r="D828" s="1">
        <v>2020</v>
      </c>
      <c r="E828" s="1">
        <v>9</v>
      </c>
      <c r="F828" s="4" t="s">
        <v>271</v>
      </c>
      <c r="G828" s="4" t="s">
        <v>273</v>
      </c>
      <c r="H828" s="1">
        <v>676</v>
      </c>
      <c r="I828" s="4" t="s">
        <v>316</v>
      </c>
      <c r="J828" s="1" t="s">
        <v>317</v>
      </c>
      <c r="K828" s="1" t="s">
        <v>383</v>
      </c>
      <c r="L828" s="1">
        <v>3</v>
      </c>
      <c r="M828" s="1">
        <v>1</v>
      </c>
      <c r="N828" s="1" t="s">
        <v>384</v>
      </c>
      <c r="O828" s="1" t="s">
        <v>385</v>
      </c>
      <c r="P828" s="1">
        <v>0</v>
      </c>
      <c r="Q828" s="8">
        <v>222201</v>
      </c>
      <c r="R828" s="8">
        <v>16707</v>
      </c>
      <c r="S828" s="8">
        <v>41802</v>
      </c>
      <c r="T828" s="8" t="s">
        <v>386</v>
      </c>
      <c r="U828" s="9">
        <f>IF(R828&gt;0,Q828/R828,"")</f>
        <v>13.299874304183875</v>
      </c>
      <c r="V828" s="10">
        <f>SUMIFS(fct_world_monthly!$J$2:$J$361,fct_world_monthly!$C$2:$C$361,C828,fct_world_monthly!$F$2:$F$361,F828)</f>
        <v>36993877</v>
      </c>
      <c r="W828" s="11">
        <f>IF(V828&gt;0,Q828/V828,"")</f>
        <v>6.0064264148361633E-3</v>
      </c>
      <c r="X828" s="1" t="s">
        <v>232</v>
      </c>
      <c r="Y828" s="1" t="s">
        <v>166</v>
      </c>
      <c r="Z828" s="19">
        <f>IF(U828="","",SUMIFS(Unit_Value_Review_QC!$K$10:$K$53,Unit_Value_Review_QC!$I$10:$I$53,"PARTNER|"&amp;F828&amp;"|"&amp;I828))</f>
        <v>29.259592038236608</v>
      </c>
      <c r="AA828" s="20">
        <f>IFERROR(U828/Z828,"")</f>
        <v>0.45454749631517488</v>
      </c>
      <c r="AB828" s="4" t="str">
        <f>IF(OR(N828&lt;&gt;"REPORTED",U828=""),"NOT_APPLICABLE",IF(OR(AA828&lt;Unit_Value_Review_QC!$I$6,AA828&gt;Unit_Value_Review_QC!$I$5),"REVIEW","WITHIN_BAND"))</f>
        <v>WITHIN_BAND</v>
      </c>
    </row>
    <row r="829" spans="1:28">
      <c r="A829" s="1" t="s">
        <v>1215</v>
      </c>
      <c r="B829" s="6">
        <v>44075</v>
      </c>
      <c r="C829" s="1">
        <v>202009</v>
      </c>
      <c r="D829" s="1">
        <v>2020</v>
      </c>
      <c r="E829" s="1">
        <v>9</v>
      </c>
      <c r="F829" s="4" t="s">
        <v>271</v>
      </c>
      <c r="G829" s="4" t="s">
        <v>273</v>
      </c>
      <c r="H829" s="1">
        <v>690</v>
      </c>
      <c r="I829" s="4" t="s">
        <v>319</v>
      </c>
      <c r="J829" s="1" t="s">
        <v>320</v>
      </c>
      <c r="K829" s="1" t="s">
        <v>383</v>
      </c>
      <c r="L829" s="1">
        <v>3</v>
      </c>
      <c r="M829" s="1">
        <v>1</v>
      </c>
      <c r="N829" s="1" t="s">
        <v>384</v>
      </c>
      <c r="O829" s="1" t="s">
        <v>385</v>
      </c>
      <c r="P829" s="1">
        <v>0</v>
      </c>
      <c r="Q829" s="8">
        <v>351025</v>
      </c>
      <c r="R829" s="8">
        <v>17770</v>
      </c>
      <c r="S829" s="8">
        <v>48582</v>
      </c>
      <c r="T829" s="8" t="s">
        <v>386</v>
      </c>
      <c r="U829" s="9">
        <f>IF(R829&gt;0,Q829/R829,"")</f>
        <v>19.753798536859875</v>
      </c>
      <c r="V829" s="10">
        <f>SUMIFS(fct_world_monthly!$J$2:$J$361,fct_world_monthly!$C$2:$C$361,C829,fct_world_monthly!$F$2:$F$361,F829)</f>
        <v>36993877</v>
      </c>
      <c r="W829" s="11">
        <f>IF(V829&gt;0,Q829/V829,"")</f>
        <v>9.4887324191514182E-3</v>
      </c>
      <c r="X829" s="1" t="s">
        <v>232</v>
      </c>
      <c r="Y829" s="1" t="s">
        <v>166</v>
      </c>
      <c r="Z829" s="19">
        <f>IF(U829="","",SUMIFS(Unit_Value_Review_QC!$K$10:$K$53,Unit_Value_Review_QC!$I$10:$I$53,"PARTNER|"&amp;F829&amp;"|"&amp;I829))</f>
        <v>24.149636282520802</v>
      </c>
      <c r="AA829" s="20">
        <f>IFERROR(U829/Z829,"")</f>
        <v>0.81797499166301824</v>
      </c>
      <c r="AB829" s="4" t="str">
        <f>IF(OR(N829&lt;&gt;"REPORTED",U829=""),"NOT_APPLICABLE",IF(OR(AA829&lt;Unit_Value_Review_QC!$I$6,AA829&gt;Unit_Value_Review_QC!$I$5),"REVIEW","WITHIN_BAND"))</f>
        <v>WITHIN_BAND</v>
      </c>
    </row>
    <row r="830" spans="1:28">
      <c r="A830" s="1" t="s">
        <v>1216</v>
      </c>
      <c r="B830" s="6">
        <v>44075</v>
      </c>
      <c r="C830" s="1">
        <v>202009</v>
      </c>
      <c r="D830" s="1">
        <v>2020</v>
      </c>
      <c r="E830" s="1">
        <v>9</v>
      </c>
      <c r="F830" s="4" t="s">
        <v>271</v>
      </c>
      <c r="G830" s="4" t="s">
        <v>273</v>
      </c>
      <c r="H830" s="1">
        <v>696</v>
      </c>
      <c r="I830" s="4" t="s">
        <v>322</v>
      </c>
      <c r="J830" s="1" t="s">
        <v>323</v>
      </c>
      <c r="K830" s="1" t="s">
        <v>383</v>
      </c>
      <c r="L830" s="1">
        <v>3</v>
      </c>
      <c r="M830" s="1">
        <v>1</v>
      </c>
      <c r="N830" s="1" t="s">
        <v>384</v>
      </c>
      <c r="O830" s="1" t="s">
        <v>385</v>
      </c>
      <c r="P830" s="1">
        <v>0</v>
      </c>
      <c r="Q830" s="8">
        <v>208343</v>
      </c>
      <c r="R830" s="8">
        <v>13122</v>
      </c>
      <c r="S830" s="8">
        <v>32701</v>
      </c>
      <c r="T830" s="8" t="s">
        <v>386</v>
      </c>
      <c r="U830" s="9">
        <f>IF(R830&gt;0,Q830/R830,"")</f>
        <v>15.877381496723061</v>
      </c>
      <c r="V830" s="10">
        <f>SUMIFS(fct_world_monthly!$J$2:$J$361,fct_world_monthly!$C$2:$C$361,C830,fct_world_monthly!$F$2:$F$361,F830)</f>
        <v>36993877</v>
      </c>
      <c r="W830" s="11">
        <f>IF(V830&gt;0,Q830/V830,"")</f>
        <v>5.6318238826387401E-3</v>
      </c>
      <c r="X830" s="1" t="s">
        <v>232</v>
      </c>
      <c r="Y830" s="1" t="s">
        <v>166</v>
      </c>
      <c r="Z830" s="19">
        <f>IF(U830="","",SUMIFS(Unit_Value_Review_QC!$K$10:$K$53,Unit_Value_Review_QC!$I$10:$I$53,"PARTNER|"&amp;F830&amp;"|"&amp;I830))</f>
        <v>19.130986055641273</v>
      </c>
      <c r="AA830" s="20">
        <f>IFERROR(U830/Z830,"")</f>
        <v>0.82993011706478137</v>
      </c>
      <c r="AB830" s="4" t="str">
        <f>IF(OR(N830&lt;&gt;"REPORTED",U830=""),"NOT_APPLICABLE",IF(OR(AA830&lt;Unit_Value_Review_QC!$I$6,AA830&gt;Unit_Value_Review_QC!$I$5),"REVIEW","WITHIN_BAND"))</f>
        <v>WITHIN_BAND</v>
      </c>
    </row>
    <row r="831" spans="1:28">
      <c r="A831" s="1" t="s">
        <v>1217</v>
      </c>
      <c r="B831" s="6">
        <v>44075</v>
      </c>
      <c r="C831" s="1">
        <v>202009</v>
      </c>
      <c r="D831" s="1">
        <v>2020</v>
      </c>
      <c r="E831" s="1">
        <v>9</v>
      </c>
      <c r="F831" s="4" t="s">
        <v>271</v>
      </c>
      <c r="G831" s="4" t="s">
        <v>273</v>
      </c>
      <c r="H831" s="1">
        <v>720</v>
      </c>
      <c r="I831" s="4" t="s">
        <v>325</v>
      </c>
      <c r="J831" s="1" t="s">
        <v>326</v>
      </c>
      <c r="K831" s="1" t="s">
        <v>383</v>
      </c>
      <c r="L831" s="1">
        <v>3</v>
      </c>
      <c r="M831" s="1">
        <v>1</v>
      </c>
      <c r="N831" s="1" t="s">
        <v>384</v>
      </c>
      <c r="O831" s="1" t="s">
        <v>385</v>
      </c>
      <c r="P831" s="1">
        <v>0</v>
      </c>
      <c r="Q831" s="8">
        <v>10554638</v>
      </c>
      <c r="R831" s="8">
        <v>450045</v>
      </c>
      <c r="S831" s="8">
        <v>1403824</v>
      </c>
      <c r="T831" s="8" t="s">
        <v>386</v>
      </c>
      <c r="U831" s="9">
        <f>IF(R831&gt;0,Q831/R831,"")</f>
        <v>23.452405870524057</v>
      </c>
      <c r="V831" s="10">
        <f>SUMIFS(fct_world_monthly!$J$2:$J$361,fct_world_monthly!$C$2:$C$361,C831,fct_world_monthly!$F$2:$F$361,F831)</f>
        <v>36993877</v>
      </c>
      <c r="W831" s="11">
        <f>IF(V831&gt;0,Q831/V831,"")</f>
        <v>0.28530770105550168</v>
      </c>
      <c r="X831" s="1" t="s">
        <v>232</v>
      </c>
      <c r="Y831" s="1" t="s">
        <v>166</v>
      </c>
      <c r="Z831" s="19">
        <f>IF(U831="","",SUMIFS(Unit_Value_Review_QC!$K$10:$K$53,Unit_Value_Review_QC!$I$10:$I$53,"PARTNER|"&amp;F831&amp;"|"&amp;I831))</f>
        <v>27.635683246354834</v>
      </c>
      <c r="AA831" s="20">
        <f>IFERROR(U831/Z831,"")</f>
        <v>0.84862768405110611</v>
      </c>
      <c r="AB831" s="4" t="str">
        <f>IF(OR(N831&lt;&gt;"REPORTED",U831=""),"NOT_APPLICABLE",IF(OR(AA831&lt;Unit_Value_Review_QC!$I$6,AA831&gt;Unit_Value_Review_QC!$I$5),"REVIEW","WITHIN_BAND"))</f>
        <v>WITHIN_BAND</v>
      </c>
    </row>
    <row r="832" spans="1:28">
      <c r="A832" s="1" t="s">
        <v>1218</v>
      </c>
      <c r="B832" s="6">
        <v>44075</v>
      </c>
      <c r="C832" s="1">
        <v>202009</v>
      </c>
      <c r="D832" s="1">
        <v>2020</v>
      </c>
      <c r="E832" s="1">
        <v>9</v>
      </c>
      <c r="F832" s="4" t="s">
        <v>278</v>
      </c>
      <c r="G832" s="4" t="s">
        <v>279</v>
      </c>
      <c r="H832" s="1">
        <v>52</v>
      </c>
      <c r="I832" s="4" t="s">
        <v>296</v>
      </c>
      <c r="J832" s="1" t="s">
        <v>297</v>
      </c>
      <c r="K832" s="1" t="s">
        <v>383</v>
      </c>
      <c r="L832" s="1">
        <v>3</v>
      </c>
      <c r="M832" s="1">
        <v>1</v>
      </c>
      <c r="N832" s="1" t="s">
        <v>384</v>
      </c>
      <c r="O832" s="1" t="s">
        <v>385</v>
      </c>
      <c r="P832" s="1">
        <v>0</v>
      </c>
      <c r="Q832" s="8">
        <v>1295917</v>
      </c>
      <c r="R832" s="8">
        <v>44615</v>
      </c>
      <c r="S832" s="8">
        <v>126840</v>
      </c>
      <c r="T832" s="8" t="s">
        <v>386</v>
      </c>
      <c r="U832" s="9">
        <f>IF(R832&gt;0,Q832/R832,"")</f>
        <v>29.04666591953379</v>
      </c>
      <c r="V832" s="10">
        <f>SUMIFS(fct_world_monthly!$J$2:$J$361,fct_world_monthly!$C$2:$C$361,C832,fct_world_monthly!$F$2:$F$361,F832)</f>
        <v>30718528</v>
      </c>
      <c r="W832" s="11">
        <f>IF(V832&gt;0,Q832/V832,"")</f>
        <v>4.2186819628857217E-2</v>
      </c>
      <c r="X832" s="1" t="s">
        <v>232</v>
      </c>
      <c r="Y832" s="1" t="s">
        <v>166</v>
      </c>
      <c r="Z832" s="19">
        <f>IF(U832="","",SUMIFS(Unit_Value_Review_QC!$K$10:$K$53,Unit_Value_Review_QC!$I$10:$I$53,"PARTNER|"&amp;F832&amp;"|"&amp;I832))</f>
        <v>35.036766549381447</v>
      </c>
      <c r="AA832" s="20">
        <f>IFERROR(U832/Z832,"")</f>
        <v>0.82903386300202386</v>
      </c>
      <c r="AB832" s="4" t="str">
        <f>IF(OR(N832&lt;&gt;"REPORTED",U832=""),"NOT_APPLICABLE",IF(OR(AA832&lt;Unit_Value_Review_QC!$I$6,AA832&gt;Unit_Value_Review_QC!$I$5),"REVIEW","WITHIN_BAND"))</f>
        <v>WITHIN_BAND</v>
      </c>
    </row>
    <row r="833" spans="1:28">
      <c r="A833" s="1" t="s">
        <v>1219</v>
      </c>
      <c r="B833" s="6">
        <v>44075</v>
      </c>
      <c r="C833" s="1">
        <v>202009</v>
      </c>
      <c r="D833" s="1">
        <v>2020</v>
      </c>
      <c r="E833" s="1">
        <v>9</v>
      </c>
      <c r="F833" s="4" t="s">
        <v>278</v>
      </c>
      <c r="G833" s="4" t="s">
        <v>279</v>
      </c>
      <c r="H833" s="1">
        <v>204</v>
      </c>
      <c r="I833" s="4" t="s">
        <v>301</v>
      </c>
      <c r="J833" s="1" t="s">
        <v>302</v>
      </c>
      <c r="K833" s="1" t="s">
        <v>383</v>
      </c>
      <c r="L833" s="1">
        <v>3</v>
      </c>
      <c r="M833" s="1">
        <v>1</v>
      </c>
      <c r="N833" s="1" t="s">
        <v>384</v>
      </c>
      <c r="O833" s="1" t="s">
        <v>385</v>
      </c>
      <c r="P833" s="1">
        <v>0</v>
      </c>
      <c r="Q833" s="8">
        <v>55578</v>
      </c>
      <c r="R833" s="8">
        <v>2517</v>
      </c>
      <c r="S833" s="8">
        <v>7484</v>
      </c>
      <c r="T833" s="8" t="s">
        <v>386</v>
      </c>
      <c r="U833" s="9">
        <f>IF(R833&gt;0,Q833/R833,"")</f>
        <v>22.081048867699643</v>
      </c>
      <c r="V833" s="10">
        <f>SUMIFS(fct_world_monthly!$J$2:$J$361,fct_world_monthly!$C$2:$C$361,C833,fct_world_monthly!$F$2:$F$361,F833)</f>
        <v>30718528</v>
      </c>
      <c r="W833" s="11">
        <f>IF(V833&gt;0,Q833/V833,"")</f>
        <v>1.8092663815141143E-3</v>
      </c>
      <c r="X833" s="1" t="s">
        <v>232</v>
      </c>
      <c r="Y833" s="1" t="s">
        <v>166</v>
      </c>
      <c r="Z833" s="19">
        <f>IF(U833="","",SUMIFS(Unit_Value_Review_QC!$K$10:$K$53,Unit_Value_Review_QC!$I$10:$I$53,"PARTNER|"&amp;F833&amp;"|"&amp;I833))</f>
        <v>33.195880622110131</v>
      </c>
      <c r="AA833" s="20">
        <f>IFERROR(U833/Z833,"")</f>
        <v>0.6651743666348936</v>
      </c>
      <c r="AB833" s="4" t="str">
        <f>IF(OR(N833&lt;&gt;"REPORTED",U833=""),"NOT_APPLICABLE",IF(OR(AA833&lt;Unit_Value_Review_QC!$I$6,AA833&gt;Unit_Value_Review_QC!$I$5),"REVIEW","WITHIN_BAND"))</f>
        <v>WITHIN_BAND</v>
      </c>
    </row>
    <row r="834" spans="1:28">
      <c r="A834" s="1" t="s">
        <v>1220</v>
      </c>
      <c r="B834" s="6">
        <v>44075</v>
      </c>
      <c r="C834" s="1">
        <v>202009</v>
      </c>
      <c r="D834" s="1">
        <v>2020</v>
      </c>
      <c r="E834" s="1">
        <v>9</v>
      </c>
      <c r="F834" s="4" t="s">
        <v>278</v>
      </c>
      <c r="G834" s="4" t="s">
        <v>279</v>
      </c>
      <c r="H834" s="1">
        <v>662</v>
      </c>
      <c r="I834" s="4" t="s">
        <v>304</v>
      </c>
      <c r="J834" s="1" t="s">
        <v>305</v>
      </c>
      <c r="K834" s="1" t="s">
        <v>383</v>
      </c>
      <c r="L834" s="1">
        <v>3</v>
      </c>
      <c r="M834" s="1">
        <v>1</v>
      </c>
      <c r="N834" s="1" t="s">
        <v>384</v>
      </c>
      <c r="O834" s="1" t="s">
        <v>385</v>
      </c>
      <c r="P834" s="1">
        <v>0</v>
      </c>
      <c r="Q834" s="8">
        <v>80290</v>
      </c>
      <c r="R834" s="8">
        <v>6683</v>
      </c>
      <c r="S834" s="8">
        <v>12564</v>
      </c>
      <c r="T834" s="8" t="s">
        <v>386</v>
      </c>
      <c r="U834" s="9">
        <f>IF(R834&gt;0,Q834/R834,"")</f>
        <v>12.014065539428401</v>
      </c>
      <c r="V834" s="10">
        <f>SUMIFS(fct_world_monthly!$J$2:$J$361,fct_world_monthly!$C$2:$C$361,C834,fct_world_monthly!$F$2:$F$361,F834)</f>
        <v>30718528</v>
      </c>
      <c r="W834" s="11">
        <f>IF(V834&gt;0,Q834/V834,"")</f>
        <v>2.6137320121589159E-3</v>
      </c>
      <c r="X834" s="1" t="s">
        <v>232</v>
      </c>
      <c r="Y834" s="1" t="s">
        <v>166</v>
      </c>
      <c r="Z834" s="19">
        <f>IF(U834="","",SUMIFS(Unit_Value_Review_QC!$K$10:$K$53,Unit_Value_Review_QC!$I$10:$I$53,"PARTNER|"&amp;F834&amp;"|"&amp;I834))</f>
        <v>11.552282298889692</v>
      </c>
      <c r="AA834" s="20">
        <f>IFERROR(U834/Z834,"")</f>
        <v>1.039973334150871</v>
      </c>
      <c r="AB834" s="4" t="str">
        <f>IF(OR(N834&lt;&gt;"REPORTED",U834=""),"NOT_APPLICABLE",IF(OR(AA834&lt;Unit_Value_Review_QC!$I$6,AA834&gt;Unit_Value_Review_QC!$I$5),"REVIEW","WITHIN_BAND"))</f>
        <v>WITHIN_BAND</v>
      </c>
    </row>
    <row r="835" spans="1:28">
      <c r="A835" s="1" t="s">
        <v>1221</v>
      </c>
      <c r="B835" s="6">
        <v>44075</v>
      </c>
      <c r="C835" s="1">
        <v>202009</v>
      </c>
      <c r="D835" s="1">
        <v>2020</v>
      </c>
      <c r="E835" s="1">
        <v>9</v>
      </c>
      <c r="F835" s="4" t="s">
        <v>278</v>
      </c>
      <c r="G835" s="4" t="s">
        <v>279</v>
      </c>
      <c r="H835" s="1">
        <v>664</v>
      </c>
      <c r="I835" s="4" t="s">
        <v>307</v>
      </c>
      <c r="J835" s="1" t="s">
        <v>308</v>
      </c>
      <c r="K835" s="1" t="s">
        <v>383</v>
      </c>
      <c r="L835" s="1">
        <v>3</v>
      </c>
      <c r="M835" s="1">
        <v>1</v>
      </c>
      <c r="N835" s="1" t="s">
        <v>384</v>
      </c>
      <c r="O835" s="1" t="s">
        <v>385</v>
      </c>
      <c r="P835" s="1">
        <v>0</v>
      </c>
      <c r="Q835" s="8">
        <v>2579123</v>
      </c>
      <c r="R835" s="8">
        <v>124870</v>
      </c>
      <c r="S835" s="8">
        <v>370884</v>
      </c>
      <c r="T835" s="8" t="s">
        <v>386</v>
      </c>
      <c r="U835" s="9">
        <f>IF(R835&gt;0,Q835/R835,"")</f>
        <v>20.654464643228959</v>
      </c>
      <c r="V835" s="10">
        <f>SUMIFS(fct_world_monthly!$J$2:$J$361,fct_world_monthly!$C$2:$C$361,C835,fct_world_monthly!$F$2:$F$361,F835)</f>
        <v>30718528</v>
      </c>
      <c r="W835" s="11">
        <f>IF(V835&gt;0,Q835/V835,"")</f>
        <v>8.3959849899057665E-2</v>
      </c>
      <c r="X835" s="1" t="s">
        <v>232</v>
      </c>
      <c r="Y835" s="1" t="s">
        <v>166</v>
      </c>
      <c r="Z835" s="19">
        <f>IF(U835="","",SUMIFS(Unit_Value_Review_QC!$K$10:$K$53,Unit_Value_Review_QC!$I$10:$I$53,"PARTNER|"&amp;F835&amp;"|"&amp;I835))</f>
        <v>20.753901094655859</v>
      </c>
      <c r="AA835" s="20">
        <f>IFERROR(U835/Z835,"")</f>
        <v>0.99520878262966639</v>
      </c>
      <c r="AB835" s="4" t="str">
        <f>IF(OR(N835&lt;&gt;"REPORTED",U835=""),"NOT_APPLICABLE",IF(OR(AA835&lt;Unit_Value_Review_QC!$I$6,AA835&gt;Unit_Value_Review_QC!$I$5),"REVIEW","WITHIN_BAND"))</f>
        <v>WITHIN_BAND</v>
      </c>
    </row>
    <row r="836" spans="1:28">
      <c r="A836" s="1" t="s">
        <v>1222</v>
      </c>
      <c r="B836" s="6">
        <v>44075</v>
      </c>
      <c r="C836" s="1">
        <v>202009</v>
      </c>
      <c r="D836" s="1">
        <v>2020</v>
      </c>
      <c r="E836" s="1">
        <v>9</v>
      </c>
      <c r="F836" s="4" t="s">
        <v>278</v>
      </c>
      <c r="G836" s="4" t="s">
        <v>279</v>
      </c>
      <c r="H836" s="1">
        <v>666</v>
      </c>
      <c r="I836" s="4" t="s">
        <v>310</v>
      </c>
      <c r="J836" s="1" t="s">
        <v>311</v>
      </c>
      <c r="K836" s="1" t="s">
        <v>383</v>
      </c>
      <c r="L836" s="1">
        <v>3</v>
      </c>
      <c r="M836" s="1">
        <v>1</v>
      </c>
      <c r="N836" s="1" t="s">
        <v>384</v>
      </c>
      <c r="O836" s="1" t="s">
        <v>385</v>
      </c>
      <c r="P836" s="1">
        <v>0</v>
      </c>
      <c r="Q836" s="8">
        <v>6453118</v>
      </c>
      <c r="R836" s="8">
        <v>466883</v>
      </c>
      <c r="S836" s="8">
        <v>1481839</v>
      </c>
      <c r="T836" s="8" t="s">
        <v>386</v>
      </c>
      <c r="U836" s="9">
        <f>IF(R836&gt;0,Q836/R836,"")</f>
        <v>13.821702653555601</v>
      </c>
      <c r="V836" s="10">
        <f>SUMIFS(fct_world_monthly!$J$2:$J$361,fct_world_monthly!$C$2:$C$361,C836,fct_world_monthly!$F$2:$F$361,F836)</f>
        <v>30718528</v>
      </c>
      <c r="W836" s="11">
        <f>IF(V836&gt;0,Q836/V836,"")</f>
        <v>0.21007250086983334</v>
      </c>
      <c r="X836" s="1" t="s">
        <v>232</v>
      </c>
      <c r="Y836" s="1" t="s">
        <v>166</v>
      </c>
      <c r="Z836" s="19">
        <f>IF(U836="","",SUMIFS(Unit_Value_Review_QC!$K$10:$K$53,Unit_Value_Review_QC!$I$10:$I$53,"PARTNER|"&amp;F836&amp;"|"&amp;I836))</f>
        <v>16.653214733323903</v>
      </c>
      <c r="AA836" s="20">
        <f>IFERROR(U836/Z836,"")</f>
        <v>0.82997204292920657</v>
      </c>
      <c r="AB836" s="4" t="str">
        <f>IF(OR(N836&lt;&gt;"REPORTED",U836=""),"NOT_APPLICABLE",IF(OR(AA836&lt;Unit_Value_Review_QC!$I$6,AA836&gt;Unit_Value_Review_QC!$I$5),"REVIEW","WITHIN_BAND"))</f>
        <v>WITHIN_BAND</v>
      </c>
    </row>
    <row r="837" spans="1:28">
      <c r="A837" s="1" t="s">
        <v>1223</v>
      </c>
      <c r="B837" s="6">
        <v>44075</v>
      </c>
      <c r="C837" s="1">
        <v>202009</v>
      </c>
      <c r="D837" s="1">
        <v>2020</v>
      </c>
      <c r="E837" s="1">
        <v>9</v>
      </c>
      <c r="F837" s="4" t="s">
        <v>278</v>
      </c>
      <c r="G837" s="4" t="s">
        <v>279</v>
      </c>
      <c r="H837" s="1">
        <v>669</v>
      </c>
      <c r="I837" s="4" t="s">
        <v>313</v>
      </c>
      <c r="J837" s="1" t="s">
        <v>314</v>
      </c>
      <c r="K837" s="1" t="s">
        <v>383</v>
      </c>
      <c r="L837" s="1">
        <v>3</v>
      </c>
      <c r="M837" s="1">
        <v>1</v>
      </c>
      <c r="N837" s="1" t="s">
        <v>384</v>
      </c>
      <c r="O837" s="1" t="s">
        <v>385</v>
      </c>
      <c r="P837" s="1">
        <v>0</v>
      </c>
      <c r="Q837" s="8">
        <v>138943</v>
      </c>
      <c r="R837" s="8">
        <v>6999</v>
      </c>
      <c r="S837" s="8">
        <v>24642</v>
      </c>
      <c r="T837" s="8" t="s">
        <v>386</v>
      </c>
      <c r="U837" s="9">
        <f>IF(R837&gt;0,Q837/R837,"")</f>
        <v>19.851835976568083</v>
      </c>
      <c r="V837" s="10">
        <f>SUMIFS(fct_world_monthly!$J$2:$J$361,fct_world_monthly!$C$2:$C$361,C837,fct_world_monthly!$F$2:$F$361,F837)</f>
        <v>30718528</v>
      </c>
      <c r="W837" s="11">
        <f>IF(V837&gt;0,Q837/V837,"")</f>
        <v>4.5231008464988948E-3</v>
      </c>
      <c r="X837" s="1" t="s">
        <v>232</v>
      </c>
      <c r="Y837" s="1" t="s">
        <v>166</v>
      </c>
      <c r="Z837" s="19">
        <f>IF(U837="","",SUMIFS(Unit_Value_Review_QC!$K$10:$K$53,Unit_Value_Review_QC!$I$10:$I$53,"PARTNER|"&amp;F837&amp;"|"&amp;I837))</f>
        <v>20.668787815742178</v>
      </c>
      <c r="AA837" s="20">
        <f>IFERROR(U837/Z837,"")</f>
        <v>0.96047412908502205</v>
      </c>
      <c r="AB837" s="4" t="str">
        <f>IF(OR(N837&lt;&gt;"REPORTED",U837=""),"NOT_APPLICABLE",IF(OR(AA837&lt;Unit_Value_Review_QC!$I$6,AA837&gt;Unit_Value_Review_QC!$I$5),"REVIEW","WITHIN_BAND"))</f>
        <v>WITHIN_BAND</v>
      </c>
    </row>
    <row r="838" spans="1:28">
      <c r="A838" s="1" t="s">
        <v>1224</v>
      </c>
      <c r="B838" s="6">
        <v>44075</v>
      </c>
      <c r="C838" s="1">
        <v>202009</v>
      </c>
      <c r="D838" s="1">
        <v>2020</v>
      </c>
      <c r="E838" s="1">
        <v>9</v>
      </c>
      <c r="F838" s="4" t="s">
        <v>278</v>
      </c>
      <c r="G838" s="4" t="s">
        <v>279</v>
      </c>
      <c r="H838" s="1">
        <v>676</v>
      </c>
      <c r="I838" s="4" t="s">
        <v>316</v>
      </c>
      <c r="J838" s="1" t="s">
        <v>317</v>
      </c>
      <c r="K838" s="1" t="s">
        <v>383</v>
      </c>
      <c r="L838" s="1">
        <v>3</v>
      </c>
      <c r="M838" s="1">
        <v>1</v>
      </c>
      <c r="N838" s="1" t="s">
        <v>384</v>
      </c>
      <c r="O838" s="1" t="s">
        <v>385</v>
      </c>
      <c r="P838" s="1">
        <v>0</v>
      </c>
      <c r="Q838" s="8">
        <v>45719</v>
      </c>
      <c r="R838" s="8">
        <v>1544</v>
      </c>
      <c r="S838" s="8">
        <v>11813</v>
      </c>
      <c r="T838" s="8" t="s">
        <v>386</v>
      </c>
      <c r="U838" s="9">
        <f>IF(R838&gt;0,Q838/R838,"")</f>
        <v>29.610751295336787</v>
      </c>
      <c r="V838" s="10">
        <f>SUMIFS(fct_world_monthly!$J$2:$J$361,fct_world_monthly!$C$2:$C$361,C838,fct_world_monthly!$F$2:$F$361,F838)</f>
        <v>30718528</v>
      </c>
      <c r="W838" s="11">
        <f>IF(V838&gt;0,Q838/V838,"")</f>
        <v>1.488320013250635E-3</v>
      </c>
      <c r="X838" s="1" t="s">
        <v>232</v>
      </c>
      <c r="Y838" s="1" t="s">
        <v>166</v>
      </c>
      <c r="Z838" s="19">
        <f>IF(U838="","",SUMIFS(Unit_Value_Review_QC!$K$10:$K$53,Unit_Value_Review_QC!$I$10:$I$53,"PARTNER|"&amp;F838&amp;"|"&amp;I838))</f>
        <v>22.71683967704729</v>
      </c>
      <c r="AA838" s="20">
        <f>IFERROR(U838/Z838,"")</f>
        <v>1.3034714210381557</v>
      </c>
      <c r="AB838" s="4" t="str">
        <f>IF(OR(N838&lt;&gt;"REPORTED",U838=""),"NOT_APPLICABLE",IF(OR(AA838&lt;Unit_Value_Review_QC!$I$6,AA838&gt;Unit_Value_Review_QC!$I$5),"REVIEW","WITHIN_BAND"))</f>
        <v>WITHIN_BAND</v>
      </c>
    </row>
    <row r="839" spans="1:28">
      <c r="A839" s="1" t="s">
        <v>1225</v>
      </c>
      <c r="B839" s="6">
        <v>44075</v>
      </c>
      <c r="C839" s="1">
        <v>202009</v>
      </c>
      <c r="D839" s="1">
        <v>2020</v>
      </c>
      <c r="E839" s="1">
        <v>9</v>
      </c>
      <c r="F839" s="4" t="s">
        <v>278</v>
      </c>
      <c r="G839" s="4" t="s">
        <v>279</v>
      </c>
      <c r="H839" s="1">
        <v>690</v>
      </c>
      <c r="I839" s="4" t="s">
        <v>319</v>
      </c>
      <c r="J839" s="1" t="s">
        <v>320</v>
      </c>
      <c r="K839" s="1" t="s">
        <v>383</v>
      </c>
      <c r="L839" s="1">
        <v>3</v>
      </c>
      <c r="M839" s="1">
        <v>1</v>
      </c>
      <c r="N839" s="1" t="s">
        <v>384</v>
      </c>
      <c r="O839" s="1" t="s">
        <v>385</v>
      </c>
      <c r="P839" s="1">
        <v>0</v>
      </c>
      <c r="Q839" s="8">
        <v>4835752</v>
      </c>
      <c r="R839" s="8">
        <v>247784</v>
      </c>
      <c r="S839" s="8">
        <v>740404</v>
      </c>
      <c r="T839" s="8" t="s">
        <v>386</v>
      </c>
      <c r="U839" s="9">
        <f>IF(R839&gt;0,Q839/R839,"")</f>
        <v>19.515997804539438</v>
      </c>
      <c r="V839" s="10">
        <f>SUMIFS(fct_world_monthly!$J$2:$J$361,fct_world_monthly!$C$2:$C$361,C839,fct_world_monthly!$F$2:$F$361,F839)</f>
        <v>30718528</v>
      </c>
      <c r="W839" s="11">
        <f>IF(V839&gt;0,Q839/V839,"")</f>
        <v>0.157421345189457</v>
      </c>
      <c r="X839" s="1" t="s">
        <v>232</v>
      </c>
      <c r="Y839" s="1" t="s">
        <v>166</v>
      </c>
      <c r="Z839" s="19">
        <f>IF(U839="","",SUMIFS(Unit_Value_Review_QC!$K$10:$K$53,Unit_Value_Review_QC!$I$10:$I$53,"PARTNER|"&amp;F839&amp;"|"&amp;I839))</f>
        <v>28.158453665195097</v>
      </c>
      <c r="AA839" s="20">
        <f>IFERROR(U839/Z839,"")</f>
        <v>0.69307775336619215</v>
      </c>
      <c r="AB839" s="4" t="str">
        <f>IF(OR(N839&lt;&gt;"REPORTED",U839=""),"NOT_APPLICABLE",IF(OR(AA839&lt;Unit_Value_Review_QC!$I$6,AA839&gt;Unit_Value_Review_QC!$I$5),"REVIEW","WITHIN_BAND"))</f>
        <v>WITHIN_BAND</v>
      </c>
    </row>
    <row r="840" spans="1:28">
      <c r="A840" s="1" t="s">
        <v>1226</v>
      </c>
      <c r="B840" s="6">
        <v>44075</v>
      </c>
      <c r="C840" s="1">
        <v>202009</v>
      </c>
      <c r="D840" s="1">
        <v>2020</v>
      </c>
      <c r="E840" s="1">
        <v>9</v>
      </c>
      <c r="F840" s="4" t="s">
        <v>278</v>
      </c>
      <c r="G840" s="4" t="s">
        <v>279</v>
      </c>
      <c r="H840" s="1">
        <v>696</v>
      </c>
      <c r="I840" s="4" t="s">
        <v>322</v>
      </c>
      <c r="J840" s="1" t="s">
        <v>323</v>
      </c>
      <c r="K840" s="1" t="s">
        <v>383</v>
      </c>
      <c r="L840" s="1">
        <v>3</v>
      </c>
      <c r="M840" s="1">
        <v>1</v>
      </c>
      <c r="N840" s="1" t="s">
        <v>384</v>
      </c>
      <c r="O840" s="1" t="s">
        <v>385</v>
      </c>
      <c r="P840" s="1">
        <v>0</v>
      </c>
      <c r="Q840" s="8">
        <v>1379011</v>
      </c>
      <c r="R840" s="8">
        <v>58637</v>
      </c>
      <c r="S840" s="8">
        <v>174663</v>
      </c>
      <c r="T840" s="8" t="s">
        <v>386</v>
      </c>
      <c r="U840" s="9">
        <f>IF(R840&gt;0,Q840/R840,"")</f>
        <v>23.517761822739907</v>
      </c>
      <c r="V840" s="10">
        <f>SUMIFS(fct_world_monthly!$J$2:$J$361,fct_world_monthly!$C$2:$C$361,C840,fct_world_monthly!$F$2:$F$361,F840)</f>
        <v>30718528</v>
      </c>
      <c r="W840" s="11">
        <f>IF(V840&gt;0,Q840/V840,"")</f>
        <v>4.4891832056536039E-2</v>
      </c>
      <c r="X840" s="1" t="s">
        <v>232</v>
      </c>
      <c r="Y840" s="1" t="s">
        <v>166</v>
      </c>
      <c r="Z840" s="19">
        <f>IF(U840="","",SUMIFS(Unit_Value_Review_QC!$K$10:$K$53,Unit_Value_Review_QC!$I$10:$I$53,"PARTNER|"&amp;F840&amp;"|"&amp;I840))</f>
        <v>25.266638688646662</v>
      </c>
      <c r="AA840" s="20">
        <f>IFERROR(U840/Z840,"")</f>
        <v>0.93078316085263069</v>
      </c>
      <c r="AB840" s="4" t="str">
        <f>IF(OR(N840&lt;&gt;"REPORTED",U840=""),"NOT_APPLICABLE",IF(OR(AA840&lt;Unit_Value_Review_QC!$I$6,AA840&gt;Unit_Value_Review_QC!$I$5),"REVIEW","WITHIN_BAND"))</f>
        <v>WITHIN_BAND</v>
      </c>
    </row>
    <row r="841" spans="1:28">
      <c r="A841" s="1" t="s">
        <v>1227</v>
      </c>
      <c r="B841" s="6">
        <v>44075</v>
      </c>
      <c r="C841" s="1">
        <v>202009</v>
      </c>
      <c r="D841" s="1">
        <v>2020</v>
      </c>
      <c r="E841" s="1">
        <v>9</v>
      </c>
      <c r="F841" s="4" t="s">
        <v>278</v>
      </c>
      <c r="G841" s="4" t="s">
        <v>279</v>
      </c>
      <c r="H841" s="1">
        <v>720</v>
      </c>
      <c r="I841" s="4" t="s">
        <v>325</v>
      </c>
      <c r="J841" s="1" t="s">
        <v>326</v>
      </c>
      <c r="K841" s="1" t="s">
        <v>383</v>
      </c>
      <c r="L841" s="1">
        <v>3</v>
      </c>
      <c r="M841" s="1">
        <v>1</v>
      </c>
      <c r="N841" s="1" t="s">
        <v>384</v>
      </c>
      <c r="O841" s="1" t="s">
        <v>385</v>
      </c>
      <c r="P841" s="1">
        <v>0</v>
      </c>
      <c r="Q841" s="8">
        <v>1922621</v>
      </c>
      <c r="R841" s="8">
        <v>83484</v>
      </c>
      <c r="S841" s="8">
        <v>251215</v>
      </c>
      <c r="T841" s="8" t="s">
        <v>386</v>
      </c>
      <c r="U841" s="9">
        <f>IF(R841&gt;0,Q841/R841,"")</f>
        <v>23.029814096114226</v>
      </c>
      <c r="V841" s="10">
        <f>SUMIFS(fct_world_monthly!$J$2:$J$361,fct_world_monthly!$C$2:$C$361,C841,fct_world_monthly!$F$2:$F$361,F841)</f>
        <v>30718528</v>
      </c>
      <c r="W841" s="11">
        <f>IF(V841&gt;0,Q841/V841,"")</f>
        <v>6.2588318033989135E-2</v>
      </c>
      <c r="X841" s="1" t="s">
        <v>232</v>
      </c>
      <c r="Y841" s="1" t="s">
        <v>166</v>
      </c>
      <c r="Z841" s="19">
        <f>IF(U841="","",SUMIFS(Unit_Value_Review_QC!$K$10:$K$53,Unit_Value_Review_QC!$I$10:$I$53,"PARTNER|"&amp;F841&amp;"|"&amp;I841))</f>
        <v>23.211497613909994</v>
      </c>
      <c r="AA841" s="20">
        <f>IFERROR(U841/Z841,"")</f>
        <v>0.99217269299819366</v>
      </c>
      <c r="AB841" s="4" t="str">
        <f>IF(OR(N841&lt;&gt;"REPORTED",U841=""),"NOT_APPLICABLE",IF(OR(AA841&lt;Unit_Value_Review_QC!$I$6,AA841&gt;Unit_Value_Review_QC!$I$5),"REVIEW","WITHIN_BAND"))</f>
        <v>WITHIN_BAND</v>
      </c>
    </row>
    <row r="842" spans="1:28">
      <c r="A842" s="1" t="s">
        <v>1228</v>
      </c>
      <c r="B842" s="6">
        <v>44105</v>
      </c>
      <c r="C842" s="1">
        <v>202010</v>
      </c>
      <c r="D842" s="1">
        <v>2020</v>
      </c>
      <c r="E842" s="1">
        <v>10</v>
      </c>
      <c r="F842" s="4" t="s">
        <v>256</v>
      </c>
      <c r="G842" s="4" t="s">
        <v>258</v>
      </c>
      <c r="H842" s="1">
        <v>52</v>
      </c>
      <c r="I842" s="4" t="s">
        <v>296</v>
      </c>
      <c r="J842" s="1" t="s">
        <v>297</v>
      </c>
      <c r="K842" s="1" t="s">
        <v>383</v>
      </c>
      <c r="L842" s="1">
        <v>3</v>
      </c>
      <c r="M842" s="1">
        <v>1</v>
      </c>
      <c r="N842" s="1" t="s">
        <v>384</v>
      </c>
      <c r="O842" s="1" t="s">
        <v>385</v>
      </c>
      <c r="P842" s="1">
        <v>0</v>
      </c>
      <c r="Q842" s="8">
        <v>17152288</v>
      </c>
      <c r="R842" s="8">
        <v>906056</v>
      </c>
      <c r="S842" s="8">
        <v>4843623</v>
      </c>
      <c r="T842" s="8" t="s">
        <v>386</v>
      </c>
      <c r="U842" s="9">
        <f>IF(R842&gt;0,Q842/R842,"")</f>
        <v>18.930715099287461</v>
      </c>
      <c r="V842" s="10">
        <f>SUMIFS(fct_world_monthly!$J$2:$J$361,fct_world_monthly!$C$2:$C$361,C842,fct_world_monthly!$F$2:$F$361,F842)</f>
        <v>113842114</v>
      </c>
      <c r="W842" s="11">
        <f>IF(V842&gt;0,Q842/V842,"")</f>
        <v>0.15066733563995482</v>
      </c>
      <c r="X842" s="1" t="s">
        <v>232</v>
      </c>
      <c r="Y842" s="1" t="s">
        <v>166</v>
      </c>
      <c r="Z842" s="19">
        <f>IF(U842="","",SUMIFS(Unit_Value_Review_QC!$K$10:$K$53,Unit_Value_Review_QC!$I$10:$I$53,"PARTNER|"&amp;F842&amp;"|"&amp;I842))</f>
        <v>20.461444760337919</v>
      </c>
      <c r="AA842" s="20">
        <f>IFERROR(U842/Z842,"")</f>
        <v>0.92518956119767282</v>
      </c>
      <c r="AB842" s="4" t="str">
        <f>IF(OR(N842&lt;&gt;"REPORTED",U842=""),"NOT_APPLICABLE",IF(OR(AA842&lt;Unit_Value_Review_QC!$I$6,AA842&gt;Unit_Value_Review_QC!$I$5),"REVIEW","WITHIN_BAND"))</f>
        <v>WITHIN_BAND</v>
      </c>
    </row>
    <row r="843" spans="1:28">
      <c r="A843" s="1" t="s">
        <v>1229</v>
      </c>
      <c r="B843" s="6">
        <v>44105</v>
      </c>
      <c r="C843" s="1">
        <v>202010</v>
      </c>
      <c r="D843" s="1">
        <v>2020</v>
      </c>
      <c r="E843" s="1">
        <v>10</v>
      </c>
      <c r="F843" s="4" t="s">
        <v>256</v>
      </c>
      <c r="G843" s="4" t="s">
        <v>258</v>
      </c>
      <c r="H843" s="1">
        <v>204</v>
      </c>
      <c r="I843" s="4" t="s">
        <v>301</v>
      </c>
      <c r="J843" s="1" t="s">
        <v>302</v>
      </c>
      <c r="K843" s="1" t="s">
        <v>383</v>
      </c>
      <c r="L843" s="1">
        <v>3</v>
      </c>
      <c r="M843" s="1">
        <v>1</v>
      </c>
      <c r="N843" s="1" t="s">
        <v>384</v>
      </c>
      <c r="O843" s="1" t="s">
        <v>385</v>
      </c>
      <c r="P843" s="1">
        <v>0</v>
      </c>
      <c r="Q843" s="8">
        <v>308593</v>
      </c>
      <c r="R843" s="8">
        <v>300150</v>
      </c>
      <c r="S843" s="8">
        <v>320122</v>
      </c>
      <c r="T843" s="8" t="s">
        <v>386</v>
      </c>
      <c r="U843" s="9">
        <f>IF(R843&gt;0,Q843/R843,"")</f>
        <v>1.0281292686989838</v>
      </c>
      <c r="V843" s="10">
        <f>SUMIFS(fct_world_monthly!$J$2:$J$361,fct_world_monthly!$C$2:$C$361,C843,fct_world_monthly!$F$2:$F$361,F843)</f>
        <v>113842114</v>
      </c>
      <c r="W843" s="11">
        <f>IF(V843&gt;0,Q843/V843,"")</f>
        <v>2.7107103791133044E-3</v>
      </c>
      <c r="X843" s="1" t="s">
        <v>232</v>
      </c>
      <c r="Y843" s="1" t="s">
        <v>166</v>
      </c>
      <c r="Z843" s="19">
        <f>IF(U843="","",SUMIFS(Unit_Value_Review_QC!$K$10:$K$53,Unit_Value_Review_QC!$I$10:$I$53,"PARTNER|"&amp;F843&amp;"|"&amp;I843))</f>
        <v>7.8392981154747989</v>
      </c>
      <c r="AA843" s="20">
        <f>IFERROR(U843/Z843,"")</f>
        <v>0.13115067874118136</v>
      </c>
      <c r="AB843" s="4" t="str">
        <f>IF(OR(N843&lt;&gt;"REPORTED",U843=""),"NOT_APPLICABLE",IF(OR(AA843&lt;Unit_Value_Review_QC!$I$6,AA843&gt;Unit_Value_Review_QC!$I$5),"REVIEW","WITHIN_BAND"))</f>
        <v>REVIEW</v>
      </c>
    </row>
    <row r="844" spans="1:28">
      <c r="A844" s="1" t="s">
        <v>1230</v>
      </c>
      <c r="B844" s="6">
        <v>44105</v>
      </c>
      <c r="C844" s="1">
        <v>202010</v>
      </c>
      <c r="D844" s="1">
        <v>2020</v>
      </c>
      <c r="E844" s="1">
        <v>10</v>
      </c>
      <c r="F844" s="4" t="s">
        <v>256</v>
      </c>
      <c r="G844" s="4" t="s">
        <v>258</v>
      </c>
      <c r="H844" s="1">
        <v>662</v>
      </c>
      <c r="I844" s="4" t="s">
        <v>304</v>
      </c>
      <c r="J844" s="1" t="s">
        <v>305</v>
      </c>
      <c r="K844" s="1" t="s">
        <v>383</v>
      </c>
      <c r="L844" s="1">
        <v>3</v>
      </c>
      <c r="M844" s="1">
        <v>1</v>
      </c>
      <c r="N844" s="1" t="s">
        <v>384</v>
      </c>
      <c r="O844" s="1" t="s">
        <v>385</v>
      </c>
      <c r="P844" s="1">
        <v>0</v>
      </c>
      <c r="Q844" s="8">
        <v>3226227</v>
      </c>
      <c r="R844" s="8">
        <v>327302</v>
      </c>
      <c r="S844" s="8">
        <v>1229242</v>
      </c>
      <c r="T844" s="8" t="s">
        <v>386</v>
      </c>
      <c r="U844" s="9">
        <f>IF(R844&gt;0,Q844/R844,"")</f>
        <v>9.8570341763875557</v>
      </c>
      <c r="V844" s="10">
        <f>SUMIFS(fct_world_monthly!$J$2:$J$361,fct_world_monthly!$C$2:$C$361,C844,fct_world_monthly!$F$2:$F$361,F844)</f>
        <v>113842114</v>
      </c>
      <c r="W844" s="11">
        <f>IF(V844&gt;0,Q844/V844,"")</f>
        <v>2.833948603589705E-2</v>
      </c>
      <c r="X844" s="1" t="s">
        <v>232</v>
      </c>
      <c r="Y844" s="1" t="s">
        <v>166</v>
      </c>
      <c r="Z844" s="19">
        <f>IF(U844="","",SUMIFS(Unit_Value_Review_QC!$K$10:$K$53,Unit_Value_Review_QC!$I$10:$I$53,"PARTNER|"&amp;F844&amp;"|"&amp;I844))</f>
        <v>10.235891461787936</v>
      </c>
      <c r="AA844" s="20">
        <f>IFERROR(U844/Z844,"")</f>
        <v>0.96298736785020533</v>
      </c>
      <c r="AB844" s="4" t="str">
        <f>IF(OR(N844&lt;&gt;"REPORTED",U844=""),"NOT_APPLICABLE",IF(OR(AA844&lt;Unit_Value_Review_QC!$I$6,AA844&gt;Unit_Value_Review_QC!$I$5),"REVIEW","WITHIN_BAND"))</f>
        <v>WITHIN_BAND</v>
      </c>
    </row>
    <row r="845" spans="1:28">
      <c r="A845" s="1" t="s">
        <v>1231</v>
      </c>
      <c r="B845" s="6">
        <v>44105</v>
      </c>
      <c r="C845" s="1">
        <v>202010</v>
      </c>
      <c r="D845" s="1">
        <v>2020</v>
      </c>
      <c r="E845" s="1">
        <v>10</v>
      </c>
      <c r="F845" s="4" t="s">
        <v>256</v>
      </c>
      <c r="G845" s="4" t="s">
        <v>258</v>
      </c>
      <c r="H845" s="1">
        <v>664</v>
      </c>
      <c r="I845" s="4" t="s">
        <v>307</v>
      </c>
      <c r="J845" s="1" t="s">
        <v>308</v>
      </c>
      <c r="K845" s="1" t="s">
        <v>383</v>
      </c>
      <c r="L845" s="1">
        <v>3</v>
      </c>
      <c r="M845" s="1">
        <v>1</v>
      </c>
      <c r="N845" s="1" t="s">
        <v>384</v>
      </c>
      <c r="O845" s="1" t="s">
        <v>385</v>
      </c>
      <c r="P845" s="1">
        <v>0</v>
      </c>
      <c r="Q845" s="8">
        <v>10507321</v>
      </c>
      <c r="R845" s="8">
        <v>873307</v>
      </c>
      <c r="S845" s="8">
        <v>4803454</v>
      </c>
      <c r="T845" s="8" t="s">
        <v>386</v>
      </c>
      <c r="U845" s="9">
        <f>IF(R845&gt;0,Q845/R845,"")</f>
        <v>12.031646374070057</v>
      </c>
      <c r="V845" s="10">
        <f>SUMIFS(fct_world_monthly!$J$2:$J$361,fct_world_monthly!$C$2:$C$361,C845,fct_world_monthly!$F$2:$F$361,F845)</f>
        <v>113842114</v>
      </c>
      <c r="W845" s="11">
        <f>IF(V845&gt;0,Q845/V845,"")</f>
        <v>9.2297310993364023E-2</v>
      </c>
      <c r="X845" s="1" t="s">
        <v>232</v>
      </c>
      <c r="Y845" s="1" t="s">
        <v>166</v>
      </c>
      <c r="Z845" s="19">
        <f>IF(U845="","",SUMIFS(Unit_Value_Review_QC!$K$10:$K$53,Unit_Value_Review_QC!$I$10:$I$53,"PARTNER|"&amp;F845&amp;"|"&amp;I845))</f>
        <v>13.594059812928137</v>
      </c>
      <c r="AA845" s="20">
        <f>IFERROR(U845/Z845,"")</f>
        <v>0.88506645841206288</v>
      </c>
      <c r="AB845" s="4" t="str">
        <f>IF(OR(N845&lt;&gt;"REPORTED",U845=""),"NOT_APPLICABLE",IF(OR(AA845&lt;Unit_Value_Review_QC!$I$6,AA845&gt;Unit_Value_Review_QC!$I$5),"REVIEW","WITHIN_BAND"))</f>
        <v>WITHIN_BAND</v>
      </c>
    </row>
    <row r="846" spans="1:28">
      <c r="A846" s="1" t="s">
        <v>1232</v>
      </c>
      <c r="B846" s="6">
        <v>44105</v>
      </c>
      <c r="C846" s="1">
        <v>202010</v>
      </c>
      <c r="D846" s="1">
        <v>2020</v>
      </c>
      <c r="E846" s="1">
        <v>10</v>
      </c>
      <c r="F846" s="4" t="s">
        <v>256</v>
      </c>
      <c r="G846" s="4" t="s">
        <v>258</v>
      </c>
      <c r="H846" s="1">
        <v>666</v>
      </c>
      <c r="I846" s="4" t="s">
        <v>310</v>
      </c>
      <c r="J846" s="1" t="s">
        <v>311</v>
      </c>
      <c r="K846" s="1" t="s">
        <v>383</v>
      </c>
      <c r="L846" s="1">
        <v>3</v>
      </c>
      <c r="M846" s="1">
        <v>1</v>
      </c>
      <c r="N846" s="1" t="s">
        <v>384</v>
      </c>
      <c r="O846" s="1" t="s">
        <v>385</v>
      </c>
      <c r="P846" s="1">
        <v>0</v>
      </c>
      <c r="Q846" s="8">
        <v>27765075</v>
      </c>
      <c r="R846" s="8">
        <v>2924905</v>
      </c>
      <c r="S846" s="8">
        <v>17542803</v>
      </c>
      <c r="T846" s="8" t="s">
        <v>386</v>
      </c>
      <c r="U846" s="9">
        <f>IF(R846&gt;0,Q846/R846,"")</f>
        <v>9.4926416413524546</v>
      </c>
      <c r="V846" s="10">
        <f>SUMIFS(fct_world_monthly!$J$2:$J$361,fct_world_monthly!$C$2:$C$361,C846,fct_world_monthly!$F$2:$F$361,F846)</f>
        <v>113842114</v>
      </c>
      <c r="W846" s="11">
        <f>IF(V846&gt;0,Q846/V846,"")</f>
        <v>0.24389107004811944</v>
      </c>
      <c r="X846" s="1" t="s">
        <v>232</v>
      </c>
      <c r="Y846" s="1" t="s">
        <v>166</v>
      </c>
      <c r="Z846" s="19">
        <f>IF(U846="","",SUMIFS(Unit_Value_Review_QC!$K$10:$K$53,Unit_Value_Review_QC!$I$10:$I$53,"PARTNER|"&amp;F846&amp;"|"&amp;I846))</f>
        <v>10.323147527272614</v>
      </c>
      <c r="AA846" s="20">
        <f>IFERROR(U846/Z846,"")</f>
        <v>0.91954916039647261</v>
      </c>
      <c r="AB846" s="4" t="str">
        <f>IF(OR(N846&lt;&gt;"REPORTED",U846=""),"NOT_APPLICABLE",IF(OR(AA846&lt;Unit_Value_Review_QC!$I$6,AA846&gt;Unit_Value_Review_QC!$I$5),"REVIEW","WITHIN_BAND"))</f>
        <v>WITHIN_BAND</v>
      </c>
    </row>
    <row r="847" spans="1:28">
      <c r="A847" s="1" t="s">
        <v>1233</v>
      </c>
      <c r="B847" s="6">
        <v>44105</v>
      </c>
      <c r="C847" s="1">
        <v>202010</v>
      </c>
      <c r="D847" s="1">
        <v>2020</v>
      </c>
      <c r="E847" s="1">
        <v>10</v>
      </c>
      <c r="F847" s="4" t="s">
        <v>256</v>
      </c>
      <c r="G847" s="4" t="s">
        <v>258</v>
      </c>
      <c r="H847" s="1">
        <v>669</v>
      </c>
      <c r="I847" s="4" t="s">
        <v>313</v>
      </c>
      <c r="J847" s="1" t="s">
        <v>314</v>
      </c>
      <c r="K847" s="1" t="s">
        <v>383</v>
      </c>
      <c r="L847" s="1">
        <v>3</v>
      </c>
      <c r="M847" s="1">
        <v>1</v>
      </c>
      <c r="N847" s="1" t="s">
        <v>384</v>
      </c>
      <c r="O847" s="1" t="s">
        <v>385</v>
      </c>
      <c r="P847" s="1">
        <v>0</v>
      </c>
      <c r="Q847" s="8">
        <v>1714717</v>
      </c>
      <c r="R847" s="8">
        <v>127860</v>
      </c>
      <c r="S847" s="8">
        <v>653231</v>
      </c>
      <c r="T847" s="8" t="s">
        <v>386</v>
      </c>
      <c r="U847" s="9">
        <f>IF(R847&gt;0,Q847/R847,"")</f>
        <v>13.410894728609417</v>
      </c>
      <c r="V847" s="10">
        <f>SUMIFS(fct_world_monthly!$J$2:$J$361,fct_world_monthly!$C$2:$C$361,C847,fct_world_monthly!$F$2:$F$361,F847)</f>
        <v>113842114</v>
      </c>
      <c r="W847" s="11">
        <f>IF(V847&gt;0,Q847/V847,"")</f>
        <v>1.5062237863924417E-2</v>
      </c>
      <c r="X847" s="1" t="s">
        <v>232</v>
      </c>
      <c r="Y847" s="1" t="s">
        <v>166</v>
      </c>
      <c r="Z847" s="19">
        <f>IF(U847="","",SUMIFS(Unit_Value_Review_QC!$K$10:$K$53,Unit_Value_Review_QC!$I$10:$I$53,"PARTNER|"&amp;F847&amp;"|"&amp;I847))</f>
        <v>13.552232139720488</v>
      </c>
      <c r="AA847" s="20">
        <f>IFERROR(U847/Z847,"")</f>
        <v>0.98957091277260356</v>
      </c>
      <c r="AB847" s="4" t="str">
        <f>IF(OR(N847&lt;&gt;"REPORTED",U847=""),"NOT_APPLICABLE",IF(OR(AA847&lt;Unit_Value_Review_QC!$I$6,AA847&gt;Unit_Value_Review_QC!$I$5),"REVIEW","WITHIN_BAND"))</f>
        <v>WITHIN_BAND</v>
      </c>
    </row>
    <row r="848" spans="1:28">
      <c r="A848" s="1" t="s">
        <v>1234</v>
      </c>
      <c r="B848" s="6">
        <v>44105</v>
      </c>
      <c r="C848" s="1">
        <v>202010</v>
      </c>
      <c r="D848" s="1">
        <v>2020</v>
      </c>
      <c r="E848" s="1">
        <v>10</v>
      </c>
      <c r="F848" s="4" t="s">
        <v>256</v>
      </c>
      <c r="G848" s="4" t="s">
        <v>258</v>
      </c>
      <c r="H848" s="1">
        <v>676</v>
      </c>
      <c r="I848" s="4" t="s">
        <v>316</v>
      </c>
      <c r="J848" s="1" t="s">
        <v>317</v>
      </c>
      <c r="K848" s="1" t="s">
        <v>383</v>
      </c>
      <c r="L848" s="1">
        <v>3</v>
      </c>
      <c r="M848" s="1">
        <v>1</v>
      </c>
      <c r="N848" s="1" t="s">
        <v>384</v>
      </c>
      <c r="O848" s="1" t="s">
        <v>385</v>
      </c>
      <c r="P848" s="1">
        <v>0</v>
      </c>
      <c r="Q848" s="8">
        <v>17139</v>
      </c>
      <c r="R848" s="8">
        <v>919</v>
      </c>
      <c r="S848" s="8">
        <v>6256</v>
      </c>
      <c r="T848" s="8" t="s">
        <v>386</v>
      </c>
      <c r="U848" s="9">
        <f>IF(R848&gt;0,Q848/R848,"")</f>
        <v>18.649619151251361</v>
      </c>
      <c r="V848" s="10">
        <f>SUMIFS(fct_world_monthly!$J$2:$J$361,fct_world_monthly!$C$2:$C$361,C848,fct_world_monthly!$F$2:$F$361,F848)</f>
        <v>113842114</v>
      </c>
      <c r="W848" s="11">
        <f>IF(V848&gt;0,Q848/V848,"")</f>
        <v>1.5055061257910233E-4</v>
      </c>
      <c r="X848" s="1" t="s">
        <v>232</v>
      </c>
      <c r="Y848" s="1" t="s">
        <v>166</v>
      </c>
      <c r="Z848" s="19">
        <f>IF(U848="","",SUMIFS(Unit_Value_Review_QC!$K$10:$K$53,Unit_Value_Review_QC!$I$10:$I$53,"PARTNER|"&amp;F848&amp;"|"&amp;I848))</f>
        <v>16.294942108470444</v>
      </c>
      <c r="AA848" s="20">
        <f>IFERROR(U848/Z848,"")</f>
        <v>1.1445035537473256</v>
      </c>
      <c r="AB848" s="4" t="str">
        <f>IF(OR(N848&lt;&gt;"REPORTED",U848=""),"NOT_APPLICABLE",IF(OR(AA848&lt;Unit_Value_Review_QC!$I$6,AA848&gt;Unit_Value_Review_QC!$I$5),"REVIEW","WITHIN_BAND"))</f>
        <v>WITHIN_BAND</v>
      </c>
    </row>
    <row r="849" spans="1:28">
      <c r="A849" s="1" t="s">
        <v>1235</v>
      </c>
      <c r="B849" s="6">
        <v>44105</v>
      </c>
      <c r="C849" s="1">
        <v>202010</v>
      </c>
      <c r="D849" s="1">
        <v>2020</v>
      </c>
      <c r="E849" s="1">
        <v>10</v>
      </c>
      <c r="F849" s="4" t="s">
        <v>256</v>
      </c>
      <c r="G849" s="4" t="s">
        <v>258</v>
      </c>
      <c r="H849" s="1">
        <v>690</v>
      </c>
      <c r="I849" s="4" t="s">
        <v>319</v>
      </c>
      <c r="J849" s="1" t="s">
        <v>320</v>
      </c>
      <c r="K849" s="1" t="s">
        <v>383</v>
      </c>
      <c r="L849" s="1">
        <v>3</v>
      </c>
      <c r="M849" s="1">
        <v>1</v>
      </c>
      <c r="N849" s="1" t="s">
        <v>384</v>
      </c>
      <c r="O849" s="1" t="s">
        <v>385</v>
      </c>
      <c r="P849" s="1">
        <v>0</v>
      </c>
      <c r="Q849" s="8">
        <v>1176575</v>
      </c>
      <c r="R849" s="8">
        <v>61396</v>
      </c>
      <c r="S849" s="8">
        <v>482477</v>
      </c>
      <c r="T849" s="8" t="s">
        <v>386</v>
      </c>
      <c r="U849" s="9">
        <f>IF(R849&gt;0,Q849/R849,"")</f>
        <v>19.163707733402827</v>
      </c>
      <c r="V849" s="10">
        <f>SUMIFS(fct_world_monthly!$J$2:$J$361,fct_world_monthly!$C$2:$C$361,C849,fct_world_monthly!$F$2:$F$361,F849)</f>
        <v>113842114</v>
      </c>
      <c r="W849" s="11">
        <f>IF(V849&gt;0,Q849/V849,"")</f>
        <v>1.0335147149498647E-2</v>
      </c>
      <c r="X849" s="1" t="s">
        <v>232</v>
      </c>
      <c r="Y849" s="1" t="s">
        <v>166</v>
      </c>
      <c r="Z849" s="19">
        <f>IF(U849="","",SUMIFS(Unit_Value_Review_QC!$K$10:$K$53,Unit_Value_Review_QC!$I$10:$I$53,"PARTNER|"&amp;F849&amp;"|"&amp;I849))</f>
        <v>21.029827109089425</v>
      </c>
      <c r="AA849" s="20">
        <f>IFERROR(U849/Z849,"")</f>
        <v>0.91126320886965206</v>
      </c>
      <c r="AB849" s="4" t="str">
        <f>IF(OR(N849&lt;&gt;"REPORTED",U849=""),"NOT_APPLICABLE",IF(OR(AA849&lt;Unit_Value_Review_QC!$I$6,AA849&gt;Unit_Value_Review_QC!$I$5),"REVIEW","WITHIN_BAND"))</f>
        <v>WITHIN_BAND</v>
      </c>
    </row>
    <row r="850" spans="1:28">
      <c r="A850" s="1" t="s">
        <v>1236</v>
      </c>
      <c r="B850" s="6">
        <v>44105</v>
      </c>
      <c r="C850" s="1">
        <v>202010</v>
      </c>
      <c r="D850" s="1">
        <v>2020</v>
      </c>
      <c r="E850" s="1">
        <v>10</v>
      </c>
      <c r="F850" s="4" t="s">
        <v>256</v>
      </c>
      <c r="G850" s="4" t="s">
        <v>258</v>
      </c>
      <c r="H850" s="1">
        <v>696</v>
      </c>
      <c r="I850" s="4" t="s">
        <v>322</v>
      </c>
      <c r="J850" s="1" t="s">
        <v>323</v>
      </c>
      <c r="K850" s="1" t="s">
        <v>383</v>
      </c>
      <c r="L850" s="1">
        <v>3</v>
      </c>
      <c r="M850" s="1">
        <v>1</v>
      </c>
      <c r="N850" s="1" t="s">
        <v>384</v>
      </c>
      <c r="O850" s="1" t="s">
        <v>385</v>
      </c>
      <c r="P850" s="1">
        <v>0</v>
      </c>
      <c r="Q850" s="8">
        <v>828983</v>
      </c>
      <c r="R850" s="8">
        <v>48546</v>
      </c>
      <c r="S850" s="8">
        <v>208443</v>
      </c>
      <c r="T850" s="8" t="s">
        <v>386</v>
      </c>
      <c r="U850" s="9">
        <f>IF(R850&gt;0,Q850/R850,"")</f>
        <v>17.076236971120174</v>
      </c>
      <c r="V850" s="10">
        <f>SUMIFS(fct_world_monthly!$J$2:$J$361,fct_world_monthly!$C$2:$C$361,C850,fct_world_monthly!$F$2:$F$361,F850)</f>
        <v>113842114</v>
      </c>
      <c r="W850" s="11">
        <f>IF(V850&gt;0,Q850/V850,"")</f>
        <v>7.2818658304254612E-3</v>
      </c>
      <c r="X850" s="1" t="s">
        <v>232</v>
      </c>
      <c r="Y850" s="1" t="s">
        <v>166</v>
      </c>
      <c r="Z850" s="19">
        <f>IF(U850="","",SUMIFS(Unit_Value_Review_QC!$K$10:$K$53,Unit_Value_Review_QC!$I$10:$I$53,"PARTNER|"&amp;F850&amp;"|"&amp;I850))</f>
        <v>18.09118149032647</v>
      </c>
      <c r="AA850" s="20">
        <f>IFERROR(U850/Z850,"")</f>
        <v>0.94389838387564706</v>
      </c>
      <c r="AB850" s="4" t="str">
        <f>IF(OR(N850&lt;&gt;"REPORTED",U850=""),"NOT_APPLICABLE",IF(OR(AA850&lt;Unit_Value_Review_QC!$I$6,AA850&gt;Unit_Value_Review_QC!$I$5),"REVIEW","WITHIN_BAND"))</f>
        <v>WITHIN_BAND</v>
      </c>
    </row>
    <row r="851" spans="1:28">
      <c r="A851" s="1" t="s">
        <v>1237</v>
      </c>
      <c r="B851" s="6">
        <v>44105</v>
      </c>
      <c r="C851" s="1">
        <v>202010</v>
      </c>
      <c r="D851" s="1">
        <v>2020</v>
      </c>
      <c r="E851" s="1">
        <v>10</v>
      </c>
      <c r="F851" s="4" t="s">
        <v>256</v>
      </c>
      <c r="G851" s="4" t="s">
        <v>258</v>
      </c>
      <c r="H851" s="1">
        <v>720</v>
      </c>
      <c r="I851" s="4" t="s">
        <v>325</v>
      </c>
      <c r="J851" s="1" t="s">
        <v>326</v>
      </c>
      <c r="K851" s="1" t="s">
        <v>383</v>
      </c>
      <c r="L851" s="1">
        <v>3</v>
      </c>
      <c r="M851" s="1">
        <v>1</v>
      </c>
      <c r="N851" s="1" t="s">
        <v>384</v>
      </c>
      <c r="O851" s="1" t="s">
        <v>385</v>
      </c>
      <c r="P851" s="1">
        <v>0</v>
      </c>
      <c r="Q851" s="8">
        <v>6122792</v>
      </c>
      <c r="R851" s="8">
        <v>364016</v>
      </c>
      <c r="S851" s="8">
        <v>1718273</v>
      </c>
      <c r="T851" s="8" t="s">
        <v>386</v>
      </c>
      <c r="U851" s="9">
        <f>IF(R851&gt;0,Q851/R851,"")</f>
        <v>16.820117797019911</v>
      </c>
      <c r="V851" s="10">
        <f>SUMIFS(fct_world_monthly!$J$2:$J$361,fct_world_monthly!$C$2:$C$361,C851,fct_world_monthly!$F$2:$F$361,F851)</f>
        <v>113842114</v>
      </c>
      <c r="W851" s="11">
        <f>IF(V851&gt;0,Q851/V851,"")</f>
        <v>5.3783189584831498E-2</v>
      </c>
      <c r="X851" s="1" t="s">
        <v>232</v>
      </c>
      <c r="Y851" s="1" t="s">
        <v>166</v>
      </c>
      <c r="Z851" s="19">
        <f>IF(U851="","",SUMIFS(Unit_Value_Review_QC!$K$10:$K$53,Unit_Value_Review_QC!$I$10:$I$53,"PARTNER|"&amp;F851&amp;"|"&amp;I851))</f>
        <v>18.213915185849537</v>
      </c>
      <c r="AA851" s="20">
        <f>IFERROR(U851/Z851,"")</f>
        <v>0.92347623371429377</v>
      </c>
      <c r="AB851" s="4" t="str">
        <f>IF(OR(N851&lt;&gt;"REPORTED",U851=""),"NOT_APPLICABLE",IF(OR(AA851&lt;Unit_Value_Review_QC!$I$6,AA851&gt;Unit_Value_Review_QC!$I$5),"REVIEW","WITHIN_BAND"))</f>
        <v>WITHIN_BAND</v>
      </c>
    </row>
    <row r="852" spans="1:28">
      <c r="A852" s="1" t="s">
        <v>1238</v>
      </c>
      <c r="B852" s="6">
        <v>44105</v>
      </c>
      <c r="C852" s="1">
        <v>202010</v>
      </c>
      <c r="D852" s="1">
        <v>2020</v>
      </c>
      <c r="E852" s="1">
        <v>10</v>
      </c>
      <c r="F852" s="4" t="s">
        <v>265</v>
      </c>
      <c r="G852" s="4" t="s">
        <v>266</v>
      </c>
      <c r="H852" s="1">
        <v>52</v>
      </c>
      <c r="I852" s="4" t="s">
        <v>296</v>
      </c>
      <c r="J852" s="1" t="s">
        <v>297</v>
      </c>
      <c r="K852" s="1" t="s">
        <v>383</v>
      </c>
      <c r="L852" s="1">
        <v>3</v>
      </c>
      <c r="M852" s="1">
        <v>1</v>
      </c>
      <c r="N852" s="1" t="s">
        <v>384</v>
      </c>
      <c r="O852" s="1" t="s">
        <v>385</v>
      </c>
      <c r="P852" s="1">
        <v>0</v>
      </c>
      <c r="Q852" s="8">
        <v>11557994</v>
      </c>
      <c r="R852" s="8">
        <v>672234</v>
      </c>
      <c r="S852" s="8">
        <v>1950341</v>
      </c>
      <c r="T852" s="8" t="s">
        <v>386</v>
      </c>
      <c r="U852" s="9">
        <f>IF(R852&gt;0,Q852/R852,"")</f>
        <v>17.19340884275416</v>
      </c>
      <c r="V852" s="10">
        <f>SUMIFS(fct_world_monthly!$J$2:$J$361,fct_world_monthly!$C$2:$C$361,C852,fct_world_monthly!$F$2:$F$361,F852)</f>
        <v>92436324</v>
      </c>
      <c r="W852" s="11">
        <f>IF(V852&gt;0,Q852/V852,"")</f>
        <v>0.1250373608539431</v>
      </c>
      <c r="X852" s="1" t="s">
        <v>232</v>
      </c>
      <c r="Y852" s="1" t="s">
        <v>166</v>
      </c>
      <c r="Z852" s="19">
        <f>IF(U852="","",SUMIFS(Unit_Value_Review_QC!$K$10:$K$53,Unit_Value_Review_QC!$I$10:$I$53,"PARTNER|"&amp;F852&amp;"|"&amp;I852))</f>
        <v>19.213268245879746</v>
      </c>
      <c r="AA852" s="20">
        <f>IFERROR(U852/Z852,"")</f>
        <v>0.89487163884474774</v>
      </c>
      <c r="AB852" s="4" t="str">
        <f>IF(OR(N852&lt;&gt;"REPORTED",U852=""),"NOT_APPLICABLE",IF(OR(AA852&lt;Unit_Value_Review_QC!$I$6,AA852&gt;Unit_Value_Review_QC!$I$5),"REVIEW","WITHIN_BAND"))</f>
        <v>WITHIN_BAND</v>
      </c>
    </row>
    <row r="853" spans="1:28">
      <c r="A853" s="1" t="s">
        <v>1239</v>
      </c>
      <c r="B853" s="6">
        <v>44105</v>
      </c>
      <c r="C853" s="1">
        <v>202010</v>
      </c>
      <c r="D853" s="1">
        <v>2020</v>
      </c>
      <c r="E853" s="1">
        <v>10</v>
      </c>
      <c r="F853" s="4" t="s">
        <v>265</v>
      </c>
      <c r="G853" s="4" t="s">
        <v>266</v>
      </c>
      <c r="H853" s="1">
        <v>204</v>
      </c>
      <c r="I853" s="4" t="s">
        <v>301</v>
      </c>
      <c r="J853" s="1" t="s">
        <v>302</v>
      </c>
      <c r="K853" s="1" t="s">
        <v>383</v>
      </c>
      <c r="L853" s="1">
        <v>3</v>
      </c>
      <c r="M853" s="1">
        <v>1</v>
      </c>
      <c r="N853" s="1" t="s">
        <v>384</v>
      </c>
      <c r="O853" s="1" t="s">
        <v>385</v>
      </c>
      <c r="P853" s="1">
        <v>0</v>
      </c>
      <c r="Q853" s="8">
        <v>46214</v>
      </c>
      <c r="R853" s="8">
        <v>4869</v>
      </c>
      <c r="S853" s="8">
        <v>19590</v>
      </c>
      <c r="T853" s="8" t="s">
        <v>386</v>
      </c>
      <c r="U853" s="9">
        <f>IF(R853&gt;0,Q853/R853,"")</f>
        <v>9.4914766892585742</v>
      </c>
      <c r="V853" s="10">
        <f>SUMIFS(fct_world_monthly!$J$2:$J$361,fct_world_monthly!$C$2:$C$361,C853,fct_world_monthly!$F$2:$F$361,F853)</f>
        <v>92436324</v>
      </c>
      <c r="W853" s="11">
        <f>IF(V853&gt;0,Q853/V853,"")</f>
        <v>4.9995497441027625E-4</v>
      </c>
      <c r="X853" s="1" t="s">
        <v>232</v>
      </c>
      <c r="Y853" s="1" t="s">
        <v>166</v>
      </c>
      <c r="Z853" s="19">
        <f>IF(U853="","",SUMIFS(Unit_Value_Review_QC!$K$10:$K$53,Unit_Value_Review_QC!$I$10:$I$53,"PARTNER|"&amp;F853&amp;"|"&amp;I853))</f>
        <v>16.024818561257973</v>
      </c>
      <c r="AA853" s="20">
        <f>IFERROR(U853/Z853,"")</f>
        <v>0.59229854322378539</v>
      </c>
      <c r="AB853" s="4" t="str">
        <f>IF(OR(N853&lt;&gt;"REPORTED",U853=""),"NOT_APPLICABLE",IF(OR(AA853&lt;Unit_Value_Review_QC!$I$6,AA853&gt;Unit_Value_Review_QC!$I$5),"REVIEW","WITHIN_BAND"))</f>
        <v>WITHIN_BAND</v>
      </c>
    </row>
    <row r="854" spans="1:28">
      <c r="A854" s="1" t="s">
        <v>1240</v>
      </c>
      <c r="B854" s="6">
        <v>44105</v>
      </c>
      <c r="C854" s="1">
        <v>202010</v>
      </c>
      <c r="D854" s="1">
        <v>2020</v>
      </c>
      <c r="E854" s="1">
        <v>10</v>
      </c>
      <c r="F854" s="4" t="s">
        <v>265</v>
      </c>
      <c r="G854" s="4" t="s">
        <v>266</v>
      </c>
      <c r="H854" s="1">
        <v>662</v>
      </c>
      <c r="I854" s="4" t="s">
        <v>304</v>
      </c>
      <c r="J854" s="1" t="s">
        <v>305</v>
      </c>
      <c r="K854" s="1" t="s">
        <v>383</v>
      </c>
      <c r="L854" s="1">
        <v>3</v>
      </c>
      <c r="M854" s="1">
        <v>1</v>
      </c>
      <c r="N854" s="1" t="s">
        <v>384</v>
      </c>
      <c r="O854" s="1" t="s">
        <v>385</v>
      </c>
      <c r="P854" s="1">
        <v>0</v>
      </c>
      <c r="Q854" s="8">
        <v>1136585</v>
      </c>
      <c r="R854" s="8">
        <v>91581</v>
      </c>
      <c r="S854" s="8">
        <v>270846</v>
      </c>
      <c r="T854" s="8" t="s">
        <v>386</v>
      </c>
      <c r="U854" s="9">
        <f>IF(R854&gt;0,Q854/R854,"")</f>
        <v>12.410707461154606</v>
      </c>
      <c r="V854" s="10">
        <f>SUMIFS(fct_world_monthly!$J$2:$J$361,fct_world_monthly!$C$2:$C$361,C854,fct_world_monthly!$F$2:$F$361,F854)</f>
        <v>92436324</v>
      </c>
      <c r="W854" s="11">
        <f>IF(V854&gt;0,Q854/V854,"")</f>
        <v>1.2295869749212441E-2</v>
      </c>
      <c r="X854" s="1" t="s">
        <v>232</v>
      </c>
      <c r="Y854" s="1" t="s">
        <v>166</v>
      </c>
      <c r="Z854" s="19">
        <f>IF(U854="","",SUMIFS(Unit_Value_Review_QC!$K$10:$K$53,Unit_Value_Review_QC!$I$10:$I$53,"PARTNER|"&amp;F854&amp;"|"&amp;I854))</f>
        <v>13.24068828999865</v>
      </c>
      <c r="AA854" s="20">
        <f>IFERROR(U854/Z854,"")</f>
        <v>0.9373158848946721</v>
      </c>
      <c r="AB854" s="4" t="str">
        <f>IF(OR(N854&lt;&gt;"REPORTED",U854=""),"NOT_APPLICABLE",IF(OR(AA854&lt;Unit_Value_Review_QC!$I$6,AA854&gt;Unit_Value_Review_QC!$I$5),"REVIEW","WITHIN_BAND"))</f>
        <v>WITHIN_BAND</v>
      </c>
    </row>
    <row r="855" spans="1:28">
      <c r="A855" s="1" t="s">
        <v>1241</v>
      </c>
      <c r="B855" s="6">
        <v>44105</v>
      </c>
      <c r="C855" s="1">
        <v>202010</v>
      </c>
      <c r="D855" s="1">
        <v>2020</v>
      </c>
      <c r="E855" s="1">
        <v>10</v>
      </c>
      <c r="F855" s="4" t="s">
        <v>265</v>
      </c>
      <c r="G855" s="4" t="s">
        <v>266</v>
      </c>
      <c r="H855" s="1">
        <v>664</v>
      </c>
      <c r="I855" s="4" t="s">
        <v>307</v>
      </c>
      <c r="J855" s="1" t="s">
        <v>308</v>
      </c>
      <c r="K855" s="1" t="s">
        <v>383</v>
      </c>
      <c r="L855" s="1">
        <v>3</v>
      </c>
      <c r="M855" s="1">
        <v>1</v>
      </c>
      <c r="N855" s="1" t="s">
        <v>384</v>
      </c>
      <c r="O855" s="1" t="s">
        <v>385</v>
      </c>
      <c r="P855" s="1">
        <v>0</v>
      </c>
      <c r="Q855" s="8">
        <v>249622</v>
      </c>
      <c r="R855" s="8">
        <v>22329</v>
      </c>
      <c r="S855" s="8">
        <v>54706</v>
      </c>
      <c r="T855" s="8" t="s">
        <v>386</v>
      </c>
      <c r="U855" s="9">
        <f>IF(R855&gt;0,Q855/R855,"")</f>
        <v>11.179273590398138</v>
      </c>
      <c r="V855" s="10">
        <f>SUMIFS(fct_world_monthly!$J$2:$J$361,fct_world_monthly!$C$2:$C$361,C855,fct_world_monthly!$F$2:$F$361,F855)</f>
        <v>92436324</v>
      </c>
      <c r="W855" s="11">
        <f>IF(V855&gt;0,Q855/V855,"")</f>
        <v>2.7004751941455394E-3</v>
      </c>
      <c r="X855" s="1" t="s">
        <v>232</v>
      </c>
      <c r="Y855" s="1" t="s">
        <v>166</v>
      </c>
      <c r="Z855" s="19">
        <f>IF(U855="","",SUMIFS(Unit_Value_Review_QC!$K$10:$K$53,Unit_Value_Review_QC!$I$10:$I$53,"PARTNER|"&amp;F855&amp;"|"&amp;I855))</f>
        <v>13.033767004833301</v>
      </c>
      <c r="AA855" s="20">
        <f>IFERROR(U855/Z855,"")</f>
        <v>0.85771623708268963</v>
      </c>
      <c r="AB855" s="4" t="str">
        <f>IF(OR(N855&lt;&gt;"REPORTED",U855=""),"NOT_APPLICABLE",IF(OR(AA855&lt;Unit_Value_Review_QC!$I$6,AA855&gt;Unit_Value_Review_QC!$I$5),"REVIEW","WITHIN_BAND"))</f>
        <v>WITHIN_BAND</v>
      </c>
    </row>
    <row r="856" spans="1:28">
      <c r="A856" s="1" t="s">
        <v>1242</v>
      </c>
      <c r="B856" s="6">
        <v>44105</v>
      </c>
      <c r="C856" s="1">
        <v>202010</v>
      </c>
      <c r="D856" s="1">
        <v>2020</v>
      </c>
      <c r="E856" s="1">
        <v>10</v>
      </c>
      <c r="F856" s="4" t="s">
        <v>265</v>
      </c>
      <c r="G856" s="4" t="s">
        <v>266</v>
      </c>
      <c r="H856" s="1">
        <v>666</v>
      </c>
      <c r="I856" s="4" t="s">
        <v>310</v>
      </c>
      <c r="J856" s="1" t="s">
        <v>311</v>
      </c>
      <c r="K856" s="1" t="s">
        <v>383</v>
      </c>
      <c r="L856" s="1">
        <v>3</v>
      </c>
      <c r="M856" s="1">
        <v>1</v>
      </c>
      <c r="N856" s="1" t="s">
        <v>384</v>
      </c>
      <c r="O856" s="1" t="s">
        <v>385</v>
      </c>
      <c r="P856" s="1">
        <v>0</v>
      </c>
      <c r="Q856" s="8">
        <v>15651860</v>
      </c>
      <c r="R856" s="8">
        <v>1350030</v>
      </c>
      <c r="S856" s="8">
        <v>3855366</v>
      </c>
      <c r="T856" s="8" t="s">
        <v>386</v>
      </c>
      <c r="U856" s="9">
        <f>IF(R856&gt;0,Q856/R856,"")</f>
        <v>11.593712732309653</v>
      </c>
      <c r="V856" s="10">
        <f>SUMIFS(fct_world_monthly!$J$2:$J$361,fct_world_monthly!$C$2:$C$361,C856,fct_world_monthly!$F$2:$F$361,F856)</f>
        <v>92436324</v>
      </c>
      <c r="W856" s="11">
        <f>IF(V856&gt;0,Q856/V856,"")</f>
        <v>0.1693258593883504</v>
      </c>
      <c r="X856" s="1" t="s">
        <v>232</v>
      </c>
      <c r="Y856" s="1" t="s">
        <v>166</v>
      </c>
      <c r="Z856" s="19">
        <f>IF(U856="","",SUMIFS(Unit_Value_Review_QC!$K$10:$K$53,Unit_Value_Review_QC!$I$10:$I$53,"PARTNER|"&amp;F856&amp;"|"&amp;I856))</f>
        <v>12.503788450831344</v>
      </c>
      <c r="AA856" s="20">
        <f>IFERROR(U856/Z856,"")</f>
        <v>0.92721600160620266</v>
      </c>
      <c r="AB856" s="4" t="str">
        <f>IF(OR(N856&lt;&gt;"REPORTED",U856=""),"NOT_APPLICABLE",IF(OR(AA856&lt;Unit_Value_Review_QC!$I$6,AA856&gt;Unit_Value_Review_QC!$I$5),"REVIEW","WITHIN_BAND"))</f>
        <v>WITHIN_BAND</v>
      </c>
    </row>
    <row r="857" spans="1:28">
      <c r="A857" s="1" t="s">
        <v>1243</v>
      </c>
      <c r="B857" s="6">
        <v>44105</v>
      </c>
      <c r="C857" s="1">
        <v>202010</v>
      </c>
      <c r="D857" s="1">
        <v>2020</v>
      </c>
      <c r="E857" s="1">
        <v>10</v>
      </c>
      <c r="F857" s="4" t="s">
        <v>265</v>
      </c>
      <c r="G857" s="4" t="s">
        <v>266</v>
      </c>
      <c r="H857" s="1">
        <v>669</v>
      </c>
      <c r="I857" s="4" t="s">
        <v>313</v>
      </c>
      <c r="J857" s="1" t="s">
        <v>314</v>
      </c>
      <c r="K857" s="1" t="s">
        <v>383</v>
      </c>
      <c r="L857" s="1">
        <v>3</v>
      </c>
      <c r="M857" s="1">
        <v>1</v>
      </c>
      <c r="N857" s="1" t="s">
        <v>384</v>
      </c>
      <c r="O857" s="1" t="s">
        <v>385</v>
      </c>
      <c r="P857" s="1">
        <v>0</v>
      </c>
      <c r="Q857" s="8">
        <v>739384</v>
      </c>
      <c r="R857" s="8">
        <v>52697</v>
      </c>
      <c r="S857" s="8">
        <v>163791</v>
      </c>
      <c r="T857" s="8" t="s">
        <v>386</v>
      </c>
      <c r="U857" s="9">
        <f>IF(R857&gt;0,Q857/R857,"")</f>
        <v>14.030855646431485</v>
      </c>
      <c r="V857" s="10">
        <f>SUMIFS(fct_world_monthly!$J$2:$J$361,fct_world_monthly!$C$2:$C$361,C857,fct_world_monthly!$F$2:$F$361,F857)</f>
        <v>92436324</v>
      </c>
      <c r="W857" s="11">
        <f>IF(V857&gt;0,Q857/V857,"")</f>
        <v>7.9988468602451134E-3</v>
      </c>
      <c r="X857" s="1" t="s">
        <v>232</v>
      </c>
      <c r="Y857" s="1" t="s">
        <v>166</v>
      </c>
      <c r="Z857" s="19">
        <f>IF(U857="","",SUMIFS(Unit_Value_Review_QC!$K$10:$K$53,Unit_Value_Review_QC!$I$10:$I$53,"PARTNER|"&amp;F857&amp;"|"&amp;I857))</f>
        <v>16.58404384448577</v>
      </c>
      <c r="AA857" s="20">
        <f>IFERROR(U857/Z857,"")</f>
        <v>0.84604549879411794</v>
      </c>
      <c r="AB857" s="4" t="str">
        <f>IF(OR(N857&lt;&gt;"REPORTED",U857=""),"NOT_APPLICABLE",IF(OR(AA857&lt;Unit_Value_Review_QC!$I$6,AA857&gt;Unit_Value_Review_QC!$I$5),"REVIEW","WITHIN_BAND"))</f>
        <v>WITHIN_BAND</v>
      </c>
    </row>
    <row r="858" spans="1:28">
      <c r="A858" s="1" t="s">
        <v>1244</v>
      </c>
      <c r="B858" s="6">
        <v>44105</v>
      </c>
      <c r="C858" s="1">
        <v>202010</v>
      </c>
      <c r="D858" s="1">
        <v>2020</v>
      </c>
      <c r="E858" s="1">
        <v>10</v>
      </c>
      <c r="F858" s="4" t="s">
        <v>265</v>
      </c>
      <c r="G858" s="4" t="s">
        <v>266</v>
      </c>
      <c r="H858" s="1">
        <v>676</v>
      </c>
      <c r="I858" s="4" t="s">
        <v>316</v>
      </c>
      <c r="J858" s="1" t="s">
        <v>317</v>
      </c>
      <c r="K858" s="1" t="s">
        <v>383</v>
      </c>
      <c r="L858" s="1">
        <v>3</v>
      </c>
      <c r="M858" s="1">
        <v>1</v>
      </c>
      <c r="N858" s="1" t="s">
        <v>384</v>
      </c>
      <c r="O858" s="1" t="s">
        <v>385</v>
      </c>
      <c r="P858" s="1">
        <v>0</v>
      </c>
      <c r="Q858" s="8">
        <v>2293688</v>
      </c>
      <c r="R858" s="8">
        <v>164837</v>
      </c>
      <c r="S858" s="8">
        <v>495275</v>
      </c>
      <c r="T858" s="8" t="s">
        <v>386</v>
      </c>
      <c r="U858" s="9">
        <f>IF(R858&gt;0,Q858/R858,"")</f>
        <v>13.914885614273494</v>
      </c>
      <c r="V858" s="10">
        <f>SUMIFS(fct_world_monthly!$J$2:$J$361,fct_world_monthly!$C$2:$C$361,C858,fct_world_monthly!$F$2:$F$361,F858)</f>
        <v>92436324</v>
      </c>
      <c r="W858" s="11">
        <f>IF(V858&gt;0,Q858/V858,"")</f>
        <v>2.4813708515712934E-2</v>
      </c>
      <c r="X858" s="1" t="s">
        <v>232</v>
      </c>
      <c r="Y858" s="1" t="s">
        <v>166</v>
      </c>
      <c r="Z858" s="19">
        <f>IF(U858="","",SUMIFS(Unit_Value_Review_QC!$K$10:$K$53,Unit_Value_Review_QC!$I$10:$I$53,"PARTNER|"&amp;F858&amp;"|"&amp;I858))</f>
        <v>12.705450477595873</v>
      </c>
      <c r="AA858" s="20">
        <f>IFERROR(U858/Z858,"")</f>
        <v>1.0951902601808787</v>
      </c>
      <c r="AB858" s="4" t="str">
        <f>IF(OR(N858&lt;&gt;"REPORTED",U858=""),"NOT_APPLICABLE",IF(OR(AA858&lt;Unit_Value_Review_QC!$I$6,AA858&gt;Unit_Value_Review_QC!$I$5),"REVIEW","WITHIN_BAND"))</f>
        <v>WITHIN_BAND</v>
      </c>
    </row>
    <row r="859" spans="1:28">
      <c r="A859" s="1" t="s">
        <v>1245</v>
      </c>
      <c r="B859" s="6">
        <v>44105</v>
      </c>
      <c r="C859" s="1">
        <v>202010</v>
      </c>
      <c r="D859" s="1">
        <v>2020</v>
      </c>
      <c r="E859" s="1">
        <v>10</v>
      </c>
      <c r="F859" s="4" t="s">
        <v>265</v>
      </c>
      <c r="G859" s="4" t="s">
        <v>266</v>
      </c>
      <c r="H859" s="1">
        <v>690</v>
      </c>
      <c r="I859" s="4" t="s">
        <v>319</v>
      </c>
      <c r="J859" s="1" t="s">
        <v>320</v>
      </c>
      <c r="K859" s="1" t="s">
        <v>383</v>
      </c>
      <c r="L859" s="1">
        <v>3</v>
      </c>
      <c r="M859" s="1">
        <v>1</v>
      </c>
      <c r="N859" s="1" t="s">
        <v>384</v>
      </c>
      <c r="O859" s="1" t="s">
        <v>385</v>
      </c>
      <c r="P859" s="1">
        <v>0</v>
      </c>
      <c r="Q859" s="8">
        <v>757799</v>
      </c>
      <c r="R859" s="8">
        <v>36106</v>
      </c>
      <c r="S859" s="8">
        <v>125655</v>
      </c>
      <c r="T859" s="8" t="s">
        <v>386</v>
      </c>
      <c r="U859" s="9">
        <f>IF(R859&gt;0,Q859/R859,"")</f>
        <v>20.988173710740597</v>
      </c>
      <c r="V859" s="10">
        <f>SUMIFS(fct_world_monthly!$J$2:$J$361,fct_world_monthly!$C$2:$C$361,C859,fct_world_monthly!$F$2:$F$361,F859)</f>
        <v>92436324</v>
      </c>
      <c r="W859" s="11">
        <f>IF(V859&gt;0,Q859/V859,"")</f>
        <v>8.1980650809956486E-3</v>
      </c>
      <c r="X859" s="1" t="s">
        <v>232</v>
      </c>
      <c r="Y859" s="1" t="s">
        <v>166</v>
      </c>
      <c r="Z859" s="19">
        <f>IF(U859="","",SUMIFS(Unit_Value_Review_QC!$K$10:$K$53,Unit_Value_Review_QC!$I$10:$I$53,"PARTNER|"&amp;F859&amp;"|"&amp;I859))</f>
        <v>23.234221767733438</v>
      </c>
      <c r="AA859" s="20">
        <f>IFERROR(U859/Z859,"")</f>
        <v>0.90333017910192959</v>
      </c>
      <c r="AB859" s="4" t="str">
        <f>IF(OR(N859&lt;&gt;"REPORTED",U859=""),"NOT_APPLICABLE",IF(OR(AA859&lt;Unit_Value_Review_QC!$I$6,AA859&gt;Unit_Value_Review_QC!$I$5),"REVIEW","WITHIN_BAND"))</f>
        <v>WITHIN_BAND</v>
      </c>
    </row>
    <row r="860" spans="1:28">
      <c r="A860" s="1" t="s">
        <v>1246</v>
      </c>
      <c r="B860" s="6">
        <v>44105</v>
      </c>
      <c r="C860" s="1">
        <v>202010</v>
      </c>
      <c r="D860" s="1">
        <v>2020</v>
      </c>
      <c r="E860" s="1">
        <v>10</v>
      </c>
      <c r="F860" s="4" t="s">
        <v>265</v>
      </c>
      <c r="G860" s="4" t="s">
        <v>266</v>
      </c>
      <c r="H860" s="1">
        <v>696</v>
      </c>
      <c r="I860" s="4" t="s">
        <v>322</v>
      </c>
      <c r="J860" s="1" t="s">
        <v>323</v>
      </c>
      <c r="K860" s="1" t="s">
        <v>383</v>
      </c>
      <c r="L860" s="1">
        <v>3</v>
      </c>
      <c r="M860" s="1">
        <v>1</v>
      </c>
      <c r="N860" s="1" t="s">
        <v>384</v>
      </c>
      <c r="O860" s="1" t="s">
        <v>385</v>
      </c>
      <c r="P860" s="1">
        <v>0</v>
      </c>
      <c r="Q860" s="8">
        <v>5413077</v>
      </c>
      <c r="R860" s="8">
        <v>399241</v>
      </c>
      <c r="S860" s="8">
        <v>1082828</v>
      </c>
      <c r="T860" s="8" t="s">
        <v>386</v>
      </c>
      <c r="U860" s="9">
        <f>IF(R860&gt;0,Q860/R860,"")</f>
        <v>13.558419601193265</v>
      </c>
      <c r="V860" s="10">
        <f>SUMIFS(fct_world_monthly!$J$2:$J$361,fct_world_monthly!$C$2:$C$361,C860,fct_world_monthly!$F$2:$F$361,F860)</f>
        <v>92436324</v>
      </c>
      <c r="W860" s="11">
        <f>IF(V860&gt;0,Q860/V860,"")</f>
        <v>5.8560063465959551E-2</v>
      </c>
      <c r="X860" s="1" t="s">
        <v>232</v>
      </c>
      <c r="Y860" s="1" t="s">
        <v>166</v>
      </c>
      <c r="Z860" s="19">
        <f>IF(U860="","",SUMIFS(Unit_Value_Review_QC!$K$10:$K$53,Unit_Value_Review_QC!$I$10:$I$53,"PARTNER|"&amp;F860&amp;"|"&amp;I860))</f>
        <v>12.339390026247985</v>
      </c>
      <c r="AA860" s="20">
        <f>IFERROR(U860/Z860,"")</f>
        <v>1.0987917208510467</v>
      </c>
      <c r="AB860" s="4" t="str">
        <f>IF(OR(N860&lt;&gt;"REPORTED",U860=""),"NOT_APPLICABLE",IF(OR(AA860&lt;Unit_Value_Review_QC!$I$6,AA860&gt;Unit_Value_Review_QC!$I$5),"REVIEW","WITHIN_BAND"))</f>
        <v>WITHIN_BAND</v>
      </c>
    </row>
    <row r="861" spans="1:28">
      <c r="A861" s="1" t="s">
        <v>1247</v>
      </c>
      <c r="B861" s="6">
        <v>44105</v>
      </c>
      <c r="C861" s="1">
        <v>202010</v>
      </c>
      <c r="D861" s="1">
        <v>2020</v>
      </c>
      <c r="E861" s="1">
        <v>10</v>
      </c>
      <c r="F861" s="4" t="s">
        <v>265</v>
      </c>
      <c r="G861" s="4" t="s">
        <v>266</v>
      </c>
      <c r="H861" s="1">
        <v>720</v>
      </c>
      <c r="I861" s="4" t="s">
        <v>325</v>
      </c>
      <c r="J861" s="1" t="s">
        <v>326</v>
      </c>
      <c r="K861" s="1" t="s">
        <v>383</v>
      </c>
      <c r="L861" s="1">
        <v>3</v>
      </c>
      <c r="M861" s="1">
        <v>1</v>
      </c>
      <c r="N861" s="1" t="s">
        <v>384</v>
      </c>
      <c r="O861" s="1" t="s">
        <v>385</v>
      </c>
      <c r="P861" s="1">
        <v>0</v>
      </c>
      <c r="Q861" s="8">
        <v>29349230</v>
      </c>
      <c r="R861" s="8">
        <v>2075071</v>
      </c>
      <c r="S861" s="8">
        <v>6169130</v>
      </c>
      <c r="T861" s="8" t="s">
        <v>386</v>
      </c>
      <c r="U861" s="9">
        <f>IF(R861&gt;0,Q861/R861,"")</f>
        <v>14.143723275010831</v>
      </c>
      <c r="V861" s="10">
        <f>SUMIFS(fct_world_monthly!$J$2:$J$361,fct_world_monthly!$C$2:$C$361,C861,fct_world_monthly!$F$2:$F$361,F861)</f>
        <v>92436324</v>
      </c>
      <c r="W861" s="11">
        <f>IF(V861&gt;0,Q861/V861,"")</f>
        <v>0.31750754173218743</v>
      </c>
      <c r="X861" s="1" t="s">
        <v>232</v>
      </c>
      <c r="Y861" s="1" t="s">
        <v>166</v>
      </c>
      <c r="Z861" s="19">
        <f>IF(U861="","",SUMIFS(Unit_Value_Review_QC!$K$10:$K$53,Unit_Value_Review_QC!$I$10:$I$53,"PARTNER|"&amp;F861&amp;"|"&amp;I861))</f>
        <v>15.158852636173485</v>
      </c>
      <c r="AA861" s="20">
        <f>IFERROR(U861/Z861,"")</f>
        <v>0.9330338921073581</v>
      </c>
      <c r="AB861" s="4" t="str">
        <f>IF(OR(N861&lt;&gt;"REPORTED",U861=""),"NOT_APPLICABLE",IF(OR(AA861&lt;Unit_Value_Review_QC!$I$6,AA861&gt;Unit_Value_Review_QC!$I$5),"REVIEW","WITHIN_BAND"))</f>
        <v>WITHIN_BAND</v>
      </c>
    </row>
    <row r="862" spans="1:28">
      <c r="A862" s="1" t="s">
        <v>1248</v>
      </c>
      <c r="B862" s="6">
        <v>44105</v>
      </c>
      <c r="C862" s="1">
        <v>202010</v>
      </c>
      <c r="D862" s="1">
        <v>2020</v>
      </c>
      <c r="E862" s="1">
        <v>10</v>
      </c>
      <c r="F862" s="4" t="s">
        <v>271</v>
      </c>
      <c r="G862" s="4" t="s">
        <v>273</v>
      </c>
      <c r="H862" s="1">
        <v>52</v>
      </c>
      <c r="I862" s="4" t="s">
        <v>296</v>
      </c>
      <c r="J862" s="1" t="s">
        <v>297</v>
      </c>
      <c r="K862" s="1" t="s">
        <v>383</v>
      </c>
      <c r="L862" s="1">
        <v>3</v>
      </c>
      <c r="M862" s="1">
        <v>1</v>
      </c>
      <c r="N862" s="1" t="s">
        <v>384</v>
      </c>
      <c r="O862" s="1" t="s">
        <v>385</v>
      </c>
      <c r="P862" s="1">
        <v>0</v>
      </c>
      <c r="Q862" s="8">
        <v>1552989</v>
      </c>
      <c r="R862" s="8">
        <v>63623</v>
      </c>
      <c r="S862" s="8">
        <v>170423</v>
      </c>
      <c r="T862" s="8" t="s">
        <v>386</v>
      </c>
      <c r="U862" s="9">
        <f>IF(R862&gt;0,Q862/R862,"")</f>
        <v>24.409238797290289</v>
      </c>
      <c r="V862" s="10">
        <f>SUMIFS(fct_world_monthly!$J$2:$J$361,fct_world_monthly!$C$2:$C$361,C862,fct_world_monthly!$F$2:$F$361,F862)</f>
        <v>35034583</v>
      </c>
      <c r="W862" s="11">
        <f>IF(V862&gt;0,Q862/V862,"")</f>
        <v>4.4327315098912412E-2</v>
      </c>
      <c r="X862" s="1" t="s">
        <v>232</v>
      </c>
      <c r="Y862" s="1" t="s">
        <v>166</v>
      </c>
      <c r="Z862" s="19">
        <f>IF(U862="","",SUMIFS(Unit_Value_Review_QC!$K$10:$K$53,Unit_Value_Review_QC!$I$10:$I$53,"PARTNER|"&amp;F862&amp;"|"&amp;I862))</f>
        <v>31.867133143721738</v>
      </c>
      <c r="AA862" s="20">
        <f>IFERROR(U862/Z862,"")</f>
        <v>0.76596908442324829</v>
      </c>
      <c r="AB862" s="4" t="str">
        <f>IF(OR(N862&lt;&gt;"REPORTED",U862=""),"NOT_APPLICABLE",IF(OR(AA862&lt;Unit_Value_Review_QC!$I$6,AA862&gt;Unit_Value_Review_QC!$I$5),"REVIEW","WITHIN_BAND"))</f>
        <v>WITHIN_BAND</v>
      </c>
    </row>
    <row r="863" spans="1:28">
      <c r="A863" s="1" t="s">
        <v>1249</v>
      </c>
      <c r="B863" s="6">
        <v>44105</v>
      </c>
      <c r="C863" s="1">
        <v>202010</v>
      </c>
      <c r="D863" s="1">
        <v>2020</v>
      </c>
      <c r="E863" s="1">
        <v>10</v>
      </c>
      <c r="F863" s="4" t="s">
        <v>271</v>
      </c>
      <c r="G863" s="4" t="s">
        <v>273</v>
      </c>
      <c r="H863" s="1">
        <v>204</v>
      </c>
      <c r="I863" s="4" t="s">
        <v>301</v>
      </c>
      <c r="J863" s="1" t="s">
        <v>302</v>
      </c>
      <c r="K863" s="1" t="s">
        <v>383</v>
      </c>
      <c r="L863" s="1">
        <v>3</v>
      </c>
      <c r="M863" s="1">
        <v>1</v>
      </c>
      <c r="N863" s="1" t="s">
        <v>384</v>
      </c>
      <c r="O863" s="1" t="s">
        <v>385</v>
      </c>
      <c r="P863" s="1">
        <v>0</v>
      </c>
      <c r="Q863" s="8">
        <v>1532085</v>
      </c>
      <c r="R863" s="8">
        <v>90598</v>
      </c>
      <c r="S863" s="8">
        <v>313048</v>
      </c>
      <c r="T863" s="8" t="s">
        <v>386</v>
      </c>
      <c r="U863" s="9">
        <f>IF(R863&gt;0,Q863/R863,"")</f>
        <v>16.91080377050266</v>
      </c>
      <c r="V863" s="10">
        <f>SUMIFS(fct_world_monthly!$J$2:$J$361,fct_world_monthly!$C$2:$C$361,C863,fct_world_monthly!$F$2:$F$361,F863)</f>
        <v>35034583</v>
      </c>
      <c r="W863" s="11">
        <f>IF(V863&gt;0,Q863/V863,"")</f>
        <v>4.3730647514771334E-2</v>
      </c>
      <c r="X863" s="1" t="s">
        <v>232</v>
      </c>
      <c r="Y863" s="1" t="s">
        <v>166</v>
      </c>
      <c r="Z863" s="19">
        <f>IF(U863="","",SUMIFS(Unit_Value_Review_QC!$K$10:$K$53,Unit_Value_Review_QC!$I$10:$I$53,"PARTNER|"&amp;F863&amp;"|"&amp;I863))</f>
        <v>19.682231685892088</v>
      </c>
      <c r="AA863" s="20">
        <f>IFERROR(U863/Z863,"")</f>
        <v>0.85919137831428216</v>
      </c>
      <c r="AB863" s="4" t="str">
        <f>IF(OR(N863&lt;&gt;"REPORTED",U863=""),"NOT_APPLICABLE",IF(OR(AA863&lt;Unit_Value_Review_QC!$I$6,AA863&gt;Unit_Value_Review_QC!$I$5),"REVIEW","WITHIN_BAND"))</f>
        <v>WITHIN_BAND</v>
      </c>
    </row>
    <row r="864" spans="1:28">
      <c r="A864" s="1" t="s">
        <v>1250</v>
      </c>
      <c r="B864" s="6">
        <v>44105</v>
      </c>
      <c r="C864" s="1">
        <v>202010</v>
      </c>
      <c r="D864" s="1">
        <v>2020</v>
      </c>
      <c r="E864" s="1">
        <v>10</v>
      </c>
      <c r="F864" s="4" t="s">
        <v>271</v>
      </c>
      <c r="G864" s="4" t="s">
        <v>273</v>
      </c>
      <c r="H864" s="1">
        <v>662</v>
      </c>
      <c r="I864" s="4" t="s">
        <v>304</v>
      </c>
      <c r="J864" s="1" t="s">
        <v>305</v>
      </c>
      <c r="K864" s="1" t="s">
        <v>383</v>
      </c>
      <c r="L864" s="1">
        <v>3</v>
      </c>
      <c r="M864" s="1">
        <v>1</v>
      </c>
      <c r="N864" s="1" t="s">
        <v>384</v>
      </c>
      <c r="O864" s="1" t="s">
        <v>385</v>
      </c>
      <c r="P864" s="1">
        <v>0</v>
      </c>
      <c r="Q864" s="8">
        <v>82192</v>
      </c>
      <c r="R864" s="8">
        <v>3114</v>
      </c>
      <c r="S864" s="8">
        <v>18603</v>
      </c>
      <c r="T864" s="8" t="s">
        <v>386</v>
      </c>
      <c r="U864" s="9">
        <f>IF(R864&gt;0,Q864/R864,"")</f>
        <v>26.394348105330764</v>
      </c>
      <c r="V864" s="10">
        <f>SUMIFS(fct_world_monthly!$J$2:$J$361,fct_world_monthly!$C$2:$C$361,C864,fct_world_monthly!$F$2:$F$361,F864)</f>
        <v>35034583</v>
      </c>
      <c r="W864" s="11">
        <f>IF(V864&gt;0,Q864/V864,"")</f>
        <v>2.3460247835688525E-3</v>
      </c>
      <c r="X864" s="1" t="s">
        <v>232</v>
      </c>
      <c r="Y864" s="1" t="s">
        <v>166</v>
      </c>
      <c r="Z864" s="19">
        <f>IF(U864="","",SUMIFS(Unit_Value_Review_QC!$K$10:$K$53,Unit_Value_Review_QC!$I$10:$I$53,"PARTNER|"&amp;F864&amp;"|"&amp;I864))</f>
        <v>19.366411423422985</v>
      </c>
      <c r="AA864" s="20">
        <f>IFERROR(U864/Z864,"")</f>
        <v>1.3628930795825054</v>
      </c>
      <c r="AB864" s="4" t="str">
        <f>IF(OR(N864&lt;&gt;"REPORTED",U864=""),"NOT_APPLICABLE",IF(OR(AA864&lt;Unit_Value_Review_QC!$I$6,AA864&gt;Unit_Value_Review_QC!$I$5),"REVIEW","WITHIN_BAND"))</f>
        <v>WITHIN_BAND</v>
      </c>
    </row>
    <row r="865" spans="1:28">
      <c r="A865" s="1" t="s">
        <v>1251</v>
      </c>
      <c r="B865" s="6">
        <v>44105</v>
      </c>
      <c r="C865" s="1">
        <v>202010</v>
      </c>
      <c r="D865" s="1">
        <v>2020</v>
      </c>
      <c r="E865" s="1">
        <v>10</v>
      </c>
      <c r="F865" s="4" t="s">
        <v>271</v>
      </c>
      <c r="G865" s="4" t="s">
        <v>273</v>
      </c>
      <c r="H865" s="1">
        <v>664</v>
      </c>
      <c r="I865" s="4" t="s">
        <v>307</v>
      </c>
      <c r="J865" s="1" t="s">
        <v>308</v>
      </c>
      <c r="K865" s="1" t="s">
        <v>383</v>
      </c>
      <c r="L865" s="1">
        <v>3</v>
      </c>
      <c r="M865" s="1">
        <v>1</v>
      </c>
      <c r="N865" s="1" t="s">
        <v>384</v>
      </c>
      <c r="O865" s="1" t="s">
        <v>385</v>
      </c>
      <c r="P865" s="1">
        <v>0</v>
      </c>
      <c r="Q865" s="8">
        <v>3478280</v>
      </c>
      <c r="R865" s="8">
        <v>105116</v>
      </c>
      <c r="S865" s="8">
        <v>411041</v>
      </c>
      <c r="T865" s="8" t="s">
        <v>386</v>
      </c>
      <c r="U865" s="9">
        <f>IF(R865&gt;0,Q865/R865,"")</f>
        <v>33.089919707751434</v>
      </c>
      <c r="V865" s="10">
        <f>SUMIFS(fct_world_monthly!$J$2:$J$361,fct_world_monthly!$C$2:$C$361,C865,fct_world_monthly!$F$2:$F$361,F865)</f>
        <v>35034583</v>
      </c>
      <c r="W865" s="11">
        <f>IF(V865&gt;0,Q865/V865,"")</f>
        <v>9.9281330107454116E-2</v>
      </c>
      <c r="X865" s="1" t="s">
        <v>232</v>
      </c>
      <c r="Y865" s="1" t="s">
        <v>166</v>
      </c>
      <c r="Z865" s="19">
        <f>IF(U865="","",SUMIFS(Unit_Value_Review_QC!$K$10:$K$53,Unit_Value_Review_QC!$I$10:$I$53,"PARTNER|"&amp;F865&amp;"|"&amp;I865))</f>
        <v>29.827360886039607</v>
      </c>
      <c r="AA865" s="20">
        <f>IFERROR(U865/Z865,"")</f>
        <v>1.1093814110533271</v>
      </c>
      <c r="AB865" s="4" t="str">
        <f>IF(OR(N865&lt;&gt;"REPORTED",U865=""),"NOT_APPLICABLE",IF(OR(AA865&lt;Unit_Value_Review_QC!$I$6,AA865&gt;Unit_Value_Review_QC!$I$5),"REVIEW","WITHIN_BAND"))</f>
        <v>WITHIN_BAND</v>
      </c>
    </row>
    <row r="866" spans="1:28">
      <c r="A866" s="1" t="s">
        <v>1252</v>
      </c>
      <c r="B866" s="6">
        <v>44105</v>
      </c>
      <c r="C866" s="1">
        <v>202010</v>
      </c>
      <c r="D866" s="1">
        <v>2020</v>
      </c>
      <c r="E866" s="1">
        <v>10</v>
      </c>
      <c r="F866" s="4" t="s">
        <v>271</v>
      </c>
      <c r="G866" s="4" t="s">
        <v>273</v>
      </c>
      <c r="H866" s="1">
        <v>666</v>
      </c>
      <c r="I866" s="4" t="s">
        <v>310</v>
      </c>
      <c r="J866" s="1" t="s">
        <v>311</v>
      </c>
      <c r="K866" s="1" t="s">
        <v>383</v>
      </c>
      <c r="L866" s="1">
        <v>3</v>
      </c>
      <c r="M866" s="1">
        <v>1</v>
      </c>
      <c r="N866" s="1" t="s">
        <v>384</v>
      </c>
      <c r="O866" s="1" t="s">
        <v>385</v>
      </c>
      <c r="P866" s="1">
        <v>0</v>
      </c>
      <c r="Q866" s="8">
        <v>379817</v>
      </c>
      <c r="R866" s="8">
        <v>26104</v>
      </c>
      <c r="S866" s="8">
        <v>75083</v>
      </c>
      <c r="T866" s="8" t="s">
        <v>386</v>
      </c>
      <c r="U866" s="9">
        <f>IF(R866&gt;0,Q866/R866,"")</f>
        <v>14.550145571559915</v>
      </c>
      <c r="V866" s="10">
        <f>SUMIFS(fct_world_monthly!$J$2:$J$361,fct_world_monthly!$C$2:$C$361,C866,fct_world_monthly!$F$2:$F$361,F866)</f>
        <v>35034583</v>
      </c>
      <c r="W866" s="11">
        <f>IF(V866&gt;0,Q866/V866,"")</f>
        <v>1.0841202248646716E-2</v>
      </c>
      <c r="X866" s="1" t="s">
        <v>232</v>
      </c>
      <c r="Y866" s="1" t="s">
        <v>166</v>
      </c>
      <c r="Z866" s="19">
        <f>IF(U866="","",SUMIFS(Unit_Value_Review_QC!$K$10:$K$53,Unit_Value_Review_QC!$I$10:$I$53,"PARTNER|"&amp;F866&amp;"|"&amp;I866))</f>
        <v>14.86106925541052</v>
      </c>
      <c r="AA866" s="20">
        <f>IFERROR(U866/Z866,"")</f>
        <v>0.97907797356254123</v>
      </c>
      <c r="AB866" s="4" t="str">
        <f>IF(OR(N866&lt;&gt;"REPORTED",U866=""),"NOT_APPLICABLE",IF(OR(AA866&lt;Unit_Value_Review_QC!$I$6,AA866&gt;Unit_Value_Review_QC!$I$5),"REVIEW","WITHIN_BAND"))</f>
        <v>WITHIN_BAND</v>
      </c>
    </row>
    <row r="867" spans="1:28">
      <c r="A867" s="1" t="s">
        <v>1253</v>
      </c>
      <c r="B867" s="6">
        <v>44105</v>
      </c>
      <c r="C867" s="1">
        <v>202010</v>
      </c>
      <c r="D867" s="1">
        <v>2020</v>
      </c>
      <c r="E867" s="1">
        <v>10</v>
      </c>
      <c r="F867" s="4" t="s">
        <v>271</v>
      </c>
      <c r="G867" s="4" t="s">
        <v>273</v>
      </c>
      <c r="H867" s="1">
        <v>669</v>
      </c>
      <c r="I867" s="4" t="s">
        <v>313</v>
      </c>
      <c r="J867" s="1" t="s">
        <v>314</v>
      </c>
      <c r="K867" s="1" t="s">
        <v>383</v>
      </c>
      <c r="L867" s="1">
        <v>3</v>
      </c>
      <c r="M867" s="1">
        <v>1</v>
      </c>
      <c r="N867" s="1" t="s">
        <v>384</v>
      </c>
      <c r="O867" s="1" t="s">
        <v>385</v>
      </c>
      <c r="P867" s="1">
        <v>0</v>
      </c>
      <c r="Q867" s="8">
        <v>1240533</v>
      </c>
      <c r="R867" s="8">
        <v>80399</v>
      </c>
      <c r="S867" s="8">
        <v>221042</v>
      </c>
      <c r="T867" s="8" t="s">
        <v>386</v>
      </c>
      <c r="U867" s="9">
        <f>IF(R867&gt;0,Q867/R867,"")</f>
        <v>15.429706837149716</v>
      </c>
      <c r="V867" s="10">
        <f>SUMIFS(fct_world_monthly!$J$2:$J$361,fct_world_monthly!$C$2:$C$361,C867,fct_world_monthly!$F$2:$F$361,F867)</f>
        <v>35034583</v>
      </c>
      <c r="W867" s="11">
        <f>IF(V867&gt;0,Q867/V867,"")</f>
        <v>3.5408813057657917E-2</v>
      </c>
      <c r="X867" s="1" t="s">
        <v>232</v>
      </c>
      <c r="Y867" s="1" t="s">
        <v>166</v>
      </c>
      <c r="Z867" s="19">
        <f>IF(U867="","",SUMIFS(Unit_Value_Review_QC!$K$10:$K$53,Unit_Value_Review_QC!$I$10:$I$53,"PARTNER|"&amp;F867&amp;"|"&amp;I867))</f>
        <v>17.070169468034248</v>
      </c>
      <c r="AA867" s="20">
        <f>IFERROR(U867/Z867,"")</f>
        <v>0.90389886673612252</v>
      </c>
      <c r="AB867" s="4" t="str">
        <f>IF(OR(N867&lt;&gt;"REPORTED",U867=""),"NOT_APPLICABLE",IF(OR(AA867&lt;Unit_Value_Review_QC!$I$6,AA867&gt;Unit_Value_Review_QC!$I$5),"REVIEW","WITHIN_BAND"))</f>
        <v>WITHIN_BAND</v>
      </c>
    </row>
    <row r="868" spans="1:28">
      <c r="A868" s="1" t="s">
        <v>1254</v>
      </c>
      <c r="B868" s="6">
        <v>44105</v>
      </c>
      <c r="C868" s="1">
        <v>202010</v>
      </c>
      <c r="D868" s="1">
        <v>2020</v>
      </c>
      <c r="E868" s="1">
        <v>10</v>
      </c>
      <c r="F868" s="4" t="s">
        <v>271</v>
      </c>
      <c r="G868" s="4" t="s">
        <v>273</v>
      </c>
      <c r="H868" s="1">
        <v>676</v>
      </c>
      <c r="I868" s="4" t="s">
        <v>316</v>
      </c>
      <c r="J868" s="1" t="s">
        <v>317</v>
      </c>
      <c r="K868" s="1" t="s">
        <v>383</v>
      </c>
      <c r="L868" s="1">
        <v>3</v>
      </c>
      <c r="M868" s="1">
        <v>1</v>
      </c>
      <c r="N868" s="1" t="s">
        <v>384</v>
      </c>
      <c r="O868" s="1" t="s">
        <v>385</v>
      </c>
      <c r="P868" s="1">
        <v>0</v>
      </c>
      <c r="Q868" s="8">
        <v>176085</v>
      </c>
      <c r="R868" s="8">
        <v>35619</v>
      </c>
      <c r="S868" s="8">
        <v>75342</v>
      </c>
      <c r="T868" s="8" t="s">
        <v>386</v>
      </c>
      <c r="U868" s="9">
        <f>IF(R868&gt;0,Q868/R868,"")</f>
        <v>4.9435694432746571</v>
      </c>
      <c r="V868" s="10">
        <f>SUMIFS(fct_world_monthly!$J$2:$J$361,fct_world_monthly!$C$2:$C$361,C868,fct_world_monthly!$F$2:$F$361,F868)</f>
        <v>35034583</v>
      </c>
      <c r="W868" s="11">
        <f>IF(V868&gt;0,Q868/V868,"")</f>
        <v>5.026033847755516E-3</v>
      </c>
      <c r="X868" s="1" t="s">
        <v>232</v>
      </c>
      <c r="Y868" s="1" t="s">
        <v>166</v>
      </c>
      <c r="Z868" s="19">
        <f>IF(U868="","",SUMIFS(Unit_Value_Review_QC!$K$10:$K$53,Unit_Value_Review_QC!$I$10:$I$53,"PARTNER|"&amp;F868&amp;"|"&amp;I868))</f>
        <v>29.259592038236608</v>
      </c>
      <c r="AA868" s="20">
        <f>IFERROR(U868/Z868,"")</f>
        <v>0.16895551506030471</v>
      </c>
      <c r="AB868" s="4" t="str">
        <f>IF(OR(N868&lt;&gt;"REPORTED",U868=""),"NOT_APPLICABLE",IF(OR(AA868&lt;Unit_Value_Review_QC!$I$6,AA868&gt;Unit_Value_Review_QC!$I$5),"REVIEW","WITHIN_BAND"))</f>
        <v>REVIEW</v>
      </c>
    </row>
    <row r="869" spans="1:28">
      <c r="A869" s="1" t="s">
        <v>1255</v>
      </c>
      <c r="B869" s="6">
        <v>44105</v>
      </c>
      <c r="C869" s="1">
        <v>202010</v>
      </c>
      <c r="D869" s="1">
        <v>2020</v>
      </c>
      <c r="E869" s="1">
        <v>10</v>
      </c>
      <c r="F869" s="4" t="s">
        <v>271</v>
      </c>
      <c r="G869" s="4" t="s">
        <v>273</v>
      </c>
      <c r="H869" s="1">
        <v>690</v>
      </c>
      <c r="I869" s="4" t="s">
        <v>319</v>
      </c>
      <c r="J869" s="1" t="s">
        <v>320</v>
      </c>
      <c r="K869" s="1" t="s">
        <v>383</v>
      </c>
      <c r="L869" s="1">
        <v>3</v>
      </c>
      <c r="M869" s="1">
        <v>1</v>
      </c>
      <c r="N869" s="1" t="s">
        <v>384</v>
      </c>
      <c r="O869" s="1" t="s">
        <v>385</v>
      </c>
      <c r="P869" s="1">
        <v>0</v>
      </c>
      <c r="Q869" s="8">
        <v>924813</v>
      </c>
      <c r="R869" s="8">
        <v>57882</v>
      </c>
      <c r="S869" s="8">
        <v>155229</v>
      </c>
      <c r="T869" s="8" t="s">
        <v>386</v>
      </c>
      <c r="U869" s="9">
        <f>IF(R869&gt;0,Q869/R869,"")</f>
        <v>15.977557789986525</v>
      </c>
      <c r="V869" s="10">
        <f>SUMIFS(fct_world_monthly!$J$2:$J$361,fct_world_monthly!$C$2:$C$361,C869,fct_world_monthly!$F$2:$F$361,F869)</f>
        <v>35034583</v>
      </c>
      <c r="W869" s="11">
        <f>IF(V869&gt;0,Q869/V869,"")</f>
        <v>2.6397145928638569E-2</v>
      </c>
      <c r="X869" s="1" t="s">
        <v>232</v>
      </c>
      <c r="Y869" s="1" t="s">
        <v>166</v>
      </c>
      <c r="Z869" s="19">
        <f>IF(U869="","",SUMIFS(Unit_Value_Review_QC!$K$10:$K$53,Unit_Value_Review_QC!$I$10:$I$53,"PARTNER|"&amp;F869&amp;"|"&amp;I869))</f>
        <v>24.149636282520802</v>
      </c>
      <c r="AA869" s="20">
        <f>IFERROR(U869/Z869,"")</f>
        <v>0.66160656015970221</v>
      </c>
      <c r="AB869" s="4" t="str">
        <f>IF(OR(N869&lt;&gt;"REPORTED",U869=""),"NOT_APPLICABLE",IF(OR(AA869&lt;Unit_Value_Review_QC!$I$6,AA869&gt;Unit_Value_Review_QC!$I$5),"REVIEW","WITHIN_BAND"))</f>
        <v>WITHIN_BAND</v>
      </c>
    </row>
    <row r="870" spans="1:28">
      <c r="A870" s="1" t="s">
        <v>1256</v>
      </c>
      <c r="B870" s="6">
        <v>44105</v>
      </c>
      <c r="C870" s="1">
        <v>202010</v>
      </c>
      <c r="D870" s="1">
        <v>2020</v>
      </c>
      <c r="E870" s="1">
        <v>10</v>
      </c>
      <c r="F870" s="4" t="s">
        <v>271</v>
      </c>
      <c r="G870" s="4" t="s">
        <v>273</v>
      </c>
      <c r="H870" s="1">
        <v>696</v>
      </c>
      <c r="I870" s="4" t="s">
        <v>322</v>
      </c>
      <c r="J870" s="1" t="s">
        <v>323</v>
      </c>
      <c r="K870" s="1" t="s">
        <v>383</v>
      </c>
      <c r="L870" s="1">
        <v>3</v>
      </c>
      <c r="M870" s="1">
        <v>1</v>
      </c>
      <c r="N870" s="1" t="s">
        <v>384</v>
      </c>
      <c r="O870" s="1" t="s">
        <v>385</v>
      </c>
      <c r="P870" s="1">
        <v>0</v>
      </c>
      <c r="Q870" s="8">
        <v>201622</v>
      </c>
      <c r="R870" s="8">
        <v>14335</v>
      </c>
      <c r="S870" s="8">
        <v>36619</v>
      </c>
      <c r="T870" s="8" t="s">
        <v>386</v>
      </c>
      <c r="U870" s="9">
        <f>IF(R870&gt;0,Q870/R870,"")</f>
        <v>14.06501569584932</v>
      </c>
      <c r="V870" s="10">
        <f>SUMIFS(fct_world_monthly!$J$2:$J$361,fct_world_monthly!$C$2:$C$361,C870,fct_world_monthly!$F$2:$F$361,F870)</f>
        <v>35034583</v>
      </c>
      <c r="W870" s="11">
        <f>IF(V870&gt;0,Q870/V870,"")</f>
        <v>5.7549421952588957E-3</v>
      </c>
      <c r="X870" s="1" t="s">
        <v>232</v>
      </c>
      <c r="Y870" s="1" t="s">
        <v>166</v>
      </c>
      <c r="Z870" s="19">
        <f>IF(U870="","",SUMIFS(Unit_Value_Review_QC!$K$10:$K$53,Unit_Value_Review_QC!$I$10:$I$53,"PARTNER|"&amp;F870&amp;"|"&amp;I870))</f>
        <v>19.130986055641273</v>
      </c>
      <c r="AA870" s="20">
        <f>IFERROR(U870/Z870,"")</f>
        <v>0.7351955437603741</v>
      </c>
      <c r="AB870" s="4" t="str">
        <f>IF(OR(N870&lt;&gt;"REPORTED",U870=""),"NOT_APPLICABLE",IF(OR(AA870&lt;Unit_Value_Review_QC!$I$6,AA870&gt;Unit_Value_Review_QC!$I$5),"REVIEW","WITHIN_BAND"))</f>
        <v>WITHIN_BAND</v>
      </c>
    </row>
    <row r="871" spans="1:28">
      <c r="A871" s="1" t="s">
        <v>1257</v>
      </c>
      <c r="B871" s="6">
        <v>44105</v>
      </c>
      <c r="C871" s="1">
        <v>202010</v>
      </c>
      <c r="D871" s="1">
        <v>2020</v>
      </c>
      <c r="E871" s="1">
        <v>10</v>
      </c>
      <c r="F871" s="4" t="s">
        <v>271</v>
      </c>
      <c r="G871" s="4" t="s">
        <v>273</v>
      </c>
      <c r="H871" s="1">
        <v>720</v>
      </c>
      <c r="I871" s="4" t="s">
        <v>325</v>
      </c>
      <c r="J871" s="1" t="s">
        <v>326</v>
      </c>
      <c r="K871" s="1" t="s">
        <v>383</v>
      </c>
      <c r="L871" s="1">
        <v>3</v>
      </c>
      <c r="M871" s="1">
        <v>1</v>
      </c>
      <c r="N871" s="1" t="s">
        <v>384</v>
      </c>
      <c r="O871" s="1" t="s">
        <v>385</v>
      </c>
      <c r="P871" s="1">
        <v>0</v>
      </c>
      <c r="Q871" s="8">
        <v>9312397</v>
      </c>
      <c r="R871" s="8">
        <v>466590</v>
      </c>
      <c r="S871" s="8">
        <v>1195783</v>
      </c>
      <c r="T871" s="8" t="s">
        <v>386</v>
      </c>
      <c r="U871" s="9">
        <f>IF(R871&gt;0,Q871/R871,"")</f>
        <v>19.958415311086821</v>
      </c>
      <c r="V871" s="10">
        <f>SUMIFS(fct_world_monthly!$J$2:$J$361,fct_world_monthly!$C$2:$C$361,C871,fct_world_monthly!$F$2:$F$361,F871)</f>
        <v>35034583</v>
      </c>
      <c r="W871" s="11">
        <f>IF(V871&gt;0,Q871/V871,"")</f>
        <v>0.26580584675433416</v>
      </c>
      <c r="X871" s="1" t="s">
        <v>232</v>
      </c>
      <c r="Y871" s="1" t="s">
        <v>166</v>
      </c>
      <c r="Z871" s="19">
        <f>IF(U871="","",SUMIFS(Unit_Value_Review_QC!$K$10:$K$53,Unit_Value_Review_QC!$I$10:$I$53,"PARTNER|"&amp;F871&amp;"|"&amp;I871))</f>
        <v>27.635683246354834</v>
      </c>
      <c r="AA871" s="20">
        <f>IFERROR(U871/Z871,"")</f>
        <v>0.72219728143393558</v>
      </c>
      <c r="AB871" s="4" t="str">
        <f>IF(OR(N871&lt;&gt;"REPORTED",U871=""),"NOT_APPLICABLE",IF(OR(AA871&lt;Unit_Value_Review_QC!$I$6,AA871&gt;Unit_Value_Review_QC!$I$5),"REVIEW","WITHIN_BAND"))</f>
        <v>WITHIN_BAND</v>
      </c>
    </row>
    <row r="872" spans="1:28">
      <c r="A872" s="1" t="s">
        <v>1258</v>
      </c>
      <c r="B872" s="6">
        <v>44105</v>
      </c>
      <c r="C872" s="1">
        <v>202010</v>
      </c>
      <c r="D872" s="1">
        <v>2020</v>
      </c>
      <c r="E872" s="1">
        <v>10</v>
      </c>
      <c r="F872" s="4" t="s">
        <v>278</v>
      </c>
      <c r="G872" s="4" t="s">
        <v>279</v>
      </c>
      <c r="H872" s="1">
        <v>52</v>
      </c>
      <c r="I872" s="4" t="s">
        <v>296</v>
      </c>
      <c r="J872" s="1" t="s">
        <v>297</v>
      </c>
      <c r="K872" s="1" t="s">
        <v>383</v>
      </c>
      <c r="L872" s="1">
        <v>3</v>
      </c>
      <c r="M872" s="1">
        <v>1</v>
      </c>
      <c r="N872" s="1" t="s">
        <v>384</v>
      </c>
      <c r="O872" s="1" t="s">
        <v>385</v>
      </c>
      <c r="P872" s="1">
        <v>0</v>
      </c>
      <c r="Q872" s="8">
        <v>867640</v>
      </c>
      <c r="R872" s="8">
        <v>32086</v>
      </c>
      <c r="S872" s="8">
        <v>92299</v>
      </c>
      <c r="T872" s="8" t="s">
        <v>386</v>
      </c>
      <c r="U872" s="9">
        <f>IF(R872&gt;0,Q872/R872,"")</f>
        <v>27.041077105279562</v>
      </c>
      <c r="V872" s="10">
        <f>SUMIFS(fct_world_monthly!$J$2:$J$361,fct_world_monthly!$C$2:$C$361,C872,fct_world_monthly!$F$2:$F$361,F872)</f>
        <v>24329568</v>
      </c>
      <c r="W872" s="11">
        <f>IF(V872&gt;0,Q872/V872,"")</f>
        <v>3.5661956677570272E-2</v>
      </c>
      <c r="X872" s="1" t="s">
        <v>232</v>
      </c>
      <c r="Y872" s="1" t="s">
        <v>166</v>
      </c>
      <c r="Z872" s="19">
        <f>IF(U872="","",SUMIFS(Unit_Value_Review_QC!$K$10:$K$53,Unit_Value_Review_QC!$I$10:$I$53,"PARTNER|"&amp;F872&amp;"|"&amp;I872))</f>
        <v>35.036766549381447</v>
      </c>
      <c r="AA872" s="20">
        <f>IFERROR(U872/Z872,"")</f>
        <v>0.77179145704462715</v>
      </c>
      <c r="AB872" s="4" t="str">
        <f>IF(OR(N872&lt;&gt;"REPORTED",U872=""),"NOT_APPLICABLE",IF(OR(AA872&lt;Unit_Value_Review_QC!$I$6,AA872&gt;Unit_Value_Review_QC!$I$5),"REVIEW","WITHIN_BAND"))</f>
        <v>WITHIN_BAND</v>
      </c>
    </row>
    <row r="873" spans="1:28">
      <c r="A873" s="1" t="s">
        <v>1259</v>
      </c>
      <c r="B873" s="6">
        <v>44105</v>
      </c>
      <c r="C873" s="1">
        <v>202010</v>
      </c>
      <c r="D873" s="1">
        <v>2020</v>
      </c>
      <c r="E873" s="1">
        <v>10</v>
      </c>
      <c r="F873" s="4" t="s">
        <v>278</v>
      </c>
      <c r="G873" s="4" t="s">
        <v>279</v>
      </c>
      <c r="H873" s="1">
        <v>204</v>
      </c>
      <c r="I873" s="4" t="s">
        <v>301</v>
      </c>
      <c r="J873" s="1" t="s">
        <v>302</v>
      </c>
      <c r="K873" s="1" t="s">
        <v>383</v>
      </c>
      <c r="L873" s="1">
        <v>3</v>
      </c>
      <c r="M873" s="1">
        <v>1</v>
      </c>
      <c r="N873" s="1" t="s">
        <v>384</v>
      </c>
      <c r="O873" s="1" t="s">
        <v>385</v>
      </c>
      <c r="P873" s="1">
        <v>0</v>
      </c>
      <c r="Q873" s="8">
        <v>78973</v>
      </c>
      <c r="R873" s="8">
        <v>2379</v>
      </c>
      <c r="S873" s="8">
        <v>7203</v>
      </c>
      <c r="T873" s="8" t="s">
        <v>386</v>
      </c>
      <c r="U873" s="9">
        <f>IF(R873&gt;0,Q873/R873,"")</f>
        <v>33.195880622110131</v>
      </c>
      <c r="V873" s="10">
        <f>SUMIFS(fct_world_monthly!$J$2:$J$361,fct_world_monthly!$C$2:$C$361,C873,fct_world_monthly!$F$2:$F$361,F873)</f>
        <v>24329568</v>
      </c>
      <c r="W873" s="11">
        <f>IF(V873&gt;0,Q873/V873,"")</f>
        <v>3.245968033628875E-3</v>
      </c>
      <c r="X873" s="1" t="s">
        <v>232</v>
      </c>
      <c r="Y873" s="1" t="s">
        <v>166</v>
      </c>
      <c r="Z873" s="19">
        <f>IF(U873="","",SUMIFS(Unit_Value_Review_QC!$K$10:$K$53,Unit_Value_Review_QC!$I$10:$I$53,"PARTNER|"&amp;F873&amp;"|"&amp;I873))</f>
        <v>33.195880622110131</v>
      </c>
      <c r="AA873" s="20">
        <f>IFERROR(U873/Z873,"")</f>
        <v>1</v>
      </c>
      <c r="AB873" s="4" t="str">
        <f>IF(OR(N873&lt;&gt;"REPORTED",U873=""),"NOT_APPLICABLE",IF(OR(AA873&lt;Unit_Value_Review_QC!$I$6,AA873&gt;Unit_Value_Review_QC!$I$5),"REVIEW","WITHIN_BAND"))</f>
        <v>WITHIN_BAND</v>
      </c>
    </row>
    <row r="874" spans="1:28">
      <c r="A874" s="1" t="s">
        <v>1260</v>
      </c>
      <c r="B874" s="6">
        <v>44105</v>
      </c>
      <c r="C874" s="1">
        <v>202010</v>
      </c>
      <c r="D874" s="1">
        <v>2020</v>
      </c>
      <c r="E874" s="1">
        <v>10</v>
      </c>
      <c r="F874" s="4" t="s">
        <v>278</v>
      </c>
      <c r="G874" s="4" t="s">
        <v>279</v>
      </c>
      <c r="H874" s="1">
        <v>662</v>
      </c>
      <c r="I874" s="4" t="s">
        <v>304</v>
      </c>
      <c r="J874" s="1" t="s">
        <v>305</v>
      </c>
      <c r="K874" s="1" t="s">
        <v>383</v>
      </c>
      <c r="L874" s="1">
        <v>3</v>
      </c>
      <c r="M874" s="1">
        <v>1</v>
      </c>
      <c r="N874" s="1" t="s">
        <v>384</v>
      </c>
      <c r="O874" s="1" t="s">
        <v>385</v>
      </c>
      <c r="P874" s="1">
        <v>0</v>
      </c>
      <c r="Q874" s="8">
        <v>74097</v>
      </c>
      <c r="R874" s="8">
        <v>6109</v>
      </c>
      <c r="S874" s="8">
        <v>13472</v>
      </c>
      <c r="T874" s="8" t="s">
        <v>386</v>
      </c>
      <c r="U874" s="9">
        <f>IF(R874&gt;0,Q874/R874,"")</f>
        <v>12.129153707644459</v>
      </c>
      <c r="V874" s="10">
        <f>SUMIFS(fct_world_monthly!$J$2:$J$361,fct_world_monthly!$C$2:$C$361,C874,fct_world_monthly!$F$2:$F$361,F874)</f>
        <v>24329568</v>
      </c>
      <c r="W874" s="11">
        <f>IF(V874&gt;0,Q874/V874,"")</f>
        <v>3.045553459888807E-3</v>
      </c>
      <c r="X874" s="1" t="s">
        <v>232</v>
      </c>
      <c r="Y874" s="1" t="s">
        <v>166</v>
      </c>
      <c r="Z874" s="19">
        <f>IF(U874="","",SUMIFS(Unit_Value_Review_QC!$K$10:$K$53,Unit_Value_Review_QC!$I$10:$I$53,"PARTNER|"&amp;F874&amp;"|"&amp;I874))</f>
        <v>11.552282298889692</v>
      </c>
      <c r="AA874" s="20">
        <f>IFERROR(U874/Z874,"")</f>
        <v>1.0499357091377703</v>
      </c>
      <c r="AB874" s="4" t="str">
        <f>IF(OR(N874&lt;&gt;"REPORTED",U874=""),"NOT_APPLICABLE",IF(OR(AA874&lt;Unit_Value_Review_QC!$I$6,AA874&gt;Unit_Value_Review_QC!$I$5),"REVIEW","WITHIN_BAND"))</f>
        <v>WITHIN_BAND</v>
      </c>
    </row>
    <row r="875" spans="1:28">
      <c r="A875" s="1" t="s">
        <v>1261</v>
      </c>
      <c r="B875" s="6">
        <v>44105</v>
      </c>
      <c r="C875" s="1">
        <v>202010</v>
      </c>
      <c r="D875" s="1">
        <v>2020</v>
      </c>
      <c r="E875" s="1">
        <v>10</v>
      </c>
      <c r="F875" s="4" t="s">
        <v>278</v>
      </c>
      <c r="G875" s="4" t="s">
        <v>279</v>
      </c>
      <c r="H875" s="1">
        <v>664</v>
      </c>
      <c r="I875" s="4" t="s">
        <v>307</v>
      </c>
      <c r="J875" s="1" t="s">
        <v>308</v>
      </c>
      <c r="K875" s="1" t="s">
        <v>383</v>
      </c>
      <c r="L875" s="1">
        <v>3</v>
      </c>
      <c r="M875" s="1">
        <v>1</v>
      </c>
      <c r="N875" s="1" t="s">
        <v>384</v>
      </c>
      <c r="O875" s="1" t="s">
        <v>385</v>
      </c>
      <c r="P875" s="1">
        <v>0</v>
      </c>
      <c r="Q875" s="8">
        <v>2868811</v>
      </c>
      <c r="R875" s="8">
        <v>168758</v>
      </c>
      <c r="S875" s="8">
        <v>410701</v>
      </c>
      <c r="T875" s="8" t="s">
        <v>386</v>
      </c>
      <c r="U875" s="9">
        <f>IF(R875&gt;0,Q875/R875,"")</f>
        <v>16.999555576624516</v>
      </c>
      <c r="V875" s="10">
        <f>SUMIFS(fct_world_monthly!$J$2:$J$361,fct_world_monthly!$C$2:$C$361,C875,fct_world_monthly!$F$2:$F$361,F875)</f>
        <v>24329568</v>
      </c>
      <c r="W875" s="11">
        <f>IF(V875&gt;0,Q875/V875,"")</f>
        <v>0.11791458853687825</v>
      </c>
      <c r="X875" s="1" t="s">
        <v>232</v>
      </c>
      <c r="Y875" s="1" t="s">
        <v>166</v>
      </c>
      <c r="Z875" s="19">
        <f>IF(U875="","",SUMIFS(Unit_Value_Review_QC!$K$10:$K$53,Unit_Value_Review_QC!$I$10:$I$53,"PARTNER|"&amp;F875&amp;"|"&amp;I875))</f>
        <v>20.753901094655859</v>
      </c>
      <c r="AA875" s="20">
        <f>IFERROR(U875/Z875,"")</f>
        <v>0.81910169558444657</v>
      </c>
      <c r="AB875" s="4" t="str">
        <f>IF(OR(N875&lt;&gt;"REPORTED",U875=""),"NOT_APPLICABLE",IF(OR(AA875&lt;Unit_Value_Review_QC!$I$6,AA875&gt;Unit_Value_Review_QC!$I$5),"REVIEW","WITHIN_BAND"))</f>
        <v>WITHIN_BAND</v>
      </c>
    </row>
    <row r="876" spans="1:28">
      <c r="A876" s="1" t="s">
        <v>1262</v>
      </c>
      <c r="B876" s="6">
        <v>44105</v>
      </c>
      <c r="C876" s="1">
        <v>202010</v>
      </c>
      <c r="D876" s="1">
        <v>2020</v>
      </c>
      <c r="E876" s="1">
        <v>10</v>
      </c>
      <c r="F876" s="4" t="s">
        <v>278</v>
      </c>
      <c r="G876" s="4" t="s">
        <v>279</v>
      </c>
      <c r="H876" s="1">
        <v>666</v>
      </c>
      <c r="I876" s="4" t="s">
        <v>310</v>
      </c>
      <c r="J876" s="1" t="s">
        <v>311</v>
      </c>
      <c r="K876" s="1" t="s">
        <v>383</v>
      </c>
      <c r="L876" s="1">
        <v>3</v>
      </c>
      <c r="M876" s="1">
        <v>1</v>
      </c>
      <c r="N876" s="1" t="s">
        <v>384</v>
      </c>
      <c r="O876" s="1" t="s">
        <v>385</v>
      </c>
      <c r="P876" s="1">
        <v>0</v>
      </c>
      <c r="Q876" s="8">
        <v>8142603</v>
      </c>
      <c r="R876" s="8">
        <v>526511</v>
      </c>
      <c r="S876" s="8">
        <v>1715180</v>
      </c>
      <c r="T876" s="8" t="s">
        <v>386</v>
      </c>
      <c r="U876" s="9">
        <f>IF(R876&gt;0,Q876/R876,"")</f>
        <v>15.465209653739429</v>
      </c>
      <c r="V876" s="10">
        <f>SUMIFS(fct_world_monthly!$J$2:$J$361,fct_world_monthly!$C$2:$C$361,C876,fct_world_monthly!$F$2:$F$361,F876)</f>
        <v>24329568</v>
      </c>
      <c r="W876" s="11">
        <f>IF(V876&gt;0,Q876/V876,"")</f>
        <v>0.33467930873248553</v>
      </c>
      <c r="X876" s="1" t="s">
        <v>232</v>
      </c>
      <c r="Y876" s="1" t="s">
        <v>166</v>
      </c>
      <c r="Z876" s="19">
        <f>IF(U876="","",SUMIFS(Unit_Value_Review_QC!$K$10:$K$53,Unit_Value_Review_QC!$I$10:$I$53,"PARTNER|"&amp;F876&amp;"|"&amp;I876))</f>
        <v>16.653214733323903</v>
      </c>
      <c r="AA876" s="20">
        <f>IFERROR(U876/Z876,"")</f>
        <v>0.92866211727834036</v>
      </c>
      <c r="AB876" s="4" t="str">
        <f>IF(OR(N876&lt;&gt;"REPORTED",U876=""),"NOT_APPLICABLE",IF(OR(AA876&lt;Unit_Value_Review_QC!$I$6,AA876&gt;Unit_Value_Review_QC!$I$5),"REVIEW","WITHIN_BAND"))</f>
        <v>WITHIN_BAND</v>
      </c>
    </row>
    <row r="877" spans="1:28">
      <c r="A877" s="1" t="s">
        <v>1263</v>
      </c>
      <c r="B877" s="6">
        <v>44105</v>
      </c>
      <c r="C877" s="1">
        <v>202010</v>
      </c>
      <c r="D877" s="1">
        <v>2020</v>
      </c>
      <c r="E877" s="1">
        <v>10</v>
      </c>
      <c r="F877" s="4" t="s">
        <v>278</v>
      </c>
      <c r="G877" s="4" t="s">
        <v>279</v>
      </c>
      <c r="H877" s="1">
        <v>669</v>
      </c>
      <c r="I877" s="4" t="s">
        <v>313</v>
      </c>
      <c r="J877" s="1" t="s">
        <v>314</v>
      </c>
      <c r="K877" s="1" t="s">
        <v>383</v>
      </c>
      <c r="L877" s="1">
        <v>3</v>
      </c>
      <c r="M877" s="1">
        <v>1</v>
      </c>
      <c r="N877" s="1" t="s">
        <v>384</v>
      </c>
      <c r="O877" s="1" t="s">
        <v>385</v>
      </c>
      <c r="P877" s="1">
        <v>0</v>
      </c>
      <c r="Q877" s="8">
        <v>232680</v>
      </c>
      <c r="R877" s="8">
        <v>11137</v>
      </c>
      <c r="S877" s="8">
        <v>47770</v>
      </c>
      <c r="T877" s="8" t="s">
        <v>386</v>
      </c>
      <c r="U877" s="9">
        <f>IF(R877&gt;0,Q877/R877,"")</f>
        <v>20.892520427404147</v>
      </c>
      <c r="V877" s="10">
        <f>SUMIFS(fct_world_monthly!$J$2:$J$361,fct_world_monthly!$C$2:$C$361,C877,fct_world_monthly!$F$2:$F$361,F877)</f>
        <v>24329568</v>
      </c>
      <c r="W877" s="11">
        <f>IF(V877&gt;0,Q877/V877,"")</f>
        <v>9.5636716607545181E-3</v>
      </c>
      <c r="X877" s="1" t="s">
        <v>232</v>
      </c>
      <c r="Y877" s="1" t="s">
        <v>166</v>
      </c>
      <c r="Z877" s="19">
        <f>IF(U877="","",SUMIFS(Unit_Value_Review_QC!$K$10:$K$53,Unit_Value_Review_QC!$I$10:$I$53,"PARTNER|"&amp;F877&amp;"|"&amp;I877))</f>
        <v>20.668787815742178</v>
      </c>
      <c r="AA877" s="20">
        <f>IFERROR(U877/Z877,"")</f>
        <v>1.0108246605295141</v>
      </c>
      <c r="AB877" s="4" t="str">
        <f>IF(OR(N877&lt;&gt;"REPORTED",U877=""),"NOT_APPLICABLE",IF(OR(AA877&lt;Unit_Value_Review_QC!$I$6,AA877&gt;Unit_Value_Review_QC!$I$5),"REVIEW","WITHIN_BAND"))</f>
        <v>WITHIN_BAND</v>
      </c>
    </row>
    <row r="878" spans="1:28">
      <c r="A878" s="1" t="s">
        <v>1264</v>
      </c>
      <c r="B878" s="6">
        <v>44105</v>
      </c>
      <c r="C878" s="1">
        <v>202010</v>
      </c>
      <c r="D878" s="1">
        <v>2020</v>
      </c>
      <c r="E878" s="1">
        <v>10</v>
      </c>
      <c r="F878" s="4" t="s">
        <v>278</v>
      </c>
      <c r="G878" s="4" t="s">
        <v>279</v>
      </c>
      <c r="H878" s="1">
        <v>676</v>
      </c>
      <c r="I878" s="4" t="s">
        <v>316</v>
      </c>
      <c r="J878" s="1" t="s">
        <v>317</v>
      </c>
      <c r="K878" s="1" t="s">
        <v>383</v>
      </c>
      <c r="L878" s="1">
        <v>3</v>
      </c>
      <c r="M878" s="1">
        <v>1</v>
      </c>
      <c r="N878" s="1" t="s">
        <v>384</v>
      </c>
      <c r="O878" s="1" t="s">
        <v>385</v>
      </c>
      <c r="P878" s="1">
        <v>0</v>
      </c>
      <c r="Q878" s="8">
        <v>59659</v>
      </c>
      <c r="R878" s="8">
        <v>3031</v>
      </c>
      <c r="S878" s="8">
        <v>8921</v>
      </c>
      <c r="T878" s="8" t="s">
        <v>386</v>
      </c>
      <c r="U878" s="9">
        <f>IF(R878&gt;0,Q878/R878,"")</f>
        <v>19.68294292312768</v>
      </c>
      <c r="V878" s="10">
        <f>SUMIFS(fct_world_monthly!$J$2:$J$361,fct_world_monthly!$C$2:$C$361,C878,fct_world_monthly!$F$2:$F$361,F878)</f>
        <v>24329568</v>
      </c>
      <c r="W878" s="11">
        <f>IF(V878&gt;0,Q878/V878,"")</f>
        <v>2.4521191662753732E-3</v>
      </c>
      <c r="X878" s="1" t="s">
        <v>232</v>
      </c>
      <c r="Y878" s="1" t="s">
        <v>166</v>
      </c>
      <c r="Z878" s="19">
        <f>IF(U878="","",SUMIFS(Unit_Value_Review_QC!$K$10:$K$53,Unit_Value_Review_QC!$I$10:$I$53,"PARTNER|"&amp;F878&amp;"|"&amp;I878))</f>
        <v>22.71683967704729</v>
      </c>
      <c r="AA878" s="20">
        <f>IFERROR(U878/Z878,"")</f>
        <v>0.86644723486845721</v>
      </c>
      <c r="AB878" s="4" t="str">
        <f>IF(OR(N878&lt;&gt;"REPORTED",U878=""),"NOT_APPLICABLE",IF(OR(AA878&lt;Unit_Value_Review_QC!$I$6,AA878&gt;Unit_Value_Review_QC!$I$5),"REVIEW","WITHIN_BAND"))</f>
        <v>WITHIN_BAND</v>
      </c>
    </row>
    <row r="879" spans="1:28">
      <c r="A879" s="1" t="s">
        <v>1265</v>
      </c>
      <c r="B879" s="6">
        <v>44105</v>
      </c>
      <c r="C879" s="1">
        <v>202010</v>
      </c>
      <c r="D879" s="1">
        <v>2020</v>
      </c>
      <c r="E879" s="1">
        <v>10</v>
      </c>
      <c r="F879" s="4" t="s">
        <v>278</v>
      </c>
      <c r="G879" s="4" t="s">
        <v>279</v>
      </c>
      <c r="H879" s="1">
        <v>690</v>
      </c>
      <c r="I879" s="4" t="s">
        <v>319</v>
      </c>
      <c r="J879" s="1" t="s">
        <v>320</v>
      </c>
      <c r="K879" s="1" t="s">
        <v>383</v>
      </c>
      <c r="L879" s="1">
        <v>3</v>
      </c>
      <c r="M879" s="1">
        <v>1</v>
      </c>
      <c r="N879" s="1" t="s">
        <v>384</v>
      </c>
      <c r="O879" s="1" t="s">
        <v>385</v>
      </c>
      <c r="P879" s="1">
        <v>0</v>
      </c>
      <c r="Q879" s="8">
        <v>718665</v>
      </c>
      <c r="R879" s="8">
        <v>23743</v>
      </c>
      <c r="S879" s="8">
        <v>75678</v>
      </c>
      <c r="T879" s="8" t="s">
        <v>386</v>
      </c>
      <c r="U879" s="9">
        <f>IF(R879&gt;0,Q879/R879,"")</f>
        <v>30.268500189529547</v>
      </c>
      <c r="V879" s="10">
        <f>SUMIFS(fct_world_monthly!$J$2:$J$361,fct_world_monthly!$C$2:$C$361,C879,fct_world_monthly!$F$2:$F$361,F879)</f>
        <v>24329568</v>
      </c>
      <c r="W879" s="11">
        <f>IF(V879&gt;0,Q879/V879,"")</f>
        <v>2.9538748900103776E-2</v>
      </c>
      <c r="X879" s="1" t="s">
        <v>232</v>
      </c>
      <c r="Y879" s="1" t="s">
        <v>166</v>
      </c>
      <c r="Z879" s="19">
        <f>IF(U879="","",SUMIFS(Unit_Value_Review_QC!$K$10:$K$53,Unit_Value_Review_QC!$I$10:$I$53,"PARTNER|"&amp;F879&amp;"|"&amp;I879))</f>
        <v>28.158453665195097</v>
      </c>
      <c r="AA879" s="20">
        <f>IFERROR(U879/Z879,"")</f>
        <v>1.0749347442662502</v>
      </c>
      <c r="AB879" s="4" t="str">
        <f>IF(OR(N879&lt;&gt;"REPORTED",U879=""),"NOT_APPLICABLE",IF(OR(AA879&lt;Unit_Value_Review_QC!$I$6,AA879&gt;Unit_Value_Review_QC!$I$5),"REVIEW","WITHIN_BAND"))</f>
        <v>WITHIN_BAND</v>
      </c>
    </row>
    <row r="880" spans="1:28">
      <c r="A880" s="1" t="s">
        <v>1266</v>
      </c>
      <c r="B880" s="6">
        <v>44105</v>
      </c>
      <c r="C880" s="1">
        <v>202010</v>
      </c>
      <c r="D880" s="1">
        <v>2020</v>
      </c>
      <c r="E880" s="1">
        <v>10</v>
      </c>
      <c r="F880" s="4" t="s">
        <v>278</v>
      </c>
      <c r="G880" s="4" t="s">
        <v>279</v>
      </c>
      <c r="H880" s="1">
        <v>696</v>
      </c>
      <c r="I880" s="4" t="s">
        <v>322</v>
      </c>
      <c r="J880" s="1" t="s">
        <v>323</v>
      </c>
      <c r="K880" s="1" t="s">
        <v>383</v>
      </c>
      <c r="L880" s="1">
        <v>3</v>
      </c>
      <c r="M880" s="1">
        <v>1</v>
      </c>
      <c r="N880" s="1" t="s">
        <v>384</v>
      </c>
      <c r="O880" s="1" t="s">
        <v>385</v>
      </c>
      <c r="P880" s="1">
        <v>0</v>
      </c>
      <c r="Q880" s="8">
        <v>574443</v>
      </c>
      <c r="R880" s="8">
        <v>25721</v>
      </c>
      <c r="S880" s="8">
        <v>69623</v>
      </c>
      <c r="T880" s="8" t="s">
        <v>386</v>
      </c>
      <c r="U880" s="9">
        <f>IF(R880&gt;0,Q880/R880,"")</f>
        <v>22.333618444072936</v>
      </c>
      <c r="V880" s="10">
        <f>SUMIFS(fct_world_monthly!$J$2:$J$361,fct_world_monthly!$C$2:$C$361,C880,fct_world_monthly!$F$2:$F$361,F880)</f>
        <v>24329568</v>
      </c>
      <c r="W880" s="11">
        <f>IF(V880&gt;0,Q880/V880,"")</f>
        <v>2.3610900119558225E-2</v>
      </c>
      <c r="X880" s="1" t="s">
        <v>232</v>
      </c>
      <c r="Y880" s="1" t="s">
        <v>166</v>
      </c>
      <c r="Z880" s="19">
        <f>IF(U880="","",SUMIFS(Unit_Value_Review_QC!$K$10:$K$53,Unit_Value_Review_QC!$I$10:$I$53,"PARTNER|"&amp;F880&amp;"|"&amp;I880))</f>
        <v>25.266638688646662</v>
      </c>
      <c r="AA880" s="20">
        <f>IFERROR(U880/Z880,"")</f>
        <v>0.88391727602881931</v>
      </c>
      <c r="AB880" s="4" t="str">
        <f>IF(OR(N880&lt;&gt;"REPORTED",U880=""),"NOT_APPLICABLE",IF(OR(AA880&lt;Unit_Value_Review_QC!$I$6,AA880&gt;Unit_Value_Review_QC!$I$5),"REVIEW","WITHIN_BAND"))</f>
        <v>WITHIN_BAND</v>
      </c>
    </row>
    <row r="881" spans="1:28">
      <c r="A881" s="1" t="s">
        <v>1267</v>
      </c>
      <c r="B881" s="6">
        <v>44105</v>
      </c>
      <c r="C881" s="1">
        <v>202010</v>
      </c>
      <c r="D881" s="1">
        <v>2020</v>
      </c>
      <c r="E881" s="1">
        <v>10</v>
      </c>
      <c r="F881" s="4" t="s">
        <v>278</v>
      </c>
      <c r="G881" s="4" t="s">
        <v>279</v>
      </c>
      <c r="H881" s="1">
        <v>720</v>
      </c>
      <c r="I881" s="4" t="s">
        <v>325</v>
      </c>
      <c r="J881" s="1" t="s">
        <v>326</v>
      </c>
      <c r="K881" s="1" t="s">
        <v>383</v>
      </c>
      <c r="L881" s="1">
        <v>3</v>
      </c>
      <c r="M881" s="1">
        <v>1</v>
      </c>
      <c r="N881" s="1" t="s">
        <v>384</v>
      </c>
      <c r="O881" s="1" t="s">
        <v>385</v>
      </c>
      <c r="P881" s="1">
        <v>0</v>
      </c>
      <c r="Q881" s="8">
        <v>1783334</v>
      </c>
      <c r="R881" s="8">
        <v>82341</v>
      </c>
      <c r="S881" s="8">
        <v>243742</v>
      </c>
      <c r="T881" s="8" t="s">
        <v>386</v>
      </c>
      <c r="U881" s="9">
        <f>IF(R881&gt;0,Q881/R881,"")</f>
        <v>21.657910397007566</v>
      </c>
      <c r="V881" s="10">
        <f>SUMIFS(fct_world_monthly!$J$2:$J$361,fct_world_monthly!$C$2:$C$361,C881,fct_world_monthly!$F$2:$F$361,F881)</f>
        <v>24329568</v>
      </c>
      <c r="W881" s="11">
        <f>IF(V881&gt;0,Q881/V881,"")</f>
        <v>7.3299040903644488E-2</v>
      </c>
      <c r="X881" s="1" t="s">
        <v>232</v>
      </c>
      <c r="Y881" s="1" t="s">
        <v>166</v>
      </c>
      <c r="Z881" s="19">
        <f>IF(U881="","",SUMIFS(Unit_Value_Review_QC!$K$10:$K$53,Unit_Value_Review_QC!$I$10:$I$53,"PARTNER|"&amp;F881&amp;"|"&amp;I881))</f>
        <v>23.211497613909994</v>
      </c>
      <c r="AA881" s="20">
        <f>IFERROR(U881/Z881,"")</f>
        <v>0.93306820426910297</v>
      </c>
      <c r="AB881" s="4" t="str">
        <f>IF(OR(N881&lt;&gt;"REPORTED",U881=""),"NOT_APPLICABLE",IF(OR(AA881&lt;Unit_Value_Review_QC!$I$6,AA881&gt;Unit_Value_Review_QC!$I$5),"REVIEW","WITHIN_BAND"))</f>
        <v>WITHIN_BAND</v>
      </c>
    </row>
    <row r="882" spans="1:28">
      <c r="A882" s="1" t="s">
        <v>1268</v>
      </c>
      <c r="B882" s="6">
        <v>44136</v>
      </c>
      <c r="C882" s="1">
        <v>202011</v>
      </c>
      <c r="D882" s="1">
        <v>2020</v>
      </c>
      <c r="E882" s="1">
        <v>11</v>
      </c>
      <c r="F882" s="4" t="s">
        <v>256</v>
      </c>
      <c r="G882" s="4" t="s">
        <v>258</v>
      </c>
      <c r="H882" s="1">
        <v>52</v>
      </c>
      <c r="I882" s="4" t="s">
        <v>296</v>
      </c>
      <c r="J882" s="1" t="s">
        <v>297</v>
      </c>
      <c r="K882" s="1" t="s">
        <v>383</v>
      </c>
      <c r="L882" s="1">
        <v>3</v>
      </c>
      <c r="M882" s="1">
        <v>1</v>
      </c>
      <c r="N882" s="1" t="s">
        <v>384</v>
      </c>
      <c r="O882" s="1" t="s">
        <v>385</v>
      </c>
      <c r="P882" s="1">
        <v>0</v>
      </c>
      <c r="Q882" s="8">
        <v>14135198</v>
      </c>
      <c r="R882" s="8">
        <v>720822</v>
      </c>
      <c r="S882" s="8">
        <v>3454666</v>
      </c>
      <c r="T882" s="8" t="s">
        <v>386</v>
      </c>
      <c r="U882" s="9">
        <f>IF(R882&gt;0,Q882/R882,"")</f>
        <v>19.609831553420957</v>
      </c>
      <c r="V882" s="10">
        <f>SUMIFS(fct_world_monthly!$J$2:$J$361,fct_world_monthly!$C$2:$C$361,C882,fct_world_monthly!$F$2:$F$361,F882)</f>
        <v>98609551</v>
      </c>
      <c r="W882" s="11">
        <f>IF(V882&gt;0,Q882/V882,"")</f>
        <v>0.14334512079869424</v>
      </c>
      <c r="X882" s="1" t="s">
        <v>232</v>
      </c>
      <c r="Y882" s="1" t="s">
        <v>166</v>
      </c>
      <c r="Z882" s="19">
        <f>IF(U882="","",SUMIFS(Unit_Value_Review_QC!$K$10:$K$53,Unit_Value_Review_QC!$I$10:$I$53,"PARTNER|"&amp;F882&amp;"|"&amp;I882))</f>
        <v>20.461444760337919</v>
      </c>
      <c r="AA882" s="20">
        <f>IFERROR(U882/Z882,"")</f>
        <v>0.95837961508134983</v>
      </c>
      <c r="AB882" s="4" t="str">
        <f>IF(OR(N882&lt;&gt;"REPORTED",U882=""),"NOT_APPLICABLE",IF(OR(AA882&lt;Unit_Value_Review_QC!$I$6,AA882&gt;Unit_Value_Review_QC!$I$5),"REVIEW","WITHIN_BAND"))</f>
        <v>WITHIN_BAND</v>
      </c>
    </row>
    <row r="883" spans="1:28">
      <c r="A883" s="1" t="s">
        <v>1269</v>
      </c>
      <c r="B883" s="6">
        <v>44136</v>
      </c>
      <c r="C883" s="1">
        <v>202011</v>
      </c>
      <c r="D883" s="1">
        <v>2020</v>
      </c>
      <c r="E883" s="1">
        <v>11</v>
      </c>
      <c r="F883" s="4" t="s">
        <v>256</v>
      </c>
      <c r="G883" s="4" t="s">
        <v>258</v>
      </c>
      <c r="H883" s="1">
        <v>204</v>
      </c>
      <c r="I883" s="4" t="s">
        <v>301</v>
      </c>
      <c r="J883" s="1" t="s">
        <v>302</v>
      </c>
      <c r="K883" s="1" t="s">
        <v>383</v>
      </c>
      <c r="L883" s="1">
        <v>3</v>
      </c>
      <c r="M883" s="1">
        <v>1</v>
      </c>
      <c r="N883" s="1" t="s">
        <v>384</v>
      </c>
      <c r="O883" s="1" t="s">
        <v>385</v>
      </c>
      <c r="P883" s="1">
        <v>0</v>
      </c>
      <c r="Q883" s="8">
        <v>270153</v>
      </c>
      <c r="R883" s="8">
        <v>39283</v>
      </c>
      <c r="S883" s="8">
        <v>264647</v>
      </c>
      <c r="T883" s="8" t="s">
        <v>386</v>
      </c>
      <c r="U883" s="9">
        <f>IF(R883&gt;0,Q883/R883,"")</f>
        <v>6.8770969630629022</v>
      </c>
      <c r="V883" s="10">
        <f>SUMIFS(fct_world_monthly!$J$2:$J$361,fct_world_monthly!$C$2:$C$361,C883,fct_world_monthly!$F$2:$F$361,F883)</f>
        <v>98609551</v>
      </c>
      <c r="W883" s="11">
        <f>IF(V883&gt;0,Q883/V883,"")</f>
        <v>2.739623061461866E-3</v>
      </c>
      <c r="X883" s="1" t="s">
        <v>232</v>
      </c>
      <c r="Y883" s="1" t="s">
        <v>166</v>
      </c>
      <c r="Z883" s="19">
        <f>IF(U883="","",SUMIFS(Unit_Value_Review_QC!$K$10:$K$53,Unit_Value_Review_QC!$I$10:$I$53,"PARTNER|"&amp;F883&amp;"|"&amp;I883))</f>
        <v>7.8392981154747989</v>
      </c>
      <c r="AA883" s="20">
        <f>IFERROR(U883/Z883,"")</f>
        <v>0.87725927267487014</v>
      </c>
      <c r="AB883" s="4" t="str">
        <f>IF(OR(N883&lt;&gt;"REPORTED",U883=""),"NOT_APPLICABLE",IF(OR(AA883&lt;Unit_Value_Review_QC!$I$6,AA883&gt;Unit_Value_Review_QC!$I$5),"REVIEW","WITHIN_BAND"))</f>
        <v>WITHIN_BAND</v>
      </c>
    </row>
    <row r="884" spans="1:28">
      <c r="A884" s="1" t="s">
        <v>1270</v>
      </c>
      <c r="B884" s="6">
        <v>44136</v>
      </c>
      <c r="C884" s="1">
        <v>202011</v>
      </c>
      <c r="D884" s="1">
        <v>2020</v>
      </c>
      <c r="E884" s="1">
        <v>11</v>
      </c>
      <c r="F884" s="4" t="s">
        <v>256</v>
      </c>
      <c r="G884" s="4" t="s">
        <v>258</v>
      </c>
      <c r="H884" s="1">
        <v>662</v>
      </c>
      <c r="I884" s="4" t="s">
        <v>304</v>
      </c>
      <c r="J884" s="1" t="s">
        <v>305</v>
      </c>
      <c r="K884" s="1" t="s">
        <v>383</v>
      </c>
      <c r="L884" s="1">
        <v>3</v>
      </c>
      <c r="M884" s="1">
        <v>1</v>
      </c>
      <c r="N884" s="1" t="s">
        <v>384</v>
      </c>
      <c r="O884" s="1" t="s">
        <v>385</v>
      </c>
      <c r="P884" s="1">
        <v>0</v>
      </c>
      <c r="Q884" s="8">
        <v>3526380</v>
      </c>
      <c r="R884" s="8">
        <v>375295</v>
      </c>
      <c r="S884" s="8">
        <v>1299680</v>
      </c>
      <c r="T884" s="8" t="s">
        <v>386</v>
      </c>
      <c r="U884" s="9">
        <f>IF(R884&gt;0,Q884/R884,"")</f>
        <v>9.3962882532407832</v>
      </c>
      <c r="V884" s="10">
        <f>SUMIFS(fct_world_monthly!$J$2:$J$361,fct_world_monthly!$C$2:$C$361,C884,fct_world_monthly!$F$2:$F$361,F884)</f>
        <v>98609551</v>
      </c>
      <c r="W884" s="11">
        <f>IF(V884&gt;0,Q884/V884,"")</f>
        <v>3.5761039009294344E-2</v>
      </c>
      <c r="X884" s="1" t="s">
        <v>232</v>
      </c>
      <c r="Y884" s="1" t="s">
        <v>166</v>
      </c>
      <c r="Z884" s="19">
        <f>IF(U884="","",SUMIFS(Unit_Value_Review_QC!$K$10:$K$53,Unit_Value_Review_QC!$I$10:$I$53,"PARTNER|"&amp;F884&amp;"|"&amp;I884))</f>
        <v>10.235891461787936</v>
      </c>
      <c r="AA884" s="20">
        <f>IFERROR(U884/Z884,"")</f>
        <v>0.91797458856597758</v>
      </c>
      <c r="AB884" s="4" t="str">
        <f>IF(OR(N884&lt;&gt;"REPORTED",U884=""),"NOT_APPLICABLE",IF(OR(AA884&lt;Unit_Value_Review_QC!$I$6,AA884&gt;Unit_Value_Review_QC!$I$5),"REVIEW","WITHIN_BAND"))</f>
        <v>WITHIN_BAND</v>
      </c>
    </row>
    <row r="885" spans="1:28">
      <c r="A885" s="1" t="s">
        <v>1271</v>
      </c>
      <c r="B885" s="6">
        <v>44136</v>
      </c>
      <c r="C885" s="1">
        <v>202011</v>
      </c>
      <c r="D885" s="1">
        <v>2020</v>
      </c>
      <c r="E885" s="1">
        <v>11</v>
      </c>
      <c r="F885" s="4" t="s">
        <v>256</v>
      </c>
      <c r="G885" s="4" t="s">
        <v>258</v>
      </c>
      <c r="H885" s="1">
        <v>664</v>
      </c>
      <c r="I885" s="4" t="s">
        <v>307</v>
      </c>
      <c r="J885" s="1" t="s">
        <v>308</v>
      </c>
      <c r="K885" s="1" t="s">
        <v>383</v>
      </c>
      <c r="L885" s="1">
        <v>3</v>
      </c>
      <c r="M885" s="1">
        <v>1</v>
      </c>
      <c r="N885" s="1" t="s">
        <v>384</v>
      </c>
      <c r="O885" s="1" t="s">
        <v>385</v>
      </c>
      <c r="P885" s="1">
        <v>0</v>
      </c>
      <c r="Q885" s="8">
        <v>4207704</v>
      </c>
      <c r="R885" s="8">
        <v>318114</v>
      </c>
      <c r="S885" s="8">
        <v>1639103</v>
      </c>
      <c r="T885" s="8" t="s">
        <v>386</v>
      </c>
      <c r="U885" s="9">
        <f>IF(R885&gt;0,Q885/R885,"")</f>
        <v>13.227031818781946</v>
      </c>
      <c r="V885" s="10">
        <f>SUMIFS(fct_world_monthly!$J$2:$J$361,fct_world_monthly!$C$2:$C$361,C885,fct_world_monthly!$F$2:$F$361,F885)</f>
        <v>98609551</v>
      </c>
      <c r="W885" s="11">
        <f>IF(V885&gt;0,Q885/V885,"")</f>
        <v>4.267034944718489E-2</v>
      </c>
      <c r="X885" s="1" t="s">
        <v>232</v>
      </c>
      <c r="Y885" s="1" t="s">
        <v>166</v>
      </c>
      <c r="Z885" s="19">
        <f>IF(U885="","",SUMIFS(Unit_Value_Review_QC!$K$10:$K$53,Unit_Value_Review_QC!$I$10:$I$53,"PARTNER|"&amp;F885&amp;"|"&amp;I885))</f>
        <v>13.594059812928137</v>
      </c>
      <c r="AA885" s="20">
        <f>IFERROR(U885/Z885,"")</f>
        <v>0.97300085484417664</v>
      </c>
      <c r="AB885" s="4" t="str">
        <f>IF(OR(N885&lt;&gt;"REPORTED",U885=""),"NOT_APPLICABLE",IF(OR(AA885&lt;Unit_Value_Review_QC!$I$6,AA885&gt;Unit_Value_Review_QC!$I$5),"REVIEW","WITHIN_BAND"))</f>
        <v>WITHIN_BAND</v>
      </c>
    </row>
    <row r="886" spans="1:28">
      <c r="A886" s="1" t="s">
        <v>1272</v>
      </c>
      <c r="B886" s="6">
        <v>44136</v>
      </c>
      <c r="C886" s="1">
        <v>202011</v>
      </c>
      <c r="D886" s="1">
        <v>2020</v>
      </c>
      <c r="E886" s="1">
        <v>11</v>
      </c>
      <c r="F886" s="4" t="s">
        <v>256</v>
      </c>
      <c r="G886" s="4" t="s">
        <v>258</v>
      </c>
      <c r="H886" s="1">
        <v>666</v>
      </c>
      <c r="I886" s="4" t="s">
        <v>310</v>
      </c>
      <c r="J886" s="1" t="s">
        <v>311</v>
      </c>
      <c r="K886" s="1" t="s">
        <v>383</v>
      </c>
      <c r="L886" s="1">
        <v>3</v>
      </c>
      <c r="M886" s="1">
        <v>1</v>
      </c>
      <c r="N886" s="1" t="s">
        <v>384</v>
      </c>
      <c r="O886" s="1" t="s">
        <v>385</v>
      </c>
      <c r="P886" s="1">
        <v>0</v>
      </c>
      <c r="Q886" s="8">
        <v>20487857</v>
      </c>
      <c r="R886" s="8">
        <v>2157651</v>
      </c>
      <c r="S886" s="8">
        <v>12695500</v>
      </c>
      <c r="T886" s="8" t="s">
        <v>386</v>
      </c>
      <c r="U886" s="9">
        <f>IF(R886&gt;0,Q886/R886,"")</f>
        <v>9.4954452782215473</v>
      </c>
      <c r="V886" s="10">
        <f>SUMIFS(fct_world_monthly!$J$2:$J$361,fct_world_monthly!$C$2:$C$361,C886,fct_world_monthly!$F$2:$F$361,F886)</f>
        <v>98609551</v>
      </c>
      <c r="W886" s="11">
        <f>IF(V886&gt;0,Q886/V886,"")</f>
        <v>0.20776747071893675</v>
      </c>
      <c r="X886" s="1" t="s">
        <v>232</v>
      </c>
      <c r="Y886" s="1" t="s">
        <v>166</v>
      </c>
      <c r="Z886" s="19">
        <f>IF(U886="","",SUMIFS(Unit_Value_Review_QC!$K$10:$K$53,Unit_Value_Review_QC!$I$10:$I$53,"PARTNER|"&amp;F886&amp;"|"&amp;I886))</f>
        <v>10.323147527272614</v>
      </c>
      <c r="AA886" s="20">
        <f>IFERROR(U886/Z886,"")</f>
        <v>0.91982074780348067</v>
      </c>
      <c r="AB886" s="4" t="str">
        <f>IF(OR(N886&lt;&gt;"REPORTED",U886=""),"NOT_APPLICABLE",IF(OR(AA886&lt;Unit_Value_Review_QC!$I$6,AA886&gt;Unit_Value_Review_QC!$I$5),"REVIEW","WITHIN_BAND"))</f>
        <v>WITHIN_BAND</v>
      </c>
    </row>
    <row r="887" spans="1:28">
      <c r="A887" s="1" t="s">
        <v>1273</v>
      </c>
      <c r="B887" s="6">
        <v>44136</v>
      </c>
      <c r="C887" s="1">
        <v>202011</v>
      </c>
      <c r="D887" s="1">
        <v>2020</v>
      </c>
      <c r="E887" s="1">
        <v>11</v>
      </c>
      <c r="F887" s="4" t="s">
        <v>256</v>
      </c>
      <c r="G887" s="4" t="s">
        <v>258</v>
      </c>
      <c r="H887" s="1">
        <v>669</v>
      </c>
      <c r="I887" s="4" t="s">
        <v>313</v>
      </c>
      <c r="J887" s="1" t="s">
        <v>314</v>
      </c>
      <c r="K887" s="1" t="s">
        <v>383</v>
      </c>
      <c r="L887" s="1">
        <v>3</v>
      </c>
      <c r="M887" s="1">
        <v>1</v>
      </c>
      <c r="N887" s="1" t="s">
        <v>384</v>
      </c>
      <c r="O887" s="1" t="s">
        <v>385</v>
      </c>
      <c r="P887" s="1">
        <v>0</v>
      </c>
      <c r="Q887" s="8">
        <v>1525086</v>
      </c>
      <c r="R887" s="8">
        <v>113622</v>
      </c>
      <c r="S887" s="8">
        <v>567312</v>
      </c>
      <c r="T887" s="8" t="s">
        <v>386</v>
      </c>
      <c r="U887" s="9">
        <f>IF(R887&gt;0,Q887/R887,"")</f>
        <v>13.422453398109521</v>
      </c>
      <c r="V887" s="10">
        <f>SUMIFS(fct_world_monthly!$J$2:$J$361,fct_world_monthly!$C$2:$C$361,C887,fct_world_monthly!$F$2:$F$361,F887)</f>
        <v>98609551</v>
      </c>
      <c r="W887" s="11">
        <f>IF(V887&gt;0,Q887/V887,"")</f>
        <v>1.5465905528765667E-2</v>
      </c>
      <c r="X887" s="1" t="s">
        <v>232</v>
      </c>
      <c r="Y887" s="1" t="s">
        <v>166</v>
      </c>
      <c r="Z887" s="19">
        <f>IF(U887="","",SUMIFS(Unit_Value_Review_QC!$K$10:$K$53,Unit_Value_Review_QC!$I$10:$I$53,"PARTNER|"&amp;F887&amp;"|"&amp;I887))</f>
        <v>13.552232139720488</v>
      </c>
      <c r="AA887" s="20">
        <f>IFERROR(U887/Z887,"")</f>
        <v>0.99042381061119844</v>
      </c>
      <c r="AB887" s="4" t="str">
        <f>IF(OR(N887&lt;&gt;"REPORTED",U887=""),"NOT_APPLICABLE",IF(OR(AA887&lt;Unit_Value_Review_QC!$I$6,AA887&gt;Unit_Value_Review_QC!$I$5),"REVIEW","WITHIN_BAND"))</f>
        <v>WITHIN_BAND</v>
      </c>
    </row>
    <row r="888" spans="1:28">
      <c r="A888" s="1" t="s">
        <v>1274</v>
      </c>
      <c r="B888" s="6">
        <v>44136</v>
      </c>
      <c r="C888" s="1">
        <v>202011</v>
      </c>
      <c r="D888" s="1">
        <v>2020</v>
      </c>
      <c r="E888" s="1">
        <v>11</v>
      </c>
      <c r="F888" s="4" t="s">
        <v>256</v>
      </c>
      <c r="G888" s="4" t="s">
        <v>258</v>
      </c>
      <c r="H888" s="1">
        <v>676</v>
      </c>
      <c r="I888" s="4" t="s">
        <v>316</v>
      </c>
      <c r="J888" s="1" t="s">
        <v>317</v>
      </c>
      <c r="K888" s="1" t="s">
        <v>383</v>
      </c>
      <c r="L888" s="1">
        <v>3</v>
      </c>
      <c r="M888" s="1">
        <v>0</v>
      </c>
      <c r="N888" s="1" t="s">
        <v>998</v>
      </c>
      <c r="O888" s="1"/>
      <c r="P888" s="1">
        <v>0</v>
      </c>
      <c r="Q888" s="8">
        <v>0</v>
      </c>
      <c r="R888" s="8">
        <v>0</v>
      </c>
      <c r="S888" s="8">
        <v>0</v>
      </c>
      <c r="T888" s="8" t="s">
        <v>999</v>
      </c>
      <c r="U888" s="9" t="str">
        <f>IF(R888&gt;0,Q888/R888,"")</f>
        <v/>
      </c>
      <c r="V888" s="10">
        <f>SUMIFS(fct_world_monthly!$J$2:$J$361,fct_world_monthly!$C$2:$C$361,C888,fct_world_monthly!$F$2:$F$361,F888)</f>
        <v>98609551</v>
      </c>
      <c r="W888" s="11">
        <f>IF(V888&gt;0,Q888/V888,"")</f>
        <v>0</v>
      </c>
      <c r="X888" s="1" t="s">
        <v>232</v>
      </c>
      <c r="Y888" s="1" t="s">
        <v>166</v>
      </c>
      <c r="Z888" s="19" t="str">
        <f>IF(U888="","",SUMIFS(Unit_Value_Review_QC!$K$10:$K$53,Unit_Value_Review_QC!$I$10:$I$53,"PARTNER|"&amp;F888&amp;"|"&amp;I888))</f>
        <v/>
      </c>
      <c r="AA888" s="20" t="str">
        <f>IFERROR(U888/Z888,"")</f>
        <v/>
      </c>
      <c r="AB888" s="4" t="str">
        <f>IF(OR(N888&lt;&gt;"REPORTED",U888=""),"NOT_APPLICABLE",IF(OR(AA888&lt;Unit_Value_Review_QC!$I$6,AA888&gt;Unit_Value_Review_QC!$I$5),"REVIEW","WITHIN_BAND"))</f>
        <v>NOT_APPLICABLE</v>
      </c>
    </row>
    <row r="889" spans="1:28">
      <c r="A889" s="1" t="s">
        <v>1275</v>
      </c>
      <c r="B889" s="6">
        <v>44136</v>
      </c>
      <c r="C889" s="1">
        <v>202011</v>
      </c>
      <c r="D889" s="1">
        <v>2020</v>
      </c>
      <c r="E889" s="1">
        <v>11</v>
      </c>
      <c r="F889" s="4" t="s">
        <v>256</v>
      </c>
      <c r="G889" s="4" t="s">
        <v>258</v>
      </c>
      <c r="H889" s="1">
        <v>690</v>
      </c>
      <c r="I889" s="4" t="s">
        <v>319</v>
      </c>
      <c r="J889" s="1" t="s">
        <v>320</v>
      </c>
      <c r="K889" s="1" t="s">
        <v>383</v>
      </c>
      <c r="L889" s="1">
        <v>3</v>
      </c>
      <c r="M889" s="1">
        <v>1</v>
      </c>
      <c r="N889" s="1" t="s">
        <v>384</v>
      </c>
      <c r="O889" s="1" t="s">
        <v>385</v>
      </c>
      <c r="P889" s="1">
        <v>0</v>
      </c>
      <c r="Q889" s="8">
        <v>949902</v>
      </c>
      <c r="R889" s="8">
        <v>45544</v>
      </c>
      <c r="S889" s="8">
        <v>377033</v>
      </c>
      <c r="T889" s="8" t="s">
        <v>386</v>
      </c>
      <c r="U889" s="9">
        <f>IF(R889&gt;0,Q889/R889,"")</f>
        <v>20.856797821886527</v>
      </c>
      <c r="V889" s="10">
        <f>SUMIFS(fct_world_monthly!$J$2:$J$361,fct_world_monthly!$C$2:$C$361,C889,fct_world_monthly!$F$2:$F$361,F889)</f>
        <v>98609551</v>
      </c>
      <c r="W889" s="11">
        <f>IF(V889&gt;0,Q889/V889,"")</f>
        <v>9.6329614156746343E-3</v>
      </c>
      <c r="X889" s="1" t="s">
        <v>232</v>
      </c>
      <c r="Y889" s="1" t="s">
        <v>166</v>
      </c>
      <c r="Z889" s="19">
        <f>IF(U889="","",SUMIFS(Unit_Value_Review_QC!$K$10:$K$53,Unit_Value_Review_QC!$I$10:$I$53,"PARTNER|"&amp;F889&amp;"|"&amp;I889))</f>
        <v>21.029827109089425</v>
      </c>
      <c r="AA889" s="20">
        <f>IFERROR(U889/Z889,"")</f>
        <v>0.99177219639965031</v>
      </c>
      <c r="AB889" s="4" t="str">
        <f>IF(OR(N889&lt;&gt;"REPORTED",U889=""),"NOT_APPLICABLE",IF(OR(AA889&lt;Unit_Value_Review_QC!$I$6,AA889&gt;Unit_Value_Review_QC!$I$5),"REVIEW","WITHIN_BAND"))</f>
        <v>WITHIN_BAND</v>
      </c>
    </row>
    <row r="890" spans="1:28">
      <c r="A890" s="1" t="s">
        <v>1276</v>
      </c>
      <c r="B890" s="6">
        <v>44136</v>
      </c>
      <c r="C890" s="1">
        <v>202011</v>
      </c>
      <c r="D890" s="1">
        <v>2020</v>
      </c>
      <c r="E890" s="1">
        <v>11</v>
      </c>
      <c r="F890" s="4" t="s">
        <v>256</v>
      </c>
      <c r="G890" s="4" t="s">
        <v>258</v>
      </c>
      <c r="H890" s="1">
        <v>696</v>
      </c>
      <c r="I890" s="4" t="s">
        <v>322</v>
      </c>
      <c r="J890" s="1" t="s">
        <v>323</v>
      </c>
      <c r="K890" s="1" t="s">
        <v>383</v>
      </c>
      <c r="L890" s="1">
        <v>3</v>
      </c>
      <c r="M890" s="1">
        <v>1</v>
      </c>
      <c r="N890" s="1" t="s">
        <v>384</v>
      </c>
      <c r="O890" s="1" t="s">
        <v>385</v>
      </c>
      <c r="P890" s="1">
        <v>0</v>
      </c>
      <c r="Q890" s="8">
        <v>494473</v>
      </c>
      <c r="R890" s="8">
        <v>23630</v>
      </c>
      <c r="S890" s="8">
        <v>123306</v>
      </c>
      <c r="T890" s="8" t="s">
        <v>386</v>
      </c>
      <c r="U890" s="9">
        <f>IF(R890&gt;0,Q890/R890,"")</f>
        <v>20.925645366060092</v>
      </c>
      <c r="V890" s="10">
        <f>SUMIFS(fct_world_monthly!$J$2:$J$361,fct_world_monthly!$C$2:$C$361,C890,fct_world_monthly!$F$2:$F$361,F890)</f>
        <v>98609551</v>
      </c>
      <c r="W890" s="11">
        <f>IF(V890&gt;0,Q890/V890,"")</f>
        <v>5.0144534173976714E-3</v>
      </c>
      <c r="X890" s="1" t="s">
        <v>232</v>
      </c>
      <c r="Y890" s="1" t="s">
        <v>166</v>
      </c>
      <c r="Z890" s="19">
        <f>IF(U890="","",SUMIFS(Unit_Value_Review_QC!$K$10:$K$53,Unit_Value_Review_QC!$I$10:$I$53,"PARTNER|"&amp;F890&amp;"|"&amp;I890))</f>
        <v>18.09118149032647</v>
      </c>
      <c r="AA890" s="20">
        <f>IFERROR(U890/Z890,"")</f>
        <v>1.156676548585245</v>
      </c>
      <c r="AB890" s="4" t="str">
        <f>IF(OR(N890&lt;&gt;"REPORTED",U890=""),"NOT_APPLICABLE",IF(OR(AA890&lt;Unit_Value_Review_QC!$I$6,AA890&gt;Unit_Value_Review_QC!$I$5),"REVIEW","WITHIN_BAND"))</f>
        <v>WITHIN_BAND</v>
      </c>
    </row>
    <row r="891" spans="1:28">
      <c r="A891" s="1" t="s">
        <v>1277</v>
      </c>
      <c r="B891" s="6">
        <v>44136</v>
      </c>
      <c r="C891" s="1">
        <v>202011</v>
      </c>
      <c r="D891" s="1">
        <v>2020</v>
      </c>
      <c r="E891" s="1">
        <v>11</v>
      </c>
      <c r="F891" s="4" t="s">
        <v>256</v>
      </c>
      <c r="G891" s="4" t="s">
        <v>258</v>
      </c>
      <c r="H891" s="1">
        <v>720</v>
      </c>
      <c r="I891" s="4" t="s">
        <v>325</v>
      </c>
      <c r="J891" s="1" t="s">
        <v>326</v>
      </c>
      <c r="K891" s="1" t="s">
        <v>383</v>
      </c>
      <c r="L891" s="1">
        <v>3</v>
      </c>
      <c r="M891" s="1">
        <v>1</v>
      </c>
      <c r="N891" s="1" t="s">
        <v>384</v>
      </c>
      <c r="O891" s="1" t="s">
        <v>385</v>
      </c>
      <c r="P891" s="1">
        <v>0</v>
      </c>
      <c r="Q891" s="8">
        <v>5010506</v>
      </c>
      <c r="R891" s="8">
        <v>325891</v>
      </c>
      <c r="S891" s="8">
        <v>1385483</v>
      </c>
      <c r="T891" s="8" t="s">
        <v>386</v>
      </c>
      <c r="U891" s="9">
        <f>IF(R891&gt;0,Q891/R891,"")</f>
        <v>15.374790957712856</v>
      </c>
      <c r="V891" s="10">
        <f>SUMIFS(fct_world_monthly!$J$2:$J$361,fct_world_monthly!$C$2:$C$361,C891,fct_world_monthly!$F$2:$F$361,F891)</f>
        <v>98609551</v>
      </c>
      <c r="W891" s="11">
        <f>IF(V891&gt;0,Q891/V891,"")</f>
        <v>5.0811568952382716E-2</v>
      </c>
      <c r="X891" s="1" t="s">
        <v>232</v>
      </c>
      <c r="Y891" s="1" t="s">
        <v>166</v>
      </c>
      <c r="Z891" s="19">
        <f>IF(U891="","",SUMIFS(Unit_Value_Review_QC!$K$10:$K$53,Unit_Value_Review_QC!$I$10:$I$53,"PARTNER|"&amp;F891&amp;"|"&amp;I891))</f>
        <v>18.213915185849537</v>
      </c>
      <c r="AA891" s="20">
        <f>IFERROR(U891/Z891,"")</f>
        <v>0.84412334200708217</v>
      </c>
      <c r="AB891" s="4" t="str">
        <f>IF(OR(N891&lt;&gt;"REPORTED",U891=""),"NOT_APPLICABLE",IF(OR(AA891&lt;Unit_Value_Review_QC!$I$6,AA891&gt;Unit_Value_Review_QC!$I$5),"REVIEW","WITHIN_BAND"))</f>
        <v>WITHIN_BAND</v>
      </c>
    </row>
    <row r="892" spans="1:28">
      <c r="A892" s="1" t="s">
        <v>1278</v>
      </c>
      <c r="B892" s="6">
        <v>44136</v>
      </c>
      <c r="C892" s="1">
        <v>202011</v>
      </c>
      <c r="D892" s="1">
        <v>2020</v>
      </c>
      <c r="E892" s="1">
        <v>11</v>
      </c>
      <c r="F892" s="4" t="s">
        <v>265</v>
      </c>
      <c r="G892" s="4" t="s">
        <v>266</v>
      </c>
      <c r="H892" s="1">
        <v>52</v>
      </c>
      <c r="I892" s="4" t="s">
        <v>296</v>
      </c>
      <c r="J892" s="1" t="s">
        <v>297</v>
      </c>
      <c r="K892" s="1" t="s">
        <v>383</v>
      </c>
      <c r="L892" s="1">
        <v>3</v>
      </c>
      <c r="M892" s="1">
        <v>1</v>
      </c>
      <c r="N892" s="1" t="s">
        <v>384</v>
      </c>
      <c r="O892" s="1" t="s">
        <v>385</v>
      </c>
      <c r="P892" s="1">
        <v>0</v>
      </c>
      <c r="Q892" s="8">
        <v>11104252</v>
      </c>
      <c r="R892" s="8">
        <v>599092</v>
      </c>
      <c r="S892" s="8">
        <v>1812805</v>
      </c>
      <c r="T892" s="8" t="s">
        <v>386</v>
      </c>
      <c r="U892" s="9">
        <f>IF(R892&gt;0,Q892/R892,"")</f>
        <v>18.535136506579956</v>
      </c>
      <c r="V892" s="10">
        <f>SUMIFS(fct_world_monthly!$J$2:$J$361,fct_world_monthly!$C$2:$C$361,C892,fct_world_monthly!$F$2:$F$361,F892)</f>
        <v>68079471</v>
      </c>
      <c r="W892" s="11">
        <f>IF(V892&gt;0,Q892/V892,"")</f>
        <v>0.16310720158210396</v>
      </c>
      <c r="X892" s="1" t="s">
        <v>232</v>
      </c>
      <c r="Y892" s="1" t="s">
        <v>166</v>
      </c>
      <c r="Z892" s="19">
        <f>IF(U892="","",SUMIFS(Unit_Value_Review_QC!$K$10:$K$53,Unit_Value_Review_QC!$I$10:$I$53,"PARTNER|"&amp;F892&amp;"|"&amp;I892))</f>
        <v>19.213268245879746</v>
      </c>
      <c r="AA892" s="20">
        <f>IFERROR(U892/Z892,"")</f>
        <v>0.96470502932549151</v>
      </c>
      <c r="AB892" s="4" t="str">
        <f>IF(OR(N892&lt;&gt;"REPORTED",U892=""),"NOT_APPLICABLE",IF(OR(AA892&lt;Unit_Value_Review_QC!$I$6,AA892&gt;Unit_Value_Review_QC!$I$5),"REVIEW","WITHIN_BAND"))</f>
        <v>WITHIN_BAND</v>
      </c>
    </row>
    <row r="893" spans="1:28">
      <c r="A893" s="1" t="s">
        <v>1279</v>
      </c>
      <c r="B893" s="6">
        <v>44136</v>
      </c>
      <c r="C893" s="1">
        <v>202011</v>
      </c>
      <c r="D893" s="1">
        <v>2020</v>
      </c>
      <c r="E893" s="1">
        <v>11</v>
      </c>
      <c r="F893" s="4" t="s">
        <v>265</v>
      </c>
      <c r="G893" s="4" t="s">
        <v>266</v>
      </c>
      <c r="H893" s="1">
        <v>204</v>
      </c>
      <c r="I893" s="4" t="s">
        <v>301</v>
      </c>
      <c r="J893" s="1" t="s">
        <v>302</v>
      </c>
      <c r="K893" s="1" t="s">
        <v>383</v>
      </c>
      <c r="L893" s="1">
        <v>3</v>
      </c>
      <c r="M893" s="1">
        <v>1</v>
      </c>
      <c r="N893" s="1" t="s">
        <v>384</v>
      </c>
      <c r="O893" s="1" t="s">
        <v>385</v>
      </c>
      <c r="P893" s="1">
        <v>0</v>
      </c>
      <c r="Q893" s="8">
        <v>49807</v>
      </c>
      <c r="R893" s="8">
        <v>7653</v>
      </c>
      <c r="S893" s="8">
        <v>20759</v>
      </c>
      <c r="T893" s="8" t="s">
        <v>386</v>
      </c>
      <c r="U893" s="9">
        <f>IF(R893&gt;0,Q893/R893,"")</f>
        <v>6.5081667320005225</v>
      </c>
      <c r="V893" s="10">
        <f>SUMIFS(fct_world_monthly!$J$2:$J$361,fct_world_monthly!$C$2:$C$361,C893,fct_world_monthly!$F$2:$F$361,F893)</f>
        <v>68079471</v>
      </c>
      <c r="W893" s="11">
        <f>IF(V893&gt;0,Q893/V893,"")</f>
        <v>7.3160086687512594E-4</v>
      </c>
      <c r="X893" s="1" t="s">
        <v>232</v>
      </c>
      <c r="Y893" s="1" t="s">
        <v>166</v>
      </c>
      <c r="Z893" s="19">
        <f>IF(U893="","",SUMIFS(Unit_Value_Review_QC!$K$10:$K$53,Unit_Value_Review_QC!$I$10:$I$53,"PARTNER|"&amp;F893&amp;"|"&amp;I893))</f>
        <v>16.024818561257973</v>
      </c>
      <c r="AA893" s="20">
        <f>IFERROR(U893/Z893,"")</f>
        <v>0.40613044741329174</v>
      </c>
      <c r="AB893" s="4" t="str">
        <f>IF(OR(N893&lt;&gt;"REPORTED",U893=""),"NOT_APPLICABLE",IF(OR(AA893&lt;Unit_Value_Review_QC!$I$6,AA893&gt;Unit_Value_Review_QC!$I$5),"REVIEW","WITHIN_BAND"))</f>
        <v>WITHIN_BAND</v>
      </c>
    </row>
    <row r="894" spans="1:28">
      <c r="A894" s="1" t="s">
        <v>1280</v>
      </c>
      <c r="B894" s="6">
        <v>44136</v>
      </c>
      <c r="C894" s="1">
        <v>202011</v>
      </c>
      <c r="D894" s="1">
        <v>2020</v>
      </c>
      <c r="E894" s="1">
        <v>11</v>
      </c>
      <c r="F894" s="4" t="s">
        <v>265</v>
      </c>
      <c r="G894" s="4" t="s">
        <v>266</v>
      </c>
      <c r="H894" s="1">
        <v>662</v>
      </c>
      <c r="I894" s="4" t="s">
        <v>304</v>
      </c>
      <c r="J894" s="1" t="s">
        <v>305</v>
      </c>
      <c r="K894" s="1" t="s">
        <v>383</v>
      </c>
      <c r="L894" s="1">
        <v>3</v>
      </c>
      <c r="M894" s="1">
        <v>1</v>
      </c>
      <c r="N894" s="1" t="s">
        <v>384</v>
      </c>
      <c r="O894" s="1" t="s">
        <v>385</v>
      </c>
      <c r="P894" s="1">
        <v>0</v>
      </c>
      <c r="Q894" s="8">
        <v>650328</v>
      </c>
      <c r="R894" s="8">
        <v>71325</v>
      </c>
      <c r="S894" s="8">
        <v>172596</v>
      </c>
      <c r="T894" s="8" t="s">
        <v>386</v>
      </c>
      <c r="U894" s="9">
        <f>IF(R894&gt;0,Q894/R894,"")</f>
        <v>9.1178128286014726</v>
      </c>
      <c r="V894" s="10">
        <f>SUMIFS(fct_world_monthly!$J$2:$J$361,fct_world_monthly!$C$2:$C$361,C894,fct_world_monthly!$F$2:$F$361,F894)</f>
        <v>68079471</v>
      </c>
      <c r="W894" s="11">
        <f>IF(V894&gt;0,Q894/V894,"")</f>
        <v>9.5524831560456751E-3</v>
      </c>
      <c r="X894" s="1" t="s">
        <v>232</v>
      </c>
      <c r="Y894" s="1" t="s">
        <v>166</v>
      </c>
      <c r="Z894" s="19">
        <f>IF(U894="","",SUMIFS(Unit_Value_Review_QC!$K$10:$K$53,Unit_Value_Review_QC!$I$10:$I$53,"PARTNER|"&amp;F894&amp;"|"&amp;I894))</f>
        <v>13.24068828999865</v>
      </c>
      <c r="AA894" s="20">
        <f>IFERROR(U894/Z894,"")</f>
        <v>0.68862075965405889</v>
      </c>
      <c r="AB894" s="4" t="str">
        <f>IF(OR(N894&lt;&gt;"REPORTED",U894=""),"NOT_APPLICABLE",IF(OR(AA894&lt;Unit_Value_Review_QC!$I$6,AA894&gt;Unit_Value_Review_QC!$I$5),"REVIEW","WITHIN_BAND"))</f>
        <v>WITHIN_BAND</v>
      </c>
    </row>
    <row r="895" spans="1:28">
      <c r="A895" s="1" t="s">
        <v>1281</v>
      </c>
      <c r="B895" s="6">
        <v>44136</v>
      </c>
      <c r="C895" s="1">
        <v>202011</v>
      </c>
      <c r="D895" s="1">
        <v>2020</v>
      </c>
      <c r="E895" s="1">
        <v>11</v>
      </c>
      <c r="F895" s="4" t="s">
        <v>265</v>
      </c>
      <c r="G895" s="4" t="s">
        <v>266</v>
      </c>
      <c r="H895" s="1">
        <v>664</v>
      </c>
      <c r="I895" s="4" t="s">
        <v>307</v>
      </c>
      <c r="J895" s="1" t="s">
        <v>308</v>
      </c>
      <c r="K895" s="1" t="s">
        <v>383</v>
      </c>
      <c r="L895" s="1">
        <v>3</v>
      </c>
      <c r="M895" s="1">
        <v>1</v>
      </c>
      <c r="N895" s="1" t="s">
        <v>384</v>
      </c>
      <c r="O895" s="1" t="s">
        <v>385</v>
      </c>
      <c r="P895" s="1">
        <v>0</v>
      </c>
      <c r="Q895" s="8">
        <v>178327</v>
      </c>
      <c r="R895" s="8">
        <v>12057</v>
      </c>
      <c r="S895" s="8">
        <v>36982</v>
      </c>
      <c r="T895" s="8" t="s">
        <v>386</v>
      </c>
      <c r="U895" s="9">
        <f>IF(R895&gt;0,Q895/R895,"")</f>
        <v>14.790329269304138</v>
      </c>
      <c r="V895" s="10">
        <f>SUMIFS(fct_world_monthly!$J$2:$J$361,fct_world_monthly!$C$2:$C$361,C895,fct_world_monthly!$F$2:$F$361,F895)</f>
        <v>68079471</v>
      </c>
      <c r="W895" s="11">
        <f>IF(V895&gt;0,Q895/V895,"")</f>
        <v>2.6193946189740519E-3</v>
      </c>
      <c r="X895" s="1" t="s">
        <v>232</v>
      </c>
      <c r="Y895" s="1" t="s">
        <v>166</v>
      </c>
      <c r="Z895" s="19">
        <f>IF(U895="","",SUMIFS(Unit_Value_Review_QC!$K$10:$K$53,Unit_Value_Review_QC!$I$10:$I$53,"PARTNER|"&amp;F895&amp;"|"&amp;I895))</f>
        <v>13.033767004833301</v>
      </c>
      <c r="AA895" s="20">
        <f>IFERROR(U895/Z895,"")</f>
        <v>1.1347701139524324</v>
      </c>
      <c r="AB895" s="4" t="str">
        <f>IF(OR(N895&lt;&gt;"REPORTED",U895=""),"NOT_APPLICABLE",IF(OR(AA895&lt;Unit_Value_Review_QC!$I$6,AA895&gt;Unit_Value_Review_QC!$I$5),"REVIEW","WITHIN_BAND"))</f>
        <v>WITHIN_BAND</v>
      </c>
    </row>
    <row r="896" spans="1:28">
      <c r="A896" s="1" t="s">
        <v>1282</v>
      </c>
      <c r="B896" s="6">
        <v>44136</v>
      </c>
      <c r="C896" s="1">
        <v>202011</v>
      </c>
      <c r="D896" s="1">
        <v>2020</v>
      </c>
      <c r="E896" s="1">
        <v>11</v>
      </c>
      <c r="F896" s="4" t="s">
        <v>265</v>
      </c>
      <c r="G896" s="4" t="s">
        <v>266</v>
      </c>
      <c r="H896" s="1">
        <v>666</v>
      </c>
      <c r="I896" s="4" t="s">
        <v>310</v>
      </c>
      <c r="J896" s="1" t="s">
        <v>311</v>
      </c>
      <c r="K896" s="1" t="s">
        <v>383</v>
      </c>
      <c r="L896" s="1">
        <v>3</v>
      </c>
      <c r="M896" s="1">
        <v>1</v>
      </c>
      <c r="N896" s="1" t="s">
        <v>384</v>
      </c>
      <c r="O896" s="1" t="s">
        <v>385</v>
      </c>
      <c r="P896" s="1">
        <v>0</v>
      </c>
      <c r="Q896" s="8">
        <v>9732876</v>
      </c>
      <c r="R896" s="8">
        <v>842322</v>
      </c>
      <c r="S896" s="8">
        <v>2211094</v>
      </c>
      <c r="T896" s="8" t="s">
        <v>386</v>
      </c>
      <c r="U896" s="9">
        <f>IF(R896&gt;0,Q896/R896,"")</f>
        <v>11.554816329147286</v>
      </c>
      <c r="V896" s="10">
        <f>SUMIFS(fct_world_monthly!$J$2:$J$361,fct_world_monthly!$C$2:$C$361,C896,fct_world_monthly!$F$2:$F$361,F896)</f>
        <v>68079471</v>
      </c>
      <c r="W896" s="11">
        <f>IF(V896&gt;0,Q896/V896,"")</f>
        <v>0.14296344929002167</v>
      </c>
      <c r="X896" s="1" t="s">
        <v>232</v>
      </c>
      <c r="Y896" s="1" t="s">
        <v>166</v>
      </c>
      <c r="Z896" s="19">
        <f>IF(U896="","",SUMIFS(Unit_Value_Review_QC!$K$10:$K$53,Unit_Value_Review_QC!$I$10:$I$53,"PARTNER|"&amp;F896&amp;"|"&amp;I896))</f>
        <v>12.503788450831344</v>
      </c>
      <c r="AA896" s="20">
        <f>IFERROR(U896/Z896,"")</f>
        <v>0.9241052321529829</v>
      </c>
      <c r="AB896" s="4" t="str">
        <f>IF(OR(N896&lt;&gt;"REPORTED",U896=""),"NOT_APPLICABLE",IF(OR(AA896&lt;Unit_Value_Review_QC!$I$6,AA896&gt;Unit_Value_Review_QC!$I$5),"REVIEW","WITHIN_BAND"))</f>
        <v>WITHIN_BAND</v>
      </c>
    </row>
    <row r="897" spans="1:28">
      <c r="A897" s="1" t="s">
        <v>1283</v>
      </c>
      <c r="B897" s="6">
        <v>44136</v>
      </c>
      <c r="C897" s="1">
        <v>202011</v>
      </c>
      <c r="D897" s="1">
        <v>2020</v>
      </c>
      <c r="E897" s="1">
        <v>11</v>
      </c>
      <c r="F897" s="4" t="s">
        <v>265</v>
      </c>
      <c r="G897" s="4" t="s">
        <v>266</v>
      </c>
      <c r="H897" s="1">
        <v>669</v>
      </c>
      <c r="I897" s="4" t="s">
        <v>313</v>
      </c>
      <c r="J897" s="1" t="s">
        <v>314</v>
      </c>
      <c r="K897" s="1" t="s">
        <v>383</v>
      </c>
      <c r="L897" s="1">
        <v>3</v>
      </c>
      <c r="M897" s="1">
        <v>1</v>
      </c>
      <c r="N897" s="1" t="s">
        <v>384</v>
      </c>
      <c r="O897" s="1" t="s">
        <v>385</v>
      </c>
      <c r="P897" s="1">
        <v>0</v>
      </c>
      <c r="Q897" s="8">
        <v>408992</v>
      </c>
      <c r="R897" s="8">
        <v>27391</v>
      </c>
      <c r="S897" s="8">
        <v>90917</v>
      </c>
      <c r="T897" s="8" t="s">
        <v>386</v>
      </c>
      <c r="U897" s="9">
        <f>IF(R897&gt;0,Q897/R897,"")</f>
        <v>14.93161987514147</v>
      </c>
      <c r="V897" s="10">
        <f>SUMIFS(fct_world_monthly!$J$2:$J$361,fct_world_monthly!$C$2:$C$361,C897,fct_world_monthly!$F$2:$F$361,F897)</f>
        <v>68079471</v>
      </c>
      <c r="W897" s="11">
        <f>IF(V897&gt;0,Q897/V897,"")</f>
        <v>6.0075672444634591E-3</v>
      </c>
      <c r="X897" s="1" t="s">
        <v>232</v>
      </c>
      <c r="Y897" s="1" t="s">
        <v>166</v>
      </c>
      <c r="Z897" s="19">
        <f>IF(U897="","",SUMIFS(Unit_Value_Review_QC!$K$10:$K$53,Unit_Value_Review_QC!$I$10:$I$53,"PARTNER|"&amp;F897&amp;"|"&amp;I897))</f>
        <v>16.58404384448577</v>
      </c>
      <c r="AA897" s="20">
        <f>IFERROR(U897/Z897,"")</f>
        <v>0.9003606125960808</v>
      </c>
      <c r="AB897" s="4" t="str">
        <f>IF(OR(N897&lt;&gt;"REPORTED",U897=""),"NOT_APPLICABLE",IF(OR(AA897&lt;Unit_Value_Review_QC!$I$6,AA897&gt;Unit_Value_Review_QC!$I$5),"REVIEW","WITHIN_BAND"))</f>
        <v>WITHIN_BAND</v>
      </c>
    </row>
    <row r="898" spans="1:28">
      <c r="A898" s="1" t="s">
        <v>1284</v>
      </c>
      <c r="B898" s="6">
        <v>44136</v>
      </c>
      <c r="C898" s="1">
        <v>202011</v>
      </c>
      <c r="D898" s="1">
        <v>2020</v>
      </c>
      <c r="E898" s="1">
        <v>11</v>
      </c>
      <c r="F898" s="4" t="s">
        <v>265</v>
      </c>
      <c r="G898" s="4" t="s">
        <v>266</v>
      </c>
      <c r="H898" s="1">
        <v>676</v>
      </c>
      <c r="I898" s="4" t="s">
        <v>316</v>
      </c>
      <c r="J898" s="1" t="s">
        <v>317</v>
      </c>
      <c r="K898" s="1" t="s">
        <v>383</v>
      </c>
      <c r="L898" s="1">
        <v>3</v>
      </c>
      <c r="M898" s="1">
        <v>1</v>
      </c>
      <c r="N898" s="1" t="s">
        <v>384</v>
      </c>
      <c r="O898" s="1" t="s">
        <v>385</v>
      </c>
      <c r="P898" s="1">
        <v>0</v>
      </c>
      <c r="Q898" s="8">
        <v>1266307</v>
      </c>
      <c r="R898" s="8">
        <v>80031</v>
      </c>
      <c r="S898" s="8">
        <v>256214</v>
      </c>
      <c r="T898" s="8" t="s">
        <v>386</v>
      </c>
      <c r="U898" s="9">
        <f>IF(R898&gt;0,Q898/R898,"")</f>
        <v>15.822706201346978</v>
      </c>
      <c r="V898" s="10">
        <f>SUMIFS(fct_world_monthly!$J$2:$J$361,fct_world_monthly!$C$2:$C$361,C898,fct_world_monthly!$F$2:$F$361,F898)</f>
        <v>68079471</v>
      </c>
      <c r="W898" s="11">
        <f>IF(V898&gt;0,Q898/V898,"")</f>
        <v>1.8600423613749879E-2</v>
      </c>
      <c r="X898" s="1" t="s">
        <v>232</v>
      </c>
      <c r="Y898" s="1" t="s">
        <v>166</v>
      </c>
      <c r="Z898" s="19">
        <f>IF(U898="","",SUMIFS(Unit_Value_Review_QC!$K$10:$K$53,Unit_Value_Review_QC!$I$10:$I$53,"PARTNER|"&amp;F898&amp;"|"&amp;I898))</f>
        <v>12.705450477595873</v>
      </c>
      <c r="AA898" s="20">
        <f>IFERROR(U898/Z898,"")</f>
        <v>1.2453479102726748</v>
      </c>
      <c r="AB898" s="4" t="str">
        <f>IF(OR(N898&lt;&gt;"REPORTED",U898=""),"NOT_APPLICABLE",IF(OR(AA898&lt;Unit_Value_Review_QC!$I$6,AA898&gt;Unit_Value_Review_QC!$I$5),"REVIEW","WITHIN_BAND"))</f>
        <v>WITHIN_BAND</v>
      </c>
    </row>
    <row r="899" spans="1:28">
      <c r="A899" s="1" t="s">
        <v>1285</v>
      </c>
      <c r="B899" s="6">
        <v>44136</v>
      </c>
      <c r="C899" s="1">
        <v>202011</v>
      </c>
      <c r="D899" s="1">
        <v>2020</v>
      </c>
      <c r="E899" s="1">
        <v>11</v>
      </c>
      <c r="F899" s="4" t="s">
        <v>265</v>
      </c>
      <c r="G899" s="4" t="s">
        <v>266</v>
      </c>
      <c r="H899" s="1">
        <v>690</v>
      </c>
      <c r="I899" s="4" t="s">
        <v>319</v>
      </c>
      <c r="J899" s="1" t="s">
        <v>320</v>
      </c>
      <c r="K899" s="1" t="s">
        <v>383</v>
      </c>
      <c r="L899" s="1">
        <v>3</v>
      </c>
      <c r="M899" s="1">
        <v>1</v>
      </c>
      <c r="N899" s="1" t="s">
        <v>384</v>
      </c>
      <c r="O899" s="1" t="s">
        <v>385</v>
      </c>
      <c r="P899" s="1">
        <v>0</v>
      </c>
      <c r="Q899" s="8">
        <v>439157</v>
      </c>
      <c r="R899" s="8">
        <v>24913</v>
      </c>
      <c r="S899" s="8">
        <v>82850</v>
      </c>
      <c r="T899" s="8" t="s">
        <v>386</v>
      </c>
      <c r="U899" s="9">
        <f>IF(R899&gt;0,Q899/R899,"")</f>
        <v>17.627624131979289</v>
      </c>
      <c r="V899" s="10">
        <f>SUMIFS(fct_world_monthly!$J$2:$J$361,fct_world_monthly!$C$2:$C$361,C899,fct_world_monthly!$F$2:$F$361,F899)</f>
        <v>68079471</v>
      </c>
      <c r="W899" s="11">
        <f>IF(V899&gt;0,Q899/V899,"")</f>
        <v>6.4506523559796757E-3</v>
      </c>
      <c r="X899" s="1" t="s">
        <v>232</v>
      </c>
      <c r="Y899" s="1" t="s">
        <v>166</v>
      </c>
      <c r="Z899" s="19">
        <f>IF(U899="","",SUMIFS(Unit_Value_Review_QC!$K$10:$K$53,Unit_Value_Review_QC!$I$10:$I$53,"PARTNER|"&amp;F899&amp;"|"&amp;I899))</f>
        <v>23.234221767733438</v>
      </c>
      <c r="AA899" s="20">
        <f>IFERROR(U899/Z899,"")</f>
        <v>0.75869225611247626</v>
      </c>
      <c r="AB899" s="4" t="str">
        <f>IF(OR(N899&lt;&gt;"REPORTED",U899=""),"NOT_APPLICABLE",IF(OR(AA899&lt;Unit_Value_Review_QC!$I$6,AA899&gt;Unit_Value_Review_QC!$I$5),"REVIEW","WITHIN_BAND"))</f>
        <v>WITHIN_BAND</v>
      </c>
    </row>
    <row r="900" spans="1:28">
      <c r="A900" s="1" t="s">
        <v>1286</v>
      </c>
      <c r="B900" s="6">
        <v>44136</v>
      </c>
      <c r="C900" s="1">
        <v>202011</v>
      </c>
      <c r="D900" s="1">
        <v>2020</v>
      </c>
      <c r="E900" s="1">
        <v>11</v>
      </c>
      <c r="F900" s="4" t="s">
        <v>265</v>
      </c>
      <c r="G900" s="4" t="s">
        <v>266</v>
      </c>
      <c r="H900" s="1">
        <v>696</v>
      </c>
      <c r="I900" s="4" t="s">
        <v>322</v>
      </c>
      <c r="J900" s="1" t="s">
        <v>323</v>
      </c>
      <c r="K900" s="1" t="s">
        <v>383</v>
      </c>
      <c r="L900" s="1">
        <v>3</v>
      </c>
      <c r="M900" s="1">
        <v>1</v>
      </c>
      <c r="N900" s="1" t="s">
        <v>384</v>
      </c>
      <c r="O900" s="1" t="s">
        <v>385</v>
      </c>
      <c r="P900" s="1">
        <v>0</v>
      </c>
      <c r="Q900" s="8">
        <v>4879459</v>
      </c>
      <c r="R900" s="8">
        <v>350396</v>
      </c>
      <c r="S900" s="8">
        <v>976570</v>
      </c>
      <c r="T900" s="8" t="s">
        <v>386</v>
      </c>
      <c r="U900" s="9">
        <f>IF(R900&gt;0,Q900/R900,"")</f>
        <v>13.925555657028049</v>
      </c>
      <c r="V900" s="10">
        <f>SUMIFS(fct_world_monthly!$J$2:$J$361,fct_world_monthly!$C$2:$C$361,C900,fct_world_monthly!$F$2:$F$361,F900)</f>
        <v>68079471</v>
      </c>
      <c r="W900" s="11">
        <f>IF(V900&gt;0,Q900/V900,"")</f>
        <v>7.1672986413187617E-2</v>
      </c>
      <c r="X900" s="1" t="s">
        <v>232</v>
      </c>
      <c r="Y900" s="1" t="s">
        <v>166</v>
      </c>
      <c r="Z900" s="19">
        <f>IF(U900="","",SUMIFS(Unit_Value_Review_QC!$K$10:$K$53,Unit_Value_Review_QC!$I$10:$I$53,"PARTNER|"&amp;F900&amp;"|"&amp;I900))</f>
        <v>12.339390026247985</v>
      </c>
      <c r="AA900" s="20">
        <f>IFERROR(U900/Z900,"")</f>
        <v>1.1285448978763148</v>
      </c>
      <c r="AB900" s="4" t="str">
        <f>IF(OR(N900&lt;&gt;"REPORTED",U900=""),"NOT_APPLICABLE",IF(OR(AA900&lt;Unit_Value_Review_QC!$I$6,AA900&gt;Unit_Value_Review_QC!$I$5),"REVIEW","WITHIN_BAND"))</f>
        <v>WITHIN_BAND</v>
      </c>
    </row>
    <row r="901" spans="1:28">
      <c r="A901" s="1" t="s">
        <v>1287</v>
      </c>
      <c r="B901" s="6">
        <v>44136</v>
      </c>
      <c r="C901" s="1">
        <v>202011</v>
      </c>
      <c r="D901" s="1">
        <v>2020</v>
      </c>
      <c r="E901" s="1">
        <v>11</v>
      </c>
      <c r="F901" s="4" t="s">
        <v>265</v>
      </c>
      <c r="G901" s="4" t="s">
        <v>266</v>
      </c>
      <c r="H901" s="1">
        <v>720</v>
      </c>
      <c r="I901" s="4" t="s">
        <v>325</v>
      </c>
      <c r="J901" s="1" t="s">
        <v>326</v>
      </c>
      <c r="K901" s="1" t="s">
        <v>383</v>
      </c>
      <c r="L901" s="1">
        <v>3</v>
      </c>
      <c r="M901" s="1">
        <v>1</v>
      </c>
      <c r="N901" s="1" t="s">
        <v>384</v>
      </c>
      <c r="O901" s="1" t="s">
        <v>385</v>
      </c>
      <c r="P901" s="1">
        <v>0</v>
      </c>
      <c r="Q901" s="8">
        <v>17217630</v>
      </c>
      <c r="R901" s="8">
        <v>1155166</v>
      </c>
      <c r="S901" s="8">
        <v>2727768</v>
      </c>
      <c r="T901" s="8" t="s">
        <v>386</v>
      </c>
      <c r="U901" s="9">
        <f>IF(R901&gt;0,Q901/R901,"")</f>
        <v>14.904896785397078</v>
      </c>
      <c r="V901" s="10">
        <f>SUMIFS(fct_world_monthly!$J$2:$J$361,fct_world_monthly!$C$2:$C$361,C901,fct_world_monthly!$F$2:$F$361,F901)</f>
        <v>68079471</v>
      </c>
      <c r="W901" s="11">
        <f>IF(V901&gt;0,Q901/V901,"")</f>
        <v>0.25290487348234536</v>
      </c>
      <c r="X901" s="1" t="s">
        <v>232</v>
      </c>
      <c r="Y901" s="1" t="s">
        <v>166</v>
      </c>
      <c r="Z901" s="19">
        <f>IF(U901="","",SUMIFS(Unit_Value_Review_QC!$K$10:$K$53,Unit_Value_Review_QC!$I$10:$I$53,"PARTNER|"&amp;F901&amp;"|"&amp;I901))</f>
        <v>15.158852636173485</v>
      </c>
      <c r="AA901" s="20">
        <f>IFERROR(U901/Z901,"")</f>
        <v>0.98324702687785259</v>
      </c>
      <c r="AB901" s="4" t="str">
        <f>IF(OR(N901&lt;&gt;"REPORTED",U901=""),"NOT_APPLICABLE",IF(OR(AA901&lt;Unit_Value_Review_QC!$I$6,AA901&gt;Unit_Value_Review_QC!$I$5),"REVIEW","WITHIN_BAND"))</f>
        <v>WITHIN_BAND</v>
      </c>
    </row>
    <row r="902" spans="1:28">
      <c r="A902" s="1" t="s">
        <v>1288</v>
      </c>
      <c r="B902" s="6">
        <v>44136</v>
      </c>
      <c r="C902" s="1">
        <v>202011</v>
      </c>
      <c r="D902" s="1">
        <v>2020</v>
      </c>
      <c r="E902" s="1">
        <v>11</v>
      </c>
      <c r="F902" s="4" t="s">
        <v>271</v>
      </c>
      <c r="G902" s="4" t="s">
        <v>273</v>
      </c>
      <c r="H902" s="1">
        <v>52</v>
      </c>
      <c r="I902" s="4" t="s">
        <v>296</v>
      </c>
      <c r="J902" s="1" t="s">
        <v>297</v>
      </c>
      <c r="K902" s="1" t="s">
        <v>383</v>
      </c>
      <c r="L902" s="1">
        <v>3</v>
      </c>
      <c r="M902" s="1">
        <v>1</v>
      </c>
      <c r="N902" s="1" t="s">
        <v>384</v>
      </c>
      <c r="O902" s="1" t="s">
        <v>385</v>
      </c>
      <c r="P902" s="1">
        <v>0</v>
      </c>
      <c r="Q902" s="8">
        <v>1524383</v>
      </c>
      <c r="R902" s="8">
        <v>57885</v>
      </c>
      <c r="S902" s="8">
        <v>163281</v>
      </c>
      <c r="T902" s="8" t="s">
        <v>386</v>
      </c>
      <c r="U902" s="9">
        <f>IF(R902&gt;0,Q902/R902,"")</f>
        <v>26.334680832685496</v>
      </c>
      <c r="V902" s="10">
        <f>SUMIFS(fct_world_monthly!$J$2:$J$361,fct_world_monthly!$C$2:$C$361,C902,fct_world_monthly!$F$2:$F$361,F902)</f>
        <v>27207420</v>
      </c>
      <c r="W902" s="11">
        <f>IF(V902&gt;0,Q902/V902,"")</f>
        <v>5.6028208481362807E-2</v>
      </c>
      <c r="X902" s="1" t="s">
        <v>232</v>
      </c>
      <c r="Y902" s="1" t="s">
        <v>166</v>
      </c>
      <c r="Z902" s="19">
        <f>IF(U902="","",SUMIFS(Unit_Value_Review_QC!$K$10:$K$53,Unit_Value_Review_QC!$I$10:$I$53,"PARTNER|"&amp;F902&amp;"|"&amp;I902))</f>
        <v>31.867133143721738</v>
      </c>
      <c r="AA902" s="20">
        <f>IFERROR(U902/Z902,"")</f>
        <v>0.82639002115173921</v>
      </c>
      <c r="AB902" s="4" t="str">
        <f>IF(OR(N902&lt;&gt;"REPORTED",U902=""),"NOT_APPLICABLE",IF(OR(AA902&lt;Unit_Value_Review_QC!$I$6,AA902&gt;Unit_Value_Review_QC!$I$5),"REVIEW","WITHIN_BAND"))</f>
        <v>WITHIN_BAND</v>
      </c>
    </row>
    <row r="903" spans="1:28">
      <c r="A903" s="1" t="s">
        <v>1289</v>
      </c>
      <c r="B903" s="6">
        <v>44136</v>
      </c>
      <c r="C903" s="1">
        <v>202011</v>
      </c>
      <c r="D903" s="1">
        <v>2020</v>
      </c>
      <c r="E903" s="1">
        <v>11</v>
      </c>
      <c r="F903" s="4" t="s">
        <v>271</v>
      </c>
      <c r="G903" s="4" t="s">
        <v>273</v>
      </c>
      <c r="H903" s="1">
        <v>204</v>
      </c>
      <c r="I903" s="4" t="s">
        <v>301</v>
      </c>
      <c r="J903" s="1" t="s">
        <v>302</v>
      </c>
      <c r="K903" s="1" t="s">
        <v>383</v>
      </c>
      <c r="L903" s="1">
        <v>3</v>
      </c>
      <c r="M903" s="1">
        <v>1</v>
      </c>
      <c r="N903" s="1" t="s">
        <v>384</v>
      </c>
      <c r="O903" s="1" t="s">
        <v>385</v>
      </c>
      <c r="P903" s="1">
        <v>0</v>
      </c>
      <c r="Q903" s="8">
        <v>879687</v>
      </c>
      <c r="R903" s="8">
        <v>52655</v>
      </c>
      <c r="S903" s="8">
        <v>176021</v>
      </c>
      <c r="T903" s="8" t="s">
        <v>386</v>
      </c>
      <c r="U903" s="9">
        <f>IF(R903&gt;0,Q903/R903,"")</f>
        <v>16.706618554743141</v>
      </c>
      <c r="V903" s="10">
        <f>SUMIFS(fct_world_monthly!$J$2:$J$361,fct_world_monthly!$C$2:$C$361,C903,fct_world_monthly!$F$2:$F$361,F903)</f>
        <v>27207420</v>
      </c>
      <c r="W903" s="11">
        <f>IF(V903&gt;0,Q903/V903,"")</f>
        <v>3.2332613676710253E-2</v>
      </c>
      <c r="X903" s="1" t="s">
        <v>232</v>
      </c>
      <c r="Y903" s="1" t="s">
        <v>166</v>
      </c>
      <c r="Z903" s="19">
        <f>IF(U903="","",SUMIFS(Unit_Value_Review_QC!$K$10:$K$53,Unit_Value_Review_QC!$I$10:$I$53,"PARTNER|"&amp;F903&amp;"|"&amp;I903))</f>
        <v>19.682231685892088</v>
      </c>
      <c r="AA903" s="20">
        <f>IFERROR(U903/Z903,"")</f>
        <v>0.84881728969373837</v>
      </c>
      <c r="AB903" s="4" t="str">
        <f>IF(OR(N903&lt;&gt;"REPORTED",U903=""),"NOT_APPLICABLE",IF(OR(AA903&lt;Unit_Value_Review_QC!$I$6,AA903&gt;Unit_Value_Review_QC!$I$5),"REVIEW","WITHIN_BAND"))</f>
        <v>WITHIN_BAND</v>
      </c>
    </row>
    <row r="904" spans="1:28">
      <c r="A904" s="1" t="s">
        <v>1290</v>
      </c>
      <c r="B904" s="6">
        <v>44136</v>
      </c>
      <c r="C904" s="1">
        <v>202011</v>
      </c>
      <c r="D904" s="1">
        <v>2020</v>
      </c>
      <c r="E904" s="1">
        <v>11</v>
      </c>
      <c r="F904" s="4" t="s">
        <v>271</v>
      </c>
      <c r="G904" s="4" t="s">
        <v>273</v>
      </c>
      <c r="H904" s="1">
        <v>662</v>
      </c>
      <c r="I904" s="4" t="s">
        <v>304</v>
      </c>
      <c r="J904" s="1" t="s">
        <v>305</v>
      </c>
      <c r="K904" s="1" t="s">
        <v>383</v>
      </c>
      <c r="L904" s="1">
        <v>3</v>
      </c>
      <c r="M904" s="1">
        <v>1</v>
      </c>
      <c r="N904" s="1" t="s">
        <v>384</v>
      </c>
      <c r="O904" s="1" t="s">
        <v>385</v>
      </c>
      <c r="P904" s="1">
        <v>0</v>
      </c>
      <c r="Q904" s="8">
        <v>19662</v>
      </c>
      <c r="R904" s="8">
        <v>1553</v>
      </c>
      <c r="S904" s="8">
        <v>3530</v>
      </c>
      <c r="T904" s="8" t="s">
        <v>386</v>
      </c>
      <c r="U904" s="9">
        <f>IF(R904&gt;0,Q904/R904,"")</f>
        <v>12.660656793303284</v>
      </c>
      <c r="V904" s="10">
        <f>SUMIFS(fct_world_monthly!$J$2:$J$361,fct_world_monthly!$C$2:$C$361,C904,fct_world_monthly!$F$2:$F$361,F904)</f>
        <v>27207420</v>
      </c>
      <c r="W904" s="11">
        <f>IF(V904&gt;0,Q904/V904,"")</f>
        <v>7.2267050679557265E-4</v>
      </c>
      <c r="X904" s="1" t="s">
        <v>232</v>
      </c>
      <c r="Y904" s="1" t="s">
        <v>166</v>
      </c>
      <c r="Z904" s="19">
        <f>IF(U904="","",SUMIFS(Unit_Value_Review_QC!$K$10:$K$53,Unit_Value_Review_QC!$I$10:$I$53,"PARTNER|"&amp;F904&amp;"|"&amp;I904))</f>
        <v>19.366411423422985</v>
      </c>
      <c r="AA904" s="20">
        <f>IFERROR(U904/Z904,"")</f>
        <v>0.65374304596207589</v>
      </c>
      <c r="AB904" s="4" t="str">
        <f>IF(OR(N904&lt;&gt;"REPORTED",U904=""),"NOT_APPLICABLE",IF(OR(AA904&lt;Unit_Value_Review_QC!$I$6,AA904&gt;Unit_Value_Review_QC!$I$5),"REVIEW","WITHIN_BAND"))</f>
        <v>WITHIN_BAND</v>
      </c>
    </row>
    <row r="905" spans="1:28">
      <c r="A905" s="1" t="s">
        <v>1291</v>
      </c>
      <c r="B905" s="6">
        <v>44136</v>
      </c>
      <c r="C905" s="1">
        <v>202011</v>
      </c>
      <c r="D905" s="1">
        <v>2020</v>
      </c>
      <c r="E905" s="1">
        <v>11</v>
      </c>
      <c r="F905" s="4" t="s">
        <v>271</v>
      </c>
      <c r="G905" s="4" t="s">
        <v>273</v>
      </c>
      <c r="H905" s="1">
        <v>664</v>
      </c>
      <c r="I905" s="4" t="s">
        <v>307</v>
      </c>
      <c r="J905" s="1" t="s">
        <v>308</v>
      </c>
      <c r="K905" s="1" t="s">
        <v>383</v>
      </c>
      <c r="L905" s="1">
        <v>3</v>
      </c>
      <c r="M905" s="1">
        <v>1</v>
      </c>
      <c r="N905" s="1" t="s">
        <v>384</v>
      </c>
      <c r="O905" s="1" t="s">
        <v>385</v>
      </c>
      <c r="P905" s="1">
        <v>0</v>
      </c>
      <c r="Q905" s="8">
        <v>2907582</v>
      </c>
      <c r="R905" s="8">
        <v>88966</v>
      </c>
      <c r="S905" s="8">
        <v>304721</v>
      </c>
      <c r="T905" s="8" t="s">
        <v>386</v>
      </c>
      <c r="U905" s="9">
        <f>IF(R905&gt;0,Q905/R905,"")</f>
        <v>32.68194591192141</v>
      </c>
      <c r="V905" s="10">
        <f>SUMIFS(fct_world_monthly!$J$2:$J$361,fct_world_monthly!$C$2:$C$361,C905,fct_world_monthly!$F$2:$F$361,F905)</f>
        <v>27207420</v>
      </c>
      <c r="W905" s="11">
        <f>IF(V905&gt;0,Q905/V905,"")</f>
        <v>0.10686724430320846</v>
      </c>
      <c r="X905" s="1" t="s">
        <v>232</v>
      </c>
      <c r="Y905" s="1" t="s">
        <v>166</v>
      </c>
      <c r="Z905" s="19">
        <f>IF(U905="","",SUMIFS(Unit_Value_Review_QC!$K$10:$K$53,Unit_Value_Review_QC!$I$10:$I$53,"PARTNER|"&amp;F905&amp;"|"&amp;I905))</f>
        <v>29.827360886039607</v>
      </c>
      <c r="AA905" s="20">
        <f>IFERROR(U905/Z905,"")</f>
        <v>1.0957035735339851</v>
      </c>
      <c r="AB905" s="4" t="str">
        <f>IF(OR(N905&lt;&gt;"REPORTED",U905=""),"NOT_APPLICABLE",IF(OR(AA905&lt;Unit_Value_Review_QC!$I$6,AA905&gt;Unit_Value_Review_QC!$I$5),"REVIEW","WITHIN_BAND"))</f>
        <v>WITHIN_BAND</v>
      </c>
    </row>
    <row r="906" spans="1:28">
      <c r="A906" s="1" t="s">
        <v>1292</v>
      </c>
      <c r="B906" s="6">
        <v>44136</v>
      </c>
      <c r="C906" s="1">
        <v>202011</v>
      </c>
      <c r="D906" s="1">
        <v>2020</v>
      </c>
      <c r="E906" s="1">
        <v>11</v>
      </c>
      <c r="F906" s="4" t="s">
        <v>271</v>
      </c>
      <c r="G906" s="4" t="s">
        <v>273</v>
      </c>
      <c r="H906" s="1">
        <v>666</v>
      </c>
      <c r="I906" s="4" t="s">
        <v>310</v>
      </c>
      <c r="J906" s="1" t="s">
        <v>311</v>
      </c>
      <c r="K906" s="1" t="s">
        <v>383</v>
      </c>
      <c r="L906" s="1">
        <v>3</v>
      </c>
      <c r="M906" s="1">
        <v>1</v>
      </c>
      <c r="N906" s="1" t="s">
        <v>384</v>
      </c>
      <c r="O906" s="1" t="s">
        <v>385</v>
      </c>
      <c r="P906" s="1">
        <v>0</v>
      </c>
      <c r="Q906" s="8">
        <v>382368</v>
      </c>
      <c r="R906" s="8">
        <v>26285</v>
      </c>
      <c r="S906" s="8">
        <v>82643</v>
      </c>
      <c r="T906" s="8" t="s">
        <v>386</v>
      </c>
      <c r="U906" s="9">
        <f>IF(R906&gt;0,Q906/R906,"")</f>
        <v>14.547003994673767</v>
      </c>
      <c r="V906" s="10">
        <f>SUMIFS(fct_world_monthly!$J$2:$J$361,fct_world_monthly!$C$2:$C$361,C906,fct_world_monthly!$F$2:$F$361,F906)</f>
        <v>27207420</v>
      </c>
      <c r="W906" s="11">
        <f>IF(V906&gt;0,Q906/V906,"")</f>
        <v>1.4053813261235355E-2</v>
      </c>
      <c r="X906" s="1" t="s">
        <v>232</v>
      </c>
      <c r="Y906" s="1" t="s">
        <v>166</v>
      </c>
      <c r="Z906" s="19">
        <f>IF(U906="","",SUMIFS(Unit_Value_Review_QC!$K$10:$K$53,Unit_Value_Review_QC!$I$10:$I$53,"PARTNER|"&amp;F906&amp;"|"&amp;I906))</f>
        <v>14.86106925541052</v>
      </c>
      <c r="AA906" s="20">
        <f>IFERROR(U906/Z906,"")</f>
        <v>0.97886657713929903</v>
      </c>
      <c r="AB906" s="4" t="str">
        <f>IF(OR(N906&lt;&gt;"REPORTED",U906=""),"NOT_APPLICABLE",IF(OR(AA906&lt;Unit_Value_Review_QC!$I$6,AA906&gt;Unit_Value_Review_QC!$I$5),"REVIEW","WITHIN_BAND"))</f>
        <v>WITHIN_BAND</v>
      </c>
    </row>
    <row r="907" spans="1:28">
      <c r="A907" s="1" t="s">
        <v>1293</v>
      </c>
      <c r="B907" s="6">
        <v>44136</v>
      </c>
      <c r="C907" s="1">
        <v>202011</v>
      </c>
      <c r="D907" s="1">
        <v>2020</v>
      </c>
      <c r="E907" s="1">
        <v>11</v>
      </c>
      <c r="F907" s="4" t="s">
        <v>271</v>
      </c>
      <c r="G907" s="4" t="s">
        <v>273</v>
      </c>
      <c r="H907" s="1">
        <v>669</v>
      </c>
      <c r="I907" s="4" t="s">
        <v>313</v>
      </c>
      <c r="J907" s="1" t="s">
        <v>314</v>
      </c>
      <c r="K907" s="1" t="s">
        <v>383</v>
      </c>
      <c r="L907" s="1">
        <v>3</v>
      </c>
      <c r="M907" s="1">
        <v>1</v>
      </c>
      <c r="N907" s="1" t="s">
        <v>384</v>
      </c>
      <c r="O907" s="1" t="s">
        <v>385</v>
      </c>
      <c r="P907" s="1">
        <v>0</v>
      </c>
      <c r="Q907" s="8">
        <v>755964</v>
      </c>
      <c r="R907" s="8">
        <v>62234</v>
      </c>
      <c r="S907" s="8">
        <v>170615</v>
      </c>
      <c r="T907" s="8" t="s">
        <v>386</v>
      </c>
      <c r="U907" s="9">
        <f>IF(R907&gt;0,Q907/R907,"")</f>
        <v>12.147122151878394</v>
      </c>
      <c r="V907" s="10">
        <f>SUMIFS(fct_world_monthly!$J$2:$J$361,fct_world_monthly!$C$2:$C$361,C907,fct_world_monthly!$F$2:$F$361,F907)</f>
        <v>27207420</v>
      </c>
      <c r="W907" s="11">
        <f>IF(V907&gt;0,Q907/V907,"")</f>
        <v>2.7785214474580832E-2</v>
      </c>
      <c r="X907" s="1" t="s">
        <v>232</v>
      </c>
      <c r="Y907" s="1" t="s">
        <v>166</v>
      </c>
      <c r="Z907" s="19">
        <f>IF(U907="","",SUMIFS(Unit_Value_Review_QC!$K$10:$K$53,Unit_Value_Review_QC!$I$10:$I$53,"PARTNER|"&amp;F907&amp;"|"&amp;I907))</f>
        <v>17.070169468034248</v>
      </c>
      <c r="AA907" s="20">
        <f>IFERROR(U907/Z907,"")</f>
        <v>0.71159938831452163</v>
      </c>
      <c r="AB907" s="4" t="str">
        <f>IF(OR(N907&lt;&gt;"REPORTED",U907=""),"NOT_APPLICABLE",IF(OR(AA907&lt;Unit_Value_Review_QC!$I$6,AA907&gt;Unit_Value_Review_QC!$I$5),"REVIEW","WITHIN_BAND"))</f>
        <v>WITHIN_BAND</v>
      </c>
    </row>
    <row r="908" spans="1:28">
      <c r="A908" s="1" t="s">
        <v>1294</v>
      </c>
      <c r="B908" s="6">
        <v>44136</v>
      </c>
      <c r="C908" s="1">
        <v>202011</v>
      </c>
      <c r="D908" s="1">
        <v>2020</v>
      </c>
      <c r="E908" s="1">
        <v>11</v>
      </c>
      <c r="F908" s="4" t="s">
        <v>271</v>
      </c>
      <c r="G908" s="4" t="s">
        <v>273</v>
      </c>
      <c r="H908" s="1">
        <v>676</v>
      </c>
      <c r="I908" s="4" t="s">
        <v>316</v>
      </c>
      <c r="J908" s="1" t="s">
        <v>317</v>
      </c>
      <c r="K908" s="1" t="s">
        <v>383</v>
      </c>
      <c r="L908" s="1">
        <v>3</v>
      </c>
      <c r="M908" s="1">
        <v>1</v>
      </c>
      <c r="N908" s="1" t="s">
        <v>384</v>
      </c>
      <c r="O908" s="1" t="s">
        <v>385</v>
      </c>
      <c r="P908" s="1">
        <v>0</v>
      </c>
      <c r="Q908" s="8">
        <v>275027</v>
      </c>
      <c r="R908" s="8">
        <v>23426</v>
      </c>
      <c r="S908" s="8">
        <v>56272</v>
      </c>
      <c r="T908" s="8" t="s">
        <v>386</v>
      </c>
      <c r="U908" s="9">
        <f>IF(R908&gt;0,Q908/R908,"")</f>
        <v>11.740245880645437</v>
      </c>
      <c r="V908" s="10">
        <f>SUMIFS(fct_world_monthly!$J$2:$J$361,fct_world_monthly!$C$2:$C$361,C908,fct_world_monthly!$F$2:$F$361,F908)</f>
        <v>27207420</v>
      </c>
      <c r="W908" s="11">
        <f>IF(V908&gt;0,Q908/V908,"")</f>
        <v>1.0108529217397313E-2</v>
      </c>
      <c r="X908" s="1" t="s">
        <v>232</v>
      </c>
      <c r="Y908" s="1" t="s">
        <v>166</v>
      </c>
      <c r="Z908" s="19">
        <f>IF(U908="","",SUMIFS(Unit_Value_Review_QC!$K$10:$K$53,Unit_Value_Review_QC!$I$10:$I$53,"PARTNER|"&amp;F908&amp;"|"&amp;I908))</f>
        <v>29.259592038236608</v>
      </c>
      <c r="AA908" s="20">
        <f>IFERROR(U908/Z908,"")</f>
        <v>0.40124434630883488</v>
      </c>
      <c r="AB908" s="4" t="str">
        <f>IF(OR(N908&lt;&gt;"REPORTED",U908=""),"NOT_APPLICABLE",IF(OR(AA908&lt;Unit_Value_Review_QC!$I$6,AA908&gt;Unit_Value_Review_QC!$I$5),"REVIEW","WITHIN_BAND"))</f>
        <v>WITHIN_BAND</v>
      </c>
    </row>
    <row r="909" spans="1:28">
      <c r="A909" s="1" t="s">
        <v>1295</v>
      </c>
      <c r="B909" s="6">
        <v>44136</v>
      </c>
      <c r="C909" s="1">
        <v>202011</v>
      </c>
      <c r="D909" s="1">
        <v>2020</v>
      </c>
      <c r="E909" s="1">
        <v>11</v>
      </c>
      <c r="F909" s="4" t="s">
        <v>271</v>
      </c>
      <c r="G909" s="4" t="s">
        <v>273</v>
      </c>
      <c r="H909" s="1">
        <v>690</v>
      </c>
      <c r="I909" s="4" t="s">
        <v>319</v>
      </c>
      <c r="J909" s="1" t="s">
        <v>320</v>
      </c>
      <c r="K909" s="1" t="s">
        <v>383</v>
      </c>
      <c r="L909" s="1">
        <v>3</v>
      </c>
      <c r="M909" s="1">
        <v>1</v>
      </c>
      <c r="N909" s="1" t="s">
        <v>384</v>
      </c>
      <c r="O909" s="1" t="s">
        <v>385</v>
      </c>
      <c r="P909" s="1">
        <v>0</v>
      </c>
      <c r="Q909" s="8">
        <v>332553</v>
      </c>
      <c r="R909" s="8">
        <v>23191</v>
      </c>
      <c r="S909" s="8">
        <v>47867</v>
      </c>
      <c r="T909" s="8" t="s">
        <v>386</v>
      </c>
      <c r="U909" s="9">
        <f>IF(R909&gt;0,Q909/R909,"")</f>
        <v>14.339743866154974</v>
      </c>
      <c r="V909" s="10">
        <f>SUMIFS(fct_world_monthly!$J$2:$J$361,fct_world_monthly!$C$2:$C$361,C909,fct_world_monthly!$F$2:$F$361,F909)</f>
        <v>27207420</v>
      </c>
      <c r="W909" s="11">
        <f>IF(V909&gt;0,Q909/V909,"")</f>
        <v>1.2222878905827895E-2</v>
      </c>
      <c r="X909" s="1" t="s">
        <v>232</v>
      </c>
      <c r="Y909" s="1" t="s">
        <v>166</v>
      </c>
      <c r="Z909" s="19">
        <f>IF(U909="","",SUMIFS(Unit_Value_Review_QC!$K$10:$K$53,Unit_Value_Review_QC!$I$10:$I$53,"PARTNER|"&amp;F909&amp;"|"&amp;I909))</f>
        <v>24.149636282520802</v>
      </c>
      <c r="AA909" s="20">
        <f>IFERROR(U909/Z909,"")</f>
        <v>0.59378715680839866</v>
      </c>
      <c r="AB909" s="4" t="str">
        <f>IF(OR(N909&lt;&gt;"REPORTED",U909=""),"NOT_APPLICABLE",IF(OR(AA909&lt;Unit_Value_Review_QC!$I$6,AA909&gt;Unit_Value_Review_QC!$I$5),"REVIEW","WITHIN_BAND"))</f>
        <v>WITHIN_BAND</v>
      </c>
    </row>
    <row r="910" spans="1:28">
      <c r="A910" s="1" t="s">
        <v>1296</v>
      </c>
      <c r="B910" s="6">
        <v>44136</v>
      </c>
      <c r="C910" s="1">
        <v>202011</v>
      </c>
      <c r="D910" s="1">
        <v>2020</v>
      </c>
      <c r="E910" s="1">
        <v>11</v>
      </c>
      <c r="F910" s="4" t="s">
        <v>271</v>
      </c>
      <c r="G910" s="4" t="s">
        <v>273</v>
      </c>
      <c r="H910" s="1">
        <v>696</v>
      </c>
      <c r="I910" s="4" t="s">
        <v>322</v>
      </c>
      <c r="J910" s="1" t="s">
        <v>323</v>
      </c>
      <c r="K910" s="1" t="s">
        <v>383</v>
      </c>
      <c r="L910" s="1">
        <v>3</v>
      </c>
      <c r="M910" s="1">
        <v>1</v>
      </c>
      <c r="N910" s="1" t="s">
        <v>384</v>
      </c>
      <c r="O910" s="1" t="s">
        <v>385</v>
      </c>
      <c r="P910" s="1">
        <v>0</v>
      </c>
      <c r="Q910" s="8">
        <v>137407</v>
      </c>
      <c r="R910" s="8">
        <v>4961</v>
      </c>
      <c r="S910" s="8">
        <v>16434</v>
      </c>
      <c r="T910" s="8" t="s">
        <v>386</v>
      </c>
      <c r="U910" s="9">
        <f>IF(R910&gt;0,Q910/R910,"")</f>
        <v>27.697440032251563</v>
      </c>
      <c r="V910" s="10">
        <f>SUMIFS(fct_world_monthly!$J$2:$J$361,fct_world_monthly!$C$2:$C$361,C910,fct_world_monthly!$F$2:$F$361,F910)</f>
        <v>27207420</v>
      </c>
      <c r="W910" s="11">
        <f>IF(V910&gt;0,Q910/V910,"")</f>
        <v>5.0503502353402121E-3</v>
      </c>
      <c r="X910" s="1" t="s">
        <v>232</v>
      </c>
      <c r="Y910" s="1" t="s">
        <v>166</v>
      </c>
      <c r="Z910" s="19">
        <f>IF(U910="","",SUMIFS(Unit_Value_Review_QC!$K$10:$K$53,Unit_Value_Review_QC!$I$10:$I$53,"PARTNER|"&amp;F910&amp;"|"&amp;I910))</f>
        <v>19.130986055641273</v>
      </c>
      <c r="AA910" s="20">
        <f>IFERROR(U910/Z910,"")</f>
        <v>1.4477790089698093</v>
      </c>
      <c r="AB910" s="4" t="str">
        <f>IF(OR(N910&lt;&gt;"REPORTED",U910=""),"NOT_APPLICABLE",IF(OR(AA910&lt;Unit_Value_Review_QC!$I$6,AA910&gt;Unit_Value_Review_QC!$I$5),"REVIEW","WITHIN_BAND"))</f>
        <v>WITHIN_BAND</v>
      </c>
    </row>
    <row r="911" spans="1:28">
      <c r="A911" s="1" t="s">
        <v>1297</v>
      </c>
      <c r="B911" s="6">
        <v>44136</v>
      </c>
      <c r="C911" s="1">
        <v>202011</v>
      </c>
      <c r="D911" s="1">
        <v>2020</v>
      </c>
      <c r="E911" s="1">
        <v>11</v>
      </c>
      <c r="F911" s="4" t="s">
        <v>271</v>
      </c>
      <c r="G911" s="4" t="s">
        <v>273</v>
      </c>
      <c r="H911" s="1">
        <v>720</v>
      </c>
      <c r="I911" s="4" t="s">
        <v>325</v>
      </c>
      <c r="J911" s="1" t="s">
        <v>326</v>
      </c>
      <c r="K911" s="1" t="s">
        <v>383</v>
      </c>
      <c r="L911" s="1">
        <v>3</v>
      </c>
      <c r="M911" s="1">
        <v>1</v>
      </c>
      <c r="N911" s="1" t="s">
        <v>384</v>
      </c>
      <c r="O911" s="1" t="s">
        <v>385</v>
      </c>
      <c r="P911" s="1">
        <v>0</v>
      </c>
      <c r="Q911" s="8">
        <v>7595015</v>
      </c>
      <c r="R911" s="8">
        <v>299558</v>
      </c>
      <c r="S911" s="8">
        <v>903718</v>
      </c>
      <c r="T911" s="8" t="s">
        <v>386</v>
      </c>
      <c r="U911" s="9">
        <f>IF(R911&gt;0,Q911/R911,"")</f>
        <v>25.354071665587298</v>
      </c>
      <c r="V911" s="10">
        <f>SUMIFS(fct_world_monthly!$J$2:$J$361,fct_world_monthly!$C$2:$C$361,C911,fct_world_monthly!$F$2:$F$361,F911)</f>
        <v>27207420</v>
      </c>
      <c r="W911" s="11">
        <f>IF(V911&gt;0,Q911/V911,"")</f>
        <v>0.27915234153036195</v>
      </c>
      <c r="X911" s="1" t="s">
        <v>232</v>
      </c>
      <c r="Y911" s="1" t="s">
        <v>166</v>
      </c>
      <c r="Z911" s="19">
        <f>IF(U911="","",SUMIFS(Unit_Value_Review_QC!$K$10:$K$53,Unit_Value_Review_QC!$I$10:$I$53,"PARTNER|"&amp;F911&amp;"|"&amp;I911))</f>
        <v>27.635683246354834</v>
      </c>
      <c r="AA911" s="20">
        <f>IFERROR(U911/Z911,"")</f>
        <v>0.91743965363807378</v>
      </c>
      <c r="AB911" s="4" t="str">
        <f>IF(OR(N911&lt;&gt;"REPORTED",U911=""),"NOT_APPLICABLE",IF(OR(AA911&lt;Unit_Value_Review_QC!$I$6,AA911&gt;Unit_Value_Review_QC!$I$5),"REVIEW","WITHIN_BAND"))</f>
        <v>WITHIN_BAND</v>
      </c>
    </row>
    <row r="912" spans="1:28">
      <c r="A912" s="1" t="s">
        <v>1298</v>
      </c>
      <c r="B912" s="6">
        <v>44136</v>
      </c>
      <c r="C912" s="1">
        <v>202011</v>
      </c>
      <c r="D912" s="1">
        <v>2020</v>
      </c>
      <c r="E912" s="1">
        <v>11</v>
      </c>
      <c r="F912" s="4" t="s">
        <v>278</v>
      </c>
      <c r="G912" s="4" t="s">
        <v>279</v>
      </c>
      <c r="H912" s="1">
        <v>52</v>
      </c>
      <c r="I912" s="4" t="s">
        <v>296</v>
      </c>
      <c r="J912" s="1" t="s">
        <v>297</v>
      </c>
      <c r="K912" s="1" t="s">
        <v>383</v>
      </c>
      <c r="L912" s="1">
        <v>3</v>
      </c>
      <c r="M912" s="1">
        <v>1</v>
      </c>
      <c r="N912" s="1" t="s">
        <v>384</v>
      </c>
      <c r="O912" s="1" t="s">
        <v>385</v>
      </c>
      <c r="P912" s="1">
        <v>0</v>
      </c>
      <c r="Q912" s="8">
        <v>1526679</v>
      </c>
      <c r="R912" s="8">
        <v>53112</v>
      </c>
      <c r="S912" s="8">
        <v>152870</v>
      </c>
      <c r="T912" s="8" t="s">
        <v>386</v>
      </c>
      <c r="U912" s="9">
        <f>IF(R912&gt;0,Q912/R912,"")</f>
        <v>28.744521012200632</v>
      </c>
      <c r="V912" s="10">
        <f>SUMIFS(fct_world_monthly!$J$2:$J$361,fct_world_monthly!$C$2:$C$361,C912,fct_world_monthly!$F$2:$F$361,F912)</f>
        <v>20428020</v>
      </c>
      <c r="W912" s="11">
        <f>IF(V912&gt;0,Q912/V912,"")</f>
        <v>7.4734555771925032E-2</v>
      </c>
      <c r="X912" s="1" t="s">
        <v>232</v>
      </c>
      <c r="Y912" s="1" t="s">
        <v>166</v>
      </c>
      <c r="Z912" s="19">
        <f>IF(U912="","",SUMIFS(Unit_Value_Review_QC!$K$10:$K$53,Unit_Value_Review_QC!$I$10:$I$53,"PARTNER|"&amp;F912&amp;"|"&amp;I912))</f>
        <v>35.036766549381447</v>
      </c>
      <c r="AA912" s="20">
        <f>IFERROR(U912/Z912,"")</f>
        <v>0.82041021027689842</v>
      </c>
      <c r="AB912" s="4" t="str">
        <f>IF(OR(N912&lt;&gt;"REPORTED",U912=""),"NOT_APPLICABLE",IF(OR(AA912&lt;Unit_Value_Review_QC!$I$6,AA912&gt;Unit_Value_Review_QC!$I$5),"REVIEW","WITHIN_BAND"))</f>
        <v>WITHIN_BAND</v>
      </c>
    </row>
    <row r="913" spans="1:28">
      <c r="A913" s="1" t="s">
        <v>1299</v>
      </c>
      <c r="B913" s="6">
        <v>44136</v>
      </c>
      <c r="C913" s="1">
        <v>202011</v>
      </c>
      <c r="D913" s="1">
        <v>2020</v>
      </c>
      <c r="E913" s="1">
        <v>11</v>
      </c>
      <c r="F913" s="4" t="s">
        <v>278</v>
      </c>
      <c r="G913" s="4" t="s">
        <v>279</v>
      </c>
      <c r="H913" s="1">
        <v>204</v>
      </c>
      <c r="I913" s="4" t="s">
        <v>301</v>
      </c>
      <c r="J913" s="1" t="s">
        <v>302</v>
      </c>
      <c r="K913" s="1" t="s">
        <v>383</v>
      </c>
      <c r="L913" s="1">
        <v>3</v>
      </c>
      <c r="M913" s="1">
        <v>1</v>
      </c>
      <c r="N913" s="1" t="s">
        <v>384</v>
      </c>
      <c r="O913" s="1" t="s">
        <v>385</v>
      </c>
      <c r="P913" s="1">
        <v>0</v>
      </c>
      <c r="Q913" s="8">
        <v>99269</v>
      </c>
      <c r="R913" s="8">
        <v>3421</v>
      </c>
      <c r="S913" s="8">
        <v>10261</v>
      </c>
      <c r="T913" s="8" t="s">
        <v>386</v>
      </c>
      <c r="U913" s="9">
        <f>IF(R913&gt;0,Q913/R913,"")</f>
        <v>29.017538731365097</v>
      </c>
      <c r="V913" s="10">
        <f>SUMIFS(fct_world_monthly!$J$2:$J$361,fct_world_monthly!$C$2:$C$361,C913,fct_world_monthly!$F$2:$F$361,F913)</f>
        <v>20428020</v>
      </c>
      <c r="W913" s="11">
        <f>IF(V913&gt;0,Q913/V913,"")</f>
        <v>4.8594528495664287E-3</v>
      </c>
      <c r="X913" s="1" t="s">
        <v>232</v>
      </c>
      <c r="Y913" s="1" t="s">
        <v>166</v>
      </c>
      <c r="Z913" s="19">
        <f>IF(U913="","",SUMIFS(Unit_Value_Review_QC!$K$10:$K$53,Unit_Value_Review_QC!$I$10:$I$53,"PARTNER|"&amp;F913&amp;"|"&amp;I913))</f>
        <v>33.195880622110131</v>
      </c>
      <c r="AA913" s="20">
        <f>IFERROR(U913/Z913,"")</f>
        <v>0.87413071102677575</v>
      </c>
      <c r="AB913" s="4" t="str">
        <f>IF(OR(N913&lt;&gt;"REPORTED",U913=""),"NOT_APPLICABLE",IF(OR(AA913&lt;Unit_Value_Review_QC!$I$6,AA913&gt;Unit_Value_Review_QC!$I$5),"REVIEW","WITHIN_BAND"))</f>
        <v>WITHIN_BAND</v>
      </c>
    </row>
    <row r="914" spans="1:28">
      <c r="A914" s="1" t="s">
        <v>1300</v>
      </c>
      <c r="B914" s="6">
        <v>44136</v>
      </c>
      <c r="C914" s="1">
        <v>202011</v>
      </c>
      <c r="D914" s="1">
        <v>2020</v>
      </c>
      <c r="E914" s="1">
        <v>11</v>
      </c>
      <c r="F914" s="4" t="s">
        <v>278</v>
      </c>
      <c r="G914" s="4" t="s">
        <v>279</v>
      </c>
      <c r="H914" s="1">
        <v>662</v>
      </c>
      <c r="I914" s="4" t="s">
        <v>304</v>
      </c>
      <c r="J914" s="1" t="s">
        <v>305</v>
      </c>
      <c r="K914" s="1" t="s">
        <v>383</v>
      </c>
      <c r="L914" s="1">
        <v>3</v>
      </c>
      <c r="M914" s="1">
        <v>1</v>
      </c>
      <c r="N914" s="1" t="s">
        <v>384</v>
      </c>
      <c r="O914" s="1" t="s">
        <v>385</v>
      </c>
      <c r="P914" s="1">
        <v>0</v>
      </c>
      <c r="Q914" s="8">
        <v>85438</v>
      </c>
      <c r="R914" s="8">
        <v>5423</v>
      </c>
      <c r="S914" s="8">
        <v>11490</v>
      </c>
      <c r="T914" s="8" t="s">
        <v>386</v>
      </c>
      <c r="U914" s="9">
        <f>IF(R914&gt;0,Q914/R914,"")</f>
        <v>15.754748294302047</v>
      </c>
      <c r="V914" s="10">
        <f>SUMIFS(fct_world_monthly!$J$2:$J$361,fct_world_monthly!$C$2:$C$361,C914,fct_world_monthly!$F$2:$F$361,F914)</f>
        <v>20428020</v>
      </c>
      <c r="W914" s="11">
        <f>IF(V914&gt;0,Q914/V914,"")</f>
        <v>4.1823926156328416E-3</v>
      </c>
      <c r="X914" s="1" t="s">
        <v>232</v>
      </c>
      <c r="Y914" s="1" t="s">
        <v>166</v>
      </c>
      <c r="Z914" s="19">
        <f>IF(U914="","",SUMIFS(Unit_Value_Review_QC!$K$10:$K$53,Unit_Value_Review_QC!$I$10:$I$53,"PARTNER|"&amp;F914&amp;"|"&amp;I914))</f>
        <v>11.552282298889692</v>
      </c>
      <c r="AA914" s="20">
        <f>IFERROR(U914/Z914,"")</f>
        <v>1.3637779866075694</v>
      </c>
      <c r="AB914" s="4" t="str">
        <f>IF(OR(N914&lt;&gt;"REPORTED",U914=""),"NOT_APPLICABLE",IF(OR(AA914&lt;Unit_Value_Review_QC!$I$6,AA914&gt;Unit_Value_Review_QC!$I$5),"REVIEW","WITHIN_BAND"))</f>
        <v>WITHIN_BAND</v>
      </c>
    </row>
    <row r="915" spans="1:28">
      <c r="A915" s="1" t="s">
        <v>1301</v>
      </c>
      <c r="B915" s="6">
        <v>44136</v>
      </c>
      <c r="C915" s="1">
        <v>202011</v>
      </c>
      <c r="D915" s="1">
        <v>2020</v>
      </c>
      <c r="E915" s="1">
        <v>11</v>
      </c>
      <c r="F915" s="4" t="s">
        <v>278</v>
      </c>
      <c r="G915" s="4" t="s">
        <v>279</v>
      </c>
      <c r="H915" s="1">
        <v>664</v>
      </c>
      <c r="I915" s="4" t="s">
        <v>307</v>
      </c>
      <c r="J915" s="1" t="s">
        <v>308</v>
      </c>
      <c r="K915" s="1" t="s">
        <v>383</v>
      </c>
      <c r="L915" s="1">
        <v>3</v>
      </c>
      <c r="M915" s="1">
        <v>1</v>
      </c>
      <c r="N915" s="1" t="s">
        <v>384</v>
      </c>
      <c r="O915" s="1" t="s">
        <v>385</v>
      </c>
      <c r="P915" s="1">
        <v>0</v>
      </c>
      <c r="Q915" s="8">
        <v>2801189</v>
      </c>
      <c r="R915" s="8">
        <v>161531</v>
      </c>
      <c r="S915" s="8">
        <v>484508</v>
      </c>
      <c r="T915" s="8" t="s">
        <v>386</v>
      </c>
      <c r="U915" s="9">
        <f>IF(R915&gt;0,Q915/R915,"")</f>
        <v>17.341494821427467</v>
      </c>
      <c r="V915" s="10">
        <f>SUMIFS(fct_world_monthly!$J$2:$J$361,fct_world_monthly!$C$2:$C$361,C915,fct_world_monthly!$F$2:$F$361,F915)</f>
        <v>20428020</v>
      </c>
      <c r="W915" s="11">
        <f>IF(V915&gt;0,Q915/V915,"")</f>
        <v>0.13712484127193922</v>
      </c>
      <c r="X915" s="1" t="s">
        <v>232</v>
      </c>
      <c r="Y915" s="1" t="s">
        <v>166</v>
      </c>
      <c r="Z915" s="19">
        <f>IF(U915="","",SUMIFS(Unit_Value_Review_QC!$K$10:$K$53,Unit_Value_Review_QC!$I$10:$I$53,"PARTNER|"&amp;F915&amp;"|"&amp;I915))</f>
        <v>20.753901094655859</v>
      </c>
      <c r="AA915" s="20">
        <f>IFERROR(U915/Z915,"")</f>
        <v>0.83557759778921337</v>
      </c>
      <c r="AB915" s="4" t="str">
        <f>IF(OR(N915&lt;&gt;"REPORTED",U915=""),"NOT_APPLICABLE",IF(OR(AA915&lt;Unit_Value_Review_QC!$I$6,AA915&gt;Unit_Value_Review_QC!$I$5),"REVIEW","WITHIN_BAND"))</f>
        <v>WITHIN_BAND</v>
      </c>
    </row>
    <row r="916" spans="1:28">
      <c r="A916" s="1" t="s">
        <v>1302</v>
      </c>
      <c r="B916" s="6">
        <v>44136</v>
      </c>
      <c r="C916" s="1">
        <v>202011</v>
      </c>
      <c r="D916" s="1">
        <v>2020</v>
      </c>
      <c r="E916" s="1">
        <v>11</v>
      </c>
      <c r="F916" s="4" t="s">
        <v>278</v>
      </c>
      <c r="G916" s="4" t="s">
        <v>279</v>
      </c>
      <c r="H916" s="1">
        <v>666</v>
      </c>
      <c r="I916" s="4" t="s">
        <v>310</v>
      </c>
      <c r="J916" s="1" t="s">
        <v>311</v>
      </c>
      <c r="K916" s="1" t="s">
        <v>383</v>
      </c>
      <c r="L916" s="1">
        <v>3</v>
      </c>
      <c r="M916" s="1">
        <v>1</v>
      </c>
      <c r="N916" s="1" t="s">
        <v>384</v>
      </c>
      <c r="O916" s="1" t="s">
        <v>385</v>
      </c>
      <c r="P916" s="1">
        <v>0</v>
      </c>
      <c r="Q916" s="8">
        <v>5441502</v>
      </c>
      <c r="R916" s="8">
        <v>338891</v>
      </c>
      <c r="S916" s="8">
        <v>1125685</v>
      </c>
      <c r="T916" s="8" t="s">
        <v>386</v>
      </c>
      <c r="U916" s="9">
        <f>IF(R916&gt;0,Q916/R916,"")</f>
        <v>16.056791121629079</v>
      </c>
      <c r="V916" s="10">
        <f>SUMIFS(fct_world_monthly!$J$2:$J$361,fct_world_monthly!$C$2:$C$361,C916,fct_world_monthly!$F$2:$F$361,F916)</f>
        <v>20428020</v>
      </c>
      <c r="W916" s="11">
        <f>IF(V916&gt;0,Q916/V916,"")</f>
        <v>0.26637442101584002</v>
      </c>
      <c r="X916" s="1" t="s">
        <v>232</v>
      </c>
      <c r="Y916" s="1" t="s">
        <v>166</v>
      </c>
      <c r="Z916" s="19">
        <f>IF(U916="","",SUMIFS(Unit_Value_Review_QC!$K$10:$K$53,Unit_Value_Review_QC!$I$10:$I$53,"PARTNER|"&amp;F916&amp;"|"&amp;I916))</f>
        <v>16.653214733323903</v>
      </c>
      <c r="AA916" s="20">
        <f>IFERROR(U916/Z916,"")</f>
        <v>0.96418567698515578</v>
      </c>
      <c r="AB916" s="4" t="str">
        <f>IF(OR(N916&lt;&gt;"REPORTED",U916=""),"NOT_APPLICABLE",IF(OR(AA916&lt;Unit_Value_Review_QC!$I$6,AA916&gt;Unit_Value_Review_QC!$I$5),"REVIEW","WITHIN_BAND"))</f>
        <v>WITHIN_BAND</v>
      </c>
    </row>
    <row r="917" spans="1:28">
      <c r="A917" s="1" t="s">
        <v>1303</v>
      </c>
      <c r="B917" s="6">
        <v>44136</v>
      </c>
      <c r="C917" s="1">
        <v>202011</v>
      </c>
      <c r="D917" s="1">
        <v>2020</v>
      </c>
      <c r="E917" s="1">
        <v>11</v>
      </c>
      <c r="F917" s="4" t="s">
        <v>278</v>
      </c>
      <c r="G917" s="4" t="s">
        <v>279</v>
      </c>
      <c r="H917" s="1">
        <v>669</v>
      </c>
      <c r="I917" s="4" t="s">
        <v>313</v>
      </c>
      <c r="J917" s="1" t="s">
        <v>314</v>
      </c>
      <c r="K917" s="1" t="s">
        <v>383</v>
      </c>
      <c r="L917" s="1">
        <v>3</v>
      </c>
      <c r="M917" s="1">
        <v>1</v>
      </c>
      <c r="N917" s="1" t="s">
        <v>384</v>
      </c>
      <c r="O917" s="1" t="s">
        <v>385</v>
      </c>
      <c r="P917" s="1">
        <v>0</v>
      </c>
      <c r="Q917" s="8">
        <v>317471</v>
      </c>
      <c r="R917" s="8">
        <v>13485</v>
      </c>
      <c r="S917" s="8">
        <v>37226</v>
      </c>
      <c r="T917" s="8" t="s">
        <v>386</v>
      </c>
      <c r="U917" s="9">
        <f>IF(R917&gt;0,Q917/R917,"")</f>
        <v>23.542528735632185</v>
      </c>
      <c r="V917" s="10">
        <f>SUMIFS(fct_world_monthly!$J$2:$J$361,fct_world_monthly!$C$2:$C$361,C917,fct_world_monthly!$F$2:$F$361,F917)</f>
        <v>20428020</v>
      </c>
      <c r="W917" s="11">
        <f>IF(V917&gt;0,Q917/V917,"")</f>
        <v>1.5540957958725319E-2</v>
      </c>
      <c r="X917" s="1" t="s">
        <v>232</v>
      </c>
      <c r="Y917" s="1" t="s">
        <v>166</v>
      </c>
      <c r="Z917" s="19">
        <f>IF(U917="","",SUMIFS(Unit_Value_Review_QC!$K$10:$K$53,Unit_Value_Review_QC!$I$10:$I$53,"PARTNER|"&amp;F917&amp;"|"&amp;I917))</f>
        <v>20.668787815742178</v>
      </c>
      <c r="AA917" s="20">
        <f>IFERROR(U917/Z917,"")</f>
        <v>1.1390377096861604</v>
      </c>
      <c r="AB917" s="4" t="str">
        <f>IF(OR(N917&lt;&gt;"REPORTED",U917=""),"NOT_APPLICABLE",IF(OR(AA917&lt;Unit_Value_Review_QC!$I$6,AA917&gt;Unit_Value_Review_QC!$I$5),"REVIEW","WITHIN_BAND"))</f>
        <v>WITHIN_BAND</v>
      </c>
    </row>
    <row r="918" spans="1:28">
      <c r="A918" s="1" t="s">
        <v>1304</v>
      </c>
      <c r="B918" s="6">
        <v>44136</v>
      </c>
      <c r="C918" s="1">
        <v>202011</v>
      </c>
      <c r="D918" s="1">
        <v>2020</v>
      </c>
      <c r="E918" s="1">
        <v>11</v>
      </c>
      <c r="F918" s="4" t="s">
        <v>278</v>
      </c>
      <c r="G918" s="4" t="s">
        <v>279</v>
      </c>
      <c r="H918" s="1">
        <v>676</v>
      </c>
      <c r="I918" s="4" t="s">
        <v>316</v>
      </c>
      <c r="J918" s="1" t="s">
        <v>317</v>
      </c>
      <c r="K918" s="1" t="s">
        <v>383</v>
      </c>
      <c r="L918" s="1">
        <v>3</v>
      </c>
      <c r="M918" s="1">
        <v>1</v>
      </c>
      <c r="N918" s="1" t="s">
        <v>384</v>
      </c>
      <c r="O918" s="1" t="s">
        <v>385</v>
      </c>
      <c r="P918" s="1">
        <v>0</v>
      </c>
      <c r="Q918" s="8">
        <v>34936</v>
      </c>
      <c r="R918" s="8">
        <v>2070</v>
      </c>
      <c r="S918" s="8">
        <v>5462</v>
      </c>
      <c r="T918" s="8" t="s">
        <v>386</v>
      </c>
      <c r="U918" s="9">
        <f>IF(R918&gt;0,Q918/R918,"")</f>
        <v>16.877294685990339</v>
      </c>
      <c r="V918" s="10">
        <f>SUMIFS(fct_world_monthly!$J$2:$J$361,fct_world_monthly!$C$2:$C$361,C918,fct_world_monthly!$F$2:$F$361,F918)</f>
        <v>20428020</v>
      </c>
      <c r="W918" s="11">
        <f>IF(V918&gt;0,Q918/V918,"")</f>
        <v>1.7102000095946645E-3</v>
      </c>
      <c r="X918" s="1" t="s">
        <v>232</v>
      </c>
      <c r="Y918" s="1" t="s">
        <v>166</v>
      </c>
      <c r="Z918" s="19">
        <f>IF(U918="","",SUMIFS(Unit_Value_Review_QC!$K$10:$K$53,Unit_Value_Review_QC!$I$10:$I$53,"PARTNER|"&amp;F918&amp;"|"&amp;I918))</f>
        <v>22.71683967704729</v>
      </c>
      <c r="AA918" s="20">
        <f>IFERROR(U918/Z918,"")</f>
        <v>0.74294201684413308</v>
      </c>
      <c r="AB918" s="4" t="str">
        <f>IF(OR(N918&lt;&gt;"REPORTED",U918=""),"NOT_APPLICABLE",IF(OR(AA918&lt;Unit_Value_Review_QC!$I$6,AA918&gt;Unit_Value_Review_QC!$I$5),"REVIEW","WITHIN_BAND"))</f>
        <v>WITHIN_BAND</v>
      </c>
    </row>
    <row r="919" spans="1:28">
      <c r="A919" s="1" t="s">
        <v>1305</v>
      </c>
      <c r="B919" s="6">
        <v>44136</v>
      </c>
      <c r="C919" s="1">
        <v>202011</v>
      </c>
      <c r="D919" s="1">
        <v>2020</v>
      </c>
      <c r="E919" s="1">
        <v>11</v>
      </c>
      <c r="F919" s="4" t="s">
        <v>278</v>
      </c>
      <c r="G919" s="4" t="s">
        <v>279</v>
      </c>
      <c r="H919" s="1">
        <v>690</v>
      </c>
      <c r="I919" s="4" t="s">
        <v>319</v>
      </c>
      <c r="J919" s="1" t="s">
        <v>320</v>
      </c>
      <c r="K919" s="1" t="s">
        <v>383</v>
      </c>
      <c r="L919" s="1">
        <v>3</v>
      </c>
      <c r="M919" s="1">
        <v>1</v>
      </c>
      <c r="N919" s="1" t="s">
        <v>384</v>
      </c>
      <c r="O919" s="1" t="s">
        <v>385</v>
      </c>
      <c r="P919" s="1">
        <v>0</v>
      </c>
      <c r="Q919" s="8">
        <v>733364</v>
      </c>
      <c r="R919" s="8">
        <v>27684</v>
      </c>
      <c r="S919" s="8">
        <v>87627</v>
      </c>
      <c r="T919" s="8" t="s">
        <v>386</v>
      </c>
      <c r="U919" s="9">
        <f>IF(R919&gt;0,Q919/R919,"")</f>
        <v>26.490536049703799</v>
      </c>
      <c r="V919" s="10">
        <f>SUMIFS(fct_world_monthly!$J$2:$J$361,fct_world_monthly!$C$2:$C$361,C919,fct_world_monthly!$F$2:$F$361,F919)</f>
        <v>20428020</v>
      </c>
      <c r="W919" s="11">
        <f>IF(V919&gt;0,Q919/V919,"")</f>
        <v>3.5899906109353723E-2</v>
      </c>
      <c r="X919" s="1" t="s">
        <v>232</v>
      </c>
      <c r="Y919" s="1" t="s">
        <v>166</v>
      </c>
      <c r="Z919" s="19">
        <f>IF(U919="","",SUMIFS(Unit_Value_Review_QC!$K$10:$K$53,Unit_Value_Review_QC!$I$10:$I$53,"PARTNER|"&amp;F919&amp;"|"&amp;I919))</f>
        <v>28.158453665195097</v>
      </c>
      <c r="AA919" s="20">
        <f>IFERROR(U919/Z919,"")</f>
        <v>0.94076671839572967</v>
      </c>
      <c r="AB919" s="4" t="str">
        <f>IF(OR(N919&lt;&gt;"REPORTED",U919=""),"NOT_APPLICABLE",IF(OR(AA919&lt;Unit_Value_Review_QC!$I$6,AA919&gt;Unit_Value_Review_QC!$I$5),"REVIEW","WITHIN_BAND"))</f>
        <v>WITHIN_BAND</v>
      </c>
    </row>
    <row r="920" spans="1:28">
      <c r="A920" s="1" t="s">
        <v>1306</v>
      </c>
      <c r="B920" s="6">
        <v>44136</v>
      </c>
      <c r="C920" s="1">
        <v>202011</v>
      </c>
      <c r="D920" s="1">
        <v>2020</v>
      </c>
      <c r="E920" s="1">
        <v>11</v>
      </c>
      <c r="F920" s="4" t="s">
        <v>278</v>
      </c>
      <c r="G920" s="4" t="s">
        <v>279</v>
      </c>
      <c r="H920" s="1">
        <v>696</v>
      </c>
      <c r="I920" s="4" t="s">
        <v>322</v>
      </c>
      <c r="J920" s="1" t="s">
        <v>323</v>
      </c>
      <c r="K920" s="1" t="s">
        <v>383</v>
      </c>
      <c r="L920" s="1">
        <v>3</v>
      </c>
      <c r="M920" s="1">
        <v>1</v>
      </c>
      <c r="N920" s="1" t="s">
        <v>384</v>
      </c>
      <c r="O920" s="1" t="s">
        <v>385</v>
      </c>
      <c r="P920" s="1">
        <v>0</v>
      </c>
      <c r="Q920" s="8">
        <v>359920</v>
      </c>
      <c r="R920" s="8">
        <v>19362</v>
      </c>
      <c r="S920" s="8">
        <v>44325</v>
      </c>
      <c r="T920" s="8" t="s">
        <v>386</v>
      </c>
      <c r="U920" s="9">
        <f>IF(R920&gt;0,Q920/R920,"")</f>
        <v>18.588988740832558</v>
      </c>
      <c r="V920" s="10">
        <f>SUMIFS(fct_world_monthly!$J$2:$J$361,fct_world_monthly!$C$2:$C$361,C920,fct_world_monthly!$F$2:$F$361,F920)</f>
        <v>20428020</v>
      </c>
      <c r="W920" s="11">
        <f>IF(V920&gt;0,Q920/V920,"")</f>
        <v>1.7618937126554605E-2</v>
      </c>
      <c r="X920" s="1" t="s">
        <v>232</v>
      </c>
      <c r="Y920" s="1" t="s">
        <v>166</v>
      </c>
      <c r="Z920" s="19">
        <f>IF(U920="","",SUMIFS(Unit_Value_Review_QC!$K$10:$K$53,Unit_Value_Review_QC!$I$10:$I$53,"PARTNER|"&amp;F920&amp;"|"&amp;I920))</f>
        <v>25.266638688646662</v>
      </c>
      <c r="AA920" s="20">
        <f>IFERROR(U920/Z920,"")</f>
        <v>0.73571277010366065</v>
      </c>
      <c r="AB920" s="4" t="str">
        <f>IF(OR(N920&lt;&gt;"REPORTED",U920=""),"NOT_APPLICABLE",IF(OR(AA920&lt;Unit_Value_Review_QC!$I$6,AA920&gt;Unit_Value_Review_QC!$I$5),"REVIEW","WITHIN_BAND"))</f>
        <v>WITHIN_BAND</v>
      </c>
    </row>
    <row r="921" spans="1:28">
      <c r="A921" s="1" t="s">
        <v>1307</v>
      </c>
      <c r="B921" s="6">
        <v>44136</v>
      </c>
      <c r="C921" s="1">
        <v>202011</v>
      </c>
      <c r="D921" s="1">
        <v>2020</v>
      </c>
      <c r="E921" s="1">
        <v>11</v>
      </c>
      <c r="F921" s="4" t="s">
        <v>278</v>
      </c>
      <c r="G921" s="4" t="s">
        <v>279</v>
      </c>
      <c r="H921" s="1">
        <v>720</v>
      </c>
      <c r="I921" s="4" t="s">
        <v>325</v>
      </c>
      <c r="J921" s="1" t="s">
        <v>326</v>
      </c>
      <c r="K921" s="1" t="s">
        <v>383</v>
      </c>
      <c r="L921" s="1">
        <v>3</v>
      </c>
      <c r="M921" s="1">
        <v>1</v>
      </c>
      <c r="N921" s="1" t="s">
        <v>384</v>
      </c>
      <c r="O921" s="1" t="s">
        <v>385</v>
      </c>
      <c r="P921" s="1">
        <v>0</v>
      </c>
      <c r="Q921" s="8">
        <v>797850</v>
      </c>
      <c r="R921" s="8">
        <v>38271</v>
      </c>
      <c r="S921" s="8">
        <v>121471</v>
      </c>
      <c r="T921" s="8" t="s">
        <v>386</v>
      </c>
      <c r="U921" s="9">
        <f>IF(R921&gt;0,Q921/R921,"")</f>
        <v>20.847377910166966</v>
      </c>
      <c r="V921" s="10">
        <f>SUMIFS(fct_world_monthly!$J$2:$J$361,fct_world_monthly!$C$2:$C$361,C921,fct_world_monthly!$F$2:$F$361,F921)</f>
        <v>20428020</v>
      </c>
      <c r="W921" s="11">
        <f>IF(V921&gt;0,Q921/V921,"")</f>
        <v>3.9056648661984862E-2</v>
      </c>
      <c r="X921" s="1" t="s">
        <v>232</v>
      </c>
      <c r="Y921" s="1" t="s">
        <v>166</v>
      </c>
      <c r="Z921" s="19">
        <f>IF(U921="","",SUMIFS(Unit_Value_Review_QC!$K$10:$K$53,Unit_Value_Review_QC!$I$10:$I$53,"PARTNER|"&amp;F921&amp;"|"&amp;I921))</f>
        <v>23.211497613909994</v>
      </c>
      <c r="AA921" s="20">
        <f>IFERROR(U921/Z921,"")</f>
        <v>0.89814876476017302</v>
      </c>
      <c r="AB921" s="4" t="str">
        <f>IF(OR(N921&lt;&gt;"REPORTED",U921=""),"NOT_APPLICABLE",IF(OR(AA921&lt;Unit_Value_Review_QC!$I$6,AA921&gt;Unit_Value_Review_QC!$I$5),"REVIEW","WITHIN_BAND"))</f>
        <v>WITHIN_BAND</v>
      </c>
    </row>
    <row r="922" spans="1:28">
      <c r="A922" s="1" t="s">
        <v>1308</v>
      </c>
      <c r="B922" s="6">
        <v>44166</v>
      </c>
      <c r="C922" s="1">
        <v>202012</v>
      </c>
      <c r="D922" s="1">
        <v>2020</v>
      </c>
      <c r="E922" s="1">
        <v>12</v>
      </c>
      <c r="F922" s="4" t="s">
        <v>256</v>
      </c>
      <c r="G922" s="4" t="s">
        <v>258</v>
      </c>
      <c r="H922" s="1">
        <v>52</v>
      </c>
      <c r="I922" s="4" t="s">
        <v>296</v>
      </c>
      <c r="J922" s="1" t="s">
        <v>297</v>
      </c>
      <c r="K922" s="1" t="s">
        <v>383</v>
      </c>
      <c r="L922" s="1">
        <v>3</v>
      </c>
      <c r="M922" s="1">
        <v>1</v>
      </c>
      <c r="N922" s="1" t="s">
        <v>384</v>
      </c>
      <c r="O922" s="1" t="s">
        <v>385</v>
      </c>
      <c r="P922" s="1">
        <v>0</v>
      </c>
      <c r="Q922" s="8">
        <v>12836112</v>
      </c>
      <c r="R922" s="8">
        <v>638025</v>
      </c>
      <c r="S922" s="8">
        <v>3165355</v>
      </c>
      <c r="T922" s="8" t="s">
        <v>386</v>
      </c>
      <c r="U922" s="9">
        <f>IF(R922&gt;0,Q922/R922,"")</f>
        <v>20.118509462795345</v>
      </c>
      <c r="V922" s="10">
        <f>SUMIFS(fct_world_monthly!$J$2:$J$361,fct_world_monthly!$C$2:$C$361,C922,fct_world_monthly!$F$2:$F$361,F922)</f>
        <v>89565667</v>
      </c>
      <c r="W922" s="11">
        <f>IF(V922&gt;0,Q922/V922,"")</f>
        <v>0.14331509416437438</v>
      </c>
      <c r="X922" s="1" t="s">
        <v>232</v>
      </c>
      <c r="Y922" s="1" t="s">
        <v>166</v>
      </c>
      <c r="Z922" s="19">
        <f>IF(U922="","",SUMIFS(Unit_Value_Review_QC!$K$10:$K$53,Unit_Value_Review_QC!$I$10:$I$53,"PARTNER|"&amp;F922&amp;"|"&amp;I922))</f>
        <v>20.461444760337919</v>
      </c>
      <c r="AA922" s="20">
        <f>IFERROR(U922/Z922,"")</f>
        <v>0.98323992750466416</v>
      </c>
      <c r="AB922" s="4" t="str">
        <f>IF(OR(N922&lt;&gt;"REPORTED",U922=""),"NOT_APPLICABLE",IF(OR(AA922&lt;Unit_Value_Review_QC!$I$6,AA922&gt;Unit_Value_Review_QC!$I$5),"REVIEW","WITHIN_BAND"))</f>
        <v>WITHIN_BAND</v>
      </c>
    </row>
    <row r="923" spans="1:28">
      <c r="A923" s="1" t="s">
        <v>1309</v>
      </c>
      <c r="B923" s="6">
        <v>44166</v>
      </c>
      <c r="C923" s="1">
        <v>202012</v>
      </c>
      <c r="D923" s="1">
        <v>2020</v>
      </c>
      <c r="E923" s="1">
        <v>12</v>
      </c>
      <c r="F923" s="4" t="s">
        <v>256</v>
      </c>
      <c r="G923" s="4" t="s">
        <v>258</v>
      </c>
      <c r="H923" s="1">
        <v>204</v>
      </c>
      <c r="I923" s="4" t="s">
        <v>301</v>
      </c>
      <c r="J923" s="1" t="s">
        <v>302</v>
      </c>
      <c r="K923" s="1" t="s">
        <v>383</v>
      </c>
      <c r="L923" s="1">
        <v>3</v>
      </c>
      <c r="M923" s="1">
        <v>1</v>
      </c>
      <c r="N923" s="1" t="s">
        <v>384</v>
      </c>
      <c r="O923" s="1" t="s">
        <v>385</v>
      </c>
      <c r="P923" s="1">
        <v>0</v>
      </c>
      <c r="Q923" s="8">
        <v>265317</v>
      </c>
      <c r="R923" s="8">
        <v>40281</v>
      </c>
      <c r="S923" s="8">
        <v>283368</v>
      </c>
      <c r="T923" s="8" t="s">
        <v>386</v>
      </c>
      <c r="U923" s="9">
        <f>IF(R923&gt;0,Q923/R923,"")</f>
        <v>6.5866537573545845</v>
      </c>
      <c r="V923" s="10">
        <f>SUMIFS(fct_world_monthly!$J$2:$J$361,fct_world_monthly!$C$2:$C$361,C923,fct_world_monthly!$F$2:$F$361,F923)</f>
        <v>89565667</v>
      </c>
      <c r="W923" s="11">
        <f>IF(V923&gt;0,Q923/V923,"")</f>
        <v>2.9622623141968003E-3</v>
      </c>
      <c r="X923" s="1" t="s">
        <v>232</v>
      </c>
      <c r="Y923" s="1" t="s">
        <v>166</v>
      </c>
      <c r="Z923" s="19">
        <f>IF(U923="","",SUMIFS(Unit_Value_Review_QC!$K$10:$K$53,Unit_Value_Review_QC!$I$10:$I$53,"PARTNER|"&amp;F923&amp;"|"&amp;I923))</f>
        <v>7.8392981154747989</v>
      </c>
      <c r="AA923" s="20">
        <f>IFERROR(U923/Z923,"")</f>
        <v>0.84020962850647429</v>
      </c>
      <c r="AB923" s="4" t="str">
        <f>IF(OR(N923&lt;&gt;"REPORTED",U923=""),"NOT_APPLICABLE",IF(OR(AA923&lt;Unit_Value_Review_QC!$I$6,AA923&gt;Unit_Value_Review_QC!$I$5),"REVIEW","WITHIN_BAND"))</f>
        <v>WITHIN_BAND</v>
      </c>
    </row>
    <row r="924" spans="1:28">
      <c r="A924" s="1" t="s">
        <v>1310</v>
      </c>
      <c r="B924" s="6">
        <v>44166</v>
      </c>
      <c r="C924" s="1">
        <v>202012</v>
      </c>
      <c r="D924" s="1">
        <v>2020</v>
      </c>
      <c r="E924" s="1">
        <v>12</v>
      </c>
      <c r="F924" s="4" t="s">
        <v>256</v>
      </c>
      <c r="G924" s="4" t="s">
        <v>258</v>
      </c>
      <c r="H924" s="1">
        <v>662</v>
      </c>
      <c r="I924" s="4" t="s">
        <v>304</v>
      </c>
      <c r="J924" s="1" t="s">
        <v>305</v>
      </c>
      <c r="K924" s="1" t="s">
        <v>383</v>
      </c>
      <c r="L924" s="1">
        <v>3</v>
      </c>
      <c r="M924" s="1">
        <v>1</v>
      </c>
      <c r="N924" s="1" t="s">
        <v>384</v>
      </c>
      <c r="O924" s="1" t="s">
        <v>385</v>
      </c>
      <c r="P924" s="1">
        <v>0</v>
      </c>
      <c r="Q924" s="8">
        <v>3716158</v>
      </c>
      <c r="R924" s="8">
        <v>416255</v>
      </c>
      <c r="S924" s="8">
        <v>1672904</v>
      </c>
      <c r="T924" s="8" t="s">
        <v>386</v>
      </c>
      <c r="U924" s="9">
        <f>IF(R924&gt;0,Q924/R924,"")</f>
        <v>8.9275996684724515</v>
      </c>
      <c r="V924" s="10">
        <f>SUMIFS(fct_world_monthly!$J$2:$J$361,fct_world_monthly!$C$2:$C$361,C924,fct_world_monthly!$F$2:$F$361,F924)</f>
        <v>89565667</v>
      </c>
      <c r="W924" s="11">
        <f>IF(V924&gt;0,Q924/V924,"")</f>
        <v>4.1490876185849207E-2</v>
      </c>
      <c r="X924" s="1" t="s">
        <v>232</v>
      </c>
      <c r="Y924" s="1" t="s">
        <v>166</v>
      </c>
      <c r="Z924" s="19">
        <f>IF(U924="","",SUMIFS(Unit_Value_Review_QC!$K$10:$K$53,Unit_Value_Review_QC!$I$10:$I$53,"PARTNER|"&amp;F924&amp;"|"&amp;I924))</f>
        <v>10.235891461787936</v>
      </c>
      <c r="AA924" s="20">
        <f>IFERROR(U924/Z924,"")</f>
        <v>0.87218584739790106</v>
      </c>
      <c r="AB924" s="4" t="str">
        <f>IF(OR(N924&lt;&gt;"REPORTED",U924=""),"NOT_APPLICABLE",IF(OR(AA924&lt;Unit_Value_Review_QC!$I$6,AA924&gt;Unit_Value_Review_QC!$I$5),"REVIEW","WITHIN_BAND"))</f>
        <v>WITHIN_BAND</v>
      </c>
    </row>
    <row r="925" spans="1:28">
      <c r="A925" s="1" t="s">
        <v>1311</v>
      </c>
      <c r="B925" s="6">
        <v>44166</v>
      </c>
      <c r="C925" s="1">
        <v>202012</v>
      </c>
      <c r="D925" s="1">
        <v>2020</v>
      </c>
      <c r="E925" s="1">
        <v>12</v>
      </c>
      <c r="F925" s="4" t="s">
        <v>256</v>
      </c>
      <c r="G925" s="4" t="s">
        <v>258</v>
      </c>
      <c r="H925" s="1">
        <v>664</v>
      </c>
      <c r="I925" s="4" t="s">
        <v>307</v>
      </c>
      <c r="J925" s="1" t="s">
        <v>308</v>
      </c>
      <c r="K925" s="1" t="s">
        <v>383</v>
      </c>
      <c r="L925" s="1">
        <v>3</v>
      </c>
      <c r="M925" s="1">
        <v>1</v>
      </c>
      <c r="N925" s="1" t="s">
        <v>384</v>
      </c>
      <c r="O925" s="1" t="s">
        <v>385</v>
      </c>
      <c r="P925" s="1">
        <v>0</v>
      </c>
      <c r="Q925" s="8">
        <v>4547700</v>
      </c>
      <c r="R925" s="8">
        <v>334299</v>
      </c>
      <c r="S925" s="8">
        <v>1957697</v>
      </c>
      <c r="T925" s="8" t="s">
        <v>386</v>
      </c>
      <c r="U925" s="9">
        <f>IF(R925&gt;0,Q925/R925,"")</f>
        <v>13.603690109752048</v>
      </c>
      <c r="V925" s="10">
        <f>SUMIFS(fct_world_monthly!$J$2:$J$361,fct_world_monthly!$C$2:$C$361,C925,fct_world_monthly!$F$2:$F$361,F925)</f>
        <v>89565667</v>
      </c>
      <c r="W925" s="11">
        <f>IF(V925&gt;0,Q925/V925,"")</f>
        <v>5.0775036376382927E-2</v>
      </c>
      <c r="X925" s="1" t="s">
        <v>232</v>
      </c>
      <c r="Y925" s="1" t="s">
        <v>166</v>
      </c>
      <c r="Z925" s="19">
        <f>IF(U925="","",SUMIFS(Unit_Value_Review_QC!$K$10:$K$53,Unit_Value_Review_QC!$I$10:$I$53,"PARTNER|"&amp;F925&amp;"|"&amp;I925))</f>
        <v>13.594059812928137</v>
      </c>
      <c r="AA925" s="20">
        <f>IFERROR(U925/Z925,"")</f>
        <v>1.0007084194829532</v>
      </c>
      <c r="AB925" s="4" t="str">
        <f>IF(OR(N925&lt;&gt;"REPORTED",U925=""),"NOT_APPLICABLE",IF(OR(AA925&lt;Unit_Value_Review_QC!$I$6,AA925&gt;Unit_Value_Review_QC!$I$5),"REVIEW","WITHIN_BAND"))</f>
        <v>WITHIN_BAND</v>
      </c>
    </row>
    <row r="926" spans="1:28">
      <c r="A926" s="1" t="s">
        <v>1312</v>
      </c>
      <c r="B926" s="6">
        <v>44166</v>
      </c>
      <c r="C926" s="1">
        <v>202012</v>
      </c>
      <c r="D926" s="1">
        <v>2020</v>
      </c>
      <c r="E926" s="1">
        <v>12</v>
      </c>
      <c r="F926" s="4" t="s">
        <v>256</v>
      </c>
      <c r="G926" s="4" t="s">
        <v>258</v>
      </c>
      <c r="H926" s="1">
        <v>666</v>
      </c>
      <c r="I926" s="4" t="s">
        <v>310</v>
      </c>
      <c r="J926" s="1" t="s">
        <v>311</v>
      </c>
      <c r="K926" s="1" t="s">
        <v>383</v>
      </c>
      <c r="L926" s="1">
        <v>3</v>
      </c>
      <c r="M926" s="1">
        <v>1</v>
      </c>
      <c r="N926" s="1" t="s">
        <v>384</v>
      </c>
      <c r="O926" s="1" t="s">
        <v>385</v>
      </c>
      <c r="P926" s="1">
        <v>0</v>
      </c>
      <c r="Q926" s="8">
        <v>15020006</v>
      </c>
      <c r="R926" s="8">
        <v>1558776</v>
      </c>
      <c r="S926" s="8">
        <v>9523355</v>
      </c>
      <c r="T926" s="8" t="s">
        <v>386</v>
      </c>
      <c r="U926" s="9">
        <f>IF(R926&gt;0,Q926/R926,"")</f>
        <v>9.6357693472314168</v>
      </c>
      <c r="V926" s="10">
        <f>SUMIFS(fct_world_monthly!$J$2:$J$361,fct_world_monthly!$C$2:$C$361,C926,fct_world_monthly!$F$2:$F$361,F926)</f>
        <v>89565667</v>
      </c>
      <c r="W926" s="11">
        <f>IF(V926&gt;0,Q926/V926,"")</f>
        <v>0.16769825428754973</v>
      </c>
      <c r="X926" s="1" t="s">
        <v>232</v>
      </c>
      <c r="Y926" s="1" t="s">
        <v>166</v>
      </c>
      <c r="Z926" s="19">
        <f>IF(U926="","",SUMIFS(Unit_Value_Review_QC!$K$10:$K$53,Unit_Value_Review_QC!$I$10:$I$53,"PARTNER|"&amp;F926&amp;"|"&amp;I926))</f>
        <v>10.323147527272614</v>
      </c>
      <c r="AA926" s="20">
        <f>IFERROR(U926/Z926,"")</f>
        <v>0.93341389549793607</v>
      </c>
      <c r="AB926" s="4" t="str">
        <f>IF(OR(N926&lt;&gt;"REPORTED",U926=""),"NOT_APPLICABLE",IF(OR(AA926&lt;Unit_Value_Review_QC!$I$6,AA926&gt;Unit_Value_Review_QC!$I$5),"REVIEW","WITHIN_BAND"))</f>
        <v>WITHIN_BAND</v>
      </c>
    </row>
    <row r="927" spans="1:28">
      <c r="A927" s="1" t="s">
        <v>1313</v>
      </c>
      <c r="B927" s="6">
        <v>44166</v>
      </c>
      <c r="C927" s="1">
        <v>202012</v>
      </c>
      <c r="D927" s="1">
        <v>2020</v>
      </c>
      <c r="E927" s="1">
        <v>12</v>
      </c>
      <c r="F927" s="4" t="s">
        <v>256</v>
      </c>
      <c r="G927" s="4" t="s">
        <v>258</v>
      </c>
      <c r="H927" s="1">
        <v>669</v>
      </c>
      <c r="I927" s="4" t="s">
        <v>313</v>
      </c>
      <c r="J927" s="1" t="s">
        <v>314</v>
      </c>
      <c r="K927" s="1" t="s">
        <v>383</v>
      </c>
      <c r="L927" s="1">
        <v>3</v>
      </c>
      <c r="M927" s="1">
        <v>1</v>
      </c>
      <c r="N927" s="1" t="s">
        <v>384</v>
      </c>
      <c r="O927" s="1" t="s">
        <v>385</v>
      </c>
      <c r="P927" s="1">
        <v>0</v>
      </c>
      <c r="Q927" s="8">
        <v>1239396</v>
      </c>
      <c r="R927" s="8">
        <v>93438</v>
      </c>
      <c r="S927" s="8">
        <v>532248</v>
      </c>
      <c r="T927" s="8" t="s">
        <v>386</v>
      </c>
      <c r="U927" s="9">
        <f>IF(R927&gt;0,Q927/R927,"")</f>
        <v>13.264367816091953</v>
      </c>
      <c r="V927" s="10">
        <f>SUMIFS(fct_world_monthly!$J$2:$J$361,fct_world_monthly!$C$2:$C$361,C927,fct_world_monthly!$F$2:$F$361,F927)</f>
        <v>89565667</v>
      </c>
      <c r="W927" s="11">
        <f>IF(V927&gt;0,Q927/V927,"")</f>
        <v>1.3837847040205707E-2</v>
      </c>
      <c r="X927" s="1" t="s">
        <v>232</v>
      </c>
      <c r="Y927" s="1" t="s">
        <v>166</v>
      </c>
      <c r="Z927" s="19">
        <f>IF(U927="","",SUMIFS(Unit_Value_Review_QC!$K$10:$K$53,Unit_Value_Review_QC!$I$10:$I$53,"PARTNER|"&amp;F927&amp;"|"&amp;I927))</f>
        <v>13.552232139720488</v>
      </c>
      <c r="AA927" s="20">
        <f>IFERROR(U927/Z927,"")</f>
        <v>0.97875889959227991</v>
      </c>
      <c r="AB927" s="4" t="str">
        <f>IF(OR(N927&lt;&gt;"REPORTED",U927=""),"NOT_APPLICABLE",IF(OR(AA927&lt;Unit_Value_Review_QC!$I$6,AA927&gt;Unit_Value_Review_QC!$I$5),"REVIEW","WITHIN_BAND"))</f>
        <v>WITHIN_BAND</v>
      </c>
    </row>
    <row r="928" spans="1:28">
      <c r="A928" s="1" t="s">
        <v>1314</v>
      </c>
      <c r="B928" s="6">
        <v>44166</v>
      </c>
      <c r="C928" s="1">
        <v>202012</v>
      </c>
      <c r="D928" s="1">
        <v>2020</v>
      </c>
      <c r="E928" s="1">
        <v>12</v>
      </c>
      <c r="F928" s="4" t="s">
        <v>256</v>
      </c>
      <c r="G928" s="4" t="s">
        <v>258</v>
      </c>
      <c r="H928" s="1">
        <v>676</v>
      </c>
      <c r="I928" s="4" t="s">
        <v>316</v>
      </c>
      <c r="J928" s="1" t="s">
        <v>317</v>
      </c>
      <c r="K928" s="1" t="s">
        <v>383</v>
      </c>
      <c r="L928" s="1">
        <v>3</v>
      </c>
      <c r="M928" s="1">
        <v>1</v>
      </c>
      <c r="N928" s="1" t="s">
        <v>384</v>
      </c>
      <c r="O928" s="1" t="s">
        <v>385</v>
      </c>
      <c r="P928" s="1">
        <v>0</v>
      </c>
      <c r="Q928" s="8">
        <v>38936</v>
      </c>
      <c r="R928" s="8">
        <v>2423</v>
      </c>
      <c r="S928" s="8">
        <v>13924</v>
      </c>
      <c r="T928" s="8" t="s">
        <v>386</v>
      </c>
      <c r="U928" s="9">
        <f>IF(R928&gt;0,Q928/R928,"")</f>
        <v>16.069335534461413</v>
      </c>
      <c r="V928" s="10">
        <f>SUMIFS(fct_world_monthly!$J$2:$J$361,fct_world_monthly!$C$2:$C$361,C928,fct_world_monthly!$F$2:$F$361,F928)</f>
        <v>89565667</v>
      </c>
      <c r="W928" s="11">
        <f>IF(V928&gt;0,Q928/V928,"")</f>
        <v>4.3472014784415102E-4</v>
      </c>
      <c r="X928" s="1" t="s">
        <v>232</v>
      </c>
      <c r="Y928" s="1" t="s">
        <v>166</v>
      </c>
      <c r="Z928" s="19">
        <f>IF(U928="","",SUMIFS(Unit_Value_Review_QC!$K$10:$K$53,Unit_Value_Review_QC!$I$10:$I$53,"PARTNER|"&amp;F928&amp;"|"&amp;I928))</f>
        <v>16.294942108470444</v>
      </c>
      <c r="AA928" s="20">
        <f>IFERROR(U928/Z928,"")</f>
        <v>0.986154809725175</v>
      </c>
      <c r="AB928" s="4" t="str">
        <f>IF(OR(N928&lt;&gt;"REPORTED",U928=""),"NOT_APPLICABLE",IF(OR(AA928&lt;Unit_Value_Review_QC!$I$6,AA928&gt;Unit_Value_Review_QC!$I$5),"REVIEW","WITHIN_BAND"))</f>
        <v>WITHIN_BAND</v>
      </c>
    </row>
    <row r="929" spans="1:28">
      <c r="A929" s="1" t="s">
        <v>1315</v>
      </c>
      <c r="B929" s="6">
        <v>44166</v>
      </c>
      <c r="C929" s="1">
        <v>202012</v>
      </c>
      <c r="D929" s="1">
        <v>2020</v>
      </c>
      <c r="E929" s="1">
        <v>12</v>
      </c>
      <c r="F929" s="4" t="s">
        <v>256</v>
      </c>
      <c r="G929" s="4" t="s">
        <v>258</v>
      </c>
      <c r="H929" s="1">
        <v>690</v>
      </c>
      <c r="I929" s="4" t="s">
        <v>319</v>
      </c>
      <c r="J929" s="1" t="s">
        <v>320</v>
      </c>
      <c r="K929" s="1" t="s">
        <v>383</v>
      </c>
      <c r="L929" s="1">
        <v>3</v>
      </c>
      <c r="M929" s="1">
        <v>1</v>
      </c>
      <c r="N929" s="1" t="s">
        <v>384</v>
      </c>
      <c r="O929" s="1" t="s">
        <v>385</v>
      </c>
      <c r="P929" s="1">
        <v>0</v>
      </c>
      <c r="Q929" s="8">
        <v>791234</v>
      </c>
      <c r="R929" s="8">
        <v>38244</v>
      </c>
      <c r="S929" s="8">
        <v>244498</v>
      </c>
      <c r="T929" s="8" t="s">
        <v>386</v>
      </c>
      <c r="U929" s="9">
        <f>IF(R929&gt;0,Q929/R929,"")</f>
        <v>20.689101558414393</v>
      </c>
      <c r="V929" s="10">
        <f>SUMIFS(fct_world_monthly!$J$2:$J$361,fct_world_monthly!$C$2:$C$361,C929,fct_world_monthly!$F$2:$F$361,F929)</f>
        <v>89565667</v>
      </c>
      <c r="W929" s="11">
        <f>IF(V929&gt;0,Q929/V929,"")</f>
        <v>8.8341216729843595E-3</v>
      </c>
      <c r="X929" s="1" t="s">
        <v>232</v>
      </c>
      <c r="Y929" s="1" t="s">
        <v>166</v>
      </c>
      <c r="Z929" s="19">
        <f>IF(U929="","",SUMIFS(Unit_Value_Review_QC!$K$10:$K$53,Unit_Value_Review_QC!$I$10:$I$53,"PARTNER|"&amp;F929&amp;"|"&amp;I929))</f>
        <v>21.029827109089425</v>
      </c>
      <c r="AA929" s="20">
        <f>IFERROR(U929/Z929,"")</f>
        <v>0.98379798612192282</v>
      </c>
      <c r="AB929" s="4" t="str">
        <f>IF(OR(N929&lt;&gt;"REPORTED",U929=""),"NOT_APPLICABLE",IF(OR(AA929&lt;Unit_Value_Review_QC!$I$6,AA929&gt;Unit_Value_Review_QC!$I$5),"REVIEW","WITHIN_BAND"))</f>
        <v>WITHIN_BAND</v>
      </c>
    </row>
    <row r="930" spans="1:28">
      <c r="A930" s="1" t="s">
        <v>1316</v>
      </c>
      <c r="B930" s="6">
        <v>44166</v>
      </c>
      <c r="C930" s="1">
        <v>202012</v>
      </c>
      <c r="D930" s="1">
        <v>2020</v>
      </c>
      <c r="E930" s="1">
        <v>12</v>
      </c>
      <c r="F930" s="4" t="s">
        <v>256</v>
      </c>
      <c r="G930" s="4" t="s">
        <v>258</v>
      </c>
      <c r="H930" s="1">
        <v>696</v>
      </c>
      <c r="I930" s="4" t="s">
        <v>322</v>
      </c>
      <c r="J930" s="1" t="s">
        <v>323</v>
      </c>
      <c r="K930" s="1" t="s">
        <v>383</v>
      </c>
      <c r="L930" s="1">
        <v>3</v>
      </c>
      <c r="M930" s="1">
        <v>1</v>
      </c>
      <c r="N930" s="1" t="s">
        <v>384</v>
      </c>
      <c r="O930" s="1" t="s">
        <v>385</v>
      </c>
      <c r="P930" s="1">
        <v>0</v>
      </c>
      <c r="Q930" s="8">
        <v>560043</v>
      </c>
      <c r="R930" s="8">
        <v>41709</v>
      </c>
      <c r="S930" s="8">
        <v>210673</v>
      </c>
      <c r="T930" s="8" t="s">
        <v>386</v>
      </c>
      <c r="U930" s="9">
        <f>IF(R930&gt;0,Q930/R930,"")</f>
        <v>13.427389771991656</v>
      </c>
      <c r="V930" s="10">
        <f>SUMIFS(fct_world_monthly!$J$2:$J$361,fct_world_monthly!$C$2:$C$361,C930,fct_world_monthly!$F$2:$F$361,F930)</f>
        <v>89565667</v>
      </c>
      <c r="W930" s="11">
        <f>IF(V930&gt;0,Q930/V930,"")</f>
        <v>6.2528758927234921E-3</v>
      </c>
      <c r="X930" s="1" t="s">
        <v>232</v>
      </c>
      <c r="Y930" s="1" t="s">
        <v>166</v>
      </c>
      <c r="Z930" s="19">
        <f>IF(U930="","",SUMIFS(Unit_Value_Review_QC!$K$10:$K$53,Unit_Value_Review_QC!$I$10:$I$53,"PARTNER|"&amp;F930&amp;"|"&amp;I930))</f>
        <v>18.09118149032647</v>
      </c>
      <c r="AA930" s="20">
        <f>IFERROR(U930/Z930,"")</f>
        <v>0.74220634949527264</v>
      </c>
      <c r="AB930" s="4" t="str">
        <f>IF(OR(N930&lt;&gt;"REPORTED",U930=""),"NOT_APPLICABLE",IF(OR(AA930&lt;Unit_Value_Review_QC!$I$6,AA930&gt;Unit_Value_Review_QC!$I$5),"REVIEW","WITHIN_BAND"))</f>
        <v>WITHIN_BAND</v>
      </c>
    </row>
    <row r="931" spans="1:28">
      <c r="A931" s="1" t="s">
        <v>1317</v>
      </c>
      <c r="B931" s="6">
        <v>44166</v>
      </c>
      <c r="C931" s="1">
        <v>202012</v>
      </c>
      <c r="D931" s="1">
        <v>2020</v>
      </c>
      <c r="E931" s="1">
        <v>12</v>
      </c>
      <c r="F931" s="4" t="s">
        <v>256</v>
      </c>
      <c r="G931" s="4" t="s">
        <v>258</v>
      </c>
      <c r="H931" s="1">
        <v>720</v>
      </c>
      <c r="I931" s="4" t="s">
        <v>325</v>
      </c>
      <c r="J931" s="1" t="s">
        <v>326</v>
      </c>
      <c r="K931" s="1" t="s">
        <v>383</v>
      </c>
      <c r="L931" s="1">
        <v>3</v>
      </c>
      <c r="M931" s="1">
        <v>1</v>
      </c>
      <c r="N931" s="1" t="s">
        <v>384</v>
      </c>
      <c r="O931" s="1" t="s">
        <v>385</v>
      </c>
      <c r="P931" s="1">
        <v>0</v>
      </c>
      <c r="Q931" s="8">
        <v>3858255</v>
      </c>
      <c r="R931" s="8">
        <v>226116</v>
      </c>
      <c r="S931" s="8">
        <v>1485655</v>
      </c>
      <c r="T931" s="8" t="s">
        <v>386</v>
      </c>
      <c r="U931" s="9">
        <f>IF(R931&gt;0,Q931/R931,"")</f>
        <v>17.063166693201719</v>
      </c>
      <c r="V931" s="10">
        <f>SUMIFS(fct_world_monthly!$J$2:$J$361,fct_world_monthly!$C$2:$C$361,C931,fct_world_monthly!$F$2:$F$361,F931)</f>
        <v>89565667</v>
      </c>
      <c r="W931" s="11">
        <f>IF(V931&gt;0,Q931/V931,"")</f>
        <v>4.3077388124625922E-2</v>
      </c>
      <c r="X931" s="1" t="s">
        <v>232</v>
      </c>
      <c r="Y931" s="1" t="s">
        <v>166</v>
      </c>
      <c r="Z931" s="19">
        <f>IF(U931="","",SUMIFS(Unit_Value_Review_QC!$K$10:$K$53,Unit_Value_Review_QC!$I$10:$I$53,"PARTNER|"&amp;F931&amp;"|"&amp;I931))</f>
        <v>18.213915185849537</v>
      </c>
      <c r="AA931" s="20">
        <f>IFERROR(U931/Z931,"")</f>
        <v>0.93682036613732345</v>
      </c>
      <c r="AB931" s="4" t="str">
        <f>IF(OR(N931&lt;&gt;"REPORTED",U931=""),"NOT_APPLICABLE",IF(OR(AA931&lt;Unit_Value_Review_QC!$I$6,AA931&gt;Unit_Value_Review_QC!$I$5),"REVIEW","WITHIN_BAND"))</f>
        <v>WITHIN_BAND</v>
      </c>
    </row>
    <row r="932" spans="1:28">
      <c r="A932" s="1" t="s">
        <v>1318</v>
      </c>
      <c r="B932" s="6">
        <v>44166</v>
      </c>
      <c r="C932" s="1">
        <v>202012</v>
      </c>
      <c r="D932" s="1">
        <v>2020</v>
      </c>
      <c r="E932" s="1">
        <v>12</v>
      </c>
      <c r="F932" s="4" t="s">
        <v>265</v>
      </c>
      <c r="G932" s="4" t="s">
        <v>266</v>
      </c>
      <c r="H932" s="1">
        <v>52</v>
      </c>
      <c r="I932" s="4" t="s">
        <v>296</v>
      </c>
      <c r="J932" s="1" t="s">
        <v>297</v>
      </c>
      <c r="K932" s="1" t="s">
        <v>383</v>
      </c>
      <c r="L932" s="1">
        <v>3</v>
      </c>
      <c r="M932" s="1">
        <v>1</v>
      </c>
      <c r="N932" s="1" t="s">
        <v>384</v>
      </c>
      <c r="O932" s="1" t="s">
        <v>385</v>
      </c>
      <c r="P932" s="1">
        <v>0</v>
      </c>
      <c r="Q932" s="8">
        <v>8207786</v>
      </c>
      <c r="R932" s="8">
        <v>458745</v>
      </c>
      <c r="S932" s="8">
        <v>1258716</v>
      </c>
      <c r="T932" s="8" t="s">
        <v>386</v>
      </c>
      <c r="U932" s="9">
        <f>IF(R932&gt;0,Q932/R932,"")</f>
        <v>17.891826613914048</v>
      </c>
      <c r="V932" s="10">
        <f>SUMIFS(fct_world_monthly!$J$2:$J$361,fct_world_monthly!$C$2:$C$361,C932,fct_world_monthly!$F$2:$F$361,F932)</f>
        <v>50697398</v>
      </c>
      <c r="W932" s="11">
        <f>IF(V932&gt;0,Q932/V932,"")</f>
        <v>0.16189757904340574</v>
      </c>
      <c r="X932" s="1" t="s">
        <v>232</v>
      </c>
      <c r="Y932" s="1" t="s">
        <v>166</v>
      </c>
      <c r="Z932" s="19">
        <f>IF(U932="","",SUMIFS(Unit_Value_Review_QC!$K$10:$K$53,Unit_Value_Review_QC!$I$10:$I$53,"PARTNER|"&amp;F932&amp;"|"&amp;I932))</f>
        <v>19.213268245879746</v>
      </c>
      <c r="AA932" s="20">
        <f>IFERROR(U932/Z932,"")</f>
        <v>0.93122244403946852</v>
      </c>
      <c r="AB932" s="4" t="str">
        <f>IF(OR(N932&lt;&gt;"REPORTED",U932=""),"NOT_APPLICABLE",IF(OR(AA932&lt;Unit_Value_Review_QC!$I$6,AA932&gt;Unit_Value_Review_QC!$I$5),"REVIEW","WITHIN_BAND"))</f>
        <v>WITHIN_BAND</v>
      </c>
    </row>
    <row r="933" spans="1:28">
      <c r="A933" s="1" t="s">
        <v>1319</v>
      </c>
      <c r="B933" s="6">
        <v>44166</v>
      </c>
      <c r="C933" s="1">
        <v>202012</v>
      </c>
      <c r="D933" s="1">
        <v>2020</v>
      </c>
      <c r="E933" s="1">
        <v>12</v>
      </c>
      <c r="F933" s="4" t="s">
        <v>265</v>
      </c>
      <c r="G933" s="4" t="s">
        <v>266</v>
      </c>
      <c r="H933" s="1">
        <v>204</v>
      </c>
      <c r="I933" s="4" t="s">
        <v>301</v>
      </c>
      <c r="J933" s="1" t="s">
        <v>302</v>
      </c>
      <c r="K933" s="1" t="s">
        <v>383</v>
      </c>
      <c r="L933" s="1">
        <v>3</v>
      </c>
      <c r="M933" s="1">
        <v>1</v>
      </c>
      <c r="N933" s="1" t="s">
        <v>384</v>
      </c>
      <c r="O933" s="1" t="s">
        <v>385</v>
      </c>
      <c r="P933" s="1">
        <v>0</v>
      </c>
      <c r="Q933" s="8">
        <v>18964</v>
      </c>
      <c r="R933" s="8">
        <v>2466</v>
      </c>
      <c r="S933" s="8">
        <v>7455</v>
      </c>
      <c r="T933" s="8" t="s">
        <v>386</v>
      </c>
      <c r="U933" s="9">
        <f>IF(R933&gt;0,Q933/R933,"")</f>
        <v>7.6901865369018649</v>
      </c>
      <c r="V933" s="10">
        <f>SUMIFS(fct_world_monthly!$J$2:$J$361,fct_world_monthly!$C$2:$C$361,C933,fct_world_monthly!$F$2:$F$361,F933)</f>
        <v>50697398</v>
      </c>
      <c r="W933" s="11">
        <f>IF(V933&gt;0,Q933/V933,"")</f>
        <v>3.7406258995777256E-4</v>
      </c>
      <c r="X933" s="1" t="s">
        <v>232</v>
      </c>
      <c r="Y933" s="1" t="s">
        <v>166</v>
      </c>
      <c r="Z933" s="19">
        <f>IF(U933="","",SUMIFS(Unit_Value_Review_QC!$K$10:$K$53,Unit_Value_Review_QC!$I$10:$I$53,"PARTNER|"&amp;F933&amp;"|"&amp;I933))</f>
        <v>16.024818561257973</v>
      </c>
      <c r="AA933" s="20">
        <f>IFERROR(U933/Z933,"")</f>
        <v>0.47989226882692226</v>
      </c>
      <c r="AB933" s="4" t="str">
        <f>IF(OR(N933&lt;&gt;"REPORTED",U933=""),"NOT_APPLICABLE",IF(OR(AA933&lt;Unit_Value_Review_QC!$I$6,AA933&gt;Unit_Value_Review_QC!$I$5),"REVIEW","WITHIN_BAND"))</f>
        <v>WITHIN_BAND</v>
      </c>
    </row>
    <row r="934" spans="1:28">
      <c r="A934" s="1" t="s">
        <v>1320</v>
      </c>
      <c r="B934" s="6">
        <v>44166</v>
      </c>
      <c r="C934" s="1">
        <v>202012</v>
      </c>
      <c r="D934" s="1">
        <v>2020</v>
      </c>
      <c r="E934" s="1">
        <v>12</v>
      </c>
      <c r="F934" s="4" t="s">
        <v>265</v>
      </c>
      <c r="G934" s="4" t="s">
        <v>266</v>
      </c>
      <c r="H934" s="1">
        <v>662</v>
      </c>
      <c r="I934" s="4" t="s">
        <v>304</v>
      </c>
      <c r="J934" s="1" t="s">
        <v>305</v>
      </c>
      <c r="K934" s="1" t="s">
        <v>383</v>
      </c>
      <c r="L934" s="1">
        <v>3</v>
      </c>
      <c r="M934" s="1">
        <v>1</v>
      </c>
      <c r="N934" s="1" t="s">
        <v>384</v>
      </c>
      <c r="O934" s="1" t="s">
        <v>385</v>
      </c>
      <c r="P934" s="1">
        <v>0</v>
      </c>
      <c r="Q934" s="8">
        <v>494653</v>
      </c>
      <c r="R934" s="8">
        <v>56551</v>
      </c>
      <c r="S934" s="8">
        <v>136610</v>
      </c>
      <c r="T934" s="8" t="s">
        <v>386</v>
      </c>
      <c r="U934" s="9">
        <f>IF(R934&gt;0,Q934/R934,"")</f>
        <v>8.7470248094640244</v>
      </c>
      <c r="V934" s="10">
        <f>SUMIFS(fct_world_monthly!$J$2:$J$361,fct_world_monthly!$C$2:$C$361,C934,fct_world_monthly!$F$2:$F$361,F934)</f>
        <v>50697398</v>
      </c>
      <c r="W934" s="11">
        <f>IF(V934&gt;0,Q934/V934,"")</f>
        <v>9.756970170342865E-3</v>
      </c>
      <c r="X934" s="1" t="s">
        <v>232</v>
      </c>
      <c r="Y934" s="1" t="s">
        <v>166</v>
      </c>
      <c r="Z934" s="19">
        <f>IF(U934="","",SUMIFS(Unit_Value_Review_QC!$K$10:$K$53,Unit_Value_Review_QC!$I$10:$I$53,"PARTNER|"&amp;F934&amp;"|"&amp;I934))</f>
        <v>13.24068828999865</v>
      </c>
      <c r="AA934" s="20">
        <f>IFERROR(U934/Z934,"")</f>
        <v>0.6606170780465459</v>
      </c>
      <c r="AB934" s="4" t="str">
        <f>IF(OR(N934&lt;&gt;"REPORTED",U934=""),"NOT_APPLICABLE",IF(OR(AA934&lt;Unit_Value_Review_QC!$I$6,AA934&gt;Unit_Value_Review_QC!$I$5),"REVIEW","WITHIN_BAND"))</f>
        <v>WITHIN_BAND</v>
      </c>
    </row>
    <row r="935" spans="1:28">
      <c r="A935" s="1" t="s">
        <v>1321</v>
      </c>
      <c r="B935" s="6">
        <v>44166</v>
      </c>
      <c r="C935" s="1">
        <v>202012</v>
      </c>
      <c r="D935" s="1">
        <v>2020</v>
      </c>
      <c r="E935" s="1">
        <v>12</v>
      </c>
      <c r="F935" s="4" t="s">
        <v>265</v>
      </c>
      <c r="G935" s="4" t="s">
        <v>266</v>
      </c>
      <c r="H935" s="1">
        <v>664</v>
      </c>
      <c r="I935" s="4" t="s">
        <v>307</v>
      </c>
      <c r="J935" s="1" t="s">
        <v>308</v>
      </c>
      <c r="K935" s="1" t="s">
        <v>383</v>
      </c>
      <c r="L935" s="1">
        <v>3</v>
      </c>
      <c r="M935" s="1">
        <v>1</v>
      </c>
      <c r="N935" s="1" t="s">
        <v>384</v>
      </c>
      <c r="O935" s="1" t="s">
        <v>385</v>
      </c>
      <c r="P935" s="1">
        <v>0</v>
      </c>
      <c r="Q935" s="8">
        <v>150855</v>
      </c>
      <c r="R935" s="8">
        <v>9046</v>
      </c>
      <c r="S935" s="8">
        <v>30630</v>
      </c>
      <c r="T935" s="8" t="s">
        <v>386</v>
      </c>
      <c r="U935" s="9">
        <f>IF(R935&gt;0,Q935/R935,"")</f>
        <v>16.676431571965509</v>
      </c>
      <c r="V935" s="10">
        <f>SUMIFS(fct_world_monthly!$J$2:$J$361,fct_world_monthly!$C$2:$C$361,C935,fct_world_monthly!$F$2:$F$361,F935)</f>
        <v>50697398</v>
      </c>
      <c r="W935" s="11">
        <f>IF(V935&gt;0,Q935/V935,"")</f>
        <v>2.9755964990550404E-3</v>
      </c>
      <c r="X935" s="1" t="s">
        <v>232</v>
      </c>
      <c r="Y935" s="1" t="s">
        <v>166</v>
      </c>
      <c r="Z935" s="19">
        <f>IF(U935="","",SUMIFS(Unit_Value_Review_QC!$K$10:$K$53,Unit_Value_Review_QC!$I$10:$I$53,"PARTNER|"&amp;F935&amp;"|"&amp;I935))</f>
        <v>13.033767004833301</v>
      </c>
      <c r="AA935" s="20">
        <f>IFERROR(U935/Z935,"")</f>
        <v>1.2794790305658681</v>
      </c>
      <c r="AB935" s="4" t="str">
        <f>IF(OR(N935&lt;&gt;"REPORTED",U935=""),"NOT_APPLICABLE",IF(OR(AA935&lt;Unit_Value_Review_QC!$I$6,AA935&gt;Unit_Value_Review_QC!$I$5),"REVIEW","WITHIN_BAND"))</f>
        <v>WITHIN_BAND</v>
      </c>
    </row>
    <row r="936" spans="1:28">
      <c r="A936" s="1" t="s">
        <v>1322</v>
      </c>
      <c r="B936" s="6">
        <v>44166</v>
      </c>
      <c r="C936" s="1">
        <v>202012</v>
      </c>
      <c r="D936" s="1">
        <v>2020</v>
      </c>
      <c r="E936" s="1">
        <v>12</v>
      </c>
      <c r="F936" s="4" t="s">
        <v>265</v>
      </c>
      <c r="G936" s="4" t="s">
        <v>266</v>
      </c>
      <c r="H936" s="1">
        <v>666</v>
      </c>
      <c r="I936" s="4" t="s">
        <v>310</v>
      </c>
      <c r="J936" s="1" t="s">
        <v>311</v>
      </c>
      <c r="K936" s="1" t="s">
        <v>383</v>
      </c>
      <c r="L936" s="1">
        <v>3</v>
      </c>
      <c r="M936" s="1">
        <v>1</v>
      </c>
      <c r="N936" s="1" t="s">
        <v>384</v>
      </c>
      <c r="O936" s="1" t="s">
        <v>385</v>
      </c>
      <c r="P936" s="1">
        <v>0</v>
      </c>
      <c r="Q936" s="8">
        <v>6342380</v>
      </c>
      <c r="R936" s="8">
        <v>622800</v>
      </c>
      <c r="S936" s="8">
        <v>1552843</v>
      </c>
      <c r="T936" s="8" t="s">
        <v>386</v>
      </c>
      <c r="U936" s="9">
        <f>IF(R936&gt;0,Q936/R936,"")</f>
        <v>10.183654463712267</v>
      </c>
      <c r="V936" s="10">
        <f>SUMIFS(fct_world_monthly!$J$2:$J$361,fct_world_monthly!$C$2:$C$361,C936,fct_world_monthly!$F$2:$F$361,F936)</f>
        <v>50697398</v>
      </c>
      <c r="W936" s="11">
        <f>IF(V936&gt;0,Q936/V936,"")</f>
        <v>0.12510267292218824</v>
      </c>
      <c r="X936" s="1" t="s">
        <v>232</v>
      </c>
      <c r="Y936" s="1" t="s">
        <v>166</v>
      </c>
      <c r="Z936" s="19">
        <f>IF(U936="","",SUMIFS(Unit_Value_Review_QC!$K$10:$K$53,Unit_Value_Review_QC!$I$10:$I$53,"PARTNER|"&amp;F936&amp;"|"&amp;I936))</f>
        <v>12.503788450831344</v>
      </c>
      <c r="AA936" s="20">
        <f>IFERROR(U936/Z936,"")</f>
        <v>0.81444551815295496</v>
      </c>
      <c r="AB936" s="4" t="str">
        <f>IF(OR(N936&lt;&gt;"REPORTED",U936=""),"NOT_APPLICABLE",IF(OR(AA936&lt;Unit_Value_Review_QC!$I$6,AA936&gt;Unit_Value_Review_QC!$I$5),"REVIEW","WITHIN_BAND"))</f>
        <v>WITHIN_BAND</v>
      </c>
    </row>
    <row r="937" spans="1:28">
      <c r="A937" s="1" t="s">
        <v>1323</v>
      </c>
      <c r="B937" s="6">
        <v>44166</v>
      </c>
      <c r="C937" s="1">
        <v>202012</v>
      </c>
      <c r="D937" s="1">
        <v>2020</v>
      </c>
      <c r="E937" s="1">
        <v>12</v>
      </c>
      <c r="F937" s="4" t="s">
        <v>265</v>
      </c>
      <c r="G937" s="4" t="s">
        <v>266</v>
      </c>
      <c r="H937" s="1">
        <v>669</v>
      </c>
      <c r="I937" s="4" t="s">
        <v>313</v>
      </c>
      <c r="J937" s="1" t="s">
        <v>314</v>
      </c>
      <c r="K937" s="1" t="s">
        <v>383</v>
      </c>
      <c r="L937" s="1">
        <v>3</v>
      </c>
      <c r="M937" s="1">
        <v>1</v>
      </c>
      <c r="N937" s="1" t="s">
        <v>384</v>
      </c>
      <c r="O937" s="1" t="s">
        <v>385</v>
      </c>
      <c r="P937" s="1">
        <v>0</v>
      </c>
      <c r="Q937" s="8">
        <v>213598</v>
      </c>
      <c r="R937" s="8">
        <v>15240</v>
      </c>
      <c r="S937" s="8">
        <v>51237</v>
      </c>
      <c r="T937" s="8" t="s">
        <v>386</v>
      </c>
      <c r="U937" s="9">
        <f>IF(R937&gt;0,Q937/R937,"")</f>
        <v>14.015616797900263</v>
      </c>
      <c r="V937" s="10">
        <f>SUMIFS(fct_world_monthly!$J$2:$J$361,fct_world_monthly!$C$2:$C$361,C937,fct_world_monthly!$F$2:$F$361,F937)</f>
        <v>50697398</v>
      </c>
      <c r="W937" s="11">
        <f>IF(V937&gt;0,Q937/V937,"")</f>
        <v>4.2131945312065128E-3</v>
      </c>
      <c r="X937" s="1" t="s">
        <v>232</v>
      </c>
      <c r="Y937" s="1" t="s">
        <v>166</v>
      </c>
      <c r="Z937" s="19">
        <f>IF(U937="","",SUMIFS(Unit_Value_Review_QC!$K$10:$K$53,Unit_Value_Review_QC!$I$10:$I$53,"PARTNER|"&amp;F937&amp;"|"&amp;I937))</f>
        <v>16.58404384448577</v>
      </c>
      <c r="AA937" s="20">
        <f>IFERROR(U937/Z937,"")</f>
        <v>0.84512661262412703</v>
      </c>
      <c r="AB937" s="4" t="str">
        <f>IF(OR(N937&lt;&gt;"REPORTED",U937=""),"NOT_APPLICABLE",IF(OR(AA937&lt;Unit_Value_Review_QC!$I$6,AA937&gt;Unit_Value_Review_QC!$I$5),"REVIEW","WITHIN_BAND"))</f>
        <v>WITHIN_BAND</v>
      </c>
    </row>
    <row r="938" spans="1:28">
      <c r="A938" s="1" t="s">
        <v>1324</v>
      </c>
      <c r="B938" s="6">
        <v>44166</v>
      </c>
      <c r="C938" s="1">
        <v>202012</v>
      </c>
      <c r="D938" s="1">
        <v>2020</v>
      </c>
      <c r="E938" s="1">
        <v>12</v>
      </c>
      <c r="F938" s="4" t="s">
        <v>265</v>
      </c>
      <c r="G938" s="4" t="s">
        <v>266</v>
      </c>
      <c r="H938" s="1">
        <v>676</v>
      </c>
      <c r="I938" s="4" t="s">
        <v>316</v>
      </c>
      <c r="J938" s="1" t="s">
        <v>317</v>
      </c>
      <c r="K938" s="1" t="s">
        <v>383</v>
      </c>
      <c r="L938" s="1">
        <v>3</v>
      </c>
      <c r="M938" s="1">
        <v>1</v>
      </c>
      <c r="N938" s="1" t="s">
        <v>384</v>
      </c>
      <c r="O938" s="1" t="s">
        <v>385</v>
      </c>
      <c r="P938" s="1">
        <v>0</v>
      </c>
      <c r="Q938" s="8">
        <v>646241</v>
      </c>
      <c r="R938" s="8">
        <v>38249</v>
      </c>
      <c r="S938" s="8">
        <v>136273</v>
      </c>
      <c r="T938" s="8" t="s">
        <v>386</v>
      </c>
      <c r="U938" s="9">
        <f>IF(R938&gt;0,Q938/R938,"")</f>
        <v>16.895631258333552</v>
      </c>
      <c r="V938" s="10">
        <f>SUMIFS(fct_world_monthly!$J$2:$J$361,fct_world_monthly!$C$2:$C$361,C938,fct_world_monthly!$F$2:$F$361,F938)</f>
        <v>50697398</v>
      </c>
      <c r="W938" s="11">
        <f>IF(V938&gt;0,Q938/V938,"")</f>
        <v>1.2747025005109729E-2</v>
      </c>
      <c r="X938" s="1" t="s">
        <v>232</v>
      </c>
      <c r="Y938" s="1" t="s">
        <v>166</v>
      </c>
      <c r="Z938" s="19">
        <f>IF(U938="","",SUMIFS(Unit_Value_Review_QC!$K$10:$K$53,Unit_Value_Review_QC!$I$10:$I$53,"PARTNER|"&amp;F938&amp;"|"&amp;I938))</f>
        <v>12.705450477595873</v>
      </c>
      <c r="AA938" s="20">
        <f>IFERROR(U938/Z938,"")</f>
        <v>1.3297939563911114</v>
      </c>
      <c r="AB938" s="4" t="str">
        <f>IF(OR(N938&lt;&gt;"REPORTED",U938=""),"NOT_APPLICABLE",IF(OR(AA938&lt;Unit_Value_Review_QC!$I$6,AA938&gt;Unit_Value_Review_QC!$I$5),"REVIEW","WITHIN_BAND"))</f>
        <v>WITHIN_BAND</v>
      </c>
    </row>
    <row r="939" spans="1:28">
      <c r="A939" s="1" t="s">
        <v>1325</v>
      </c>
      <c r="B939" s="6">
        <v>44166</v>
      </c>
      <c r="C939" s="1">
        <v>202012</v>
      </c>
      <c r="D939" s="1">
        <v>2020</v>
      </c>
      <c r="E939" s="1">
        <v>12</v>
      </c>
      <c r="F939" s="4" t="s">
        <v>265</v>
      </c>
      <c r="G939" s="4" t="s">
        <v>266</v>
      </c>
      <c r="H939" s="1">
        <v>690</v>
      </c>
      <c r="I939" s="4" t="s">
        <v>319</v>
      </c>
      <c r="J939" s="1" t="s">
        <v>320</v>
      </c>
      <c r="K939" s="1" t="s">
        <v>383</v>
      </c>
      <c r="L939" s="1">
        <v>3</v>
      </c>
      <c r="M939" s="1">
        <v>1</v>
      </c>
      <c r="N939" s="1" t="s">
        <v>384</v>
      </c>
      <c r="O939" s="1" t="s">
        <v>385</v>
      </c>
      <c r="P939" s="1">
        <v>0</v>
      </c>
      <c r="Q939" s="8">
        <v>632990</v>
      </c>
      <c r="R939" s="8">
        <v>35845</v>
      </c>
      <c r="S939" s="8">
        <v>108720</v>
      </c>
      <c r="T939" s="8" t="s">
        <v>386</v>
      </c>
      <c r="U939" s="9">
        <f>IF(R939&gt;0,Q939/R939,"")</f>
        <v>17.659087738875716</v>
      </c>
      <c r="V939" s="10">
        <f>SUMIFS(fct_world_monthly!$J$2:$J$361,fct_world_monthly!$C$2:$C$361,C939,fct_world_monthly!$F$2:$F$361,F939)</f>
        <v>50697398</v>
      </c>
      <c r="W939" s="11">
        <f>IF(V939&gt;0,Q939/V939,"")</f>
        <v>1.2485650644240164E-2</v>
      </c>
      <c r="X939" s="1" t="s">
        <v>232</v>
      </c>
      <c r="Y939" s="1" t="s">
        <v>166</v>
      </c>
      <c r="Z939" s="19">
        <f>IF(U939="","",SUMIFS(Unit_Value_Review_QC!$K$10:$K$53,Unit_Value_Review_QC!$I$10:$I$53,"PARTNER|"&amp;F939&amp;"|"&amp;I939))</f>
        <v>23.234221767733438</v>
      </c>
      <c r="AA939" s="20">
        <f>IFERROR(U939/Z939,"")</f>
        <v>0.76004644852791248</v>
      </c>
      <c r="AB939" s="4" t="str">
        <f>IF(OR(N939&lt;&gt;"REPORTED",U939=""),"NOT_APPLICABLE",IF(OR(AA939&lt;Unit_Value_Review_QC!$I$6,AA939&gt;Unit_Value_Review_QC!$I$5),"REVIEW","WITHIN_BAND"))</f>
        <v>WITHIN_BAND</v>
      </c>
    </row>
    <row r="940" spans="1:28">
      <c r="A940" s="1" t="s">
        <v>1326</v>
      </c>
      <c r="B940" s="6">
        <v>44166</v>
      </c>
      <c r="C940" s="1">
        <v>202012</v>
      </c>
      <c r="D940" s="1">
        <v>2020</v>
      </c>
      <c r="E940" s="1">
        <v>12</v>
      </c>
      <c r="F940" s="4" t="s">
        <v>265</v>
      </c>
      <c r="G940" s="4" t="s">
        <v>266</v>
      </c>
      <c r="H940" s="1">
        <v>696</v>
      </c>
      <c r="I940" s="4" t="s">
        <v>322</v>
      </c>
      <c r="J940" s="1" t="s">
        <v>323</v>
      </c>
      <c r="K940" s="1" t="s">
        <v>383</v>
      </c>
      <c r="L940" s="1">
        <v>3</v>
      </c>
      <c r="M940" s="1">
        <v>1</v>
      </c>
      <c r="N940" s="1" t="s">
        <v>384</v>
      </c>
      <c r="O940" s="1" t="s">
        <v>385</v>
      </c>
      <c r="P940" s="1">
        <v>0</v>
      </c>
      <c r="Q940" s="8">
        <v>3046006</v>
      </c>
      <c r="R940" s="8">
        <v>221623</v>
      </c>
      <c r="S940" s="8">
        <v>605446</v>
      </c>
      <c r="T940" s="8" t="s">
        <v>386</v>
      </c>
      <c r="U940" s="9">
        <f>IF(R940&gt;0,Q940/R940,"")</f>
        <v>13.744087933111636</v>
      </c>
      <c r="V940" s="10">
        <f>SUMIFS(fct_world_monthly!$J$2:$J$361,fct_world_monthly!$C$2:$C$361,C940,fct_world_monthly!$F$2:$F$361,F940)</f>
        <v>50697398</v>
      </c>
      <c r="W940" s="11">
        <f>IF(V940&gt;0,Q940/V940,"")</f>
        <v>6.0082097310003954E-2</v>
      </c>
      <c r="X940" s="1" t="s">
        <v>232</v>
      </c>
      <c r="Y940" s="1" t="s">
        <v>166</v>
      </c>
      <c r="Z940" s="19">
        <f>IF(U940="","",SUMIFS(Unit_Value_Review_QC!$K$10:$K$53,Unit_Value_Review_QC!$I$10:$I$53,"PARTNER|"&amp;F940&amp;"|"&amp;I940))</f>
        <v>12.339390026247985</v>
      </c>
      <c r="AA940" s="20">
        <f>IFERROR(U940/Z940,"")</f>
        <v>1.1138385206947523</v>
      </c>
      <c r="AB940" s="4" t="str">
        <f>IF(OR(N940&lt;&gt;"REPORTED",U940=""),"NOT_APPLICABLE",IF(OR(AA940&lt;Unit_Value_Review_QC!$I$6,AA940&gt;Unit_Value_Review_QC!$I$5),"REVIEW","WITHIN_BAND"))</f>
        <v>WITHIN_BAND</v>
      </c>
    </row>
    <row r="941" spans="1:28">
      <c r="A941" s="1" t="s">
        <v>1327</v>
      </c>
      <c r="B941" s="6">
        <v>44166</v>
      </c>
      <c r="C941" s="1">
        <v>202012</v>
      </c>
      <c r="D941" s="1">
        <v>2020</v>
      </c>
      <c r="E941" s="1">
        <v>12</v>
      </c>
      <c r="F941" s="4" t="s">
        <v>265</v>
      </c>
      <c r="G941" s="4" t="s">
        <v>266</v>
      </c>
      <c r="H941" s="1">
        <v>720</v>
      </c>
      <c r="I941" s="4" t="s">
        <v>325</v>
      </c>
      <c r="J941" s="1" t="s">
        <v>326</v>
      </c>
      <c r="K941" s="1" t="s">
        <v>383</v>
      </c>
      <c r="L941" s="1">
        <v>3</v>
      </c>
      <c r="M941" s="1">
        <v>1</v>
      </c>
      <c r="N941" s="1" t="s">
        <v>384</v>
      </c>
      <c r="O941" s="1" t="s">
        <v>385</v>
      </c>
      <c r="P941" s="1">
        <v>0</v>
      </c>
      <c r="Q941" s="8">
        <v>12052040</v>
      </c>
      <c r="R941" s="8">
        <v>897109</v>
      </c>
      <c r="S941" s="8">
        <v>2307292</v>
      </c>
      <c r="T941" s="8" t="s">
        <v>386</v>
      </c>
      <c r="U941" s="9">
        <f>IF(R941&gt;0,Q941/R941,"")</f>
        <v>13.434309543210468</v>
      </c>
      <c r="V941" s="10">
        <f>SUMIFS(fct_world_monthly!$J$2:$J$361,fct_world_monthly!$C$2:$C$361,C941,fct_world_monthly!$F$2:$F$361,F941)</f>
        <v>50697398</v>
      </c>
      <c r="W941" s="11">
        <f>IF(V941&gt;0,Q941/V941,"")</f>
        <v>0.23772502091724707</v>
      </c>
      <c r="X941" s="1" t="s">
        <v>232</v>
      </c>
      <c r="Y941" s="1" t="s">
        <v>166</v>
      </c>
      <c r="Z941" s="19">
        <f>IF(U941="","",SUMIFS(Unit_Value_Review_QC!$K$10:$K$53,Unit_Value_Review_QC!$I$10:$I$53,"PARTNER|"&amp;F941&amp;"|"&amp;I941))</f>
        <v>15.158852636173485</v>
      </c>
      <c r="AA941" s="20">
        <f>IFERROR(U941/Z941,"")</f>
        <v>0.88623524917395469</v>
      </c>
      <c r="AB941" s="4" t="str">
        <f>IF(OR(N941&lt;&gt;"REPORTED",U941=""),"NOT_APPLICABLE",IF(OR(AA941&lt;Unit_Value_Review_QC!$I$6,AA941&gt;Unit_Value_Review_QC!$I$5),"REVIEW","WITHIN_BAND"))</f>
        <v>WITHIN_BAND</v>
      </c>
    </row>
    <row r="942" spans="1:28">
      <c r="A942" s="1" t="s">
        <v>1328</v>
      </c>
      <c r="B942" s="6">
        <v>44166</v>
      </c>
      <c r="C942" s="1">
        <v>202012</v>
      </c>
      <c r="D942" s="1">
        <v>2020</v>
      </c>
      <c r="E942" s="1">
        <v>12</v>
      </c>
      <c r="F942" s="4" t="s">
        <v>271</v>
      </c>
      <c r="G942" s="4" t="s">
        <v>273</v>
      </c>
      <c r="H942" s="1">
        <v>52</v>
      </c>
      <c r="I942" s="4" t="s">
        <v>296</v>
      </c>
      <c r="J942" s="1" t="s">
        <v>297</v>
      </c>
      <c r="K942" s="1" t="s">
        <v>383</v>
      </c>
      <c r="L942" s="1">
        <v>3</v>
      </c>
      <c r="M942" s="1">
        <v>1</v>
      </c>
      <c r="N942" s="1" t="s">
        <v>384</v>
      </c>
      <c r="O942" s="1" t="s">
        <v>385</v>
      </c>
      <c r="P942" s="1">
        <v>0</v>
      </c>
      <c r="Q942" s="8">
        <v>1714732</v>
      </c>
      <c r="R942" s="8">
        <v>68955</v>
      </c>
      <c r="S942" s="8">
        <v>188878</v>
      </c>
      <c r="T942" s="8" t="s">
        <v>386</v>
      </c>
      <c r="U942" s="9">
        <f>IF(R942&gt;0,Q942/R942,"")</f>
        <v>24.867406279457619</v>
      </c>
      <c r="V942" s="10">
        <f>SUMIFS(fct_world_monthly!$J$2:$J$361,fct_world_monthly!$C$2:$C$361,C942,fct_world_monthly!$F$2:$F$361,F942)</f>
        <v>23014031</v>
      </c>
      <c r="W942" s="11">
        <f>IF(V942&gt;0,Q942/V942,"")</f>
        <v>7.4508112029570139E-2</v>
      </c>
      <c r="X942" s="1" t="s">
        <v>232</v>
      </c>
      <c r="Y942" s="1" t="s">
        <v>166</v>
      </c>
      <c r="Z942" s="19">
        <f>IF(U942="","",SUMIFS(Unit_Value_Review_QC!$K$10:$K$53,Unit_Value_Review_QC!$I$10:$I$53,"PARTNER|"&amp;F942&amp;"|"&amp;I942))</f>
        <v>31.867133143721738</v>
      </c>
      <c r="AA942" s="20">
        <f>IFERROR(U942/Z942,"")</f>
        <v>0.78034651461444182</v>
      </c>
      <c r="AB942" s="4" t="str">
        <f>IF(OR(N942&lt;&gt;"REPORTED",U942=""),"NOT_APPLICABLE",IF(OR(AA942&lt;Unit_Value_Review_QC!$I$6,AA942&gt;Unit_Value_Review_QC!$I$5),"REVIEW","WITHIN_BAND"))</f>
        <v>WITHIN_BAND</v>
      </c>
    </row>
    <row r="943" spans="1:28">
      <c r="A943" s="1" t="s">
        <v>1329</v>
      </c>
      <c r="B943" s="6">
        <v>44166</v>
      </c>
      <c r="C943" s="1">
        <v>202012</v>
      </c>
      <c r="D943" s="1">
        <v>2020</v>
      </c>
      <c r="E943" s="1">
        <v>12</v>
      </c>
      <c r="F943" s="4" t="s">
        <v>271</v>
      </c>
      <c r="G943" s="4" t="s">
        <v>273</v>
      </c>
      <c r="H943" s="1">
        <v>204</v>
      </c>
      <c r="I943" s="4" t="s">
        <v>301</v>
      </c>
      <c r="J943" s="1" t="s">
        <v>302</v>
      </c>
      <c r="K943" s="1" t="s">
        <v>383</v>
      </c>
      <c r="L943" s="1">
        <v>3</v>
      </c>
      <c r="M943" s="1">
        <v>1</v>
      </c>
      <c r="N943" s="1" t="s">
        <v>384</v>
      </c>
      <c r="O943" s="1" t="s">
        <v>385</v>
      </c>
      <c r="P943" s="1">
        <v>0</v>
      </c>
      <c r="Q943" s="8">
        <v>665806</v>
      </c>
      <c r="R943" s="8">
        <v>38770</v>
      </c>
      <c r="S943" s="8">
        <v>127313</v>
      </c>
      <c r="T943" s="8" t="s">
        <v>386</v>
      </c>
      <c r="U943" s="9">
        <f>IF(R943&gt;0,Q943/R943,"")</f>
        <v>17.173226721692028</v>
      </c>
      <c r="V943" s="10">
        <f>SUMIFS(fct_world_monthly!$J$2:$J$361,fct_world_monthly!$C$2:$C$361,C943,fct_world_monthly!$F$2:$F$361,F943)</f>
        <v>23014031</v>
      </c>
      <c r="W943" s="11">
        <f>IF(V943&gt;0,Q943/V943,"")</f>
        <v>2.893043813141644E-2</v>
      </c>
      <c r="X943" s="1" t="s">
        <v>232</v>
      </c>
      <c r="Y943" s="1" t="s">
        <v>166</v>
      </c>
      <c r="Z943" s="19">
        <f>IF(U943="","",SUMIFS(Unit_Value_Review_QC!$K$10:$K$53,Unit_Value_Review_QC!$I$10:$I$53,"PARTNER|"&amp;F943&amp;"|"&amp;I943))</f>
        <v>19.682231685892088</v>
      </c>
      <c r="AA943" s="20">
        <f>IFERROR(U943/Z943,"")</f>
        <v>0.87252436592348037</v>
      </c>
      <c r="AB943" s="4" t="str">
        <f>IF(OR(N943&lt;&gt;"REPORTED",U943=""),"NOT_APPLICABLE",IF(OR(AA943&lt;Unit_Value_Review_QC!$I$6,AA943&gt;Unit_Value_Review_QC!$I$5),"REVIEW","WITHIN_BAND"))</f>
        <v>WITHIN_BAND</v>
      </c>
    </row>
    <row r="944" spans="1:28">
      <c r="A944" s="1" t="s">
        <v>1330</v>
      </c>
      <c r="B944" s="6">
        <v>44166</v>
      </c>
      <c r="C944" s="1">
        <v>202012</v>
      </c>
      <c r="D944" s="1">
        <v>2020</v>
      </c>
      <c r="E944" s="1">
        <v>12</v>
      </c>
      <c r="F944" s="4" t="s">
        <v>271</v>
      </c>
      <c r="G944" s="4" t="s">
        <v>273</v>
      </c>
      <c r="H944" s="1">
        <v>662</v>
      </c>
      <c r="I944" s="4" t="s">
        <v>304</v>
      </c>
      <c r="J944" s="1" t="s">
        <v>305</v>
      </c>
      <c r="K944" s="1" t="s">
        <v>383</v>
      </c>
      <c r="L944" s="1">
        <v>3</v>
      </c>
      <c r="M944" s="1">
        <v>1</v>
      </c>
      <c r="N944" s="1" t="s">
        <v>384</v>
      </c>
      <c r="O944" s="1" t="s">
        <v>385</v>
      </c>
      <c r="P944" s="1">
        <v>0</v>
      </c>
      <c r="Q944" s="8">
        <v>34582</v>
      </c>
      <c r="R944" s="8">
        <v>2769</v>
      </c>
      <c r="S944" s="8">
        <v>8571</v>
      </c>
      <c r="T944" s="8" t="s">
        <v>386</v>
      </c>
      <c r="U944" s="9">
        <f>IF(R944&gt;0,Q944/R944,"")</f>
        <v>12.488985193210546</v>
      </c>
      <c r="V944" s="10">
        <f>SUMIFS(fct_world_monthly!$J$2:$J$361,fct_world_monthly!$C$2:$C$361,C944,fct_world_monthly!$F$2:$F$361,F944)</f>
        <v>23014031</v>
      </c>
      <c r="W944" s="11">
        <f>IF(V944&gt;0,Q944/V944,"")</f>
        <v>1.5026485364515239E-3</v>
      </c>
      <c r="X944" s="1" t="s">
        <v>232</v>
      </c>
      <c r="Y944" s="1" t="s">
        <v>166</v>
      </c>
      <c r="Z944" s="19">
        <f>IF(U944="","",SUMIFS(Unit_Value_Review_QC!$K$10:$K$53,Unit_Value_Review_QC!$I$10:$I$53,"PARTNER|"&amp;F944&amp;"|"&amp;I944))</f>
        <v>19.366411423422985</v>
      </c>
      <c r="AA944" s="20">
        <f>IFERROR(U944/Z944,"")</f>
        <v>0.64487864685687524</v>
      </c>
      <c r="AB944" s="4" t="str">
        <f>IF(OR(N944&lt;&gt;"REPORTED",U944=""),"NOT_APPLICABLE",IF(OR(AA944&lt;Unit_Value_Review_QC!$I$6,AA944&gt;Unit_Value_Review_QC!$I$5),"REVIEW","WITHIN_BAND"))</f>
        <v>WITHIN_BAND</v>
      </c>
    </row>
    <row r="945" spans="1:28">
      <c r="A945" s="1" t="s">
        <v>1331</v>
      </c>
      <c r="B945" s="6">
        <v>44166</v>
      </c>
      <c r="C945" s="1">
        <v>202012</v>
      </c>
      <c r="D945" s="1">
        <v>2020</v>
      </c>
      <c r="E945" s="1">
        <v>12</v>
      </c>
      <c r="F945" s="4" t="s">
        <v>271</v>
      </c>
      <c r="G945" s="4" t="s">
        <v>273</v>
      </c>
      <c r="H945" s="1">
        <v>664</v>
      </c>
      <c r="I945" s="4" t="s">
        <v>307</v>
      </c>
      <c r="J945" s="1" t="s">
        <v>308</v>
      </c>
      <c r="K945" s="1" t="s">
        <v>383</v>
      </c>
      <c r="L945" s="1">
        <v>3</v>
      </c>
      <c r="M945" s="1">
        <v>1</v>
      </c>
      <c r="N945" s="1" t="s">
        <v>384</v>
      </c>
      <c r="O945" s="1" t="s">
        <v>385</v>
      </c>
      <c r="P945" s="1">
        <v>0</v>
      </c>
      <c r="Q945" s="8">
        <v>1718512</v>
      </c>
      <c r="R945" s="8">
        <v>80973</v>
      </c>
      <c r="S945" s="8">
        <v>203955</v>
      </c>
      <c r="T945" s="8" t="s">
        <v>386</v>
      </c>
      <c r="U945" s="9">
        <f>IF(R945&gt;0,Q945/R945,"")</f>
        <v>21.223271954849146</v>
      </c>
      <c r="V945" s="10">
        <f>SUMIFS(fct_world_monthly!$J$2:$J$361,fct_world_monthly!$C$2:$C$361,C945,fct_world_monthly!$F$2:$F$361,F945)</f>
        <v>23014031</v>
      </c>
      <c r="W945" s="11">
        <f>IF(V945&gt;0,Q945/V945,"")</f>
        <v>7.467235965746287E-2</v>
      </c>
      <c r="X945" s="1" t="s">
        <v>232</v>
      </c>
      <c r="Y945" s="1" t="s">
        <v>166</v>
      </c>
      <c r="Z945" s="19">
        <f>IF(U945="","",SUMIFS(Unit_Value_Review_QC!$K$10:$K$53,Unit_Value_Review_QC!$I$10:$I$53,"PARTNER|"&amp;F945&amp;"|"&amp;I945))</f>
        <v>29.827360886039607</v>
      </c>
      <c r="AA945" s="20">
        <f>IFERROR(U945/Z945,"")</f>
        <v>0.71153703594281059</v>
      </c>
      <c r="AB945" s="4" t="str">
        <f>IF(OR(N945&lt;&gt;"REPORTED",U945=""),"NOT_APPLICABLE",IF(OR(AA945&lt;Unit_Value_Review_QC!$I$6,AA945&gt;Unit_Value_Review_QC!$I$5),"REVIEW","WITHIN_BAND"))</f>
        <v>WITHIN_BAND</v>
      </c>
    </row>
    <row r="946" spans="1:28">
      <c r="A946" s="1" t="s">
        <v>1332</v>
      </c>
      <c r="B946" s="6">
        <v>44166</v>
      </c>
      <c r="C946" s="1">
        <v>202012</v>
      </c>
      <c r="D946" s="1">
        <v>2020</v>
      </c>
      <c r="E946" s="1">
        <v>12</v>
      </c>
      <c r="F946" s="4" t="s">
        <v>271</v>
      </c>
      <c r="G946" s="4" t="s">
        <v>273</v>
      </c>
      <c r="H946" s="1">
        <v>666</v>
      </c>
      <c r="I946" s="4" t="s">
        <v>310</v>
      </c>
      <c r="J946" s="1" t="s">
        <v>311</v>
      </c>
      <c r="K946" s="1" t="s">
        <v>383</v>
      </c>
      <c r="L946" s="1">
        <v>3</v>
      </c>
      <c r="M946" s="1">
        <v>1</v>
      </c>
      <c r="N946" s="1" t="s">
        <v>384</v>
      </c>
      <c r="O946" s="1" t="s">
        <v>385</v>
      </c>
      <c r="P946" s="1">
        <v>0</v>
      </c>
      <c r="Q946" s="8">
        <v>328172</v>
      </c>
      <c r="R946" s="8">
        <v>19738</v>
      </c>
      <c r="S946" s="8">
        <v>69564</v>
      </c>
      <c r="T946" s="8" t="s">
        <v>386</v>
      </c>
      <c r="U946" s="9">
        <f>IF(R946&gt;0,Q946/R946,"")</f>
        <v>16.626405917519506</v>
      </c>
      <c r="V946" s="10">
        <f>SUMIFS(fct_world_monthly!$J$2:$J$361,fct_world_monthly!$C$2:$C$361,C946,fct_world_monthly!$F$2:$F$361,F946)</f>
        <v>23014031</v>
      </c>
      <c r="W946" s="11">
        <f>IF(V946&gt;0,Q946/V946,"")</f>
        <v>1.4259648820321829E-2</v>
      </c>
      <c r="X946" s="1" t="s">
        <v>232</v>
      </c>
      <c r="Y946" s="1" t="s">
        <v>166</v>
      </c>
      <c r="Z946" s="19">
        <f>IF(U946="","",SUMIFS(Unit_Value_Review_QC!$K$10:$K$53,Unit_Value_Review_QC!$I$10:$I$53,"PARTNER|"&amp;F946&amp;"|"&amp;I946))</f>
        <v>14.86106925541052</v>
      </c>
      <c r="AA946" s="20">
        <f>IFERROR(U946/Z946,"")</f>
        <v>1.118789343604349</v>
      </c>
      <c r="AB946" s="4" t="str">
        <f>IF(OR(N946&lt;&gt;"REPORTED",U946=""),"NOT_APPLICABLE",IF(OR(AA946&lt;Unit_Value_Review_QC!$I$6,AA946&gt;Unit_Value_Review_QC!$I$5),"REVIEW","WITHIN_BAND"))</f>
        <v>WITHIN_BAND</v>
      </c>
    </row>
    <row r="947" spans="1:28">
      <c r="A947" s="1" t="s">
        <v>1333</v>
      </c>
      <c r="B947" s="6">
        <v>44166</v>
      </c>
      <c r="C947" s="1">
        <v>202012</v>
      </c>
      <c r="D947" s="1">
        <v>2020</v>
      </c>
      <c r="E947" s="1">
        <v>12</v>
      </c>
      <c r="F947" s="4" t="s">
        <v>271</v>
      </c>
      <c r="G947" s="4" t="s">
        <v>273</v>
      </c>
      <c r="H947" s="1">
        <v>669</v>
      </c>
      <c r="I947" s="4" t="s">
        <v>313</v>
      </c>
      <c r="J947" s="1" t="s">
        <v>314</v>
      </c>
      <c r="K947" s="1" t="s">
        <v>383</v>
      </c>
      <c r="L947" s="1">
        <v>3</v>
      </c>
      <c r="M947" s="1">
        <v>1</v>
      </c>
      <c r="N947" s="1" t="s">
        <v>384</v>
      </c>
      <c r="O947" s="1" t="s">
        <v>385</v>
      </c>
      <c r="P947" s="1">
        <v>0</v>
      </c>
      <c r="Q947" s="8">
        <v>357792</v>
      </c>
      <c r="R947" s="8">
        <v>23602</v>
      </c>
      <c r="S947" s="8">
        <v>70526</v>
      </c>
      <c r="T947" s="8" t="s">
        <v>386</v>
      </c>
      <c r="U947" s="9">
        <f>IF(R947&gt;0,Q947/R947,"")</f>
        <v>15.159393271756631</v>
      </c>
      <c r="V947" s="10">
        <f>SUMIFS(fct_world_monthly!$J$2:$J$361,fct_world_monthly!$C$2:$C$361,C947,fct_world_monthly!$F$2:$F$361,F947)</f>
        <v>23014031</v>
      </c>
      <c r="W947" s="11">
        <f>IF(V947&gt;0,Q947/V947,"")</f>
        <v>1.5546689756349073E-2</v>
      </c>
      <c r="X947" s="1" t="s">
        <v>232</v>
      </c>
      <c r="Y947" s="1" t="s">
        <v>166</v>
      </c>
      <c r="Z947" s="19">
        <f>IF(U947="","",SUMIFS(Unit_Value_Review_QC!$K$10:$K$53,Unit_Value_Review_QC!$I$10:$I$53,"PARTNER|"&amp;F947&amp;"|"&amp;I947))</f>
        <v>17.070169468034248</v>
      </c>
      <c r="AA947" s="20">
        <f>IFERROR(U947/Z947,"")</f>
        <v>0.88806343136453603</v>
      </c>
      <c r="AB947" s="4" t="str">
        <f>IF(OR(N947&lt;&gt;"REPORTED",U947=""),"NOT_APPLICABLE",IF(OR(AA947&lt;Unit_Value_Review_QC!$I$6,AA947&gt;Unit_Value_Review_QC!$I$5),"REVIEW","WITHIN_BAND"))</f>
        <v>WITHIN_BAND</v>
      </c>
    </row>
    <row r="948" spans="1:28">
      <c r="A948" s="1" t="s">
        <v>1334</v>
      </c>
      <c r="B948" s="6">
        <v>44166</v>
      </c>
      <c r="C948" s="1">
        <v>202012</v>
      </c>
      <c r="D948" s="1">
        <v>2020</v>
      </c>
      <c r="E948" s="1">
        <v>12</v>
      </c>
      <c r="F948" s="4" t="s">
        <v>271</v>
      </c>
      <c r="G948" s="4" t="s">
        <v>273</v>
      </c>
      <c r="H948" s="1">
        <v>676</v>
      </c>
      <c r="I948" s="4" t="s">
        <v>316</v>
      </c>
      <c r="J948" s="1" t="s">
        <v>317</v>
      </c>
      <c r="K948" s="1" t="s">
        <v>383</v>
      </c>
      <c r="L948" s="1">
        <v>3</v>
      </c>
      <c r="M948" s="1">
        <v>1</v>
      </c>
      <c r="N948" s="1" t="s">
        <v>384</v>
      </c>
      <c r="O948" s="1" t="s">
        <v>385</v>
      </c>
      <c r="P948" s="1">
        <v>0</v>
      </c>
      <c r="Q948" s="8">
        <v>715670</v>
      </c>
      <c r="R948" s="8">
        <v>37084</v>
      </c>
      <c r="S948" s="8">
        <v>93759</v>
      </c>
      <c r="T948" s="8" t="s">
        <v>386</v>
      </c>
      <c r="U948" s="9">
        <f>IF(R948&gt;0,Q948/R948,"")</f>
        <v>19.298619350663358</v>
      </c>
      <c r="V948" s="10">
        <f>SUMIFS(fct_world_monthly!$J$2:$J$361,fct_world_monthly!$C$2:$C$361,C948,fct_world_monthly!$F$2:$F$361,F948)</f>
        <v>23014031</v>
      </c>
      <c r="W948" s="11">
        <f>IF(V948&gt;0,Q948/V948,"")</f>
        <v>3.1097116363491471E-2</v>
      </c>
      <c r="X948" s="1" t="s">
        <v>232</v>
      </c>
      <c r="Y948" s="1" t="s">
        <v>166</v>
      </c>
      <c r="Z948" s="19">
        <f>IF(U948="","",SUMIFS(Unit_Value_Review_QC!$K$10:$K$53,Unit_Value_Review_QC!$I$10:$I$53,"PARTNER|"&amp;F948&amp;"|"&amp;I948))</f>
        <v>29.259592038236608</v>
      </c>
      <c r="AA948" s="20">
        <f>IFERROR(U948/Z948,"")</f>
        <v>0.65956556487335194</v>
      </c>
      <c r="AB948" s="4" t="str">
        <f>IF(OR(N948&lt;&gt;"REPORTED",U948=""),"NOT_APPLICABLE",IF(OR(AA948&lt;Unit_Value_Review_QC!$I$6,AA948&gt;Unit_Value_Review_QC!$I$5),"REVIEW","WITHIN_BAND"))</f>
        <v>WITHIN_BAND</v>
      </c>
    </row>
    <row r="949" spans="1:28">
      <c r="A949" s="1" t="s">
        <v>1335</v>
      </c>
      <c r="B949" s="6">
        <v>44166</v>
      </c>
      <c r="C949" s="1">
        <v>202012</v>
      </c>
      <c r="D949" s="1">
        <v>2020</v>
      </c>
      <c r="E949" s="1">
        <v>12</v>
      </c>
      <c r="F949" s="4" t="s">
        <v>271</v>
      </c>
      <c r="G949" s="4" t="s">
        <v>273</v>
      </c>
      <c r="H949" s="1">
        <v>690</v>
      </c>
      <c r="I949" s="4" t="s">
        <v>319</v>
      </c>
      <c r="J949" s="1" t="s">
        <v>320</v>
      </c>
      <c r="K949" s="1" t="s">
        <v>383</v>
      </c>
      <c r="L949" s="1">
        <v>3</v>
      </c>
      <c r="M949" s="1">
        <v>1</v>
      </c>
      <c r="N949" s="1" t="s">
        <v>384</v>
      </c>
      <c r="O949" s="1" t="s">
        <v>385</v>
      </c>
      <c r="P949" s="1">
        <v>0</v>
      </c>
      <c r="Q949" s="8">
        <v>307335</v>
      </c>
      <c r="R949" s="8">
        <v>13167</v>
      </c>
      <c r="S949" s="8">
        <v>34500</v>
      </c>
      <c r="T949" s="8" t="s">
        <v>386</v>
      </c>
      <c r="U949" s="9">
        <f>IF(R949&gt;0,Q949/R949,"")</f>
        <v>23.341307814992025</v>
      </c>
      <c r="V949" s="10">
        <f>SUMIFS(fct_world_monthly!$J$2:$J$361,fct_world_monthly!$C$2:$C$361,C949,fct_world_monthly!$F$2:$F$361,F949)</f>
        <v>23014031</v>
      </c>
      <c r="W949" s="11">
        <f>IF(V949&gt;0,Q949/V949,"")</f>
        <v>1.3354244634501449E-2</v>
      </c>
      <c r="X949" s="1" t="s">
        <v>232</v>
      </c>
      <c r="Y949" s="1" t="s">
        <v>166</v>
      </c>
      <c r="Z949" s="19">
        <f>IF(U949="","",SUMIFS(Unit_Value_Review_QC!$K$10:$K$53,Unit_Value_Review_QC!$I$10:$I$53,"PARTNER|"&amp;F949&amp;"|"&amp;I949))</f>
        <v>24.149636282520802</v>
      </c>
      <c r="AA949" s="20">
        <f>IFERROR(U949/Z949,"")</f>
        <v>0.96652833781542968</v>
      </c>
      <c r="AB949" s="4" t="str">
        <f>IF(OR(N949&lt;&gt;"REPORTED",U949=""),"NOT_APPLICABLE",IF(OR(AA949&lt;Unit_Value_Review_QC!$I$6,AA949&gt;Unit_Value_Review_QC!$I$5),"REVIEW","WITHIN_BAND"))</f>
        <v>WITHIN_BAND</v>
      </c>
    </row>
    <row r="950" spans="1:28">
      <c r="A950" s="1" t="s">
        <v>1336</v>
      </c>
      <c r="B950" s="6">
        <v>44166</v>
      </c>
      <c r="C950" s="1">
        <v>202012</v>
      </c>
      <c r="D950" s="1">
        <v>2020</v>
      </c>
      <c r="E950" s="1">
        <v>12</v>
      </c>
      <c r="F950" s="4" t="s">
        <v>271</v>
      </c>
      <c r="G950" s="4" t="s">
        <v>273</v>
      </c>
      <c r="H950" s="1">
        <v>696</v>
      </c>
      <c r="I950" s="4" t="s">
        <v>322</v>
      </c>
      <c r="J950" s="1" t="s">
        <v>323</v>
      </c>
      <c r="K950" s="1" t="s">
        <v>383</v>
      </c>
      <c r="L950" s="1">
        <v>3</v>
      </c>
      <c r="M950" s="1">
        <v>1</v>
      </c>
      <c r="N950" s="1" t="s">
        <v>384</v>
      </c>
      <c r="O950" s="1" t="s">
        <v>385</v>
      </c>
      <c r="P950" s="1">
        <v>0</v>
      </c>
      <c r="Q950" s="8">
        <v>147702</v>
      </c>
      <c r="R950" s="8">
        <v>8552</v>
      </c>
      <c r="S950" s="8">
        <v>20491</v>
      </c>
      <c r="T950" s="8" t="s">
        <v>386</v>
      </c>
      <c r="U950" s="9">
        <f>IF(R950&gt;0,Q950/R950,"")</f>
        <v>17.271047708138447</v>
      </c>
      <c r="V950" s="10">
        <f>SUMIFS(fct_world_monthly!$J$2:$J$361,fct_world_monthly!$C$2:$C$361,C950,fct_world_monthly!$F$2:$F$361,F950)</f>
        <v>23014031</v>
      </c>
      <c r="W950" s="11">
        <f>IF(V950&gt;0,Q950/V950,"")</f>
        <v>6.4179108822787281E-3</v>
      </c>
      <c r="X950" s="1" t="s">
        <v>232</v>
      </c>
      <c r="Y950" s="1" t="s">
        <v>166</v>
      </c>
      <c r="Z950" s="19">
        <f>IF(U950="","",SUMIFS(Unit_Value_Review_QC!$K$10:$K$53,Unit_Value_Review_QC!$I$10:$I$53,"PARTNER|"&amp;F950&amp;"|"&amp;I950))</f>
        <v>19.130986055641273</v>
      </c>
      <c r="AA950" s="20">
        <f>IFERROR(U950/Z950,"")</f>
        <v>0.90277875159736609</v>
      </c>
      <c r="AB950" s="4" t="str">
        <f>IF(OR(N950&lt;&gt;"REPORTED",U950=""),"NOT_APPLICABLE",IF(OR(AA950&lt;Unit_Value_Review_QC!$I$6,AA950&gt;Unit_Value_Review_QC!$I$5),"REVIEW","WITHIN_BAND"))</f>
        <v>WITHIN_BAND</v>
      </c>
    </row>
    <row r="951" spans="1:28">
      <c r="A951" s="1" t="s">
        <v>1337</v>
      </c>
      <c r="B951" s="6">
        <v>44166</v>
      </c>
      <c r="C951" s="1">
        <v>202012</v>
      </c>
      <c r="D951" s="1">
        <v>2020</v>
      </c>
      <c r="E951" s="1">
        <v>12</v>
      </c>
      <c r="F951" s="4" t="s">
        <v>271</v>
      </c>
      <c r="G951" s="4" t="s">
        <v>273</v>
      </c>
      <c r="H951" s="1">
        <v>720</v>
      </c>
      <c r="I951" s="4" t="s">
        <v>325</v>
      </c>
      <c r="J951" s="1" t="s">
        <v>326</v>
      </c>
      <c r="K951" s="1" t="s">
        <v>383</v>
      </c>
      <c r="L951" s="1">
        <v>3</v>
      </c>
      <c r="M951" s="1">
        <v>1</v>
      </c>
      <c r="N951" s="1" t="s">
        <v>384</v>
      </c>
      <c r="O951" s="1" t="s">
        <v>385</v>
      </c>
      <c r="P951" s="1">
        <v>0</v>
      </c>
      <c r="Q951" s="8">
        <v>5069003</v>
      </c>
      <c r="R951" s="8">
        <v>183472</v>
      </c>
      <c r="S951" s="8">
        <v>567071</v>
      </c>
      <c r="T951" s="8" t="s">
        <v>386</v>
      </c>
      <c r="U951" s="9">
        <f>IF(R951&gt;0,Q951/R951,"")</f>
        <v>27.62821029911921</v>
      </c>
      <c r="V951" s="10">
        <f>SUMIFS(fct_world_monthly!$J$2:$J$361,fct_world_monthly!$C$2:$C$361,C951,fct_world_monthly!$F$2:$F$361,F951)</f>
        <v>23014031</v>
      </c>
      <c r="W951" s="11">
        <f>IF(V951&gt;0,Q951/V951,"")</f>
        <v>0.22025706839449377</v>
      </c>
      <c r="X951" s="1" t="s">
        <v>232</v>
      </c>
      <c r="Y951" s="1" t="s">
        <v>166</v>
      </c>
      <c r="Z951" s="19">
        <f>IF(U951="","",SUMIFS(Unit_Value_Review_QC!$K$10:$K$53,Unit_Value_Review_QC!$I$10:$I$53,"PARTNER|"&amp;F951&amp;"|"&amp;I951))</f>
        <v>27.635683246354834</v>
      </c>
      <c r="AA951" s="20">
        <f>IFERROR(U951/Z951,"")</f>
        <v>0.99972959064666478</v>
      </c>
      <c r="AB951" s="4" t="str">
        <f>IF(OR(N951&lt;&gt;"REPORTED",U951=""),"NOT_APPLICABLE",IF(OR(AA951&lt;Unit_Value_Review_QC!$I$6,AA951&gt;Unit_Value_Review_QC!$I$5),"REVIEW","WITHIN_BAND"))</f>
        <v>WITHIN_BAND</v>
      </c>
    </row>
    <row r="952" spans="1:28">
      <c r="A952" s="1" t="s">
        <v>1338</v>
      </c>
      <c r="B952" s="6">
        <v>44166</v>
      </c>
      <c r="C952" s="1">
        <v>202012</v>
      </c>
      <c r="D952" s="1">
        <v>2020</v>
      </c>
      <c r="E952" s="1">
        <v>12</v>
      </c>
      <c r="F952" s="4" t="s">
        <v>278</v>
      </c>
      <c r="G952" s="4" t="s">
        <v>279</v>
      </c>
      <c r="H952" s="1">
        <v>52</v>
      </c>
      <c r="I952" s="4" t="s">
        <v>296</v>
      </c>
      <c r="J952" s="1" t="s">
        <v>297</v>
      </c>
      <c r="K952" s="1" t="s">
        <v>383</v>
      </c>
      <c r="L952" s="1">
        <v>3</v>
      </c>
      <c r="M952" s="1">
        <v>1</v>
      </c>
      <c r="N952" s="1" t="s">
        <v>384</v>
      </c>
      <c r="O952" s="1" t="s">
        <v>385</v>
      </c>
      <c r="P952" s="1">
        <v>0</v>
      </c>
      <c r="Q952" s="8">
        <v>679947</v>
      </c>
      <c r="R952" s="8">
        <v>26411</v>
      </c>
      <c r="S952" s="8">
        <v>59527</v>
      </c>
      <c r="T952" s="8" t="s">
        <v>386</v>
      </c>
      <c r="U952" s="9">
        <f>IF(R952&gt;0,Q952/R952,"")</f>
        <v>25.744841164666237</v>
      </c>
      <c r="V952" s="10">
        <f>SUMIFS(fct_world_monthly!$J$2:$J$361,fct_world_monthly!$C$2:$C$361,C952,fct_world_monthly!$F$2:$F$361,F952)</f>
        <v>18521097</v>
      </c>
      <c r="W952" s="11">
        <f>IF(V952&gt;0,Q952/V952,"")</f>
        <v>3.6712026290883312E-2</v>
      </c>
      <c r="X952" s="1" t="s">
        <v>232</v>
      </c>
      <c r="Y952" s="1" t="s">
        <v>166</v>
      </c>
      <c r="Z952" s="19">
        <f>IF(U952="","",SUMIFS(Unit_Value_Review_QC!$K$10:$K$53,Unit_Value_Review_QC!$I$10:$I$53,"PARTNER|"&amp;F952&amp;"|"&amp;I952))</f>
        <v>35.036766549381447</v>
      </c>
      <c r="AA952" s="20">
        <f>IFERROR(U952/Z952,"")</f>
        <v>0.73479500822032184</v>
      </c>
      <c r="AB952" s="4" t="str">
        <f>IF(OR(N952&lt;&gt;"REPORTED",U952=""),"NOT_APPLICABLE",IF(OR(AA952&lt;Unit_Value_Review_QC!$I$6,AA952&gt;Unit_Value_Review_QC!$I$5),"REVIEW","WITHIN_BAND"))</f>
        <v>WITHIN_BAND</v>
      </c>
    </row>
    <row r="953" spans="1:28">
      <c r="A953" s="1" t="s">
        <v>1339</v>
      </c>
      <c r="B953" s="6">
        <v>44166</v>
      </c>
      <c r="C953" s="1">
        <v>202012</v>
      </c>
      <c r="D953" s="1">
        <v>2020</v>
      </c>
      <c r="E953" s="1">
        <v>12</v>
      </c>
      <c r="F953" s="4" t="s">
        <v>278</v>
      </c>
      <c r="G953" s="4" t="s">
        <v>279</v>
      </c>
      <c r="H953" s="1">
        <v>204</v>
      </c>
      <c r="I953" s="4" t="s">
        <v>301</v>
      </c>
      <c r="J953" s="1" t="s">
        <v>302</v>
      </c>
      <c r="K953" s="1" t="s">
        <v>383</v>
      </c>
      <c r="L953" s="1">
        <v>3</v>
      </c>
      <c r="M953" s="1">
        <v>1</v>
      </c>
      <c r="N953" s="1" t="s">
        <v>384</v>
      </c>
      <c r="O953" s="1" t="s">
        <v>385</v>
      </c>
      <c r="P953" s="1">
        <v>0</v>
      </c>
      <c r="Q953" s="8">
        <v>20458</v>
      </c>
      <c r="R953" s="8">
        <v>922</v>
      </c>
      <c r="S953" s="8">
        <v>2881</v>
      </c>
      <c r="T953" s="8" t="s">
        <v>386</v>
      </c>
      <c r="U953" s="9">
        <f>IF(R953&gt;0,Q953/R953,"")</f>
        <v>22.188720173535792</v>
      </c>
      <c r="V953" s="10">
        <f>SUMIFS(fct_world_monthly!$J$2:$J$361,fct_world_monthly!$C$2:$C$361,C953,fct_world_monthly!$F$2:$F$361,F953)</f>
        <v>18521097</v>
      </c>
      <c r="W953" s="11">
        <f>IF(V953&gt;0,Q953/V953,"")</f>
        <v>1.1045782007404854E-3</v>
      </c>
      <c r="X953" s="1" t="s">
        <v>232</v>
      </c>
      <c r="Y953" s="1" t="s">
        <v>166</v>
      </c>
      <c r="Z953" s="19">
        <f>IF(U953="","",SUMIFS(Unit_Value_Review_QC!$K$10:$K$53,Unit_Value_Review_QC!$I$10:$I$53,"PARTNER|"&amp;F953&amp;"|"&amp;I953))</f>
        <v>33.195880622110131</v>
      </c>
      <c r="AA953" s="20">
        <f>IFERROR(U953/Z953,"")</f>
        <v>0.66841788070405894</v>
      </c>
      <c r="AB953" s="4" t="str">
        <f>IF(OR(N953&lt;&gt;"REPORTED",U953=""),"NOT_APPLICABLE",IF(OR(AA953&lt;Unit_Value_Review_QC!$I$6,AA953&gt;Unit_Value_Review_QC!$I$5),"REVIEW","WITHIN_BAND"))</f>
        <v>WITHIN_BAND</v>
      </c>
    </row>
    <row r="954" spans="1:28">
      <c r="A954" s="1" t="s">
        <v>1340</v>
      </c>
      <c r="B954" s="6">
        <v>44166</v>
      </c>
      <c r="C954" s="1">
        <v>202012</v>
      </c>
      <c r="D954" s="1">
        <v>2020</v>
      </c>
      <c r="E954" s="1">
        <v>12</v>
      </c>
      <c r="F954" s="4" t="s">
        <v>278</v>
      </c>
      <c r="G954" s="4" t="s">
        <v>279</v>
      </c>
      <c r="H954" s="1">
        <v>662</v>
      </c>
      <c r="I954" s="4" t="s">
        <v>304</v>
      </c>
      <c r="J954" s="1" t="s">
        <v>305</v>
      </c>
      <c r="K954" s="1" t="s">
        <v>383</v>
      </c>
      <c r="L954" s="1">
        <v>3</v>
      </c>
      <c r="M954" s="1">
        <v>1</v>
      </c>
      <c r="N954" s="1" t="s">
        <v>384</v>
      </c>
      <c r="O954" s="1" t="s">
        <v>385</v>
      </c>
      <c r="P954" s="1">
        <v>0</v>
      </c>
      <c r="Q954" s="8">
        <v>48983</v>
      </c>
      <c r="R954" s="8">
        <v>2549</v>
      </c>
      <c r="S954" s="8">
        <v>3677</v>
      </c>
      <c r="T954" s="8" t="s">
        <v>386</v>
      </c>
      <c r="U954" s="9">
        <f>IF(R954&gt;0,Q954/R954,"")</f>
        <v>19.216555511965478</v>
      </c>
      <c r="V954" s="10">
        <f>SUMIFS(fct_world_monthly!$J$2:$J$361,fct_world_monthly!$C$2:$C$361,C954,fct_world_monthly!$F$2:$F$361,F954)</f>
        <v>18521097</v>
      </c>
      <c r="W954" s="11">
        <f>IF(V954&gt;0,Q954/V954,"")</f>
        <v>2.6447137553461332E-3</v>
      </c>
      <c r="X954" s="1" t="s">
        <v>232</v>
      </c>
      <c r="Y954" s="1" t="s">
        <v>166</v>
      </c>
      <c r="Z954" s="19">
        <f>IF(U954="","",SUMIFS(Unit_Value_Review_QC!$K$10:$K$53,Unit_Value_Review_QC!$I$10:$I$53,"PARTNER|"&amp;F954&amp;"|"&amp;I954))</f>
        <v>11.552282298889692</v>
      </c>
      <c r="AA954" s="20">
        <f>IFERROR(U954/Z954,"")</f>
        <v>1.6634423410699037</v>
      </c>
      <c r="AB954" s="4" t="str">
        <f>IF(OR(N954&lt;&gt;"REPORTED",U954=""),"NOT_APPLICABLE",IF(OR(AA954&lt;Unit_Value_Review_QC!$I$6,AA954&gt;Unit_Value_Review_QC!$I$5),"REVIEW","WITHIN_BAND"))</f>
        <v>WITHIN_BAND</v>
      </c>
    </row>
    <row r="955" spans="1:28">
      <c r="A955" s="1" t="s">
        <v>1341</v>
      </c>
      <c r="B955" s="6">
        <v>44166</v>
      </c>
      <c r="C955" s="1">
        <v>202012</v>
      </c>
      <c r="D955" s="1">
        <v>2020</v>
      </c>
      <c r="E955" s="1">
        <v>12</v>
      </c>
      <c r="F955" s="4" t="s">
        <v>278</v>
      </c>
      <c r="G955" s="4" t="s">
        <v>279</v>
      </c>
      <c r="H955" s="1">
        <v>664</v>
      </c>
      <c r="I955" s="4" t="s">
        <v>307</v>
      </c>
      <c r="J955" s="1" t="s">
        <v>308</v>
      </c>
      <c r="K955" s="1" t="s">
        <v>383</v>
      </c>
      <c r="L955" s="1">
        <v>3</v>
      </c>
      <c r="M955" s="1">
        <v>1</v>
      </c>
      <c r="N955" s="1" t="s">
        <v>384</v>
      </c>
      <c r="O955" s="1" t="s">
        <v>385</v>
      </c>
      <c r="P955" s="1">
        <v>0</v>
      </c>
      <c r="Q955" s="8">
        <v>1119225</v>
      </c>
      <c r="R955" s="8">
        <v>63086</v>
      </c>
      <c r="S955" s="8">
        <v>203305</v>
      </c>
      <c r="T955" s="8" t="s">
        <v>386</v>
      </c>
      <c r="U955" s="9">
        <f>IF(R955&gt;0,Q955/R955,"")</f>
        <v>17.741257965317185</v>
      </c>
      <c r="V955" s="10">
        <f>SUMIFS(fct_world_monthly!$J$2:$J$361,fct_world_monthly!$C$2:$C$361,C955,fct_world_monthly!$F$2:$F$361,F955)</f>
        <v>18521097</v>
      </c>
      <c r="W955" s="11">
        <f>IF(V955&gt;0,Q955/V955,"")</f>
        <v>6.0429735884434926E-2</v>
      </c>
      <c r="X955" s="1" t="s">
        <v>232</v>
      </c>
      <c r="Y955" s="1" t="s">
        <v>166</v>
      </c>
      <c r="Z955" s="19">
        <f>IF(U955="","",SUMIFS(Unit_Value_Review_QC!$K$10:$K$53,Unit_Value_Review_QC!$I$10:$I$53,"PARTNER|"&amp;F955&amp;"|"&amp;I955))</f>
        <v>20.753901094655859</v>
      </c>
      <c r="AA955" s="20">
        <f>IFERROR(U955/Z955,"")</f>
        <v>0.85483967011318029</v>
      </c>
      <c r="AB955" s="4" t="str">
        <f>IF(OR(N955&lt;&gt;"REPORTED",U955=""),"NOT_APPLICABLE",IF(OR(AA955&lt;Unit_Value_Review_QC!$I$6,AA955&gt;Unit_Value_Review_QC!$I$5),"REVIEW","WITHIN_BAND"))</f>
        <v>WITHIN_BAND</v>
      </c>
    </row>
    <row r="956" spans="1:28">
      <c r="A956" s="1" t="s">
        <v>1342</v>
      </c>
      <c r="B956" s="6">
        <v>44166</v>
      </c>
      <c r="C956" s="1">
        <v>202012</v>
      </c>
      <c r="D956" s="1">
        <v>2020</v>
      </c>
      <c r="E956" s="1">
        <v>12</v>
      </c>
      <c r="F956" s="4" t="s">
        <v>278</v>
      </c>
      <c r="G956" s="4" t="s">
        <v>279</v>
      </c>
      <c r="H956" s="1">
        <v>666</v>
      </c>
      <c r="I956" s="4" t="s">
        <v>310</v>
      </c>
      <c r="J956" s="1" t="s">
        <v>311</v>
      </c>
      <c r="K956" s="1" t="s">
        <v>383</v>
      </c>
      <c r="L956" s="1">
        <v>3</v>
      </c>
      <c r="M956" s="1">
        <v>1</v>
      </c>
      <c r="N956" s="1" t="s">
        <v>384</v>
      </c>
      <c r="O956" s="1" t="s">
        <v>385</v>
      </c>
      <c r="P956" s="1">
        <v>0</v>
      </c>
      <c r="Q956" s="8">
        <v>2737384</v>
      </c>
      <c r="R956" s="8">
        <v>187240</v>
      </c>
      <c r="S956" s="8">
        <v>603062</v>
      </c>
      <c r="T956" s="8" t="s">
        <v>386</v>
      </c>
      <c r="U956" s="9">
        <f>IF(R956&gt;0,Q956/R956,"")</f>
        <v>14.619653920102543</v>
      </c>
      <c r="V956" s="10">
        <f>SUMIFS(fct_world_monthly!$J$2:$J$361,fct_world_monthly!$C$2:$C$361,C956,fct_world_monthly!$F$2:$F$361,F956)</f>
        <v>18521097</v>
      </c>
      <c r="W956" s="11">
        <f>IF(V956&gt;0,Q956/V956,"")</f>
        <v>0.14779815688023232</v>
      </c>
      <c r="X956" s="1" t="s">
        <v>232</v>
      </c>
      <c r="Y956" s="1" t="s">
        <v>166</v>
      </c>
      <c r="Z956" s="19">
        <f>IF(U956="","",SUMIFS(Unit_Value_Review_QC!$K$10:$K$53,Unit_Value_Review_QC!$I$10:$I$53,"PARTNER|"&amp;F956&amp;"|"&amp;I956))</f>
        <v>16.653214733323903</v>
      </c>
      <c r="AA956" s="20">
        <f>IFERROR(U956/Z956,"")</f>
        <v>0.87788779249017279</v>
      </c>
      <c r="AB956" s="4" t="str">
        <f>IF(OR(N956&lt;&gt;"REPORTED",U956=""),"NOT_APPLICABLE",IF(OR(AA956&lt;Unit_Value_Review_QC!$I$6,AA956&gt;Unit_Value_Review_QC!$I$5),"REVIEW","WITHIN_BAND"))</f>
        <v>WITHIN_BAND</v>
      </c>
    </row>
    <row r="957" spans="1:28">
      <c r="A957" s="1" t="s">
        <v>1343</v>
      </c>
      <c r="B957" s="6">
        <v>44166</v>
      </c>
      <c r="C957" s="1">
        <v>202012</v>
      </c>
      <c r="D957" s="1">
        <v>2020</v>
      </c>
      <c r="E957" s="1">
        <v>12</v>
      </c>
      <c r="F957" s="4" t="s">
        <v>278</v>
      </c>
      <c r="G957" s="4" t="s">
        <v>279</v>
      </c>
      <c r="H957" s="1">
        <v>669</v>
      </c>
      <c r="I957" s="4" t="s">
        <v>313</v>
      </c>
      <c r="J957" s="1" t="s">
        <v>314</v>
      </c>
      <c r="K957" s="1" t="s">
        <v>383</v>
      </c>
      <c r="L957" s="1">
        <v>3</v>
      </c>
      <c r="M957" s="1">
        <v>1</v>
      </c>
      <c r="N957" s="1" t="s">
        <v>384</v>
      </c>
      <c r="O957" s="1" t="s">
        <v>385</v>
      </c>
      <c r="P957" s="1">
        <v>0</v>
      </c>
      <c r="Q957" s="8">
        <v>174323</v>
      </c>
      <c r="R957" s="8">
        <v>8763</v>
      </c>
      <c r="S957" s="8">
        <v>29024</v>
      </c>
      <c r="T957" s="8" t="s">
        <v>386</v>
      </c>
      <c r="U957" s="9">
        <f>IF(R957&gt;0,Q957/R957,"")</f>
        <v>19.893073148465138</v>
      </c>
      <c r="V957" s="10">
        <f>SUMIFS(fct_world_monthly!$J$2:$J$361,fct_world_monthly!$C$2:$C$361,C957,fct_world_monthly!$F$2:$F$361,F957)</f>
        <v>18521097</v>
      </c>
      <c r="W957" s="11">
        <f>IF(V957&gt;0,Q957/V957,"")</f>
        <v>9.4121314736378744E-3</v>
      </c>
      <c r="X957" s="1" t="s">
        <v>232</v>
      </c>
      <c r="Y957" s="1" t="s">
        <v>166</v>
      </c>
      <c r="Z957" s="19">
        <f>IF(U957="","",SUMIFS(Unit_Value_Review_QC!$K$10:$K$53,Unit_Value_Review_QC!$I$10:$I$53,"PARTNER|"&amp;F957&amp;"|"&amp;I957))</f>
        <v>20.668787815742178</v>
      </c>
      <c r="AA957" s="20">
        <f>IFERROR(U957/Z957,"")</f>
        <v>0.96246927133838855</v>
      </c>
      <c r="AB957" s="4" t="str">
        <f>IF(OR(N957&lt;&gt;"REPORTED",U957=""),"NOT_APPLICABLE",IF(OR(AA957&lt;Unit_Value_Review_QC!$I$6,AA957&gt;Unit_Value_Review_QC!$I$5),"REVIEW","WITHIN_BAND"))</f>
        <v>WITHIN_BAND</v>
      </c>
    </row>
    <row r="958" spans="1:28">
      <c r="A958" s="1" t="s">
        <v>1344</v>
      </c>
      <c r="B958" s="6">
        <v>44166</v>
      </c>
      <c r="C958" s="1">
        <v>202012</v>
      </c>
      <c r="D958" s="1">
        <v>2020</v>
      </c>
      <c r="E958" s="1">
        <v>12</v>
      </c>
      <c r="F958" s="4" t="s">
        <v>278</v>
      </c>
      <c r="G958" s="4" t="s">
        <v>279</v>
      </c>
      <c r="H958" s="1">
        <v>676</v>
      </c>
      <c r="I958" s="4" t="s">
        <v>316</v>
      </c>
      <c r="J958" s="1" t="s">
        <v>317</v>
      </c>
      <c r="K958" s="1" t="s">
        <v>383</v>
      </c>
      <c r="L958" s="1">
        <v>3</v>
      </c>
      <c r="M958" s="1">
        <v>1</v>
      </c>
      <c r="N958" s="1" t="s">
        <v>384</v>
      </c>
      <c r="O958" s="1" t="s">
        <v>385</v>
      </c>
      <c r="P958" s="1">
        <v>0</v>
      </c>
      <c r="Q958" s="8">
        <v>10707</v>
      </c>
      <c r="R958" s="8">
        <v>612</v>
      </c>
      <c r="S958" s="8">
        <v>2521</v>
      </c>
      <c r="T958" s="8" t="s">
        <v>386</v>
      </c>
      <c r="U958" s="9">
        <f>IF(R958&gt;0,Q958/R958,"")</f>
        <v>17.495098039215687</v>
      </c>
      <c r="V958" s="10">
        <f>SUMIFS(fct_world_monthly!$J$2:$J$361,fct_world_monthly!$C$2:$C$361,C958,fct_world_monthly!$F$2:$F$361,F958)</f>
        <v>18521097</v>
      </c>
      <c r="W958" s="11">
        <f>IF(V958&gt;0,Q958/V958,"")</f>
        <v>5.7809750685933995E-4</v>
      </c>
      <c r="X958" s="1" t="s">
        <v>232</v>
      </c>
      <c r="Y958" s="1" t="s">
        <v>166</v>
      </c>
      <c r="Z958" s="19">
        <f>IF(U958="","",SUMIFS(Unit_Value_Review_QC!$K$10:$K$53,Unit_Value_Review_QC!$I$10:$I$53,"PARTNER|"&amp;F958&amp;"|"&amp;I958))</f>
        <v>22.71683967704729</v>
      </c>
      <c r="AA958" s="20">
        <f>IFERROR(U958/Z958,"")</f>
        <v>0.77013784874717583</v>
      </c>
      <c r="AB958" s="4" t="str">
        <f>IF(OR(N958&lt;&gt;"REPORTED",U958=""),"NOT_APPLICABLE",IF(OR(AA958&lt;Unit_Value_Review_QC!$I$6,AA958&gt;Unit_Value_Review_QC!$I$5),"REVIEW","WITHIN_BAND"))</f>
        <v>WITHIN_BAND</v>
      </c>
    </row>
    <row r="959" spans="1:28">
      <c r="A959" s="1" t="s">
        <v>1345</v>
      </c>
      <c r="B959" s="6">
        <v>44166</v>
      </c>
      <c r="C959" s="1">
        <v>202012</v>
      </c>
      <c r="D959" s="1">
        <v>2020</v>
      </c>
      <c r="E959" s="1">
        <v>12</v>
      </c>
      <c r="F959" s="4" t="s">
        <v>278</v>
      </c>
      <c r="G959" s="4" t="s">
        <v>279</v>
      </c>
      <c r="H959" s="1">
        <v>690</v>
      </c>
      <c r="I959" s="4" t="s">
        <v>319</v>
      </c>
      <c r="J959" s="1" t="s">
        <v>320</v>
      </c>
      <c r="K959" s="1" t="s">
        <v>383</v>
      </c>
      <c r="L959" s="1">
        <v>3</v>
      </c>
      <c r="M959" s="1">
        <v>1</v>
      </c>
      <c r="N959" s="1" t="s">
        <v>384</v>
      </c>
      <c r="O959" s="1" t="s">
        <v>385</v>
      </c>
      <c r="P959" s="1">
        <v>0</v>
      </c>
      <c r="Q959" s="8">
        <v>1792935</v>
      </c>
      <c r="R959" s="8">
        <v>76201</v>
      </c>
      <c r="S959" s="8">
        <v>260134</v>
      </c>
      <c r="T959" s="8" t="s">
        <v>386</v>
      </c>
      <c r="U959" s="9">
        <f>IF(R959&gt;0,Q959/R959,"")</f>
        <v>23.529021928846078</v>
      </c>
      <c r="V959" s="10">
        <f>SUMIFS(fct_world_monthly!$J$2:$J$361,fct_world_monthly!$C$2:$C$361,C959,fct_world_monthly!$F$2:$F$361,F959)</f>
        <v>18521097</v>
      </c>
      <c r="W959" s="11">
        <f>IF(V959&gt;0,Q959/V959,"")</f>
        <v>9.6805011063869489E-2</v>
      </c>
      <c r="X959" s="1" t="s">
        <v>232</v>
      </c>
      <c r="Y959" s="1" t="s">
        <v>166</v>
      </c>
      <c r="Z959" s="19">
        <f>IF(U959="","",SUMIFS(Unit_Value_Review_QC!$K$10:$K$53,Unit_Value_Review_QC!$I$10:$I$53,"PARTNER|"&amp;F959&amp;"|"&amp;I959))</f>
        <v>28.158453665195097</v>
      </c>
      <c r="AA959" s="20">
        <f>IFERROR(U959/Z959,"")</f>
        <v>0.83559353821793236</v>
      </c>
      <c r="AB959" s="4" t="str">
        <f>IF(OR(N959&lt;&gt;"REPORTED",U959=""),"NOT_APPLICABLE",IF(OR(AA959&lt;Unit_Value_Review_QC!$I$6,AA959&gt;Unit_Value_Review_QC!$I$5),"REVIEW","WITHIN_BAND"))</f>
        <v>WITHIN_BAND</v>
      </c>
    </row>
    <row r="960" spans="1:28">
      <c r="A960" s="1" t="s">
        <v>1346</v>
      </c>
      <c r="B960" s="6">
        <v>44166</v>
      </c>
      <c r="C960" s="1">
        <v>202012</v>
      </c>
      <c r="D960" s="1">
        <v>2020</v>
      </c>
      <c r="E960" s="1">
        <v>12</v>
      </c>
      <c r="F960" s="4" t="s">
        <v>278</v>
      </c>
      <c r="G960" s="4" t="s">
        <v>279</v>
      </c>
      <c r="H960" s="1">
        <v>696</v>
      </c>
      <c r="I960" s="4" t="s">
        <v>322</v>
      </c>
      <c r="J960" s="1" t="s">
        <v>323</v>
      </c>
      <c r="K960" s="1" t="s">
        <v>383</v>
      </c>
      <c r="L960" s="1">
        <v>3</v>
      </c>
      <c r="M960" s="1">
        <v>1</v>
      </c>
      <c r="N960" s="1" t="s">
        <v>384</v>
      </c>
      <c r="O960" s="1" t="s">
        <v>385</v>
      </c>
      <c r="P960" s="1">
        <v>0</v>
      </c>
      <c r="Q960" s="8">
        <v>265041</v>
      </c>
      <c r="R960" s="8">
        <v>12041</v>
      </c>
      <c r="S960" s="8">
        <v>30222</v>
      </c>
      <c r="T960" s="8" t="s">
        <v>386</v>
      </c>
      <c r="U960" s="9">
        <f>IF(R960&gt;0,Q960/R960,"")</f>
        <v>22.011543891703347</v>
      </c>
      <c r="V960" s="10">
        <f>SUMIFS(fct_world_monthly!$J$2:$J$361,fct_world_monthly!$C$2:$C$361,C960,fct_world_monthly!$F$2:$F$361,F960)</f>
        <v>18521097</v>
      </c>
      <c r="W960" s="11">
        <f>IF(V960&gt;0,Q960/V960,"")</f>
        <v>1.4310221473382489E-2</v>
      </c>
      <c r="X960" s="1" t="s">
        <v>232</v>
      </c>
      <c r="Y960" s="1" t="s">
        <v>166</v>
      </c>
      <c r="Z960" s="19">
        <f>IF(U960="","",SUMIFS(Unit_Value_Review_QC!$K$10:$K$53,Unit_Value_Review_QC!$I$10:$I$53,"PARTNER|"&amp;F960&amp;"|"&amp;I960))</f>
        <v>25.266638688646662</v>
      </c>
      <c r="AA960" s="20">
        <f>IFERROR(U960/Z960,"")</f>
        <v>0.87117024796788811</v>
      </c>
      <c r="AB960" s="4" t="str">
        <f>IF(OR(N960&lt;&gt;"REPORTED",U960=""),"NOT_APPLICABLE",IF(OR(AA960&lt;Unit_Value_Review_QC!$I$6,AA960&gt;Unit_Value_Review_QC!$I$5),"REVIEW","WITHIN_BAND"))</f>
        <v>WITHIN_BAND</v>
      </c>
    </row>
    <row r="961" spans="1:28">
      <c r="A961" s="1" t="s">
        <v>1347</v>
      </c>
      <c r="B961" s="6">
        <v>44166</v>
      </c>
      <c r="C961" s="1">
        <v>202012</v>
      </c>
      <c r="D961" s="1">
        <v>2020</v>
      </c>
      <c r="E961" s="1">
        <v>12</v>
      </c>
      <c r="F961" s="4" t="s">
        <v>278</v>
      </c>
      <c r="G961" s="4" t="s">
        <v>279</v>
      </c>
      <c r="H961" s="1">
        <v>720</v>
      </c>
      <c r="I961" s="4" t="s">
        <v>325</v>
      </c>
      <c r="J961" s="1" t="s">
        <v>326</v>
      </c>
      <c r="K961" s="1" t="s">
        <v>383</v>
      </c>
      <c r="L961" s="1">
        <v>3</v>
      </c>
      <c r="M961" s="1">
        <v>1</v>
      </c>
      <c r="N961" s="1" t="s">
        <v>384</v>
      </c>
      <c r="O961" s="1" t="s">
        <v>385</v>
      </c>
      <c r="P961" s="1">
        <v>0</v>
      </c>
      <c r="Q961" s="8">
        <v>1252575</v>
      </c>
      <c r="R961" s="8">
        <v>58794</v>
      </c>
      <c r="S961" s="8">
        <v>167819</v>
      </c>
      <c r="T961" s="8" t="s">
        <v>386</v>
      </c>
      <c r="U961" s="9">
        <f>IF(R961&gt;0,Q961/R961,"")</f>
        <v>21.304469843861618</v>
      </c>
      <c r="V961" s="10">
        <f>SUMIFS(fct_world_monthly!$J$2:$J$361,fct_world_monthly!$C$2:$C$361,C961,fct_world_monthly!$F$2:$F$361,F961)</f>
        <v>18521097</v>
      </c>
      <c r="W961" s="11">
        <f>IF(V961&gt;0,Q961/V961,"")</f>
        <v>6.7629633385106719E-2</v>
      </c>
      <c r="X961" s="1" t="s">
        <v>232</v>
      </c>
      <c r="Y961" s="1" t="s">
        <v>166</v>
      </c>
      <c r="Z961" s="19">
        <f>IF(U961="","",SUMIFS(Unit_Value_Review_QC!$K$10:$K$53,Unit_Value_Review_QC!$I$10:$I$53,"PARTNER|"&amp;F961&amp;"|"&amp;I961))</f>
        <v>23.211497613909994</v>
      </c>
      <c r="AA961" s="20">
        <f>IFERROR(U961/Z961,"")</f>
        <v>0.91784124394862188</v>
      </c>
      <c r="AB961" s="4" t="str">
        <f>IF(OR(N961&lt;&gt;"REPORTED",U961=""),"NOT_APPLICABLE",IF(OR(AA961&lt;Unit_Value_Review_QC!$I$6,AA961&gt;Unit_Value_Review_QC!$I$5),"REVIEW","WITHIN_BAND"))</f>
        <v>WITHIN_BAND</v>
      </c>
    </row>
    <row r="962" spans="1:28">
      <c r="A962" s="1" t="s">
        <v>1348</v>
      </c>
      <c r="B962" s="6">
        <v>44197</v>
      </c>
      <c r="C962" s="1">
        <v>202101</v>
      </c>
      <c r="D962" s="1">
        <v>2021</v>
      </c>
      <c r="E962" s="1">
        <v>1</v>
      </c>
      <c r="F962" s="4" t="s">
        <v>256</v>
      </c>
      <c r="G962" s="4" t="s">
        <v>258</v>
      </c>
      <c r="H962" s="1">
        <v>52</v>
      </c>
      <c r="I962" s="4" t="s">
        <v>296</v>
      </c>
      <c r="J962" s="1" t="s">
        <v>297</v>
      </c>
      <c r="K962" s="1" t="s">
        <v>383</v>
      </c>
      <c r="L962" s="1">
        <v>3</v>
      </c>
      <c r="M962" s="1">
        <v>1</v>
      </c>
      <c r="N962" s="1" t="s">
        <v>384</v>
      </c>
      <c r="O962" s="1" t="s">
        <v>385</v>
      </c>
      <c r="P962" s="1">
        <v>0</v>
      </c>
      <c r="Q962" s="8">
        <v>8018896</v>
      </c>
      <c r="R962" s="8">
        <v>443321</v>
      </c>
      <c r="S962" s="8">
        <v>1864993</v>
      </c>
      <c r="T962" s="8" t="s">
        <v>386</v>
      </c>
      <c r="U962" s="9">
        <f>IF(R962&gt;0,Q962/R962,"")</f>
        <v>18.08823854498208</v>
      </c>
      <c r="V962" s="10">
        <f>SUMIFS(fct_world_monthly!$J$2:$J$361,fct_world_monthly!$C$2:$C$361,C962,fct_world_monthly!$F$2:$F$361,F962)</f>
        <v>63560662</v>
      </c>
      <c r="W962" s="11">
        <f>IF(V962&gt;0,Q962/V962,"")</f>
        <v>0.12616130398390124</v>
      </c>
      <c r="X962" s="1" t="s">
        <v>232</v>
      </c>
      <c r="Y962" s="1" t="s">
        <v>166</v>
      </c>
      <c r="Z962" s="19">
        <f>IF(U962="","",SUMIFS(Unit_Value_Review_QC!$K$10:$K$53,Unit_Value_Review_QC!$I$10:$I$53,"PARTNER|"&amp;F962&amp;"|"&amp;I962))</f>
        <v>20.461444760337919</v>
      </c>
      <c r="AA962" s="20">
        <f>IFERROR(U962/Z962,"")</f>
        <v>0.88401570645900729</v>
      </c>
      <c r="AB962" s="4" t="str">
        <f>IF(OR(N962&lt;&gt;"REPORTED",U962=""),"NOT_APPLICABLE",IF(OR(AA962&lt;Unit_Value_Review_QC!$I$6,AA962&gt;Unit_Value_Review_QC!$I$5),"REVIEW","WITHIN_BAND"))</f>
        <v>WITHIN_BAND</v>
      </c>
    </row>
    <row r="963" spans="1:28">
      <c r="A963" s="1" t="s">
        <v>1349</v>
      </c>
      <c r="B963" s="6">
        <v>44197</v>
      </c>
      <c r="C963" s="1">
        <v>202101</v>
      </c>
      <c r="D963" s="1">
        <v>2021</v>
      </c>
      <c r="E963" s="1">
        <v>1</v>
      </c>
      <c r="F963" s="4" t="s">
        <v>256</v>
      </c>
      <c r="G963" s="4" t="s">
        <v>258</v>
      </c>
      <c r="H963" s="1">
        <v>204</v>
      </c>
      <c r="I963" s="4" t="s">
        <v>301</v>
      </c>
      <c r="J963" s="1" t="s">
        <v>302</v>
      </c>
      <c r="K963" s="1" t="s">
        <v>383</v>
      </c>
      <c r="L963" s="1">
        <v>3</v>
      </c>
      <c r="M963" s="1">
        <v>1</v>
      </c>
      <c r="N963" s="1" t="s">
        <v>384</v>
      </c>
      <c r="O963" s="1" t="s">
        <v>385</v>
      </c>
      <c r="P963" s="1">
        <v>0</v>
      </c>
      <c r="Q963" s="8">
        <v>450044</v>
      </c>
      <c r="R963" s="8">
        <v>66982</v>
      </c>
      <c r="S963" s="8">
        <v>451315</v>
      </c>
      <c r="T963" s="8" t="s">
        <v>386</v>
      </c>
      <c r="U963" s="9">
        <f>IF(R963&gt;0,Q963/R963,"")</f>
        <v>6.7188796990236179</v>
      </c>
      <c r="V963" s="10">
        <f>SUMIFS(fct_world_monthly!$J$2:$J$361,fct_world_monthly!$C$2:$C$361,C963,fct_world_monthly!$F$2:$F$361,F963)</f>
        <v>63560662</v>
      </c>
      <c r="W963" s="11">
        <f>IF(V963&gt;0,Q963/V963,"")</f>
        <v>7.0805429937152008E-3</v>
      </c>
      <c r="X963" s="1" t="s">
        <v>232</v>
      </c>
      <c r="Y963" s="1" t="s">
        <v>166</v>
      </c>
      <c r="Z963" s="19">
        <f>IF(U963="","",SUMIFS(Unit_Value_Review_QC!$K$10:$K$53,Unit_Value_Review_QC!$I$10:$I$53,"PARTNER|"&amp;F963&amp;"|"&amp;I963))</f>
        <v>7.8392981154747989</v>
      </c>
      <c r="AA963" s="20">
        <f>IFERROR(U963/Z963,"")</f>
        <v>0.85707669233301997</v>
      </c>
      <c r="AB963" s="4" t="str">
        <f>IF(OR(N963&lt;&gt;"REPORTED",U963=""),"NOT_APPLICABLE",IF(OR(AA963&lt;Unit_Value_Review_QC!$I$6,AA963&gt;Unit_Value_Review_QC!$I$5),"REVIEW","WITHIN_BAND"))</f>
        <v>WITHIN_BAND</v>
      </c>
    </row>
    <row r="964" spans="1:28">
      <c r="A964" s="1" t="s">
        <v>1350</v>
      </c>
      <c r="B964" s="6">
        <v>44197</v>
      </c>
      <c r="C964" s="1">
        <v>202101</v>
      </c>
      <c r="D964" s="1">
        <v>2021</v>
      </c>
      <c r="E964" s="1">
        <v>1</v>
      </c>
      <c r="F964" s="4" t="s">
        <v>256</v>
      </c>
      <c r="G964" s="4" t="s">
        <v>258</v>
      </c>
      <c r="H964" s="1">
        <v>662</v>
      </c>
      <c r="I964" s="4" t="s">
        <v>304</v>
      </c>
      <c r="J964" s="1" t="s">
        <v>305</v>
      </c>
      <c r="K964" s="1" t="s">
        <v>383</v>
      </c>
      <c r="L964" s="1">
        <v>3</v>
      </c>
      <c r="M964" s="1">
        <v>1</v>
      </c>
      <c r="N964" s="1" t="s">
        <v>384</v>
      </c>
      <c r="O964" s="1" t="s">
        <v>385</v>
      </c>
      <c r="P964" s="1">
        <v>0</v>
      </c>
      <c r="Q964" s="8">
        <v>2181089</v>
      </c>
      <c r="R964" s="8">
        <v>245025</v>
      </c>
      <c r="S964" s="8">
        <v>1009237</v>
      </c>
      <c r="T964" s="8" t="s">
        <v>386</v>
      </c>
      <c r="U964" s="9">
        <f>IF(R964&gt;0,Q964/R964,"")</f>
        <v>8.9014957657381899</v>
      </c>
      <c r="V964" s="10">
        <f>SUMIFS(fct_world_monthly!$J$2:$J$361,fct_world_monthly!$C$2:$C$361,C964,fct_world_monthly!$F$2:$F$361,F964)</f>
        <v>63560662</v>
      </c>
      <c r="W964" s="11">
        <f>IF(V964&gt;0,Q964/V964,"")</f>
        <v>3.4315076831641561E-2</v>
      </c>
      <c r="X964" s="1" t="s">
        <v>232</v>
      </c>
      <c r="Y964" s="1" t="s">
        <v>166</v>
      </c>
      <c r="Z964" s="19">
        <f>IF(U964="","",SUMIFS(Unit_Value_Review_QC!$K$10:$K$53,Unit_Value_Review_QC!$I$10:$I$53,"PARTNER|"&amp;F964&amp;"|"&amp;I964))</f>
        <v>10.235891461787936</v>
      </c>
      <c r="AA964" s="20">
        <f>IFERROR(U964/Z964,"")</f>
        <v>0.86963561493092822</v>
      </c>
      <c r="AB964" s="4" t="str">
        <f>IF(OR(N964&lt;&gt;"REPORTED",U964=""),"NOT_APPLICABLE",IF(OR(AA964&lt;Unit_Value_Review_QC!$I$6,AA964&gt;Unit_Value_Review_QC!$I$5),"REVIEW","WITHIN_BAND"))</f>
        <v>WITHIN_BAND</v>
      </c>
    </row>
    <row r="965" spans="1:28">
      <c r="A965" s="1" t="s">
        <v>1351</v>
      </c>
      <c r="B965" s="6">
        <v>44197</v>
      </c>
      <c r="C965" s="1">
        <v>202101</v>
      </c>
      <c r="D965" s="1">
        <v>2021</v>
      </c>
      <c r="E965" s="1">
        <v>1</v>
      </c>
      <c r="F965" s="4" t="s">
        <v>256</v>
      </c>
      <c r="G965" s="4" t="s">
        <v>258</v>
      </c>
      <c r="H965" s="1">
        <v>664</v>
      </c>
      <c r="I965" s="4" t="s">
        <v>307</v>
      </c>
      <c r="J965" s="1" t="s">
        <v>308</v>
      </c>
      <c r="K965" s="1" t="s">
        <v>383</v>
      </c>
      <c r="L965" s="1">
        <v>3</v>
      </c>
      <c r="M965" s="1">
        <v>1</v>
      </c>
      <c r="N965" s="1" t="s">
        <v>384</v>
      </c>
      <c r="O965" s="1" t="s">
        <v>385</v>
      </c>
      <c r="P965" s="1">
        <v>0</v>
      </c>
      <c r="Q965" s="8">
        <v>4279060</v>
      </c>
      <c r="R965" s="8">
        <v>303778</v>
      </c>
      <c r="S965" s="8">
        <v>1821557</v>
      </c>
      <c r="T965" s="8" t="s">
        <v>386</v>
      </c>
      <c r="U965" s="9">
        <f>IF(R965&gt;0,Q965/R965,"")</f>
        <v>14.086141853590451</v>
      </c>
      <c r="V965" s="10">
        <f>SUMIFS(fct_world_monthly!$J$2:$J$361,fct_world_monthly!$C$2:$C$361,C965,fct_world_monthly!$F$2:$F$361,F965)</f>
        <v>63560662</v>
      </c>
      <c r="W965" s="11">
        <f>IF(V965&gt;0,Q965/V965,"")</f>
        <v>6.7322458032296764E-2</v>
      </c>
      <c r="X965" s="1" t="s">
        <v>232</v>
      </c>
      <c r="Y965" s="1" t="s">
        <v>166</v>
      </c>
      <c r="Z965" s="19">
        <f>IF(U965="","",SUMIFS(Unit_Value_Review_QC!$K$10:$K$53,Unit_Value_Review_QC!$I$10:$I$53,"PARTNER|"&amp;F965&amp;"|"&amp;I965))</f>
        <v>13.594059812928137</v>
      </c>
      <c r="AA965" s="20">
        <f>IFERROR(U965/Z965,"")</f>
        <v>1.0361983136336017</v>
      </c>
      <c r="AB965" s="4" t="str">
        <f>IF(OR(N965&lt;&gt;"REPORTED",U965=""),"NOT_APPLICABLE",IF(OR(AA965&lt;Unit_Value_Review_QC!$I$6,AA965&gt;Unit_Value_Review_QC!$I$5),"REVIEW","WITHIN_BAND"))</f>
        <v>WITHIN_BAND</v>
      </c>
    </row>
    <row r="966" spans="1:28">
      <c r="A966" s="1" t="s">
        <v>1352</v>
      </c>
      <c r="B966" s="6">
        <v>44197</v>
      </c>
      <c r="C966" s="1">
        <v>202101</v>
      </c>
      <c r="D966" s="1">
        <v>2021</v>
      </c>
      <c r="E966" s="1">
        <v>1</v>
      </c>
      <c r="F966" s="4" t="s">
        <v>256</v>
      </c>
      <c r="G966" s="4" t="s">
        <v>258</v>
      </c>
      <c r="H966" s="1">
        <v>666</v>
      </c>
      <c r="I966" s="4" t="s">
        <v>310</v>
      </c>
      <c r="J966" s="1" t="s">
        <v>311</v>
      </c>
      <c r="K966" s="1" t="s">
        <v>383</v>
      </c>
      <c r="L966" s="1">
        <v>3</v>
      </c>
      <c r="M966" s="1">
        <v>1</v>
      </c>
      <c r="N966" s="1" t="s">
        <v>384</v>
      </c>
      <c r="O966" s="1" t="s">
        <v>385</v>
      </c>
      <c r="P966" s="1">
        <v>0</v>
      </c>
      <c r="Q966" s="8">
        <v>14353720</v>
      </c>
      <c r="R966" s="8">
        <v>1513819</v>
      </c>
      <c r="S966" s="8">
        <v>9343349</v>
      </c>
      <c r="T966" s="8" t="s">
        <v>386</v>
      </c>
      <c r="U966" s="9">
        <f>IF(R966&gt;0,Q966/R966,"")</f>
        <v>9.4817940586027785</v>
      </c>
      <c r="V966" s="10">
        <f>SUMIFS(fct_world_monthly!$J$2:$J$361,fct_world_monthly!$C$2:$C$361,C966,fct_world_monthly!$F$2:$F$361,F966)</f>
        <v>63560662</v>
      </c>
      <c r="W966" s="11">
        <f>IF(V966&gt;0,Q966/V966,"")</f>
        <v>0.22582710041629209</v>
      </c>
      <c r="X966" s="1" t="s">
        <v>232</v>
      </c>
      <c r="Y966" s="1" t="s">
        <v>166</v>
      </c>
      <c r="Z966" s="19">
        <f>IF(U966="","",SUMIFS(Unit_Value_Review_QC!$K$10:$K$53,Unit_Value_Review_QC!$I$10:$I$53,"PARTNER|"&amp;F966&amp;"|"&amp;I966))</f>
        <v>10.323147527272614</v>
      </c>
      <c r="AA966" s="20">
        <f>IFERROR(U966/Z966,"")</f>
        <v>0.91849835852417372</v>
      </c>
      <c r="AB966" s="4" t="str">
        <f>IF(OR(N966&lt;&gt;"REPORTED",U966=""),"NOT_APPLICABLE",IF(OR(AA966&lt;Unit_Value_Review_QC!$I$6,AA966&gt;Unit_Value_Review_QC!$I$5),"REVIEW","WITHIN_BAND"))</f>
        <v>WITHIN_BAND</v>
      </c>
    </row>
    <row r="967" spans="1:28">
      <c r="A967" s="1" t="s">
        <v>1353</v>
      </c>
      <c r="B967" s="6">
        <v>44197</v>
      </c>
      <c r="C967" s="1">
        <v>202101</v>
      </c>
      <c r="D967" s="1">
        <v>2021</v>
      </c>
      <c r="E967" s="1">
        <v>1</v>
      </c>
      <c r="F967" s="4" t="s">
        <v>256</v>
      </c>
      <c r="G967" s="4" t="s">
        <v>258</v>
      </c>
      <c r="H967" s="1">
        <v>669</v>
      </c>
      <c r="I967" s="4" t="s">
        <v>313</v>
      </c>
      <c r="J967" s="1" t="s">
        <v>314</v>
      </c>
      <c r="K967" s="1" t="s">
        <v>383</v>
      </c>
      <c r="L967" s="1">
        <v>3</v>
      </c>
      <c r="M967" s="1">
        <v>1</v>
      </c>
      <c r="N967" s="1" t="s">
        <v>384</v>
      </c>
      <c r="O967" s="1" t="s">
        <v>385</v>
      </c>
      <c r="P967" s="1">
        <v>0</v>
      </c>
      <c r="Q967" s="8">
        <v>1029316</v>
      </c>
      <c r="R967" s="8">
        <v>84045</v>
      </c>
      <c r="S967" s="8">
        <v>531038</v>
      </c>
      <c r="T967" s="8" t="s">
        <v>386</v>
      </c>
      <c r="U967" s="9">
        <f>IF(R967&gt;0,Q967/R967,"")</f>
        <v>12.24720090427747</v>
      </c>
      <c r="V967" s="10">
        <f>SUMIFS(fct_world_monthly!$J$2:$J$361,fct_world_monthly!$C$2:$C$361,C967,fct_world_monthly!$F$2:$F$361,F967)</f>
        <v>63560662</v>
      </c>
      <c r="W967" s="11">
        <f>IF(V967&gt;0,Q967/V967,"")</f>
        <v>1.6194230324410402E-2</v>
      </c>
      <c r="X967" s="1" t="s">
        <v>232</v>
      </c>
      <c r="Y967" s="1" t="s">
        <v>166</v>
      </c>
      <c r="Z967" s="19">
        <f>IF(U967="","",SUMIFS(Unit_Value_Review_QC!$K$10:$K$53,Unit_Value_Review_QC!$I$10:$I$53,"PARTNER|"&amp;F967&amp;"|"&amp;I967))</f>
        <v>13.552232139720488</v>
      </c>
      <c r="AA967" s="20">
        <f>IFERROR(U967/Z967,"")</f>
        <v>0.90370359495111674</v>
      </c>
      <c r="AB967" s="4" t="str">
        <f>IF(OR(N967&lt;&gt;"REPORTED",U967=""),"NOT_APPLICABLE",IF(OR(AA967&lt;Unit_Value_Review_QC!$I$6,AA967&gt;Unit_Value_Review_QC!$I$5),"REVIEW","WITHIN_BAND"))</f>
        <v>WITHIN_BAND</v>
      </c>
    </row>
    <row r="968" spans="1:28">
      <c r="A968" s="1" t="s">
        <v>1354</v>
      </c>
      <c r="B968" s="6">
        <v>44197</v>
      </c>
      <c r="C968" s="1">
        <v>202101</v>
      </c>
      <c r="D968" s="1">
        <v>2021</v>
      </c>
      <c r="E968" s="1">
        <v>1</v>
      </c>
      <c r="F968" s="4" t="s">
        <v>256</v>
      </c>
      <c r="G968" s="4" t="s">
        <v>258</v>
      </c>
      <c r="H968" s="1">
        <v>676</v>
      </c>
      <c r="I968" s="4" t="s">
        <v>316</v>
      </c>
      <c r="J968" s="1" t="s">
        <v>317</v>
      </c>
      <c r="K968" s="1" t="s">
        <v>383</v>
      </c>
      <c r="L968" s="1">
        <v>3</v>
      </c>
      <c r="M968" s="1">
        <v>1</v>
      </c>
      <c r="N968" s="1" t="s">
        <v>384</v>
      </c>
      <c r="O968" s="1" t="s">
        <v>385</v>
      </c>
      <c r="P968" s="1">
        <v>0</v>
      </c>
      <c r="Q968" s="8">
        <v>20811</v>
      </c>
      <c r="R968" s="8">
        <v>1121</v>
      </c>
      <c r="S968" s="8">
        <v>5464</v>
      </c>
      <c r="T968" s="8" t="s">
        <v>386</v>
      </c>
      <c r="U968" s="9">
        <f>IF(R968&gt;0,Q968/R968,"")</f>
        <v>18.564674397859054</v>
      </c>
      <c r="V968" s="10">
        <f>SUMIFS(fct_world_monthly!$J$2:$J$361,fct_world_monthly!$C$2:$C$361,C968,fct_world_monthly!$F$2:$F$361,F968)</f>
        <v>63560662</v>
      </c>
      <c r="W968" s="11">
        <f>IF(V968&gt;0,Q968/V968,"")</f>
        <v>3.2741949729850204E-4</v>
      </c>
      <c r="X968" s="1" t="s">
        <v>232</v>
      </c>
      <c r="Y968" s="1" t="s">
        <v>166</v>
      </c>
      <c r="Z968" s="19">
        <f>IF(U968="","",SUMIFS(Unit_Value_Review_QC!$K$10:$K$53,Unit_Value_Review_QC!$I$10:$I$53,"PARTNER|"&amp;F968&amp;"|"&amp;I968))</f>
        <v>16.294942108470444</v>
      </c>
      <c r="AA968" s="20">
        <f>IFERROR(U968/Z968,"")</f>
        <v>1.1392906016038411</v>
      </c>
      <c r="AB968" s="4" t="str">
        <f>IF(OR(N968&lt;&gt;"REPORTED",U968=""),"NOT_APPLICABLE",IF(OR(AA968&lt;Unit_Value_Review_QC!$I$6,AA968&gt;Unit_Value_Review_QC!$I$5),"REVIEW","WITHIN_BAND"))</f>
        <v>WITHIN_BAND</v>
      </c>
    </row>
    <row r="969" spans="1:28">
      <c r="A969" s="1" t="s">
        <v>1355</v>
      </c>
      <c r="B969" s="6">
        <v>44197</v>
      </c>
      <c r="C969" s="1">
        <v>202101</v>
      </c>
      <c r="D969" s="1">
        <v>2021</v>
      </c>
      <c r="E969" s="1">
        <v>1</v>
      </c>
      <c r="F969" s="4" t="s">
        <v>256</v>
      </c>
      <c r="G969" s="4" t="s">
        <v>258</v>
      </c>
      <c r="H969" s="1">
        <v>690</v>
      </c>
      <c r="I969" s="4" t="s">
        <v>319</v>
      </c>
      <c r="J969" s="1" t="s">
        <v>320</v>
      </c>
      <c r="K969" s="1" t="s">
        <v>383</v>
      </c>
      <c r="L969" s="1">
        <v>3</v>
      </c>
      <c r="M969" s="1">
        <v>1</v>
      </c>
      <c r="N969" s="1" t="s">
        <v>384</v>
      </c>
      <c r="O969" s="1" t="s">
        <v>385</v>
      </c>
      <c r="P969" s="1">
        <v>0</v>
      </c>
      <c r="Q969" s="8">
        <v>781477</v>
      </c>
      <c r="R969" s="8">
        <v>33829</v>
      </c>
      <c r="S969" s="8">
        <v>172183</v>
      </c>
      <c r="T969" s="8" t="s">
        <v>386</v>
      </c>
      <c r="U969" s="9">
        <f>IF(R969&gt;0,Q969/R969,"")</f>
        <v>23.100801087824056</v>
      </c>
      <c r="V969" s="10">
        <f>SUMIFS(fct_world_monthly!$J$2:$J$361,fct_world_monthly!$C$2:$C$361,C969,fct_world_monthly!$F$2:$F$361,F969)</f>
        <v>63560662</v>
      </c>
      <c r="W969" s="11">
        <f>IF(V969&gt;0,Q969/V969,"")</f>
        <v>1.2294978928948222E-2</v>
      </c>
      <c r="X969" s="1" t="s">
        <v>232</v>
      </c>
      <c r="Y969" s="1" t="s">
        <v>166</v>
      </c>
      <c r="Z969" s="19">
        <f>IF(U969="","",SUMIFS(Unit_Value_Review_QC!$K$10:$K$53,Unit_Value_Review_QC!$I$10:$I$53,"PARTNER|"&amp;F969&amp;"|"&amp;I969))</f>
        <v>21.029827109089425</v>
      </c>
      <c r="AA969" s="20">
        <f>IFERROR(U969/Z969,"")</f>
        <v>1.098477936503792</v>
      </c>
      <c r="AB969" s="4" t="str">
        <f>IF(OR(N969&lt;&gt;"REPORTED",U969=""),"NOT_APPLICABLE",IF(OR(AA969&lt;Unit_Value_Review_QC!$I$6,AA969&gt;Unit_Value_Review_QC!$I$5),"REVIEW","WITHIN_BAND"))</f>
        <v>WITHIN_BAND</v>
      </c>
    </row>
    <row r="970" spans="1:28">
      <c r="A970" s="1" t="s">
        <v>1356</v>
      </c>
      <c r="B970" s="6">
        <v>44197</v>
      </c>
      <c r="C970" s="1">
        <v>202101</v>
      </c>
      <c r="D970" s="1">
        <v>2021</v>
      </c>
      <c r="E970" s="1">
        <v>1</v>
      </c>
      <c r="F970" s="4" t="s">
        <v>256</v>
      </c>
      <c r="G970" s="4" t="s">
        <v>258</v>
      </c>
      <c r="H970" s="1">
        <v>696</v>
      </c>
      <c r="I970" s="4" t="s">
        <v>322</v>
      </c>
      <c r="J970" s="1" t="s">
        <v>323</v>
      </c>
      <c r="K970" s="1" t="s">
        <v>383</v>
      </c>
      <c r="L970" s="1">
        <v>3</v>
      </c>
      <c r="M970" s="1">
        <v>1</v>
      </c>
      <c r="N970" s="1" t="s">
        <v>384</v>
      </c>
      <c r="O970" s="1" t="s">
        <v>385</v>
      </c>
      <c r="P970" s="1">
        <v>0</v>
      </c>
      <c r="Q970" s="8">
        <v>323887</v>
      </c>
      <c r="R970" s="8">
        <v>17797</v>
      </c>
      <c r="S970" s="8">
        <v>94506</v>
      </c>
      <c r="T970" s="8" t="s">
        <v>386</v>
      </c>
      <c r="U970" s="9">
        <f>IF(R970&gt;0,Q970/R970,"")</f>
        <v>18.198966117885035</v>
      </c>
      <c r="V970" s="10">
        <f>SUMIFS(fct_world_monthly!$J$2:$J$361,fct_world_monthly!$C$2:$C$361,C970,fct_world_monthly!$F$2:$F$361,F970)</f>
        <v>63560662</v>
      </c>
      <c r="W970" s="11">
        <f>IF(V970&gt;0,Q970/V970,"")</f>
        <v>5.0957147047964984E-3</v>
      </c>
      <c r="X970" s="1" t="s">
        <v>232</v>
      </c>
      <c r="Y970" s="1" t="s">
        <v>166</v>
      </c>
      <c r="Z970" s="19">
        <f>IF(U970="","",SUMIFS(Unit_Value_Review_QC!$K$10:$K$53,Unit_Value_Review_QC!$I$10:$I$53,"PARTNER|"&amp;F970&amp;"|"&amp;I970))</f>
        <v>18.09118149032647</v>
      </c>
      <c r="AA970" s="20">
        <f>IFERROR(U970/Z970,"")</f>
        <v>1.0059578545279753</v>
      </c>
      <c r="AB970" s="4" t="str">
        <f>IF(OR(N970&lt;&gt;"REPORTED",U970=""),"NOT_APPLICABLE",IF(OR(AA970&lt;Unit_Value_Review_QC!$I$6,AA970&gt;Unit_Value_Review_QC!$I$5),"REVIEW","WITHIN_BAND"))</f>
        <v>WITHIN_BAND</v>
      </c>
    </row>
    <row r="971" spans="1:28">
      <c r="A971" s="1" t="s">
        <v>1357</v>
      </c>
      <c r="B971" s="6">
        <v>44197</v>
      </c>
      <c r="C971" s="1">
        <v>202101</v>
      </c>
      <c r="D971" s="1">
        <v>2021</v>
      </c>
      <c r="E971" s="1">
        <v>1</v>
      </c>
      <c r="F971" s="4" t="s">
        <v>256</v>
      </c>
      <c r="G971" s="4" t="s">
        <v>258</v>
      </c>
      <c r="H971" s="1">
        <v>720</v>
      </c>
      <c r="I971" s="4" t="s">
        <v>325</v>
      </c>
      <c r="J971" s="1" t="s">
        <v>326</v>
      </c>
      <c r="K971" s="1" t="s">
        <v>383</v>
      </c>
      <c r="L971" s="1">
        <v>3</v>
      </c>
      <c r="M971" s="1">
        <v>1</v>
      </c>
      <c r="N971" s="1" t="s">
        <v>384</v>
      </c>
      <c r="O971" s="1" t="s">
        <v>385</v>
      </c>
      <c r="P971" s="1">
        <v>0</v>
      </c>
      <c r="Q971" s="8">
        <v>4329728</v>
      </c>
      <c r="R971" s="8">
        <v>246180</v>
      </c>
      <c r="S971" s="8">
        <v>1225685</v>
      </c>
      <c r="T971" s="8" t="s">
        <v>386</v>
      </c>
      <c r="U971" s="9">
        <f>IF(R971&gt;0,Q971/R971,"")</f>
        <v>17.587651312048095</v>
      </c>
      <c r="V971" s="10">
        <f>SUMIFS(fct_world_monthly!$J$2:$J$361,fct_world_monthly!$C$2:$C$361,C971,fct_world_monthly!$F$2:$F$361,F971)</f>
        <v>63560662</v>
      </c>
      <c r="W971" s="11">
        <f>IF(V971&gt;0,Q971/V971,"")</f>
        <v>6.8119617759802437E-2</v>
      </c>
      <c r="X971" s="1" t="s">
        <v>232</v>
      </c>
      <c r="Y971" s="1" t="s">
        <v>166</v>
      </c>
      <c r="Z971" s="19">
        <f>IF(U971="","",SUMIFS(Unit_Value_Review_QC!$K$10:$K$53,Unit_Value_Review_QC!$I$10:$I$53,"PARTNER|"&amp;F971&amp;"|"&amp;I971))</f>
        <v>18.213915185849537</v>
      </c>
      <c r="AA971" s="20">
        <f>IFERROR(U971/Z971,"")</f>
        <v>0.96561618589901044</v>
      </c>
      <c r="AB971" s="4" t="str">
        <f>IF(OR(N971&lt;&gt;"REPORTED",U971=""),"NOT_APPLICABLE",IF(OR(AA971&lt;Unit_Value_Review_QC!$I$6,AA971&gt;Unit_Value_Review_QC!$I$5),"REVIEW","WITHIN_BAND"))</f>
        <v>WITHIN_BAND</v>
      </c>
    </row>
    <row r="972" spans="1:28">
      <c r="A972" s="1" t="s">
        <v>1358</v>
      </c>
      <c r="B972" s="6">
        <v>44197</v>
      </c>
      <c r="C972" s="1">
        <v>202101</v>
      </c>
      <c r="D972" s="1">
        <v>2021</v>
      </c>
      <c r="E972" s="1">
        <v>1</v>
      </c>
      <c r="F972" s="4" t="s">
        <v>265</v>
      </c>
      <c r="G972" s="4" t="s">
        <v>266</v>
      </c>
      <c r="H972" s="1">
        <v>52</v>
      </c>
      <c r="I972" s="4" t="s">
        <v>296</v>
      </c>
      <c r="J972" s="1" t="s">
        <v>297</v>
      </c>
      <c r="K972" s="1" t="s">
        <v>383</v>
      </c>
      <c r="L972" s="1">
        <v>3</v>
      </c>
      <c r="M972" s="1">
        <v>1</v>
      </c>
      <c r="N972" s="1" t="s">
        <v>384</v>
      </c>
      <c r="O972" s="1" t="s">
        <v>385</v>
      </c>
      <c r="P972" s="1">
        <v>0</v>
      </c>
      <c r="Q972" s="8">
        <v>6579077</v>
      </c>
      <c r="R972" s="8">
        <v>356335</v>
      </c>
      <c r="S972" s="8">
        <v>1094852</v>
      </c>
      <c r="T972" s="8" t="s">
        <v>386</v>
      </c>
      <c r="U972" s="9">
        <f>IF(R972&gt;0,Q972/R972,"")</f>
        <v>18.463179311602847</v>
      </c>
      <c r="V972" s="10">
        <f>SUMIFS(fct_world_monthly!$J$2:$J$361,fct_world_monthly!$C$2:$C$361,C972,fct_world_monthly!$F$2:$F$361,F972)</f>
        <v>35279780</v>
      </c>
      <c r="W972" s="11">
        <f>IF(V972&gt;0,Q972/V972,"")</f>
        <v>0.18648293725187629</v>
      </c>
      <c r="X972" s="1" t="s">
        <v>232</v>
      </c>
      <c r="Y972" s="1" t="s">
        <v>166</v>
      </c>
      <c r="Z972" s="19">
        <f>IF(U972="","",SUMIFS(Unit_Value_Review_QC!$K$10:$K$53,Unit_Value_Review_QC!$I$10:$I$53,"PARTNER|"&amp;F972&amp;"|"&amp;I972))</f>
        <v>19.213268245879746</v>
      </c>
      <c r="AA972" s="20">
        <f>IFERROR(U972/Z972,"")</f>
        <v>0.96095984687884872</v>
      </c>
      <c r="AB972" s="4" t="str">
        <f>IF(OR(N972&lt;&gt;"REPORTED",U972=""),"NOT_APPLICABLE",IF(OR(AA972&lt;Unit_Value_Review_QC!$I$6,AA972&gt;Unit_Value_Review_QC!$I$5),"REVIEW","WITHIN_BAND"))</f>
        <v>WITHIN_BAND</v>
      </c>
    </row>
    <row r="973" spans="1:28">
      <c r="A973" s="1" t="s">
        <v>1359</v>
      </c>
      <c r="B973" s="6">
        <v>44197</v>
      </c>
      <c r="C973" s="1">
        <v>202101</v>
      </c>
      <c r="D973" s="1">
        <v>2021</v>
      </c>
      <c r="E973" s="1">
        <v>1</v>
      </c>
      <c r="F973" s="4" t="s">
        <v>265</v>
      </c>
      <c r="G973" s="4" t="s">
        <v>266</v>
      </c>
      <c r="H973" s="1">
        <v>204</v>
      </c>
      <c r="I973" s="4" t="s">
        <v>301</v>
      </c>
      <c r="J973" s="1" t="s">
        <v>302</v>
      </c>
      <c r="K973" s="1" t="s">
        <v>383</v>
      </c>
      <c r="L973" s="1">
        <v>3</v>
      </c>
      <c r="M973" s="1">
        <v>1</v>
      </c>
      <c r="N973" s="1" t="s">
        <v>384</v>
      </c>
      <c r="O973" s="1" t="s">
        <v>385</v>
      </c>
      <c r="P973" s="1">
        <v>0</v>
      </c>
      <c r="Q973" s="8">
        <v>15485</v>
      </c>
      <c r="R973" s="8">
        <v>2026</v>
      </c>
      <c r="S973" s="8">
        <v>6492</v>
      </c>
      <c r="T973" s="8" t="s">
        <v>386</v>
      </c>
      <c r="U973" s="9">
        <f>IF(R973&gt;0,Q973/R973,"")</f>
        <v>7.6431391905231987</v>
      </c>
      <c r="V973" s="10">
        <f>SUMIFS(fct_world_monthly!$J$2:$J$361,fct_world_monthly!$C$2:$C$361,C973,fct_world_monthly!$F$2:$F$361,F973)</f>
        <v>35279780</v>
      </c>
      <c r="W973" s="11">
        <f>IF(V973&gt;0,Q973/V973,"")</f>
        <v>4.3891997058938574E-4</v>
      </c>
      <c r="X973" s="1" t="s">
        <v>232</v>
      </c>
      <c r="Y973" s="1" t="s">
        <v>166</v>
      </c>
      <c r="Z973" s="19">
        <f>IF(U973="","",SUMIFS(Unit_Value_Review_QC!$K$10:$K$53,Unit_Value_Review_QC!$I$10:$I$53,"PARTNER|"&amp;F973&amp;"|"&amp;I973))</f>
        <v>16.024818561257973</v>
      </c>
      <c r="AA973" s="20">
        <f>IFERROR(U973/Z973,"")</f>
        <v>0.47695636373702571</v>
      </c>
      <c r="AB973" s="4" t="str">
        <f>IF(OR(N973&lt;&gt;"REPORTED",U973=""),"NOT_APPLICABLE",IF(OR(AA973&lt;Unit_Value_Review_QC!$I$6,AA973&gt;Unit_Value_Review_QC!$I$5),"REVIEW","WITHIN_BAND"))</f>
        <v>WITHIN_BAND</v>
      </c>
    </row>
    <row r="974" spans="1:28">
      <c r="A974" s="1" t="s">
        <v>1360</v>
      </c>
      <c r="B974" s="6">
        <v>44197</v>
      </c>
      <c r="C974" s="1">
        <v>202101</v>
      </c>
      <c r="D974" s="1">
        <v>2021</v>
      </c>
      <c r="E974" s="1">
        <v>1</v>
      </c>
      <c r="F974" s="4" t="s">
        <v>265</v>
      </c>
      <c r="G974" s="4" t="s">
        <v>266</v>
      </c>
      <c r="H974" s="1">
        <v>662</v>
      </c>
      <c r="I974" s="4" t="s">
        <v>304</v>
      </c>
      <c r="J974" s="1" t="s">
        <v>305</v>
      </c>
      <c r="K974" s="1" t="s">
        <v>383</v>
      </c>
      <c r="L974" s="1">
        <v>3</v>
      </c>
      <c r="M974" s="1">
        <v>1</v>
      </c>
      <c r="N974" s="1" t="s">
        <v>384</v>
      </c>
      <c r="O974" s="1" t="s">
        <v>385</v>
      </c>
      <c r="P974" s="1">
        <v>0</v>
      </c>
      <c r="Q974" s="8">
        <v>842760</v>
      </c>
      <c r="R974" s="8">
        <v>83478</v>
      </c>
      <c r="S974" s="8">
        <v>192908</v>
      </c>
      <c r="T974" s="8" t="s">
        <v>386</v>
      </c>
      <c r="U974" s="9">
        <f>IF(R974&gt;0,Q974/R974,"")</f>
        <v>10.095594048731403</v>
      </c>
      <c r="V974" s="10">
        <f>SUMIFS(fct_world_monthly!$J$2:$J$361,fct_world_monthly!$C$2:$C$361,C974,fct_world_monthly!$F$2:$F$361,F974)</f>
        <v>35279780</v>
      </c>
      <c r="W974" s="11">
        <f>IF(V974&gt;0,Q974/V974,"")</f>
        <v>2.3887904062893817E-2</v>
      </c>
      <c r="X974" s="1" t="s">
        <v>232</v>
      </c>
      <c r="Y974" s="1" t="s">
        <v>166</v>
      </c>
      <c r="Z974" s="19">
        <f>IF(U974="","",SUMIFS(Unit_Value_Review_QC!$K$10:$K$53,Unit_Value_Review_QC!$I$10:$I$53,"PARTNER|"&amp;F974&amp;"|"&amp;I974))</f>
        <v>13.24068828999865</v>
      </c>
      <c r="AA974" s="20">
        <f>IFERROR(U974/Z974,"")</f>
        <v>0.76246746601210358</v>
      </c>
      <c r="AB974" s="4" t="str">
        <f>IF(OR(N974&lt;&gt;"REPORTED",U974=""),"NOT_APPLICABLE",IF(OR(AA974&lt;Unit_Value_Review_QC!$I$6,AA974&gt;Unit_Value_Review_QC!$I$5),"REVIEW","WITHIN_BAND"))</f>
        <v>WITHIN_BAND</v>
      </c>
    </row>
    <row r="975" spans="1:28">
      <c r="A975" s="1" t="s">
        <v>1361</v>
      </c>
      <c r="B975" s="6">
        <v>44197</v>
      </c>
      <c r="C975" s="1">
        <v>202101</v>
      </c>
      <c r="D975" s="1">
        <v>2021</v>
      </c>
      <c r="E975" s="1">
        <v>1</v>
      </c>
      <c r="F975" s="4" t="s">
        <v>265</v>
      </c>
      <c r="G975" s="4" t="s">
        <v>266</v>
      </c>
      <c r="H975" s="1">
        <v>664</v>
      </c>
      <c r="I975" s="4" t="s">
        <v>307</v>
      </c>
      <c r="J975" s="1" t="s">
        <v>308</v>
      </c>
      <c r="K975" s="1" t="s">
        <v>383</v>
      </c>
      <c r="L975" s="1">
        <v>3</v>
      </c>
      <c r="M975" s="1">
        <v>1</v>
      </c>
      <c r="N975" s="1" t="s">
        <v>384</v>
      </c>
      <c r="O975" s="1" t="s">
        <v>385</v>
      </c>
      <c r="P975" s="1">
        <v>0</v>
      </c>
      <c r="Q975" s="8">
        <v>223473</v>
      </c>
      <c r="R975" s="8">
        <v>22025</v>
      </c>
      <c r="S975" s="8">
        <v>58695</v>
      </c>
      <c r="T975" s="8" t="s">
        <v>386</v>
      </c>
      <c r="U975" s="9">
        <f>IF(R975&gt;0,Q975/R975,"")</f>
        <v>10.146333711691259</v>
      </c>
      <c r="V975" s="10">
        <f>SUMIFS(fct_world_monthly!$J$2:$J$361,fct_world_monthly!$C$2:$C$361,C975,fct_world_monthly!$F$2:$F$361,F975)</f>
        <v>35279780</v>
      </c>
      <c r="W975" s="11">
        <f>IF(V975&gt;0,Q975/V975,"")</f>
        <v>6.3343082071373458E-3</v>
      </c>
      <c r="X975" s="1" t="s">
        <v>232</v>
      </c>
      <c r="Y975" s="1" t="s">
        <v>166</v>
      </c>
      <c r="Z975" s="19">
        <f>IF(U975="","",SUMIFS(Unit_Value_Review_QC!$K$10:$K$53,Unit_Value_Review_QC!$I$10:$I$53,"PARTNER|"&amp;F975&amp;"|"&amp;I975))</f>
        <v>13.033767004833301</v>
      </c>
      <c r="AA975" s="20">
        <f>IFERROR(U975/Z975,"")</f>
        <v>0.77846517495124035</v>
      </c>
      <c r="AB975" s="4" t="str">
        <f>IF(OR(N975&lt;&gt;"REPORTED",U975=""),"NOT_APPLICABLE",IF(OR(AA975&lt;Unit_Value_Review_QC!$I$6,AA975&gt;Unit_Value_Review_QC!$I$5),"REVIEW","WITHIN_BAND"))</f>
        <v>WITHIN_BAND</v>
      </c>
    </row>
    <row r="976" spans="1:28">
      <c r="A976" s="1" t="s">
        <v>1362</v>
      </c>
      <c r="B976" s="6">
        <v>44197</v>
      </c>
      <c r="C976" s="1">
        <v>202101</v>
      </c>
      <c r="D976" s="1">
        <v>2021</v>
      </c>
      <c r="E976" s="1">
        <v>1</v>
      </c>
      <c r="F976" s="4" t="s">
        <v>265</v>
      </c>
      <c r="G976" s="4" t="s">
        <v>266</v>
      </c>
      <c r="H976" s="1">
        <v>666</v>
      </c>
      <c r="I976" s="4" t="s">
        <v>310</v>
      </c>
      <c r="J976" s="1" t="s">
        <v>311</v>
      </c>
      <c r="K976" s="1" t="s">
        <v>383</v>
      </c>
      <c r="L976" s="1">
        <v>3</v>
      </c>
      <c r="M976" s="1">
        <v>1</v>
      </c>
      <c r="N976" s="1" t="s">
        <v>384</v>
      </c>
      <c r="O976" s="1" t="s">
        <v>385</v>
      </c>
      <c r="P976" s="1">
        <v>0</v>
      </c>
      <c r="Q976" s="8">
        <v>3889278</v>
      </c>
      <c r="R976" s="8">
        <v>354185</v>
      </c>
      <c r="S976" s="8">
        <v>903152</v>
      </c>
      <c r="T976" s="8" t="s">
        <v>386</v>
      </c>
      <c r="U976" s="9">
        <f>IF(R976&gt;0,Q976/R976,"")</f>
        <v>10.980922399311094</v>
      </c>
      <c r="V976" s="10">
        <f>SUMIFS(fct_world_monthly!$J$2:$J$361,fct_world_monthly!$C$2:$C$361,C976,fct_world_monthly!$F$2:$F$361,F976)</f>
        <v>35279780</v>
      </c>
      <c r="W976" s="11">
        <f>IF(V976&gt;0,Q976/V976,"")</f>
        <v>0.11024099356628642</v>
      </c>
      <c r="X976" s="1" t="s">
        <v>232</v>
      </c>
      <c r="Y976" s="1" t="s">
        <v>166</v>
      </c>
      <c r="Z976" s="19">
        <f>IF(U976="","",SUMIFS(Unit_Value_Review_QC!$K$10:$K$53,Unit_Value_Review_QC!$I$10:$I$53,"PARTNER|"&amp;F976&amp;"|"&amp;I976))</f>
        <v>12.503788450831344</v>
      </c>
      <c r="AA976" s="20">
        <f>IFERROR(U976/Z976,"")</f>
        <v>0.87820762823134624</v>
      </c>
      <c r="AB976" s="4" t="str">
        <f>IF(OR(N976&lt;&gt;"REPORTED",U976=""),"NOT_APPLICABLE",IF(OR(AA976&lt;Unit_Value_Review_QC!$I$6,AA976&gt;Unit_Value_Review_QC!$I$5),"REVIEW","WITHIN_BAND"))</f>
        <v>WITHIN_BAND</v>
      </c>
    </row>
    <row r="977" spans="1:28">
      <c r="A977" s="1" t="s">
        <v>1363</v>
      </c>
      <c r="B977" s="6">
        <v>44197</v>
      </c>
      <c r="C977" s="1">
        <v>202101</v>
      </c>
      <c r="D977" s="1">
        <v>2021</v>
      </c>
      <c r="E977" s="1">
        <v>1</v>
      </c>
      <c r="F977" s="4" t="s">
        <v>265</v>
      </c>
      <c r="G977" s="4" t="s">
        <v>266</v>
      </c>
      <c r="H977" s="1">
        <v>669</v>
      </c>
      <c r="I977" s="4" t="s">
        <v>313</v>
      </c>
      <c r="J977" s="1" t="s">
        <v>314</v>
      </c>
      <c r="K977" s="1" t="s">
        <v>383</v>
      </c>
      <c r="L977" s="1">
        <v>3</v>
      </c>
      <c r="M977" s="1">
        <v>1</v>
      </c>
      <c r="N977" s="1" t="s">
        <v>384</v>
      </c>
      <c r="O977" s="1" t="s">
        <v>385</v>
      </c>
      <c r="P977" s="1">
        <v>0</v>
      </c>
      <c r="Q977" s="8">
        <v>233882</v>
      </c>
      <c r="R977" s="8">
        <v>15972</v>
      </c>
      <c r="S977" s="8">
        <v>57149</v>
      </c>
      <c r="T977" s="8" t="s">
        <v>386</v>
      </c>
      <c r="U977" s="9">
        <f>IF(R977&gt;0,Q977/R977,"")</f>
        <v>14.643250688705233</v>
      </c>
      <c r="V977" s="10">
        <f>SUMIFS(fct_world_monthly!$J$2:$J$361,fct_world_monthly!$C$2:$C$361,C977,fct_world_monthly!$F$2:$F$361,F977)</f>
        <v>35279780</v>
      </c>
      <c r="W977" s="11">
        <f>IF(V977&gt;0,Q977/V977,"")</f>
        <v>6.6293497295051157E-3</v>
      </c>
      <c r="X977" s="1" t="s">
        <v>232</v>
      </c>
      <c r="Y977" s="1" t="s">
        <v>166</v>
      </c>
      <c r="Z977" s="19">
        <f>IF(U977="","",SUMIFS(Unit_Value_Review_QC!$K$10:$K$53,Unit_Value_Review_QC!$I$10:$I$53,"PARTNER|"&amp;F977&amp;"|"&amp;I977))</f>
        <v>16.58404384448577</v>
      </c>
      <c r="AA977" s="20">
        <f>IFERROR(U977/Z977,"")</f>
        <v>0.88297226092863623</v>
      </c>
      <c r="AB977" s="4" t="str">
        <f>IF(OR(N977&lt;&gt;"REPORTED",U977=""),"NOT_APPLICABLE",IF(OR(AA977&lt;Unit_Value_Review_QC!$I$6,AA977&gt;Unit_Value_Review_QC!$I$5),"REVIEW","WITHIN_BAND"))</f>
        <v>WITHIN_BAND</v>
      </c>
    </row>
    <row r="978" spans="1:28">
      <c r="A978" s="1" t="s">
        <v>1364</v>
      </c>
      <c r="B978" s="6">
        <v>44197</v>
      </c>
      <c r="C978" s="1">
        <v>202101</v>
      </c>
      <c r="D978" s="1">
        <v>2021</v>
      </c>
      <c r="E978" s="1">
        <v>1</v>
      </c>
      <c r="F978" s="4" t="s">
        <v>265</v>
      </c>
      <c r="G978" s="4" t="s">
        <v>266</v>
      </c>
      <c r="H978" s="1">
        <v>676</v>
      </c>
      <c r="I978" s="4" t="s">
        <v>316</v>
      </c>
      <c r="J978" s="1" t="s">
        <v>317</v>
      </c>
      <c r="K978" s="1" t="s">
        <v>383</v>
      </c>
      <c r="L978" s="1">
        <v>3</v>
      </c>
      <c r="M978" s="1">
        <v>1</v>
      </c>
      <c r="N978" s="1" t="s">
        <v>384</v>
      </c>
      <c r="O978" s="1" t="s">
        <v>385</v>
      </c>
      <c r="P978" s="1">
        <v>0</v>
      </c>
      <c r="Q978" s="8">
        <v>737980</v>
      </c>
      <c r="R978" s="8">
        <v>59541</v>
      </c>
      <c r="S978" s="8">
        <v>187781</v>
      </c>
      <c r="T978" s="8" t="s">
        <v>386</v>
      </c>
      <c r="U978" s="9">
        <f>IF(R978&gt;0,Q978/R978,"")</f>
        <v>12.394484472884232</v>
      </c>
      <c r="V978" s="10">
        <f>SUMIFS(fct_world_monthly!$J$2:$J$361,fct_world_monthly!$C$2:$C$361,C978,fct_world_monthly!$F$2:$F$361,F978)</f>
        <v>35279780</v>
      </c>
      <c r="W978" s="11">
        <f>IF(V978&gt;0,Q978/V978,"")</f>
        <v>2.0917930894126892E-2</v>
      </c>
      <c r="X978" s="1" t="s">
        <v>232</v>
      </c>
      <c r="Y978" s="1" t="s">
        <v>166</v>
      </c>
      <c r="Z978" s="19">
        <f>IF(U978="","",SUMIFS(Unit_Value_Review_QC!$K$10:$K$53,Unit_Value_Review_QC!$I$10:$I$53,"PARTNER|"&amp;F978&amp;"|"&amp;I978))</f>
        <v>12.705450477595873</v>
      </c>
      <c r="AA978" s="20">
        <f>IFERROR(U978/Z978,"")</f>
        <v>0.97552499179309049</v>
      </c>
      <c r="AB978" s="4" t="str">
        <f>IF(OR(N978&lt;&gt;"REPORTED",U978=""),"NOT_APPLICABLE",IF(OR(AA978&lt;Unit_Value_Review_QC!$I$6,AA978&gt;Unit_Value_Review_QC!$I$5),"REVIEW","WITHIN_BAND"))</f>
        <v>WITHIN_BAND</v>
      </c>
    </row>
    <row r="979" spans="1:28">
      <c r="A979" s="1" t="s">
        <v>1365</v>
      </c>
      <c r="B979" s="6">
        <v>44197</v>
      </c>
      <c r="C979" s="1">
        <v>202101</v>
      </c>
      <c r="D979" s="1">
        <v>2021</v>
      </c>
      <c r="E979" s="1">
        <v>1</v>
      </c>
      <c r="F979" s="4" t="s">
        <v>265</v>
      </c>
      <c r="G979" s="4" t="s">
        <v>266</v>
      </c>
      <c r="H979" s="1">
        <v>690</v>
      </c>
      <c r="I979" s="4" t="s">
        <v>319</v>
      </c>
      <c r="J979" s="1" t="s">
        <v>320</v>
      </c>
      <c r="K979" s="1" t="s">
        <v>383</v>
      </c>
      <c r="L979" s="1">
        <v>3</v>
      </c>
      <c r="M979" s="1">
        <v>1</v>
      </c>
      <c r="N979" s="1" t="s">
        <v>384</v>
      </c>
      <c r="O979" s="1" t="s">
        <v>385</v>
      </c>
      <c r="P979" s="1">
        <v>0</v>
      </c>
      <c r="Q979" s="8">
        <v>635993</v>
      </c>
      <c r="R979" s="8">
        <v>26161</v>
      </c>
      <c r="S979" s="8">
        <v>98725</v>
      </c>
      <c r="T979" s="8" t="s">
        <v>386</v>
      </c>
      <c r="U979" s="9">
        <f>IF(R979&gt;0,Q979/R979,"")</f>
        <v>24.310729712166967</v>
      </c>
      <c r="V979" s="10">
        <f>SUMIFS(fct_world_monthly!$J$2:$J$361,fct_world_monthly!$C$2:$C$361,C979,fct_world_monthly!$F$2:$F$361,F979)</f>
        <v>35279780</v>
      </c>
      <c r="W979" s="11">
        <f>IF(V979&gt;0,Q979/V979,"")</f>
        <v>1.8027124885699401E-2</v>
      </c>
      <c r="X979" s="1" t="s">
        <v>232</v>
      </c>
      <c r="Y979" s="1" t="s">
        <v>166</v>
      </c>
      <c r="Z979" s="19">
        <f>IF(U979="","",SUMIFS(Unit_Value_Review_QC!$K$10:$K$53,Unit_Value_Review_QC!$I$10:$I$53,"PARTNER|"&amp;F979&amp;"|"&amp;I979))</f>
        <v>23.234221767733438</v>
      </c>
      <c r="AA979" s="20">
        <f>IFERROR(U979/Z979,"")</f>
        <v>1.0463328600025903</v>
      </c>
      <c r="AB979" s="4" t="str">
        <f>IF(OR(N979&lt;&gt;"REPORTED",U979=""),"NOT_APPLICABLE",IF(OR(AA979&lt;Unit_Value_Review_QC!$I$6,AA979&gt;Unit_Value_Review_QC!$I$5),"REVIEW","WITHIN_BAND"))</f>
        <v>WITHIN_BAND</v>
      </c>
    </row>
    <row r="980" spans="1:28">
      <c r="A980" s="1" t="s">
        <v>1366</v>
      </c>
      <c r="B980" s="6">
        <v>44197</v>
      </c>
      <c r="C980" s="1">
        <v>202101</v>
      </c>
      <c r="D980" s="1">
        <v>2021</v>
      </c>
      <c r="E980" s="1">
        <v>1</v>
      </c>
      <c r="F980" s="4" t="s">
        <v>265</v>
      </c>
      <c r="G980" s="4" t="s">
        <v>266</v>
      </c>
      <c r="H980" s="1">
        <v>696</v>
      </c>
      <c r="I980" s="4" t="s">
        <v>322</v>
      </c>
      <c r="J980" s="1" t="s">
        <v>323</v>
      </c>
      <c r="K980" s="1" t="s">
        <v>383</v>
      </c>
      <c r="L980" s="1">
        <v>3</v>
      </c>
      <c r="M980" s="1">
        <v>1</v>
      </c>
      <c r="N980" s="1" t="s">
        <v>384</v>
      </c>
      <c r="O980" s="1" t="s">
        <v>385</v>
      </c>
      <c r="P980" s="1">
        <v>0</v>
      </c>
      <c r="Q980" s="8">
        <v>2042766</v>
      </c>
      <c r="R980" s="8">
        <v>114665</v>
      </c>
      <c r="S980" s="8">
        <v>380534</v>
      </c>
      <c r="T980" s="8" t="s">
        <v>386</v>
      </c>
      <c r="U980" s="9">
        <f>IF(R980&gt;0,Q980/R980,"")</f>
        <v>17.815078707539353</v>
      </c>
      <c r="V980" s="10">
        <f>SUMIFS(fct_world_monthly!$J$2:$J$361,fct_world_monthly!$C$2:$C$361,C980,fct_world_monthly!$F$2:$F$361,F980)</f>
        <v>35279780</v>
      </c>
      <c r="W980" s="11">
        <f>IF(V980&gt;0,Q980/V980,"")</f>
        <v>5.7901891678462845E-2</v>
      </c>
      <c r="X980" s="1" t="s">
        <v>232</v>
      </c>
      <c r="Y980" s="1" t="s">
        <v>166</v>
      </c>
      <c r="Z980" s="19">
        <f>IF(U980="","",SUMIFS(Unit_Value_Review_QC!$K$10:$K$53,Unit_Value_Review_QC!$I$10:$I$53,"PARTNER|"&amp;F980&amp;"|"&amp;I980))</f>
        <v>12.339390026247985</v>
      </c>
      <c r="AA980" s="20">
        <f>IFERROR(U980/Z980,"")</f>
        <v>1.4437568364111715</v>
      </c>
      <c r="AB980" s="4" t="str">
        <f>IF(OR(N980&lt;&gt;"REPORTED",U980=""),"NOT_APPLICABLE",IF(OR(AA980&lt;Unit_Value_Review_QC!$I$6,AA980&gt;Unit_Value_Review_QC!$I$5),"REVIEW","WITHIN_BAND"))</f>
        <v>WITHIN_BAND</v>
      </c>
    </row>
    <row r="981" spans="1:28">
      <c r="A981" s="1" t="s">
        <v>1367</v>
      </c>
      <c r="B981" s="6">
        <v>44197</v>
      </c>
      <c r="C981" s="1">
        <v>202101</v>
      </c>
      <c r="D981" s="1">
        <v>2021</v>
      </c>
      <c r="E981" s="1">
        <v>1</v>
      </c>
      <c r="F981" s="4" t="s">
        <v>265</v>
      </c>
      <c r="G981" s="4" t="s">
        <v>266</v>
      </c>
      <c r="H981" s="1">
        <v>720</v>
      </c>
      <c r="I981" s="4" t="s">
        <v>325</v>
      </c>
      <c r="J981" s="1" t="s">
        <v>326</v>
      </c>
      <c r="K981" s="1" t="s">
        <v>383</v>
      </c>
      <c r="L981" s="1">
        <v>3</v>
      </c>
      <c r="M981" s="1">
        <v>1</v>
      </c>
      <c r="N981" s="1" t="s">
        <v>384</v>
      </c>
      <c r="O981" s="1" t="s">
        <v>385</v>
      </c>
      <c r="P981" s="1">
        <v>0</v>
      </c>
      <c r="Q981" s="8">
        <v>9670561</v>
      </c>
      <c r="R981" s="8">
        <v>848364</v>
      </c>
      <c r="S981" s="8">
        <v>1746834</v>
      </c>
      <c r="T981" s="8" t="s">
        <v>386</v>
      </c>
      <c r="U981" s="9">
        <f>IF(R981&gt;0,Q981/R981,"")</f>
        <v>11.399070446176406</v>
      </c>
      <c r="V981" s="10">
        <f>SUMIFS(fct_world_monthly!$J$2:$J$361,fct_world_monthly!$C$2:$C$361,C981,fct_world_monthly!$F$2:$F$361,F981)</f>
        <v>35279780</v>
      </c>
      <c r="W981" s="11">
        <f>IF(V981&gt;0,Q981/V981,"")</f>
        <v>0.27411058118843146</v>
      </c>
      <c r="X981" s="1" t="s">
        <v>232</v>
      </c>
      <c r="Y981" s="1" t="s">
        <v>166</v>
      </c>
      <c r="Z981" s="19">
        <f>IF(U981="","",SUMIFS(Unit_Value_Review_QC!$K$10:$K$53,Unit_Value_Review_QC!$I$10:$I$53,"PARTNER|"&amp;F981&amp;"|"&amp;I981))</f>
        <v>15.158852636173485</v>
      </c>
      <c r="AA981" s="20">
        <f>IFERROR(U981/Z981,"")</f>
        <v>0.75197448776399267</v>
      </c>
      <c r="AB981" s="4" t="str">
        <f>IF(OR(N981&lt;&gt;"REPORTED",U981=""),"NOT_APPLICABLE",IF(OR(AA981&lt;Unit_Value_Review_QC!$I$6,AA981&gt;Unit_Value_Review_QC!$I$5),"REVIEW","WITHIN_BAND"))</f>
        <v>WITHIN_BAND</v>
      </c>
    </row>
    <row r="982" spans="1:28">
      <c r="A982" s="1" t="s">
        <v>1368</v>
      </c>
      <c r="B982" s="6">
        <v>44197</v>
      </c>
      <c r="C982" s="1">
        <v>202101</v>
      </c>
      <c r="D982" s="1">
        <v>2021</v>
      </c>
      <c r="E982" s="1">
        <v>1</v>
      </c>
      <c r="F982" s="4" t="s">
        <v>271</v>
      </c>
      <c r="G982" s="4" t="s">
        <v>273</v>
      </c>
      <c r="H982" s="1">
        <v>52</v>
      </c>
      <c r="I982" s="4" t="s">
        <v>296</v>
      </c>
      <c r="J982" s="1" t="s">
        <v>297</v>
      </c>
      <c r="K982" s="1" t="s">
        <v>383</v>
      </c>
      <c r="L982" s="1">
        <v>3</v>
      </c>
      <c r="M982" s="1">
        <v>1</v>
      </c>
      <c r="N982" s="1" t="s">
        <v>384</v>
      </c>
      <c r="O982" s="1" t="s">
        <v>385</v>
      </c>
      <c r="P982" s="1">
        <v>0</v>
      </c>
      <c r="Q982" s="8">
        <v>904729</v>
      </c>
      <c r="R982" s="8">
        <v>34213</v>
      </c>
      <c r="S982" s="8">
        <v>89628</v>
      </c>
      <c r="T982" s="8" t="s">
        <v>386</v>
      </c>
      <c r="U982" s="9">
        <f>IF(R982&gt;0,Q982/R982,"")</f>
        <v>26.44401250986467</v>
      </c>
      <c r="V982" s="10">
        <f>SUMIFS(fct_world_monthly!$J$2:$J$361,fct_world_monthly!$C$2:$C$361,C982,fct_world_monthly!$F$2:$F$361,F982)</f>
        <v>18685767</v>
      </c>
      <c r="W982" s="11">
        <f>IF(V982&gt;0,Q982/V982,"")</f>
        <v>4.8418082062138525E-2</v>
      </c>
      <c r="X982" s="1" t="s">
        <v>232</v>
      </c>
      <c r="Y982" s="1" t="s">
        <v>166</v>
      </c>
      <c r="Z982" s="19">
        <f>IF(U982="","",SUMIFS(Unit_Value_Review_QC!$K$10:$K$53,Unit_Value_Review_QC!$I$10:$I$53,"PARTNER|"&amp;F982&amp;"|"&amp;I982))</f>
        <v>31.867133143721738</v>
      </c>
      <c r="AA982" s="20">
        <f>IFERROR(U982/Z982,"")</f>
        <v>0.82982088130116294</v>
      </c>
      <c r="AB982" s="4" t="str">
        <f>IF(OR(N982&lt;&gt;"REPORTED",U982=""),"NOT_APPLICABLE",IF(OR(AA982&lt;Unit_Value_Review_QC!$I$6,AA982&gt;Unit_Value_Review_QC!$I$5),"REVIEW","WITHIN_BAND"))</f>
        <v>WITHIN_BAND</v>
      </c>
    </row>
    <row r="983" spans="1:28">
      <c r="A983" s="1" t="s">
        <v>1369</v>
      </c>
      <c r="B983" s="6">
        <v>44197</v>
      </c>
      <c r="C983" s="1">
        <v>202101</v>
      </c>
      <c r="D983" s="1">
        <v>2021</v>
      </c>
      <c r="E983" s="1">
        <v>1</v>
      </c>
      <c r="F983" s="4" t="s">
        <v>271</v>
      </c>
      <c r="G983" s="4" t="s">
        <v>273</v>
      </c>
      <c r="H983" s="1">
        <v>204</v>
      </c>
      <c r="I983" s="4" t="s">
        <v>301</v>
      </c>
      <c r="J983" s="1" t="s">
        <v>302</v>
      </c>
      <c r="K983" s="1" t="s">
        <v>383</v>
      </c>
      <c r="L983" s="1">
        <v>3</v>
      </c>
      <c r="M983" s="1">
        <v>1</v>
      </c>
      <c r="N983" s="1" t="s">
        <v>384</v>
      </c>
      <c r="O983" s="1" t="s">
        <v>385</v>
      </c>
      <c r="P983" s="1">
        <v>0</v>
      </c>
      <c r="Q983" s="8">
        <v>412382</v>
      </c>
      <c r="R983" s="8">
        <v>28106</v>
      </c>
      <c r="S983" s="8">
        <v>86058</v>
      </c>
      <c r="T983" s="8" t="s">
        <v>386</v>
      </c>
      <c r="U983" s="9">
        <f>IF(R983&gt;0,Q983/R983,"")</f>
        <v>14.67238312104177</v>
      </c>
      <c r="V983" s="10">
        <f>SUMIFS(fct_world_monthly!$J$2:$J$361,fct_world_monthly!$C$2:$C$361,C983,fct_world_monthly!$F$2:$F$361,F983)</f>
        <v>18685767</v>
      </c>
      <c r="W983" s="11">
        <f>IF(V983&gt;0,Q983/V983,"")</f>
        <v>2.2069310828931987E-2</v>
      </c>
      <c r="X983" s="1" t="s">
        <v>232</v>
      </c>
      <c r="Y983" s="1" t="s">
        <v>166</v>
      </c>
      <c r="Z983" s="19">
        <f>IF(U983="","",SUMIFS(Unit_Value_Review_QC!$K$10:$K$53,Unit_Value_Review_QC!$I$10:$I$53,"PARTNER|"&amp;F983&amp;"|"&amp;I983))</f>
        <v>19.682231685892088</v>
      </c>
      <c r="AA983" s="20">
        <f>IFERROR(U983/Z983,"")</f>
        <v>0.7454633882578825</v>
      </c>
      <c r="AB983" s="4" t="str">
        <f>IF(OR(N983&lt;&gt;"REPORTED",U983=""),"NOT_APPLICABLE",IF(OR(AA983&lt;Unit_Value_Review_QC!$I$6,AA983&gt;Unit_Value_Review_QC!$I$5),"REVIEW","WITHIN_BAND"))</f>
        <v>WITHIN_BAND</v>
      </c>
    </row>
    <row r="984" spans="1:28">
      <c r="A984" s="1" t="s">
        <v>1370</v>
      </c>
      <c r="B984" s="6">
        <v>44197</v>
      </c>
      <c r="C984" s="1">
        <v>202101</v>
      </c>
      <c r="D984" s="1">
        <v>2021</v>
      </c>
      <c r="E984" s="1">
        <v>1</v>
      </c>
      <c r="F984" s="4" t="s">
        <v>271</v>
      </c>
      <c r="G984" s="4" t="s">
        <v>273</v>
      </c>
      <c r="H984" s="1">
        <v>662</v>
      </c>
      <c r="I984" s="4" t="s">
        <v>304</v>
      </c>
      <c r="J984" s="1" t="s">
        <v>305</v>
      </c>
      <c r="K984" s="1" t="s">
        <v>383</v>
      </c>
      <c r="L984" s="1">
        <v>3</v>
      </c>
      <c r="M984" s="1">
        <v>1</v>
      </c>
      <c r="N984" s="1" t="s">
        <v>384</v>
      </c>
      <c r="O984" s="1" t="s">
        <v>385</v>
      </c>
      <c r="P984" s="1">
        <v>0</v>
      </c>
      <c r="Q984" s="8">
        <v>50869</v>
      </c>
      <c r="R984" s="8">
        <v>3477</v>
      </c>
      <c r="S984" s="8">
        <v>13906</v>
      </c>
      <c r="T984" s="8" t="s">
        <v>386</v>
      </c>
      <c r="U984" s="9">
        <f>IF(R984&gt;0,Q984/R984,"")</f>
        <v>14.630140926085707</v>
      </c>
      <c r="V984" s="10">
        <f>SUMIFS(fct_world_monthly!$J$2:$J$361,fct_world_monthly!$C$2:$C$361,C984,fct_world_monthly!$F$2:$F$361,F984)</f>
        <v>18685767</v>
      </c>
      <c r="W984" s="11">
        <f>IF(V984&gt;0,Q984/V984,"")</f>
        <v>2.7223394148070024E-3</v>
      </c>
      <c r="X984" s="1" t="s">
        <v>232</v>
      </c>
      <c r="Y984" s="1" t="s">
        <v>166</v>
      </c>
      <c r="Z984" s="19">
        <f>IF(U984="","",SUMIFS(Unit_Value_Review_QC!$K$10:$K$53,Unit_Value_Review_QC!$I$10:$I$53,"PARTNER|"&amp;F984&amp;"|"&amp;I984))</f>
        <v>19.366411423422985</v>
      </c>
      <c r="AA984" s="20">
        <f>IFERROR(U984/Z984,"")</f>
        <v>0.75543891979858857</v>
      </c>
      <c r="AB984" s="4" t="str">
        <f>IF(OR(N984&lt;&gt;"REPORTED",U984=""),"NOT_APPLICABLE",IF(OR(AA984&lt;Unit_Value_Review_QC!$I$6,AA984&gt;Unit_Value_Review_QC!$I$5),"REVIEW","WITHIN_BAND"))</f>
        <v>WITHIN_BAND</v>
      </c>
    </row>
    <row r="985" spans="1:28">
      <c r="A985" s="1" t="s">
        <v>1371</v>
      </c>
      <c r="B985" s="6">
        <v>44197</v>
      </c>
      <c r="C985" s="1">
        <v>202101</v>
      </c>
      <c r="D985" s="1">
        <v>2021</v>
      </c>
      <c r="E985" s="1">
        <v>1</v>
      </c>
      <c r="F985" s="4" t="s">
        <v>271</v>
      </c>
      <c r="G985" s="4" t="s">
        <v>273</v>
      </c>
      <c r="H985" s="1">
        <v>664</v>
      </c>
      <c r="I985" s="4" t="s">
        <v>307</v>
      </c>
      <c r="J985" s="1" t="s">
        <v>308</v>
      </c>
      <c r="K985" s="1" t="s">
        <v>383</v>
      </c>
      <c r="L985" s="1">
        <v>3</v>
      </c>
      <c r="M985" s="1">
        <v>1</v>
      </c>
      <c r="N985" s="1" t="s">
        <v>384</v>
      </c>
      <c r="O985" s="1" t="s">
        <v>385</v>
      </c>
      <c r="P985" s="1">
        <v>0</v>
      </c>
      <c r="Q985" s="8">
        <v>1673399</v>
      </c>
      <c r="R985" s="8">
        <v>59631</v>
      </c>
      <c r="S985" s="8">
        <v>228412</v>
      </c>
      <c r="T985" s="8" t="s">
        <v>386</v>
      </c>
      <c r="U985" s="9">
        <f>IF(R985&gt;0,Q985/R985,"")</f>
        <v>28.062568127316329</v>
      </c>
      <c r="V985" s="10">
        <f>SUMIFS(fct_world_monthly!$J$2:$J$361,fct_world_monthly!$C$2:$C$361,C985,fct_world_monthly!$F$2:$F$361,F985)</f>
        <v>18685767</v>
      </c>
      <c r="W985" s="11">
        <f>IF(V985&gt;0,Q985/V985,"")</f>
        <v>8.9554739711781697E-2</v>
      </c>
      <c r="X985" s="1" t="s">
        <v>232</v>
      </c>
      <c r="Y985" s="1" t="s">
        <v>166</v>
      </c>
      <c r="Z985" s="19">
        <f>IF(U985="","",SUMIFS(Unit_Value_Review_QC!$K$10:$K$53,Unit_Value_Review_QC!$I$10:$I$53,"PARTNER|"&amp;F985&amp;"|"&amp;I985))</f>
        <v>29.827360886039607</v>
      </c>
      <c r="AA985" s="20">
        <f>IFERROR(U985/Z985,"")</f>
        <v>0.94083309061549358</v>
      </c>
      <c r="AB985" s="4" t="str">
        <f>IF(OR(N985&lt;&gt;"REPORTED",U985=""),"NOT_APPLICABLE",IF(OR(AA985&lt;Unit_Value_Review_QC!$I$6,AA985&gt;Unit_Value_Review_QC!$I$5),"REVIEW","WITHIN_BAND"))</f>
        <v>WITHIN_BAND</v>
      </c>
    </row>
    <row r="986" spans="1:28">
      <c r="A986" s="1" t="s">
        <v>1372</v>
      </c>
      <c r="B986" s="6">
        <v>44197</v>
      </c>
      <c r="C986" s="1">
        <v>202101</v>
      </c>
      <c r="D986" s="1">
        <v>2021</v>
      </c>
      <c r="E986" s="1">
        <v>1</v>
      </c>
      <c r="F986" s="4" t="s">
        <v>271</v>
      </c>
      <c r="G986" s="4" t="s">
        <v>273</v>
      </c>
      <c r="H986" s="1">
        <v>666</v>
      </c>
      <c r="I986" s="4" t="s">
        <v>310</v>
      </c>
      <c r="J986" s="1" t="s">
        <v>311</v>
      </c>
      <c r="K986" s="1" t="s">
        <v>383</v>
      </c>
      <c r="L986" s="1">
        <v>3</v>
      </c>
      <c r="M986" s="1">
        <v>1</v>
      </c>
      <c r="N986" s="1" t="s">
        <v>384</v>
      </c>
      <c r="O986" s="1" t="s">
        <v>385</v>
      </c>
      <c r="P986" s="1">
        <v>0</v>
      </c>
      <c r="Q986" s="8">
        <v>341609</v>
      </c>
      <c r="R986" s="8">
        <v>19385</v>
      </c>
      <c r="S986" s="8">
        <v>67292</v>
      </c>
      <c r="T986" s="8" t="s">
        <v>386</v>
      </c>
      <c r="U986" s="9">
        <f>IF(R986&gt;0,Q986/R986,"")</f>
        <v>17.622336858395666</v>
      </c>
      <c r="V986" s="10">
        <f>SUMIFS(fct_world_monthly!$J$2:$J$361,fct_world_monthly!$C$2:$C$361,C986,fct_world_monthly!$F$2:$F$361,F986)</f>
        <v>18685767</v>
      </c>
      <c r="W986" s="11">
        <f>IF(V986&gt;0,Q986/V986,"")</f>
        <v>1.8281775642391345E-2</v>
      </c>
      <c r="X986" s="1" t="s">
        <v>232</v>
      </c>
      <c r="Y986" s="1" t="s">
        <v>166</v>
      </c>
      <c r="Z986" s="19">
        <f>IF(U986="","",SUMIFS(Unit_Value_Review_QC!$K$10:$K$53,Unit_Value_Review_QC!$I$10:$I$53,"PARTNER|"&amp;F986&amp;"|"&amp;I986))</f>
        <v>14.86106925541052</v>
      </c>
      <c r="AA986" s="20">
        <f>IFERROR(U986/Z986,"")</f>
        <v>1.1858054461309937</v>
      </c>
      <c r="AB986" s="4" t="str">
        <f>IF(OR(N986&lt;&gt;"REPORTED",U986=""),"NOT_APPLICABLE",IF(OR(AA986&lt;Unit_Value_Review_QC!$I$6,AA986&gt;Unit_Value_Review_QC!$I$5),"REVIEW","WITHIN_BAND"))</f>
        <v>WITHIN_BAND</v>
      </c>
    </row>
    <row r="987" spans="1:28">
      <c r="A987" s="1" t="s">
        <v>1373</v>
      </c>
      <c r="B987" s="6">
        <v>44197</v>
      </c>
      <c r="C987" s="1">
        <v>202101</v>
      </c>
      <c r="D987" s="1">
        <v>2021</v>
      </c>
      <c r="E987" s="1">
        <v>1</v>
      </c>
      <c r="F987" s="4" t="s">
        <v>271</v>
      </c>
      <c r="G987" s="4" t="s">
        <v>273</v>
      </c>
      <c r="H987" s="1">
        <v>669</v>
      </c>
      <c r="I987" s="4" t="s">
        <v>313</v>
      </c>
      <c r="J987" s="1" t="s">
        <v>314</v>
      </c>
      <c r="K987" s="1" t="s">
        <v>383</v>
      </c>
      <c r="L987" s="1">
        <v>3</v>
      </c>
      <c r="M987" s="1">
        <v>1</v>
      </c>
      <c r="N987" s="1" t="s">
        <v>384</v>
      </c>
      <c r="O987" s="1" t="s">
        <v>385</v>
      </c>
      <c r="P987" s="1">
        <v>0</v>
      </c>
      <c r="Q987" s="8">
        <v>296898</v>
      </c>
      <c r="R987" s="8">
        <v>17272</v>
      </c>
      <c r="S987" s="8">
        <v>61566</v>
      </c>
      <c r="T987" s="8" t="s">
        <v>386</v>
      </c>
      <c r="U987" s="9">
        <f>IF(R987&gt;0,Q987/R987,"")</f>
        <v>17.189555349698935</v>
      </c>
      <c r="V987" s="10">
        <f>SUMIFS(fct_world_monthly!$J$2:$J$361,fct_world_monthly!$C$2:$C$361,C987,fct_world_monthly!$F$2:$F$361,F987)</f>
        <v>18685767</v>
      </c>
      <c r="W987" s="11">
        <f>IF(V987&gt;0,Q987/V987,"")</f>
        <v>1.5888991872798158E-2</v>
      </c>
      <c r="X987" s="1" t="s">
        <v>232</v>
      </c>
      <c r="Y987" s="1" t="s">
        <v>166</v>
      </c>
      <c r="Z987" s="19">
        <f>IF(U987="","",SUMIFS(Unit_Value_Review_QC!$K$10:$K$53,Unit_Value_Review_QC!$I$10:$I$53,"PARTNER|"&amp;F987&amp;"|"&amp;I987))</f>
        <v>17.070169468034248</v>
      </c>
      <c r="AA987" s="20">
        <f>IFERROR(U987/Z987,"")</f>
        <v>1.0069938310740412</v>
      </c>
      <c r="AB987" s="4" t="str">
        <f>IF(OR(N987&lt;&gt;"REPORTED",U987=""),"NOT_APPLICABLE",IF(OR(AA987&lt;Unit_Value_Review_QC!$I$6,AA987&gt;Unit_Value_Review_QC!$I$5),"REVIEW","WITHIN_BAND"))</f>
        <v>WITHIN_BAND</v>
      </c>
    </row>
    <row r="988" spans="1:28">
      <c r="A988" s="1" t="s">
        <v>1374</v>
      </c>
      <c r="B988" s="6">
        <v>44197</v>
      </c>
      <c r="C988" s="1">
        <v>202101</v>
      </c>
      <c r="D988" s="1">
        <v>2021</v>
      </c>
      <c r="E988" s="1">
        <v>1</v>
      </c>
      <c r="F988" s="4" t="s">
        <v>271</v>
      </c>
      <c r="G988" s="4" t="s">
        <v>273</v>
      </c>
      <c r="H988" s="1">
        <v>676</v>
      </c>
      <c r="I988" s="4" t="s">
        <v>316</v>
      </c>
      <c r="J988" s="1" t="s">
        <v>317</v>
      </c>
      <c r="K988" s="1" t="s">
        <v>383</v>
      </c>
      <c r="L988" s="1">
        <v>3</v>
      </c>
      <c r="M988" s="1">
        <v>1</v>
      </c>
      <c r="N988" s="1" t="s">
        <v>384</v>
      </c>
      <c r="O988" s="1" t="s">
        <v>385</v>
      </c>
      <c r="P988" s="1">
        <v>0</v>
      </c>
      <c r="Q988" s="8">
        <v>418503</v>
      </c>
      <c r="R988" s="8">
        <v>12898</v>
      </c>
      <c r="S988" s="8">
        <v>27475</v>
      </c>
      <c r="T988" s="8" t="s">
        <v>386</v>
      </c>
      <c r="U988" s="9">
        <f>IF(R988&gt;0,Q988/R988,"")</f>
        <v>32.447123585051948</v>
      </c>
      <c r="V988" s="10">
        <f>SUMIFS(fct_world_monthly!$J$2:$J$361,fct_world_monthly!$C$2:$C$361,C988,fct_world_monthly!$F$2:$F$361,F988)</f>
        <v>18685767</v>
      </c>
      <c r="W988" s="11">
        <f>IF(V988&gt;0,Q988/V988,"")</f>
        <v>2.2396886357407754E-2</v>
      </c>
      <c r="X988" s="1" t="s">
        <v>232</v>
      </c>
      <c r="Y988" s="1" t="s">
        <v>166</v>
      </c>
      <c r="Z988" s="19">
        <f>IF(U988="","",SUMIFS(Unit_Value_Review_QC!$K$10:$K$53,Unit_Value_Review_QC!$I$10:$I$53,"PARTNER|"&amp;F988&amp;"|"&amp;I988))</f>
        <v>29.259592038236608</v>
      </c>
      <c r="AA988" s="20">
        <f>IFERROR(U988/Z988,"")</f>
        <v>1.1089397125786939</v>
      </c>
      <c r="AB988" s="4" t="str">
        <f>IF(OR(N988&lt;&gt;"REPORTED",U988=""),"NOT_APPLICABLE",IF(OR(AA988&lt;Unit_Value_Review_QC!$I$6,AA988&gt;Unit_Value_Review_QC!$I$5),"REVIEW","WITHIN_BAND"))</f>
        <v>WITHIN_BAND</v>
      </c>
    </row>
    <row r="989" spans="1:28">
      <c r="A989" s="1" t="s">
        <v>1375</v>
      </c>
      <c r="B989" s="6">
        <v>44197</v>
      </c>
      <c r="C989" s="1">
        <v>202101</v>
      </c>
      <c r="D989" s="1">
        <v>2021</v>
      </c>
      <c r="E989" s="1">
        <v>1</v>
      </c>
      <c r="F989" s="4" t="s">
        <v>271</v>
      </c>
      <c r="G989" s="4" t="s">
        <v>273</v>
      </c>
      <c r="H989" s="1">
        <v>690</v>
      </c>
      <c r="I989" s="4" t="s">
        <v>319</v>
      </c>
      <c r="J989" s="1" t="s">
        <v>320</v>
      </c>
      <c r="K989" s="1" t="s">
        <v>383</v>
      </c>
      <c r="L989" s="1">
        <v>3</v>
      </c>
      <c r="M989" s="1">
        <v>1</v>
      </c>
      <c r="N989" s="1" t="s">
        <v>384</v>
      </c>
      <c r="O989" s="1" t="s">
        <v>385</v>
      </c>
      <c r="P989" s="1">
        <v>0</v>
      </c>
      <c r="Q989" s="8">
        <v>241830</v>
      </c>
      <c r="R989" s="8">
        <v>10729</v>
      </c>
      <c r="S989" s="8">
        <v>33579</v>
      </c>
      <c r="T989" s="8" t="s">
        <v>386</v>
      </c>
      <c r="U989" s="9">
        <f>IF(R989&gt;0,Q989/R989,"")</f>
        <v>22.539845279149969</v>
      </c>
      <c r="V989" s="10">
        <f>SUMIFS(fct_world_monthly!$J$2:$J$361,fct_world_monthly!$C$2:$C$361,C989,fct_world_monthly!$F$2:$F$361,F989)</f>
        <v>18685767</v>
      </c>
      <c r="W989" s="11">
        <f>IF(V989&gt;0,Q989/V989,"")</f>
        <v>1.2941935966556791E-2</v>
      </c>
      <c r="X989" s="1" t="s">
        <v>232</v>
      </c>
      <c r="Y989" s="1" t="s">
        <v>166</v>
      </c>
      <c r="Z989" s="19">
        <f>IF(U989="","",SUMIFS(Unit_Value_Review_QC!$K$10:$K$53,Unit_Value_Review_QC!$I$10:$I$53,"PARTNER|"&amp;F989&amp;"|"&amp;I989))</f>
        <v>24.149636282520802</v>
      </c>
      <c r="AA989" s="20">
        <f>IFERROR(U989/Z989,"")</f>
        <v>0.9333409835022658</v>
      </c>
      <c r="AB989" s="4" t="str">
        <f>IF(OR(N989&lt;&gt;"REPORTED",U989=""),"NOT_APPLICABLE",IF(OR(AA989&lt;Unit_Value_Review_QC!$I$6,AA989&gt;Unit_Value_Review_QC!$I$5),"REVIEW","WITHIN_BAND"))</f>
        <v>WITHIN_BAND</v>
      </c>
    </row>
    <row r="990" spans="1:28">
      <c r="A990" s="1" t="s">
        <v>1376</v>
      </c>
      <c r="B990" s="6">
        <v>44197</v>
      </c>
      <c r="C990" s="1">
        <v>202101</v>
      </c>
      <c r="D990" s="1">
        <v>2021</v>
      </c>
      <c r="E990" s="1">
        <v>1</v>
      </c>
      <c r="F990" s="4" t="s">
        <v>271</v>
      </c>
      <c r="G990" s="4" t="s">
        <v>273</v>
      </c>
      <c r="H990" s="1">
        <v>696</v>
      </c>
      <c r="I990" s="4" t="s">
        <v>322</v>
      </c>
      <c r="J990" s="1" t="s">
        <v>323</v>
      </c>
      <c r="K990" s="1" t="s">
        <v>383</v>
      </c>
      <c r="L990" s="1">
        <v>3</v>
      </c>
      <c r="M990" s="1">
        <v>1</v>
      </c>
      <c r="N990" s="1" t="s">
        <v>384</v>
      </c>
      <c r="O990" s="1" t="s">
        <v>385</v>
      </c>
      <c r="P990" s="1">
        <v>0</v>
      </c>
      <c r="Q990" s="8">
        <v>140484</v>
      </c>
      <c r="R990" s="8">
        <v>11247</v>
      </c>
      <c r="S990" s="8">
        <v>26836</v>
      </c>
      <c r="T990" s="8" t="s">
        <v>386</v>
      </c>
      <c r="U990" s="9">
        <f>IF(R990&gt;0,Q990/R990,"")</f>
        <v>12.490797546012271</v>
      </c>
      <c r="V990" s="10">
        <f>SUMIFS(fct_world_monthly!$J$2:$J$361,fct_world_monthly!$C$2:$C$361,C990,fct_world_monthly!$F$2:$F$361,F990)</f>
        <v>18685767</v>
      </c>
      <c r="W990" s="11">
        <f>IF(V990&gt;0,Q990/V990,"")</f>
        <v>7.5182356710323962E-3</v>
      </c>
      <c r="X990" s="1" t="s">
        <v>232</v>
      </c>
      <c r="Y990" s="1" t="s">
        <v>166</v>
      </c>
      <c r="Z990" s="19">
        <f>IF(U990="","",SUMIFS(Unit_Value_Review_QC!$K$10:$K$53,Unit_Value_Review_QC!$I$10:$I$53,"PARTNER|"&amp;F990&amp;"|"&amp;I990))</f>
        <v>19.130986055641273</v>
      </c>
      <c r="AA990" s="20">
        <f>IFERROR(U990/Z990,"")</f>
        <v>0.65290923895316055</v>
      </c>
      <c r="AB990" s="4" t="str">
        <f>IF(OR(N990&lt;&gt;"REPORTED",U990=""),"NOT_APPLICABLE",IF(OR(AA990&lt;Unit_Value_Review_QC!$I$6,AA990&gt;Unit_Value_Review_QC!$I$5),"REVIEW","WITHIN_BAND"))</f>
        <v>WITHIN_BAND</v>
      </c>
    </row>
    <row r="991" spans="1:28">
      <c r="A991" s="1" t="s">
        <v>1377</v>
      </c>
      <c r="B991" s="6">
        <v>44197</v>
      </c>
      <c r="C991" s="1">
        <v>202101</v>
      </c>
      <c r="D991" s="1">
        <v>2021</v>
      </c>
      <c r="E991" s="1">
        <v>1</v>
      </c>
      <c r="F991" s="4" t="s">
        <v>271</v>
      </c>
      <c r="G991" s="4" t="s">
        <v>273</v>
      </c>
      <c r="H991" s="1">
        <v>720</v>
      </c>
      <c r="I991" s="4" t="s">
        <v>325</v>
      </c>
      <c r="J991" s="1" t="s">
        <v>326</v>
      </c>
      <c r="K991" s="1" t="s">
        <v>383</v>
      </c>
      <c r="L991" s="1">
        <v>3</v>
      </c>
      <c r="M991" s="1">
        <v>1</v>
      </c>
      <c r="N991" s="1" t="s">
        <v>384</v>
      </c>
      <c r="O991" s="1" t="s">
        <v>385</v>
      </c>
      <c r="P991" s="1">
        <v>0</v>
      </c>
      <c r="Q991" s="8">
        <v>6627353</v>
      </c>
      <c r="R991" s="8">
        <v>222772</v>
      </c>
      <c r="S991" s="8">
        <v>749793</v>
      </c>
      <c r="T991" s="8" t="s">
        <v>386</v>
      </c>
      <c r="U991" s="9">
        <f>IF(R991&gt;0,Q991/R991,"")</f>
        <v>29.749488266029843</v>
      </c>
      <c r="V991" s="10">
        <f>SUMIFS(fct_world_monthly!$J$2:$J$361,fct_world_monthly!$C$2:$C$361,C991,fct_world_monthly!$F$2:$F$361,F991)</f>
        <v>18685767</v>
      </c>
      <c r="W991" s="11">
        <f>IF(V991&gt;0,Q991/V991,"")</f>
        <v>0.35467385416932579</v>
      </c>
      <c r="X991" s="1" t="s">
        <v>232</v>
      </c>
      <c r="Y991" s="1" t="s">
        <v>166</v>
      </c>
      <c r="Z991" s="19">
        <f>IF(U991="","",SUMIFS(Unit_Value_Review_QC!$K$10:$K$53,Unit_Value_Review_QC!$I$10:$I$53,"PARTNER|"&amp;F991&amp;"|"&amp;I991))</f>
        <v>27.635683246354834</v>
      </c>
      <c r="AA991" s="20">
        <f>IFERROR(U991/Z991,"")</f>
        <v>1.0764882489364116</v>
      </c>
      <c r="AB991" s="4" t="str">
        <f>IF(OR(N991&lt;&gt;"REPORTED",U991=""),"NOT_APPLICABLE",IF(OR(AA991&lt;Unit_Value_Review_QC!$I$6,AA991&gt;Unit_Value_Review_QC!$I$5),"REVIEW","WITHIN_BAND"))</f>
        <v>WITHIN_BAND</v>
      </c>
    </row>
    <row r="992" spans="1:28">
      <c r="A992" s="1" t="s">
        <v>1378</v>
      </c>
      <c r="B992" s="6">
        <v>44197</v>
      </c>
      <c r="C992" s="1">
        <v>202101</v>
      </c>
      <c r="D992" s="1">
        <v>2021</v>
      </c>
      <c r="E992" s="1">
        <v>1</v>
      </c>
      <c r="F992" s="4" t="s">
        <v>278</v>
      </c>
      <c r="G992" s="4" t="s">
        <v>279</v>
      </c>
      <c r="H992" s="1">
        <v>52</v>
      </c>
      <c r="I992" s="4" t="s">
        <v>296</v>
      </c>
      <c r="J992" s="1" t="s">
        <v>297</v>
      </c>
      <c r="K992" s="1" t="s">
        <v>383</v>
      </c>
      <c r="L992" s="1">
        <v>3</v>
      </c>
      <c r="M992" s="1">
        <v>1</v>
      </c>
      <c r="N992" s="1" t="s">
        <v>384</v>
      </c>
      <c r="O992" s="1" t="s">
        <v>385</v>
      </c>
      <c r="P992" s="1">
        <v>0</v>
      </c>
      <c r="Q992" s="8">
        <v>389155</v>
      </c>
      <c r="R992" s="8">
        <v>16109</v>
      </c>
      <c r="S992" s="8">
        <v>48351</v>
      </c>
      <c r="T992" s="8" t="s">
        <v>386</v>
      </c>
      <c r="U992" s="9">
        <f>IF(R992&gt;0,Q992/R992,"")</f>
        <v>24.157613756285308</v>
      </c>
      <c r="V992" s="10">
        <f>SUMIFS(fct_world_monthly!$J$2:$J$361,fct_world_monthly!$C$2:$C$361,C992,fct_world_monthly!$F$2:$F$361,F992)</f>
        <v>10977591</v>
      </c>
      <c r="W992" s="11">
        <f>IF(V992&gt;0,Q992/V992,"")</f>
        <v>3.5449945256659683E-2</v>
      </c>
      <c r="X992" s="1" t="s">
        <v>232</v>
      </c>
      <c r="Y992" s="1" t="s">
        <v>166</v>
      </c>
      <c r="Z992" s="19">
        <f>IF(U992="","",SUMIFS(Unit_Value_Review_QC!$K$10:$K$53,Unit_Value_Review_QC!$I$10:$I$53,"PARTNER|"&amp;F992&amp;"|"&amp;I992))</f>
        <v>35.036766549381447</v>
      </c>
      <c r="AA992" s="20">
        <f>IFERROR(U992/Z992,"")</f>
        <v>0.68949324197017825</v>
      </c>
      <c r="AB992" s="4" t="str">
        <f>IF(OR(N992&lt;&gt;"REPORTED",U992=""),"NOT_APPLICABLE",IF(OR(AA992&lt;Unit_Value_Review_QC!$I$6,AA992&gt;Unit_Value_Review_QC!$I$5),"REVIEW","WITHIN_BAND"))</f>
        <v>WITHIN_BAND</v>
      </c>
    </row>
    <row r="993" spans="1:28">
      <c r="A993" s="1" t="s">
        <v>1379</v>
      </c>
      <c r="B993" s="6">
        <v>44197</v>
      </c>
      <c r="C993" s="1">
        <v>202101</v>
      </c>
      <c r="D993" s="1">
        <v>2021</v>
      </c>
      <c r="E993" s="1">
        <v>1</v>
      </c>
      <c r="F993" s="4" t="s">
        <v>278</v>
      </c>
      <c r="G993" s="4" t="s">
        <v>279</v>
      </c>
      <c r="H993" s="1">
        <v>204</v>
      </c>
      <c r="I993" s="4" t="s">
        <v>301</v>
      </c>
      <c r="J993" s="1" t="s">
        <v>302</v>
      </c>
      <c r="K993" s="1" t="s">
        <v>383</v>
      </c>
      <c r="L993" s="1">
        <v>3</v>
      </c>
      <c r="M993" s="1">
        <v>1</v>
      </c>
      <c r="N993" s="1" t="s">
        <v>384</v>
      </c>
      <c r="O993" s="1" t="s">
        <v>385</v>
      </c>
      <c r="P993" s="1">
        <v>0</v>
      </c>
      <c r="Q993" s="8">
        <v>9525</v>
      </c>
      <c r="R993" s="8">
        <v>704</v>
      </c>
      <c r="S993" s="8">
        <v>1441</v>
      </c>
      <c r="T993" s="8" t="s">
        <v>386</v>
      </c>
      <c r="U993" s="9">
        <f>IF(R993&gt;0,Q993/R993,"")</f>
        <v>13.529829545454545</v>
      </c>
      <c r="V993" s="10">
        <f>SUMIFS(fct_world_monthly!$J$2:$J$361,fct_world_monthly!$C$2:$C$361,C993,fct_world_monthly!$F$2:$F$361,F993)</f>
        <v>10977591</v>
      </c>
      <c r="W993" s="11">
        <f>IF(V993&gt;0,Q993/V993,"")</f>
        <v>8.6767670611885615E-4</v>
      </c>
      <c r="X993" s="1" t="s">
        <v>232</v>
      </c>
      <c r="Y993" s="1" t="s">
        <v>166</v>
      </c>
      <c r="Z993" s="19">
        <f>IF(U993="","",SUMIFS(Unit_Value_Review_QC!$K$10:$K$53,Unit_Value_Review_QC!$I$10:$I$53,"PARTNER|"&amp;F993&amp;"|"&amp;I993))</f>
        <v>33.195880622110131</v>
      </c>
      <c r="AA993" s="20">
        <f>IFERROR(U993/Z993,"")</f>
        <v>0.40757555732511569</v>
      </c>
      <c r="AB993" s="4" t="str">
        <f>IF(OR(N993&lt;&gt;"REPORTED",U993=""),"NOT_APPLICABLE",IF(OR(AA993&lt;Unit_Value_Review_QC!$I$6,AA993&gt;Unit_Value_Review_QC!$I$5),"REVIEW","WITHIN_BAND"))</f>
        <v>WITHIN_BAND</v>
      </c>
    </row>
    <row r="994" spans="1:28">
      <c r="A994" s="1" t="s">
        <v>1380</v>
      </c>
      <c r="B994" s="6">
        <v>44197</v>
      </c>
      <c r="C994" s="1">
        <v>202101</v>
      </c>
      <c r="D994" s="1">
        <v>2021</v>
      </c>
      <c r="E994" s="1">
        <v>1</v>
      </c>
      <c r="F994" s="4" t="s">
        <v>278</v>
      </c>
      <c r="G994" s="4" t="s">
        <v>279</v>
      </c>
      <c r="H994" s="1">
        <v>662</v>
      </c>
      <c r="I994" s="4" t="s">
        <v>304</v>
      </c>
      <c r="J994" s="1" t="s">
        <v>305</v>
      </c>
      <c r="K994" s="1" t="s">
        <v>383</v>
      </c>
      <c r="L994" s="1">
        <v>3</v>
      </c>
      <c r="M994" s="1">
        <v>1</v>
      </c>
      <c r="N994" s="1" t="s">
        <v>384</v>
      </c>
      <c r="O994" s="1" t="s">
        <v>385</v>
      </c>
      <c r="P994" s="1">
        <v>0</v>
      </c>
      <c r="Q994" s="8">
        <v>52934</v>
      </c>
      <c r="R994" s="8">
        <v>2826</v>
      </c>
      <c r="S994" s="8">
        <v>8563</v>
      </c>
      <c r="T994" s="8" t="s">
        <v>386</v>
      </c>
      <c r="U994" s="9">
        <f>IF(R994&gt;0,Q994/R994,"")</f>
        <v>18.731068648266099</v>
      </c>
      <c r="V994" s="10">
        <f>SUMIFS(fct_world_monthly!$J$2:$J$361,fct_world_monthly!$C$2:$C$361,C994,fct_world_monthly!$F$2:$F$361,F994)</f>
        <v>10977591</v>
      </c>
      <c r="W994" s="11">
        <f>IF(V994&gt;0,Q994/V994,"")</f>
        <v>4.822005119338113E-3</v>
      </c>
      <c r="X994" s="1" t="s">
        <v>232</v>
      </c>
      <c r="Y994" s="1" t="s">
        <v>166</v>
      </c>
      <c r="Z994" s="19">
        <f>IF(U994="","",SUMIFS(Unit_Value_Review_QC!$K$10:$K$53,Unit_Value_Review_QC!$I$10:$I$53,"PARTNER|"&amp;F994&amp;"|"&amp;I994))</f>
        <v>11.552282298889692</v>
      </c>
      <c r="AA994" s="20">
        <f>IFERROR(U994/Z994,"")</f>
        <v>1.6214171506236801</v>
      </c>
      <c r="AB994" s="4" t="str">
        <f>IF(OR(N994&lt;&gt;"REPORTED",U994=""),"NOT_APPLICABLE",IF(OR(AA994&lt;Unit_Value_Review_QC!$I$6,AA994&gt;Unit_Value_Review_QC!$I$5),"REVIEW","WITHIN_BAND"))</f>
        <v>WITHIN_BAND</v>
      </c>
    </row>
    <row r="995" spans="1:28">
      <c r="A995" s="1" t="s">
        <v>1381</v>
      </c>
      <c r="B995" s="6">
        <v>44197</v>
      </c>
      <c r="C995" s="1">
        <v>202101</v>
      </c>
      <c r="D995" s="1">
        <v>2021</v>
      </c>
      <c r="E995" s="1">
        <v>1</v>
      </c>
      <c r="F995" s="4" t="s">
        <v>278</v>
      </c>
      <c r="G995" s="4" t="s">
        <v>279</v>
      </c>
      <c r="H995" s="1">
        <v>664</v>
      </c>
      <c r="I995" s="4" t="s">
        <v>307</v>
      </c>
      <c r="J995" s="1" t="s">
        <v>308</v>
      </c>
      <c r="K995" s="1" t="s">
        <v>383</v>
      </c>
      <c r="L995" s="1">
        <v>3</v>
      </c>
      <c r="M995" s="1">
        <v>1</v>
      </c>
      <c r="N995" s="1" t="s">
        <v>384</v>
      </c>
      <c r="O995" s="1" t="s">
        <v>385</v>
      </c>
      <c r="P995" s="1">
        <v>0</v>
      </c>
      <c r="Q995" s="8">
        <v>1093109</v>
      </c>
      <c r="R995" s="8">
        <v>58658</v>
      </c>
      <c r="S995" s="8">
        <v>176387</v>
      </c>
      <c r="T995" s="8" t="s">
        <v>386</v>
      </c>
      <c r="U995" s="9">
        <f>IF(R995&gt;0,Q995/R995,"")</f>
        <v>18.635292713696341</v>
      </c>
      <c r="V995" s="10">
        <f>SUMIFS(fct_world_monthly!$J$2:$J$361,fct_world_monthly!$C$2:$C$361,C995,fct_world_monthly!$F$2:$F$361,F995)</f>
        <v>10977591</v>
      </c>
      <c r="W995" s="11">
        <f>IF(V995&gt;0,Q995/V995,"")</f>
        <v>9.9576400687546113E-2</v>
      </c>
      <c r="X995" s="1" t="s">
        <v>232</v>
      </c>
      <c r="Y995" s="1" t="s">
        <v>166</v>
      </c>
      <c r="Z995" s="19">
        <f>IF(U995="","",SUMIFS(Unit_Value_Review_QC!$K$10:$K$53,Unit_Value_Review_QC!$I$10:$I$53,"PARTNER|"&amp;F995&amp;"|"&amp;I995))</f>
        <v>20.753901094655859</v>
      </c>
      <c r="AA995" s="20">
        <f>IFERROR(U995/Z995,"")</f>
        <v>0.89791758323908266</v>
      </c>
      <c r="AB995" s="4" t="str">
        <f>IF(OR(N995&lt;&gt;"REPORTED",U995=""),"NOT_APPLICABLE",IF(OR(AA995&lt;Unit_Value_Review_QC!$I$6,AA995&gt;Unit_Value_Review_QC!$I$5),"REVIEW","WITHIN_BAND"))</f>
        <v>WITHIN_BAND</v>
      </c>
    </row>
    <row r="996" spans="1:28">
      <c r="A996" s="1" t="s">
        <v>1382</v>
      </c>
      <c r="B996" s="6">
        <v>44197</v>
      </c>
      <c r="C996" s="1">
        <v>202101</v>
      </c>
      <c r="D996" s="1">
        <v>2021</v>
      </c>
      <c r="E996" s="1">
        <v>1</v>
      </c>
      <c r="F996" s="4" t="s">
        <v>278</v>
      </c>
      <c r="G996" s="4" t="s">
        <v>279</v>
      </c>
      <c r="H996" s="1">
        <v>666</v>
      </c>
      <c r="I996" s="4" t="s">
        <v>310</v>
      </c>
      <c r="J996" s="1" t="s">
        <v>311</v>
      </c>
      <c r="K996" s="1" t="s">
        <v>383</v>
      </c>
      <c r="L996" s="1">
        <v>3</v>
      </c>
      <c r="M996" s="1">
        <v>1</v>
      </c>
      <c r="N996" s="1" t="s">
        <v>384</v>
      </c>
      <c r="O996" s="1" t="s">
        <v>385</v>
      </c>
      <c r="P996" s="1">
        <v>0</v>
      </c>
      <c r="Q996" s="8">
        <v>2037262</v>
      </c>
      <c r="R996" s="8">
        <v>146288</v>
      </c>
      <c r="S996" s="8">
        <v>455050</v>
      </c>
      <c r="T996" s="8" t="s">
        <v>386</v>
      </c>
      <c r="U996" s="9">
        <f>IF(R996&gt;0,Q996/R996,"")</f>
        <v>13.926378103467133</v>
      </c>
      <c r="V996" s="10">
        <f>SUMIFS(fct_world_monthly!$J$2:$J$361,fct_world_monthly!$C$2:$C$361,C996,fct_world_monthly!$F$2:$F$361,F996)</f>
        <v>10977591</v>
      </c>
      <c r="W996" s="11">
        <f>IF(V996&gt;0,Q996/V996,"")</f>
        <v>0.18558370411140296</v>
      </c>
      <c r="X996" s="1" t="s">
        <v>232</v>
      </c>
      <c r="Y996" s="1" t="s">
        <v>166</v>
      </c>
      <c r="Z996" s="19">
        <f>IF(U996="","",SUMIFS(Unit_Value_Review_QC!$K$10:$K$53,Unit_Value_Review_QC!$I$10:$I$53,"PARTNER|"&amp;F996&amp;"|"&amp;I996))</f>
        <v>16.653214733323903</v>
      </c>
      <c r="AA996" s="20">
        <f>IFERROR(U996/Z996,"")</f>
        <v>0.83625764313239559</v>
      </c>
      <c r="AB996" s="4" t="str">
        <f>IF(OR(N996&lt;&gt;"REPORTED",U996=""),"NOT_APPLICABLE",IF(OR(AA996&lt;Unit_Value_Review_QC!$I$6,AA996&gt;Unit_Value_Review_QC!$I$5),"REVIEW","WITHIN_BAND"))</f>
        <v>WITHIN_BAND</v>
      </c>
    </row>
    <row r="997" spans="1:28">
      <c r="A997" s="1" t="s">
        <v>1383</v>
      </c>
      <c r="B997" s="6">
        <v>44197</v>
      </c>
      <c r="C997" s="1">
        <v>202101</v>
      </c>
      <c r="D997" s="1">
        <v>2021</v>
      </c>
      <c r="E997" s="1">
        <v>1</v>
      </c>
      <c r="F997" s="4" t="s">
        <v>278</v>
      </c>
      <c r="G997" s="4" t="s">
        <v>279</v>
      </c>
      <c r="H997" s="1">
        <v>669</v>
      </c>
      <c r="I997" s="4" t="s">
        <v>313</v>
      </c>
      <c r="J997" s="1" t="s">
        <v>314</v>
      </c>
      <c r="K997" s="1" t="s">
        <v>383</v>
      </c>
      <c r="L997" s="1">
        <v>3</v>
      </c>
      <c r="M997" s="1">
        <v>1</v>
      </c>
      <c r="N997" s="1" t="s">
        <v>384</v>
      </c>
      <c r="O997" s="1" t="s">
        <v>385</v>
      </c>
      <c r="P997" s="1">
        <v>0</v>
      </c>
      <c r="Q997" s="8">
        <v>77463</v>
      </c>
      <c r="R997" s="8">
        <v>8844</v>
      </c>
      <c r="S997" s="8">
        <v>17770</v>
      </c>
      <c r="T997" s="8" t="s">
        <v>386</v>
      </c>
      <c r="U997" s="9">
        <f>IF(R997&gt;0,Q997/R997,"")</f>
        <v>8.7588195386702843</v>
      </c>
      <c r="V997" s="10">
        <f>SUMIFS(fct_world_monthly!$J$2:$J$361,fct_world_monthly!$C$2:$C$361,C997,fct_world_monthly!$F$2:$F$361,F997)</f>
        <v>10977591</v>
      </c>
      <c r="W997" s="11">
        <f>IF(V997&gt;0,Q997/V997,"")</f>
        <v>7.0564662137621997E-3</v>
      </c>
      <c r="X997" s="1" t="s">
        <v>232</v>
      </c>
      <c r="Y997" s="1" t="s">
        <v>166</v>
      </c>
      <c r="Z997" s="19">
        <f>IF(U997="","",SUMIFS(Unit_Value_Review_QC!$K$10:$K$53,Unit_Value_Review_QC!$I$10:$I$53,"PARTNER|"&amp;F997&amp;"|"&amp;I997))</f>
        <v>20.668787815742178</v>
      </c>
      <c r="AA997" s="20">
        <f>IFERROR(U997/Z997,"")</f>
        <v>0.42377035444716388</v>
      </c>
      <c r="AB997" s="4" t="str">
        <f>IF(OR(N997&lt;&gt;"REPORTED",U997=""),"NOT_APPLICABLE",IF(OR(AA997&lt;Unit_Value_Review_QC!$I$6,AA997&gt;Unit_Value_Review_QC!$I$5),"REVIEW","WITHIN_BAND"))</f>
        <v>WITHIN_BAND</v>
      </c>
    </row>
    <row r="998" spans="1:28">
      <c r="A998" s="1" t="s">
        <v>1384</v>
      </c>
      <c r="B998" s="6">
        <v>44197</v>
      </c>
      <c r="C998" s="1">
        <v>202101</v>
      </c>
      <c r="D998" s="1">
        <v>2021</v>
      </c>
      <c r="E998" s="1">
        <v>1</v>
      </c>
      <c r="F998" s="4" t="s">
        <v>278</v>
      </c>
      <c r="G998" s="4" t="s">
        <v>279</v>
      </c>
      <c r="H998" s="1">
        <v>676</v>
      </c>
      <c r="I998" s="4" t="s">
        <v>316</v>
      </c>
      <c r="J998" s="1" t="s">
        <v>317</v>
      </c>
      <c r="K998" s="1" t="s">
        <v>383</v>
      </c>
      <c r="L998" s="1">
        <v>3</v>
      </c>
      <c r="M998" s="1">
        <v>1</v>
      </c>
      <c r="N998" s="1" t="s">
        <v>384</v>
      </c>
      <c r="O998" s="1" t="s">
        <v>385</v>
      </c>
      <c r="P998" s="1">
        <v>0</v>
      </c>
      <c r="Q998" s="8">
        <v>121696</v>
      </c>
      <c r="R998" s="8">
        <v>4819</v>
      </c>
      <c r="S998" s="8">
        <v>18998</v>
      </c>
      <c r="T998" s="8" t="s">
        <v>386</v>
      </c>
      <c r="U998" s="9">
        <f>IF(R998&gt;0,Q998/R998,"")</f>
        <v>25.253372068893963</v>
      </c>
      <c r="V998" s="10">
        <f>SUMIFS(fct_world_monthly!$J$2:$J$361,fct_world_monthly!$C$2:$C$361,C998,fct_world_monthly!$F$2:$F$361,F998)</f>
        <v>10977591</v>
      </c>
      <c r="W998" s="11">
        <f>IF(V998&gt;0,Q998/V998,"")</f>
        <v>1.1085856632844128E-2</v>
      </c>
      <c r="X998" s="1" t="s">
        <v>232</v>
      </c>
      <c r="Y998" s="1" t="s">
        <v>166</v>
      </c>
      <c r="Z998" s="19">
        <f>IF(U998="","",SUMIFS(Unit_Value_Review_QC!$K$10:$K$53,Unit_Value_Review_QC!$I$10:$I$53,"PARTNER|"&amp;F998&amp;"|"&amp;I998))</f>
        <v>22.71683967704729</v>
      </c>
      <c r="AA998" s="20">
        <f>IFERROR(U998/Z998,"")</f>
        <v>1.1116586826295889</v>
      </c>
      <c r="AB998" s="4" t="str">
        <f>IF(OR(N998&lt;&gt;"REPORTED",U998=""),"NOT_APPLICABLE",IF(OR(AA998&lt;Unit_Value_Review_QC!$I$6,AA998&gt;Unit_Value_Review_QC!$I$5),"REVIEW","WITHIN_BAND"))</f>
        <v>WITHIN_BAND</v>
      </c>
    </row>
    <row r="999" spans="1:28">
      <c r="A999" s="1" t="s">
        <v>1385</v>
      </c>
      <c r="B999" s="6">
        <v>44197</v>
      </c>
      <c r="C999" s="1">
        <v>202101</v>
      </c>
      <c r="D999" s="1">
        <v>2021</v>
      </c>
      <c r="E999" s="1">
        <v>1</v>
      </c>
      <c r="F999" s="4" t="s">
        <v>278</v>
      </c>
      <c r="G999" s="4" t="s">
        <v>279</v>
      </c>
      <c r="H999" s="1">
        <v>690</v>
      </c>
      <c r="I999" s="4" t="s">
        <v>319</v>
      </c>
      <c r="J999" s="1" t="s">
        <v>320</v>
      </c>
      <c r="K999" s="1" t="s">
        <v>383</v>
      </c>
      <c r="L999" s="1">
        <v>3</v>
      </c>
      <c r="M999" s="1">
        <v>1</v>
      </c>
      <c r="N999" s="1" t="s">
        <v>384</v>
      </c>
      <c r="O999" s="1" t="s">
        <v>385</v>
      </c>
      <c r="P999" s="1">
        <v>0</v>
      </c>
      <c r="Q999" s="8">
        <v>133346</v>
      </c>
      <c r="R999" s="8">
        <v>5233</v>
      </c>
      <c r="S999" s="8">
        <v>15659</v>
      </c>
      <c r="T999" s="8" t="s">
        <v>386</v>
      </c>
      <c r="U999" s="9">
        <f>IF(R999&gt;0,Q999/R999,"")</f>
        <v>25.481750429963693</v>
      </c>
      <c r="V999" s="10">
        <f>SUMIFS(fct_world_monthly!$J$2:$J$361,fct_world_monthly!$C$2:$C$361,C999,fct_world_monthly!$F$2:$F$361,F999)</f>
        <v>10977591</v>
      </c>
      <c r="W999" s="11">
        <f>IF(V999&gt;0,Q999/V999,"")</f>
        <v>1.214710950699475E-2</v>
      </c>
      <c r="X999" s="1" t="s">
        <v>232</v>
      </c>
      <c r="Y999" s="1" t="s">
        <v>166</v>
      </c>
      <c r="Z999" s="19">
        <f>IF(U999="","",SUMIFS(Unit_Value_Review_QC!$K$10:$K$53,Unit_Value_Review_QC!$I$10:$I$53,"PARTNER|"&amp;F999&amp;"|"&amp;I999))</f>
        <v>28.158453665195097</v>
      </c>
      <c r="AA999" s="20">
        <f>IFERROR(U999/Z999,"")</f>
        <v>0.90494139816562769</v>
      </c>
      <c r="AB999" s="4" t="str">
        <f>IF(OR(N999&lt;&gt;"REPORTED",U999=""),"NOT_APPLICABLE",IF(OR(AA999&lt;Unit_Value_Review_QC!$I$6,AA999&gt;Unit_Value_Review_QC!$I$5),"REVIEW","WITHIN_BAND"))</f>
        <v>WITHIN_BAND</v>
      </c>
    </row>
    <row r="1000" spans="1:28">
      <c r="A1000" s="1" t="s">
        <v>1386</v>
      </c>
      <c r="B1000" s="6">
        <v>44197</v>
      </c>
      <c r="C1000" s="1">
        <v>202101</v>
      </c>
      <c r="D1000" s="1">
        <v>2021</v>
      </c>
      <c r="E1000" s="1">
        <v>1</v>
      </c>
      <c r="F1000" s="4" t="s">
        <v>278</v>
      </c>
      <c r="G1000" s="4" t="s">
        <v>279</v>
      </c>
      <c r="H1000" s="1">
        <v>696</v>
      </c>
      <c r="I1000" s="4" t="s">
        <v>322</v>
      </c>
      <c r="J1000" s="1" t="s">
        <v>323</v>
      </c>
      <c r="K1000" s="1" t="s">
        <v>383</v>
      </c>
      <c r="L1000" s="1">
        <v>3</v>
      </c>
      <c r="M1000" s="1">
        <v>1</v>
      </c>
      <c r="N1000" s="1" t="s">
        <v>384</v>
      </c>
      <c r="O1000" s="1" t="s">
        <v>385</v>
      </c>
      <c r="P1000" s="1">
        <v>0</v>
      </c>
      <c r="Q1000" s="8">
        <v>518264</v>
      </c>
      <c r="R1000" s="8">
        <v>14096</v>
      </c>
      <c r="S1000" s="8">
        <v>56223</v>
      </c>
      <c r="T1000" s="8" t="s">
        <v>386</v>
      </c>
      <c r="U1000" s="9">
        <f>IF(R1000&gt;0,Q1000/R1000,"")</f>
        <v>36.766742338251987</v>
      </c>
      <c r="V1000" s="10">
        <f>SUMIFS(fct_world_monthly!$J$2:$J$361,fct_world_monthly!$C$2:$C$361,C1000,fct_world_monthly!$F$2:$F$361,F1000)</f>
        <v>10977591</v>
      </c>
      <c r="W1000" s="11">
        <f>IF(V1000&gt;0,Q1000/V1000,"")</f>
        <v>4.7211086658265913E-2</v>
      </c>
      <c r="X1000" s="1" t="s">
        <v>232</v>
      </c>
      <c r="Y1000" s="1" t="s">
        <v>166</v>
      </c>
      <c r="Z1000" s="19">
        <f>IF(U1000="","",SUMIFS(Unit_Value_Review_QC!$K$10:$K$53,Unit_Value_Review_QC!$I$10:$I$53,"PARTNER|"&amp;F1000&amp;"|"&amp;I1000))</f>
        <v>25.266638688646662</v>
      </c>
      <c r="AA1000" s="20">
        <f>IFERROR(U1000/Z1000,"")</f>
        <v>1.4551497249522467</v>
      </c>
      <c r="AB1000" s="4" t="str">
        <f>IF(OR(N1000&lt;&gt;"REPORTED",U1000=""),"NOT_APPLICABLE",IF(OR(AA1000&lt;Unit_Value_Review_QC!$I$6,AA1000&gt;Unit_Value_Review_QC!$I$5),"REVIEW","WITHIN_BAND"))</f>
        <v>WITHIN_BAND</v>
      </c>
    </row>
    <row r="1001" spans="1:28">
      <c r="A1001" s="1" t="s">
        <v>1387</v>
      </c>
      <c r="B1001" s="6">
        <v>44197</v>
      </c>
      <c r="C1001" s="1">
        <v>202101</v>
      </c>
      <c r="D1001" s="1">
        <v>2021</v>
      </c>
      <c r="E1001" s="1">
        <v>1</v>
      </c>
      <c r="F1001" s="4" t="s">
        <v>278</v>
      </c>
      <c r="G1001" s="4" t="s">
        <v>279</v>
      </c>
      <c r="H1001" s="1">
        <v>720</v>
      </c>
      <c r="I1001" s="4" t="s">
        <v>325</v>
      </c>
      <c r="J1001" s="1" t="s">
        <v>326</v>
      </c>
      <c r="K1001" s="1" t="s">
        <v>383</v>
      </c>
      <c r="L1001" s="1">
        <v>3</v>
      </c>
      <c r="M1001" s="1">
        <v>1</v>
      </c>
      <c r="N1001" s="1" t="s">
        <v>384</v>
      </c>
      <c r="O1001" s="1" t="s">
        <v>385</v>
      </c>
      <c r="P1001" s="1">
        <v>0</v>
      </c>
      <c r="Q1001" s="8">
        <v>664952</v>
      </c>
      <c r="R1001" s="8">
        <v>31728</v>
      </c>
      <c r="S1001" s="8">
        <v>93585</v>
      </c>
      <c r="T1001" s="8" t="s">
        <v>386</v>
      </c>
      <c r="U1001" s="9">
        <f>IF(R1001&gt;0,Q1001/R1001,"")</f>
        <v>20.957892082702976</v>
      </c>
      <c r="V1001" s="10">
        <f>SUMIFS(fct_world_monthly!$J$2:$J$361,fct_world_monthly!$C$2:$C$361,C1001,fct_world_monthly!$F$2:$F$361,F1001)</f>
        <v>10977591</v>
      </c>
      <c r="W1001" s="11">
        <f>IF(V1001&gt;0,Q1001/V1001,"")</f>
        <v>6.057358121649823E-2</v>
      </c>
      <c r="X1001" s="1" t="s">
        <v>232</v>
      </c>
      <c r="Y1001" s="1" t="s">
        <v>166</v>
      </c>
      <c r="Z1001" s="19">
        <f>IF(U1001="","",SUMIFS(Unit_Value_Review_QC!$K$10:$K$53,Unit_Value_Review_QC!$I$10:$I$53,"PARTNER|"&amp;F1001&amp;"|"&amp;I1001))</f>
        <v>23.211497613909994</v>
      </c>
      <c r="AA1001" s="20">
        <f>IFERROR(U1001/Z1001,"")</f>
        <v>0.90290994710067751</v>
      </c>
      <c r="AB1001" s="4" t="str">
        <f>IF(OR(N1001&lt;&gt;"REPORTED",U1001=""),"NOT_APPLICABLE",IF(OR(AA1001&lt;Unit_Value_Review_QC!$I$6,AA1001&gt;Unit_Value_Review_QC!$I$5),"REVIEW","WITHIN_BAND"))</f>
        <v>WITHIN_BAND</v>
      </c>
    </row>
    <row r="1002" spans="1:28">
      <c r="A1002" s="1" t="s">
        <v>1388</v>
      </c>
      <c r="B1002" s="6">
        <v>44228</v>
      </c>
      <c r="C1002" s="1">
        <v>202102</v>
      </c>
      <c r="D1002" s="1">
        <v>2021</v>
      </c>
      <c r="E1002" s="1">
        <v>2</v>
      </c>
      <c r="F1002" s="4" t="s">
        <v>256</v>
      </c>
      <c r="G1002" s="4" t="s">
        <v>258</v>
      </c>
      <c r="H1002" s="1">
        <v>52</v>
      </c>
      <c r="I1002" s="4" t="s">
        <v>296</v>
      </c>
      <c r="J1002" s="1" t="s">
        <v>297</v>
      </c>
      <c r="K1002" s="1" t="s">
        <v>383</v>
      </c>
      <c r="L1002" s="1">
        <v>3</v>
      </c>
      <c r="M1002" s="1">
        <v>1</v>
      </c>
      <c r="N1002" s="1" t="s">
        <v>384</v>
      </c>
      <c r="O1002" s="1" t="s">
        <v>385</v>
      </c>
      <c r="P1002" s="1">
        <v>0</v>
      </c>
      <c r="Q1002" s="8">
        <v>9323709</v>
      </c>
      <c r="R1002" s="8">
        <v>517312</v>
      </c>
      <c r="S1002" s="8">
        <v>2419750</v>
      </c>
      <c r="T1002" s="8" t="s">
        <v>386</v>
      </c>
      <c r="U1002" s="9">
        <f>IF(R1002&gt;0,Q1002/R1002,"")</f>
        <v>18.023376608313743</v>
      </c>
      <c r="V1002" s="10">
        <f>SUMIFS(fct_world_monthly!$J$2:$J$361,fct_world_monthly!$C$2:$C$361,C1002,fct_world_monthly!$F$2:$F$361,F1002)</f>
        <v>91413225</v>
      </c>
      <c r="W1002" s="11">
        <f>IF(V1002&gt;0,Q1002/V1002,"")</f>
        <v>0.10199518723904555</v>
      </c>
      <c r="X1002" s="1" t="s">
        <v>232</v>
      </c>
      <c r="Y1002" s="1" t="s">
        <v>166</v>
      </c>
      <c r="Z1002" s="19">
        <f>IF(U1002="","",SUMIFS(Unit_Value_Review_QC!$K$10:$K$53,Unit_Value_Review_QC!$I$10:$I$53,"PARTNER|"&amp;F1002&amp;"|"&amp;I1002))</f>
        <v>20.461444760337919</v>
      </c>
      <c r="AA1002" s="20">
        <f>IFERROR(U1002/Z1002,"")</f>
        <v>0.88084574766929058</v>
      </c>
      <c r="AB1002" s="4" t="str">
        <f>IF(OR(N1002&lt;&gt;"REPORTED",U1002=""),"NOT_APPLICABLE",IF(OR(AA1002&lt;Unit_Value_Review_QC!$I$6,AA1002&gt;Unit_Value_Review_QC!$I$5),"REVIEW","WITHIN_BAND"))</f>
        <v>WITHIN_BAND</v>
      </c>
    </row>
    <row r="1003" spans="1:28">
      <c r="A1003" s="1" t="s">
        <v>1389</v>
      </c>
      <c r="B1003" s="6">
        <v>44228</v>
      </c>
      <c r="C1003" s="1">
        <v>202102</v>
      </c>
      <c r="D1003" s="1">
        <v>2021</v>
      </c>
      <c r="E1003" s="1">
        <v>2</v>
      </c>
      <c r="F1003" s="4" t="s">
        <v>256</v>
      </c>
      <c r="G1003" s="4" t="s">
        <v>258</v>
      </c>
      <c r="H1003" s="1">
        <v>204</v>
      </c>
      <c r="I1003" s="4" t="s">
        <v>301</v>
      </c>
      <c r="J1003" s="1" t="s">
        <v>302</v>
      </c>
      <c r="K1003" s="1" t="s">
        <v>383</v>
      </c>
      <c r="L1003" s="1">
        <v>3</v>
      </c>
      <c r="M1003" s="1">
        <v>1</v>
      </c>
      <c r="N1003" s="1" t="s">
        <v>384</v>
      </c>
      <c r="O1003" s="1" t="s">
        <v>385</v>
      </c>
      <c r="P1003" s="1">
        <v>0</v>
      </c>
      <c r="Q1003" s="8">
        <v>959904</v>
      </c>
      <c r="R1003" s="8">
        <v>152878</v>
      </c>
      <c r="S1003" s="8">
        <v>1054351</v>
      </c>
      <c r="T1003" s="8" t="s">
        <v>386</v>
      </c>
      <c r="U1003" s="9">
        <f>IF(R1003&gt;0,Q1003/R1003,"")</f>
        <v>6.2788890487839977</v>
      </c>
      <c r="V1003" s="10">
        <f>SUMIFS(fct_world_monthly!$J$2:$J$361,fct_world_monthly!$C$2:$C$361,C1003,fct_world_monthly!$F$2:$F$361,F1003)</f>
        <v>91413225</v>
      </c>
      <c r="W1003" s="11">
        <f>IF(V1003&gt;0,Q1003/V1003,"")</f>
        <v>1.050071256101073E-2</v>
      </c>
      <c r="X1003" s="1" t="s">
        <v>232</v>
      </c>
      <c r="Y1003" s="1" t="s">
        <v>166</v>
      </c>
      <c r="Z1003" s="19">
        <f>IF(U1003="","",SUMIFS(Unit_Value_Review_QC!$K$10:$K$53,Unit_Value_Review_QC!$I$10:$I$53,"PARTNER|"&amp;F1003&amp;"|"&amp;I1003))</f>
        <v>7.8392981154747989</v>
      </c>
      <c r="AA1003" s="20">
        <f>IFERROR(U1003/Z1003,"")</f>
        <v>0.80095041115855148</v>
      </c>
      <c r="AB1003" s="4" t="str">
        <f>IF(OR(N1003&lt;&gt;"REPORTED",U1003=""),"NOT_APPLICABLE",IF(OR(AA1003&lt;Unit_Value_Review_QC!$I$6,AA1003&gt;Unit_Value_Review_QC!$I$5),"REVIEW","WITHIN_BAND"))</f>
        <v>WITHIN_BAND</v>
      </c>
    </row>
    <row r="1004" spans="1:28">
      <c r="A1004" s="1" t="s">
        <v>1390</v>
      </c>
      <c r="B1004" s="6">
        <v>44228</v>
      </c>
      <c r="C1004" s="1">
        <v>202102</v>
      </c>
      <c r="D1004" s="1">
        <v>2021</v>
      </c>
      <c r="E1004" s="1">
        <v>2</v>
      </c>
      <c r="F1004" s="4" t="s">
        <v>256</v>
      </c>
      <c r="G1004" s="4" t="s">
        <v>258</v>
      </c>
      <c r="H1004" s="1">
        <v>662</v>
      </c>
      <c r="I1004" s="4" t="s">
        <v>304</v>
      </c>
      <c r="J1004" s="1" t="s">
        <v>305</v>
      </c>
      <c r="K1004" s="1" t="s">
        <v>383</v>
      </c>
      <c r="L1004" s="1">
        <v>3</v>
      </c>
      <c r="M1004" s="1">
        <v>1</v>
      </c>
      <c r="N1004" s="1" t="s">
        <v>384</v>
      </c>
      <c r="O1004" s="1" t="s">
        <v>385</v>
      </c>
      <c r="P1004" s="1">
        <v>0</v>
      </c>
      <c r="Q1004" s="8">
        <v>3604095</v>
      </c>
      <c r="R1004" s="8">
        <v>393841</v>
      </c>
      <c r="S1004" s="8">
        <v>1533411</v>
      </c>
      <c r="T1004" s="8" t="s">
        <v>386</v>
      </c>
      <c r="U1004" s="9">
        <f>IF(R1004&gt;0,Q1004/R1004,"")</f>
        <v>9.1511422122125428</v>
      </c>
      <c r="V1004" s="10">
        <f>SUMIFS(fct_world_monthly!$J$2:$J$361,fct_world_monthly!$C$2:$C$361,C1004,fct_world_monthly!$F$2:$F$361,F1004)</f>
        <v>91413225</v>
      </c>
      <c r="W1004" s="11">
        <f>IF(V1004&gt;0,Q1004/V1004,"")</f>
        <v>3.9426406846492942E-2</v>
      </c>
      <c r="X1004" s="1" t="s">
        <v>232</v>
      </c>
      <c r="Y1004" s="1" t="s">
        <v>166</v>
      </c>
      <c r="Z1004" s="19">
        <f>IF(U1004="","",SUMIFS(Unit_Value_Review_QC!$K$10:$K$53,Unit_Value_Review_QC!$I$10:$I$53,"PARTNER|"&amp;F1004&amp;"|"&amp;I1004))</f>
        <v>10.235891461787936</v>
      </c>
      <c r="AA1004" s="20">
        <f>IFERROR(U1004/Z1004,"")</f>
        <v>0.89402493631112445</v>
      </c>
      <c r="AB1004" s="4" t="str">
        <f>IF(OR(N1004&lt;&gt;"REPORTED",U1004=""),"NOT_APPLICABLE",IF(OR(AA1004&lt;Unit_Value_Review_QC!$I$6,AA1004&gt;Unit_Value_Review_QC!$I$5),"REVIEW","WITHIN_BAND"))</f>
        <v>WITHIN_BAND</v>
      </c>
    </row>
    <row r="1005" spans="1:28">
      <c r="A1005" s="1" t="s">
        <v>1391</v>
      </c>
      <c r="B1005" s="6">
        <v>44228</v>
      </c>
      <c r="C1005" s="1">
        <v>202102</v>
      </c>
      <c r="D1005" s="1">
        <v>2021</v>
      </c>
      <c r="E1005" s="1">
        <v>2</v>
      </c>
      <c r="F1005" s="4" t="s">
        <v>256</v>
      </c>
      <c r="G1005" s="4" t="s">
        <v>258</v>
      </c>
      <c r="H1005" s="1">
        <v>664</v>
      </c>
      <c r="I1005" s="4" t="s">
        <v>307</v>
      </c>
      <c r="J1005" s="1" t="s">
        <v>308</v>
      </c>
      <c r="K1005" s="1" t="s">
        <v>383</v>
      </c>
      <c r="L1005" s="1">
        <v>3</v>
      </c>
      <c r="M1005" s="1">
        <v>1</v>
      </c>
      <c r="N1005" s="1" t="s">
        <v>384</v>
      </c>
      <c r="O1005" s="1" t="s">
        <v>385</v>
      </c>
      <c r="P1005" s="1">
        <v>0</v>
      </c>
      <c r="Q1005" s="8">
        <v>8003061</v>
      </c>
      <c r="R1005" s="8">
        <v>642289</v>
      </c>
      <c r="S1005" s="8">
        <v>4216084</v>
      </c>
      <c r="T1005" s="8" t="s">
        <v>386</v>
      </c>
      <c r="U1005" s="9">
        <f>IF(R1005&gt;0,Q1005/R1005,"")</f>
        <v>12.460218063831078</v>
      </c>
      <c r="V1005" s="10">
        <f>SUMIFS(fct_world_monthly!$J$2:$J$361,fct_world_monthly!$C$2:$C$361,C1005,fct_world_monthly!$F$2:$F$361,F1005)</f>
        <v>91413225</v>
      </c>
      <c r="W1005" s="11">
        <f>IF(V1005&gt;0,Q1005/V1005,"")</f>
        <v>8.7548174785431754E-2</v>
      </c>
      <c r="X1005" s="1" t="s">
        <v>232</v>
      </c>
      <c r="Y1005" s="1" t="s">
        <v>166</v>
      </c>
      <c r="Z1005" s="19">
        <f>IF(U1005="","",SUMIFS(Unit_Value_Review_QC!$K$10:$K$53,Unit_Value_Review_QC!$I$10:$I$53,"PARTNER|"&amp;F1005&amp;"|"&amp;I1005))</f>
        <v>13.594059812928137</v>
      </c>
      <c r="AA1005" s="20">
        <f>IFERROR(U1005/Z1005,"")</f>
        <v>0.91659285270918411</v>
      </c>
      <c r="AB1005" s="4" t="str">
        <f>IF(OR(N1005&lt;&gt;"REPORTED",U1005=""),"NOT_APPLICABLE",IF(OR(AA1005&lt;Unit_Value_Review_QC!$I$6,AA1005&gt;Unit_Value_Review_QC!$I$5),"REVIEW","WITHIN_BAND"))</f>
        <v>WITHIN_BAND</v>
      </c>
    </row>
    <row r="1006" spans="1:28">
      <c r="A1006" s="1" t="s">
        <v>1392</v>
      </c>
      <c r="B1006" s="6">
        <v>44228</v>
      </c>
      <c r="C1006" s="1">
        <v>202102</v>
      </c>
      <c r="D1006" s="1">
        <v>2021</v>
      </c>
      <c r="E1006" s="1">
        <v>2</v>
      </c>
      <c r="F1006" s="4" t="s">
        <v>256</v>
      </c>
      <c r="G1006" s="4" t="s">
        <v>258</v>
      </c>
      <c r="H1006" s="1">
        <v>666</v>
      </c>
      <c r="I1006" s="4" t="s">
        <v>310</v>
      </c>
      <c r="J1006" s="1" t="s">
        <v>311</v>
      </c>
      <c r="K1006" s="1" t="s">
        <v>383</v>
      </c>
      <c r="L1006" s="1">
        <v>3</v>
      </c>
      <c r="M1006" s="1">
        <v>1</v>
      </c>
      <c r="N1006" s="1" t="s">
        <v>384</v>
      </c>
      <c r="O1006" s="1" t="s">
        <v>385</v>
      </c>
      <c r="P1006" s="1">
        <v>0</v>
      </c>
      <c r="Q1006" s="8">
        <v>22092045</v>
      </c>
      <c r="R1006" s="8">
        <v>2859740</v>
      </c>
      <c r="S1006" s="8">
        <v>14701159</v>
      </c>
      <c r="T1006" s="8" t="s">
        <v>386</v>
      </c>
      <c r="U1006" s="9">
        <f>IF(R1006&gt;0,Q1006/R1006,"")</f>
        <v>7.725193549063901</v>
      </c>
      <c r="V1006" s="10">
        <f>SUMIFS(fct_world_monthly!$J$2:$J$361,fct_world_monthly!$C$2:$C$361,C1006,fct_world_monthly!$F$2:$F$361,F1006)</f>
        <v>91413225</v>
      </c>
      <c r="W1006" s="11">
        <f>IF(V1006&gt;0,Q1006/V1006,"")</f>
        <v>0.24167230726188688</v>
      </c>
      <c r="X1006" s="1" t="s">
        <v>232</v>
      </c>
      <c r="Y1006" s="1" t="s">
        <v>166</v>
      </c>
      <c r="Z1006" s="19">
        <f>IF(U1006="","",SUMIFS(Unit_Value_Review_QC!$K$10:$K$53,Unit_Value_Review_QC!$I$10:$I$53,"PARTNER|"&amp;F1006&amp;"|"&amp;I1006))</f>
        <v>10.323147527272614</v>
      </c>
      <c r="AA1006" s="20">
        <f>IFERROR(U1006/Z1006,"")</f>
        <v>0.74833702886205922</v>
      </c>
      <c r="AB1006" s="4" t="str">
        <f>IF(OR(N1006&lt;&gt;"REPORTED",U1006=""),"NOT_APPLICABLE",IF(OR(AA1006&lt;Unit_Value_Review_QC!$I$6,AA1006&gt;Unit_Value_Review_QC!$I$5),"REVIEW","WITHIN_BAND"))</f>
        <v>WITHIN_BAND</v>
      </c>
    </row>
    <row r="1007" spans="1:28">
      <c r="A1007" s="1" t="s">
        <v>1393</v>
      </c>
      <c r="B1007" s="6">
        <v>44228</v>
      </c>
      <c r="C1007" s="1">
        <v>202102</v>
      </c>
      <c r="D1007" s="1">
        <v>2021</v>
      </c>
      <c r="E1007" s="1">
        <v>2</v>
      </c>
      <c r="F1007" s="4" t="s">
        <v>256</v>
      </c>
      <c r="G1007" s="4" t="s">
        <v>258</v>
      </c>
      <c r="H1007" s="1">
        <v>669</v>
      </c>
      <c r="I1007" s="4" t="s">
        <v>313</v>
      </c>
      <c r="J1007" s="1" t="s">
        <v>314</v>
      </c>
      <c r="K1007" s="1" t="s">
        <v>383</v>
      </c>
      <c r="L1007" s="1">
        <v>3</v>
      </c>
      <c r="M1007" s="1">
        <v>1</v>
      </c>
      <c r="N1007" s="1" t="s">
        <v>384</v>
      </c>
      <c r="O1007" s="1" t="s">
        <v>385</v>
      </c>
      <c r="P1007" s="1">
        <v>0</v>
      </c>
      <c r="Q1007" s="8">
        <v>1310055</v>
      </c>
      <c r="R1007" s="8">
        <v>88716</v>
      </c>
      <c r="S1007" s="8">
        <v>570140</v>
      </c>
      <c r="T1007" s="8" t="s">
        <v>386</v>
      </c>
      <c r="U1007" s="9">
        <f>IF(R1007&gt;0,Q1007/R1007,"")</f>
        <v>14.766840254294603</v>
      </c>
      <c r="V1007" s="10">
        <f>SUMIFS(fct_world_monthly!$J$2:$J$361,fct_world_monthly!$C$2:$C$361,C1007,fct_world_monthly!$F$2:$F$361,F1007)</f>
        <v>91413225</v>
      </c>
      <c r="W1007" s="11">
        <f>IF(V1007&gt;0,Q1007/V1007,"")</f>
        <v>1.4331132065409573E-2</v>
      </c>
      <c r="X1007" s="1" t="s">
        <v>232</v>
      </c>
      <c r="Y1007" s="1" t="s">
        <v>166</v>
      </c>
      <c r="Z1007" s="19">
        <f>IF(U1007="","",SUMIFS(Unit_Value_Review_QC!$K$10:$K$53,Unit_Value_Review_QC!$I$10:$I$53,"PARTNER|"&amp;F1007&amp;"|"&amp;I1007))</f>
        <v>13.552232139720488</v>
      </c>
      <c r="AA1007" s="20">
        <f>IFERROR(U1007/Z1007,"")</f>
        <v>1.0896242111300765</v>
      </c>
      <c r="AB1007" s="4" t="str">
        <f>IF(OR(N1007&lt;&gt;"REPORTED",U1007=""),"NOT_APPLICABLE",IF(OR(AA1007&lt;Unit_Value_Review_QC!$I$6,AA1007&gt;Unit_Value_Review_QC!$I$5),"REVIEW","WITHIN_BAND"))</f>
        <v>WITHIN_BAND</v>
      </c>
    </row>
    <row r="1008" spans="1:28">
      <c r="A1008" s="1" t="s">
        <v>1394</v>
      </c>
      <c r="B1008" s="6">
        <v>44228</v>
      </c>
      <c r="C1008" s="1">
        <v>202102</v>
      </c>
      <c r="D1008" s="1">
        <v>2021</v>
      </c>
      <c r="E1008" s="1">
        <v>2</v>
      </c>
      <c r="F1008" s="4" t="s">
        <v>256</v>
      </c>
      <c r="G1008" s="4" t="s">
        <v>258</v>
      </c>
      <c r="H1008" s="1">
        <v>676</v>
      </c>
      <c r="I1008" s="4" t="s">
        <v>316</v>
      </c>
      <c r="J1008" s="1" t="s">
        <v>317</v>
      </c>
      <c r="K1008" s="1" t="s">
        <v>383</v>
      </c>
      <c r="L1008" s="1">
        <v>3</v>
      </c>
      <c r="M1008" s="1">
        <v>1</v>
      </c>
      <c r="N1008" s="1" t="s">
        <v>384</v>
      </c>
      <c r="O1008" s="1" t="s">
        <v>385</v>
      </c>
      <c r="P1008" s="1">
        <v>0</v>
      </c>
      <c r="Q1008" s="8">
        <v>250126</v>
      </c>
      <c r="R1008" s="8">
        <v>21131</v>
      </c>
      <c r="S1008" s="8">
        <v>91987</v>
      </c>
      <c r="T1008" s="8" t="s">
        <v>386</v>
      </c>
      <c r="U1008" s="9">
        <f>IF(R1008&gt;0,Q1008/R1008,"")</f>
        <v>11.836922057640434</v>
      </c>
      <c r="V1008" s="10">
        <f>SUMIFS(fct_world_monthly!$J$2:$J$361,fct_world_monthly!$C$2:$C$361,C1008,fct_world_monthly!$F$2:$F$361,F1008)</f>
        <v>91413225</v>
      </c>
      <c r="W1008" s="11">
        <f>IF(V1008&gt;0,Q1008/V1008,"")</f>
        <v>2.7362124025270959E-3</v>
      </c>
      <c r="X1008" s="1" t="s">
        <v>232</v>
      </c>
      <c r="Y1008" s="1" t="s">
        <v>166</v>
      </c>
      <c r="Z1008" s="19">
        <f>IF(U1008="","",SUMIFS(Unit_Value_Review_QC!$K$10:$K$53,Unit_Value_Review_QC!$I$10:$I$53,"PARTNER|"&amp;F1008&amp;"|"&amp;I1008))</f>
        <v>16.294942108470444</v>
      </c>
      <c r="AA1008" s="20">
        <f>IFERROR(U1008/Z1008,"")</f>
        <v>0.72641694452460559</v>
      </c>
      <c r="AB1008" s="4" t="str">
        <f>IF(OR(N1008&lt;&gt;"REPORTED",U1008=""),"NOT_APPLICABLE",IF(OR(AA1008&lt;Unit_Value_Review_QC!$I$6,AA1008&gt;Unit_Value_Review_QC!$I$5),"REVIEW","WITHIN_BAND"))</f>
        <v>WITHIN_BAND</v>
      </c>
    </row>
    <row r="1009" spans="1:28">
      <c r="A1009" s="1" t="s">
        <v>1395</v>
      </c>
      <c r="B1009" s="6">
        <v>44228</v>
      </c>
      <c r="C1009" s="1">
        <v>202102</v>
      </c>
      <c r="D1009" s="1">
        <v>2021</v>
      </c>
      <c r="E1009" s="1">
        <v>2</v>
      </c>
      <c r="F1009" s="4" t="s">
        <v>256</v>
      </c>
      <c r="G1009" s="4" t="s">
        <v>258</v>
      </c>
      <c r="H1009" s="1">
        <v>690</v>
      </c>
      <c r="I1009" s="4" t="s">
        <v>319</v>
      </c>
      <c r="J1009" s="1" t="s">
        <v>320</v>
      </c>
      <c r="K1009" s="1" t="s">
        <v>383</v>
      </c>
      <c r="L1009" s="1">
        <v>3</v>
      </c>
      <c r="M1009" s="1">
        <v>1</v>
      </c>
      <c r="N1009" s="1" t="s">
        <v>384</v>
      </c>
      <c r="O1009" s="1" t="s">
        <v>385</v>
      </c>
      <c r="P1009" s="1">
        <v>0</v>
      </c>
      <c r="Q1009" s="8">
        <v>870418</v>
      </c>
      <c r="R1009" s="8">
        <v>43146</v>
      </c>
      <c r="S1009" s="8">
        <v>221067</v>
      </c>
      <c r="T1009" s="8" t="s">
        <v>386</v>
      </c>
      <c r="U1009" s="9">
        <f>IF(R1009&gt;0,Q1009/R1009,"")</f>
        <v>20.173782042367776</v>
      </c>
      <c r="V1009" s="10">
        <f>SUMIFS(fct_world_monthly!$J$2:$J$361,fct_world_monthly!$C$2:$C$361,C1009,fct_world_monthly!$F$2:$F$361,F1009)</f>
        <v>91413225</v>
      </c>
      <c r="W1009" s="11">
        <f>IF(V1009&gt;0,Q1009/V1009,"")</f>
        <v>9.5217951231892327E-3</v>
      </c>
      <c r="X1009" s="1" t="s">
        <v>232</v>
      </c>
      <c r="Y1009" s="1" t="s">
        <v>166</v>
      </c>
      <c r="Z1009" s="19">
        <f>IF(U1009="","",SUMIFS(Unit_Value_Review_QC!$K$10:$K$53,Unit_Value_Review_QC!$I$10:$I$53,"PARTNER|"&amp;F1009&amp;"|"&amp;I1009))</f>
        <v>21.029827109089425</v>
      </c>
      <c r="AA1009" s="20">
        <f>IFERROR(U1009/Z1009,"")</f>
        <v>0.9592937658364461</v>
      </c>
      <c r="AB1009" s="4" t="str">
        <f>IF(OR(N1009&lt;&gt;"REPORTED",U1009=""),"NOT_APPLICABLE",IF(OR(AA1009&lt;Unit_Value_Review_QC!$I$6,AA1009&gt;Unit_Value_Review_QC!$I$5),"REVIEW","WITHIN_BAND"))</f>
        <v>WITHIN_BAND</v>
      </c>
    </row>
    <row r="1010" spans="1:28">
      <c r="A1010" s="1" t="s">
        <v>1396</v>
      </c>
      <c r="B1010" s="6">
        <v>44228</v>
      </c>
      <c r="C1010" s="1">
        <v>202102</v>
      </c>
      <c r="D1010" s="1">
        <v>2021</v>
      </c>
      <c r="E1010" s="1">
        <v>2</v>
      </c>
      <c r="F1010" s="4" t="s">
        <v>256</v>
      </c>
      <c r="G1010" s="4" t="s">
        <v>258</v>
      </c>
      <c r="H1010" s="1">
        <v>696</v>
      </c>
      <c r="I1010" s="4" t="s">
        <v>322</v>
      </c>
      <c r="J1010" s="1" t="s">
        <v>323</v>
      </c>
      <c r="K1010" s="1" t="s">
        <v>383</v>
      </c>
      <c r="L1010" s="1">
        <v>3</v>
      </c>
      <c r="M1010" s="1">
        <v>1</v>
      </c>
      <c r="N1010" s="1" t="s">
        <v>384</v>
      </c>
      <c r="O1010" s="1" t="s">
        <v>385</v>
      </c>
      <c r="P1010" s="1">
        <v>0</v>
      </c>
      <c r="Q1010" s="8">
        <v>849052</v>
      </c>
      <c r="R1010" s="8">
        <v>90116</v>
      </c>
      <c r="S1010" s="8">
        <v>375382</v>
      </c>
      <c r="T1010" s="8" t="s">
        <v>386</v>
      </c>
      <c r="U1010" s="9">
        <f>IF(R1010&gt;0,Q1010/R1010,"")</f>
        <v>9.4217674996670961</v>
      </c>
      <c r="V1010" s="10">
        <f>SUMIFS(fct_world_monthly!$J$2:$J$361,fct_world_monthly!$C$2:$C$361,C1010,fct_world_monthly!$F$2:$F$361,F1010)</f>
        <v>91413225</v>
      </c>
      <c r="W1010" s="11">
        <f>IF(V1010&gt;0,Q1010/V1010,"")</f>
        <v>9.2880652662675443E-3</v>
      </c>
      <c r="X1010" s="1" t="s">
        <v>232</v>
      </c>
      <c r="Y1010" s="1" t="s">
        <v>166</v>
      </c>
      <c r="Z1010" s="19">
        <f>IF(U1010="","",SUMIFS(Unit_Value_Review_QC!$K$10:$K$53,Unit_Value_Review_QC!$I$10:$I$53,"PARTNER|"&amp;F1010&amp;"|"&amp;I1010))</f>
        <v>18.09118149032647</v>
      </c>
      <c r="AA1010" s="20">
        <f>IFERROR(U1010/Z1010,"")</f>
        <v>0.52079337685628802</v>
      </c>
      <c r="AB1010" s="4" t="str">
        <f>IF(OR(N1010&lt;&gt;"REPORTED",U1010=""),"NOT_APPLICABLE",IF(OR(AA1010&lt;Unit_Value_Review_QC!$I$6,AA1010&gt;Unit_Value_Review_QC!$I$5),"REVIEW","WITHIN_BAND"))</f>
        <v>WITHIN_BAND</v>
      </c>
    </row>
    <row r="1011" spans="1:28">
      <c r="A1011" s="1" t="s">
        <v>1397</v>
      </c>
      <c r="B1011" s="6">
        <v>44228</v>
      </c>
      <c r="C1011" s="1">
        <v>202102</v>
      </c>
      <c r="D1011" s="1">
        <v>2021</v>
      </c>
      <c r="E1011" s="1">
        <v>2</v>
      </c>
      <c r="F1011" s="4" t="s">
        <v>256</v>
      </c>
      <c r="G1011" s="4" t="s">
        <v>258</v>
      </c>
      <c r="H1011" s="1">
        <v>720</v>
      </c>
      <c r="I1011" s="4" t="s">
        <v>325</v>
      </c>
      <c r="J1011" s="1" t="s">
        <v>326</v>
      </c>
      <c r="K1011" s="1" t="s">
        <v>383</v>
      </c>
      <c r="L1011" s="1">
        <v>3</v>
      </c>
      <c r="M1011" s="1">
        <v>1</v>
      </c>
      <c r="N1011" s="1" t="s">
        <v>384</v>
      </c>
      <c r="O1011" s="1" t="s">
        <v>385</v>
      </c>
      <c r="P1011" s="1">
        <v>0</v>
      </c>
      <c r="Q1011" s="8">
        <v>3533344</v>
      </c>
      <c r="R1011" s="8">
        <v>224553</v>
      </c>
      <c r="S1011" s="8">
        <v>1377918</v>
      </c>
      <c r="T1011" s="8" t="s">
        <v>386</v>
      </c>
      <c r="U1011" s="9">
        <f>IF(R1011&gt;0,Q1011/R1011,"")</f>
        <v>15.73501133362725</v>
      </c>
      <c r="V1011" s="10">
        <f>SUMIFS(fct_world_monthly!$J$2:$J$361,fct_world_monthly!$C$2:$C$361,C1011,fct_world_monthly!$F$2:$F$361,F1011)</f>
        <v>91413225</v>
      </c>
      <c r="W1011" s="11">
        <f>IF(V1011&gt;0,Q1011/V1011,"")</f>
        <v>3.8652437872091265E-2</v>
      </c>
      <c r="X1011" s="1" t="s">
        <v>232</v>
      </c>
      <c r="Y1011" s="1" t="s">
        <v>166</v>
      </c>
      <c r="Z1011" s="19">
        <f>IF(U1011="","",SUMIFS(Unit_Value_Review_QC!$K$10:$K$53,Unit_Value_Review_QC!$I$10:$I$53,"PARTNER|"&amp;F1011&amp;"|"&amp;I1011))</f>
        <v>18.213915185849537</v>
      </c>
      <c r="AA1011" s="20">
        <f>IFERROR(U1011/Z1011,"")</f>
        <v>0.8639005492817845</v>
      </c>
      <c r="AB1011" s="4" t="str">
        <f>IF(OR(N1011&lt;&gt;"REPORTED",U1011=""),"NOT_APPLICABLE",IF(OR(AA1011&lt;Unit_Value_Review_QC!$I$6,AA1011&gt;Unit_Value_Review_QC!$I$5),"REVIEW","WITHIN_BAND"))</f>
        <v>WITHIN_BAND</v>
      </c>
    </row>
    <row r="1012" spans="1:28">
      <c r="A1012" s="1" t="s">
        <v>1398</v>
      </c>
      <c r="B1012" s="6">
        <v>44228</v>
      </c>
      <c r="C1012" s="1">
        <v>202102</v>
      </c>
      <c r="D1012" s="1">
        <v>2021</v>
      </c>
      <c r="E1012" s="1">
        <v>2</v>
      </c>
      <c r="F1012" s="4" t="s">
        <v>265</v>
      </c>
      <c r="G1012" s="4" t="s">
        <v>266</v>
      </c>
      <c r="H1012" s="1">
        <v>52</v>
      </c>
      <c r="I1012" s="4" t="s">
        <v>296</v>
      </c>
      <c r="J1012" s="1" t="s">
        <v>297</v>
      </c>
      <c r="K1012" s="1" t="s">
        <v>383</v>
      </c>
      <c r="L1012" s="1">
        <v>3</v>
      </c>
      <c r="M1012" s="1">
        <v>1</v>
      </c>
      <c r="N1012" s="1" t="s">
        <v>384</v>
      </c>
      <c r="O1012" s="1" t="s">
        <v>385</v>
      </c>
      <c r="P1012" s="1">
        <v>0</v>
      </c>
      <c r="Q1012" s="8">
        <v>5233145</v>
      </c>
      <c r="R1012" s="8">
        <v>297996</v>
      </c>
      <c r="S1012" s="8">
        <v>794877</v>
      </c>
      <c r="T1012" s="8" t="s">
        <v>386</v>
      </c>
      <c r="U1012" s="9">
        <f>IF(R1012&gt;0,Q1012/R1012,"")</f>
        <v>17.561124981543376</v>
      </c>
      <c r="V1012" s="10">
        <f>SUMIFS(fct_world_monthly!$J$2:$J$361,fct_world_monthly!$C$2:$C$361,C1012,fct_world_monthly!$F$2:$F$361,F1012)</f>
        <v>29370458</v>
      </c>
      <c r="W1012" s="11">
        <f>IF(V1012&gt;0,Q1012/V1012,"")</f>
        <v>0.17817716700229871</v>
      </c>
      <c r="X1012" s="1" t="s">
        <v>232</v>
      </c>
      <c r="Y1012" s="1" t="s">
        <v>166</v>
      </c>
      <c r="Z1012" s="19">
        <f>IF(U1012="","",SUMIFS(Unit_Value_Review_QC!$K$10:$K$53,Unit_Value_Review_QC!$I$10:$I$53,"PARTNER|"&amp;F1012&amp;"|"&amp;I1012))</f>
        <v>19.213268245879746</v>
      </c>
      <c r="AA1012" s="20">
        <f>IFERROR(U1012/Z1012,"")</f>
        <v>0.91401029521925981</v>
      </c>
      <c r="AB1012" s="4" t="str">
        <f>IF(OR(N1012&lt;&gt;"REPORTED",U1012=""),"NOT_APPLICABLE",IF(OR(AA1012&lt;Unit_Value_Review_QC!$I$6,AA1012&gt;Unit_Value_Review_QC!$I$5),"REVIEW","WITHIN_BAND"))</f>
        <v>WITHIN_BAND</v>
      </c>
    </row>
    <row r="1013" spans="1:28">
      <c r="A1013" s="1" t="s">
        <v>1399</v>
      </c>
      <c r="B1013" s="6">
        <v>44228</v>
      </c>
      <c r="C1013" s="1">
        <v>202102</v>
      </c>
      <c r="D1013" s="1">
        <v>2021</v>
      </c>
      <c r="E1013" s="1">
        <v>2</v>
      </c>
      <c r="F1013" s="4" t="s">
        <v>265</v>
      </c>
      <c r="G1013" s="4" t="s">
        <v>266</v>
      </c>
      <c r="H1013" s="1">
        <v>204</v>
      </c>
      <c r="I1013" s="4" t="s">
        <v>301</v>
      </c>
      <c r="J1013" s="1" t="s">
        <v>302</v>
      </c>
      <c r="K1013" s="1" t="s">
        <v>383</v>
      </c>
      <c r="L1013" s="1">
        <v>3</v>
      </c>
      <c r="M1013" s="1">
        <v>1</v>
      </c>
      <c r="N1013" s="1" t="s">
        <v>384</v>
      </c>
      <c r="O1013" s="1" t="s">
        <v>385</v>
      </c>
      <c r="P1013" s="1">
        <v>0</v>
      </c>
      <c r="Q1013" s="8">
        <v>3122</v>
      </c>
      <c r="R1013" s="8">
        <v>500</v>
      </c>
      <c r="S1013" s="8">
        <v>995</v>
      </c>
      <c r="T1013" s="8" t="s">
        <v>386</v>
      </c>
      <c r="U1013" s="9">
        <f>IF(R1013&gt;0,Q1013/R1013,"")</f>
        <v>6.2439999999999998</v>
      </c>
      <c r="V1013" s="10">
        <f>SUMIFS(fct_world_monthly!$J$2:$J$361,fct_world_monthly!$C$2:$C$361,C1013,fct_world_monthly!$F$2:$F$361,F1013)</f>
        <v>29370458</v>
      </c>
      <c r="W1013" s="11">
        <f>IF(V1013&gt;0,Q1013/V1013,"")</f>
        <v>1.0629728688602676E-4</v>
      </c>
      <c r="X1013" s="1" t="s">
        <v>232</v>
      </c>
      <c r="Y1013" s="1" t="s">
        <v>166</v>
      </c>
      <c r="Z1013" s="19">
        <f>IF(U1013="","",SUMIFS(Unit_Value_Review_QC!$K$10:$K$53,Unit_Value_Review_QC!$I$10:$I$53,"PARTNER|"&amp;F1013&amp;"|"&amp;I1013))</f>
        <v>16.024818561257973</v>
      </c>
      <c r="AA1013" s="20">
        <f>IFERROR(U1013/Z1013,"")</f>
        <v>0.38964559730464965</v>
      </c>
      <c r="AB1013" s="4" t="str">
        <f>IF(OR(N1013&lt;&gt;"REPORTED",U1013=""),"NOT_APPLICABLE",IF(OR(AA1013&lt;Unit_Value_Review_QC!$I$6,AA1013&gt;Unit_Value_Review_QC!$I$5),"REVIEW","WITHIN_BAND"))</f>
        <v>REVIEW</v>
      </c>
    </row>
    <row r="1014" spans="1:28">
      <c r="A1014" s="1" t="s">
        <v>1400</v>
      </c>
      <c r="B1014" s="6">
        <v>44228</v>
      </c>
      <c r="C1014" s="1">
        <v>202102</v>
      </c>
      <c r="D1014" s="1">
        <v>2021</v>
      </c>
      <c r="E1014" s="1">
        <v>2</v>
      </c>
      <c r="F1014" s="4" t="s">
        <v>265</v>
      </c>
      <c r="G1014" s="4" t="s">
        <v>266</v>
      </c>
      <c r="H1014" s="1">
        <v>662</v>
      </c>
      <c r="I1014" s="4" t="s">
        <v>304</v>
      </c>
      <c r="J1014" s="1" t="s">
        <v>305</v>
      </c>
      <c r="K1014" s="1" t="s">
        <v>383</v>
      </c>
      <c r="L1014" s="1">
        <v>3</v>
      </c>
      <c r="M1014" s="1">
        <v>1</v>
      </c>
      <c r="N1014" s="1" t="s">
        <v>384</v>
      </c>
      <c r="O1014" s="1" t="s">
        <v>385</v>
      </c>
      <c r="P1014" s="1">
        <v>0</v>
      </c>
      <c r="Q1014" s="8">
        <v>1031406</v>
      </c>
      <c r="R1014" s="8">
        <v>122741</v>
      </c>
      <c r="S1014" s="8">
        <v>282895</v>
      </c>
      <c r="T1014" s="8" t="s">
        <v>386</v>
      </c>
      <c r="U1014" s="9">
        <f>IF(R1014&gt;0,Q1014/R1014,"")</f>
        <v>8.4031089855875383</v>
      </c>
      <c r="V1014" s="10">
        <f>SUMIFS(fct_world_monthly!$J$2:$J$361,fct_world_monthly!$C$2:$C$361,C1014,fct_world_monthly!$F$2:$F$361,F1014)</f>
        <v>29370458</v>
      </c>
      <c r="W1014" s="11">
        <f>IF(V1014&gt;0,Q1014/V1014,"")</f>
        <v>3.5117123471482804E-2</v>
      </c>
      <c r="X1014" s="1" t="s">
        <v>232</v>
      </c>
      <c r="Y1014" s="1" t="s">
        <v>166</v>
      </c>
      <c r="Z1014" s="19">
        <f>IF(U1014="","",SUMIFS(Unit_Value_Review_QC!$K$10:$K$53,Unit_Value_Review_QC!$I$10:$I$53,"PARTNER|"&amp;F1014&amp;"|"&amp;I1014))</f>
        <v>13.24068828999865</v>
      </c>
      <c r="AA1014" s="20">
        <f>IFERROR(U1014/Z1014,"")</f>
        <v>0.63464291293186204</v>
      </c>
      <c r="AB1014" s="4" t="str">
        <f>IF(OR(N1014&lt;&gt;"REPORTED",U1014=""),"NOT_APPLICABLE",IF(OR(AA1014&lt;Unit_Value_Review_QC!$I$6,AA1014&gt;Unit_Value_Review_QC!$I$5),"REVIEW","WITHIN_BAND"))</f>
        <v>WITHIN_BAND</v>
      </c>
    </row>
    <row r="1015" spans="1:28">
      <c r="A1015" s="1" t="s">
        <v>1401</v>
      </c>
      <c r="B1015" s="6">
        <v>44228</v>
      </c>
      <c r="C1015" s="1">
        <v>202102</v>
      </c>
      <c r="D1015" s="1">
        <v>2021</v>
      </c>
      <c r="E1015" s="1">
        <v>2</v>
      </c>
      <c r="F1015" s="4" t="s">
        <v>265</v>
      </c>
      <c r="G1015" s="4" t="s">
        <v>266</v>
      </c>
      <c r="H1015" s="1">
        <v>664</v>
      </c>
      <c r="I1015" s="4" t="s">
        <v>307</v>
      </c>
      <c r="J1015" s="1" t="s">
        <v>308</v>
      </c>
      <c r="K1015" s="1" t="s">
        <v>383</v>
      </c>
      <c r="L1015" s="1">
        <v>3</v>
      </c>
      <c r="M1015" s="1">
        <v>1</v>
      </c>
      <c r="N1015" s="1" t="s">
        <v>384</v>
      </c>
      <c r="O1015" s="1" t="s">
        <v>385</v>
      </c>
      <c r="P1015" s="1">
        <v>0</v>
      </c>
      <c r="Q1015" s="8">
        <v>348541</v>
      </c>
      <c r="R1015" s="8">
        <v>23949</v>
      </c>
      <c r="S1015" s="8">
        <v>86714</v>
      </c>
      <c r="T1015" s="8" t="s">
        <v>386</v>
      </c>
      <c r="U1015" s="9">
        <f>IF(R1015&gt;0,Q1015/R1015,"")</f>
        <v>14.553467785711304</v>
      </c>
      <c r="V1015" s="10">
        <f>SUMIFS(fct_world_monthly!$J$2:$J$361,fct_world_monthly!$C$2:$C$361,C1015,fct_world_monthly!$F$2:$F$361,F1015)</f>
        <v>29370458</v>
      </c>
      <c r="W1015" s="11">
        <f>IF(V1015&gt;0,Q1015/V1015,"")</f>
        <v>1.186706043194832E-2</v>
      </c>
      <c r="X1015" s="1" t="s">
        <v>232</v>
      </c>
      <c r="Y1015" s="1" t="s">
        <v>166</v>
      </c>
      <c r="Z1015" s="19">
        <f>IF(U1015="","",SUMIFS(Unit_Value_Review_QC!$K$10:$K$53,Unit_Value_Review_QC!$I$10:$I$53,"PARTNER|"&amp;F1015&amp;"|"&amp;I1015))</f>
        <v>13.033767004833301</v>
      </c>
      <c r="AA1015" s="20">
        <f>IFERROR(U1015/Z1015,"")</f>
        <v>1.1165972032731943</v>
      </c>
      <c r="AB1015" s="4" t="str">
        <f>IF(OR(N1015&lt;&gt;"REPORTED",U1015=""),"NOT_APPLICABLE",IF(OR(AA1015&lt;Unit_Value_Review_QC!$I$6,AA1015&gt;Unit_Value_Review_QC!$I$5),"REVIEW","WITHIN_BAND"))</f>
        <v>WITHIN_BAND</v>
      </c>
    </row>
    <row r="1016" spans="1:28">
      <c r="A1016" s="1" t="s">
        <v>1402</v>
      </c>
      <c r="B1016" s="6">
        <v>44228</v>
      </c>
      <c r="C1016" s="1">
        <v>202102</v>
      </c>
      <c r="D1016" s="1">
        <v>2021</v>
      </c>
      <c r="E1016" s="1">
        <v>2</v>
      </c>
      <c r="F1016" s="4" t="s">
        <v>265</v>
      </c>
      <c r="G1016" s="4" t="s">
        <v>266</v>
      </c>
      <c r="H1016" s="1">
        <v>666</v>
      </c>
      <c r="I1016" s="4" t="s">
        <v>310</v>
      </c>
      <c r="J1016" s="1" t="s">
        <v>311</v>
      </c>
      <c r="K1016" s="1" t="s">
        <v>383</v>
      </c>
      <c r="L1016" s="1">
        <v>3</v>
      </c>
      <c r="M1016" s="1">
        <v>1</v>
      </c>
      <c r="N1016" s="1" t="s">
        <v>384</v>
      </c>
      <c r="O1016" s="1" t="s">
        <v>385</v>
      </c>
      <c r="P1016" s="1">
        <v>0</v>
      </c>
      <c r="Q1016" s="8">
        <v>5059443</v>
      </c>
      <c r="R1016" s="8">
        <v>431472</v>
      </c>
      <c r="S1016" s="8">
        <v>1231457</v>
      </c>
      <c r="T1016" s="8" t="s">
        <v>386</v>
      </c>
      <c r="U1016" s="9">
        <f>IF(R1016&gt;0,Q1016/R1016,"")</f>
        <v>11.726005395483369</v>
      </c>
      <c r="V1016" s="10">
        <f>SUMIFS(fct_world_monthly!$J$2:$J$361,fct_world_monthly!$C$2:$C$361,C1016,fct_world_monthly!$F$2:$F$361,F1016)</f>
        <v>29370458</v>
      </c>
      <c r="W1016" s="11">
        <f>IF(V1016&gt;0,Q1016/V1016,"")</f>
        <v>0.17226299297069184</v>
      </c>
      <c r="X1016" s="1" t="s">
        <v>232</v>
      </c>
      <c r="Y1016" s="1" t="s">
        <v>166</v>
      </c>
      <c r="Z1016" s="19">
        <f>IF(U1016="","",SUMIFS(Unit_Value_Review_QC!$K$10:$K$53,Unit_Value_Review_QC!$I$10:$I$53,"PARTNER|"&amp;F1016&amp;"|"&amp;I1016))</f>
        <v>12.503788450831344</v>
      </c>
      <c r="AA1016" s="20">
        <f>IFERROR(U1016/Z1016,"")</f>
        <v>0.93779620805274722</v>
      </c>
      <c r="AB1016" s="4" t="str">
        <f>IF(OR(N1016&lt;&gt;"REPORTED",U1016=""),"NOT_APPLICABLE",IF(OR(AA1016&lt;Unit_Value_Review_QC!$I$6,AA1016&gt;Unit_Value_Review_QC!$I$5),"REVIEW","WITHIN_BAND"))</f>
        <v>WITHIN_BAND</v>
      </c>
    </row>
    <row r="1017" spans="1:28">
      <c r="A1017" s="1" t="s">
        <v>1403</v>
      </c>
      <c r="B1017" s="6">
        <v>44228</v>
      </c>
      <c r="C1017" s="1">
        <v>202102</v>
      </c>
      <c r="D1017" s="1">
        <v>2021</v>
      </c>
      <c r="E1017" s="1">
        <v>2</v>
      </c>
      <c r="F1017" s="4" t="s">
        <v>265</v>
      </c>
      <c r="G1017" s="4" t="s">
        <v>266</v>
      </c>
      <c r="H1017" s="1">
        <v>669</v>
      </c>
      <c r="I1017" s="4" t="s">
        <v>313</v>
      </c>
      <c r="J1017" s="1" t="s">
        <v>314</v>
      </c>
      <c r="K1017" s="1" t="s">
        <v>383</v>
      </c>
      <c r="L1017" s="1">
        <v>3</v>
      </c>
      <c r="M1017" s="1">
        <v>1</v>
      </c>
      <c r="N1017" s="1" t="s">
        <v>384</v>
      </c>
      <c r="O1017" s="1" t="s">
        <v>385</v>
      </c>
      <c r="P1017" s="1">
        <v>0</v>
      </c>
      <c r="Q1017" s="8">
        <v>174948</v>
      </c>
      <c r="R1017" s="8">
        <v>10926</v>
      </c>
      <c r="S1017" s="8">
        <v>37302</v>
      </c>
      <c r="T1017" s="8" t="s">
        <v>386</v>
      </c>
      <c r="U1017" s="9">
        <f>IF(R1017&gt;0,Q1017/R1017,"")</f>
        <v>16.01208127402526</v>
      </c>
      <c r="V1017" s="10">
        <f>SUMIFS(fct_world_monthly!$J$2:$J$361,fct_world_monthly!$C$2:$C$361,C1017,fct_world_monthly!$F$2:$F$361,F1017)</f>
        <v>29370458</v>
      </c>
      <c r="W1017" s="11">
        <f>IF(V1017&gt;0,Q1017/V1017,"")</f>
        <v>5.9565976124716881E-3</v>
      </c>
      <c r="X1017" s="1" t="s">
        <v>232</v>
      </c>
      <c r="Y1017" s="1" t="s">
        <v>166</v>
      </c>
      <c r="Z1017" s="19">
        <f>IF(U1017="","",SUMIFS(Unit_Value_Review_QC!$K$10:$K$53,Unit_Value_Review_QC!$I$10:$I$53,"PARTNER|"&amp;F1017&amp;"|"&amp;I1017))</f>
        <v>16.58404384448577</v>
      </c>
      <c r="AA1017" s="20">
        <f>IFERROR(U1017/Z1017,"")</f>
        <v>0.96551127241196433</v>
      </c>
      <c r="AB1017" s="4" t="str">
        <f>IF(OR(N1017&lt;&gt;"REPORTED",U1017=""),"NOT_APPLICABLE",IF(OR(AA1017&lt;Unit_Value_Review_QC!$I$6,AA1017&gt;Unit_Value_Review_QC!$I$5),"REVIEW","WITHIN_BAND"))</f>
        <v>WITHIN_BAND</v>
      </c>
    </row>
    <row r="1018" spans="1:28">
      <c r="A1018" s="1" t="s">
        <v>1404</v>
      </c>
      <c r="B1018" s="6">
        <v>44228</v>
      </c>
      <c r="C1018" s="1">
        <v>202102</v>
      </c>
      <c r="D1018" s="1">
        <v>2021</v>
      </c>
      <c r="E1018" s="1">
        <v>2</v>
      </c>
      <c r="F1018" s="4" t="s">
        <v>265</v>
      </c>
      <c r="G1018" s="4" t="s">
        <v>266</v>
      </c>
      <c r="H1018" s="1">
        <v>676</v>
      </c>
      <c r="I1018" s="4" t="s">
        <v>316</v>
      </c>
      <c r="J1018" s="1" t="s">
        <v>317</v>
      </c>
      <c r="K1018" s="1" t="s">
        <v>383</v>
      </c>
      <c r="L1018" s="1">
        <v>3</v>
      </c>
      <c r="M1018" s="1">
        <v>1</v>
      </c>
      <c r="N1018" s="1" t="s">
        <v>384</v>
      </c>
      <c r="O1018" s="1" t="s">
        <v>385</v>
      </c>
      <c r="P1018" s="1">
        <v>0</v>
      </c>
      <c r="Q1018" s="8">
        <v>739761</v>
      </c>
      <c r="R1018" s="8">
        <v>64397</v>
      </c>
      <c r="S1018" s="8">
        <v>191615</v>
      </c>
      <c r="T1018" s="8" t="s">
        <v>386</v>
      </c>
      <c r="U1018" s="9">
        <f>IF(R1018&gt;0,Q1018/R1018,"")</f>
        <v>11.487507182011585</v>
      </c>
      <c r="V1018" s="10">
        <f>SUMIFS(fct_world_monthly!$J$2:$J$361,fct_world_monthly!$C$2:$C$361,C1018,fct_world_monthly!$F$2:$F$361,F1018)</f>
        <v>29370458</v>
      </c>
      <c r="W1018" s="11">
        <f>IF(V1018&gt;0,Q1018/V1018,"")</f>
        <v>2.5187247675878939E-2</v>
      </c>
      <c r="X1018" s="1" t="s">
        <v>232</v>
      </c>
      <c r="Y1018" s="1" t="s">
        <v>166</v>
      </c>
      <c r="Z1018" s="19">
        <f>IF(U1018="","",SUMIFS(Unit_Value_Review_QC!$K$10:$K$53,Unit_Value_Review_QC!$I$10:$I$53,"PARTNER|"&amp;F1018&amp;"|"&amp;I1018))</f>
        <v>12.705450477595873</v>
      </c>
      <c r="AA1018" s="20">
        <f>IFERROR(U1018/Z1018,"")</f>
        <v>0.90414009344005986</v>
      </c>
      <c r="AB1018" s="4" t="str">
        <f>IF(OR(N1018&lt;&gt;"REPORTED",U1018=""),"NOT_APPLICABLE",IF(OR(AA1018&lt;Unit_Value_Review_QC!$I$6,AA1018&gt;Unit_Value_Review_QC!$I$5),"REVIEW","WITHIN_BAND"))</f>
        <v>WITHIN_BAND</v>
      </c>
    </row>
    <row r="1019" spans="1:28">
      <c r="A1019" s="1" t="s">
        <v>1405</v>
      </c>
      <c r="B1019" s="6">
        <v>44228</v>
      </c>
      <c r="C1019" s="1">
        <v>202102</v>
      </c>
      <c r="D1019" s="1">
        <v>2021</v>
      </c>
      <c r="E1019" s="1">
        <v>2</v>
      </c>
      <c r="F1019" s="4" t="s">
        <v>265</v>
      </c>
      <c r="G1019" s="4" t="s">
        <v>266</v>
      </c>
      <c r="H1019" s="1">
        <v>690</v>
      </c>
      <c r="I1019" s="4" t="s">
        <v>319</v>
      </c>
      <c r="J1019" s="1" t="s">
        <v>320</v>
      </c>
      <c r="K1019" s="1" t="s">
        <v>383</v>
      </c>
      <c r="L1019" s="1">
        <v>3</v>
      </c>
      <c r="M1019" s="1">
        <v>1</v>
      </c>
      <c r="N1019" s="1" t="s">
        <v>384</v>
      </c>
      <c r="O1019" s="1" t="s">
        <v>385</v>
      </c>
      <c r="P1019" s="1">
        <v>0</v>
      </c>
      <c r="Q1019" s="8">
        <v>230105</v>
      </c>
      <c r="R1019" s="8">
        <v>11525</v>
      </c>
      <c r="S1019" s="8">
        <v>41966</v>
      </c>
      <c r="T1019" s="8" t="s">
        <v>386</v>
      </c>
      <c r="U1019" s="9">
        <f>IF(R1019&gt;0,Q1019/R1019,"")</f>
        <v>19.965726681127983</v>
      </c>
      <c r="V1019" s="10">
        <f>SUMIFS(fct_world_monthly!$J$2:$J$361,fct_world_monthly!$C$2:$C$361,C1019,fct_world_monthly!$F$2:$F$361,F1019)</f>
        <v>29370458</v>
      </c>
      <c r="W1019" s="11">
        <f>IF(V1019&gt;0,Q1019/V1019,"")</f>
        <v>7.8345730938210092E-3</v>
      </c>
      <c r="X1019" s="1" t="s">
        <v>232</v>
      </c>
      <c r="Y1019" s="1" t="s">
        <v>166</v>
      </c>
      <c r="Z1019" s="19">
        <f>IF(U1019="","",SUMIFS(Unit_Value_Review_QC!$K$10:$K$53,Unit_Value_Review_QC!$I$10:$I$53,"PARTNER|"&amp;F1019&amp;"|"&amp;I1019))</f>
        <v>23.234221767733438</v>
      </c>
      <c r="AA1019" s="20">
        <f>IFERROR(U1019/Z1019,"")</f>
        <v>0.8593240987677675</v>
      </c>
      <c r="AB1019" s="4" t="str">
        <f>IF(OR(N1019&lt;&gt;"REPORTED",U1019=""),"NOT_APPLICABLE",IF(OR(AA1019&lt;Unit_Value_Review_QC!$I$6,AA1019&gt;Unit_Value_Review_QC!$I$5),"REVIEW","WITHIN_BAND"))</f>
        <v>WITHIN_BAND</v>
      </c>
    </row>
    <row r="1020" spans="1:28">
      <c r="A1020" s="1" t="s">
        <v>1406</v>
      </c>
      <c r="B1020" s="6">
        <v>44228</v>
      </c>
      <c r="C1020" s="1">
        <v>202102</v>
      </c>
      <c r="D1020" s="1">
        <v>2021</v>
      </c>
      <c r="E1020" s="1">
        <v>2</v>
      </c>
      <c r="F1020" s="4" t="s">
        <v>265</v>
      </c>
      <c r="G1020" s="4" t="s">
        <v>266</v>
      </c>
      <c r="H1020" s="1">
        <v>696</v>
      </c>
      <c r="I1020" s="4" t="s">
        <v>322</v>
      </c>
      <c r="J1020" s="1" t="s">
        <v>323</v>
      </c>
      <c r="K1020" s="1" t="s">
        <v>383</v>
      </c>
      <c r="L1020" s="1">
        <v>3</v>
      </c>
      <c r="M1020" s="1">
        <v>1</v>
      </c>
      <c r="N1020" s="1" t="s">
        <v>384</v>
      </c>
      <c r="O1020" s="1" t="s">
        <v>385</v>
      </c>
      <c r="P1020" s="1">
        <v>0</v>
      </c>
      <c r="Q1020" s="8">
        <v>1318206</v>
      </c>
      <c r="R1020" s="8">
        <v>83306</v>
      </c>
      <c r="S1020" s="8">
        <v>238168</v>
      </c>
      <c r="T1020" s="8" t="s">
        <v>386</v>
      </c>
      <c r="U1020" s="9">
        <f>IF(R1020&gt;0,Q1020/R1020,"")</f>
        <v>15.823662161188871</v>
      </c>
      <c r="V1020" s="10">
        <f>SUMIFS(fct_world_monthly!$J$2:$J$361,fct_world_monthly!$C$2:$C$361,C1020,fct_world_monthly!$F$2:$F$361,F1020)</f>
        <v>29370458</v>
      </c>
      <c r="W1020" s="11">
        <f>IF(V1020&gt;0,Q1020/V1020,"")</f>
        <v>4.4882037590288852E-2</v>
      </c>
      <c r="X1020" s="1" t="s">
        <v>232</v>
      </c>
      <c r="Y1020" s="1" t="s">
        <v>166</v>
      </c>
      <c r="Z1020" s="19">
        <f>IF(U1020="","",SUMIFS(Unit_Value_Review_QC!$K$10:$K$53,Unit_Value_Review_QC!$I$10:$I$53,"PARTNER|"&amp;F1020&amp;"|"&amp;I1020))</f>
        <v>12.339390026247985</v>
      </c>
      <c r="AA1020" s="20">
        <f>IFERROR(U1020/Z1020,"")</f>
        <v>1.2823698843726672</v>
      </c>
      <c r="AB1020" s="4" t="str">
        <f>IF(OR(N1020&lt;&gt;"REPORTED",U1020=""),"NOT_APPLICABLE",IF(OR(AA1020&lt;Unit_Value_Review_QC!$I$6,AA1020&gt;Unit_Value_Review_QC!$I$5),"REVIEW","WITHIN_BAND"))</f>
        <v>WITHIN_BAND</v>
      </c>
    </row>
    <row r="1021" spans="1:28">
      <c r="A1021" s="1" t="s">
        <v>1407</v>
      </c>
      <c r="B1021" s="6">
        <v>44228</v>
      </c>
      <c r="C1021" s="1">
        <v>202102</v>
      </c>
      <c r="D1021" s="1">
        <v>2021</v>
      </c>
      <c r="E1021" s="1">
        <v>2</v>
      </c>
      <c r="F1021" s="4" t="s">
        <v>265</v>
      </c>
      <c r="G1021" s="4" t="s">
        <v>266</v>
      </c>
      <c r="H1021" s="1">
        <v>720</v>
      </c>
      <c r="I1021" s="4" t="s">
        <v>325</v>
      </c>
      <c r="J1021" s="1" t="s">
        <v>326</v>
      </c>
      <c r="K1021" s="1" t="s">
        <v>383</v>
      </c>
      <c r="L1021" s="1">
        <v>3</v>
      </c>
      <c r="M1021" s="1">
        <v>1</v>
      </c>
      <c r="N1021" s="1" t="s">
        <v>384</v>
      </c>
      <c r="O1021" s="1" t="s">
        <v>385</v>
      </c>
      <c r="P1021" s="1">
        <v>0</v>
      </c>
      <c r="Q1021" s="8">
        <v>7273703</v>
      </c>
      <c r="R1021" s="8">
        <v>483880</v>
      </c>
      <c r="S1021" s="8">
        <v>1489660</v>
      </c>
      <c r="T1021" s="8" t="s">
        <v>386</v>
      </c>
      <c r="U1021" s="9">
        <f>IF(R1021&gt;0,Q1021/R1021,"")</f>
        <v>15.032038935273208</v>
      </c>
      <c r="V1021" s="10">
        <f>SUMIFS(fct_world_monthly!$J$2:$J$361,fct_world_monthly!$C$2:$C$361,C1021,fct_world_monthly!$F$2:$F$361,F1021)</f>
        <v>29370458</v>
      </c>
      <c r="W1021" s="11">
        <f>IF(V1021&gt;0,Q1021/V1021,"")</f>
        <v>0.24765371380997872</v>
      </c>
      <c r="X1021" s="1" t="s">
        <v>232</v>
      </c>
      <c r="Y1021" s="1" t="s">
        <v>166</v>
      </c>
      <c r="Z1021" s="19">
        <f>IF(U1021="","",SUMIFS(Unit_Value_Review_QC!$K$10:$K$53,Unit_Value_Review_QC!$I$10:$I$53,"PARTNER|"&amp;F1021&amp;"|"&amp;I1021))</f>
        <v>15.158852636173485</v>
      </c>
      <c r="AA1021" s="20">
        <f>IFERROR(U1021/Z1021,"")</f>
        <v>0.99163434700871345</v>
      </c>
      <c r="AB1021" s="4" t="str">
        <f>IF(OR(N1021&lt;&gt;"REPORTED",U1021=""),"NOT_APPLICABLE",IF(OR(AA1021&lt;Unit_Value_Review_QC!$I$6,AA1021&gt;Unit_Value_Review_QC!$I$5),"REVIEW","WITHIN_BAND"))</f>
        <v>WITHIN_BAND</v>
      </c>
    </row>
    <row r="1022" spans="1:28">
      <c r="A1022" s="1" t="s">
        <v>1408</v>
      </c>
      <c r="B1022" s="6">
        <v>44228</v>
      </c>
      <c r="C1022" s="1">
        <v>202102</v>
      </c>
      <c r="D1022" s="1">
        <v>2021</v>
      </c>
      <c r="E1022" s="1">
        <v>2</v>
      </c>
      <c r="F1022" s="4" t="s">
        <v>271</v>
      </c>
      <c r="G1022" s="4" t="s">
        <v>273</v>
      </c>
      <c r="H1022" s="1">
        <v>52</v>
      </c>
      <c r="I1022" s="4" t="s">
        <v>296</v>
      </c>
      <c r="J1022" s="1" t="s">
        <v>297</v>
      </c>
      <c r="K1022" s="1" t="s">
        <v>383</v>
      </c>
      <c r="L1022" s="1">
        <v>3</v>
      </c>
      <c r="M1022" s="1">
        <v>1</v>
      </c>
      <c r="N1022" s="1" t="s">
        <v>384</v>
      </c>
      <c r="O1022" s="1" t="s">
        <v>385</v>
      </c>
      <c r="P1022" s="1">
        <v>0</v>
      </c>
      <c r="Q1022" s="8">
        <v>958465</v>
      </c>
      <c r="R1022" s="8">
        <v>38813</v>
      </c>
      <c r="S1022" s="8">
        <v>105896</v>
      </c>
      <c r="T1022" s="8" t="s">
        <v>386</v>
      </c>
      <c r="U1022" s="9">
        <f>IF(R1022&gt;0,Q1022/R1022,"")</f>
        <v>24.694432277845053</v>
      </c>
      <c r="V1022" s="10">
        <f>SUMIFS(fct_world_monthly!$J$2:$J$361,fct_world_monthly!$C$2:$C$361,C1022,fct_world_monthly!$F$2:$F$361,F1022)</f>
        <v>20339606</v>
      </c>
      <c r="W1022" s="11">
        <f>IF(V1022&gt;0,Q1022/V1022,"")</f>
        <v>4.7123085865085096E-2</v>
      </c>
      <c r="X1022" s="1" t="s">
        <v>232</v>
      </c>
      <c r="Y1022" s="1" t="s">
        <v>166</v>
      </c>
      <c r="Z1022" s="19">
        <f>IF(U1022="","",SUMIFS(Unit_Value_Review_QC!$K$10:$K$53,Unit_Value_Review_QC!$I$10:$I$53,"PARTNER|"&amp;F1022&amp;"|"&amp;I1022))</f>
        <v>31.867133143721738</v>
      </c>
      <c r="AA1022" s="20">
        <f>IFERROR(U1022/Z1022,"")</f>
        <v>0.77491853962740898</v>
      </c>
      <c r="AB1022" s="4" t="str">
        <f>IF(OR(N1022&lt;&gt;"REPORTED",U1022=""),"NOT_APPLICABLE",IF(OR(AA1022&lt;Unit_Value_Review_QC!$I$6,AA1022&gt;Unit_Value_Review_QC!$I$5),"REVIEW","WITHIN_BAND"))</f>
        <v>WITHIN_BAND</v>
      </c>
    </row>
    <row r="1023" spans="1:28">
      <c r="A1023" s="1" t="s">
        <v>1409</v>
      </c>
      <c r="B1023" s="6">
        <v>44228</v>
      </c>
      <c r="C1023" s="1">
        <v>202102</v>
      </c>
      <c r="D1023" s="1">
        <v>2021</v>
      </c>
      <c r="E1023" s="1">
        <v>2</v>
      </c>
      <c r="F1023" s="4" t="s">
        <v>271</v>
      </c>
      <c r="G1023" s="4" t="s">
        <v>273</v>
      </c>
      <c r="H1023" s="1">
        <v>204</v>
      </c>
      <c r="I1023" s="4" t="s">
        <v>301</v>
      </c>
      <c r="J1023" s="1" t="s">
        <v>302</v>
      </c>
      <c r="K1023" s="1" t="s">
        <v>383</v>
      </c>
      <c r="L1023" s="1">
        <v>3</v>
      </c>
      <c r="M1023" s="1">
        <v>1</v>
      </c>
      <c r="N1023" s="1" t="s">
        <v>384</v>
      </c>
      <c r="O1023" s="1" t="s">
        <v>385</v>
      </c>
      <c r="P1023" s="1">
        <v>0</v>
      </c>
      <c r="Q1023" s="8">
        <v>269928</v>
      </c>
      <c r="R1023" s="8">
        <v>19921</v>
      </c>
      <c r="S1023" s="8">
        <v>59727</v>
      </c>
      <c r="T1023" s="8" t="s">
        <v>386</v>
      </c>
      <c r="U1023" s="9">
        <f>IF(R1023&gt;0,Q1023/R1023,"")</f>
        <v>13.549922192661011</v>
      </c>
      <c r="V1023" s="10">
        <f>SUMIFS(fct_world_monthly!$J$2:$J$361,fct_world_monthly!$C$2:$C$361,C1023,fct_world_monthly!$F$2:$F$361,F1023)</f>
        <v>20339606</v>
      </c>
      <c r="W1023" s="11">
        <f>IF(V1023&gt;0,Q1023/V1023,"")</f>
        <v>1.3271053529748807E-2</v>
      </c>
      <c r="X1023" s="1" t="s">
        <v>232</v>
      </c>
      <c r="Y1023" s="1" t="s">
        <v>166</v>
      </c>
      <c r="Z1023" s="19">
        <f>IF(U1023="","",SUMIFS(Unit_Value_Review_QC!$K$10:$K$53,Unit_Value_Review_QC!$I$10:$I$53,"PARTNER|"&amp;F1023&amp;"|"&amp;I1023))</f>
        <v>19.682231685892088</v>
      </c>
      <c r="AA1023" s="20">
        <f>IFERROR(U1023/Z1023,"")</f>
        <v>0.68843423900824119</v>
      </c>
      <c r="AB1023" s="4" t="str">
        <f>IF(OR(N1023&lt;&gt;"REPORTED",U1023=""),"NOT_APPLICABLE",IF(OR(AA1023&lt;Unit_Value_Review_QC!$I$6,AA1023&gt;Unit_Value_Review_QC!$I$5),"REVIEW","WITHIN_BAND"))</f>
        <v>WITHIN_BAND</v>
      </c>
    </row>
    <row r="1024" spans="1:28">
      <c r="A1024" s="1" t="s">
        <v>1410</v>
      </c>
      <c r="B1024" s="6">
        <v>44228</v>
      </c>
      <c r="C1024" s="1">
        <v>202102</v>
      </c>
      <c r="D1024" s="1">
        <v>2021</v>
      </c>
      <c r="E1024" s="1">
        <v>2</v>
      </c>
      <c r="F1024" s="4" t="s">
        <v>271</v>
      </c>
      <c r="G1024" s="4" t="s">
        <v>273</v>
      </c>
      <c r="H1024" s="1">
        <v>662</v>
      </c>
      <c r="I1024" s="4" t="s">
        <v>304</v>
      </c>
      <c r="J1024" s="1" t="s">
        <v>305</v>
      </c>
      <c r="K1024" s="1" t="s">
        <v>383</v>
      </c>
      <c r="L1024" s="1">
        <v>3</v>
      </c>
      <c r="M1024" s="1">
        <v>1</v>
      </c>
      <c r="N1024" s="1" t="s">
        <v>384</v>
      </c>
      <c r="O1024" s="1" t="s">
        <v>385</v>
      </c>
      <c r="P1024" s="1">
        <v>0</v>
      </c>
      <c r="Q1024" s="8">
        <v>17777</v>
      </c>
      <c r="R1024" s="8">
        <v>824</v>
      </c>
      <c r="S1024" s="8">
        <v>2424</v>
      </c>
      <c r="T1024" s="8" t="s">
        <v>386</v>
      </c>
      <c r="U1024" s="9">
        <f>IF(R1024&gt;0,Q1024/R1024,"")</f>
        <v>21.574029126213592</v>
      </c>
      <c r="V1024" s="10">
        <f>SUMIFS(fct_world_monthly!$J$2:$J$361,fct_world_monthly!$C$2:$C$361,C1024,fct_world_monthly!$F$2:$F$361,F1024)</f>
        <v>20339606</v>
      </c>
      <c r="W1024" s="11">
        <f>IF(V1024&gt;0,Q1024/V1024,"")</f>
        <v>8.7400906389238804E-4</v>
      </c>
      <c r="X1024" s="1" t="s">
        <v>232</v>
      </c>
      <c r="Y1024" s="1" t="s">
        <v>166</v>
      </c>
      <c r="Z1024" s="19">
        <f>IF(U1024="","",SUMIFS(Unit_Value_Review_QC!$K$10:$K$53,Unit_Value_Review_QC!$I$10:$I$53,"PARTNER|"&amp;F1024&amp;"|"&amp;I1024))</f>
        <v>19.366411423422985</v>
      </c>
      <c r="AA1024" s="20">
        <f>IFERROR(U1024/Z1024,"")</f>
        <v>1.1139920894234732</v>
      </c>
      <c r="AB1024" s="4" t="str">
        <f>IF(OR(N1024&lt;&gt;"REPORTED",U1024=""),"NOT_APPLICABLE",IF(OR(AA1024&lt;Unit_Value_Review_QC!$I$6,AA1024&gt;Unit_Value_Review_QC!$I$5),"REVIEW","WITHIN_BAND"))</f>
        <v>WITHIN_BAND</v>
      </c>
    </row>
    <row r="1025" spans="1:28">
      <c r="A1025" s="1" t="s">
        <v>1411</v>
      </c>
      <c r="B1025" s="6">
        <v>44228</v>
      </c>
      <c r="C1025" s="1">
        <v>202102</v>
      </c>
      <c r="D1025" s="1">
        <v>2021</v>
      </c>
      <c r="E1025" s="1">
        <v>2</v>
      </c>
      <c r="F1025" s="4" t="s">
        <v>271</v>
      </c>
      <c r="G1025" s="4" t="s">
        <v>273</v>
      </c>
      <c r="H1025" s="1">
        <v>664</v>
      </c>
      <c r="I1025" s="4" t="s">
        <v>307</v>
      </c>
      <c r="J1025" s="1" t="s">
        <v>308</v>
      </c>
      <c r="K1025" s="1" t="s">
        <v>383</v>
      </c>
      <c r="L1025" s="1">
        <v>3</v>
      </c>
      <c r="M1025" s="1">
        <v>1</v>
      </c>
      <c r="N1025" s="1" t="s">
        <v>384</v>
      </c>
      <c r="O1025" s="1" t="s">
        <v>385</v>
      </c>
      <c r="P1025" s="1">
        <v>0</v>
      </c>
      <c r="Q1025" s="8">
        <v>2816622</v>
      </c>
      <c r="R1025" s="8">
        <v>104068</v>
      </c>
      <c r="S1025" s="8">
        <v>407037</v>
      </c>
      <c r="T1025" s="8" t="s">
        <v>386</v>
      </c>
      <c r="U1025" s="9">
        <f>IF(R1025&gt;0,Q1025/R1025,"")</f>
        <v>27.065207364415574</v>
      </c>
      <c r="V1025" s="10">
        <f>SUMIFS(fct_world_monthly!$J$2:$J$361,fct_world_monthly!$C$2:$C$361,C1025,fct_world_monthly!$F$2:$F$361,F1025)</f>
        <v>20339606</v>
      </c>
      <c r="W1025" s="11">
        <f>IF(V1025&gt;0,Q1025/V1025,"")</f>
        <v>0.13847967359839713</v>
      </c>
      <c r="X1025" s="1" t="s">
        <v>232</v>
      </c>
      <c r="Y1025" s="1" t="s">
        <v>166</v>
      </c>
      <c r="Z1025" s="19">
        <f>IF(U1025="","",SUMIFS(Unit_Value_Review_QC!$K$10:$K$53,Unit_Value_Review_QC!$I$10:$I$53,"PARTNER|"&amp;F1025&amp;"|"&amp;I1025))</f>
        <v>29.827360886039607</v>
      </c>
      <c r="AA1025" s="20">
        <f>IFERROR(U1025/Z1025,"")</f>
        <v>0.90739530955563585</v>
      </c>
      <c r="AB1025" s="4" t="str">
        <f>IF(OR(N1025&lt;&gt;"REPORTED",U1025=""),"NOT_APPLICABLE",IF(OR(AA1025&lt;Unit_Value_Review_QC!$I$6,AA1025&gt;Unit_Value_Review_QC!$I$5),"REVIEW","WITHIN_BAND"))</f>
        <v>WITHIN_BAND</v>
      </c>
    </row>
    <row r="1026" spans="1:28">
      <c r="A1026" s="1" t="s">
        <v>1412</v>
      </c>
      <c r="B1026" s="6">
        <v>44228</v>
      </c>
      <c r="C1026" s="1">
        <v>202102</v>
      </c>
      <c r="D1026" s="1">
        <v>2021</v>
      </c>
      <c r="E1026" s="1">
        <v>2</v>
      </c>
      <c r="F1026" s="4" t="s">
        <v>271</v>
      </c>
      <c r="G1026" s="4" t="s">
        <v>273</v>
      </c>
      <c r="H1026" s="1">
        <v>666</v>
      </c>
      <c r="I1026" s="4" t="s">
        <v>310</v>
      </c>
      <c r="J1026" s="1" t="s">
        <v>311</v>
      </c>
      <c r="K1026" s="1" t="s">
        <v>383</v>
      </c>
      <c r="L1026" s="1">
        <v>3</v>
      </c>
      <c r="M1026" s="1">
        <v>1</v>
      </c>
      <c r="N1026" s="1" t="s">
        <v>384</v>
      </c>
      <c r="O1026" s="1" t="s">
        <v>385</v>
      </c>
      <c r="P1026" s="1">
        <v>0</v>
      </c>
      <c r="Q1026" s="8">
        <v>684409</v>
      </c>
      <c r="R1026" s="8">
        <v>65876</v>
      </c>
      <c r="S1026" s="8">
        <v>127601</v>
      </c>
      <c r="T1026" s="8" t="s">
        <v>386</v>
      </c>
      <c r="U1026" s="9">
        <f>IF(R1026&gt;0,Q1026/R1026,"")</f>
        <v>10.389352723298318</v>
      </c>
      <c r="V1026" s="10">
        <f>SUMIFS(fct_world_monthly!$J$2:$J$361,fct_world_monthly!$C$2:$C$361,C1026,fct_world_monthly!$F$2:$F$361,F1026)</f>
        <v>20339606</v>
      </c>
      <c r="W1026" s="11">
        <f>IF(V1026&gt;0,Q1026/V1026,"")</f>
        <v>3.3649078551472436E-2</v>
      </c>
      <c r="X1026" s="1" t="s">
        <v>232</v>
      </c>
      <c r="Y1026" s="1" t="s">
        <v>166</v>
      </c>
      <c r="Z1026" s="19">
        <f>IF(U1026="","",SUMIFS(Unit_Value_Review_QC!$K$10:$K$53,Unit_Value_Review_QC!$I$10:$I$53,"PARTNER|"&amp;F1026&amp;"|"&amp;I1026))</f>
        <v>14.86106925541052</v>
      </c>
      <c r="AA1026" s="20">
        <f>IFERROR(U1026/Z1026,"")</f>
        <v>0.69909860083020814</v>
      </c>
      <c r="AB1026" s="4" t="str">
        <f>IF(OR(N1026&lt;&gt;"REPORTED",U1026=""),"NOT_APPLICABLE",IF(OR(AA1026&lt;Unit_Value_Review_QC!$I$6,AA1026&gt;Unit_Value_Review_QC!$I$5),"REVIEW","WITHIN_BAND"))</f>
        <v>WITHIN_BAND</v>
      </c>
    </row>
    <row r="1027" spans="1:28">
      <c r="A1027" s="1" t="s">
        <v>1413</v>
      </c>
      <c r="B1027" s="6">
        <v>44228</v>
      </c>
      <c r="C1027" s="1">
        <v>202102</v>
      </c>
      <c r="D1027" s="1">
        <v>2021</v>
      </c>
      <c r="E1027" s="1">
        <v>2</v>
      </c>
      <c r="F1027" s="4" t="s">
        <v>271</v>
      </c>
      <c r="G1027" s="4" t="s">
        <v>273</v>
      </c>
      <c r="H1027" s="1">
        <v>669</v>
      </c>
      <c r="I1027" s="4" t="s">
        <v>313</v>
      </c>
      <c r="J1027" s="1" t="s">
        <v>314</v>
      </c>
      <c r="K1027" s="1" t="s">
        <v>383</v>
      </c>
      <c r="L1027" s="1">
        <v>3</v>
      </c>
      <c r="M1027" s="1">
        <v>1</v>
      </c>
      <c r="N1027" s="1" t="s">
        <v>384</v>
      </c>
      <c r="O1027" s="1" t="s">
        <v>385</v>
      </c>
      <c r="P1027" s="1">
        <v>0</v>
      </c>
      <c r="Q1027" s="8">
        <v>785582</v>
      </c>
      <c r="R1027" s="8">
        <v>50483</v>
      </c>
      <c r="S1027" s="8">
        <v>181171</v>
      </c>
      <c r="T1027" s="8" t="s">
        <v>386</v>
      </c>
      <c r="U1027" s="9">
        <f>IF(R1027&gt;0,Q1027/R1027,"")</f>
        <v>15.561317671295287</v>
      </c>
      <c r="V1027" s="10">
        <f>SUMIFS(fct_world_monthly!$J$2:$J$361,fct_world_monthly!$C$2:$C$361,C1027,fct_world_monthly!$F$2:$F$361,F1027)</f>
        <v>20339606</v>
      </c>
      <c r="W1027" s="11">
        <f>IF(V1027&gt;0,Q1027/V1027,"")</f>
        <v>3.8623265367087246E-2</v>
      </c>
      <c r="X1027" s="1" t="s">
        <v>232</v>
      </c>
      <c r="Y1027" s="1" t="s">
        <v>166</v>
      </c>
      <c r="Z1027" s="19">
        <f>IF(U1027="","",SUMIFS(Unit_Value_Review_QC!$K$10:$K$53,Unit_Value_Review_QC!$I$10:$I$53,"PARTNER|"&amp;F1027&amp;"|"&amp;I1027))</f>
        <v>17.070169468034248</v>
      </c>
      <c r="AA1027" s="20">
        <f>IFERROR(U1027/Z1027,"")</f>
        <v>0.91160885663352964</v>
      </c>
      <c r="AB1027" s="4" t="str">
        <f>IF(OR(N1027&lt;&gt;"REPORTED",U1027=""),"NOT_APPLICABLE",IF(OR(AA1027&lt;Unit_Value_Review_QC!$I$6,AA1027&gt;Unit_Value_Review_QC!$I$5),"REVIEW","WITHIN_BAND"))</f>
        <v>WITHIN_BAND</v>
      </c>
    </row>
    <row r="1028" spans="1:28">
      <c r="A1028" s="1" t="s">
        <v>1414</v>
      </c>
      <c r="B1028" s="6">
        <v>44228</v>
      </c>
      <c r="C1028" s="1">
        <v>202102</v>
      </c>
      <c r="D1028" s="1">
        <v>2021</v>
      </c>
      <c r="E1028" s="1">
        <v>2</v>
      </c>
      <c r="F1028" s="4" t="s">
        <v>271</v>
      </c>
      <c r="G1028" s="4" t="s">
        <v>273</v>
      </c>
      <c r="H1028" s="1">
        <v>676</v>
      </c>
      <c r="I1028" s="4" t="s">
        <v>316</v>
      </c>
      <c r="J1028" s="1" t="s">
        <v>317</v>
      </c>
      <c r="K1028" s="1" t="s">
        <v>383</v>
      </c>
      <c r="L1028" s="1">
        <v>3</v>
      </c>
      <c r="M1028" s="1">
        <v>1</v>
      </c>
      <c r="N1028" s="1" t="s">
        <v>384</v>
      </c>
      <c r="O1028" s="1" t="s">
        <v>385</v>
      </c>
      <c r="P1028" s="1">
        <v>0</v>
      </c>
      <c r="Q1028" s="8">
        <v>169836</v>
      </c>
      <c r="R1028" s="8">
        <v>7803</v>
      </c>
      <c r="S1028" s="8">
        <v>21719</v>
      </c>
      <c r="T1028" s="8" t="s">
        <v>386</v>
      </c>
      <c r="U1028" s="9">
        <f>IF(R1028&gt;0,Q1028/R1028,"")</f>
        <v>21.765474817377932</v>
      </c>
      <c r="V1028" s="10">
        <f>SUMIFS(fct_world_monthly!$J$2:$J$361,fct_world_monthly!$C$2:$C$361,C1028,fct_world_monthly!$F$2:$F$361,F1028)</f>
        <v>20339606</v>
      </c>
      <c r="W1028" s="11">
        <f>IF(V1028&gt;0,Q1028/V1028,"")</f>
        <v>8.3500142529801223E-3</v>
      </c>
      <c r="X1028" s="1" t="s">
        <v>232</v>
      </c>
      <c r="Y1028" s="1" t="s">
        <v>166</v>
      </c>
      <c r="Z1028" s="19">
        <f>IF(U1028="","",SUMIFS(Unit_Value_Review_QC!$K$10:$K$53,Unit_Value_Review_QC!$I$10:$I$53,"PARTNER|"&amp;F1028&amp;"|"&amp;I1028))</f>
        <v>29.259592038236608</v>
      </c>
      <c r="AA1028" s="20">
        <f>IFERROR(U1028/Z1028,"")</f>
        <v>0.74387485611332793</v>
      </c>
      <c r="AB1028" s="4" t="str">
        <f>IF(OR(N1028&lt;&gt;"REPORTED",U1028=""),"NOT_APPLICABLE",IF(OR(AA1028&lt;Unit_Value_Review_QC!$I$6,AA1028&gt;Unit_Value_Review_QC!$I$5),"REVIEW","WITHIN_BAND"))</f>
        <v>WITHIN_BAND</v>
      </c>
    </row>
    <row r="1029" spans="1:28">
      <c r="A1029" s="1" t="s">
        <v>1415</v>
      </c>
      <c r="B1029" s="6">
        <v>44228</v>
      </c>
      <c r="C1029" s="1">
        <v>202102</v>
      </c>
      <c r="D1029" s="1">
        <v>2021</v>
      </c>
      <c r="E1029" s="1">
        <v>2</v>
      </c>
      <c r="F1029" s="4" t="s">
        <v>271</v>
      </c>
      <c r="G1029" s="4" t="s">
        <v>273</v>
      </c>
      <c r="H1029" s="1">
        <v>690</v>
      </c>
      <c r="I1029" s="4" t="s">
        <v>319</v>
      </c>
      <c r="J1029" s="1" t="s">
        <v>320</v>
      </c>
      <c r="K1029" s="1" t="s">
        <v>383</v>
      </c>
      <c r="L1029" s="1">
        <v>3</v>
      </c>
      <c r="M1029" s="1">
        <v>1</v>
      </c>
      <c r="N1029" s="1" t="s">
        <v>384</v>
      </c>
      <c r="O1029" s="1" t="s">
        <v>385</v>
      </c>
      <c r="P1029" s="1">
        <v>0</v>
      </c>
      <c r="Q1029" s="8">
        <v>739721</v>
      </c>
      <c r="R1029" s="8">
        <v>66912</v>
      </c>
      <c r="S1029" s="8">
        <v>140436</v>
      </c>
      <c r="T1029" s="8" t="s">
        <v>386</v>
      </c>
      <c r="U1029" s="9">
        <f>IF(R1029&gt;0,Q1029/R1029,"")</f>
        <v>11.055132113821138</v>
      </c>
      <c r="V1029" s="10">
        <f>SUMIFS(fct_world_monthly!$J$2:$J$361,fct_world_monthly!$C$2:$C$361,C1029,fct_world_monthly!$F$2:$F$361,F1029)</f>
        <v>20339606</v>
      </c>
      <c r="W1029" s="11">
        <f>IF(V1029&gt;0,Q1029/V1029,"")</f>
        <v>3.6368501926733486E-2</v>
      </c>
      <c r="X1029" s="1" t="s">
        <v>232</v>
      </c>
      <c r="Y1029" s="1" t="s">
        <v>166</v>
      </c>
      <c r="Z1029" s="19">
        <f>IF(U1029="","",SUMIFS(Unit_Value_Review_QC!$K$10:$K$53,Unit_Value_Review_QC!$I$10:$I$53,"PARTNER|"&amp;F1029&amp;"|"&amp;I1029))</f>
        <v>24.149636282520802</v>
      </c>
      <c r="AA1029" s="20">
        <f>IFERROR(U1029/Z1029,"")</f>
        <v>0.45777634016884555</v>
      </c>
      <c r="AB1029" s="4" t="str">
        <f>IF(OR(N1029&lt;&gt;"REPORTED",U1029=""),"NOT_APPLICABLE",IF(OR(AA1029&lt;Unit_Value_Review_QC!$I$6,AA1029&gt;Unit_Value_Review_QC!$I$5),"REVIEW","WITHIN_BAND"))</f>
        <v>WITHIN_BAND</v>
      </c>
    </row>
    <row r="1030" spans="1:28">
      <c r="A1030" s="1" t="s">
        <v>1416</v>
      </c>
      <c r="B1030" s="6">
        <v>44228</v>
      </c>
      <c r="C1030" s="1">
        <v>202102</v>
      </c>
      <c r="D1030" s="1">
        <v>2021</v>
      </c>
      <c r="E1030" s="1">
        <v>2</v>
      </c>
      <c r="F1030" s="4" t="s">
        <v>271</v>
      </c>
      <c r="G1030" s="4" t="s">
        <v>273</v>
      </c>
      <c r="H1030" s="1">
        <v>696</v>
      </c>
      <c r="I1030" s="4" t="s">
        <v>322</v>
      </c>
      <c r="J1030" s="1" t="s">
        <v>323</v>
      </c>
      <c r="K1030" s="1" t="s">
        <v>383</v>
      </c>
      <c r="L1030" s="1">
        <v>3</v>
      </c>
      <c r="M1030" s="1">
        <v>1</v>
      </c>
      <c r="N1030" s="1" t="s">
        <v>384</v>
      </c>
      <c r="O1030" s="1" t="s">
        <v>385</v>
      </c>
      <c r="P1030" s="1">
        <v>0</v>
      </c>
      <c r="Q1030" s="8">
        <v>126198</v>
      </c>
      <c r="R1030" s="8">
        <v>9024</v>
      </c>
      <c r="S1030" s="8">
        <v>20520</v>
      </c>
      <c r="T1030" s="8" t="s">
        <v>386</v>
      </c>
      <c r="U1030" s="9">
        <f>IF(R1030&gt;0,Q1030/R1030,"")</f>
        <v>13.98470744680851</v>
      </c>
      <c r="V1030" s="10">
        <f>SUMIFS(fct_world_monthly!$J$2:$J$361,fct_world_monthly!$C$2:$C$361,C1030,fct_world_monthly!$F$2:$F$361,F1030)</f>
        <v>20339606</v>
      </c>
      <c r="W1030" s="11">
        <f>IF(V1030&gt;0,Q1030/V1030,"")</f>
        <v>6.2045449651286265E-3</v>
      </c>
      <c r="X1030" s="1" t="s">
        <v>232</v>
      </c>
      <c r="Y1030" s="1" t="s">
        <v>166</v>
      </c>
      <c r="Z1030" s="19">
        <f>IF(U1030="","",SUMIFS(Unit_Value_Review_QC!$K$10:$K$53,Unit_Value_Review_QC!$I$10:$I$53,"PARTNER|"&amp;F1030&amp;"|"&amp;I1030))</f>
        <v>19.130986055641273</v>
      </c>
      <c r="AA1030" s="20">
        <f>IFERROR(U1030/Z1030,"")</f>
        <v>0.73099773352690056</v>
      </c>
      <c r="AB1030" s="4" t="str">
        <f>IF(OR(N1030&lt;&gt;"REPORTED",U1030=""),"NOT_APPLICABLE",IF(OR(AA1030&lt;Unit_Value_Review_QC!$I$6,AA1030&gt;Unit_Value_Review_QC!$I$5),"REVIEW","WITHIN_BAND"))</f>
        <v>WITHIN_BAND</v>
      </c>
    </row>
    <row r="1031" spans="1:28">
      <c r="A1031" s="1" t="s">
        <v>1417</v>
      </c>
      <c r="B1031" s="6">
        <v>44228</v>
      </c>
      <c r="C1031" s="1">
        <v>202102</v>
      </c>
      <c r="D1031" s="1">
        <v>2021</v>
      </c>
      <c r="E1031" s="1">
        <v>2</v>
      </c>
      <c r="F1031" s="4" t="s">
        <v>271</v>
      </c>
      <c r="G1031" s="4" t="s">
        <v>273</v>
      </c>
      <c r="H1031" s="1">
        <v>720</v>
      </c>
      <c r="I1031" s="4" t="s">
        <v>325</v>
      </c>
      <c r="J1031" s="1" t="s">
        <v>326</v>
      </c>
      <c r="K1031" s="1" t="s">
        <v>383</v>
      </c>
      <c r="L1031" s="1">
        <v>3</v>
      </c>
      <c r="M1031" s="1">
        <v>1</v>
      </c>
      <c r="N1031" s="1" t="s">
        <v>384</v>
      </c>
      <c r="O1031" s="1" t="s">
        <v>385</v>
      </c>
      <c r="P1031" s="1">
        <v>0</v>
      </c>
      <c r="Q1031" s="8">
        <v>6338475</v>
      </c>
      <c r="R1031" s="8">
        <v>254149</v>
      </c>
      <c r="S1031" s="8">
        <v>824467</v>
      </c>
      <c r="T1031" s="8" t="s">
        <v>386</v>
      </c>
      <c r="U1031" s="9">
        <f>IF(R1031&gt;0,Q1031/R1031,"")</f>
        <v>24.939995829218294</v>
      </c>
      <c r="V1031" s="10">
        <f>SUMIFS(fct_world_monthly!$J$2:$J$361,fct_world_monthly!$C$2:$C$361,C1031,fct_world_monthly!$F$2:$F$361,F1031)</f>
        <v>20339606</v>
      </c>
      <c r="W1031" s="11">
        <f>IF(V1031&gt;0,Q1031/V1031,"")</f>
        <v>0.31163214272685519</v>
      </c>
      <c r="X1031" s="1" t="s">
        <v>232</v>
      </c>
      <c r="Y1031" s="1" t="s">
        <v>166</v>
      </c>
      <c r="Z1031" s="19">
        <f>IF(U1031="","",SUMIFS(Unit_Value_Review_QC!$K$10:$K$53,Unit_Value_Review_QC!$I$10:$I$53,"PARTNER|"&amp;F1031&amp;"|"&amp;I1031))</f>
        <v>27.635683246354834</v>
      </c>
      <c r="AA1031" s="20">
        <f>IFERROR(U1031/Z1031,"")</f>
        <v>0.90245627751967727</v>
      </c>
      <c r="AB1031" s="4" t="str">
        <f>IF(OR(N1031&lt;&gt;"REPORTED",U1031=""),"NOT_APPLICABLE",IF(OR(AA1031&lt;Unit_Value_Review_QC!$I$6,AA1031&gt;Unit_Value_Review_QC!$I$5),"REVIEW","WITHIN_BAND"))</f>
        <v>WITHIN_BAND</v>
      </c>
    </row>
    <row r="1032" spans="1:28">
      <c r="A1032" s="1" t="s">
        <v>1418</v>
      </c>
      <c r="B1032" s="6">
        <v>44228</v>
      </c>
      <c r="C1032" s="1">
        <v>202102</v>
      </c>
      <c r="D1032" s="1">
        <v>2021</v>
      </c>
      <c r="E1032" s="1">
        <v>2</v>
      </c>
      <c r="F1032" s="4" t="s">
        <v>278</v>
      </c>
      <c r="G1032" s="4" t="s">
        <v>279</v>
      </c>
      <c r="H1032" s="1">
        <v>52</v>
      </c>
      <c r="I1032" s="4" t="s">
        <v>296</v>
      </c>
      <c r="J1032" s="1" t="s">
        <v>297</v>
      </c>
      <c r="K1032" s="1" t="s">
        <v>383</v>
      </c>
      <c r="L1032" s="1">
        <v>3</v>
      </c>
      <c r="M1032" s="1">
        <v>1</v>
      </c>
      <c r="N1032" s="1" t="s">
        <v>384</v>
      </c>
      <c r="O1032" s="1" t="s">
        <v>385</v>
      </c>
      <c r="P1032" s="1">
        <v>0</v>
      </c>
      <c r="Q1032" s="8">
        <v>911834</v>
      </c>
      <c r="R1032" s="8">
        <v>26996</v>
      </c>
      <c r="S1032" s="8">
        <v>99414</v>
      </c>
      <c r="T1032" s="8" t="s">
        <v>386</v>
      </c>
      <c r="U1032" s="9">
        <f>IF(R1032&gt;0,Q1032/R1032,"")</f>
        <v>33.776633575344498</v>
      </c>
      <c r="V1032" s="10">
        <f>SUMIFS(fct_world_monthly!$J$2:$J$361,fct_world_monthly!$C$2:$C$361,C1032,fct_world_monthly!$F$2:$F$361,F1032)</f>
        <v>12356551</v>
      </c>
      <c r="W1032" s="11">
        <f>IF(V1032&gt;0,Q1032/V1032,"")</f>
        <v>7.3793569095453898E-2</v>
      </c>
      <c r="X1032" s="1" t="s">
        <v>232</v>
      </c>
      <c r="Y1032" s="1" t="s">
        <v>166</v>
      </c>
      <c r="Z1032" s="19">
        <f>IF(U1032="","",SUMIFS(Unit_Value_Review_QC!$K$10:$K$53,Unit_Value_Review_QC!$I$10:$I$53,"PARTNER|"&amp;F1032&amp;"|"&amp;I1032))</f>
        <v>35.036766549381447</v>
      </c>
      <c r="AA1032" s="20">
        <f>IFERROR(U1032/Z1032,"")</f>
        <v>0.96403398206678415</v>
      </c>
      <c r="AB1032" s="4" t="str">
        <f>IF(OR(N1032&lt;&gt;"REPORTED",U1032=""),"NOT_APPLICABLE",IF(OR(AA1032&lt;Unit_Value_Review_QC!$I$6,AA1032&gt;Unit_Value_Review_QC!$I$5),"REVIEW","WITHIN_BAND"))</f>
        <v>WITHIN_BAND</v>
      </c>
    </row>
    <row r="1033" spans="1:28">
      <c r="A1033" s="1" t="s">
        <v>1419</v>
      </c>
      <c r="B1033" s="6">
        <v>44228</v>
      </c>
      <c r="C1033" s="1">
        <v>202102</v>
      </c>
      <c r="D1033" s="1">
        <v>2021</v>
      </c>
      <c r="E1033" s="1">
        <v>2</v>
      </c>
      <c r="F1033" s="4" t="s">
        <v>278</v>
      </c>
      <c r="G1033" s="4" t="s">
        <v>279</v>
      </c>
      <c r="H1033" s="1">
        <v>204</v>
      </c>
      <c r="I1033" s="4" t="s">
        <v>301</v>
      </c>
      <c r="J1033" s="1" t="s">
        <v>302</v>
      </c>
      <c r="K1033" s="1" t="s">
        <v>383</v>
      </c>
      <c r="L1033" s="1">
        <v>3</v>
      </c>
      <c r="M1033" s="1">
        <v>1</v>
      </c>
      <c r="N1033" s="1" t="s">
        <v>384</v>
      </c>
      <c r="O1033" s="1" t="s">
        <v>385</v>
      </c>
      <c r="P1033" s="1">
        <v>0</v>
      </c>
      <c r="Q1033" s="8">
        <v>57474</v>
      </c>
      <c r="R1033" s="8">
        <v>1526</v>
      </c>
      <c r="S1033" s="8">
        <v>7158</v>
      </c>
      <c r="T1033" s="8" t="s">
        <v>386</v>
      </c>
      <c r="U1033" s="9">
        <f>IF(R1033&gt;0,Q1033/R1033,"")</f>
        <v>37.663171690694625</v>
      </c>
      <c r="V1033" s="10">
        <f>SUMIFS(fct_world_monthly!$J$2:$J$361,fct_world_monthly!$C$2:$C$361,C1033,fct_world_monthly!$F$2:$F$361,F1033)</f>
        <v>12356551</v>
      </c>
      <c r="W1033" s="11">
        <f>IF(V1033&gt;0,Q1033/V1033,"")</f>
        <v>4.6512979228588948E-3</v>
      </c>
      <c r="X1033" s="1" t="s">
        <v>232</v>
      </c>
      <c r="Y1033" s="1" t="s">
        <v>166</v>
      </c>
      <c r="Z1033" s="19">
        <f>IF(U1033="","",SUMIFS(Unit_Value_Review_QC!$K$10:$K$53,Unit_Value_Review_QC!$I$10:$I$53,"PARTNER|"&amp;F1033&amp;"|"&amp;I1033))</f>
        <v>33.195880622110131</v>
      </c>
      <c r="AA1033" s="20">
        <f>IFERROR(U1033/Z1033,"")</f>
        <v>1.1345736574799299</v>
      </c>
      <c r="AB1033" s="4" t="str">
        <f>IF(OR(N1033&lt;&gt;"REPORTED",U1033=""),"NOT_APPLICABLE",IF(OR(AA1033&lt;Unit_Value_Review_QC!$I$6,AA1033&gt;Unit_Value_Review_QC!$I$5),"REVIEW","WITHIN_BAND"))</f>
        <v>WITHIN_BAND</v>
      </c>
    </row>
    <row r="1034" spans="1:28">
      <c r="A1034" s="1" t="s">
        <v>1420</v>
      </c>
      <c r="B1034" s="6">
        <v>44228</v>
      </c>
      <c r="C1034" s="1">
        <v>202102</v>
      </c>
      <c r="D1034" s="1">
        <v>2021</v>
      </c>
      <c r="E1034" s="1">
        <v>2</v>
      </c>
      <c r="F1034" s="4" t="s">
        <v>278</v>
      </c>
      <c r="G1034" s="4" t="s">
        <v>279</v>
      </c>
      <c r="H1034" s="1">
        <v>662</v>
      </c>
      <c r="I1034" s="4" t="s">
        <v>304</v>
      </c>
      <c r="J1034" s="1" t="s">
        <v>305</v>
      </c>
      <c r="K1034" s="1" t="s">
        <v>383</v>
      </c>
      <c r="L1034" s="1">
        <v>3</v>
      </c>
      <c r="M1034" s="1">
        <v>1</v>
      </c>
      <c r="N1034" s="1" t="s">
        <v>384</v>
      </c>
      <c r="O1034" s="1" t="s">
        <v>385</v>
      </c>
      <c r="P1034" s="1">
        <v>0</v>
      </c>
      <c r="Q1034" s="8">
        <v>54578</v>
      </c>
      <c r="R1034" s="8">
        <v>1996</v>
      </c>
      <c r="S1034" s="8">
        <v>6142</v>
      </c>
      <c r="T1034" s="8" t="s">
        <v>386</v>
      </c>
      <c r="U1034" s="9">
        <f>IF(R1034&gt;0,Q1034/R1034,"")</f>
        <v>27.3436873747495</v>
      </c>
      <c r="V1034" s="10">
        <f>SUMIFS(fct_world_monthly!$J$2:$J$361,fct_world_monthly!$C$2:$C$361,C1034,fct_world_monthly!$F$2:$F$361,F1034)</f>
        <v>12356551</v>
      </c>
      <c r="W1034" s="11">
        <f>IF(V1034&gt;0,Q1034/V1034,"")</f>
        <v>4.4169283160001528E-3</v>
      </c>
      <c r="X1034" s="1" t="s">
        <v>232</v>
      </c>
      <c r="Y1034" s="1" t="s">
        <v>166</v>
      </c>
      <c r="Z1034" s="19">
        <f>IF(U1034="","",SUMIFS(Unit_Value_Review_QC!$K$10:$K$53,Unit_Value_Review_QC!$I$10:$I$53,"PARTNER|"&amp;F1034&amp;"|"&amp;I1034))</f>
        <v>11.552282298889692</v>
      </c>
      <c r="AA1034" s="20">
        <f>IFERROR(U1034/Z1034,"")</f>
        <v>2.3669511069148252</v>
      </c>
      <c r="AB1034" s="4" t="str">
        <f>IF(OR(N1034&lt;&gt;"REPORTED",U1034=""),"NOT_APPLICABLE",IF(OR(AA1034&lt;Unit_Value_Review_QC!$I$6,AA1034&gt;Unit_Value_Review_QC!$I$5),"REVIEW","WITHIN_BAND"))</f>
        <v>WITHIN_BAND</v>
      </c>
    </row>
    <row r="1035" spans="1:28">
      <c r="A1035" s="1" t="s">
        <v>1421</v>
      </c>
      <c r="B1035" s="6">
        <v>44228</v>
      </c>
      <c r="C1035" s="1">
        <v>202102</v>
      </c>
      <c r="D1035" s="1">
        <v>2021</v>
      </c>
      <c r="E1035" s="1">
        <v>2</v>
      </c>
      <c r="F1035" s="4" t="s">
        <v>278</v>
      </c>
      <c r="G1035" s="4" t="s">
        <v>279</v>
      </c>
      <c r="H1035" s="1">
        <v>664</v>
      </c>
      <c r="I1035" s="4" t="s">
        <v>307</v>
      </c>
      <c r="J1035" s="1" t="s">
        <v>308</v>
      </c>
      <c r="K1035" s="1" t="s">
        <v>383</v>
      </c>
      <c r="L1035" s="1">
        <v>3</v>
      </c>
      <c r="M1035" s="1">
        <v>1</v>
      </c>
      <c r="N1035" s="1" t="s">
        <v>384</v>
      </c>
      <c r="O1035" s="1" t="s">
        <v>385</v>
      </c>
      <c r="P1035" s="1">
        <v>0</v>
      </c>
      <c r="Q1035" s="8">
        <v>1477706</v>
      </c>
      <c r="R1035" s="8">
        <v>89954</v>
      </c>
      <c r="S1035" s="8">
        <v>294350</v>
      </c>
      <c r="T1035" s="8" t="s">
        <v>386</v>
      </c>
      <c r="U1035" s="9">
        <f>IF(R1035&gt;0,Q1035/R1035,"")</f>
        <v>16.427351757564978</v>
      </c>
      <c r="V1035" s="10">
        <f>SUMIFS(fct_world_monthly!$J$2:$J$361,fct_world_monthly!$C$2:$C$361,C1035,fct_world_monthly!$F$2:$F$361,F1035)</f>
        <v>12356551</v>
      </c>
      <c r="W1035" s="11">
        <f>IF(V1035&gt;0,Q1035/V1035,"")</f>
        <v>0.1195888723317696</v>
      </c>
      <c r="X1035" s="1" t="s">
        <v>232</v>
      </c>
      <c r="Y1035" s="1" t="s">
        <v>166</v>
      </c>
      <c r="Z1035" s="19">
        <f>IF(U1035="","",SUMIFS(Unit_Value_Review_QC!$K$10:$K$53,Unit_Value_Review_QC!$I$10:$I$53,"PARTNER|"&amp;F1035&amp;"|"&amp;I1035))</f>
        <v>20.753901094655859</v>
      </c>
      <c r="AA1035" s="20">
        <f>IFERROR(U1035/Z1035,"")</f>
        <v>0.79153079137468907</v>
      </c>
      <c r="AB1035" s="4" t="str">
        <f>IF(OR(N1035&lt;&gt;"REPORTED",U1035=""),"NOT_APPLICABLE",IF(OR(AA1035&lt;Unit_Value_Review_QC!$I$6,AA1035&gt;Unit_Value_Review_QC!$I$5),"REVIEW","WITHIN_BAND"))</f>
        <v>WITHIN_BAND</v>
      </c>
    </row>
    <row r="1036" spans="1:28">
      <c r="A1036" s="1" t="s">
        <v>1422</v>
      </c>
      <c r="B1036" s="6">
        <v>44228</v>
      </c>
      <c r="C1036" s="1">
        <v>202102</v>
      </c>
      <c r="D1036" s="1">
        <v>2021</v>
      </c>
      <c r="E1036" s="1">
        <v>2</v>
      </c>
      <c r="F1036" s="4" t="s">
        <v>278</v>
      </c>
      <c r="G1036" s="4" t="s">
        <v>279</v>
      </c>
      <c r="H1036" s="1">
        <v>666</v>
      </c>
      <c r="I1036" s="4" t="s">
        <v>310</v>
      </c>
      <c r="J1036" s="1" t="s">
        <v>311</v>
      </c>
      <c r="K1036" s="1" t="s">
        <v>383</v>
      </c>
      <c r="L1036" s="1">
        <v>3</v>
      </c>
      <c r="M1036" s="1">
        <v>1</v>
      </c>
      <c r="N1036" s="1" t="s">
        <v>384</v>
      </c>
      <c r="O1036" s="1" t="s">
        <v>385</v>
      </c>
      <c r="P1036" s="1">
        <v>0</v>
      </c>
      <c r="Q1036" s="8">
        <v>3484954</v>
      </c>
      <c r="R1036" s="8">
        <v>228750</v>
      </c>
      <c r="S1036" s="8">
        <v>768374</v>
      </c>
      <c r="T1036" s="8" t="s">
        <v>386</v>
      </c>
      <c r="U1036" s="9">
        <f>IF(R1036&gt;0,Q1036/R1036,"")</f>
        <v>15.234771584699454</v>
      </c>
      <c r="V1036" s="10">
        <f>SUMIFS(fct_world_monthly!$J$2:$J$361,fct_world_monthly!$C$2:$C$361,C1036,fct_world_monthly!$F$2:$F$361,F1036)</f>
        <v>12356551</v>
      </c>
      <c r="W1036" s="11">
        <f>IF(V1036&gt;0,Q1036/V1036,"")</f>
        <v>0.28203290707900613</v>
      </c>
      <c r="X1036" s="1" t="s">
        <v>232</v>
      </c>
      <c r="Y1036" s="1" t="s">
        <v>166</v>
      </c>
      <c r="Z1036" s="19">
        <f>IF(U1036="","",SUMIFS(Unit_Value_Review_QC!$K$10:$K$53,Unit_Value_Review_QC!$I$10:$I$53,"PARTNER|"&amp;F1036&amp;"|"&amp;I1036))</f>
        <v>16.653214733323903</v>
      </c>
      <c r="AA1036" s="20">
        <f>IFERROR(U1036/Z1036,"")</f>
        <v>0.91482466470656409</v>
      </c>
      <c r="AB1036" s="4" t="str">
        <f>IF(OR(N1036&lt;&gt;"REPORTED",U1036=""),"NOT_APPLICABLE",IF(OR(AA1036&lt;Unit_Value_Review_QC!$I$6,AA1036&gt;Unit_Value_Review_QC!$I$5),"REVIEW","WITHIN_BAND"))</f>
        <v>WITHIN_BAND</v>
      </c>
    </row>
    <row r="1037" spans="1:28">
      <c r="A1037" s="1" t="s">
        <v>1423</v>
      </c>
      <c r="B1037" s="6">
        <v>44228</v>
      </c>
      <c r="C1037" s="1">
        <v>202102</v>
      </c>
      <c r="D1037" s="1">
        <v>2021</v>
      </c>
      <c r="E1037" s="1">
        <v>2</v>
      </c>
      <c r="F1037" s="4" t="s">
        <v>278</v>
      </c>
      <c r="G1037" s="4" t="s">
        <v>279</v>
      </c>
      <c r="H1037" s="1">
        <v>669</v>
      </c>
      <c r="I1037" s="4" t="s">
        <v>313</v>
      </c>
      <c r="J1037" s="1" t="s">
        <v>314</v>
      </c>
      <c r="K1037" s="1" t="s">
        <v>383</v>
      </c>
      <c r="L1037" s="1">
        <v>3</v>
      </c>
      <c r="M1037" s="1">
        <v>1</v>
      </c>
      <c r="N1037" s="1" t="s">
        <v>384</v>
      </c>
      <c r="O1037" s="1" t="s">
        <v>385</v>
      </c>
      <c r="P1037" s="1">
        <v>0</v>
      </c>
      <c r="Q1037" s="8">
        <v>135264</v>
      </c>
      <c r="R1037" s="8">
        <v>6946</v>
      </c>
      <c r="S1037" s="8">
        <v>24348</v>
      </c>
      <c r="T1037" s="8" t="s">
        <v>386</v>
      </c>
      <c r="U1037" s="9">
        <f>IF(R1037&gt;0,Q1037/R1037,"")</f>
        <v>19.47365390152606</v>
      </c>
      <c r="V1037" s="10">
        <f>SUMIFS(fct_world_monthly!$J$2:$J$361,fct_world_monthly!$C$2:$C$361,C1037,fct_world_monthly!$F$2:$F$361,F1037)</f>
        <v>12356551</v>
      </c>
      <c r="W1037" s="11">
        <f>IF(V1037&gt;0,Q1037/V1037,"")</f>
        <v>1.0946743957921591E-2</v>
      </c>
      <c r="X1037" s="1" t="s">
        <v>232</v>
      </c>
      <c r="Y1037" s="1" t="s">
        <v>166</v>
      </c>
      <c r="Z1037" s="19">
        <f>IF(U1037="","",SUMIFS(Unit_Value_Review_QC!$K$10:$K$53,Unit_Value_Review_QC!$I$10:$I$53,"PARTNER|"&amp;F1037&amp;"|"&amp;I1037))</f>
        <v>20.668787815742178</v>
      </c>
      <c r="AA1037" s="20">
        <f>IFERROR(U1037/Z1037,"")</f>
        <v>0.9421768743832255</v>
      </c>
      <c r="AB1037" s="4" t="str">
        <f>IF(OR(N1037&lt;&gt;"REPORTED",U1037=""),"NOT_APPLICABLE",IF(OR(AA1037&lt;Unit_Value_Review_QC!$I$6,AA1037&gt;Unit_Value_Review_QC!$I$5),"REVIEW","WITHIN_BAND"))</f>
        <v>WITHIN_BAND</v>
      </c>
    </row>
    <row r="1038" spans="1:28">
      <c r="A1038" s="1" t="s">
        <v>1424</v>
      </c>
      <c r="B1038" s="6">
        <v>44228</v>
      </c>
      <c r="C1038" s="1">
        <v>202102</v>
      </c>
      <c r="D1038" s="1">
        <v>2021</v>
      </c>
      <c r="E1038" s="1">
        <v>2</v>
      </c>
      <c r="F1038" s="4" t="s">
        <v>278</v>
      </c>
      <c r="G1038" s="4" t="s">
        <v>279</v>
      </c>
      <c r="H1038" s="1">
        <v>676</v>
      </c>
      <c r="I1038" s="4" t="s">
        <v>316</v>
      </c>
      <c r="J1038" s="1" t="s">
        <v>317</v>
      </c>
      <c r="K1038" s="1" t="s">
        <v>383</v>
      </c>
      <c r="L1038" s="1">
        <v>3</v>
      </c>
      <c r="M1038" s="1">
        <v>1</v>
      </c>
      <c r="N1038" s="1" t="s">
        <v>384</v>
      </c>
      <c r="O1038" s="1" t="s">
        <v>385</v>
      </c>
      <c r="P1038" s="1">
        <v>0</v>
      </c>
      <c r="Q1038" s="8">
        <v>47543</v>
      </c>
      <c r="R1038" s="8">
        <v>2184</v>
      </c>
      <c r="S1038" s="8">
        <v>8151</v>
      </c>
      <c r="T1038" s="8" t="s">
        <v>386</v>
      </c>
      <c r="U1038" s="9">
        <f>IF(R1038&gt;0,Q1038/R1038,"")</f>
        <v>21.768772893772894</v>
      </c>
      <c r="V1038" s="10">
        <f>SUMIFS(fct_world_monthly!$J$2:$J$361,fct_world_monthly!$C$2:$C$361,C1038,fct_world_monthly!$F$2:$F$361,F1038)</f>
        <v>12356551</v>
      </c>
      <c r="W1038" s="11">
        <f>IF(V1038&gt;0,Q1038/V1038,"")</f>
        <v>3.8475946888415708E-3</v>
      </c>
      <c r="X1038" s="1" t="s">
        <v>232</v>
      </c>
      <c r="Y1038" s="1" t="s">
        <v>166</v>
      </c>
      <c r="Z1038" s="19">
        <f>IF(U1038="","",SUMIFS(Unit_Value_Review_QC!$K$10:$K$53,Unit_Value_Review_QC!$I$10:$I$53,"PARTNER|"&amp;F1038&amp;"|"&amp;I1038))</f>
        <v>22.71683967704729</v>
      </c>
      <c r="AA1038" s="20">
        <f>IFERROR(U1038/Z1038,"")</f>
        <v>0.95826590332314987</v>
      </c>
      <c r="AB1038" s="4" t="str">
        <f>IF(OR(N1038&lt;&gt;"REPORTED",U1038=""),"NOT_APPLICABLE",IF(OR(AA1038&lt;Unit_Value_Review_QC!$I$6,AA1038&gt;Unit_Value_Review_QC!$I$5),"REVIEW","WITHIN_BAND"))</f>
        <v>WITHIN_BAND</v>
      </c>
    </row>
    <row r="1039" spans="1:28">
      <c r="A1039" s="1" t="s">
        <v>1425</v>
      </c>
      <c r="B1039" s="6">
        <v>44228</v>
      </c>
      <c r="C1039" s="1">
        <v>202102</v>
      </c>
      <c r="D1039" s="1">
        <v>2021</v>
      </c>
      <c r="E1039" s="1">
        <v>2</v>
      </c>
      <c r="F1039" s="4" t="s">
        <v>278</v>
      </c>
      <c r="G1039" s="4" t="s">
        <v>279</v>
      </c>
      <c r="H1039" s="1">
        <v>690</v>
      </c>
      <c r="I1039" s="4" t="s">
        <v>319</v>
      </c>
      <c r="J1039" s="1" t="s">
        <v>320</v>
      </c>
      <c r="K1039" s="1" t="s">
        <v>383</v>
      </c>
      <c r="L1039" s="1">
        <v>3</v>
      </c>
      <c r="M1039" s="1">
        <v>1</v>
      </c>
      <c r="N1039" s="1" t="s">
        <v>384</v>
      </c>
      <c r="O1039" s="1" t="s">
        <v>385</v>
      </c>
      <c r="P1039" s="1">
        <v>0</v>
      </c>
      <c r="Q1039" s="8">
        <v>419489</v>
      </c>
      <c r="R1039" s="8">
        <v>19900</v>
      </c>
      <c r="S1039" s="8">
        <v>53967</v>
      </c>
      <c r="T1039" s="8" t="s">
        <v>386</v>
      </c>
      <c r="U1039" s="9">
        <f>IF(R1039&gt;0,Q1039/R1039,"")</f>
        <v>21.079849246231156</v>
      </c>
      <c r="V1039" s="10">
        <f>SUMIFS(fct_world_monthly!$J$2:$J$361,fct_world_monthly!$C$2:$C$361,C1039,fct_world_monthly!$F$2:$F$361,F1039)</f>
        <v>12356551</v>
      </c>
      <c r="W1039" s="11">
        <f>IF(V1039&gt;0,Q1039/V1039,"")</f>
        <v>3.3948712711176443E-2</v>
      </c>
      <c r="X1039" s="1" t="s">
        <v>232</v>
      </c>
      <c r="Y1039" s="1" t="s">
        <v>166</v>
      </c>
      <c r="Z1039" s="19">
        <f>IF(U1039="","",SUMIFS(Unit_Value_Review_QC!$K$10:$K$53,Unit_Value_Review_QC!$I$10:$I$53,"PARTNER|"&amp;F1039&amp;"|"&amp;I1039))</f>
        <v>28.158453665195097</v>
      </c>
      <c r="AA1039" s="20">
        <f>IFERROR(U1039/Z1039,"")</f>
        <v>0.74861530028854673</v>
      </c>
      <c r="AB1039" s="4" t="str">
        <f>IF(OR(N1039&lt;&gt;"REPORTED",U1039=""),"NOT_APPLICABLE",IF(OR(AA1039&lt;Unit_Value_Review_QC!$I$6,AA1039&gt;Unit_Value_Review_QC!$I$5),"REVIEW","WITHIN_BAND"))</f>
        <v>WITHIN_BAND</v>
      </c>
    </row>
    <row r="1040" spans="1:28">
      <c r="A1040" s="1" t="s">
        <v>1426</v>
      </c>
      <c r="B1040" s="6">
        <v>44228</v>
      </c>
      <c r="C1040" s="1">
        <v>202102</v>
      </c>
      <c r="D1040" s="1">
        <v>2021</v>
      </c>
      <c r="E1040" s="1">
        <v>2</v>
      </c>
      <c r="F1040" s="4" t="s">
        <v>278</v>
      </c>
      <c r="G1040" s="4" t="s">
        <v>279</v>
      </c>
      <c r="H1040" s="1">
        <v>696</v>
      </c>
      <c r="I1040" s="4" t="s">
        <v>322</v>
      </c>
      <c r="J1040" s="1" t="s">
        <v>323</v>
      </c>
      <c r="K1040" s="1" t="s">
        <v>383</v>
      </c>
      <c r="L1040" s="1">
        <v>3</v>
      </c>
      <c r="M1040" s="1">
        <v>1</v>
      </c>
      <c r="N1040" s="1" t="s">
        <v>384</v>
      </c>
      <c r="O1040" s="1" t="s">
        <v>385</v>
      </c>
      <c r="P1040" s="1">
        <v>0</v>
      </c>
      <c r="Q1040" s="8">
        <v>467162</v>
      </c>
      <c r="R1040" s="8">
        <v>19152</v>
      </c>
      <c r="S1040" s="8">
        <v>59641</v>
      </c>
      <c r="T1040" s="8" t="s">
        <v>386</v>
      </c>
      <c r="U1040" s="9">
        <f>IF(R1040&gt;0,Q1040/R1040,"")</f>
        <v>24.392335004177109</v>
      </c>
      <c r="V1040" s="10">
        <f>SUMIFS(fct_world_monthly!$J$2:$J$361,fct_world_monthly!$C$2:$C$361,C1040,fct_world_monthly!$F$2:$F$361,F1040)</f>
        <v>12356551</v>
      </c>
      <c r="W1040" s="11">
        <f>IF(V1040&gt;0,Q1040/V1040,"")</f>
        <v>3.7806828135132531E-2</v>
      </c>
      <c r="X1040" s="1" t="s">
        <v>232</v>
      </c>
      <c r="Y1040" s="1" t="s">
        <v>166</v>
      </c>
      <c r="Z1040" s="19">
        <f>IF(U1040="","",SUMIFS(Unit_Value_Review_QC!$K$10:$K$53,Unit_Value_Review_QC!$I$10:$I$53,"PARTNER|"&amp;F1040&amp;"|"&amp;I1040))</f>
        <v>25.266638688646662</v>
      </c>
      <c r="AA1040" s="20">
        <f>IFERROR(U1040/Z1040,"")</f>
        <v>0.96539691348567025</v>
      </c>
      <c r="AB1040" s="4" t="str">
        <f>IF(OR(N1040&lt;&gt;"REPORTED",U1040=""),"NOT_APPLICABLE",IF(OR(AA1040&lt;Unit_Value_Review_QC!$I$6,AA1040&gt;Unit_Value_Review_QC!$I$5),"REVIEW","WITHIN_BAND"))</f>
        <v>WITHIN_BAND</v>
      </c>
    </row>
    <row r="1041" spans="1:28">
      <c r="A1041" s="1" t="s">
        <v>1427</v>
      </c>
      <c r="B1041" s="6">
        <v>44228</v>
      </c>
      <c r="C1041" s="1">
        <v>202102</v>
      </c>
      <c r="D1041" s="1">
        <v>2021</v>
      </c>
      <c r="E1041" s="1">
        <v>2</v>
      </c>
      <c r="F1041" s="4" t="s">
        <v>278</v>
      </c>
      <c r="G1041" s="4" t="s">
        <v>279</v>
      </c>
      <c r="H1041" s="1">
        <v>720</v>
      </c>
      <c r="I1041" s="4" t="s">
        <v>325</v>
      </c>
      <c r="J1041" s="1" t="s">
        <v>326</v>
      </c>
      <c r="K1041" s="1" t="s">
        <v>383</v>
      </c>
      <c r="L1041" s="1">
        <v>3</v>
      </c>
      <c r="M1041" s="1">
        <v>1</v>
      </c>
      <c r="N1041" s="1" t="s">
        <v>384</v>
      </c>
      <c r="O1041" s="1" t="s">
        <v>385</v>
      </c>
      <c r="P1041" s="1">
        <v>0</v>
      </c>
      <c r="Q1041" s="8">
        <v>589354</v>
      </c>
      <c r="R1041" s="8">
        <v>26593</v>
      </c>
      <c r="S1041" s="8">
        <v>108012</v>
      </c>
      <c r="T1041" s="8" t="s">
        <v>386</v>
      </c>
      <c r="U1041" s="9">
        <f>IF(R1041&gt;0,Q1041/R1041,"")</f>
        <v>22.161997518143874</v>
      </c>
      <c r="V1041" s="10">
        <f>SUMIFS(fct_world_monthly!$J$2:$J$361,fct_world_monthly!$C$2:$C$361,C1041,fct_world_monthly!$F$2:$F$361,F1041)</f>
        <v>12356551</v>
      </c>
      <c r="W1041" s="11">
        <f>IF(V1041&gt;0,Q1041/V1041,"")</f>
        <v>4.7695671712923778E-2</v>
      </c>
      <c r="X1041" s="1" t="s">
        <v>232</v>
      </c>
      <c r="Y1041" s="1" t="s">
        <v>166</v>
      </c>
      <c r="Z1041" s="19">
        <f>IF(U1041="","",SUMIFS(Unit_Value_Review_QC!$K$10:$K$53,Unit_Value_Review_QC!$I$10:$I$53,"PARTNER|"&amp;F1041&amp;"|"&amp;I1041))</f>
        <v>23.211497613909994</v>
      </c>
      <c r="AA1041" s="20">
        <f>IFERROR(U1041/Z1041,"")</f>
        <v>0.95478533469821503</v>
      </c>
      <c r="AB1041" s="4" t="str">
        <f>IF(OR(N1041&lt;&gt;"REPORTED",U1041=""),"NOT_APPLICABLE",IF(OR(AA1041&lt;Unit_Value_Review_QC!$I$6,AA1041&gt;Unit_Value_Review_QC!$I$5),"REVIEW","WITHIN_BAND"))</f>
        <v>WITHIN_BAND</v>
      </c>
    </row>
    <row r="1042" spans="1:28">
      <c r="A1042" s="1" t="s">
        <v>1428</v>
      </c>
      <c r="B1042" s="6">
        <v>44256</v>
      </c>
      <c r="C1042" s="1">
        <v>202103</v>
      </c>
      <c r="D1042" s="1">
        <v>2021</v>
      </c>
      <c r="E1042" s="1">
        <v>3</v>
      </c>
      <c r="F1042" s="4" t="s">
        <v>256</v>
      </c>
      <c r="G1042" s="4" t="s">
        <v>258</v>
      </c>
      <c r="H1042" s="1">
        <v>52</v>
      </c>
      <c r="I1042" s="4" t="s">
        <v>296</v>
      </c>
      <c r="J1042" s="1" t="s">
        <v>297</v>
      </c>
      <c r="K1042" s="1" t="s">
        <v>383</v>
      </c>
      <c r="L1042" s="1">
        <v>3</v>
      </c>
      <c r="M1042" s="1">
        <v>1</v>
      </c>
      <c r="N1042" s="1" t="s">
        <v>384</v>
      </c>
      <c r="O1042" s="1" t="s">
        <v>385</v>
      </c>
      <c r="P1042" s="1">
        <v>0</v>
      </c>
      <c r="Q1042" s="8">
        <v>12044768</v>
      </c>
      <c r="R1042" s="8">
        <v>607339</v>
      </c>
      <c r="S1042" s="8">
        <v>3038264</v>
      </c>
      <c r="T1042" s="8" t="s">
        <v>386</v>
      </c>
      <c r="U1042" s="9">
        <f>IF(R1042&gt;0,Q1042/R1042,"")</f>
        <v>19.832034498031579</v>
      </c>
      <c r="V1042" s="10">
        <f>SUMIFS(fct_world_monthly!$J$2:$J$361,fct_world_monthly!$C$2:$C$361,C1042,fct_world_monthly!$F$2:$F$361,F1042)</f>
        <v>124109280</v>
      </c>
      <c r="W1042" s="11">
        <f>IF(V1042&gt;0,Q1042/V1042,"")</f>
        <v>9.7049696847810257E-2</v>
      </c>
      <c r="X1042" s="1" t="s">
        <v>232</v>
      </c>
      <c r="Y1042" s="1" t="s">
        <v>166</v>
      </c>
      <c r="Z1042" s="19">
        <f>IF(U1042="","",SUMIFS(Unit_Value_Review_QC!$K$10:$K$53,Unit_Value_Review_QC!$I$10:$I$53,"PARTNER|"&amp;F1042&amp;"|"&amp;I1042))</f>
        <v>20.461444760337919</v>
      </c>
      <c r="AA1042" s="20">
        <f>IFERROR(U1042/Z1042,"")</f>
        <v>0.96923920721735268</v>
      </c>
      <c r="AB1042" s="4" t="str">
        <f>IF(OR(N1042&lt;&gt;"REPORTED",U1042=""),"NOT_APPLICABLE",IF(OR(AA1042&lt;Unit_Value_Review_QC!$I$6,AA1042&gt;Unit_Value_Review_QC!$I$5),"REVIEW","WITHIN_BAND"))</f>
        <v>WITHIN_BAND</v>
      </c>
    </row>
    <row r="1043" spans="1:28">
      <c r="A1043" s="1" t="s">
        <v>1429</v>
      </c>
      <c r="B1043" s="6">
        <v>44256</v>
      </c>
      <c r="C1043" s="1">
        <v>202103</v>
      </c>
      <c r="D1043" s="1">
        <v>2021</v>
      </c>
      <c r="E1043" s="1">
        <v>3</v>
      </c>
      <c r="F1043" s="4" t="s">
        <v>256</v>
      </c>
      <c r="G1043" s="4" t="s">
        <v>258</v>
      </c>
      <c r="H1043" s="1">
        <v>204</v>
      </c>
      <c r="I1043" s="4" t="s">
        <v>301</v>
      </c>
      <c r="J1043" s="1" t="s">
        <v>302</v>
      </c>
      <c r="K1043" s="1" t="s">
        <v>383</v>
      </c>
      <c r="L1043" s="1">
        <v>3</v>
      </c>
      <c r="M1043" s="1">
        <v>1</v>
      </c>
      <c r="N1043" s="1" t="s">
        <v>384</v>
      </c>
      <c r="O1043" s="1" t="s">
        <v>385</v>
      </c>
      <c r="P1043" s="1">
        <v>0</v>
      </c>
      <c r="Q1043" s="8">
        <v>1057169</v>
      </c>
      <c r="R1043" s="8">
        <v>174219</v>
      </c>
      <c r="S1043" s="8">
        <v>1249630</v>
      </c>
      <c r="T1043" s="8" t="s">
        <v>386</v>
      </c>
      <c r="U1043" s="9">
        <f>IF(R1043&gt;0,Q1043/R1043,"")</f>
        <v>6.0680465391260423</v>
      </c>
      <c r="V1043" s="10">
        <f>SUMIFS(fct_world_monthly!$J$2:$J$361,fct_world_monthly!$C$2:$C$361,C1043,fct_world_monthly!$F$2:$F$361,F1043)</f>
        <v>124109280</v>
      </c>
      <c r="W1043" s="11">
        <f>IF(V1043&gt;0,Q1043/V1043,"")</f>
        <v>8.5180495769534726E-3</v>
      </c>
      <c r="X1043" s="1" t="s">
        <v>232</v>
      </c>
      <c r="Y1043" s="1" t="s">
        <v>166</v>
      </c>
      <c r="Z1043" s="19">
        <f>IF(U1043="","",SUMIFS(Unit_Value_Review_QC!$K$10:$K$53,Unit_Value_Review_QC!$I$10:$I$53,"PARTNER|"&amp;F1043&amp;"|"&amp;I1043))</f>
        <v>7.8392981154747989</v>
      </c>
      <c r="AA1043" s="20">
        <f>IFERROR(U1043/Z1043,"")</f>
        <v>0.77405482604975817</v>
      </c>
      <c r="AB1043" s="4" t="str">
        <f>IF(OR(N1043&lt;&gt;"REPORTED",U1043=""),"NOT_APPLICABLE",IF(OR(AA1043&lt;Unit_Value_Review_QC!$I$6,AA1043&gt;Unit_Value_Review_QC!$I$5),"REVIEW","WITHIN_BAND"))</f>
        <v>WITHIN_BAND</v>
      </c>
    </row>
    <row r="1044" spans="1:28">
      <c r="A1044" s="1" t="s">
        <v>1430</v>
      </c>
      <c r="B1044" s="6">
        <v>44256</v>
      </c>
      <c r="C1044" s="1">
        <v>202103</v>
      </c>
      <c r="D1044" s="1">
        <v>2021</v>
      </c>
      <c r="E1044" s="1">
        <v>3</v>
      </c>
      <c r="F1044" s="4" t="s">
        <v>256</v>
      </c>
      <c r="G1044" s="4" t="s">
        <v>258</v>
      </c>
      <c r="H1044" s="1">
        <v>662</v>
      </c>
      <c r="I1044" s="4" t="s">
        <v>304</v>
      </c>
      <c r="J1044" s="1" t="s">
        <v>305</v>
      </c>
      <c r="K1044" s="1" t="s">
        <v>383</v>
      </c>
      <c r="L1044" s="1">
        <v>3</v>
      </c>
      <c r="M1044" s="1">
        <v>1</v>
      </c>
      <c r="N1044" s="1" t="s">
        <v>384</v>
      </c>
      <c r="O1044" s="1" t="s">
        <v>385</v>
      </c>
      <c r="P1044" s="1">
        <v>0</v>
      </c>
      <c r="Q1044" s="8">
        <v>3810569</v>
      </c>
      <c r="R1044" s="8">
        <v>377618</v>
      </c>
      <c r="S1044" s="8">
        <v>1438556</v>
      </c>
      <c r="T1044" s="8" t="s">
        <v>386</v>
      </c>
      <c r="U1044" s="9">
        <f>IF(R1044&gt;0,Q1044/R1044,"")</f>
        <v>10.091068222383466</v>
      </c>
      <c r="V1044" s="10">
        <f>SUMIFS(fct_world_monthly!$J$2:$J$361,fct_world_monthly!$C$2:$C$361,C1044,fct_world_monthly!$F$2:$F$361,F1044)</f>
        <v>124109280</v>
      </c>
      <c r="W1044" s="11">
        <f>IF(V1044&gt;0,Q1044/V1044,"")</f>
        <v>3.0703336607866873E-2</v>
      </c>
      <c r="X1044" s="1" t="s">
        <v>232</v>
      </c>
      <c r="Y1044" s="1" t="s">
        <v>166</v>
      </c>
      <c r="Z1044" s="19">
        <f>IF(U1044="","",SUMIFS(Unit_Value_Review_QC!$K$10:$K$53,Unit_Value_Review_QC!$I$10:$I$53,"PARTNER|"&amp;F1044&amp;"|"&amp;I1044))</f>
        <v>10.235891461787936</v>
      </c>
      <c r="AA1044" s="20">
        <f>IFERROR(U1044/Z1044,"")</f>
        <v>0.98585142877441434</v>
      </c>
      <c r="AB1044" s="4" t="str">
        <f>IF(OR(N1044&lt;&gt;"REPORTED",U1044=""),"NOT_APPLICABLE",IF(OR(AA1044&lt;Unit_Value_Review_QC!$I$6,AA1044&gt;Unit_Value_Review_QC!$I$5),"REVIEW","WITHIN_BAND"))</f>
        <v>WITHIN_BAND</v>
      </c>
    </row>
    <row r="1045" spans="1:28">
      <c r="A1045" s="1" t="s">
        <v>1431</v>
      </c>
      <c r="B1045" s="6">
        <v>44256</v>
      </c>
      <c r="C1045" s="1">
        <v>202103</v>
      </c>
      <c r="D1045" s="1">
        <v>2021</v>
      </c>
      <c r="E1045" s="1">
        <v>3</v>
      </c>
      <c r="F1045" s="4" t="s">
        <v>256</v>
      </c>
      <c r="G1045" s="4" t="s">
        <v>258</v>
      </c>
      <c r="H1045" s="1">
        <v>664</v>
      </c>
      <c r="I1045" s="4" t="s">
        <v>307</v>
      </c>
      <c r="J1045" s="1" t="s">
        <v>308</v>
      </c>
      <c r="K1045" s="1" t="s">
        <v>383</v>
      </c>
      <c r="L1045" s="1">
        <v>3</v>
      </c>
      <c r="M1045" s="1">
        <v>1</v>
      </c>
      <c r="N1045" s="1" t="s">
        <v>384</v>
      </c>
      <c r="O1045" s="1" t="s">
        <v>385</v>
      </c>
      <c r="P1045" s="1">
        <v>0</v>
      </c>
      <c r="Q1045" s="8">
        <v>7000319</v>
      </c>
      <c r="R1045" s="8">
        <v>535407</v>
      </c>
      <c r="S1045" s="8">
        <v>3115482</v>
      </c>
      <c r="T1045" s="8" t="s">
        <v>386</v>
      </c>
      <c r="U1045" s="9">
        <f>IF(R1045&gt;0,Q1045/R1045,"")</f>
        <v>13.074761816711399</v>
      </c>
      <c r="V1045" s="10">
        <f>SUMIFS(fct_world_monthly!$J$2:$J$361,fct_world_monthly!$C$2:$C$361,C1045,fct_world_monthly!$F$2:$F$361,F1045)</f>
        <v>124109280</v>
      </c>
      <c r="W1045" s="11">
        <f>IF(V1045&gt;0,Q1045/V1045,"")</f>
        <v>5.6404476764348323E-2</v>
      </c>
      <c r="X1045" s="1" t="s">
        <v>232</v>
      </c>
      <c r="Y1045" s="1" t="s">
        <v>166</v>
      </c>
      <c r="Z1045" s="19">
        <f>IF(U1045="","",SUMIFS(Unit_Value_Review_QC!$K$10:$K$53,Unit_Value_Review_QC!$I$10:$I$53,"PARTNER|"&amp;F1045&amp;"|"&amp;I1045))</f>
        <v>13.594059812928137</v>
      </c>
      <c r="AA1045" s="20">
        <f>IFERROR(U1045/Z1045,"")</f>
        <v>0.96179963871257368</v>
      </c>
      <c r="AB1045" s="4" t="str">
        <f>IF(OR(N1045&lt;&gt;"REPORTED",U1045=""),"NOT_APPLICABLE",IF(OR(AA1045&lt;Unit_Value_Review_QC!$I$6,AA1045&gt;Unit_Value_Review_QC!$I$5),"REVIEW","WITHIN_BAND"))</f>
        <v>WITHIN_BAND</v>
      </c>
    </row>
    <row r="1046" spans="1:28">
      <c r="A1046" s="1" t="s">
        <v>1432</v>
      </c>
      <c r="B1046" s="6">
        <v>44256</v>
      </c>
      <c r="C1046" s="1">
        <v>202103</v>
      </c>
      <c r="D1046" s="1">
        <v>2021</v>
      </c>
      <c r="E1046" s="1">
        <v>3</v>
      </c>
      <c r="F1046" s="4" t="s">
        <v>256</v>
      </c>
      <c r="G1046" s="4" t="s">
        <v>258</v>
      </c>
      <c r="H1046" s="1">
        <v>666</v>
      </c>
      <c r="I1046" s="4" t="s">
        <v>310</v>
      </c>
      <c r="J1046" s="1" t="s">
        <v>311</v>
      </c>
      <c r="K1046" s="1" t="s">
        <v>383</v>
      </c>
      <c r="L1046" s="1">
        <v>3</v>
      </c>
      <c r="M1046" s="1">
        <v>1</v>
      </c>
      <c r="N1046" s="1" t="s">
        <v>384</v>
      </c>
      <c r="O1046" s="1" t="s">
        <v>385</v>
      </c>
      <c r="P1046" s="1">
        <v>0</v>
      </c>
      <c r="Q1046" s="8">
        <v>32115263</v>
      </c>
      <c r="R1046" s="8">
        <v>4556993</v>
      </c>
      <c r="S1046" s="8">
        <v>24181669</v>
      </c>
      <c r="T1046" s="8" t="s">
        <v>386</v>
      </c>
      <c r="U1046" s="9">
        <f>IF(R1046&gt;0,Q1046/R1046,"")</f>
        <v>7.0474681440151432</v>
      </c>
      <c r="V1046" s="10">
        <f>SUMIFS(fct_world_monthly!$J$2:$J$361,fct_world_monthly!$C$2:$C$361,C1046,fct_world_monthly!$F$2:$F$361,F1046)</f>
        <v>124109280</v>
      </c>
      <c r="W1046" s="11">
        <f>IF(V1046&gt;0,Q1046/V1046,"")</f>
        <v>0.25876600847253323</v>
      </c>
      <c r="X1046" s="1" t="s">
        <v>232</v>
      </c>
      <c r="Y1046" s="1" t="s">
        <v>166</v>
      </c>
      <c r="Z1046" s="19">
        <f>IF(U1046="","",SUMIFS(Unit_Value_Review_QC!$K$10:$K$53,Unit_Value_Review_QC!$I$10:$I$53,"PARTNER|"&amp;F1046&amp;"|"&amp;I1046))</f>
        <v>10.323147527272614</v>
      </c>
      <c r="AA1046" s="20">
        <f>IFERROR(U1046/Z1046,"")</f>
        <v>0.68268598558690674</v>
      </c>
      <c r="AB1046" s="4" t="str">
        <f>IF(OR(N1046&lt;&gt;"REPORTED",U1046=""),"NOT_APPLICABLE",IF(OR(AA1046&lt;Unit_Value_Review_QC!$I$6,AA1046&gt;Unit_Value_Review_QC!$I$5),"REVIEW","WITHIN_BAND"))</f>
        <v>WITHIN_BAND</v>
      </c>
    </row>
    <row r="1047" spans="1:28">
      <c r="A1047" s="1" t="s">
        <v>1433</v>
      </c>
      <c r="B1047" s="6">
        <v>44256</v>
      </c>
      <c r="C1047" s="1">
        <v>202103</v>
      </c>
      <c r="D1047" s="1">
        <v>2021</v>
      </c>
      <c r="E1047" s="1">
        <v>3</v>
      </c>
      <c r="F1047" s="4" t="s">
        <v>256</v>
      </c>
      <c r="G1047" s="4" t="s">
        <v>258</v>
      </c>
      <c r="H1047" s="1">
        <v>669</v>
      </c>
      <c r="I1047" s="4" t="s">
        <v>313</v>
      </c>
      <c r="J1047" s="1" t="s">
        <v>314</v>
      </c>
      <c r="K1047" s="1" t="s">
        <v>383</v>
      </c>
      <c r="L1047" s="1">
        <v>3</v>
      </c>
      <c r="M1047" s="1">
        <v>1</v>
      </c>
      <c r="N1047" s="1" t="s">
        <v>384</v>
      </c>
      <c r="O1047" s="1" t="s">
        <v>385</v>
      </c>
      <c r="P1047" s="1">
        <v>0</v>
      </c>
      <c r="Q1047" s="8">
        <v>2644662</v>
      </c>
      <c r="R1047" s="8">
        <v>197105</v>
      </c>
      <c r="S1047" s="8">
        <v>1225381</v>
      </c>
      <c r="T1047" s="8" t="s">
        <v>386</v>
      </c>
      <c r="U1047" s="9">
        <f>IF(R1047&gt;0,Q1047/R1047,"")</f>
        <v>13.417528728342761</v>
      </c>
      <c r="V1047" s="10">
        <f>SUMIFS(fct_world_monthly!$J$2:$J$361,fct_world_monthly!$C$2:$C$361,C1047,fct_world_monthly!$F$2:$F$361,F1047)</f>
        <v>124109280</v>
      </c>
      <c r="W1047" s="11">
        <f>IF(V1047&gt;0,Q1047/V1047,"")</f>
        <v>2.1309139816136229E-2</v>
      </c>
      <c r="X1047" s="1" t="s">
        <v>232</v>
      </c>
      <c r="Y1047" s="1" t="s">
        <v>166</v>
      </c>
      <c r="Z1047" s="19">
        <f>IF(U1047="","",SUMIFS(Unit_Value_Review_QC!$K$10:$K$53,Unit_Value_Review_QC!$I$10:$I$53,"PARTNER|"&amp;F1047&amp;"|"&amp;I1047))</f>
        <v>13.552232139720488</v>
      </c>
      <c r="AA1047" s="20">
        <f>IFERROR(U1047/Z1047,"")</f>
        <v>0.99006042620957457</v>
      </c>
      <c r="AB1047" s="4" t="str">
        <f>IF(OR(N1047&lt;&gt;"REPORTED",U1047=""),"NOT_APPLICABLE",IF(OR(AA1047&lt;Unit_Value_Review_QC!$I$6,AA1047&gt;Unit_Value_Review_QC!$I$5),"REVIEW","WITHIN_BAND"))</f>
        <v>WITHIN_BAND</v>
      </c>
    </row>
    <row r="1048" spans="1:28">
      <c r="A1048" s="1" t="s">
        <v>1434</v>
      </c>
      <c r="B1048" s="6">
        <v>44256</v>
      </c>
      <c r="C1048" s="1">
        <v>202103</v>
      </c>
      <c r="D1048" s="1">
        <v>2021</v>
      </c>
      <c r="E1048" s="1">
        <v>3</v>
      </c>
      <c r="F1048" s="4" t="s">
        <v>256</v>
      </c>
      <c r="G1048" s="4" t="s">
        <v>258</v>
      </c>
      <c r="H1048" s="1">
        <v>676</v>
      </c>
      <c r="I1048" s="4" t="s">
        <v>316</v>
      </c>
      <c r="J1048" s="1" t="s">
        <v>317</v>
      </c>
      <c r="K1048" s="1" t="s">
        <v>383</v>
      </c>
      <c r="L1048" s="1">
        <v>3</v>
      </c>
      <c r="M1048" s="1">
        <v>1</v>
      </c>
      <c r="N1048" s="1" t="s">
        <v>384</v>
      </c>
      <c r="O1048" s="1" t="s">
        <v>385</v>
      </c>
      <c r="P1048" s="1">
        <v>0</v>
      </c>
      <c r="Q1048" s="8">
        <v>51701</v>
      </c>
      <c r="R1048" s="8">
        <v>3925</v>
      </c>
      <c r="S1048" s="8">
        <v>32974</v>
      </c>
      <c r="T1048" s="8" t="s">
        <v>386</v>
      </c>
      <c r="U1048" s="9">
        <f>IF(R1048&gt;0,Q1048/R1048,"")</f>
        <v>13.172229299363057</v>
      </c>
      <c r="V1048" s="10">
        <f>SUMIFS(fct_world_monthly!$J$2:$J$361,fct_world_monthly!$C$2:$C$361,C1048,fct_world_monthly!$F$2:$F$361,F1048)</f>
        <v>124109280</v>
      </c>
      <c r="W1048" s="11">
        <f>IF(V1048&gt;0,Q1048/V1048,"")</f>
        <v>4.1657642361634842E-4</v>
      </c>
      <c r="X1048" s="1" t="s">
        <v>232</v>
      </c>
      <c r="Y1048" s="1" t="s">
        <v>166</v>
      </c>
      <c r="Z1048" s="19">
        <f>IF(U1048="","",SUMIFS(Unit_Value_Review_QC!$K$10:$K$53,Unit_Value_Review_QC!$I$10:$I$53,"PARTNER|"&amp;F1048&amp;"|"&amp;I1048))</f>
        <v>16.294942108470444</v>
      </c>
      <c r="AA1048" s="20">
        <f>IFERROR(U1048/Z1048,"")</f>
        <v>0.80836306208880992</v>
      </c>
      <c r="AB1048" s="4" t="str">
        <f>IF(OR(N1048&lt;&gt;"REPORTED",U1048=""),"NOT_APPLICABLE",IF(OR(AA1048&lt;Unit_Value_Review_QC!$I$6,AA1048&gt;Unit_Value_Review_QC!$I$5),"REVIEW","WITHIN_BAND"))</f>
        <v>WITHIN_BAND</v>
      </c>
    </row>
    <row r="1049" spans="1:28">
      <c r="A1049" s="1" t="s">
        <v>1435</v>
      </c>
      <c r="B1049" s="6">
        <v>44256</v>
      </c>
      <c r="C1049" s="1">
        <v>202103</v>
      </c>
      <c r="D1049" s="1">
        <v>2021</v>
      </c>
      <c r="E1049" s="1">
        <v>3</v>
      </c>
      <c r="F1049" s="4" t="s">
        <v>256</v>
      </c>
      <c r="G1049" s="4" t="s">
        <v>258</v>
      </c>
      <c r="H1049" s="1">
        <v>690</v>
      </c>
      <c r="I1049" s="4" t="s">
        <v>319</v>
      </c>
      <c r="J1049" s="1" t="s">
        <v>320</v>
      </c>
      <c r="K1049" s="1" t="s">
        <v>383</v>
      </c>
      <c r="L1049" s="1">
        <v>3</v>
      </c>
      <c r="M1049" s="1">
        <v>1</v>
      </c>
      <c r="N1049" s="1" t="s">
        <v>384</v>
      </c>
      <c r="O1049" s="1" t="s">
        <v>385</v>
      </c>
      <c r="P1049" s="1">
        <v>0</v>
      </c>
      <c r="Q1049" s="8">
        <v>1629959</v>
      </c>
      <c r="R1049" s="8">
        <v>80658</v>
      </c>
      <c r="S1049" s="8">
        <v>461172</v>
      </c>
      <c r="T1049" s="8" t="s">
        <v>386</v>
      </c>
      <c r="U1049" s="9">
        <f>IF(R1049&gt;0,Q1049/R1049,"")</f>
        <v>20.208274442708721</v>
      </c>
      <c r="V1049" s="10">
        <f>SUMIFS(fct_world_monthly!$J$2:$J$361,fct_world_monthly!$C$2:$C$361,C1049,fct_world_monthly!$F$2:$F$361,F1049)</f>
        <v>124109280</v>
      </c>
      <c r="W1049" s="11">
        <f>IF(V1049&gt;0,Q1049/V1049,"")</f>
        <v>1.3133256433362599E-2</v>
      </c>
      <c r="X1049" s="1" t="s">
        <v>232</v>
      </c>
      <c r="Y1049" s="1" t="s">
        <v>166</v>
      </c>
      <c r="Z1049" s="19">
        <f>IF(U1049="","",SUMIFS(Unit_Value_Review_QC!$K$10:$K$53,Unit_Value_Review_QC!$I$10:$I$53,"PARTNER|"&amp;F1049&amp;"|"&amp;I1049))</f>
        <v>21.029827109089425</v>
      </c>
      <c r="AA1049" s="20">
        <f>IFERROR(U1049/Z1049,"")</f>
        <v>0.96093393150029194</v>
      </c>
      <c r="AB1049" s="4" t="str">
        <f>IF(OR(N1049&lt;&gt;"REPORTED",U1049=""),"NOT_APPLICABLE",IF(OR(AA1049&lt;Unit_Value_Review_QC!$I$6,AA1049&gt;Unit_Value_Review_QC!$I$5),"REVIEW","WITHIN_BAND"))</f>
        <v>WITHIN_BAND</v>
      </c>
    </row>
    <row r="1050" spans="1:28">
      <c r="A1050" s="1" t="s">
        <v>1436</v>
      </c>
      <c r="B1050" s="6">
        <v>44256</v>
      </c>
      <c r="C1050" s="1">
        <v>202103</v>
      </c>
      <c r="D1050" s="1">
        <v>2021</v>
      </c>
      <c r="E1050" s="1">
        <v>3</v>
      </c>
      <c r="F1050" s="4" t="s">
        <v>256</v>
      </c>
      <c r="G1050" s="4" t="s">
        <v>258</v>
      </c>
      <c r="H1050" s="1">
        <v>696</v>
      </c>
      <c r="I1050" s="4" t="s">
        <v>322</v>
      </c>
      <c r="J1050" s="1" t="s">
        <v>323</v>
      </c>
      <c r="K1050" s="1" t="s">
        <v>383</v>
      </c>
      <c r="L1050" s="1">
        <v>3</v>
      </c>
      <c r="M1050" s="1">
        <v>1</v>
      </c>
      <c r="N1050" s="1" t="s">
        <v>384</v>
      </c>
      <c r="O1050" s="1" t="s">
        <v>385</v>
      </c>
      <c r="P1050" s="1">
        <v>0</v>
      </c>
      <c r="Q1050" s="8">
        <v>2359589</v>
      </c>
      <c r="R1050" s="8">
        <v>165363</v>
      </c>
      <c r="S1050" s="8">
        <v>758408</v>
      </c>
      <c r="T1050" s="8" t="s">
        <v>386</v>
      </c>
      <c r="U1050" s="9">
        <f>IF(R1050&gt;0,Q1050/R1050,"")</f>
        <v>14.269147269945513</v>
      </c>
      <c r="V1050" s="10">
        <f>SUMIFS(fct_world_monthly!$J$2:$J$361,fct_world_monthly!$C$2:$C$361,C1050,fct_world_monthly!$F$2:$F$361,F1050)</f>
        <v>124109280</v>
      </c>
      <c r="W1050" s="11">
        <f>IF(V1050&gt;0,Q1050/V1050,"")</f>
        <v>1.9012188290835303E-2</v>
      </c>
      <c r="X1050" s="1" t="s">
        <v>232</v>
      </c>
      <c r="Y1050" s="1" t="s">
        <v>166</v>
      </c>
      <c r="Z1050" s="19">
        <f>IF(U1050="","",SUMIFS(Unit_Value_Review_QC!$K$10:$K$53,Unit_Value_Review_QC!$I$10:$I$53,"PARTNER|"&amp;F1050&amp;"|"&amp;I1050))</f>
        <v>18.09118149032647</v>
      </c>
      <c r="AA1050" s="20">
        <f>IFERROR(U1050/Z1050,"")</f>
        <v>0.78873495783431091</v>
      </c>
      <c r="AB1050" s="4" t="str">
        <f>IF(OR(N1050&lt;&gt;"REPORTED",U1050=""),"NOT_APPLICABLE",IF(OR(AA1050&lt;Unit_Value_Review_QC!$I$6,AA1050&gt;Unit_Value_Review_QC!$I$5),"REVIEW","WITHIN_BAND"))</f>
        <v>WITHIN_BAND</v>
      </c>
    </row>
    <row r="1051" spans="1:28">
      <c r="A1051" s="1" t="s">
        <v>1437</v>
      </c>
      <c r="B1051" s="6">
        <v>44256</v>
      </c>
      <c r="C1051" s="1">
        <v>202103</v>
      </c>
      <c r="D1051" s="1">
        <v>2021</v>
      </c>
      <c r="E1051" s="1">
        <v>3</v>
      </c>
      <c r="F1051" s="4" t="s">
        <v>256</v>
      </c>
      <c r="G1051" s="4" t="s">
        <v>258</v>
      </c>
      <c r="H1051" s="1">
        <v>720</v>
      </c>
      <c r="I1051" s="4" t="s">
        <v>325</v>
      </c>
      <c r="J1051" s="1" t="s">
        <v>326</v>
      </c>
      <c r="K1051" s="1" t="s">
        <v>383</v>
      </c>
      <c r="L1051" s="1">
        <v>3</v>
      </c>
      <c r="M1051" s="1">
        <v>1</v>
      </c>
      <c r="N1051" s="1" t="s">
        <v>384</v>
      </c>
      <c r="O1051" s="1" t="s">
        <v>385</v>
      </c>
      <c r="P1051" s="1">
        <v>0</v>
      </c>
      <c r="Q1051" s="8">
        <v>5523354</v>
      </c>
      <c r="R1051" s="8">
        <v>605400</v>
      </c>
      <c r="S1051" s="8">
        <v>1625457</v>
      </c>
      <c r="T1051" s="8" t="s">
        <v>386</v>
      </c>
      <c r="U1051" s="9">
        <f>IF(R1051&gt;0,Q1051/R1051,"")</f>
        <v>9.123478691774034</v>
      </c>
      <c r="V1051" s="10">
        <f>SUMIFS(fct_world_monthly!$J$2:$J$361,fct_world_monthly!$C$2:$C$361,C1051,fct_world_monthly!$F$2:$F$361,F1051)</f>
        <v>124109280</v>
      </c>
      <c r="W1051" s="11">
        <f>IF(V1051&gt;0,Q1051/V1051,"")</f>
        <v>4.4503956513163238E-2</v>
      </c>
      <c r="X1051" s="1" t="s">
        <v>232</v>
      </c>
      <c r="Y1051" s="1" t="s">
        <v>166</v>
      </c>
      <c r="Z1051" s="19">
        <f>IF(U1051="","",SUMIFS(Unit_Value_Review_QC!$K$10:$K$53,Unit_Value_Review_QC!$I$10:$I$53,"PARTNER|"&amp;F1051&amp;"|"&amp;I1051))</f>
        <v>18.213915185849537</v>
      </c>
      <c r="AA1051" s="20">
        <f>IFERROR(U1051/Z1051,"")</f>
        <v>0.500907059173203</v>
      </c>
      <c r="AB1051" s="4" t="str">
        <f>IF(OR(N1051&lt;&gt;"REPORTED",U1051=""),"NOT_APPLICABLE",IF(OR(AA1051&lt;Unit_Value_Review_QC!$I$6,AA1051&gt;Unit_Value_Review_QC!$I$5),"REVIEW","WITHIN_BAND"))</f>
        <v>WITHIN_BAND</v>
      </c>
    </row>
    <row r="1052" spans="1:28">
      <c r="A1052" s="1" t="s">
        <v>1438</v>
      </c>
      <c r="B1052" s="6">
        <v>44256</v>
      </c>
      <c r="C1052" s="1">
        <v>202103</v>
      </c>
      <c r="D1052" s="1">
        <v>2021</v>
      </c>
      <c r="E1052" s="1">
        <v>3</v>
      </c>
      <c r="F1052" s="4" t="s">
        <v>265</v>
      </c>
      <c r="G1052" s="4" t="s">
        <v>266</v>
      </c>
      <c r="H1052" s="1">
        <v>52</v>
      </c>
      <c r="I1052" s="4" t="s">
        <v>296</v>
      </c>
      <c r="J1052" s="1" t="s">
        <v>297</v>
      </c>
      <c r="K1052" s="1" t="s">
        <v>383</v>
      </c>
      <c r="L1052" s="1">
        <v>3</v>
      </c>
      <c r="M1052" s="1">
        <v>1</v>
      </c>
      <c r="N1052" s="1" t="s">
        <v>384</v>
      </c>
      <c r="O1052" s="1" t="s">
        <v>385</v>
      </c>
      <c r="P1052" s="1">
        <v>0</v>
      </c>
      <c r="Q1052" s="8">
        <v>2646312</v>
      </c>
      <c r="R1052" s="8">
        <v>145986</v>
      </c>
      <c r="S1052" s="8">
        <v>439848</v>
      </c>
      <c r="T1052" s="8" t="s">
        <v>386</v>
      </c>
      <c r="U1052" s="9">
        <f>IF(R1052&gt;0,Q1052/R1052,"")</f>
        <v>18.127162878632198</v>
      </c>
      <c r="V1052" s="10">
        <f>SUMIFS(fct_world_monthly!$J$2:$J$361,fct_world_monthly!$C$2:$C$361,C1052,fct_world_monthly!$F$2:$F$361,F1052)</f>
        <v>21755249</v>
      </c>
      <c r="W1052" s="11">
        <f>IF(V1052&gt;0,Q1052/V1052,"")</f>
        <v>0.12164016141575765</v>
      </c>
      <c r="X1052" s="1" t="s">
        <v>232</v>
      </c>
      <c r="Y1052" s="1" t="s">
        <v>166</v>
      </c>
      <c r="Z1052" s="19">
        <f>IF(U1052="","",SUMIFS(Unit_Value_Review_QC!$K$10:$K$53,Unit_Value_Review_QC!$I$10:$I$53,"PARTNER|"&amp;F1052&amp;"|"&amp;I1052))</f>
        <v>19.213268245879746</v>
      </c>
      <c r="AA1052" s="20">
        <f>IFERROR(U1052/Z1052,"")</f>
        <v>0.94347107668782682</v>
      </c>
      <c r="AB1052" s="4" t="str">
        <f>IF(OR(N1052&lt;&gt;"REPORTED",U1052=""),"NOT_APPLICABLE",IF(OR(AA1052&lt;Unit_Value_Review_QC!$I$6,AA1052&gt;Unit_Value_Review_QC!$I$5),"REVIEW","WITHIN_BAND"))</f>
        <v>WITHIN_BAND</v>
      </c>
    </row>
    <row r="1053" spans="1:28">
      <c r="A1053" s="1" t="s">
        <v>1439</v>
      </c>
      <c r="B1053" s="6">
        <v>44256</v>
      </c>
      <c r="C1053" s="1">
        <v>202103</v>
      </c>
      <c r="D1053" s="1">
        <v>2021</v>
      </c>
      <c r="E1053" s="1">
        <v>3</v>
      </c>
      <c r="F1053" s="4" t="s">
        <v>265</v>
      </c>
      <c r="G1053" s="4" t="s">
        <v>266</v>
      </c>
      <c r="H1053" s="1">
        <v>204</v>
      </c>
      <c r="I1053" s="4" t="s">
        <v>301</v>
      </c>
      <c r="J1053" s="1" t="s">
        <v>302</v>
      </c>
      <c r="K1053" s="1" t="s">
        <v>383</v>
      </c>
      <c r="L1053" s="1">
        <v>3</v>
      </c>
      <c r="M1053" s="1">
        <v>1</v>
      </c>
      <c r="N1053" s="1" t="s">
        <v>384</v>
      </c>
      <c r="O1053" s="1" t="s">
        <v>385</v>
      </c>
      <c r="P1053" s="1">
        <v>0</v>
      </c>
      <c r="Q1053" s="8">
        <v>22451</v>
      </c>
      <c r="R1053" s="8">
        <v>1759</v>
      </c>
      <c r="S1053" s="8">
        <v>5265</v>
      </c>
      <c r="T1053" s="8" t="s">
        <v>386</v>
      </c>
      <c r="U1053" s="9">
        <f>IF(R1053&gt;0,Q1053/R1053,"")</f>
        <v>12.763501989766914</v>
      </c>
      <c r="V1053" s="10">
        <f>SUMIFS(fct_world_monthly!$J$2:$J$361,fct_world_monthly!$C$2:$C$361,C1053,fct_world_monthly!$F$2:$F$361,F1053)</f>
        <v>21755249</v>
      </c>
      <c r="W1053" s="11">
        <f>IF(V1053&gt;0,Q1053/V1053,"")</f>
        <v>1.0319808336829424E-3</v>
      </c>
      <c r="X1053" s="1" t="s">
        <v>232</v>
      </c>
      <c r="Y1053" s="1" t="s">
        <v>166</v>
      </c>
      <c r="Z1053" s="19">
        <f>IF(U1053="","",SUMIFS(Unit_Value_Review_QC!$K$10:$K$53,Unit_Value_Review_QC!$I$10:$I$53,"PARTNER|"&amp;F1053&amp;"|"&amp;I1053))</f>
        <v>16.024818561257973</v>
      </c>
      <c r="AA1053" s="20">
        <f>IFERROR(U1053/Z1053,"")</f>
        <v>0.79648340110535132</v>
      </c>
      <c r="AB1053" s="4" t="str">
        <f>IF(OR(N1053&lt;&gt;"REPORTED",U1053=""),"NOT_APPLICABLE",IF(OR(AA1053&lt;Unit_Value_Review_QC!$I$6,AA1053&gt;Unit_Value_Review_QC!$I$5),"REVIEW","WITHIN_BAND"))</f>
        <v>WITHIN_BAND</v>
      </c>
    </row>
    <row r="1054" spans="1:28">
      <c r="A1054" s="1" t="s">
        <v>1440</v>
      </c>
      <c r="B1054" s="6">
        <v>44256</v>
      </c>
      <c r="C1054" s="1">
        <v>202103</v>
      </c>
      <c r="D1054" s="1">
        <v>2021</v>
      </c>
      <c r="E1054" s="1">
        <v>3</v>
      </c>
      <c r="F1054" s="4" t="s">
        <v>265</v>
      </c>
      <c r="G1054" s="4" t="s">
        <v>266</v>
      </c>
      <c r="H1054" s="1">
        <v>662</v>
      </c>
      <c r="I1054" s="4" t="s">
        <v>304</v>
      </c>
      <c r="J1054" s="1" t="s">
        <v>305</v>
      </c>
      <c r="K1054" s="1" t="s">
        <v>383</v>
      </c>
      <c r="L1054" s="1">
        <v>3</v>
      </c>
      <c r="M1054" s="1">
        <v>1</v>
      </c>
      <c r="N1054" s="1" t="s">
        <v>384</v>
      </c>
      <c r="O1054" s="1" t="s">
        <v>385</v>
      </c>
      <c r="P1054" s="1">
        <v>0</v>
      </c>
      <c r="Q1054" s="8">
        <v>396564</v>
      </c>
      <c r="R1054" s="8">
        <v>36614</v>
      </c>
      <c r="S1054" s="8">
        <v>81603</v>
      </c>
      <c r="T1054" s="8" t="s">
        <v>386</v>
      </c>
      <c r="U1054" s="9">
        <f>IF(R1054&gt;0,Q1054/R1054,"")</f>
        <v>10.830938985087672</v>
      </c>
      <c r="V1054" s="10">
        <f>SUMIFS(fct_world_monthly!$J$2:$J$361,fct_world_monthly!$C$2:$C$361,C1054,fct_world_monthly!$F$2:$F$361,F1054)</f>
        <v>21755249</v>
      </c>
      <c r="W1054" s="11">
        <f>IF(V1054&gt;0,Q1054/V1054,"")</f>
        <v>1.8228428458805505E-2</v>
      </c>
      <c r="X1054" s="1" t="s">
        <v>232</v>
      </c>
      <c r="Y1054" s="1" t="s">
        <v>166</v>
      </c>
      <c r="Z1054" s="19">
        <f>IF(U1054="","",SUMIFS(Unit_Value_Review_QC!$K$10:$K$53,Unit_Value_Review_QC!$I$10:$I$53,"PARTNER|"&amp;F1054&amp;"|"&amp;I1054))</f>
        <v>13.24068828999865</v>
      </c>
      <c r="AA1054" s="20">
        <f>IFERROR(U1054/Z1054,"")</f>
        <v>0.81800422665858075</v>
      </c>
      <c r="AB1054" s="4" t="str">
        <f>IF(OR(N1054&lt;&gt;"REPORTED",U1054=""),"NOT_APPLICABLE",IF(OR(AA1054&lt;Unit_Value_Review_QC!$I$6,AA1054&gt;Unit_Value_Review_QC!$I$5),"REVIEW","WITHIN_BAND"))</f>
        <v>WITHIN_BAND</v>
      </c>
    </row>
    <row r="1055" spans="1:28">
      <c r="A1055" s="1" t="s">
        <v>1441</v>
      </c>
      <c r="B1055" s="6">
        <v>44256</v>
      </c>
      <c r="C1055" s="1">
        <v>202103</v>
      </c>
      <c r="D1055" s="1">
        <v>2021</v>
      </c>
      <c r="E1055" s="1">
        <v>3</v>
      </c>
      <c r="F1055" s="4" t="s">
        <v>265</v>
      </c>
      <c r="G1055" s="4" t="s">
        <v>266</v>
      </c>
      <c r="H1055" s="1">
        <v>664</v>
      </c>
      <c r="I1055" s="4" t="s">
        <v>307</v>
      </c>
      <c r="J1055" s="1" t="s">
        <v>308</v>
      </c>
      <c r="K1055" s="1" t="s">
        <v>383</v>
      </c>
      <c r="L1055" s="1">
        <v>3</v>
      </c>
      <c r="M1055" s="1">
        <v>1</v>
      </c>
      <c r="N1055" s="1" t="s">
        <v>384</v>
      </c>
      <c r="O1055" s="1" t="s">
        <v>385</v>
      </c>
      <c r="P1055" s="1">
        <v>0</v>
      </c>
      <c r="Q1055" s="8">
        <v>246243</v>
      </c>
      <c r="R1055" s="8">
        <v>22798</v>
      </c>
      <c r="S1055" s="8">
        <v>53807</v>
      </c>
      <c r="T1055" s="8" t="s">
        <v>386</v>
      </c>
      <c r="U1055" s="9">
        <f>IF(R1055&gt;0,Q1055/R1055,"")</f>
        <v>10.801079042021231</v>
      </c>
      <c r="V1055" s="10">
        <f>SUMIFS(fct_world_monthly!$J$2:$J$361,fct_world_monthly!$C$2:$C$361,C1055,fct_world_monthly!$F$2:$F$361,F1055)</f>
        <v>21755249</v>
      </c>
      <c r="W1055" s="11">
        <f>IF(V1055&gt;0,Q1055/V1055,"")</f>
        <v>1.1318785641111256E-2</v>
      </c>
      <c r="X1055" s="1" t="s">
        <v>232</v>
      </c>
      <c r="Y1055" s="1" t="s">
        <v>166</v>
      </c>
      <c r="Z1055" s="19">
        <f>IF(U1055="","",SUMIFS(Unit_Value_Review_QC!$K$10:$K$53,Unit_Value_Review_QC!$I$10:$I$53,"PARTNER|"&amp;F1055&amp;"|"&amp;I1055))</f>
        <v>13.033767004833301</v>
      </c>
      <c r="AA1055" s="20">
        <f>IFERROR(U1055/Z1055,"")</f>
        <v>0.82869971804896281</v>
      </c>
      <c r="AB1055" s="4" t="str">
        <f>IF(OR(N1055&lt;&gt;"REPORTED",U1055=""),"NOT_APPLICABLE",IF(OR(AA1055&lt;Unit_Value_Review_QC!$I$6,AA1055&gt;Unit_Value_Review_QC!$I$5),"REVIEW","WITHIN_BAND"))</f>
        <v>WITHIN_BAND</v>
      </c>
    </row>
    <row r="1056" spans="1:28">
      <c r="A1056" s="1" t="s">
        <v>1442</v>
      </c>
      <c r="B1056" s="6">
        <v>44256</v>
      </c>
      <c r="C1056" s="1">
        <v>202103</v>
      </c>
      <c r="D1056" s="1">
        <v>2021</v>
      </c>
      <c r="E1056" s="1">
        <v>3</v>
      </c>
      <c r="F1056" s="4" t="s">
        <v>265</v>
      </c>
      <c r="G1056" s="4" t="s">
        <v>266</v>
      </c>
      <c r="H1056" s="1">
        <v>666</v>
      </c>
      <c r="I1056" s="4" t="s">
        <v>310</v>
      </c>
      <c r="J1056" s="1" t="s">
        <v>311</v>
      </c>
      <c r="K1056" s="1" t="s">
        <v>383</v>
      </c>
      <c r="L1056" s="1">
        <v>3</v>
      </c>
      <c r="M1056" s="1">
        <v>1</v>
      </c>
      <c r="N1056" s="1" t="s">
        <v>384</v>
      </c>
      <c r="O1056" s="1" t="s">
        <v>385</v>
      </c>
      <c r="P1056" s="1">
        <v>0</v>
      </c>
      <c r="Q1056" s="8">
        <v>3426697</v>
      </c>
      <c r="R1056" s="8">
        <v>299499</v>
      </c>
      <c r="S1056" s="8">
        <v>842963</v>
      </c>
      <c r="T1056" s="8" t="s">
        <v>386</v>
      </c>
      <c r="U1056" s="9">
        <f>IF(R1056&gt;0,Q1056/R1056,"")</f>
        <v>11.441430522305584</v>
      </c>
      <c r="V1056" s="10">
        <f>SUMIFS(fct_world_monthly!$J$2:$J$361,fct_world_monthly!$C$2:$C$361,C1056,fct_world_monthly!$F$2:$F$361,F1056)</f>
        <v>21755249</v>
      </c>
      <c r="W1056" s="11">
        <f>IF(V1056&gt;0,Q1056/V1056,"")</f>
        <v>0.15751127463537651</v>
      </c>
      <c r="X1056" s="1" t="s">
        <v>232</v>
      </c>
      <c r="Y1056" s="1" t="s">
        <v>166</v>
      </c>
      <c r="Z1056" s="19">
        <f>IF(U1056="","",SUMIFS(Unit_Value_Review_QC!$K$10:$K$53,Unit_Value_Review_QC!$I$10:$I$53,"PARTNER|"&amp;F1056&amp;"|"&amp;I1056))</f>
        <v>12.503788450831344</v>
      </c>
      <c r="AA1056" s="20">
        <f>IFERROR(U1056/Z1056,"")</f>
        <v>0.91503711593464088</v>
      </c>
      <c r="AB1056" s="4" t="str">
        <f>IF(OR(N1056&lt;&gt;"REPORTED",U1056=""),"NOT_APPLICABLE",IF(OR(AA1056&lt;Unit_Value_Review_QC!$I$6,AA1056&gt;Unit_Value_Review_QC!$I$5),"REVIEW","WITHIN_BAND"))</f>
        <v>WITHIN_BAND</v>
      </c>
    </row>
    <row r="1057" spans="1:28">
      <c r="A1057" s="1" t="s">
        <v>1443</v>
      </c>
      <c r="B1057" s="6">
        <v>44256</v>
      </c>
      <c r="C1057" s="1">
        <v>202103</v>
      </c>
      <c r="D1057" s="1">
        <v>2021</v>
      </c>
      <c r="E1057" s="1">
        <v>3</v>
      </c>
      <c r="F1057" s="4" t="s">
        <v>265</v>
      </c>
      <c r="G1057" s="4" t="s">
        <v>266</v>
      </c>
      <c r="H1057" s="1">
        <v>669</v>
      </c>
      <c r="I1057" s="4" t="s">
        <v>313</v>
      </c>
      <c r="J1057" s="1" t="s">
        <v>314</v>
      </c>
      <c r="K1057" s="1" t="s">
        <v>383</v>
      </c>
      <c r="L1057" s="1">
        <v>3</v>
      </c>
      <c r="M1057" s="1">
        <v>1</v>
      </c>
      <c r="N1057" s="1" t="s">
        <v>384</v>
      </c>
      <c r="O1057" s="1" t="s">
        <v>385</v>
      </c>
      <c r="P1057" s="1">
        <v>0</v>
      </c>
      <c r="Q1057" s="8">
        <v>263171</v>
      </c>
      <c r="R1057" s="8">
        <v>17328</v>
      </c>
      <c r="S1057" s="8">
        <v>55379</v>
      </c>
      <c r="T1057" s="8" t="s">
        <v>386</v>
      </c>
      <c r="U1057" s="9">
        <f>IF(R1057&gt;0,Q1057/R1057,"")</f>
        <v>15.187615420129271</v>
      </c>
      <c r="V1057" s="10">
        <f>SUMIFS(fct_world_monthly!$J$2:$J$361,fct_world_monthly!$C$2:$C$361,C1057,fct_world_monthly!$F$2:$F$361,F1057)</f>
        <v>21755249</v>
      </c>
      <c r="W1057" s="11">
        <f>IF(V1057&gt;0,Q1057/V1057,"")</f>
        <v>1.2096896707548601E-2</v>
      </c>
      <c r="X1057" s="1" t="s">
        <v>232</v>
      </c>
      <c r="Y1057" s="1" t="s">
        <v>166</v>
      </c>
      <c r="Z1057" s="19">
        <f>IF(U1057="","",SUMIFS(Unit_Value_Review_QC!$K$10:$K$53,Unit_Value_Review_QC!$I$10:$I$53,"PARTNER|"&amp;F1057&amp;"|"&amp;I1057))</f>
        <v>16.58404384448577</v>
      </c>
      <c r="AA1057" s="20">
        <f>IFERROR(U1057/Z1057,"")</f>
        <v>0.91579686851703457</v>
      </c>
      <c r="AB1057" s="4" t="str">
        <f>IF(OR(N1057&lt;&gt;"REPORTED",U1057=""),"NOT_APPLICABLE",IF(OR(AA1057&lt;Unit_Value_Review_QC!$I$6,AA1057&gt;Unit_Value_Review_QC!$I$5),"REVIEW","WITHIN_BAND"))</f>
        <v>WITHIN_BAND</v>
      </c>
    </row>
    <row r="1058" spans="1:28">
      <c r="A1058" s="1" t="s">
        <v>1444</v>
      </c>
      <c r="B1058" s="6">
        <v>44256</v>
      </c>
      <c r="C1058" s="1">
        <v>202103</v>
      </c>
      <c r="D1058" s="1">
        <v>2021</v>
      </c>
      <c r="E1058" s="1">
        <v>3</v>
      </c>
      <c r="F1058" s="4" t="s">
        <v>265</v>
      </c>
      <c r="G1058" s="4" t="s">
        <v>266</v>
      </c>
      <c r="H1058" s="1">
        <v>676</v>
      </c>
      <c r="I1058" s="4" t="s">
        <v>316</v>
      </c>
      <c r="J1058" s="1" t="s">
        <v>317</v>
      </c>
      <c r="K1058" s="1" t="s">
        <v>383</v>
      </c>
      <c r="L1058" s="1">
        <v>3</v>
      </c>
      <c r="M1058" s="1">
        <v>1</v>
      </c>
      <c r="N1058" s="1" t="s">
        <v>384</v>
      </c>
      <c r="O1058" s="1" t="s">
        <v>385</v>
      </c>
      <c r="P1058" s="1">
        <v>0</v>
      </c>
      <c r="Q1058" s="8">
        <v>467834</v>
      </c>
      <c r="R1058" s="8">
        <v>35076</v>
      </c>
      <c r="S1058" s="8">
        <v>117273</v>
      </c>
      <c r="T1058" s="8" t="s">
        <v>386</v>
      </c>
      <c r="U1058" s="9">
        <f>IF(R1058&gt;0,Q1058/R1058,"")</f>
        <v>13.337723799749115</v>
      </c>
      <c r="V1058" s="10">
        <f>SUMIFS(fct_world_monthly!$J$2:$J$361,fct_world_monthly!$C$2:$C$361,C1058,fct_world_monthly!$F$2:$F$361,F1058)</f>
        <v>21755249</v>
      </c>
      <c r="W1058" s="11">
        <f>IF(V1058&gt;0,Q1058/V1058,"")</f>
        <v>2.1504419462172096E-2</v>
      </c>
      <c r="X1058" s="1" t="s">
        <v>232</v>
      </c>
      <c r="Y1058" s="1" t="s">
        <v>166</v>
      </c>
      <c r="Z1058" s="19">
        <f>IF(U1058="","",SUMIFS(Unit_Value_Review_QC!$K$10:$K$53,Unit_Value_Review_QC!$I$10:$I$53,"PARTNER|"&amp;F1058&amp;"|"&amp;I1058))</f>
        <v>12.705450477595873</v>
      </c>
      <c r="AA1058" s="20">
        <f>IFERROR(U1058/Z1058,"")</f>
        <v>1.0497639436923674</v>
      </c>
      <c r="AB1058" s="4" t="str">
        <f>IF(OR(N1058&lt;&gt;"REPORTED",U1058=""),"NOT_APPLICABLE",IF(OR(AA1058&lt;Unit_Value_Review_QC!$I$6,AA1058&gt;Unit_Value_Review_QC!$I$5),"REVIEW","WITHIN_BAND"))</f>
        <v>WITHIN_BAND</v>
      </c>
    </row>
    <row r="1059" spans="1:28">
      <c r="A1059" s="1" t="s">
        <v>1445</v>
      </c>
      <c r="B1059" s="6">
        <v>44256</v>
      </c>
      <c r="C1059" s="1">
        <v>202103</v>
      </c>
      <c r="D1059" s="1">
        <v>2021</v>
      </c>
      <c r="E1059" s="1">
        <v>3</v>
      </c>
      <c r="F1059" s="4" t="s">
        <v>265</v>
      </c>
      <c r="G1059" s="4" t="s">
        <v>266</v>
      </c>
      <c r="H1059" s="1">
        <v>690</v>
      </c>
      <c r="I1059" s="4" t="s">
        <v>319</v>
      </c>
      <c r="J1059" s="1" t="s">
        <v>320</v>
      </c>
      <c r="K1059" s="1" t="s">
        <v>383</v>
      </c>
      <c r="L1059" s="1">
        <v>3</v>
      </c>
      <c r="M1059" s="1">
        <v>1</v>
      </c>
      <c r="N1059" s="1" t="s">
        <v>384</v>
      </c>
      <c r="O1059" s="1" t="s">
        <v>385</v>
      </c>
      <c r="P1059" s="1">
        <v>0</v>
      </c>
      <c r="Q1059" s="8">
        <v>111349</v>
      </c>
      <c r="R1059" s="8">
        <v>5150</v>
      </c>
      <c r="S1059" s="8">
        <v>17775</v>
      </c>
      <c r="T1059" s="8" t="s">
        <v>386</v>
      </c>
      <c r="U1059" s="9">
        <f>IF(R1059&gt;0,Q1059/R1059,"")</f>
        <v>21.621165048543688</v>
      </c>
      <c r="V1059" s="10">
        <f>SUMIFS(fct_world_monthly!$J$2:$J$361,fct_world_monthly!$C$2:$C$361,C1059,fct_world_monthly!$F$2:$F$361,F1059)</f>
        <v>21755249</v>
      </c>
      <c r="W1059" s="11">
        <f>IF(V1059&gt;0,Q1059/V1059,"")</f>
        <v>5.1182590463570423E-3</v>
      </c>
      <c r="X1059" s="1" t="s">
        <v>232</v>
      </c>
      <c r="Y1059" s="1" t="s">
        <v>166</v>
      </c>
      <c r="Z1059" s="19">
        <f>IF(U1059="","",SUMIFS(Unit_Value_Review_QC!$K$10:$K$53,Unit_Value_Review_QC!$I$10:$I$53,"PARTNER|"&amp;F1059&amp;"|"&amp;I1059))</f>
        <v>23.234221767733438</v>
      </c>
      <c r="AA1059" s="20">
        <f>IFERROR(U1059/Z1059,"")</f>
        <v>0.93057410162840548</v>
      </c>
      <c r="AB1059" s="4" t="str">
        <f>IF(OR(N1059&lt;&gt;"REPORTED",U1059=""),"NOT_APPLICABLE",IF(OR(AA1059&lt;Unit_Value_Review_QC!$I$6,AA1059&gt;Unit_Value_Review_QC!$I$5),"REVIEW","WITHIN_BAND"))</f>
        <v>WITHIN_BAND</v>
      </c>
    </row>
    <row r="1060" spans="1:28">
      <c r="A1060" s="1" t="s">
        <v>1446</v>
      </c>
      <c r="B1060" s="6">
        <v>44256</v>
      </c>
      <c r="C1060" s="1">
        <v>202103</v>
      </c>
      <c r="D1060" s="1">
        <v>2021</v>
      </c>
      <c r="E1060" s="1">
        <v>3</v>
      </c>
      <c r="F1060" s="4" t="s">
        <v>265</v>
      </c>
      <c r="G1060" s="4" t="s">
        <v>266</v>
      </c>
      <c r="H1060" s="1">
        <v>696</v>
      </c>
      <c r="I1060" s="4" t="s">
        <v>322</v>
      </c>
      <c r="J1060" s="1" t="s">
        <v>323</v>
      </c>
      <c r="K1060" s="1" t="s">
        <v>383</v>
      </c>
      <c r="L1060" s="1">
        <v>3</v>
      </c>
      <c r="M1060" s="1">
        <v>1</v>
      </c>
      <c r="N1060" s="1" t="s">
        <v>384</v>
      </c>
      <c r="O1060" s="1" t="s">
        <v>385</v>
      </c>
      <c r="P1060" s="1">
        <v>0</v>
      </c>
      <c r="Q1060" s="8">
        <v>1074990</v>
      </c>
      <c r="R1060" s="8">
        <v>79274</v>
      </c>
      <c r="S1060" s="8">
        <v>258776</v>
      </c>
      <c r="T1060" s="8" t="s">
        <v>386</v>
      </c>
      <c r="U1060" s="9">
        <f>IF(R1060&gt;0,Q1060/R1060,"")</f>
        <v>13.560435956303454</v>
      </c>
      <c r="V1060" s="10">
        <f>SUMIFS(fct_world_monthly!$J$2:$J$361,fct_world_monthly!$C$2:$C$361,C1060,fct_world_monthly!$F$2:$F$361,F1060)</f>
        <v>21755249</v>
      </c>
      <c r="W1060" s="11">
        <f>IF(V1060&gt;0,Q1060/V1060,"")</f>
        <v>4.9412902605711385E-2</v>
      </c>
      <c r="X1060" s="1" t="s">
        <v>232</v>
      </c>
      <c r="Y1060" s="1" t="s">
        <v>166</v>
      </c>
      <c r="Z1060" s="19">
        <f>IF(U1060="","",SUMIFS(Unit_Value_Review_QC!$K$10:$K$53,Unit_Value_Review_QC!$I$10:$I$53,"PARTNER|"&amp;F1060&amp;"|"&amp;I1060))</f>
        <v>12.339390026247985</v>
      </c>
      <c r="AA1060" s="20">
        <f>IFERROR(U1060/Z1060,"")</f>
        <v>1.0989551288562964</v>
      </c>
      <c r="AB1060" s="4" t="str">
        <f>IF(OR(N1060&lt;&gt;"REPORTED",U1060=""),"NOT_APPLICABLE",IF(OR(AA1060&lt;Unit_Value_Review_QC!$I$6,AA1060&gt;Unit_Value_Review_QC!$I$5),"REVIEW","WITHIN_BAND"))</f>
        <v>WITHIN_BAND</v>
      </c>
    </row>
    <row r="1061" spans="1:28">
      <c r="A1061" s="1" t="s">
        <v>1447</v>
      </c>
      <c r="B1061" s="6">
        <v>44256</v>
      </c>
      <c r="C1061" s="1">
        <v>202103</v>
      </c>
      <c r="D1061" s="1">
        <v>2021</v>
      </c>
      <c r="E1061" s="1">
        <v>3</v>
      </c>
      <c r="F1061" s="4" t="s">
        <v>265</v>
      </c>
      <c r="G1061" s="4" t="s">
        <v>266</v>
      </c>
      <c r="H1061" s="1">
        <v>720</v>
      </c>
      <c r="I1061" s="4" t="s">
        <v>325</v>
      </c>
      <c r="J1061" s="1" t="s">
        <v>326</v>
      </c>
      <c r="K1061" s="1" t="s">
        <v>383</v>
      </c>
      <c r="L1061" s="1">
        <v>3</v>
      </c>
      <c r="M1061" s="1">
        <v>1</v>
      </c>
      <c r="N1061" s="1" t="s">
        <v>384</v>
      </c>
      <c r="O1061" s="1" t="s">
        <v>385</v>
      </c>
      <c r="P1061" s="1">
        <v>0</v>
      </c>
      <c r="Q1061" s="8">
        <v>5247682</v>
      </c>
      <c r="R1061" s="8">
        <v>332661</v>
      </c>
      <c r="S1061" s="8">
        <v>1066893</v>
      </c>
      <c r="T1061" s="8" t="s">
        <v>386</v>
      </c>
      <c r="U1061" s="9">
        <f>IF(R1061&gt;0,Q1061/R1061,"")</f>
        <v>15.774863900487283</v>
      </c>
      <c r="V1061" s="10">
        <f>SUMIFS(fct_world_monthly!$J$2:$J$361,fct_world_monthly!$C$2:$C$361,C1061,fct_world_monthly!$F$2:$F$361,F1061)</f>
        <v>21755249</v>
      </c>
      <c r="W1061" s="11">
        <f>IF(V1061&gt;0,Q1061/V1061,"")</f>
        <v>0.24121452252741396</v>
      </c>
      <c r="X1061" s="1" t="s">
        <v>232</v>
      </c>
      <c r="Y1061" s="1" t="s">
        <v>166</v>
      </c>
      <c r="Z1061" s="19">
        <f>IF(U1061="","",SUMIFS(Unit_Value_Review_QC!$K$10:$K$53,Unit_Value_Review_QC!$I$10:$I$53,"PARTNER|"&amp;F1061&amp;"|"&amp;I1061))</f>
        <v>15.158852636173485</v>
      </c>
      <c r="AA1061" s="20">
        <f>IFERROR(U1061/Z1061,"")</f>
        <v>1.0406370639717029</v>
      </c>
      <c r="AB1061" s="4" t="str">
        <f>IF(OR(N1061&lt;&gt;"REPORTED",U1061=""),"NOT_APPLICABLE",IF(OR(AA1061&lt;Unit_Value_Review_QC!$I$6,AA1061&gt;Unit_Value_Review_QC!$I$5),"REVIEW","WITHIN_BAND"))</f>
        <v>WITHIN_BAND</v>
      </c>
    </row>
    <row r="1062" spans="1:28">
      <c r="A1062" s="1" t="s">
        <v>1448</v>
      </c>
      <c r="B1062" s="6">
        <v>44256</v>
      </c>
      <c r="C1062" s="1">
        <v>202103</v>
      </c>
      <c r="D1062" s="1">
        <v>2021</v>
      </c>
      <c r="E1062" s="1">
        <v>3</v>
      </c>
      <c r="F1062" s="4" t="s">
        <v>271</v>
      </c>
      <c r="G1062" s="4" t="s">
        <v>273</v>
      </c>
      <c r="H1062" s="1">
        <v>52</v>
      </c>
      <c r="I1062" s="4" t="s">
        <v>296</v>
      </c>
      <c r="J1062" s="1" t="s">
        <v>297</v>
      </c>
      <c r="K1062" s="1" t="s">
        <v>383</v>
      </c>
      <c r="L1062" s="1">
        <v>3</v>
      </c>
      <c r="M1062" s="1">
        <v>1</v>
      </c>
      <c r="N1062" s="1" t="s">
        <v>384</v>
      </c>
      <c r="O1062" s="1" t="s">
        <v>385</v>
      </c>
      <c r="P1062" s="1">
        <v>0</v>
      </c>
      <c r="Q1062" s="8">
        <v>1218571</v>
      </c>
      <c r="R1062" s="8">
        <v>47836</v>
      </c>
      <c r="S1062" s="8">
        <v>124208</v>
      </c>
      <c r="T1062" s="8" t="s">
        <v>386</v>
      </c>
      <c r="U1062" s="9">
        <f>IF(R1062&gt;0,Q1062/R1062,"")</f>
        <v>25.473931766870141</v>
      </c>
      <c r="V1062" s="10">
        <f>SUMIFS(fct_world_monthly!$J$2:$J$361,fct_world_monthly!$C$2:$C$361,C1062,fct_world_monthly!$F$2:$F$361,F1062)</f>
        <v>22597270</v>
      </c>
      <c r="W1062" s="11">
        <f>IF(V1062&gt;0,Q1062/V1062,"")</f>
        <v>5.3925584816218952E-2</v>
      </c>
      <c r="X1062" s="1" t="s">
        <v>232</v>
      </c>
      <c r="Y1062" s="1" t="s">
        <v>166</v>
      </c>
      <c r="Z1062" s="19">
        <f>IF(U1062="","",SUMIFS(Unit_Value_Review_QC!$K$10:$K$53,Unit_Value_Review_QC!$I$10:$I$53,"PARTNER|"&amp;F1062&amp;"|"&amp;I1062))</f>
        <v>31.867133143721738</v>
      </c>
      <c r="AA1062" s="20">
        <f>IFERROR(U1062/Z1062,"")</f>
        <v>0.7993794625949544</v>
      </c>
      <c r="AB1062" s="4" t="str">
        <f>IF(OR(N1062&lt;&gt;"REPORTED",U1062=""),"NOT_APPLICABLE",IF(OR(AA1062&lt;Unit_Value_Review_QC!$I$6,AA1062&gt;Unit_Value_Review_QC!$I$5),"REVIEW","WITHIN_BAND"))</f>
        <v>WITHIN_BAND</v>
      </c>
    </row>
    <row r="1063" spans="1:28">
      <c r="A1063" s="1" t="s">
        <v>1449</v>
      </c>
      <c r="B1063" s="6">
        <v>44256</v>
      </c>
      <c r="C1063" s="1">
        <v>202103</v>
      </c>
      <c r="D1063" s="1">
        <v>2021</v>
      </c>
      <c r="E1063" s="1">
        <v>3</v>
      </c>
      <c r="F1063" s="4" t="s">
        <v>271</v>
      </c>
      <c r="G1063" s="4" t="s">
        <v>273</v>
      </c>
      <c r="H1063" s="1">
        <v>204</v>
      </c>
      <c r="I1063" s="4" t="s">
        <v>301</v>
      </c>
      <c r="J1063" s="1" t="s">
        <v>302</v>
      </c>
      <c r="K1063" s="1" t="s">
        <v>383</v>
      </c>
      <c r="L1063" s="1">
        <v>3</v>
      </c>
      <c r="M1063" s="1">
        <v>1</v>
      </c>
      <c r="N1063" s="1" t="s">
        <v>384</v>
      </c>
      <c r="O1063" s="1" t="s">
        <v>385</v>
      </c>
      <c r="P1063" s="1">
        <v>0</v>
      </c>
      <c r="Q1063" s="8">
        <v>384169</v>
      </c>
      <c r="R1063" s="8">
        <v>25610</v>
      </c>
      <c r="S1063" s="8">
        <v>83337</v>
      </c>
      <c r="T1063" s="8" t="s">
        <v>386</v>
      </c>
      <c r="U1063" s="9">
        <f>IF(R1063&gt;0,Q1063/R1063,"")</f>
        <v>15.000741897696212</v>
      </c>
      <c r="V1063" s="10">
        <f>SUMIFS(fct_world_monthly!$J$2:$J$361,fct_world_monthly!$C$2:$C$361,C1063,fct_world_monthly!$F$2:$F$361,F1063)</f>
        <v>22597270</v>
      </c>
      <c r="W1063" s="11">
        <f>IF(V1063&gt;0,Q1063/V1063,"")</f>
        <v>1.7000681940783111E-2</v>
      </c>
      <c r="X1063" s="1" t="s">
        <v>232</v>
      </c>
      <c r="Y1063" s="1" t="s">
        <v>166</v>
      </c>
      <c r="Z1063" s="19">
        <f>IF(U1063="","",SUMIFS(Unit_Value_Review_QC!$K$10:$K$53,Unit_Value_Review_QC!$I$10:$I$53,"PARTNER|"&amp;F1063&amp;"|"&amp;I1063))</f>
        <v>19.682231685892088</v>
      </c>
      <c r="AA1063" s="20">
        <f>IFERROR(U1063/Z1063,"")</f>
        <v>0.76214639361493275</v>
      </c>
      <c r="AB1063" s="4" t="str">
        <f>IF(OR(N1063&lt;&gt;"REPORTED",U1063=""),"NOT_APPLICABLE",IF(OR(AA1063&lt;Unit_Value_Review_QC!$I$6,AA1063&gt;Unit_Value_Review_QC!$I$5),"REVIEW","WITHIN_BAND"))</f>
        <v>WITHIN_BAND</v>
      </c>
    </row>
    <row r="1064" spans="1:28">
      <c r="A1064" s="1" t="s">
        <v>1450</v>
      </c>
      <c r="B1064" s="6">
        <v>44256</v>
      </c>
      <c r="C1064" s="1">
        <v>202103</v>
      </c>
      <c r="D1064" s="1">
        <v>2021</v>
      </c>
      <c r="E1064" s="1">
        <v>3</v>
      </c>
      <c r="F1064" s="4" t="s">
        <v>271</v>
      </c>
      <c r="G1064" s="4" t="s">
        <v>273</v>
      </c>
      <c r="H1064" s="1">
        <v>662</v>
      </c>
      <c r="I1064" s="4" t="s">
        <v>304</v>
      </c>
      <c r="J1064" s="1" t="s">
        <v>305</v>
      </c>
      <c r="K1064" s="1" t="s">
        <v>383</v>
      </c>
      <c r="L1064" s="1">
        <v>3</v>
      </c>
      <c r="M1064" s="1">
        <v>1</v>
      </c>
      <c r="N1064" s="1" t="s">
        <v>384</v>
      </c>
      <c r="O1064" s="1" t="s">
        <v>385</v>
      </c>
      <c r="P1064" s="1">
        <v>0</v>
      </c>
      <c r="Q1064" s="8">
        <v>56482</v>
      </c>
      <c r="R1064" s="8">
        <v>4789</v>
      </c>
      <c r="S1064" s="8">
        <v>8900</v>
      </c>
      <c r="T1064" s="8" t="s">
        <v>386</v>
      </c>
      <c r="U1064" s="9">
        <f>IF(R1064&gt;0,Q1064/R1064,"")</f>
        <v>11.794111505533515</v>
      </c>
      <c r="V1064" s="10">
        <f>SUMIFS(fct_world_monthly!$J$2:$J$361,fct_world_monthly!$C$2:$C$361,C1064,fct_world_monthly!$F$2:$F$361,F1064)</f>
        <v>22597270</v>
      </c>
      <c r="W1064" s="11">
        <f>IF(V1064&gt;0,Q1064/V1064,"")</f>
        <v>2.4995054712361273E-3</v>
      </c>
      <c r="X1064" s="1" t="s">
        <v>232</v>
      </c>
      <c r="Y1064" s="1" t="s">
        <v>166</v>
      </c>
      <c r="Z1064" s="19">
        <f>IF(U1064="","",SUMIFS(Unit_Value_Review_QC!$K$10:$K$53,Unit_Value_Review_QC!$I$10:$I$53,"PARTNER|"&amp;F1064&amp;"|"&amp;I1064))</f>
        <v>19.366411423422985</v>
      </c>
      <c r="AA1064" s="20">
        <f>IFERROR(U1064/Z1064,"")</f>
        <v>0.60899829336832934</v>
      </c>
      <c r="AB1064" s="4" t="str">
        <f>IF(OR(N1064&lt;&gt;"REPORTED",U1064=""),"NOT_APPLICABLE",IF(OR(AA1064&lt;Unit_Value_Review_QC!$I$6,AA1064&gt;Unit_Value_Review_QC!$I$5),"REVIEW","WITHIN_BAND"))</f>
        <v>WITHIN_BAND</v>
      </c>
    </row>
    <row r="1065" spans="1:28">
      <c r="A1065" s="1" t="s">
        <v>1451</v>
      </c>
      <c r="B1065" s="6">
        <v>44256</v>
      </c>
      <c r="C1065" s="1">
        <v>202103</v>
      </c>
      <c r="D1065" s="1">
        <v>2021</v>
      </c>
      <c r="E1065" s="1">
        <v>3</v>
      </c>
      <c r="F1065" s="4" t="s">
        <v>271</v>
      </c>
      <c r="G1065" s="4" t="s">
        <v>273</v>
      </c>
      <c r="H1065" s="1">
        <v>664</v>
      </c>
      <c r="I1065" s="4" t="s">
        <v>307</v>
      </c>
      <c r="J1065" s="1" t="s">
        <v>308</v>
      </c>
      <c r="K1065" s="1" t="s">
        <v>383</v>
      </c>
      <c r="L1065" s="1">
        <v>3</v>
      </c>
      <c r="M1065" s="1">
        <v>1</v>
      </c>
      <c r="N1065" s="1" t="s">
        <v>384</v>
      </c>
      <c r="O1065" s="1" t="s">
        <v>385</v>
      </c>
      <c r="P1065" s="1">
        <v>0</v>
      </c>
      <c r="Q1065" s="8">
        <v>3517110</v>
      </c>
      <c r="R1065" s="8">
        <v>383601</v>
      </c>
      <c r="S1065" s="8">
        <v>564371</v>
      </c>
      <c r="T1065" s="8" t="s">
        <v>386</v>
      </c>
      <c r="U1065" s="9">
        <f>IF(R1065&gt;0,Q1065/R1065,"")</f>
        <v>9.1686674435155275</v>
      </c>
      <c r="V1065" s="10">
        <f>SUMIFS(fct_world_monthly!$J$2:$J$361,fct_world_monthly!$C$2:$C$361,C1065,fct_world_monthly!$F$2:$F$361,F1065)</f>
        <v>22597270</v>
      </c>
      <c r="W1065" s="11">
        <f>IF(V1065&gt;0,Q1065/V1065,"")</f>
        <v>0.1556431374232374</v>
      </c>
      <c r="X1065" s="1" t="s">
        <v>232</v>
      </c>
      <c r="Y1065" s="1" t="s">
        <v>166</v>
      </c>
      <c r="Z1065" s="19">
        <f>IF(U1065="","",SUMIFS(Unit_Value_Review_QC!$K$10:$K$53,Unit_Value_Review_QC!$I$10:$I$53,"PARTNER|"&amp;F1065&amp;"|"&amp;I1065))</f>
        <v>29.827360886039607</v>
      </c>
      <c r="AA1065" s="20">
        <f>IFERROR(U1065/Z1065,"")</f>
        <v>0.30739117277408307</v>
      </c>
      <c r="AB1065" s="4" t="str">
        <f>IF(OR(N1065&lt;&gt;"REPORTED",U1065=""),"NOT_APPLICABLE",IF(OR(AA1065&lt;Unit_Value_Review_QC!$I$6,AA1065&gt;Unit_Value_Review_QC!$I$5),"REVIEW","WITHIN_BAND"))</f>
        <v>REVIEW</v>
      </c>
    </row>
    <row r="1066" spans="1:28">
      <c r="A1066" s="1" t="s">
        <v>1452</v>
      </c>
      <c r="B1066" s="6">
        <v>44256</v>
      </c>
      <c r="C1066" s="1">
        <v>202103</v>
      </c>
      <c r="D1066" s="1">
        <v>2021</v>
      </c>
      <c r="E1066" s="1">
        <v>3</v>
      </c>
      <c r="F1066" s="4" t="s">
        <v>271</v>
      </c>
      <c r="G1066" s="4" t="s">
        <v>273</v>
      </c>
      <c r="H1066" s="1">
        <v>666</v>
      </c>
      <c r="I1066" s="4" t="s">
        <v>310</v>
      </c>
      <c r="J1066" s="1" t="s">
        <v>311</v>
      </c>
      <c r="K1066" s="1" t="s">
        <v>383</v>
      </c>
      <c r="L1066" s="1">
        <v>3</v>
      </c>
      <c r="M1066" s="1">
        <v>1</v>
      </c>
      <c r="N1066" s="1" t="s">
        <v>384</v>
      </c>
      <c r="O1066" s="1" t="s">
        <v>385</v>
      </c>
      <c r="P1066" s="1">
        <v>0</v>
      </c>
      <c r="Q1066" s="8">
        <v>628368</v>
      </c>
      <c r="R1066" s="8">
        <v>30200</v>
      </c>
      <c r="S1066" s="8">
        <v>85442</v>
      </c>
      <c r="T1066" s="8" t="s">
        <v>386</v>
      </c>
      <c r="U1066" s="9">
        <f>IF(R1066&gt;0,Q1066/R1066,"")</f>
        <v>20.806887417218544</v>
      </c>
      <c r="V1066" s="10">
        <f>SUMIFS(fct_world_monthly!$J$2:$J$361,fct_world_monthly!$C$2:$C$361,C1066,fct_world_monthly!$F$2:$F$361,F1066)</f>
        <v>22597270</v>
      </c>
      <c r="W1066" s="11">
        <f>IF(V1066&gt;0,Q1066/V1066,"")</f>
        <v>2.7807252823018002E-2</v>
      </c>
      <c r="X1066" s="1" t="s">
        <v>232</v>
      </c>
      <c r="Y1066" s="1" t="s">
        <v>166</v>
      </c>
      <c r="Z1066" s="19">
        <f>IF(U1066="","",SUMIFS(Unit_Value_Review_QC!$K$10:$K$53,Unit_Value_Review_QC!$I$10:$I$53,"PARTNER|"&amp;F1066&amp;"|"&amp;I1066))</f>
        <v>14.86106925541052</v>
      </c>
      <c r="AA1066" s="20">
        <f>IFERROR(U1066/Z1066,"")</f>
        <v>1.4000935639031027</v>
      </c>
      <c r="AB1066" s="4" t="str">
        <f>IF(OR(N1066&lt;&gt;"REPORTED",U1066=""),"NOT_APPLICABLE",IF(OR(AA1066&lt;Unit_Value_Review_QC!$I$6,AA1066&gt;Unit_Value_Review_QC!$I$5),"REVIEW","WITHIN_BAND"))</f>
        <v>WITHIN_BAND</v>
      </c>
    </row>
    <row r="1067" spans="1:28">
      <c r="A1067" s="1" t="s">
        <v>1453</v>
      </c>
      <c r="B1067" s="6">
        <v>44256</v>
      </c>
      <c r="C1067" s="1">
        <v>202103</v>
      </c>
      <c r="D1067" s="1">
        <v>2021</v>
      </c>
      <c r="E1067" s="1">
        <v>3</v>
      </c>
      <c r="F1067" s="4" t="s">
        <v>271</v>
      </c>
      <c r="G1067" s="4" t="s">
        <v>273</v>
      </c>
      <c r="H1067" s="1">
        <v>669</v>
      </c>
      <c r="I1067" s="4" t="s">
        <v>313</v>
      </c>
      <c r="J1067" s="1" t="s">
        <v>314</v>
      </c>
      <c r="K1067" s="1" t="s">
        <v>383</v>
      </c>
      <c r="L1067" s="1">
        <v>3</v>
      </c>
      <c r="M1067" s="1">
        <v>1</v>
      </c>
      <c r="N1067" s="1" t="s">
        <v>384</v>
      </c>
      <c r="O1067" s="1" t="s">
        <v>385</v>
      </c>
      <c r="P1067" s="1">
        <v>0</v>
      </c>
      <c r="Q1067" s="8">
        <v>1662823</v>
      </c>
      <c r="R1067" s="8">
        <v>103991</v>
      </c>
      <c r="S1067" s="8">
        <v>382588</v>
      </c>
      <c r="T1067" s="8" t="s">
        <v>386</v>
      </c>
      <c r="U1067" s="9">
        <f>IF(R1067&gt;0,Q1067/R1067,"")</f>
        <v>15.990066448058005</v>
      </c>
      <c r="V1067" s="10">
        <f>SUMIFS(fct_world_monthly!$J$2:$J$361,fct_world_monthly!$C$2:$C$361,C1067,fct_world_monthly!$F$2:$F$361,F1067)</f>
        <v>22597270</v>
      </c>
      <c r="W1067" s="11">
        <f>IF(V1067&gt;0,Q1067/V1067,"")</f>
        <v>7.3585127761008298E-2</v>
      </c>
      <c r="X1067" s="1" t="s">
        <v>232</v>
      </c>
      <c r="Y1067" s="1" t="s">
        <v>166</v>
      </c>
      <c r="Z1067" s="19">
        <f>IF(U1067="","",SUMIFS(Unit_Value_Review_QC!$K$10:$K$53,Unit_Value_Review_QC!$I$10:$I$53,"PARTNER|"&amp;F1067&amp;"|"&amp;I1067))</f>
        <v>17.070169468034248</v>
      </c>
      <c r="AA1067" s="20">
        <f>IFERROR(U1067/Z1067,"")</f>
        <v>0.93672570023403379</v>
      </c>
      <c r="AB1067" s="4" t="str">
        <f>IF(OR(N1067&lt;&gt;"REPORTED",U1067=""),"NOT_APPLICABLE",IF(OR(AA1067&lt;Unit_Value_Review_QC!$I$6,AA1067&gt;Unit_Value_Review_QC!$I$5),"REVIEW","WITHIN_BAND"))</f>
        <v>WITHIN_BAND</v>
      </c>
    </row>
    <row r="1068" spans="1:28">
      <c r="A1068" s="1" t="s">
        <v>1454</v>
      </c>
      <c r="B1068" s="6">
        <v>44256</v>
      </c>
      <c r="C1068" s="1">
        <v>202103</v>
      </c>
      <c r="D1068" s="1">
        <v>2021</v>
      </c>
      <c r="E1068" s="1">
        <v>3</v>
      </c>
      <c r="F1068" s="4" t="s">
        <v>271</v>
      </c>
      <c r="G1068" s="4" t="s">
        <v>273</v>
      </c>
      <c r="H1068" s="1">
        <v>676</v>
      </c>
      <c r="I1068" s="4" t="s">
        <v>316</v>
      </c>
      <c r="J1068" s="1" t="s">
        <v>317</v>
      </c>
      <c r="K1068" s="1" t="s">
        <v>383</v>
      </c>
      <c r="L1068" s="1">
        <v>3</v>
      </c>
      <c r="M1068" s="1">
        <v>1</v>
      </c>
      <c r="N1068" s="1" t="s">
        <v>384</v>
      </c>
      <c r="O1068" s="1" t="s">
        <v>385</v>
      </c>
      <c r="P1068" s="1">
        <v>0</v>
      </c>
      <c r="Q1068" s="8">
        <v>374513</v>
      </c>
      <c r="R1068" s="8">
        <v>22725</v>
      </c>
      <c r="S1068" s="8">
        <v>60522</v>
      </c>
      <c r="T1068" s="8" t="s">
        <v>386</v>
      </c>
      <c r="U1068" s="9">
        <f>IF(R1068&gt;0,Q1068/R1068,"")</f>
        <v>16.4802200220022</v>
      </c>
      <c r="V1068" s="10">
        <f>SUMIFS(fct_world_monthly!$J$2:$J$361,fct_world_monthly!$C$2:$C$361,C1068,fct_world_monthly!$F$2:$F$361,F1068)</f>
        <v>22597270</v>
      </c>
      <c r="W1068" s="11">
        <f>IF(V1068&gt;0,Q1068/V1068,"")</f>
        <v>1.6573373686290423E-2</v>
      </c>
      <c r="X1068" s="1" t="s">
        <v>232</v>
      </c>
      <c r="Y1068" s="1" t="s">
        <v>166</v>
      </c>
      <c r="Z1068" s="19">
        <f>IF(U1068="","",SUMIFS(Unit_Value_Review_QC!$K$10:$K$53,Unit_Value_Review_QC!$I$10:$I$53,"PARTNER|"&amp;F1068&amp;"|"&amp;I1068))</f>
        <v>29.259592038236608</v>
      </c>
      <c r="AA1068" s="20">
        <f>IFERROR(U1068/Z1068,"")</f>
        <v>0.56324162006311473</v>
      </c>
      <c r="AB1068" s="4" t="str">
        <f>IF(OR(N1068&lt;&gt;"REPORTED",U1068=""),"NOT_APPLICABLE",IF(OR(AA1068&lt;Unit_Value_Review_QC!$I$6,AA1068&gt;Unit_Value_Review_QC!$I$5),"REVIEW","WITHIN_BAND"))</f>
        <v>WITHIN_BAND</v>
      </c>
    </row>
    <row r="1069" spans="1:28">
      <c r="A1069" s="1" t="s">
        <v>1455</v>
      </c>
      <c r="B1069" s="6">
        <v>44256</v>
      </c>
      <c r="C1069" s="1">
        <v>202103</v>
      </c>
      <c r="D1069" s="1">
        <v>2021</v>
      </c>
      <c r="E1069" s="1">
        <v>3</v>
      </c>
      <c r="F1069" s="4" t="s">
        <v>271</v>
      </c>
      <c r="G1069" s="4" t="s">
        <v>273</v>
      </c>
      <c r="H1069" s="1">
        <v>690</v>
      </c>
      <c r="I1069" s="4" t="s">
        <v>319</v>
      </c>
      <c r="J1069" s="1" t="s">
        <v>320</v>
      </c>
      <c r="K1069" s="1" t="s">
        <v>383</v>
      </c>
      <c r="L1069" s="1">
        <v>3</v>
      </c>
      <c r="M1069" s="1">
        <v>1</v>
      </c>
      <c r="N1069" s="1" t="s">
        <v>384</v>
      </c>
      <c r="O1069" s="1" t="s">
        <v>385</v>
      </c>
      <c r="P1069" s="1">
        <v>0</v>
      </c>
      <c r="Q1069" s="8">
        <v>871029</v>
      </c>
      <c r="R1069" s="8">
        <v>65515</v>
      </c>
      <c r="S1069" s="8">
        <v>187778</v>
      </c>
      <c r="T1069" s="8" t="s">
        <v>386</v>
      </c>
      <c r="U1069" s="9">
        <f>IF(R1069&gt;0,Q1069/R1069,"")</f>
        <v>13.295107990536518</v>
      </c>
      <c r="V1069" s="10">
        <f>SUMIFS(fct_world_monthly!$J$2:$J$361,fct_world_monthly!$C$2:$C$361,C1069,fct_world_monthly!$F$2:$F$361,F1069)</f>
        <v>22597270</v>
      </c>
      <c r="W1069" s="11">
        <f>IF(V1069&gt;0,Q1069/V1069,"")</f>
        <v>3.8545762386341359E-2</v>
      </c>
      <c r="X1069" s="1" t="s">
        <v>232</v>
      </c>
      <c r="Y1069" s="1" t="s">
        <v>166</v>
      </c>
      <c r="Z1069" s="19">
        <f>IF(U1069="","",SUMIFS(Unit_Value_Review_QC!$K$10:$K$53,Unit_Value_Review_QC!$I$10:$I$53,"PARTNER|"&amp;F1069&amp;"|"&amp;I1069))</f>
        <v>24.149636282520802</v>
      </c>
      <c r="AA1069" s="20">
        <f>IFERROR(U1069/Z1069,"")</f>
        <v>0.5505303614100121</v>
      </c>
      <c r="AB1069" s="4" t="str">
        <f>IF(OR(N1069&lt;&gt;"REPORTED",U1069=""),"NOT_APPLICABLE",IF(OR(AA1069&lt;Unit_Value_Review_QC!$I$6,AA1069&gt;Unit_Value_Review_QC!$I$5),"REVIEW","WITHIN_BAND"))</f>
        <v>WITHIN_BAND</v>
      </c>
    </row>
    <row r="1070" spans="1:28">
      <c r="A1070" s="1" t="s">
        <v>1456</v>
      </c>
      <c r="B1070" s="6">
        <v>44256</v>
      </c>
      <c r="C1070" s="1">
        <v>202103</v>
      </c>
      <c r="D1070" s="1">
        <v>2021</v>
      </c>
      <c r="E1070" s="1">
        <v>3</v>
      </c>
      <c r="F1070" s="4" t="s">
        <v>271</v>
      </c>
      <c r="G1070" s="4" t="s">
        <v>273</v>
      </c>
      <c r="H1070" s="1">
        <v>696</v>
      </c>
      <c r="I1070" s="4" t="s">
        <v>322</v>
      </c>
      <c r="J1070" s="1" t="s">
        <v>323</v>
      </c>
      <c r="K1070" s="1" t="s">
        <v>383</v>
      </c>
      <c r="L1070" s="1">
        <v>3</v>
      </c>
      <c r="M1070" s="1">
        <v>1</v>
      </c>
      <c r="N1070" s="1" t="s">
        <v>384</v>
      </c>
      <c r="O1070" s="1" t="s">
        <v>385</v>
      </c>
      <c r="P1070" s="1">
        <v>0</v>
      </c>
      <c r="Q1070" s="8">
        <v>11394</v>
      </c>
      <c r="R1070" s="8">
        <v>1706</v>
      </c>
      <c r="S1070" s="8">
        <v>1903</v>
      </c>
      <c r="T1070" s="8" t="s">
        <v>386</v>
      </c>
      <c r="U1070" s="9">
        <f>IF(R1070&gt;0,Q1070/R1070,"")</f>
        <v>6.6787807737397422</v>
      </c>
      <c r="V1070" s="10">
        <f>SUMIFS(fct_world_monthly!$J$2:$J$361,fct_world_monthly!$C$2:$C$361,C1070,fct_world_monthly!$F$2:$F$361,F1070)</f>
        <v>22597270</v>
      </c>
      <c r="W1070" s="11">
        <f>IF(V1070&gt;0,Q1070/V1070,"")</f>
        <v>5.0422020005071405E-4</v>
      </c>
      <c r="X1070" s="1" t="s">
        <v>232</v>
      </c>
      <c r="Y1070" s="1" t="s">
        <v>166</v>
      </c>
      <c r="Z1070" s="19">
        <f>IF(U1070="","",SUMIFS(Unit_Value_Review_QC!$K$10:$K$53,Unit_Value_Review_QC!$I$10:$I$53,"PARTNER|"&amp;F1070&amp;"|"&amp;I1070))</f>
        <v>19.130986055641273</v>
      </c>
      <c r="AA1070" s="20">
        <f>IFERROR(U1070/Z1070,"")</f>
        <v>0.34910802581293654</v>
      </c>
      <c r="AB1070" s="4" t="str">
        <f>IF(OR(N1070&lt;&gt;"REPORTED",U1070=""),"NOT_APPLICABLE",IF(OR(AA1070&lt;Unit_Value_Review_QC!$I$6,AA1070&gt;Unit_Value_Review_QC!$I$5),"REVIEW","WITHIN_BAND"))</f>
        <v>REVIEW</v>
      </c>
    </row>
    <row r="1071" spans="1:28">
      <c r="A1071" s="1" t="s">
        <v>1457</v>
      </c>
      <c r="B1071" s="6">
        <v>44256</v>
      </c>
      <c r="C1071" s="1">
        <v>202103</v>
      </c>
      <c r="D1071" s="1">
        <v>2021</v>
      </c>
      <c r="E1071" s="1">
        <v>3</v>
      </c>
      <c r="F1071" s="4" t="s">
        <v>271</v>
      </c>
      <c r="G1071" s="4" t="s">
        <v>273</v>
      </c>
      <c r="H1071" s="1">
        <v>720</v>
      </c>
      <c r="I1071" s="4" t="s">
        <v>325</v>
      </c>
      <c r="J1071" s="1" t="s">
        <v>326</v>
      </c>
      <c r="K1071" s="1" t="s">
        <v>383</v>
      </c>
      <c r="L1071" s="1">
        <v>3</v>
      </c>
      <c r="M1071" s="1">
        <v>1</v>
      </c>
      <c r="N1071" s="1" t="s">
        <v>384</v>
      </c>
      <c r="O1071" s="1" t="s">
        <v>385</v>
      </c>
      <c r="P1071" s="1">
        <v>0</v>
      </c>
      <c r="Q1071" s="8">
        <v>6113278</v>
      </c>
      <c r="R1071" s="8">
        <v>269197</v>
      </c>
      <c r="S1071" s="8">
        <v>848415</v>
      </c>
      <c r="T1071" s="8" t="s">
        <v>386</v>
      </c>
      <c r="U1071" s="9">
        <f>IF(R1071&gt;0,Q1071/R1071,"")</f>
        <v>22.709309539110762</v>
      </c>
      <c r="V1071" s="10">
        <f>SUMIFS(fct_world_monthly!$J$2:$J$361,fct_world_monthly!$C$2:$C$361,C1071,fct_world_monthly!$F$2:$F$361,F1071)</f>
        <v>22597270</v>
      </c>
      <c r="W1071" s="11">
        <f>IF(V1071&gt;0,Q1071/V1071,"")</f>
        <v>0.27053170582110142</v>
      </c>
      <c r="X1071" s="1" t="s">
        <v>232</v>
      </c>
      <c r="Y1071" s="1" t="s">
        <v>166</v>
      </c>
      <c r="Z1071" s="19">
        <f>IF(U1071="","",SUMIFS(Unit_Value_Review_QC!$K$10:$K$53,Unit_Value_Review_QC!$I$10:$I$53,"PARTNER|"&amp;F1071&amp;"|"&amp;I1071))</f>
        <v>27.635683246354834</v>
      </c>
      <c r="AA1071" s="20">
        <f>IFERROR(U1071/Z1071,"")</f>
        <v>0.82173866796313555</v>
      </c>
      <c r="AB1071" s="4" t="str">
        <f>IF(OR(N1071&lt;&gt;"REPORTED",U1071=""),"NOT_APPLICABLE",IF(OR(AA1071&lt;Unit_Value_Review_QC!$I$6,AA1071&gt;Unit_Value_Review_QC!$I$5),"REVIEW","WITHIN_BAND"))</f>
        <v>WITHIN_BAND</v>
      </c>
    </row>
    <row r="1072" spans="1:28">
      <c r="A1072" s="1" t="s">
        <v>1458</v>
      </c>
      <c r="B1072" s="6">
        <v>44256</v>
      </c>
      <c r="C1072" s="1">
        <v>202103</v>
      </c>
      <c r="D1072" s="1">
        <v>2021</v>
      </c>
      <c r="E1072" s="1">
        <v>3</v>
      </c>
      <c r="F1072" s="4" t="s">
        <v>278</v>
      </c>
      <c r="G1072" s="4" t="s">
        <v>279</v>
      </c>
      <c r="H1072" s="1">
        <v>52</v>
      </c>
      <c r="I1072" s="4" t="s">
        <v>296</v>
      </c>
      <c r="J1072" s="1" t="s">
        <v>297</v>
      </c>
      <c r="K1072" s="1" t="s">
        <v>383</v>
      </c>
      <c r="L1072" s="1">
        <v>3</v>
      </c>
      <c r="M1072" s="1">
        <v>1</v>
      </c>
      <c r="N1072" s="1" t="s">
        <v>384</v>
      </c>
      <c r="O1072" s="1" t="s">
        <v>385</v>
      </c>
      <c r="P1072" s="1">
        <v>0</v>
      </c>
      <c r="Q1072" s="8">
        <v>1008751</v>
      </c>
      <c r="R1072" s="8">
        <v>39590</v>
      </c>
      <c r="S1072" s="8">
        <v>110349</v>
      </c>
      <c r="T1072" s="8" t="s">
        <v>386</v>
      </c>
      <c r="U1072" s="9">
        <f>IF(R1072&gt;0,Q1072/R1072,"")</f>
        <v>25.47994443041172</v>
      </c>
      <c r="V1072" s="10">
        <f>SUMIFS(fct_world_monthly!$J$2:$J$361,fct_world_monthly!$C$2:$C$361,C1072,fct_world_monthly!$F$2:$F$361,F1072)</f>
        <v>13204822</v>
      </c>
      <c r="W1072" s="11">
        <f>IF(V1072&gt;0,Q1072/V1072,"")</f>
        <v>7.6392623846046545E-2</v>
      </c>
      <c r="X1072" s="1" t="s">
        <v>232</v>
      </c>
      <c r="Y1072" s="1" t="s">
        <v>166</v>
      </c>
      <c r="Z1072" s="19">
        <f>IF(U1072="","",SUMIFS(Unit_Value_Review_QC!$K$10:$K$53,Unit_Value_Review_QC!$I$10:$I$53,"PARTNER|"&amp;F1072&amp;"|"&amp;I1072))</f>
        <v>35.036766549381447</v>
      </c>
      <c r="AA1072" s="20">
        <f>IFERROR(U1072/Z1072,"")</f>
        <v>0.72723447223646709</v>
      </c>
      <c r="AB1072" s="4" t="str">
        <f>IF(OR(N1072&lt;&gt;"REPORTED",U1072=""),"NOT_APPLICABLE",IF(OR(AA1072&lt;Unit_Value_Review_QC!$I$6,AA1072&gt;Unit_Value_Review_QC!$I$5),"REVIEW","WITHIN_BAND"))</f>
        <v>WITHIN_BAND</v>
      </c>
    </row>
    <row r="1073" spans="1:28">
      <c r="A1073" s="1" t="s">
        <v>1459</v>
      </c>
      <c r="B1073" s="6">
        <v>44256</v>
      </c>
      <c r="C1073" s="1">
        <v>202103</v>
      </c>
      <c r="D1073" s="1">
        <v>2021</v>
      </c>
      <c r="E1073" s="1">
        <v>3</v>
      </c>
      <c r="F1073" s="4" t="s">
        <v>278</v>
      </c>
      <c r="G1073" s="4" t="s">
        <v>279</v>
      </c>
      <c r="H1073" s="1">
        <v>204</v>
      </c>
      <c r="I1073" s="4" t="s">
        <v>301</v>
      </c>
      <c r="J1073" s="1" t="s">
        <v>302</v>
      </c>
      <c r="K1073" s="1" t="s">
        <v>383</v>
      </c>
      <c r="L1073" s="1">
        <v>3</v>
      </c>
      <c r="M1073" s="1">
        <v>1</v>
      </c>
      <c r="N1073" s="1" t="s">
        <v>384</v>
      </c>
      <c r="O1073" s="1" t="s">
        <v>385</v>
      </c>
      <c r="P1073" s="1">
        <v>0</v>
      </c>
      <c r="Q1073" s="8">
        <v>89759</v>
      </c>
      <c r="R1073" s="8">
        <v>4995</v>
      </c>
      <c r="S1073" s="8">
        <v>8666</v>
      </c>
      <c r="T1073" s="8" t="s">
        <v>386</v>
      </c>
      <c r="U1073" s="9">
        <f>IF(R1073&gt;0,Q1073/R1073,"")</f>
        <v>17.969769769769769</v>
      </c>
      <c r="V1073" s="10">
        <f>SUMIFS(fct_world_monthly!$J$2:$J$361,fct_world_monthly!$C$2:$C$361,C1073,fct_world_monthly!$F$2:$F$361,F1073)</f>
        <v>13204822</v>
      </c>
      <c r="W1073" s="11">
        <f>IF(V1073&gt;0,Q1073/V1073,"")</f>
        <v>6.7974411165860468E-3</v>
      </c>
      <c r="X1073" s="1" t="s">
        <v>232</v>
      </c>
      <c r="Y1073" s="1" t="s">
        <v>166</v>
      </c>
      <c r="Z1073" s="19">
        <f>IF(U1073="","",SUMIFS(Unit_Value_Review_QC!$K$10:$K$53,Unit_Value_Review_QC!$I$10:$I$53,"PARTNER|"&amp;F1073&amp;"|"&amp;I1073))</f>
        <v>33.195880622110131</v>
      </c>
      <c r="AA1073" s="20">
        <f>IFERROR(U1073/Z1073,"")</f>
        <v>0.54132529196411783</v>
      </c>
      <c r="AB1073" s="4" t="str">
        <f>IF(OR(N1073&lt;&gt;"REPORTED",U1073=""),"NOT_APPLICABLE",IF(OR(AA1073&lt;Unit_Value_Review_QC!$I$6,AA1073&gt;Unit_Value_Review_QC!$I$5),"REVIEW","WITHIN_BAND"))</f>
        <v>WITHIN_BAND</v>
      </c>
    </row>
    <row r="1074" spans="1:28">
      <c r="A1074" s="1" t="s">
        <v>1460</v>
      </c>
      <c r="B1074" s="6">
        <v>44256</v>
      </c>
      <c r="C1074" s="1">
        <v>202103</v>
      </c>
      <c r="D1074" s="1">
        <v>2021</v>
      </c>
      <c r="E1074" s="1">
        <v>3</v>
      </c>
      <c r="F1074" s="4" t="s">
        <v>278</v>
      </c>
      <c r="G1074" s="4" t="s">
        <v>279</v>
      </c>
      <c r="H1074" s="1">
        <v>662</v>
      </c>
      <c r="I1074" s="4" t="s">
        <v>304</v>
      </c>
      <c r="J1074" s="1" t="s">
        <v>305</v>
      </c>
      <c r="K1074" s="1" t="s">
        <v>383</v>
      </c>
      <c r="L1074" s="1">
        <v>3</v>
      </c>
      <c r="M1074" s="1">
        <v>0</v>
      </c>
      <c r="N1074" s="1" t="s">
        <v>998</v>
      </c>
      <c r="O1074" s="1"/>
      <c r="P1074" s="1">
        <v>0</v>
      </c>
      <c r="Q1074" s="8">
        <v>0</v>
      </c>
      <c r="R1074" s="8">
        <v>0</v>
      </c>
      <c r="S1074" s="8">
        <v>0</v>
      </c>
      <c r="T1074" s="8" t="s">
        <v>999</v>
      </c>
      <c r="U1074" s="9" t="str">
        <f>IF(R1074&gt;0,Q1074/R1074,"")</f>
        <v/>
      </c>
      <c r="V1074" s="10">
        <f>SUMIFS(fct_world_monthly!$J$2:$J$361,fct_world_monthly!$C$2:$C$361,C1074,fct_world_monthly!$F$2:$F$361,F1074)</f>
        <v>13204822</v>
      </c>
      <c r="W1074" s="11">
        <f>IF(V1074&gt;0,Q1074/V1074,"")</f>
        <v>0</v>
      </c>
      <c r="X1074" s="1" t="s">
        <v>232</v>
      </c>
      <c r="Y1074" s="1" t="s">
        <v>166</v>
      </c>
      <c r="Z1074" s="19" t="str">
        <f>IF(U1074="","",SUMIFS(Unit_Value_Review_QC!$K$10:$K$53,Unit_Value_Review_QC!$I$10:$I$53,"PARTNER|"&amp;F1074&amp;"|"&amp;I1074))</f>
        <v/>
      </c>
      <c r="AA1074" s="20" t="str">
        <f>IFERROR(U1074/Z1074,"")</f>
        <v/>
      </c>
      <c r="AB1074" s="4" t="str">
        <f>IF(OR(N1074&lt;&gt;"REPORTED",U1074=""),"NOT_APPLICABLE",IF(OR(AA1074&lt;Unit_Value_Review_QC!$I$6,AA1074&gt;Unit_Value_Review_QC!$I$5),"REVIEW","WITHIN_BAND"))</f>
        <v>NOT_APPLICABLE</v>
      </c>
    </row>
    <row r="1075" spans="1:28">
      <c r="A1075" s="1" t="s">
        <v>1461</v>
      </c>
      <c r="B1075" s="6">
        <v>44256</v>
      </c>
      <c r="C1075" s="1">
        <v>202103</v>
      </c>
      <c r="D1075" s="1">
        <v>2021</v>
      </c>
      <c r="E1075" s="1">
        <v>3</v>
      </c>
      <c r="F1075" s="4" t="s">
        <v>278</v>
      </c>
      <c r="G1075" s="4" t="s">
        <v>279</v>
      </c>
      <c r="H1075" s="1">
        <v>664</v>
      </c>
      <c r="I1075" s="4" t="s">
        <v>307</v>
      </c>
      <c r="J1075" s="1" t="s">
        <v>308</v>
      </c>
      <c r="K1075" s="1" t="s">
        <v>383</v>
      </c>
      <c r="L1075" s="1">
        <v>3</v>
      </c>
      <c r="M1075" s="1">
        <v>1</v>
      </c>
      <c r="N1075" s="1" t="s">
        <v>384</v>
      </c>
      <c r="O1075" s="1" t="s">
        <v>385</v>
      </c>
      <c r="P1075" s="1">
        <v>0</v>
      </c>
      <c r="Q1075" s="8">
        <v>1696696</v>
      </c>
      <c r="R1075" s="8">
        <v>84112</v>
      </c>
      <c r="S1075" s="8">
        <v>326424</v>
      </c>
      <c r="T1075" s="8" t="s">
        <v>386</v>
      </c>
      <c r="U1075" s="9">
        <f>IF(R1075&gt;0,Q1075/R1075,"")</f>
        <v>20.171866083317482</v>
      </c>
      <c r="V1075" s="10">
        <f>SUMIFS(fct_world_monthly!$J$2:$J$361,fct_world_monthly!$C$2:$C$361,C1075,fct_world_monthly!$F$2:$F$361,F1075)</f>
        <v>13204822</v>
      </c>
      <c r="W1075" s="11">
        <f>IF(V1075&gt;0,Q1075/V1075,"")</f>
        <v>0.1284906377382444</v>
      </c>
      <c r="X1075" s="1" t="s">
        <v>232</v>
      </c>
      <c r="Y1075" s="1" t="s">
        <v>166</v>
      </c>
      <c r="Z1075" s="19">
        <f>IF(U1075="","",SUMIFS(Unit_Value_Review_QC!$K$10:$K$53,Unit_Value_Review_QC!$I$10:$I$53,"PARTNER|"&amp;F1075&amp;"|"&amp;I1075))</f>
        <v>20.753901094655859</v>
      </c>
      <c r="AA1075" s="20">
        <f>IFERROR(U1075/Z1075,"")</f>
        <v>0.97195539244965123</v>
      </c>
      <c r="AB1075" s="4" t="str">
        <f>IF(OR(N1075&lt;&gt;"REPORTED",U1075=""),"NOT_APPLICABLE",IF(OR(AA1075&lt;Unit_Value_Review_QC!$I$6,AA1075&gt;Unit_Value_Review_QC!$I$5),"REVIEW","WITHIN_BAND"))</f>
        <v>WITHIN_BAND</v>
      </c>
    </row>
    <row r="1076" spans="1:28">
      <c r="A1076" s="1" t="s">
        <v>1462</v>
      </c>
      <c r="B1076" s="6">
        <v>44256</v>
      </c>
      <c r="C1076" s="1">
        <v>202103</v>
      </c>
      <c r="D1076" s="1">
        <v>2021</v>
      </c>
      <c r="E1076" s="1">
        <v>3</v>
      </c>
      <c r="F1076" s="4" t="s">
        <v>278</v>
      </c>
      <c r="G1076" s="4" t="s">
        <v>279</v>
      </c>
      <c r="H1076" s="1">
        <v>666</v>
      </c>
      <c r="I1076" s="4" t="s">
        <v>310</v>
      </c>
      <c r="J1076" s="1" t="s">
        <v>311</v>
      </c>
      <c r="K1076" s="1" t="s">
        <v>383</v>
      </c>
      <c r="L1076" s="1">
        <v>3</v>
      </c>
      <c r="M1076" s="1">
        <v>1</v>
      </c>
      <c r="N1076" s="1" t="s">
        <v>384</v>
      </c>
      <c r="O1076" s="1" t="s">
        <v>385</v>
      </c>
      <c r="P1076" s="1">
        <v>0</v>
      </c>
      <c r="Q1076" s="8">
        <v>3584915</v>
      </c>
      <c r="R1076" s="8">
        <v>242056</v>
      </c>
      <c r="S1076" s="8">
        <v>907062</v>
      </c>
      <c r="T1076" s="8" t="s">
        <v>386</v>
      </c>
      <c r="U1076" s="9">
        <f>IF(R1076&gt;0,Q1076/R1076,"")</f>
        <v>14.810271176917738</v>
      </c>
      <c r="V1076" s="10">
        <f>SUMIFS(fct_world_monthly!$J$2:$J$361,fct_world_monthly!$C$2:$C$361,C1076,fct_world_monthly!$F$2:$F$361,F1076)</f>
        <v>13204822</v>
      </c>
      <c r="W1076" s="11">
        <f>IF(V1076&gt;0,Q1076/V1076,"")</f>
        <v>0.27148529529591536</v>
      </c>
      <c r="X1076" s="1" t="s">
        <v>232</v>
      </c>
      <c r="Y1076" s="1" t="s">
        <v>166</v>
      </c>
      <c r="Z1076" s="19">
        <f>IF(U1076="","",SUMIFS(Unit_Value_Review_QC!$K$10:$K$53,Unit_Value_Review_QC!$I$10:$I$53,"PARTNER|"&amp;F1076&amp;"|"&amp;I1076))</f>
        <v>16.653214733323903</v>
      </c>
      <c r="AA1076" s="20">
        <f>IFERROR(U1076/Z1076,"")</f>
        <v>0.88933406636987966</v>
      </c>
      <c r="AB1076" s="4" t="str">
        <f>IF(OR(N1076&lt;&gt;"REPORTED",U1076=""),"NOT_APPLICABLE",IF(OR(AA1076&lt;Unit_Value_Review_QC!$I$6,AA1076&gt;Unit_Value_Review_QC!$I$5),"REVIEW","WITHIN_BAND"))</f>
        <v>WITHIN_BAND</v>
      </c>
    </row>
    <row r="1077" spans="1:28">
      <c r="A1077" s="1" t="s">
        <v>1463</v>
      </c>
      <c r="B1077" s="6">
        <v>44256</v>
      </c>
      <c r="C1077" s="1">
        <v>202103</v>
      </c>
      <c r="D1077" s="1">
        <v>2021</v>
      </c>
      <c r="E1077" s="1">
        <v>3</v>
      </c>
      <c r="F1077" s="4" t="s">
        <v>278</v>
      </c>
      <c r="G1077" s="4" t="s">
        <v>279</v>
      </c>
      <c r="H1077" s="1">
        <v>669</v>
      </c>
      <c r="I1077" s="4" t="s">
        <v>313</v>
      </c>
      <c r="J1077" s="1" t="s">
        <v>314</v>
      </c>
      <c r="K1077" s="1" t="s">
        <v>383</v>
      </c>
      <c r="L1077" s="1">
        <v>3</v>
      </c>
      <c r="M1077" s="1">
        <v>1</v>
      </c>
      <c r="N1077" s="1" t="s">
        <v>384</v>
      </c>
      <c r="O1077" s="1" t="s">
        <v>385</v>
      </c>
      <c r="P1077" s="1">
        <v>0</v>
      </c>
      <c r="Q1077" s="8">
        <v>128785</v>
      </c>
      <c r="R1077" s="8">
        <v>6868</v>
      </c>
      <c r="S1077" s="8">
        <v>18284</v>
      </c>
      <c r="T1077" s="8" t="s">
        <v>386</v>
      </c>
      <c r="U1077" s="9">
        <f>IF(R1077&gt;0,Q1077/R1077,"")</f>
        <v>18.751456027955737</v>
      </c>
      <c r="V1077" s="10">
        <f>SUMIFS(fct_world_monthly!$J$2:$J$361,fct_world_monthly!$C$2:$C$361,C1077,fct_world_monthly!$F$2:$F$361,F1077)</f>
        <v>13204822</v>
      </c>
      <c r="W1077" s="11">
        <f>IF(V1077&gt;0,Q1077/V1077,"")</f>
        <v>9.7528766385491603E-3</v>
      </c>
      <c r="X1077" s="1" t="s">
        <v>232</v>
      </c>
      <c r="Y1077" s="1" t="s">
        <v>166</v>
      </c>
      <c r="Z1077" s="19">
        <f>IF(U1077="","",SUMIFS(Unit_Value_Review_QC!$K$10:$K$53,Unit_Value_Review_QC!$I$10:$I$53,"PARTNER|"&amp;F1077&amp;"|"&amp;I1077))</f>
        <v>20.668787815742178</v>
      </c>
      <c r="AA1077" s="20">
        <f>IFERROR(U1077/Z1077,"")</f>
        <v>0.90723540224617694</v>
      </c>
      <c r="AB1077" s="4" t="str">
        <f>IF(OR(N1077&lt;&gt;"REPORTED",U1077=""),"NOT_APPLICABLE",IF(OR(AA1077&lt;Unit_Value_Review_QC!$I$6,AA1077&gt;Unit_Value_Review_QC!$I$5),"REVIEW","WITHIN_BAND"))</f>
        <v>WITHIN_BAND</v>
      </c>
    </row>
    <row r="1078" spans="1:28">
      <c r="A1078" s="1" t="s">
        <v>1464</v>
      </c>
      <c r="B1078" s="6">
        <v>44256</v>
      </c>
      <c r="C1078" s="1">
        <v>202103</v>
      </c>
      <c r="D1078" s="1">
        <v>2021</v>
      </c>
      <c r="E1078" s="1">
        <v>3</v>
      </c>
      <c r="F1078" s="4" t="s">
        <v>278</v>
      </c>
      <c r="G1078" s="4" t="s">
        <v>279</v>
      </c>
      <c r="H1078" s="1">
        <v>676</v>
      </c>
      <c r="I1078" s="4" t="s">
        <v>316</v>
      </c>
      <c r="J1078" s="1" t="s">
        <v>317</v>
      </c>
      <c r="K1078" s="1" t="s">
        <v>383</v>
      </c>
      <c r="L1078" s="1">
        <v>3</v>
      </c>
      <c r="M1078" s="1">
        <v>1</v>
      </c>
      <c r="N1078" s="1" t="s">
        <v>384</v>
      </c>
      <c r="O1078" s="1" t="s">
        <v>385</v>
      </c>
      <c r="P1078" s="1">
        <v>0</v>
      </c>
      <c r="Q1078" s="8">
        <v>18574</v>
      </c>
      <c r="R1078" s="8">
        <v>829</v>
      </c>
      <c r="S1078" s="8">
        <v>3763</v>
      </c>
      <c r="T1078" s="8" t="s">
        <v>386</v>
      </c>
      <c r="U1078" s="9">
        <f>IF(R1078&gt;0,Q1078/R1078,"")</f>
        <v>22.405307599517492</v>
      </c>
      <c r="V1078" s="10">
        <f>SUMIFS(fct_world_monthly!$J$2:$J$361,fct_world_monthly!$C$2:$C$361,C1078,fct_world_monthly!$F$2:$F$361,F1078)</f>
        <v>13204822</v>
      </c>
      <c r="W1078" s="11">
        <f>IF(V1078&gt;0,Q1078/V1078,"")</f>
        <v>1.4066073741849758E-3</v>
      </c>
      <c r="X1078" s="1" t="s">
        <v>232</v>
      </c>
      <c r="Y1078" s="1" t="s">
        <v>166</v>
      </c>
      <c r="Z1078" s="19">
        <f>IF(U1078="","",SUMIFS(Unit_Value_Review_QC!$K$10:$K$53,Unit_Value_Review_QC!$I$10:$I$53,"PARTNER|"&amp;F1078&amp;"|"&amp;I1078))</f>
        <v>22.71683967704729</v>
      </c>
      <c r="AA1078" s="20">
        <f>IFERROR(U1078/Z1078,"")</f>
        <v>0.98628629325387351</v>
      </c>
      <c r="AB1078" s="4" t="str">
        <f>IF(OR(N1078&lt;&gt;"REPORTED",U1078=""),"NOT_APPLICABLE",IF(OR(AA1078&lt;Unit_Value_Review_QC!$I$6,AA1078&gt;Unit_Value_Review_QC!$I$5),"REVIEW","WITHIN_BAND"))</f>
        <v>WITHIN_BAND</v>
      </c>
    </row>
    <row r="1079" spans="1:28">
      <c r="A1079" s="1" t="s">
        <v>1465</v>
      </c>
      <c r="B1079" s="6">
        <v>44256</v>
      </c>
      <c r="C1079" s="1">
        <v>202103</v>
      </c>
      <c r="D1079" s="1">
        <v>2021</v>
      </c>
      <c r="E1079" s="1">
        <v>3</v>
      </c>
      <c r="F1079" s="4" t="s">
        <v>278</v>
      </c>
      <c r="G1079" s="4" t="s">
        <v>279</v>
      </c>
      <c r="H1079" s="1">
        <v>690</v>
      </c>
      <c r="I1079" s="4" t="s">
        <v>319</v>
      </c>
      <c r="J1079" s="1" t="s">
        <v>320</v>
      </c>
      <c r="K1079" s="1" t="s">
        <v>383</v>
      </c>
      <c r="L1079" s="1">
        <v>3</v>
      </c>
      <c r="M1079" s="1">
        <v>1</v>
      </c>
      <c r="N1079" s="1" t="s">
        <v>384</v>
      </c>
      <c r="O1079" s="1" t="s">
        <v>385</v>
      </c>
      <c r="P1079" s="1">
        <v>0</v>
      </c>
      <c r="Q1079" s="8">
        <v>388523</v>
      </c>
      <c r="R1079" s="8">
        <v>15598</v>
      </c>
      <c r="S1079" s="8">
        <v>49136</v>
      </c>
      <c r="T1079" s="8" t="s">
        <v>386</v>
      </c>
      <c r="U1079" s="9">
        <f>IF(R1079&gt;0,Q1079/R1079,"")</f>
        <v>24.908513912040004</v>
      </c>
      <c r="V1079" s="10">
        <f>SUMIFS(fct_world_monthly!$J$2:$J$361,fct_world_monthly!$C$2:$C$361,C1079,fct_world_monthly!$F$2:$F$361,F1079)</f>
        <v>13204822</v>
      </c>
      <c r="W1079" s="11">
        <f>IF(V1079&gt;0,Q1079/V1079,"")</f>
        <v>2.9422812363544167E-2</v>
      </c>
      <c r="X1079" s="1" t="s">
        <v>232</v>
      </c>
      <c r="Y1079" s="1" t="s">
        <v>166</v>
      </c>
      <c r="Z1079" s="19">
        <f>IF(U1079="","",SUMIFS(Unit_Value_Review_QC!$K$10:$K$53,Unit_Value_Review_QC!$I$10:$I$53,"PARTNER|"&amp;F1079&amp;"|"&amp;I1079))</f>
        <v>28.158453665195097</v>
      </c>
      <c r="AA1079" s="20">
        <f>IFERROR(U1079/Z1079,"")</f>
        <v>0.88458386984608672</v>
      </c>
      <c r="AB1079" s="4" t="str">
        <f>IF(OR(N1079&lt;&gt;"REPORTED",U1079=""),"NOT_APPLICABLE",IF(OR(AA1079&lt;Unit_Value_Review_QC!$I$6,AA1079&gt;Unit_Value_Review_QC!$I$5),"REVIEW","WITHIN_BAND"))</f>
        <v>WITHIN_BAND</v>
      </c>
    </row>
    <row r="1080" spans="1:28">
      <c r="A1080" s="1" t="s">
        <v>1466</v>
      </c>
      <c r="B1080" s="6">
        <v>44256</v>
      </c>
      <c r="C1080" s="1">
        <v>202103</v>
      </c>
      <c r="D1080" s="1">
        <v>2021</v>
      </c>
      <c r="E1080" s="1">
        <v>3</v>
      </c>
      <c r="F1080" s="4" t="s">
        <v>278</v>
      </c>
      <c r="G1080" s="4" t="s">
        <v>279</v>
      </c>
      <c r="H1080" s="1">
        <v>696</v>
      </c>
      <c r="I1080" s="4" t="s">
        <v>322</v>
      </c>
      <c r="J1080" s="1" t="s">
        <v>323</v>
      </c>
      <c r="K1080" s="1" t="s">
        <v>383</v>
      </c>
      <c r="L1080" s="1">
        <v>3</v>
      </c>
      <c r="M1080" s="1">
        <v>1</v>
      </c>
      <c r="N1080" s="1" t="s">
        <v>384</v>
      </c>
      <c r="O1080" s="1" t="s">
        <v>385</v>
      </c>
      <c r="P1080" s="1">
        <v>0</v>
      </c>
      <c r="Q1080" s="8">
        <v>177060</v>
      </c>
      <c r="R1080" s="8">
        <v>6083</v>
      </c>
      <c r="S1080" s="8">
        <v>26954</v>
      </c>
      <c r="T1080" s="8" t="s">
        <v>386</v>
      </c>
      <c r="U1080" s="9">
        <f>IF(R1080&gt;0,Q1080/R1080,"")</f>
        <v>29.107348347854678</v>
      </c>
      <c r="V1080" s="10">
        <f>SUMIFS(fct_world_monthly!$J$2:$J$361,fct_world_monthly!$C$2:$C$361,C1080,fct_world_monthly!$F$2:$F$361,F1080)</f>
        <v>13204822</v>
      </c>
      <c r="W1080" s="11">
        <f>IF(V1080&gt;0,Q1080/V1080,"")</f>
        <v>1.3408738110971886E-2</v>
      </c>
      <c r="X1080" s="1" t="s">
        <v>232</v>
      </c>
      <c r="Y1080" s="1" t="s">
        <v>166</v>
      </c>
      <c r="Z1080" s="19">
        <f>IF(U1080="","",SUMIFS(Unit_Value_Review_QC!$K$10:$K$53,Unit_Value_Review_QC!$I$10:$I$53,"PARTNER|"&amp;F1080&amp;"|"&amp;I1080))</f>
        <v>25.266638688646662</v>
      </c>
      <c r="AA1080" s="20">
        <f>IFERROR(U1080/Z1080,"")</f>
        <v>1.152007146915581</v>
      </c>
      <c r="AB1080" s="4" t="str">
        <f>IF(OR(N1080&lt;&gt;"REPORTED",U1080=""),"NOT_APPLICABLE",IF(OR(AA1080&lt;Unit_Value_Review_QC!$I$6,AA1080&gt;Unit_Value_Review_QC!$I$5),"REVIEW","WITHIN_BAND"))</f>
        <v>WITHIN_BAND</v>
      </c>
    </row>
    <row r="1081" spans="1:28">
      <c r="A1081" s="1" t="s">
        <v>1467</v>
      </c>
      <c r="B1081" s="6">
        <v>44256</v>
      </c>
      <c r="C1081" s="1">
        <v>202103</v>
      </c>
      <c r="D1081" s="1">
        <v>2021</v>
      </c>
      <c r="E1081" s="1">
        <v>3</v>
      </c>
      <c r="F1081" s="4" t="s">
        <v>278</v>
      </c>
      <c r="G1081" s="4" t="s">
        <v>279</v>
      </c>
      <c r="H1081" s="1">
        <v>720</v>
      </c>
      <c r="I1081" s="4" t="s">
        <v>325</v>
      </c>
      <c r="J1081" s="1" t="s">
        <v>326</v>
      </c>
      <c r="K1081" s="1" t="s">
        <v>383</v>
      </c>
      <c r="L1081" s="1">
        <v>3</v>
      </c>
      <c r="M1081" s="1">
        <v>1</v>
      </c>
      <c r="N1081" s="1" t="s">
        <v>384</v>
      </c>
      <c r="O1081" s="1" t="s">
        <v>385</v>
      </c>
      <c r="P1081" s="1">
        <v>0</v>
      </c>
      <c r="Q1081" s="8">
        <v>1159220</v>
      </c>
      <c r="R1081" s="8">
        <v>52378</v>
      </c>
      <c r="S1081" s="8">
        <v>170177</v>
      </c>
      <c r="T1081" s="8" t="s">
        <v>386</v>
      </c>
      <c r="U1081" s="9">
        <f>IF(R1081&gt;0,Q1081/R1081,"")</f>
        <v>22.131811065714611</v>
      </c>
      <c r="V1081" s="10">
        <f>SUMIFS(fct_world_monthly!$J$2:$J$361,fct_world_monthly!$C$2:$C$361,C1081,fct_world_monthly!$F$2:$F$361,F1081)</f>
        <v>13204822</v>
      </c>
      <c r="W1081" s="11">
        <f>IF(V1081&gt;0,Q1081/V1081,"")</f>
        <v>8.7787627883208125E-2</v>
      </c>
      <c r="X1081" s="1" t="s">
        <v>232</v>
      </c>
      <c r="Y1081" s="1" t="s">
        <v>166</v>
      </c>
      <c r="Z1081" s="19">
        <f>IF(U1081="","",SUMIFS(Unit_Value_Review_QC!$K$10:$K$53,Unit_Value_Review_QC!$I$10:$I$53,"PARTNER|"&amp;F1081&amp;"|"&amp;I1081))</f>
        <v>23.211497613909994</v>
      </c>
      <c r="AA1081" s="20">
        <f>IFERROR(U1081/Z1081,"")</f>
        <v>0.95348483901580061</v>
      </c>
      <c r="AB1081" s="4" t="str">
        <f>IF(OR(N1081&lt;&gt;"REPORTED",U1081=""),"NOT_APPLICABLE",IF(OR(AA1081&lt;Unit_Value_Review_QC!$I$6,AA1081&gt;Unit_Value_Review_QC!$I$5),"REVIEW","WITHIN_BAND"))</f>
        <v>WITHIN_BAND</v>
      </c>
    </row>
    <row r="1082" spans="1:28">
      <c r="A1082" s="1" t="s">
        <v>1468</v>
      </c>
      <c r="B1082" s="6">
        <v>44287</v>
      </c>
      <c r="C1082" s="1">
        <v>202104</v>
      </c>
      <c r="D1082" s="1">
        <v>2021</v>
      </c>
      <c r="E1082" s="1">
        <v>4</v>
      </c>
      <c r="F1082" s="4" t="s">
        <v>256</v>
      </c>
      <c r="G1082" s="4" t="s">
        <v>258</v>
      </c>
      <c r="H1082" s="1">
        <v>52</v>
      </c>
      <c r="I1082" s="4" t="s">
        <v>296</v>
      </c>
      <c r="J1082" s="1" t="s">
        <v>297</v>
      </c>
      <c r="K1082" s="1" t="s">
        <v>383</v>
      </c>
      <c r="L1082" s="1">
        <v>3</v>
      </c>
      <c r="M1082" s="1">
        <v>1</v>
      </c>
      <c r="N1082" s="1" t="s">
        <v>384</v>
      </c>
      <c r="O1082" s="1" t="s">
        <v>385</v>
      </c>
      <c r="P1082" s="1">
        <v>0</v>
      </c>
      <c r="Q1082" s="8">
        <v>13828441</v>
      </c>
      <c r="R1082" s="8">
        <v>734728</v>
      </c>
      <c r="S1082" s="8">
        <v>3896851</v>
      </c>
      <c r="T1082" s="8" t="s">
        <v>386</v>
      </c>
      <c r="U1082" s="9">
        <f>IF(R1082&gt;0,Q1082/R1082,"")</f>
        <v>18.821170555634193</v>
      </c>
      <c r="V1082" s="10">
        <f>SUMIFS(fct_world_monthly!$J$2:$J$361,fct_world_monthly!$C$2:$C$361,C1082,fct_world_monthly!$F$2:$F$361,F1082)</f>
        <v>117457126</v>
      </c>
      <c r="W1082" s="11">
        <f>IF(V1082&gt;0,Q1082/V1082,"")</f>
        <v>0.1177318181614626</v>
      </c>
      <c r="X1082" s="1" t="s">
        <v>232</v>
      </c>
      <c r="Y1082" s="1" t="s">
        <v>166</v>
      </c>
      <c r="Z1082" s="19">
        <f>IF(U1082="","",SUMIFS(Unit_Value_Review_QC!$K$10:$K$53,Unit_Value_Review_QC!$I$10:$I$53,"PARTNER|"&amp;F1082&amp;"|"&amp;I1082))</f>
        <v>20.461444760337919</v>
      </c>
      <c r="AA1082" s="20">
        <f>IFERROR(U1082/Z1082,"")</f>
        <v>0.91983585597615269</v>
      </c>
      <c r="AB1082" s="4" t="str">
        <f>IF(OR(N1082&lt;&gt;"REPORTED",U1082=""),"NOT_APPLICABLE",IF(OR(AA1082&lt;Unit_Value_Review_QC!$I$6,AA1082&gt;Unit_Value_Review_QC!$I$5),"REVIEW","WITHIN_BAND"))</f>
        <v>WITHIN_BAND</v>
      </c>
    </row>
    <row r="1083" spans="1:28">
      <c r="A1083" s="1" t="s">
        <v>1469</v>
      </c>
      <c r="B1083" s="6">
        <v>44287</v>
      </c>
      <c r="C1083" s="1">
        <v>202104</v>
      </c>
      <c r="D1083" s="1">
        <v>2021</v>
      </c>
      <c r="E1083" s="1">
        <v>4</v>
      </c>
      <c r="F1083" s="4" t="s">
        <v>256</v>
      </c>
      <c r="G1083" s="4" t="s">
        <v>258</v>
      </c>
      <c r="H1083" s="1">
        <v>204</v>
      </c>
      <c r="I1083" s="4" t="s">
        <v>301</v>
      </c>
      <c r="J1083" s="1" t="s">
        <v>302</v>
      </c>
      <c r="K1083" s="1" t="s">
        <v>383</v>
      </c>
      <c r="L1083" s="1">
        <v>3</v>
      </c>
      <c r="M1083" s="1">
        <v>1</v>
      </c>
      <c r="N1083" s="1" t="s">
        <v>384</v>
      </c>
      <c r="O1083" s="1" t="s">
        <v>385</v>
      </c>
      <c r="P1083" s="1">
        <v>0</v>
      </c>
      <c r="Q1083" s="8">
        <v>1284581</v>
      </c>
      <c r="R1083" s="8">
        <v>217364</v>
      </c>
      <c r="S1083" s="8">
        <v>1494671</v>
      </c>
      <c r="T1083" s="8" t="s">
        <v>386</v>
      </c>
      <c r="U1083" s="9">
        <f>IF(R1083&gt;0,Q1083/R1083,"")</f>
        <v>5.9098148727480169</v>
      </c>
      <c r="V1083" s="10">
        <f>SUMIFS(fct_world_monthly!$J$2:$J$361,fct_world_monthly!$C$2:$C$361,C1083,fct_world_monthly!$F$2:$F$361,F1083)</f>
        <v>117457126</v>
      </c>
      <c r="W1083" s="11">
        <f>IF(V1083&gt;0,Q1083/V1083,"")</f>
        <v>1.093659485589661E-2</v>
      </c>
      <c r="X1083" s="1" t="s">
        <v>232</v>
      </c>
      <c r="Y1083" s="1" t="s">
        <v>166</v>
      </c>
      <c r="Z1083" s="19">
        <f>IF(U1083="","",SUMIFS(Unit_Value_Review_QC!$K$10:$K$53,Unit_Value_Review_QC!$I$10:$I$53,"PARTNER|"&amp;F1083&amp;"|"&amp;I1083))</f>
        <v>7.8392981154747989</v>
      </c>
      <c r="AA1083" s="20">
        <f>IFERROR(U1083/Z1083,"")</f>
        <v>0.75387040851042819</v>
      </c>
      <c r="AB1083" s="4" t="str">
        <f>IF(OR(N1083&lt;&gt;"REPORTED",U1083=""),"NOT_APPLICABLE",IF(OR(AA1083&lt;Unit_Value_Review_QC!$I$6,AA1083&gt;Unit_Value_Review_QC!$I$5),"REVIEW","WITHIN_BAND"))</f>
        <v>WITHIN_BAND</v>
      </c>
    </row>
    <row r="1084" spans="1:28">
      <c r="A1084" s="1" t="s">
        <v>1470</v>
      </c>
      <c r="B1084" s="6">
        <v>44287</v>
      </c>
      <c r="C1084" s="1">
        <v>202104</v>
      </c>
      <c r="D1084" s="1">
        <v>2021</v>
      </c>
      <c r="E1084" s="1">
        <v>4</v>
      </c>
      <c r="F1084" s="4" t="s">
        <v>256</v>
      </c>
      <c r="G1084" s="4" t="s">
        <v>258</v>
      </c>
      <c r="H1084" s="1">
        <v>662</v>
      </c>
      <c r="I1084" s="4" t="s">
        <v>304</v>
      </c>
      <c r="J1084" s="1" t="s">
        <v>305</v>
      </c>
      <c r="K1084" s="1" t="s">
        <v>383</v>
      </c>
      <c r="L1084" s="1">
        <v>3</v>
      </c>
      <c r="M1084" s="1">
        <v>1</v>
      </c>
      <c r="N1084" s="1" t="s">
        <v>384</v>
      </c>
      <c r="O1084" s="1" t="s">
        <v>385</v>
      </c>
      <c r="P1084" s="1">
        <v>0</v>
      </c>
      <c r="Q1084" s="8">
        <v>3476574</v>
      </c>
      <c r="R1084" s="8">
        <v>390941</v>
      </c>
      <c r="S1084" s="8">
        <v>1422498</v>
      </c>
      <c r="T1084" s="8" t="s">
        <v>386</v>
      </c>
      <c r="U1084" s="9">
        <f>IF(R1084&gt;0,Q1084/R1084,"")</f>
        <v>8.8928354918005539</v>
      </c>
      <c r="V1084" s="10">
        <f>SUMIFS(fct_world_monthly!$J$2:$J$361,fct_world_monthly!$C$2:$C$361,C1084,fct_world_monthly!$F$2:$F$361,F1084)</f>
        <v>117457126</v>
      </c>
      <c r="W1084" s="11">
        <f>IF(V1084&gt;0,Q1084/V1084,"")</f>
        <v>2.9598663941428297E-2</v>
      </c>
      <c r="X1084" s="1" t="s">
        <v>232</v>
      </c>
      <c r="Y1084" s="1" t="s">
        <v>166</v>
      </c>
      <c r="Z1084" s="19">
        <f>IF(U1084="","",SUMIFS(Unit_Value_Review_QC!$K$10:$K$53,Unit_Value_Review_QC!$I$10:$I$53,"PARTNER|"&amp;F1084&amp;"|"&amp;I1084))</f>
        <v>10.235891461787936</v>
      </c>
      <c r="AA1084" s="20">
        <f>IFERROR(U1084/Z1084,"")</f>
        <v>0.86878954559051302</v>
      </c>
      <c r="AB1084" s="4" t="str">
        <f>IF(OR(N1084&lt;&gt;"REPORTED",U1084=""),"NOT_APPLICABLE",IF(OR(AA1084&lt;Unit_Value_Review_QC!$I$6,AA1084&gt;Unit_Value_Review_QC!$I$5),"REVIEW","WITHIN_BAND"))</f>
        <v>WITHIN_BAND</v>
      </c>
    </row>
    <row r="1085" spans="1:28">
      <c r="A1085" s="1" t="s">
        <v>1471</v>
      </c>
      <c r="B1085" s="6">
        <v>44287</v>
      </c>
      <c r="C1085" s="1">
        <v>202104</v>
      </c>
      <c r="D1085" s="1">
        <v>2021</v>
      </c>
      <c r="E1085" s="1">
        <v>4</v>
      </c>
      <c r="F1085" s="4" t="s">
        <v>256</v>
      </c>
      <c r="G1085" s="4" t="s">
        <v>258</v>
      </c>
      <c r="H1085" s="1">
        <v>664</v>
      </c>
      <c r="I1085" s="4" t="s">
        <v>307</v>
      </c>
      <c r="J1085" s="1" t="s">
        <v>308</v>
      </c>
      <c r="K1085" s="1" t="s">
        <v>383</v>
      </c>
      <c r="L1085" s="1">
        <v>3</v>
      </c>
      <c r="M1085" s="1">
        <v>1</v>
      </c>
      <c r="N1085" s="1" t="s">
        <v>384</v>
      </c>
      <c r="O1085" s="1" t="s">
        <v>385</v>
      </c>
      <c r="P1085" s="1">
        <v>0</v>
      </c>
      <c r="Q1085" s="8">
        <v>10109884</v>
      </c>
      <c r="R1085" s="8">
        <v>870953</v>
      </c>
      <c r="S1085" s="8">
        <v>5320262</v>
      </c>
      <c r="T1085" s="8" t="s">
        <v>386</v>
      </c>
      <c r="U1085" s="9">
        <f>IF(R1085&gt;0,Q1085/R1085,"")</f>
        <v>11.607841066050636</v>
      </c>
      <c r="V1085" s="10">
        <f>SUMIFS(fct_world_monthly!$J$2:$J$361,fct_world_monthly!$C$2:$C$361,C1085,fct_world_monthly!$F$2:$F$361,F1085)</f>
        <v>117457126</v>
      </c>
      <c r="W1085" s="11">
        <f>IF(V1085&gt;0,Q1085/V1085,"")</f>
        <v>8.6072972703248332E-2</v>
      </c>
      <c r="X1085" s="1" t="s">
        <v>232</v>
      </c>
      <c r="Y1085" s="1" t="s">
        <v>166</v>
      </c>
      <c r="Z1085" s="19">
        <f>IF(U1085="","",SUMIFS(Unit_Value_Review_QC!$K$10:$K$53,Unit_Value_Review_QC!$I$10:$I$53,"PARTNER|"&amp;F1085&amp;"|"&amp;I1085))</f>
        <v>13.594059812928137</v>
      </c>
      <c r="AA1085" s="20">
        <f>IFERROR(U1085/Z1085,"")</f>
        <v>0.85389068650495559</v>
      </c>
      <c r="AB1085" s="4" t="str">
        <f>IF(OR(N1085&lt;&gt;"REPORTED",U1085=""),"NOT_APPLICABLE",IF(OR(AA1085&lt;Unit_Value_Review_QC!$I$6,AA1085&gt;Unit_Value_Review_QC!$I$5),"REVIEW","WITHIN_BAND"))</f>
        <v>WITHIN_BAND</v>
      </c>
    </row>
    <row r="1086" spans="1:28">
      <c r="A1086" s="1" t="s">
        <v>1472</v>
      </c>
      <c r="B1086" s="6">
        <v>44287</v>
      </c>
      <c r="C1086" s="1">
        <v>202104</v>
      </c>
      <c r="D1086" s="1">
        <v>2021</v>
      </c>
      <c r="E1086" s="1">
        <v>4</v>
      </c>
      <c r="F1086" s="4" t="s">
        <v>256</v>
      </c>
      <c r="G1086" s="4" t="s">
        <v>258</v>
      </c>
      <c r="H1086" s="1">
        <v>666</v>
      </c>
      <c r="I1086" s="4" t="s">
        <v>310</v>
      </c>
      <c r="J1086" s="1" t="s">
        <v>311</v>
      </c>
      <c r="K1086" s="1" t="s">
        <v>383</v>
      </c>
      <c r="L1086" s="1">
        <v>3</v>
      </c>
      <c r="M1086" s="1">
        <v>1</v>
      </c>
      <c r="N1086" s="1" t="s">
        <v>384</v>
      </c>
      <c r="O1086" s="1" t="s">
        <v>385</v>
      </c>
      <c r="P1086" s="1">
        <v>0</v>
      </c>
      <c r="Q1086" s="8">
        <v>35756096</v>
      </c>
      <c r="R1086" s="8">
        <v>3979721</v>
      </c>
      <c r="S1086" s="8">
        <v>25691927</v>
      </c>
      <c r="T1086" s="8" t="s">
        <v>386</v>
      </c>
      <c r="U1086" s="9">
        <f>IF(R1086&gt;0,Q1086/R1086,"")</f>
        <v>8.9845735417131003</v>
      </c>
      <c r="V1086" s="10">
        <f>SUMIFS(fct_world_monthly!$J$2:$J$361,fct_world_monthly!$C$2:$C$361,C1086,fct_world_monthly!$F$2:$F$361,F1086)</f>
        <v>117457126</v>
      </c>
      <c r="W1086" s="11">
        <f>IF(V1086&gt;0,Q1086/V1086,"")</f>
        <v>0.30441827769564189</v>
      </c>
      <c r="X1086" s="1" t="s">
        <v>232</v>
      </c>
      <c r="Y1086" s="1" t="s">
        <v>166</v>
      </c>
      <c r="Z1086" s="19">
        <f>IF(U1086="","",SUMIFS(Unit_Value_Review_QC!$K$10:$K$53,Unit_Value_Review_QC!$I$10:$I$53,"PARTNER|"&amp;F1086&amp;"|"&amp;I1086))</f>
        <v>10.323147527272614</v>
      </c>
      <c r="AA1086" s="20">
        <f>IFERROR(U1086/Z1086,"")</f>
        <v>0.870332766046097</v>
      </c>
      <c r="AB1086" s="4" t="str">
        <f>IF(OR(N1086&lt;&gt;"REPORTED",U1086=""),"NOT_APPLICABLE",IF(OR(AA1086&lt;Unit_Value_Review_QC!$I$6,AA1086&gt;Unit_Value_Review_QC!$I$5),"REVIEW","WITHIN_BAND"))</f>
        <v>WITHIN_BAND</v>
      </c>
    </row>
    <row r="1087" spans="1:28">
      <c r="A1087" s="1" t="s">
        <v>1473</v>
      </c>
      <c r="B1087" s="6">
        <v>44287</v>
      </c>
      <c r="C1087" s="1">
        <v>202104</v>
      </c>
      <c r="D1087" s="1">
        <v>2021</v>
      </c>
      <c r="E1087" s="1">
        <v>4</v>
      </c>
      <c r="F1087" s="4" t="s">
        <v>256</v>
      </c>
      <c r="G1087" s="4" t="s">
        <v>258</v>
      </c>
      <c r="H1087" s="1">
        <v>669</v>
      </c>
      <c r="I1087" s="4" t="s">
        <v>313</v>
      </c>
      <c r="J1087" s="1" t="s">
        <v>314</v>
      </c>
      <c r="K1087" s="1" t="s">
        <v>383</v>
      </c>
      <c r="L1087" s="1">
        <v>3</v>
      </c>
      <c r="M1087" s="1">
        <v>1</v>
      </c>
      <c r="N1087" s="1" t="s">
        <v>384</v>
      </c>
      <c r="O1087" s="1" t="s">
        <v>385</v>
      </c>
      <c r="P1087" s="1">
        <v>0</v>
      </c>
      <c r="Q1087" s="8">
        <v>2637415</v>
      </c>
      <c r="R1087" s="8">
        <v>194587</v>
      </c>
      <c r="S1087" s="8">
        <v>1274555</v>
      </c>
      <c r="T1087" s="8" t="s">
        <v>386</v>
      </c>
      <c r="U1087" s="9">
        <f>IF(R1087&gt;0,Q1087/R1087,"")</f>
        <v>13.553911617939534</v>
      </c>
      <c r="V1087" s="10">
        <f>SUMIFS(fct_world_monthly!$J$2:$J$361,fct_world_monthly!$C$2:$C$361,C1087,fct_world_monthly!$F$2:$F$361,F1087)</f>
        <v>117457126</v>
      </c>
      <c r="W1087" s="11">
        <f>IF(V1087&gt;0,Q1087/V1087,"")</f>
        <v>2.2454278338123138E-2</v>
      </c>
      <c r="X1087" s="1" t="s">
        <v>232</v>
      </c>
      <c r="Y1087" s="1" t="s">
        <v>166</v>
      </c>
      <c r="Z1087" s="19">
        <f>IF(U1087="","",SUMIFS(Unit_Value_Review_QC!$K$10:$K$53,Unit_Value_Review_QC!$I$10:$I$53,"PARTNER|"&amp;F1087&amp;"|"&amp;I1087))</f>
        <v>13.552232139720488</v>
      </c>
      <c r="AA1087" s="20">
        <f>IFERROR(U1087/Z1087,"")</f>
        <v>1.0001239263172097</v>
      </c>
      <c r="AB1087" s="4" t="str">
        <f>IF(OR(N1087&lt;&gt;"REPORTED",U1087=""),"NOT_APPLICABLE",IF(OR(AA1087&lt;Unit_Value_Review_QC!$I$6,AA1087&gt;Unit_Value_Review_QC!$I$5),"REVIEW","WITHIN_BAND"))</f>
        <v>WITHIN_BAND</v>
      </c>
    </row>
    <row r="1088" spans="1:28">
      <c r="A1088" s="1" t="s">
        <v>1474</v>
      </c>
      <c r="B1088" s="6">
        <v>44287</v>
      </c>
      <c r="C1088" s="1">
        <v>202104</v>
      </c>
      <c r="D1088" s="1">
        <v>2021</v>
      </c>
      <c r="E1088" s="1">
        <v>4</v>
      </c>
      <c r="F1088" s="4" t="s">
        <v>256</v>
      </c>
      <c r="G1088" s="4" t="s">
        <v>258</v>
      </c>
      <c r="H1088" s="1">
        <v>676</v>
      </c>
      <c r="I1088" s="4" t="s">
        <v>316</v>
      </c>
      <c r="J1088" s="1" t="s">
        <v>317</v>
      </c>
      <c r="K1088" s="1" t="s">
        <v>383</v>
      </c>
      <c r="L1088" s="1">
        <v>3</v>
      </c>
      <c r="M1088" s="1">
        <v>1</v>
      </c>
      <c r="N1088" s="1" t="s">
        <v>384</v>
      </c>
      <c r="O1088" s="1" t="s">
        <v>385</v>
      </c>
      <c r="P1088" s="1">
        <v>0</v>
      </c>
      <c r="Q1088" s="8">
        <v>49682</v>
      </c>
      <c r="R1088" s="8">
        <v>2761</v>
      </c>
      <c r="S1088" s="8">
        <v>33814</v>
      </c>
      <c r="T1088" s="8" t="s">
        <v>386</v>
      </c>
      <c r="U1088" s="9">
        <f>IF(R1088&gt;0,Q1088/R1088,"")</f>
        <v>17.994204998189062</v>
      </c>
      <c r="V1088" s="10">
        <f>SUMIFS(fct_world_monthly!$J$2:$J$361,fct_world_monthly!$C$2:$C$361,C1088,fct_world_monthly!$F$2:$F$361,F1088)</f>
        <v>117457126</v>
      </c>
      <c r="W1088" s="11">
        <f>IF(V1088&gt;0,Q1088/V1088,"")</f>
        <v>4.2297987097011041E-4</v>
      </c>
      <c r="X1088" s="1" t="s">
        <v>232</v>
      </c>
      <c r="Y1088" s="1" t="s">
        <v>166</v>
      </c>
      <c r="Z1088" s="19">
        <f>IF(U1088="","",SUMIFS(Unit_Value_Review_QC!$K$10:$K$53,Unit_Value_Review_QC!$I$10:$I$53,"PARTNER|"&amp;F1088&amp;"|"&amp;I1088))</f>
        <v>16.294942108470444</v>
      </c>
      <c r="AA1088" s="20">
        <f>IFERROR(U1088/Z1088,"")</f>
        <v>1.1042816156330686</v>
      </c>
      <c r="AB1088" s="4" t="str">
        <f>IF(OR(N1088&lt;&gt;"REPORTED",U1088=""),"NOT_APPLICABLE",IF(OR(AA1088&lt;Unit_Value_Review_QC!$I$6,AA1088&gt;Unit_Value_Review_QC!$I$5),"REVIEW","WITHIN_BAND"))</f>
        <v>WITHIN_BAND</v>
      </c>
    </row>
    <row r="1089" spans="1:28">
      <c r="A1089" s="1" t="s">
        <v>1475</v>
      </c>
      <c r="B1089" s="6">
        <v>44287</v>
      </c>
      <c r="C1089" s="1">
        <v>202104</v>
      </c>
      <c r="D1089" s="1">
        <v>2021</v>
      </c>
      <c r="E1089" s="1">
        <v>4</v>
      </c>
      <c r="F1089" s="4" t="s">
        <v>256</v>
      </c>
      <c r="G1089" s="4" t="s">
        <v>258</v>
      </c>
      <c r="H1089" s="1">
        <v>690</v>
      </c>
      <c r="I1089" s="4" t="s">
        <v>319</v>
      </c>
      <c r="J1089" s="1" t="s">
        <v>320</v>
      </c>
      <c r="K1089" s="1" t="s">
        <v>383</v>
      </c>
      <c r="L1089" s="1">
        <v>3</v>
      </c>
      <c r="M1089" s="1">
        <v>1</v>
      </c>
      <c r="N1089" s="1" t="s">
        <v>384</v>
      </c>
      <c r="O1089" s="1" t="s">
        <v>385</v>
      </c>
      <c r="P1089" s="1">
        <v>0</v>
      </c>
      <c r="Q1089" s="8">
        <v>1975018</v>
      </c>
      <c r="R1089" s="8">
        <v>83925</v>
      </c>
      <c r="S1089" s="8">
        <v>524345</v>
      </c>
      <c r="T1089" s="8" t="s">
        <v>386</v>
      </c>
      <c r="U1089" s="9">
        <f>IF(R1089&gt;0,Q1089/R1089,"")</f>
        <v>23.533130771522192</v>
      </c>
      <c r="V1089" s="10">
        <f>SUMIFS(fct_world_monthly!$J$2:$J$361,fct_world_monthly!$C$2:$C$361,C1089,fct_world_monthly!$F$2:$F$361,F1089)</f>
        <v>117457126</v>
      </c>
      <c r="W1089" s="11">
        <f>IF(V1089&gt;0,Q1089/V1089,"")</f>
        <v>1.6814799299618485E-2</v>
      </c>
      <c r="X1089" s="1" t="s">
        <v>232</v>
      </c>
      <c r="Y1089" s="1" t="s">
        <v>166</v>
      </c>
      <c r="Z1089" s="19">
        <f>IF(U1089="","",SUMIFS(Unit_Value_Review_QC!$K$10:$K$53,Unit_Value_Review_QC!$I$10:$I$53,"PARTNER|"&amp;F1089&amp;"|"&amp;I1089))</f>
        <v>21.029827109089425</v>
      </c>
      <c r="AA1089" s="20">
        <f>IFERROR(U1089/Z1089,"")</f>
        <v>1.119035865080926</v>
      </c>
      <c r="AB1089" s="4" t="str">
        <f>IF(OR(N1089&lt;&gt;"REPORTED",U1089=""),"NOT_APPLICABLE",IF(OR(AA1089&lt;Unit_Value_Review_QC!$I$6,AA1089&gt;Unit_Value_Review_QC!$I$5),"REVIEW","WITHIN_BAND"))</f>
        <v>WITHIN_BAND</v>
      </c>
    </row>
    <row r="1090" spans="1:28">
      <c r="A1090" s="1" t="s">
        <v>1476</v>
      </c>
      <c r="B1090" s="6">
        <v>44287</v>
      </c>
      <c r="C1090" s="1">
        <v>202104</v>
      </c>
      <c r="D1090" s="1">
        <v>2021</v>
      </c>
      <c r="E1090" s="1">
        <v>4</v>
      </c>
      <c r="F1090" s="4" t="s">
        <v>256</v>
      </c>
      <c r="G1090" s="4" t="s">
        <v>258</v>
      </c>
      <c r="H1090" s="1">
        <v>696</v>
      </c>
      <c r="I1090" s="4" t="s">
        <v>322</v>
      </c>
      <c r="J1090" s="1" t="s">
        <v>323</v>
      </c>
      <c r="K1090" s="1" t="s">
        <v>383</v>
      </c>
      <c r="L1090" s="1">
        <v>3</v>
      </c>
      <c r="M1090" s="1">
        <v>1</v>
      </c>
      <c r="N1090" s="1" t="s">
        <v>384</v>
      </c>
      <c r="O1090" s="1" t="s">
        <v>385</v>
      </c>
      <c r="P1090" s="1">
        <v>0</v>
      </c>
      <c r="Q1090" s="8">
        <v>1825263</v>
      </c>
      <c r="R1090" s="8">
        <v>92831</v>
      </c>
      <c r="S1090" s="8">
        <v>543941</v>
      </c>
      <c r="T1090" s="8" t="s">
        <v>386</v>
      </c>
      <c r="U1090" s="9">
        <f>IF(R1090&gt;0,Q1090/R1090,"")</f>
        <v>19.662214131055357</v>
      </c>
      <c r="V1090" s="10">
        <f>SUMIFS(fct_world_monthly!$J$2:$J$361,fct_world_monthly!$C$2:$C$361,C1090,fct_world_monthly!$F$2:$F$361,F1090)</f>
        <v>117457126</v>
      </c>
      <c r="W1090" s="11">
        <f>IF(V1090&gt;0,Q1090/V1090,"")</f>
        <v>1.5539823441619029E-2</v>
      </c>
      <c r="X1090" s="1" t="s">
        <v>232</v>
      </c>
      <c r="Y1090" s="1" t="s">
        <v>166</v>
      </c>
      <c r="Z1090" s="19">
        <f>IF(U1090="","",SUMIFS(Unit_Value_Review_QC!$K$10:$K$53,Unit_Value_Review_QC!$I$10:$I$53,"PARTNER|"&amp;F1090&amp;"|"&amp;I1090))</f>
        <v>18.09118149032647</v>
      </c>
      <c r="AA1090" s="20">
        <f>IFERROR(U1090/Z1090,"")</f>
        <v>1.0868396926739656</v>
      </c>
      <c r="AB1090" s="4" t="str">
        <f>IF(OR(N1090&lt;&gt;"REPORTED",U1090=""),"NOT_APPLICABLE",IF(OR(AA1090&lt;Unit_Value_Review_QC!$I$6,AA1090&gt;Unit_Value_Review_QC!$I$5),"REVIEW","WITHIN_BAND"))</f>
        <v>WITHIN_BAND</v>
      </c>
    </row>
    <row r="1091" spans="1:28">
      <c r="A1091" s="1" t="s">
        <v>1477</v>
      </c>
      <c r="B1091" s="6">
        <v>44287</v>
      </c>
      <c r="C1091" s="1">
        <v>202104</v>
      </c>
      <c r="D1091" s="1">
        <v>2021</v>
      </c>
      <c r="E1091" s="1">
        <v>4</v>
      </c>
      <c r="F1091" s="4" t="s">
        <v>256</v>
      </c>
      <c r="G1091" s="4" t="s">
        <v>258</v>
      </c>
      <c r="H1091" s="1">
        <v>720</v>
      </c>
      <c r="I1091" s="4" t="s">
        <v>325</v>
      </c>
      <c r="J1091" s="1" t="s">
        <v>326</v>
      </c>
      <c r="K1091" s="1" t="s">
        <v>383</v>
      </c>
      <c r="L1091" s="1">
        <v>3</v>
      </c>
      <c r="M1091" s="1">
        <v>1</v>
      </c>
      <c r="N1091" s="1" t="s">
        <v>384</v>
      </c>
      <c r="O1091" s="1" t="s">
        <v>385</v>
      </c>
      <c r="P1091" s="1">
        <v>0</v>
      </c>
      <c r="Q1091" s="8">
        <v>4295825</v>
      </c>
      <c r="R1091" s="8">
        <v>210809</v>
      </c>
      <c r="S1091" s="8">
        <v>1087537</v>
      </c>
      <c r="T1091" s="8" t="s">
        <v>386</v>
      </c>
      <c r="U1091" s="9">
        <f>IF(R1091&gt;0,Q1091/R1091,"")</f>
        <v>20.377806450388739</v>
      </c>
      <c r="V1091" s="10">
        <f>SUMIFS(fct_world_monthly!$J$2:$J$361,fct_world_monthly!$C$2:$C$361,C1091,fct_world_monthly!$F$2:$F$361,F1091)</f>
        <v>117457126</v>
      </c>
      <c r="W1091" s="11">
        <f>IF(V1091&gt;0,Q1091/V1091,"")</f>
        <v>3.6573557912527165E-2</v>
      </c>
      <c r="X1091" s="1" t="s">
        <v>232</v>
      </c>
      <c r="Y1091" s="1" t="s">
        <v>166</v>
      </c>
      <c r="Z1091" s="19">
        <f>IF(U1091="","",SUMIFS(Unit_Value_Review_QC!$K$10:$K$53,Unit_Value_Review_QC!$I$10:$I$53,"PARTNER|"&amp;F1091&amp;"|"&amp;I1091))</f>
        <v>18.213915185849537</v>
      </c>
      <c r="AA1091" s="20">
        <f>IFERROR(U1091/Z1091,"")</f>
        <v>1.1188042901517592</v>
      </c>
      <c r="AB1091" s="4" t="str">
        <f>IF(OR(N1091&lt;&gt;"REPORTED",U1091=""),"NOT_APPLICABLE",IF(OR(AA1091&lt;Unit_Value_Review_QC!$I$6,AA1091&gt;Unit_Value_Review_QC!$I$5),"REVIEW","WITHIN_BAND"))</f>
        <v>WITHIN_BAND</v>
      </c>
    </row>
    <row r="1092" spans="1:28">
      <c r="A1092" s="1" t="s">
        <v>1478</v>
      </c>
      <c r="B1092" s="6">
        <v>44287</v>
      </c>
      <c r="C1092" s="1">
        <v>202104</v>
      </c>
      <c r="D1092" s="1">
        <v>2021</v>
      </c>
      <c r="E1092" s="1">
        <v>4</v>
      </c>
      <c r="F1092" s="4" t="s">
        <v>265</v>
      </c>
      <c r="G1092" s="4" t="s">
        <v>266</v>
      </c>
      <c r="H1092" s="1">
        <v>52</v>
      </c>
      <c r="I1092" s="4" t="s">
        <v>296</v>
      </c>
      <c r="J1092" s="1" t="s">
        <v>297</v>
      </c>
      <c r="K1092" s="1" t="s">
        <v>383</v>
      </c>
      <c r="L1092" s="1">
        <v>3</v>
      </c>
      <c r="M1092" s="1">
        <v>1</v>
      </c>
      <c r="N1092" s="1" t="s">
        <v>384</v>
      </c>
      <c r="O1092" s="1" t="s">
        <v>385</v>
      </c>
      <c r="P1092" s="1">
        <v>0</v>
      </c>
      <c r="Q1092" s="8">
        <v>2417025</v>
      </c>
      <c r="R1092" s="8">
        <v>123823</v>
      </c>
      <c r="S1092" s="8">
        <v>415321</v>
      </c>
      <c r="T1092" s="8" t="s">
        <v>386</v>
      </c>
      <c r="U1092" s="9">
        <f>IF(R1092&gt;0,Q1092/R1092,"")</f>
        <v>19.52000032304176</v>
      </c>
      <c r="V1092" s="10">
        <f>SUMIFS(fct_world_monthly!$J$2:$J$361,fct_world_monthly!$C$2:$C$361,C1092,fct_world_monthly!$F$2:$F$361,F1092)</f>
        <v>19592621</v>
      </c>
      <c r="W1092" s="11">
        <f>IF(V1092&gt;0,Q1092/V1092,"")</f>
        <v>0.12336404608653431</v>
      </c>
      <c r="X1092" s="1" t="s">
        <v>232</v>
      </c>
      <c r="Y1092" s="1" t="s">
        <v>166</v>
      </c>
      <c r="Z1092" s="19">
        <f>IF(U1092="","",SUMIFS(Unit_Value_Review_QC!$K$10:$K$53,Unit_Value_Review_QC!$I$10:$I$53,"PARTNER|"&amp;F1092&amp;"|"&amp;I1092))</f>
        <v>19.213268245879746</v>
      </c>
      <c r="AA1092" s="20">
        <f>IFERROR(U1092/Z1092,"")</f>
        <v>1.0159645966129573</v>
      </c>
      <c r="AB1092" s="4" t="str">
        <f>IF(OR(N1092&lt;&gt;"REPORTED",U1092=""),"NOT_APPLICABLE",IF(OR(AA1092&lt;Unit_Value_Review_QC!$I$6,AA1092&gt;Unit_Value_Review_QC!$I$5),"REVIEW","WITHIN_BAND"))</f>
        <v>WITHIN_BAND</v>
      </c>
    </row>
    <row r="1093" spans="1:28">
      <c r="A1093" s="1" t="s">
        <v>1479</v>
      </c>
      <c r="B1093" s="6">
        <v>44287</v>
      </c>
      <c r="C1093" s="1">
        <v>202104</v>
      </c>
      <c r="D1093" s="1">
        <v>2021</v>
      </c>
      <c r="E1093" s="1">
        <v>4</v>
      </c>
      <c r="F1093" s="4" t="s">
        <v>265</v>
      </c>
      <c r="G1093" s="4" t="s">
        <v>266</v>
      </c>
      <c r="H1093" s="1">
        <v>204</v>
      </c>
      <c r="I1093" s="4" t="s">
        <v>301</v>
      </c>
      <c r="J1093" s="1" t="s">
        <v>302</v>
      </c>
      <c r="K1093" s="1" t="s">
        <v>383</v>
      </c>
      <c r="L1093" s="1">
        <v>3</v>
      </c>
      <c r="M1093" s="1">
        <v>1</v>
      </c>
      <c r="N1093" s="1" t="s">
        <v>384</v>
      </c>
      <c r="O1093" s="1" t="s">
        <v>385</v>
      </c>
      <c r="P1093" s="1">
        <v>0</v>
      </c>
      <c r="Q1093" s="8">
        <v>7509</v>
      </c>
      <c r="R1093" s="8">
        <v>929</v>
      </c>
      <c r="S1093" s="8">
        <v>3346</v>
      </c>
      <c r="T1093" s="8" t="s">
        <v>386</v>
      </c>
      <c r="U1093" s="9">
        <f>IF(R1093&gt;0,Q1093/R1093,"")</f>
        <v>8.0828848223896657</v>
      </c>
      <c r="V1093" s="10">
        <f>SUMIFS(fct_world_monthly!$J$2:$J$361,fct_world_monthly!$C$2:$C$361,C1093,fct_world_monthly!$F$2:$F$361,F1093)</f>
        <v>19592621</v>
      </c>
      <c r="W1093" s="11">
        <f>IF(V1093&gt;0,Q1093/V1093,"")</f>
        <v>3.8325653316113244E-4</v>
      </c>
      <c r="X1093" s="1" t="s">
        <v>232</v>
      </c>
      <c r="Y1093" s="1" t="s">
        <v>166</v>
      </c>
      <c r="Z1093" s="19">
        <f>IF(U1093="","",SUMIFS(Unit_Value_Review_QC!$K$10:$K$53,Unit_Value_Review_QC!$I$10:$I$53,"PARTNER|"&amp;F1093&amp;"|"&amp;I1093))</f>
        <v>16.024818561257973</v>
      </c>
      <c r="AA1093" s="20">
        <f>IFERROR(U1093/Z1093,"")</f>
        <v>0.50439789951388669</v>
      </c>
      <c r="AB1093" s="4" t="str">
        <f>IF(OR(N1093&lt;&gt;"REPORTED",U1093=""),"NOT_APPLICABLE",IF(OR(AA1093&lt;Unit_Value_Review_QC!$I$6,AA1093&gt;Unit_Value_Review_QC!$I$5),"REVIEW","WITHIN_BAND"))</f>
        <v>WITHIN_BAND</v>
      </c>
    </row>
    <row r="1094" spans="1:28">
      <c r="A1094" s="1" t="s">
        <v>1480</v>
      </c>
      <c r="B1094" s="6">
        <v>44287</v>
      </c>
      <c r="C1094" s="1">
        <v>202104</v>
      </c>
      <c r="D1094" s="1">
        <v>2021</v>
      </c>
      <c r="E1094" s="1">
        <v>4</v>
      </c>
      <c r="F1094" s="4" t="s">
        <v>265</v>
      </c>
      <c r="G1094" s="4" t="s">
        <v>266</v>
      </c>
      <c r="H1094" s="1">
        <v>662</v>
      </c>
      <c r="I1094" s="4" t="s">
        <v>304</v>
      </c>
      <c r="J1094" s="1" t="s">
        <v>305</v>
      </c>
      <c r="K1094" s="1" t="s">
        <v>383</v>
      </c>
      <c r="L1094" s="1">
        <v>3</v>
      </c>
      <c r="M1094" s="1">
        <v>1</v>
      </c>
      <c r="N1094" s="1" t="s">
        <v>384</v>
      </c>
      <c r="O1094" s="1" t="s">
        <v>385</v>
      </c>
      <c r="P1094" s="1">
        <v>0</v>
      </c>
      <c r="Q1094" s="8">
        <v>570283</v>
      </c>
      <c r="R1094" s="8">
        <v>35318</v>
      </c>
      <c r="S1094" s="8">
        <v>106520</v>
      </c>
      <c r="T1094" s="8" t="s">
        <v>386</v>
      </c>
      <c r="U1094" s="9">
        <f>IF(R1094&gt;0,Q1094/R1094,"")</f>
        <v>16.147092134322442</v>
      </c>
      <c r="V1094" s="10">
        <f>SUMIFS(fct_world_monthly!$J$2:$J$361,fct_world_monthly!$C$2:$C$361,C1094,fct_world_monthly!$F$2:$F$361,F1094)</f>
        <v>19592621</v>
      </c>
      <c r="W1094" s="11">
        <f>IF(V1094&gt;0,Q1094/V1094,"")</f>
        <v>2.9107029631206566E-2</v>
      </c>
      <c r="X1094" s="1" t="s">
        <v>232</v>
      </c>
      <c r="Y1094" s="1" t="s">
        <v>166</v>
      </c>
      <c r="Z1094" s="19">
        <f>IF(U1094="","",SUMIFS(Unit_Value_Review_QC!$K$10:$K$53,Unit_Value_Review_QC!$I$10:$I$53,"PARTNER|"&amp;F1094&amp;"|"&amp;I1094))</f>
        <v>13.24068828999865</v>
      </c>
      <c r="AA1094" s="20">
        <f>IFERROR(U1094/Z1094,"")</f>
        <v>1.2195054955352391</v>
      </c>
      <c r="AB1094" s="4" t="str">
        <f>IF(OR(N1094&lt;&gt;"REPORTED",U1094=""),"NOT_APPLICABLE",IF(OR(AA1094&lt;Unit_Value_Review_QC!$I$6,AA1094&gt;Unit_Value_Review_QC!$I$5),"REVIEW","WITHIN_BAND"))</f>
        <v>WITHIN_BAND</v>
      </c>
    </row>
    <row r="1095" spans="1:28">
      <c r="A1095" s="1" t="s">
        <v>1481</v>
      </c>
      <c r="B1095" s="6">
        <v>44287</v>
      </c>
      <c r="C1095" s="1">
        <v>202104</v>
      </c>
      <c r="D1095" s="1">
        <v>2021</v>
      </c>
      <c r="E1095" s="1">
        <v>4</v>
      </c>
      <c r="F1095" s="4" t="s">
        <v>265</v>
      </c>
      <c r="G1095" s="4" t="s">
        <v>266</v>
      </c>
      <c r="H1095" s="1">
        <v>664</v>
      </c>
      <c r="I1095" s="4" t="s">
        <v>307</v>
      </c>
      <c r="J1095" s="1" t="s">
        <v>308</v>
      </c>
      <c r="K1095" s="1" t="s">
        <v>383</v>
      </c>
      <c r="L1095" s="1">
        <v>3</v>
      </c>
      <c r="M1095" s="1">
        <v>1</v>
      </c>
      <c r="N1095" s="1" t="s">
        <v>384</v>
      </c>
      <c r="O1095" s="1" t="s">
        <v>385</v>
      </c>
      <c r="P1095" s="1">
        <v>0</v>
      </c>
      <c r="Q1095" s="8">
        <v>237060</v>
      </c>
      <c r="R1095" s="8">
        <v>20380</v>
      </c>
      <c r="S1095" s="8">
        <v>70954</v>
      </c>
      <c r="T1095" s="8" t="s">
        <v>386</v>
      </c>
      <c r="U1095" s="9">
        <f>IF(R1095&gt;0,Q1095/R1095,"")</f>
        <v>11.631992149165848</v>
      </c>
      <c r="V1095" s="10">
        <f>SUMIFS(fct_world_monthly!$J$2:$J$361,fct_world_monthly!$C$2:$C$361,C1095,fct_world_monthly!$F$2:$F$361,F1095)</f>
        <v>19592621</v>
      </c>
      <c r="W1095" s="11">
        <f>IF(V1095&gt;0,Q1095/V1095,"")</f>
        <v>1.2099453156369431E-2</v>
      </c>
      <c r="X1095" s="1" t="s">
        <v>232</v>
      </c>
      <c r="Y1095" s="1" t="s">
        <v>166</v>
      </c>
      <c r="Z1095" s="19">
        <f>IF(U1095="","",SUMIFS(Unit_Value_Review_QC!$K$10:$K$53,Unit_Value_Review_QC!$I$10:$I$53,"PARTNER|"&amp;F1095&amp;"|"&amp;I1095))</f>
        <v>13.033767004833301</v>
      </c>
      <c r="AA1095" s="20">
        <f>IFERROR(U1095/Z1095,"")</f>
        <v>0.89245052062480223</v>
      </c>
      <c r="AB1095" s="4" t="str">
        <f>IF(OR(N1095&lt;&gt;"REPORTED",U1095=""),"NOT_APPLICABLE",IF(OR(AA1095&lt;Unit_Value_Review_QC!$I$6,AA1095&gt;Unit_Value_Review_QC!$I$5),"REVIEW","WITHIN_BAND"))</f>
        <v>WITHIN_BAND</v>
      </c>
    </row>
    <row r="1096" spans="1:28">
      <c r="A1096" s="1" t="s">
        <v>1482</v>
      </c>
      <c r="B1096" s="6">
        <v>44287</v>
      </c>
      <c r="C1096" s="1">
        <v>202104</v>
      </c>
      <c r="D1096" s="1">
        <v>2021</v>
      </c>
      <c r="E1096" s="1">
        <v>4</v>
      </c>
      <c r="F1096" s="4" t="s">
        <v>265</v>
      </c>
      <c r="G1096" s="4" t="s">
        <v>266</v>
      </c>
      <c r="H1096" s="1">
        <v>666</v>
      </c>
      <c r="I1096" s="4" t="s">
        <v>310</v>
      </c>
      <c r="J1096" s="1" t="s">
        <v>311</v>
      </c>
      <c r="K1096" s="1" t="s">
        <v>383</v>
      </c>
      <c r="L1096" s="1">
        <v>3</v>
      </c>
      <c r="M1096" s="1">
        <v>1</v>
      </c>
      <c r="N1096" s="1" t="s">
        <v>384</v>
      </c>
      <c r="O1096" s="1" t="s">
        <v>385</v>
      </c>
      <c r="P1096" s="1">
        <v>0</v>
      </c>
      <c r="Q1096" s="8">
        <v>2938201</v>
      </c>
      <c r="R1096" s="8">
        <v>227788</v>
      </c>
      <c r="S1096" s="8">
        <v>711572</v>
      </c>
      <c r="T1096" s="8" t="s">
        <v>386</v>
      </c>
      <c r="U1096" s="9">
        <f>IF(R1096&gt;0,Q1096/R1096,"")</f>
        <v>12.898840149612798</v>
      </c>
      <c r="V1096" s="10">
        <f>SUMIFS(fct_world_monthly!$J$2:$J$361,fct_world_monthly!$C$2:$C$361,C1096,fct_world_monthly!$F$2:$F$361,F1096)</f>
        <v>19592621</v>
      </c>
      <c r="W1096" s="11">
        <f>IF(V1096&gt;0,Q1096/V1096,"")</f>
        <v>0.14996467292456686</v>
      </c>
      <c r="X1096" s="1" t="s">
        <v>232</v>
      </c>
      <c r="Y1096" s="1" t="s">
        <v>166</v>
      </c>
      <c r="Z1096" s="19">
        <f>IF(U1096="","",SUMIFS(Unit_Value_Review_QC!$K$10:$K$53,Unit_Value_Review_QC!$I$10:$I$53,"PARTNER|"&amp;F1096&amp;"|"&amp;I1096))</f>
        <v>12.503788450831344</v>
      </c>
      <c r="AA1096" s="20">
        <f>IFERROR(U1096/Z1096,"")</f>
        <v>1.0315945603474432</v>
      </c>
      <c r="AB1096" s="4" t="str">
        <f>IF(OR(N1096&lt;&gt;"REPORTED",U1096=""),"NOT_APPLICABLE",IF(OR(AA1096&lt;Unit_Value_Review_QC!$I$6,AA1096&gt;Unit_Value_Review_QC!$I$5),"REVIEW","WITHIN_BAND"))</f>
        <v>WITHIN_BAND</v>
      </c>
    </row>
    <row r="1097" spans="1:28">
      <c r="A1097" s="1" t="s">
        <v>1483</v>
      </c>
      <c r="B1097" s="6">
        <v>44287</v>
      </c>
      <c r="C1097" s="1">
        <v>202104</v>
      </c>
      <c r="D1097" s="1">
        <v>2021</v>
      </c>
      <c r="E1097" s="1">
        <v>4</v>
      </c>
      <c r="F1097" s="4" t="s">
        <v>265</v>
      </c>
      <c r="G1097" s="4" t="s">
        <v>266</v>
      </c>
      <c r="H1097" s="1">
        <v>669</v>
      </c>
      <c r="I1097" s="4" t="s">
        <v>313</v>
      </c>
      <c r="J1097" s="1" t="s">
        <v>314</v>
      </c>
      <c r="K1097" s="1" t="s">
        <v>383</v>
      </c>
      <c r="L1097" s="1">
        <v>3</v>
      </c>
      <c r="M1097" s="1">
        <v>1</v>
      </c>
      <c r="N1097" s="1" t="s">
        <v>384</v>
      </c>
      <c r="O1097" s="1" t="s">
        <v>385</v>
      </c>
      <c r="P1097" s="1">
        <v>0</v>
      </c>
      <c r="Q1097" s="8">
        <v>475241</v>
      </c>
      <c r="R1097" s="8">
        <v>30214</v>
      </c>
      <c r="S1097" s="8">
        <v>91415</v>
      </c>
      <c r="T1097" s="8" t="s">
        <v>386</v>
      </c>
      <c r="U1097" s="9">
        <f>IF(R1097&gt;0,Q1097/R1097,"")</f>
        <v>15.729165287615013</v>
      </c>
      <c r="V1097" s="10">
        <f>SUMIFS(fct_world_monthly!$J$2:$J$361,fct_world_monthly!$C$2:$C$361,C1097,fct_world_monthly!$F$2:$F$361,F1097)</f>
        <v>19592621</v>
      </c>
      <c r="W1097" s="11">
        <f>IF(V1097&gt;0,Q1097/V1097,"")</f>
        <v>2.4256121730727092E-2</v>
      </c>
      <c r="X1097" s="1" t="s">
        <v>232</v>
      </c>
      <c r="Y1097" s="1" t="s">
        <v>166</v>
      </c>
      <c r="Z1097" s="19">
        <f>IF(U1097="","",SUMIFS(Unit_Value_Review_QC!$K$10:$K$53,Unit_Value_Review_QC!$I$10:$I$53,"PARTNER|"&amp;F1097&amp;"|"&amp;I1097))</f>
        <v>16.58404384448577</v>
      </c>
      <c r="AA1097" s="20">
        <f>IFERROR(U1097/Z1097,"")</f>
        <v>0.94845174283864386</v>
      </c>
      <c r="AB1097" s="4" t="str">
        <f>IF(OR(N1097&lt;&gt;"REPORTED",U1097=""),"NOT_APPLICABLE",IF(OR(AA1097&lt;Unit_Value_Review_QC!$I$6,AA1097&gt;Unit_Value_Review_QC!$I$5),"REVIEW","WITHIN_BAND"))</f>
        <v>WITHIN_BAND</v>
      </c>
    </row>
    <row r="1098" spans="1:28">
      <c r="A1098" s="1" t="s">
        <v>1484</v>
      </c>
      <c r="B1098" s="6">
        <v>44287</v>
      </c>
      <c r="C1098" s="1">
        <v>202104</v>
      </c>
      <c r="D1098" s="1">
        <v>2021</v>
      </c>
      <c r="E1098" s="1">
        <v>4</v>
      </c>
      <c r="F1098" s="4" t="s">
        <v>265</v>
      </c>
      <c r="G1098" s="4" t="s">
        <v>266</v>
      </c>
      <c r="H1098" s="1">
        <v>676</v>
      </c>
      <c r="I1098" s="4" t="s">
        <v>316</v>
      </c>
      <c r="J1098" s="1" t="s">
        <v>317</v>
      </c>
      <c r="K1098" s="1" t="s">
        <v>383</v>
      </c>
      <c r="L1098" s="1">
        <v>3</v>
      </c>
      <c r="M1098" s="1">
        <v>1</v>
      </c>
      <c r="N1098" s="1" t="s">
        <v>384</v>
      </c>
      <c r="O1098" s="1" t="s">
        <v>385</v>
      </c>
      <c r="P1098" s="1">
        <v>0</v>
      </c>
      <c r="Q1098" s="8">
        <v>464832</v>
      </c>
      <c r="R1098" s="8">
        <v>46317</v>
      </c>
      <c r="S1098" s="8">
        <v>95520</v>
      </c>
      <c r="T1098" s="8" t="s">
        <v>386</v>
      </c>
      <c r="U1098" s="9">
        <f>IF(R1098&gt;0,Q1098/R1098,"")</f>
        <v>10.035883153053954</v>
      </c>
      <c r="V1098" s="10">
        <f>SUMIFS(fct_world_monthly!$J$2:$J$361,fct_world_monthly!$C$2:$C$361,C1098,fct_world_monthly!$F$2:$F$361,F1098)</f>
        <v>19592621</v>
      </c>
      <c r="W1098" s="11">
        <f>IF(V1098&gt;0,Q1098/V1098,"")</f>
        <v>2.3724850289300242E-2</v>
      </c>
      <c r="X1098" s="1" t="s">
        <v>232</v>
      </c>
      <c r="Y1098" s="1" t="s">
        <v>166</v>
      </c>
      <c r="Z1098" s="19">
        <f>IF(U1098="","",SUMIFS(Unit_Value_Review_QC!$K$10:$K$53,Unit_Value_Review_QC!$I$10:$I$53,"PARTNER|"&amp;F1098&amp;"|"&amp;I1098))</f>
        <v>12.705450477595873</v>
      </c>
      <c r="AA1098" s="20">
        <f>IFERROR(U1098/Z1098,"")</f>
        <v>0.78988802252629331</v>
      </c>
      <c r="AB1098" s="4" t="str">
        <f>IF(OR(N1098&lt;&gt;"REPORTED",U1098=""),"NOT_APPLICABLE",IF(OR(AA1098&lt;Unit_Value_Review_QC!$I$6,AA1098&gt;Unit_Value_Review_QC!$I$5),"REVIEW","WITHIN_BAND"))</f>
        <v>WITHIN_BAND</v>
      </c>
    </row>
    <row r="1099" spans="1:28">
      <c r="A1099" s="1" t="s">
        <v>1485</v>
      </c>
      <c r="B1099" s="6">
        <v>44287</v>
      </c>
      <c r="C1099" s="1">
        <v>202104</v>
      </c>
      <c r="D1099" s="1">
        <v>2021</v>
      </c>
      <c r="E1099" s="1">
        <v>4</v>
      </c>
      <c r="F1099" s="4" t="s">
        <v>265</v>
      </c>
      <c r="G1099" s="4" t="s">
        <v>266</v>
      </c>
      <c r="H1099" s="1">
        <v>690</v>
      </c>
      <c r="I1099" s="4" t="s">
        <v>319</v>
      </c>
      <c r="J1099" s="1" t="s">
        <v>320</v>
      </c>
      <c r="K1099" s="1" t="s">
        <v>383</v>
      </c>
      <c r="L1099" s="1">
        <v>3</v>
      </c>
      <c r="M1099" s="1">
        <v>1</v>
      </c>
      <c r="N1099" s="1" t="s">
        <v>384</v>
      </c>
      <c r="O1099" s="1" t="s">
        <v>385</v>
      </c>
      <c r="P1099" s="1">
        <v>0</v>
      </c>
      <c r="Q1099" s="8">
        <v>200402</v>
      </c>
      <c r="R1099" s="8">
        <v>7608</v>
      </c>
      <c r="S1099" s="8">
        <v>27866</v>
      </c>
      <c r="T1099" s="8" t="s">
        <v>386</v>
      </c>
      <c r="U1099" s="9">
        <f>IF(R1099&gt;0,Q1099/R1099,"")</f>
        <v>26.340956887486858</v>
      </c>
      <c r="V1099" s="10">
        <f>SUMIFS(fct_world_monthly!$J$2:$J$361,fct_world_monthly!$C$2:$C$361,C1099,fct_world_monthly!$F$2:$F$361,F1099)</f>
        <v>19592621</v>
      </c>
      <c r="W1099" s="11">
        <f>IF(V1099&gt;0,Q1099/V1099,"")</f>
        <v>1.0228442636643662E-2</v>
      </c>
      <c r="X1099" s="1" t="s">
        <v>232</v>
      </c>
      <c r="Y1099" s="1" t="s">
        <v>166</v>
      </c>
      <c r="Z1099" s="19">
        <f>IF(U1099="","",SUMIFS(Unit_Value_Review_QC!$K$10:$K$53,Unit_Value_Review_QC!$I$10:$I$53,"PARTNER|"&amp;F1099&amp;"|"&amp;I1099))</f>
        <v>23.234221767733438</v>
      </c>
      <c r="AA1099" s="20">
        <f>IFERROR(U1099/Z1099,"")</f>
        <v>1.1337137585588473</v>
      </c>
      <c r="AB1099" s="4" t="str">
        <f>IF(OR(N1099&lt;&gt;"REPORTED",U1099=""),"NOT_APPLICABLE",IF(OR(AA1099&lt;Unit_Value_Review_QC!$I$6,AA1099&gt;Unit_Value_Review_QC!$I$5),"REVIEW","WITHIN_BAND"))</f>
        <v>WITHIN_BAND</v>
      </c>
    </row>
    <row r="1100" spans="1:28">
      <c r="A1100" s="1" t="s">
        <v>1486</v>
      </c>
      <c r="B1100" s="6">
        <v>44287</v>
      </c>
      <c r="C1100" s="1">
        <v>202104</v>
      </c>
      <c r="D1100" s="1">
        <v>2021</v>
      </c>
      <c r="E1100" s="1">
        <v>4</v>
      </c>
      <c r="F1100" s="4" t="s">
        <v>265</v>
      </c>
      <c r="G1100" s="4" t="s">
        <v>266</v>
      </c>
      <c r="H1100" s="1">
        <v>696</v>
      </c>
      <c r="I1100" s="4" t="s">
        <v>322</v>
      </c>
      <c r="J1100" s="1" t="s">
        <v>323</v>
      </c>
      <c r="K1100" s="1" t="s">
        <v>383</v>
      </c>
      <c r="L1100" s="1">
        <v>3</v>
      </c>
      <c r="M1100" s="1">
        <v>1</v>
      </c>
      <c r="N1100" s="1" t="s">
        <v>384</v>
      </c>
      <c r="O1100" s="1" t="s">
        <v>385</v>
      </c>
      <c r="P1100" s="1">
        <v>0</v>
      </c>
      <c r="Q1100" s="8">
        <v>998090</v>
      </c>
      <c r="R1100" s="8">
        <v>78947</v>
      </c>
      <c r="S1100" s="8">
        <v>221779</v>
      </c>
      <c r="T1100" s="8" t="s">
        <v>386</v>
      </c>
      <c r="U1100" s="9">
        <f>IF(R1100&gt;0,Q1100/R1100,"")</f>
        <v>12.642532331817549</v>
      </c>
      <c r="V1100" s="10">
        <f>SUMIFS(fct_world_monthly!$J$2:$J$361,fct_world_monthly!$C$2:$C$361,C1100,fct_world_monthly!$F$2:$F$361,F1100)</f>
        <v>19592621</v>
      </c>
      <c r="W1100" s="11">
        <f>IF(V1100&gt;0,Q1100/V1100,"")</f>
        <v>5.0942137858941895E-2</v>
      </c>
      <c r="X1100" s="1" t="s">
        <v>232</v>
      </c>
      <c r="Y1100" s="1" t="s">
        <v>166</v>
      </c>
      <c r="Z1100" s="19">
        <f>IF(U1100="","",SUMIFS(Unit_Value_Review_QC!$K$10:$K$53,Unit_Value_Review_QC!$I$10:$I$53,"PARTNER|"&amp;F1100&amp;"|"&amp;I1100))</f>
        <v>12.339390026247985</v>
      </c>
      <c r="AA1100" s="20">
        <f>IFERROR(U1100/Z1100,"")</f>
        <v>1.0245670413954602</v>
      </c>
      <c r="AB1100" s="4" t="str">
        <f>IF(OR(N1100&lt;&gt;"REPORTED",U1100=""),"NOT_APPLICABLE",IF(OR(AA1100&lt;Unit_Value_Review_QC!$I$6,AA1100&gt;Unit_Value_Review_QC!$I$5),"REVIEW","WITHIN_BAND"))</f>
        <v>WITHIN_BAND</v>
      </c>
    </row>
    <row r="1101" spans="1:28">
      <c r="A1101" s="1" t="s">
        <v>1487</v>
      </c>
      <c r="B1101" s="6">
        <v>44287</v>
      </c>
      <c r="C1101" s="1">
        <v>202104</v>
      </c>
      <c r="D1101" s="1">
        <v>2021</v>
      </c>
      <c r="E1101" s="1">
        <v>4</v>
      </c>
      <c r="F1101" s="4" t="s">
        <v>265</v>
      </c>
      <c r="G1101" s="4" t="s">
        <v>266</v>
      </c>
      <c r="H1101" s="1">
        <v>720</v>
      </c>
      <c r="I1101" s="4" t="s">
        <v>325</v>
      </c>
      <c r="J1101" s="1" t="s">
        <v>326</v>
      </c>
      <c r="K1101" s="1" t="s">
        <v>383</v>
      </c>
      <c r="L1101" s="1">
        <v>3</v>
      </c>
      <c r="M1101" s="1">
        <v>1</v>
      </c>
      <c r="N1101" s="1" t="s">
        <v>384</v>
      </c>
      <c r="O1101" s="1" t="s">
        <v>385</v>
      </c>
      <c r="P1101" s="1">
        <v>0</v>
      </c>
      <c r="Q1101" s="8">
        <v>4379385</v>
      </c>
      <c r="R1101" s="8">
        <v>294955</v>
      </c>
      <c r="S1101" s="8">
        <v>843847</v>
      </c>
      <c r="T1101" s="8" t="s">
        <v>386</v>
      </c>
      <c r="U1101" s="9">
        <f>IF(R1101&gt;0,Q1101/R1101,"")</f>
        <v>14.847637775253853</v>
      </c>
      <c r="V1101" s="10">
        <f>SUMIFS(fct_world_monthly!$J$2:$J$361,fct_world_monthly!$C$2:$C$361,C1101,fct_world_monthly!$F$2:$F$361,F1101)</f>
        <v>19592621</v>
      </c>
      <c r="W1101" s="11">
        <f>IF(V1101&gt;0,Q1101/V1101,"")</f>
        <v>0.22352216173629857</v>
      </c>
      <c r="X1101" s="1" t="s">
        <v>232</v>
      </c>
      <c r="Y1101" s="1" t="s">
        <v>166</v>
      </c>
      <c r="Z1101" s="19">
        <f>IF(U1101="","",SUMIFS(Unit_Value_Review_QC!$K$10:$K$53,Unit_Value_Review_QC!$I$10:$I$53,"PARTNER|"&amp;F1101&amp;"|"&amp;I1101))</f>
        <v>15.158852636173485</v>
      </c>
      <c r="AA1101" s="20">
        <f>IFERROR(U1101/Z1101,"")</f>
        <v>0.97946976143979514</v>
      </c>
      <c r="AB1101" s="4" t="str">
        <f>IF(OR(N1101&lt;&gt;"REPORTED",U1101=""),"NOT_APPLICABLE",IF(OR(AA1101&lt;Unit_Value_Review_QC!$I$6,AA1101&gt;Unit_Value_Review_QC!$I$5),"REVIEW","WITHIN_BAND"))</f>
        <v>WITHIN_BAND</v>
      </c>
    </row>
    <row r="1102" spans="1:28">
      <c r="A1102" s="1" t="s">
        <v>1488</v>
      </c>
      <c r="B1102" s="6">
        <v>44287</v>
      </c>
      <c r="C1102" s="1">
        <v>202104</v>
      </c>
      <c r="D1102" s="1">
        <v>2021</v>
      </c>
      <c r="E1102" s="1">
        <v>4</v>
      </c>
      <c r="F1102" s="4" t="s">
        <v>271</v>
      </c>
      <c r="G1102" s="4" t="s">
        <v>273</v>
      </c>
      <c r="H1102" s="1">
        <v>52</v>
      </c>
      <c r="I1102" s="4" t="s">
        <v>296</v>
      </c>
      <c r="J1102" s="1" t="s">
        <v>297</v>
      </c>
      <c r="K1102" s="1" t="s">
        <v>383</v>
      </c>
      <c r="L1102" s="1">
        <v>3</v>
      </c>
      <c r="M1102" s="1">
        <v>1</v>
      </c>
      <c r="N1102" s="1" t="s">
        <v>384</v>
      </c>
      <c r="O1102" s="1" t="s">
        <v>385</v>
      </c>
      <c r="P1102" s="1">
        <v>0</v>
      </c>
      <c r="Q1102" s="8">
        <v>1259025</v>
      </c>
      <c r="R1102" s="8">
        <v>39335</v>
      </c>
      <c r="S1102" s="8">
        <v>111540</v>
      </c>
      <c r="T1102" s="8" t="s">
        <v>386</v>
      </c>
      <c r="U1102" s="9">
        <f>IF(R1102&gt;0,Q1102/R1102,"")</f>
        <v>32.007753908732681</v>
      </c>
      <c r="V1102" s="10">
        <f>SUMIFS(fct_world_monthly!$J$2:$J$361,fct_world_monthly!$C$2:$C$361,C1102,fct_world_monthly!$F$2:$F$361,F1102)</f>
        <v>24380680</v>
      </c>
      <c r="W1102" s="11">
        <f>IF(V1102&gt;0,Q1102/V1102,"")</f>
        <v>5.1640274184313155E-2</v>
      </c>
      <c r="X1102" s="1" t="s">
        <v>232</v>
      </c>
      <c r="Y1102" s="1" t="s">
        <v>166</v>
      </c>
      <c r="Z1102" s="19">
        <f>IF(U1102="","",SUMIFS(Unit_Value_Review_QC!$K$10:$K$53,Unit_Value_Review_QC!$I$10:$I$53,"PARTNER|"&amp;F1102&amp;"|"&amp;I1102))</f>
        <v>31.867133143721738</v>
      </c>
      <c r="AA1102" s="20">
        <f>IFERROR(U1102/Z1102,"")</f>
        <v>1.0044127209177161</v>
      </c>
      <c r="AB1102" s="4" t="str">
        <f>IF(OR(N1102&lt;&gt;"REPORTED",U1102=""),"NOT_APPLICABLE",IF(OR(AA1102&lt;Unit_Value_Review_QC!$I$6,AA1102&gt;Unit_Value_Review_QC!$I$5),"REVIEW","WITHIN_BAND"))</f>
        <v>WITHIN_BAND</v>
      </c>
    </row>
    <row r="1103" spans="1:28">
      <c r="A1103" s="1" t="s">
        <v>1489</v>
      </c>
      <c r="B1103" s="6">
        <v>44287</v>
      </c>
      <c r="C1103" s="1">
        <v>202104</v>
      </c>
      <c r="D1103" s="1">
        <v>2021</v>
      </c>
      <c r="E1103" s="1">
        <v>4</v>
      </c>
      <c r="F1103" s="4" t="s">
        <v>271</v>
      </c>
      <c r="G1103" s="4" t="s">
        <v>273</v>
      </c>
      <c r="H1103" s="1">
        <v>204</v>
      </c>
      <c r="I1103" s="4" t="s">
        <v>301</v>
      </c>
      <c r="J1103" s="1" t="s">
        <v>302</v>
      </c>
      <c r="K1103" s="1" t="s">
        <v>383</v>
      </c>
      <c r="L1103" s="1">
        <v>3</v>
      </c>
      <c r="M1103" s="1">
        <v>1</v>
      </c>
      <c r="N1103" s="1" t="s">
        <v>384</v>
      </c>
      <c r="O1103" s="1" t="s">
        <v>385</v>
      </c>
      <c r="P1103" s="1">
        <v>0</v>
      </c>
      <c r="Q1103" s="8">
        <v>367608</v>
      </c>
      <c r="R1103" s="8">
        <v>20836</v>
      </c>
      <c r="S1103" s="8">
        <v>79478</v>
      </c>
      <c r="T1103" s="8" t="s">
        <v>386</v>
      </c>
      <c r="U1103" s="9">
        <f>IF(R1103&gt;0,Q1103/R1103,"")</f>
        <v>17.642925705509693</v>
      </c>
      <c r="V1103" s="10">
        <f>SUMIFS(fct_world_monthly!$J$2:$J$361,fct_world_monthly!$C$2:$C$361,C1103,fct_world_monthly!$F$2:$F$361,F1103)</f>
        <v>24380680</v>
      </c>
      <c r="W1103" s="11">
        <f>IF(V1103&gt;0,Q1103/V1103,"")</f>
        <v>1.5077840322747355E-2</v>
      </c>
      <c r="X1103" s="1" t="s">
        <v>232</v>
      </c>
      <c r="Y1103" s="1" t="s">
        <v>166</v>
      </c>
      <c r="Z1103" s="19">
        <f>IF(U1103="","",SUMIFS(Unit_Value_Review_QC!$K$10:$K$53,Unit_Value_Review_QC!$I$10:$I$53,"PARTNER|"&amp;F1103&amp;"|"&amp;I1103))</f>
        <v>19.682231685892088</v>
      </c>
      <c r="AA1103" s="20">
        <f>IFERROR(U1103/Z1103,"")</f>
        <v>0.89638847804824207</v>
      </c>
      <c r="AB1103" s="4" t="str">
        <f>IF(OR(N1103&lt;&gt;"REPORTED",U1103=""),"NOT_APPLICABLE",IF(OR(AA1103&lt;Unit_Value_Review_QC!$I$6,AA1103&gt;Unit_Value_Review_QC!$I$5),"REVIEW","WITHIN_BAND"))</f>
        <v>WITHIN_BAND</v>
      </c>
    </row>
    <row r="1104" spans="1:28">
      <c r="A1104" s="1" t="s">
        <v>1490</v>
      </c>
      <c r="B1104" s="6">
        <v>44287</v>
      </c>
      <c r="C1104" s="1">
        <v>202104</v>
      </c>
      <c r="D1104" s="1">
        <v>2021</v>
      </c>
      <c r="E1104" s="1">
        <v>4</v>
      </c>
      <c r="F1104" s="4" t="s">
        <v>271</v>
      </c>
      <c r="G1104" s="4" t="s">
        <v>273</v>
      </c>
      <c r="H1104" s="1">
        <v>662</v>
      </c>
      <c r="I1104" s="4" t="s">
        <v>304</v>
      </c>
      <c r="J1104" s="1" t="s">
        <v>305</v>
      </c>
      <c r="K1104" s="1" t="s">
        <v>383</v>
      </c>
      <c r="L1104" s="1">
        <v>3</v>
      </c>
      <c r="M1104" s="1">
        <v>1</v>
      </c>
      <c r="N1104" s="1" t="s">
        <v>384</v>
      </c>
      <c r="O1104" s="1" t="s">
        <v>385</v>
      </c>
      <c r="P1104" s="1">
        <v>0</v>
      </c>
      <c r="Q1104" s="8">
        <v>75636</v>
      </c>
      <c r="R1104" s="8">
        <v>5510</v>
      </c>
      <c r="S1104" s="8">
        <v>15363</v>
      </c>
      <c r="T1104" s="8" t="s">
        <v>386</v>
      </c>
      <c r="U1104" s="9">
        <f>IF(R1104&gt;0,Q1104/R1104,"")</f>
        <v>13.727041742286751</v>
      </c>
      <c r="V1104" s="10">
        <f>SUMIFS(fct_world_monthly!$J$2:$J$361,fct_world_monthly!$C$2:$C$361,C1104,fct_world_monthly!$F$2:$F$361,F1104)</f>
        <v>24380680</v>
      </c>
      <c r="W1104" s="11">
        <f>IF(V1104&gt;0,Q1104/V1104,"")</f>
        <v>3.1022924709236985E-3</v>
      </c>
      <c r="X1104" s="1" t="s">
        <v>232</v>
      </c>
      <c r="Y1104" s="1" t="s">
        <v>166</v>
      </c>
      <c r="Z1104" s="19">
        <f>IF(U1104="","",SUMIFS(Unit_Value_Review_QC!$K$10:$K$53,Unit_Value_Review_QC!$I$10:$I$53,"PARTNER|"&amp;F1104&amp;"|"&amp;I1104))</f>
        <v>19.366411423422985</v>
      </c>
      <c r="AA1104" s="20">
        <f>IFERROR(U1104/Z1104,"")</f>
        <v>0.70880667781767681</v>
      </c>
      <c r="AB1104" s="4" t="str">
        <f>IF(OR(N1104&lt;&gt;"REPORTED",U1104=""),"NOT_APPLICABLE",IF(OR(AA1104&lt;Unit_Value_Review_QC!$I$6,AA1104&gt;Unit_Value_Review_QC!$I$5),"REVIEW","WITHIN_BAND"))</f>
        <v>WITHIN_BAND</v>
      </c>
    </row>
    <row r="1105" spans="1:28">
      <c r="A1105" s="1" t="s">
        <v>1491</v>
      </c>
      <c r="B1105" s="6">
        <v>44287</v>
      </c>
      <c r="C1105" s="1">
        <v>202104</v>
      </c>
      <c r="D1105" s="1">
        <v>2021</v>
      </c>
      <c r="E1105" s="1">
        <v>4</v>
      </c>
      <c r="F1105" s="4" t="s">
        <v>271</v>
      </c>
      <c r="G1105" s="4" t="s">
        <v>273</v>
      </c>
      <c r="H1105" s="1">
        <v>664</v>
      </c>
      <c r="I1105" s="4" t="s">
        <v>307</v>
      </c>
      <c r="J1105" s="1" t="s">
        <v>308</v>
      </c>
      <c r="K1105" s="1" t="s">
        <v>383</v>
      </c>
      <c r="L1105" s="1">
        <v>3</v>
      </c>
      <c r="M1105" s="1">
        <v>1</v>
      </c>
      <c r="N1105" s="1" t="s">
        <v>384</v>
      </c>
      <c r="O1105" s="1" t="s">
        <v>385</v>
      </c>
      <c r="P1105" s="1">
        <v>0</v>
      </c>
      <c r="Q1105" s="8">
        <v>4297393</v>
      </c>
      <c r="R1105" s="8">
        <v>191734</v>
      </c>
      <c r="S1105" s="8">
        <v>849966</v>
      </c>
      <c r="T1105" s="8" t="s">
        <v>386</v>
      </c>
      <c r="U1105" s="9">
        <f>IF(R1105&gt;0,Q1105/R1105,"")</f>
        <v>22.413306977374905</v>
      </c>
      <c r="V1105" s="10">
        <f>SUMIFS(fct_world_monthly!$J$2:$J$361,fct_world_monthly!$C$2:$C$361,C1105,fct_world_monthly!$F$2:$F$361,F1105)</f>
        <v>24380680</v>
      </c>
      <c r="W1105" s="11">
        <f>IF(V1105&gt;0,Q1105/V1105,"")</f>
        <v>0.17626222894521398</v>
      </c>
      <c r="X1105" s="1" t="s">
        <v>232</v>
      </c>
      <c r="Y1105" s="1" t="s">
        <v>166</v>
      </c>
      <c r="Z1105" s="19">
        <f>IF(U1105="","",SUMIFS(Unit_Value_Review_QC!$K$10:$K$53,Unit_Value_Review_QC!$I$10:$I$53,"PARTNER|"&amp;F1105&amp;"|"&amp;I1105))</f>
        <v>29.827360886039607</v>
      </c>
      <c r="AA1105" s="20">
        <f>IFERROR(U1105/Z1105,"")</f>
        <v>0.75143446525519542</v>
      </c>
      <c r="AB1105" s="4" t="str">
        <f>IF(OR(N1105&lt;&gt;"REPORTED",U1105=""),"NOT_APPLICABLE",IF(OR(AA1105&lt;Unit_Value_Review_QC!$I$6,AA1105&gt;Unit_Value_Review_QC!$I$5),"REVIEW","WITHIN_BAND"))</f>
        <v>WITHIN_BAND</v>
      </c>
    </row>
    <row r="1106" spans="1:28">
      <c r="A1106" s="1" t="s">
        <v>1492</v>
      </c>
      <c r="B1106" s="6">
        <v>44287</v>
      </c>
      <c r="C1106" s="1">
        <v>202104</v>
      </c>
      <c r="D1106" s="1">
        <v>2021</v>
      </c>
      <c r="E1106" s="1">
        <v>4</v>
      </c>
      <c r="F1106" s="4" t="s">
        <v>271</v>
      </c>
      <c r="G1106" s="4" t="s">
        <v>273</v>
      </c>
      <c r="H1106" s="1">
        <v>666</v>
      </c>
      <c r="I1106" s="4" t="s">
        <v>310</v>
      </c>
      <c r="J1106" s="1" t="s">
        <v>311</v>
      </c>
      <c r="K1106" s="1" t="s">
        <v>383</v>
      </c>
      <c r="L1106" s="1">
        <v>3</v>
      </c>
      <c r="M1106" s="1">
        <v>1</v>
      </c>
      <c r="N1106" s="1" t="s">
        <v>384</v>
      </c>
      <c r="O1106" s="1" t="s">
        <v>385</v>
      </c>
      <c r="P1106" s="1">
        <v>0</v>
      </c>
      <c r="Q1106" s="8">
        <v>653068</v>
      </c>
      <c r="R1106" s="8">
        <v>53622</v>
      </c>
      <c r="S1106" s="8">
        <v>136059</v>
      </c>
      <c r="T1106" s="8" t="s">
        <v>386</v>
      </c>
      <c r="U1106" s="9">
        <f>IF(R1106&gt;0,Q1106/R1106,"")</f>
        <v>12.179105590988772</v>
      </c>
      <c r="V1106" s="10">
        <f>SUMIFS(fct_world_monthly!$J$2:$J$361,fct_world_monthly!$C$2:$C$361,C1106,fct_world_monthly!$F$2:$F$361,F1106)</f>
        <v>24380680</v>
      </c>
      <c r="W1106" s="11">
        <f>IF(V1106&gt;0,Q1106/V1106,"")</f>
        <v>2.6786291440599689E-2</v>
      </c>
      <c r="X1106" s="1" t="s">
        <v>232</v>
      </c>
      <c r="Y1106" s="1" t="s">
        <v>166</v>
      </c>
      <c r="Z1106" s="19">
        <f>IF(U1106="","",SUMIFS(Unit_Value_Review_QC!$K$10:$K$53,Unit_Value_Review_QC!$I$10:$I$53,"PARTNER|"&amp;F1106&amp;"|"&amp;I1106))</f>
        <v>14.86106925541052</v>
      </c>
      <c r="AA1106" s="20">
        <f>IFERROR(U1106/Z1106,"")</f>
        <v>0.81953090868980938</v>
      </c>
      <c r="AB1106" s="4" t="str">
        <f>IF(OR(N1106&lt;&gt;"REPORTED",U1106=""),"NOT_APPLICABLE",IF(OR(AA1106&lt;Unit_Value_Review_QC!$I$6,AA1106&gt;Unit_Value_Review_QC!$I$5),"REVIEW","WITHIN_BAND"))</f>
        <v>WITHIN_BAND</v>
      </c>
    </row>
    <row r="1107" spans="1:28">
      <c r="A1107" s="1" t="s">
        <v>1493</v>
      </c>
      <c r="B1107" s="6">
        <v>44287</v>
      </c>
      <c r="C1107" s="1">
        <v>202104</v>
      </c>
      <c r="D1107" s="1">
        <v>2021</v>
      </c>
      <c r="E1107" s="1">
        <v>4</v>
      </c>
      <c r="F1107" s="4" t="s">
        <v>271</v>
      </c>
      <c r="G1107" s="4" t="s">
        <v>273</v>
      </c>
      <c r="H1107" s="1">
        <v>669</v>
      </c>
      <c r="I1107" s="4" t="s">
        <v>313</v>
      </c>
      <c r="J1107" s="1" t="s">
        <v>314</v>
      </c>
      <c r="K1107" s="1" t="s">
        <v>383</v>
      </c>
      <c r="L1107" s="1">
        <v>3</v>
      </c>
      <c r="M1107" s="1">
        <v>1</v>
      </c>
      <c r="N1107" s="1" t="s">
        <v>384</v>
      </c>
      <c r="O1107" s="1" t="s">
        <v>385</v>
      </c>
      <c r="P1107" s="1">
        <v>0</v>
      </c>
      <c r="Q1107" s="8">
        <v>1435920</v>
      </c>
      <c r="R1107" s="8">
        <v>82289</v>
      </c>
      <c r="S1107" s="8">
        <v>345570</v>
      </c>
      <c r="T1107" s="8" t="s">
        <v>386</v>
      </c>
      <c r="U1107" s="9">
        <f>IF(R1107&gt;0,Q1107/R1107,"")</f>
        <v>17.449719889657185</v>
      </c>
      <c r="V1107" s="10">
        <f>SUMIFS(fct_world_monthly!$J$2:$J$361,fct_world_monthly!$C$2:$C$361,C1107,fct_world_monthly!$F$2:$F$361,F1107)</f>
        <v>24380680</v>
      </c>
      <c r="W1107" s="11">
        <f>IF(V1107&gt;0,Q1107/V1107,"")</f>
        <v>5.8895814226674566E-2</v>
      </c>
      <c r="X1107" s="1" t="s">
        <v>232</v>
      </c>
      <c r="Y1107" s="1" t="s">
        <v>166</v>
      </c>
      <c r="Z1107" s="19">
        <f>IF(U1107="","",SUMIFS(Unit_Value_Review_QC!$K$10:$K$53,Unit_Value_Review_QC!$I$10:$I$53,"PARTNER|"&amp;F1107&amp;"|"&amp;I1107))</f>
        <v>17.070169468034248</v>
      </c>
      <c r="AA1107" s="20">
        <f>IFERROR(U1107/Z1107,"")</f>
        <v>1.0222347190128187</v>
      </c>
      <c r="AB1107" s="4" t="str">
        <f>IF(OR(N1107&lt;&gt;"REPORTED",U1107=""),"NOT_APPLICABLE",IF(OR(AA1107&lt;Unit_Value_Review_QC!$I$6,AA1107&gt;Unit_Value_Review_QC!$I$5),"REVIEW","WITHIN_BAND"))</f>
        <v>WITHIN_BAND</v>
      </c>
    </row>
    <row r="1108" spans="1:28">
      <c r="A1108" s="1" t="s">
        <v>1494</v>
      </c>
      <c r="B1108" s="6">
        <v>44287</v>
      </c>
      <c r="C1108" s="1">
        <v>202104</v>
      </c>
      <c r="D1108" s="1">
        <v>2021</v>
      </c>
      <c r="E1108" s="1">
        <v>4</v>
      </c>
      <c r="F1108" s="4" t="s">
        <v>271</v>
      </c>
      <c r="G1108" s="4" t="s">
        <v>273</v>
      </c>
      <c r="H1108" s="1">
        <v>676</v>
      </c>
      <c r="I1108" s="4" t="s">
        <v>316</v>
      </c>
      <c r="J1108" s="1" t="s">
        <v>317</v>
      </c>
      <c r="K1108" s="1" t="s">
        <v>383</v>
      </c>
      <c r="L1108" s="1">
        <v>3</v>
      </c>
      <c r="M1108" s="1">
        <v>1</v>
      </c>
      <c r="N1108" s="1" t="s">
        <v>384</v>
      </c>
      <c r="O1108" s="1" t="s">
        <v>385</v>
      </c>
      <c r="P1108" s="1">
        <v>0</v>
      </c>
      <c r="Q1108" s="8">
        <v>142191</v>
      </c>
      <c r="R1108" s="8">
        <v>8939</v>
      </c>
      <c r="S1108" s="8">
        <v>30425</v>
      </c>
      <c r="T1108" s="8" t="s">
        <v>386</v>
      </c>
      <c r="U1108" s="9">
        <f>IF(R1108&gt;0,Q1108/R1108,"")</f>
        <v>15.906812842599843</v>
      </c>
      <c r="V1108" s="10">
        <f>SUMIFS(fct_world_monthly!$J$2:$J$361,fct_world_monthly!$C$2:$C$361,C1108,fct_world_monthly!$F$2:$F$361,F1108)</f>
        <v>24380680</v>
      </c>
      <c r="W1108" s="11">
        <f>IF(V1108&gt;0,Q1108/V1108,"")</f>
        <v>5.8321178900670534E-3</v>
      </c>
      <c r="X1108" s="1" t="s">
        <v>232</v>
      </c>
      <c r="Y1108" s="1" t="s">
        <v>166</v>
      </c>
      <c r="Z1108" s="19">
        <f>IF(U1108="","",SUMIFS(Unit_Value_Review_QC!$K$10:$K$53,Unit_Value_Review_QC!$I$10:$I$53,"PARTNER|"&amp;F1108&amp;"|"&amp;I1108))</f>
        <v>29.259592038236608</v>
      </c>
      <c r="AA1108" s="20">
        <f>IFERROR(U1108/Z1108,"")</f>
        <v>0.54364438238963575</v>
      </c>
      <c r="AB1108" s="4" t="str">
        <f>IF(OR(N1108&lt;&gt;"REPORTED",U1108=""),"NOT_APPLICABLE",IF(OR(AA1108&lt;Unit_Value_Review_QC!$I$6,AA1108&gt;Unit_Value_Review_QC!$I$5),"REVIEW","WITHIN_BAND"))</f>
        <v>WITHIN_BAND</v>
      </c>
    </row>
    <row r="1109" spans="1:28">
      <c r="A1109" s="1" t="s">
        <v>1495</v>
      </c>
      <c r="B1109" s="6">
        <v>44287</v>
      </c>
      <c r="C1109" s="1">
        <v>202104</v>
      </c>
      <c r="D1109" s="1">
        <v>2021</v>
      </c>
      <c r="E1109" s="1">
        <v>4</v>
      </c>
      <c r="F1109" s="4" t="s">
        <v>271</v>
      </c>
      <c r="G1109" s="4" t="s">
        <v>273</v>
      </c>
      <c r="H1109" s="1">
        <v>690</v>
      </c>
      <c r="I1109" s="4" t="s">
        <v>319</v>
      </c>
      <c r="J1109" s="1" t="s">
        <v>320</v>
      </c>
      <c r="K1109" s="1" t="s">
        <v>383</v>
      </c>
      <c r="L1109" s="1">
        <v>3</v>
      </c>
      <c r="M1109" s="1">
        <v>1</v>
      </c>
      <c r="N1109" s="1" t="s">
        <v>384</v>
      </c>
      <c r="O1109" s="1" t="s">
        <v>385</v>
      </c>
      <c r="P1109" s="1">
        <v>0</v>
      </c>
      <c r="Q1109" s="8">
        <v>225842</v>
      </c>
      <c r="R1109" s="8">
        <v>14155</v>
      </c>
      <c r="S1109" s="8">
        <v>36467</v>
      </c>
      <c r="T1109" s="8" t="s">
        <v>386</v>
      </c>
      <c r="U1109" s="9">
        <f>IF(R1109&gt;0,Q1109/R1109,"")</f>
        <v>15.954927587424939</v>
      </c>
      <c r="V1109" s="10">
        <f>SUMIFS(fct_world_monthly!$J$2:$J$361,fct_world_monthly!$C$2:$C$361,C1109,fct_world_monthly!$F$2:$F$361,F1109)</f>
        <v>24380680</v>
      </c>
      <c r="W1109" s="11">
        <f>IF(V1109&gt;0,Q1109/V1109,"")</f>
        <v>9.2631542680515887E-3</v>
      </c>
      <c r="X1109" s="1" t="s">
        <v>232</v>
      </c>
      <c r="Y1109" s="1" t="s">
        <v>166</v>
      </c>
      <c r="Z1109" s="19">
        <f>IF(U1109="","",SUMIFS(Unit_Value_Review_QC!$K$10:$K$53,Unit_Value_Review_QC!$I$10:$I$53,"PARTNER|"&amp;F1109&amp;"|"&amp;I1109))</f>
        <v>24.149636282520802</v>
      </c>
      <c r="AA1109" s="20">
        <f>IFERROR(U1109/Z1109,"")</f>
        <v>0.66066947761747086</v>
      </c>
      <c r="AB1109" s="4" t="str">
        <f>IF(OR(N1109&lt;&gt;"REPORTED",U1109=""),"NOT_APPLICABLE",IF(OR(AA1109&lt;Unit_Value_Review_QC!$I$6,AA1109&gt;Unit_Value_Review_QC!$I$5),"REVIEW","WITHIN_BAND"))</f>
        <v>WITHIN_BAND</v>
      </c>
    </row>
    <row r="1110" spans="1:28">
      <c r="A1110" s="1" t="s">
        <v>1496</v>
      </c>
      <c r="B1110" s="6">
        <v>44287</v>
      </c>
      <c r="C1110" s="1">
        <v>202104</v>
      </c>
      <c r="D1110" s="1">
        <v>2021</v>
      </c>
      <c r="E1110" s="1">
        <v>4</v>
      </c>
      <c r="F1110" s="4" t="s">
        <v>271</v>
      </c>
      <c r="G1110" s="4" t="s">
        <v>273</v>
      </c>
      <c r="H1110" s="1">
        <v>696</v>
      </c>
      <c r="I1110" s="4" t="s">
        <v>322</v>
      </c>
      <c r="J1110" s="1" t="s">
        <v>323</v>
      </c>
      <c r="K1110" s="1" t="s">
        <v>383</v>
      </c>
      <c r="L1110" s="1">
        <v>3</v>
      </c>
      <c r="M1110" s="1">
        <v>1</v>
      </c>
      <c r="N1110" s="1" t="s">
        <v>384</v>
      </c>
      <c r="O1110" s="1" t="s">
        <v>385</v>
      </c>
      <c r="P1110" s="1">
        <v>0</v>
      </c>
      <c r="Q1110" s="8">
        <v>15093</v>
      </c>
      <c r="R1110" s="8">
        <v>963</v>
      </c>
      <c r="S1110" s="8">
        <v>2899</v>
      </c>
      <c r="T1110" s="8" t="s">
        <v>386</v>
      </c>
      <c r="U1110" s="9">
        <f>IF(R1110&gt;0,Q1110/R1110,"")</f>
        <v>15.672897196261681</v>
      </c>
      <c r="V1110" s="10">
        <f>SUMIFS(fct_world_monthly!$J$2:$J$361,fct_world_monthly!$C$2:$C$361,C1110,fct_world_monthly!$F$2:$F$361,F1110)</f>
        <v>24380680</v>
      </c>
      <c r="W1110" s="11">
        <f>IF(V1110&gt;0,Q1110/V1110,"")</f>
        <v>6.1905574413839151E-4</v>
      </c>
      <c r="X1110" s="1" t="s">
        <v>232</v>
      </c>
      <c r="Y1110" s="1" t="s">
        <v>166</v>
      </c>
      <c r="Z1110" s="19">
        <f>IF(U1110="","",SUMIFS(Unit_Value_Review_QC!$K$10:$K$53,Unit_Value_Review_QC!$I$10:$I$53,"PARTNER|"&amp;F1110&amp;"|"&amp;I1110))</f>
        <v>19.130986055641273</v>
      </c>
      <c r="AA1110" s="20">
        <f>IFERROR(U1110/Z1110,"")</f>
        <v>0.8192414730050005</v>
      </c>
      <c r="AB1110" s="4" t="str">
        <f>IF(OR(N1110&lt;&gt;"REPORTED",U1110=""),"NOT_APPLICABLE",IF(OR(AA1110&lt;Unit_Value_Review_QC!$I$6,AA1110&gt;Unit_Value_Review_QC!$I$5),"REVIEW","WITHIN_BAND"))</f>
        <v>WITHIN_BAND</v>
      </c>
    </row>
    <row r="1111" spans="1:28">
      <c r="A1111" s="1" t="s">
        <v>1497</v>
      </c>
      <c r="B1111" s="6">
        <v>44287</v>
      </c>
      <c r="C1111" s="1">
        <v>202104</v>
      </c>
      <c r="D1111" s="1">
        <v>2021</v>
      </c>
      <c r="E1111" s="1">
        <v>4</v>
      </c>
      <c r="F1111" s="4" t="s">
        <v>271</v>
      </c>
      <c r="G1111" s="4" t="s">
        <v>273</v>
      </c>
      <c r="H1111" s="1">
        <v>720</v>
      </c>
      <c r="I1111" s="4" t="s">
        <v>325</v>
      </c>
      <c r="J1111" s="1" t="s">
        <v>326</v>
      </c>
      <c r="K1111" s="1" t="s">
        <v>383</v>
      </c>
      <c r="L1111" s="1">
        <v>3</v>
      </c>
      <c r="M1111" s="1">
        <v>1</v>
      </c>
      <c r="N1111" s="1" t="s">
        <v>384</v>
      </c>
      <c r="O1111" s="1" t="s">
        <v>385</v>
      </c>
      <c r="P1111" s="1">
        <v>0</v>
      </c>
      <c r="Q1111" s="8">
        <v>6208334</v>
      </c>
      <c r="R1111" s="8">
        <v>216474</v>
      </c>
      <c r="S1111" s="8">
        <v>923939</v>
      </c>
      <c r="T1111" s="8" t="s">
        <v>386</v>
      </c>
      <c r="U1111" s="9">
        <f>IF(R1111&gt;0,Q1111/R1111,"")</f>
        <v>28.679351792825006</v>
      </c>
      <c r="V1111" s="10">
        <f>SUMIFS(fct_world_monthly!$J$2:$J$361,fct_world_monthly!$C$2:$C$361,C1111,fct_world_monthly!$F$2:$F$361,F1111)</f>
        <v>24380680</v>
      </c>
      <c r="W1111" s="11">
        <f>IF(V1111&gt;0,Q1111/V1111,"")</f>
        <v>0.25464154404224987</v>
      </c>
      <c r="X1111" s="1" t="s">
        <v>232</v>
      </c>
      <c r="Y1111" s="1" t="s">
        <v>166</v>
      </c>
      <c r="Z1111" s="19">
        <f>IF(U1111="","",SUMIFS(Unit_Value_Review_QC!$K$10:$K$53,Unit_Value_Review_QC!$I$10:$I$53,"PARTNER|"&amp;F1111&amp;"|"&amp;I1111))</f>
        <v>27.635683246354834</v>
      </c>
      <c r="AA1111" s="20">
        <f>IFERROR(U1111/Z1111,"")</f>
        <v>1.0377652521620877</v>
      </c>
      <c r="AB1111" s="4" t="str">
        <f>IF(OR(N1111&lt;&gt;"REPORTED",U1111=""),"NOT_APPLICABLE",IF(OR(AA1111&lt;Unit_Value_Review_QC!$I$6,AA1111&gt;Unit_Value_Review_QC!$I$5),"REVIEW","WITHIN_BAND"))</f>
        <v>WITHIN_BAND</v>
      </c>
    </row>
    <row r="1112" spans="1:28">
      <c r="A1112" s="1" t="s">
        <v>1498</v>
      </c>
      <c r="B1112" s="6">
        <v>44287</v>
      </c>
      <c r="C1112" s="1">
        <v>202104</v>
      </c>
      <c r="D1112" s="1">
        <v>2021</v>
      </c>
      <c r="E1112" s="1">
        <v>4</v>
      </c>
      <c r="F1112" s="4" t="s">
        <v>278</v>
      </c>
      <c r="G1112" s="4" t="s">
        <v>279</v>
      </c>
      <c r="H1112" s="1">
        <v>52</v>
      </c>
      <c r="I1112" s="4" t="s">
        <v>296</v>
      </c>
      <c r="J1112" s="1" t="s">
        <v>297</v>
      </c>
      <c r="K1112" s="1" t="s">
        <v>383</v>
      </c>
      <c r="L1112" s="1">
        <v>3</v>
      </c>
      <c r="M1112" s="1">
        <v>1</v>
      </c>
      <c r="N1112" s="1" t="s">
        <v>384</v>
      </c>
      <c r="O1112" s="1" t="s">
        <v>385</v>
      </c>
      <c r="P1112" s="1">
        <v>0</v>
      </c>
      <c r="Q1112" s="8">
        <v>632267</v>
      </c>
      <c r="R1112" s="8">
        <v>28188</v>
      </c>
      <c r="S1112" s="8">
        <v>76945</v>
      </c>
      <c r="T1112" s="8" t="s">
        <v>386</v>
      </c>
      <c r="U1112" s="9">
        <f>IF(R1112&gt;0,Q1112/R1112,"")</f>
        <v>22.430360437065417</v>
      </c>
      <c r="V1112" s="10">
        <f>SUMIFS(fct_world_monthly!$J$2:$J$361,fct_world_monthly!$C$2:$C$361,C1112,fct_world_monthly!$F$2:$F$361,F1112)</f>
        <v>15804291</v>
      </c>
      <c r="W1112" s="11">
        <f>IF(V1112&gt;0,Q1112/V1112,"")</f>
        <v>4.0006033804363635E-2</v>
      </c>
      <c r="X1112" s="1" t="s">
        <v>232</v>
      </c>
      <c r="Y1112" s="1" t="s">
        <v>166</v>
      </c>
      <c r="Z1112" s="19">
        <f>IF(U1112="","",SUMIFS(Unit_Value_Review_QC!$K$10:$K$53,Unit_Value_Review_QC!$I$10:$I$53,"PARTNER|"&amp;F1112&amp;"|"&amp;I1112))</f>
        <v>35.036766549381447</v>
      </c>
      <c r="AA1112" s="20">
        <f>IFERROR(U1112/Z1112,"")</f>
        <v>0.6401949336692262</v>
      </c>
      <c r="AB1112" s="4" t="str">
        <f>IF(OR(N1112&lt;&gt;"REPORTED",U1112=""),"NOT_APPLICABLE",IF(OR(AA1112&lt;Unit_Value_Review_QC!$I$6,AA1112&gt;Unit_Value_Review_QC!$I$5),"REVIEW","WITHIN_BAND"))</f>
        <v>WITHIN_BAND</v>
      </c>
    </row>
    <row r="1113" spans="1:28">
      <c r="A1113" s="1" t="s">
        <v>1499</v>
      </c>
      <c r="B1113" s="6">
        <v>44287</v>
      </c>
      <c r="C1113" s="1">
        <v>202104</v>
      </c>
      <c r="D1113" s="1">
        <v>2021</v>
      </c>
      <c r="E1113" s="1">
        <v>4</v>
      </c>
      <c r="F1113" s="4" t="s">
        <v>278</v>
      </c>
      <c r="G1113" s="4" t="s">
        <v>279</v>
      </c>
      <c r="H1113" s="1">
        <v>204</v>
      </c>
      <c r="I1113" s="4" t="s">
        <v>301</v>
      </c>
      <c r="J1113" s="1" t="s">
        <v>302</v>
      </c>
      <c r="K1113" s="1" t="s">
        <v>383</v>
      </c>
      <c r="L1113" s="1">
        <v>3</v>
      </c>
      <c r="M1113" s="1">
        <v>1</v>
      </c>
      <c r="N1113" s="1" t="s">
        <v>384</v>
      </c>
      <c r="O1113" s="1" t="s">
        <v>385</v>
      </c>
      <c r="P1113" s="1">
        <v>0</v>
      </c>
      <c r="Q1113" s="8">
        <v>46429</v>
      </c>
      <c r="R1113" s="8">
        <v>2427</v>
      </c>
      <c r="S1113" s="8">
        <v>7314</v>
      </c>
      <c r="T1113" s="8" t="s">
        <v>386</v>
      </c>
      <c r="U1113" s="9">
        <f>IF(R1113&gt;0,Q1113/R1113,"")</f>
        <v>19.130201895344047</v>
      </c>
      <c r="V1113" s="10">
        <f>SUMIFS(fct_world_monthly!$J$2:$J$361,fct_world_monthly!$C$2:$C$361,C1113,fct_world_monthly!$F$2:$F$361,F1113)</f>
        <v>15804291</v>
      </c>
      <c r="W1113" s="11">
        <f>IF(V1113&gt;0,Q1113/V1113,"")</f>
        <v>2.9377464639191975E-3</v>
      </c>
      <c r="X1113" s="1" t="s">
        <v>232</v>
      </c>
      <c r="Y1113" s="1" t="s">
        <v>166</v>
      </c>
      <c r="Z1113" s="19">
        <f>IF(U1113="","",SUMIFS(Unit_Value_Review_QC!$K$10:$K$53,Unit_Value_Review_QC!$I$10:$I$53,"PARTNER|"&amp;F1113&amp;"|"&amp;I1113))</f>
        <v>33.195880622110131</v>
      </c>
      <c r="AA1113" s="20">
        <f>IFERROR(U1113/Z1113,"")</f>
        <v>0.57628240422705845</v>
      </c>
      <c r="AB1113" s="4" t="str">
        <f>IF(OR(N1113&lt;&gt;"REPORTED",U1113=""),"NOT_APPLICABLE",IF(OR(AA1113&lt;Unit_Value_Review_QC!$I$6,AA1113&gt;Unit_Value_Review_QC!$I$5),"REVIEW","WITHIN_BAND"))</f>
        <v>WITHIN_BAND</v>
      </c>
    </row>
    <row r="1114" spans="1:28">
      <c r="A1114" s="1" t="s">
        <v>1500</v>
      </c>
      <c r="B1114" s="6">
        <v>44287</v>
      </c>
      <c r="C1114" s="1">
        <v>202104</v>
      </c>
      <c r="D1114" s="1">
        <v>2021</v>
      </c>
      <c r="E1114" s="1">
        <v>4</v>
      </c>
      <c r="F1114" s="4" t="s">
        <v>278</v>
      </c>
      <c r="G1114" s="4" t="s">
        <v>279</v>
      </c>
      <c r="H1114" s="1">
        <v>662</v>
      </c>
      <c r="I1114" s="4" t="s">
        <v>304</v>
      </c>
      <c r="J1114" s="1" t="s">
        <v>305</v>
      </c>
      <c r="K1114" s="1" t="s">
        <v>383</v>
      </c>
      <c r="L1114" s="1">
        <v>3</v>
      </c>
      <c r="M1114" s="1">
        <v>1</v>
      </c>
      <c r="N1114" s="1" t="s">
        <v>384</v>
      </c>
      <c r="O1114" s="1" t="s">
        <v>385</v>
      </c>
      <c r="P1114" s="1">
        <v>0</v>
      </c>
      <c r="Q1114" s="8">
        <v>33995</v>
      </c>
      <c r="R1114" s="8">
        <v>2814</v>
      </c>
      <c r="S1114" s="8">
        <v>7194</v>
      </c>
      <c r="T1114" s="8" t="s">
        <v>386</v>
      </c>
      <c r="U1114" s="9">
        <f>IF(R1114&gt;0,Q1114/R1114,"")</f>
        <v>12.080668088130775</v>
      </c>
      <c r="V1114" s="10">
        <f>SUMIFS(fct_world_monthly!$J$2:$J$361,fct_world_monthly!$C$2:$C$361,C1114,fct_world_monthly!$F$2:$F$361,F1114)</f>
        <v>15804291</v>
      </c>
      <c r="W1114" s="11">
        <f>IF(V1114&gt;0,Q1114/V1114,"")</f>
        <v>2.1509981055145085E-3</v>
      </c>
      <c r="X1114" s="1" t="s">
        <v>232</v>
      </c>
      <c r="Y1114" s="1" t="s">
        <v>166</v>
      </c>
      <c r="Z1114" s="19">
        <f>IF(U1114="","",SUMIFS(Unit_Value_Review_QC!$K$10:$K$53,Unit_Value_Review_QC!$I$10:$I$53,"PARTNER|"&amp;F1114&amp;"|"&amp;I1114))</f>
        <v>11.552282298889692</v>
      </c>
      <c r="AA1114" s="20">
        <f>IFERROR(U1114/Z1114,"")</f>
        <v>1.045738649348265</v>
      </c>
      <c r="AB1114" s="4" t="str">
        <f>IF(OR(N1114&lt;&gt;"REPORTED",U1114=""),"NOT_APPLICABLE",IF(OR(AA1114&lt;Unit_Value_Review_QC!$I$6,AA1114&gt;Unit_Value_Review_QC!$I$5),"REVIEW","WITHIN_BAND"))</f>
        <v>WITHIN_BAND</v>
      </c>
    </row>
    <row r="1115" spans="1:28">
      <c r="A1115" s="1" t="s">
        <v>1501</v>
      </c>
      <c r="B1115" s="6">
        <v>44287</v>
      </c>
      <c r="C1115" s="1">
        <v>202104</v>
      </c>
      <c r="D1115" s="1">
        <v>2021</v>
      </c>
      <c r="E1115" s="1">
        <v>4</v>
      </c>
      <c r="F1115" s="4" t="s">
        <v>278</v>
      </c>
      <c r="G1115" s="4" t="s">
        <v>279</v>
      </c>
      <c r="H1115" s="1">
        <v>664</v>
      </c>
      <c r="I1115" s="4" t="s">
        <v>307</v>
      </c>
      <c r="J1115" s="1" t="s">
        <v>308</v>
      </c>
      <c r="K1115" s="1" t="s">
        <v>383</v>
      </c>
      <c r="L1115" s="1">
        <v>3</v>
      </c>
      <c r="M1115" s="1">
        <v>1</v>
      </c>
      <c r="N1115" s="1" t="s">
        <v>384</v>
      </c>
      <c r="O1115" s="1" t="s">
        <v>385</v>
      </c>
      <c r="P1115" s="1">
        <v>0</v>
      </c>
      <c r="Q1115" s="8">
        <v>1980903</v>
      </c>
      <c r="R1115" s="8">
        <v>117837</v>
      </c>
      <c r="S1115" s="8">
        <v>409375</v>
      </c>
      <c r="T1115" s="8" t="s">
        <v>386</v>
      </c>
      <c r="U1115" s="9">
        <f>IF(R1115&gt;0,Q1115/R1115,"")</f>
        <v>16.810534891417806</v>
      </c>
      <c r="V1115" s="10">
        <f>SUMIFS(fct_world_monthly!$J$2:$J$361,fct_world_monthly!$C$2:$C$361,C1115,fct_world_monthly!$F$2:$F$361,F1115)</f>
        <v>15804291</v>
      </c>
      <c r="W1115" s="11">
        <f>IF(V1115&gt;0,Q1115/V1115,"")</f>
        <v>0.12533956758958689</v>
      </c>
      <c r="X1115" s="1" t="s">
        <v>232</v>
      </c>
      <c r="Y1115" s="1" t="s">
        <v>166</v>
      </c>
      <c r="Z1115" s="19">
        <f>IF(U1115="","",SUMIFS(Unit_Value_Review_QC!$K$10:$K$53,Unit_Value_Review_QC!$I$10:$I$53,"PARTNER|"&amp;F1115&amp;"|"&amp;I1115))</f>
        <v>20.753901094655859</v>
      </c>
      <c r="AA1115" s="20">
        <f>IFERROR(U1115/Z1115,"")</f>
        <v>0.80999397726466604</v>
      </c>
      <c r="AB1115" s="4" t="str">
        <f>IF(OR(N1115&lt;&gt;"REPORTED",U1115=""),"NOT_APPLICABLE",IF(OR(AA1115&lt;Unit_Value_Review_QC!$I$6,AA1115&gt;Unit_Value_Review_QC!$I$5),"REVIEW","WITHIN_BAND"))</f>
        <v>WITHIN_BAND</v>
      </c>
    </row>
    <row r="1116" spans="1:28">
      <c r="A1116" s="1" t="s">
        <v>1502</v>
      </c>
      <c r="B1116" s="6">
        <v>44287</v>
      </c>
      <c r="C1116" s="1">
        <v>202104</v>
      </c>
      <c r="D1116" s="1">
        <v>2021</v>
      </c>
      <c r="E1116" s="1">
        <v>4</v>
      </c>
      <c r="F1116" s="4" t="s">
        <v>278</v>
      </c>
      <c r="G1116" s="4" t="s">
        <v>279</v>
      </c>
      <c r="H1116" s="1">
        <v>666</v>
      </c>
      <c r="I1116" s="4" t="s">
        <v>310</v>
      </c>
      <c r="J1116" s="1" t="s">
        <v>311</v>
      </c>
      <c r="K1116" s="1" t="s">
        <v>383</v>
      </c>
      <c r="L1116" s="1">
        <v>3</v>
      </c>
      <c r="M1116" s="1">
        <v>1</v>
      </c>
      <c r="N1116" s="1" t="s">
        <v>384</v>
      </c>
      <c r="O1116" s="1" t="s">
        <v>385</v>
      </c>
      <c r="P1116" s="1">
        <v>0</v>
      </c>
      <c r="Q1116" s="8">
        <v>4557402</v>
      </c>
      <c r="R1116" s="8">
        <v>299530</v>
      </c>
      <c r="S1116" s="8">
        <v>1115320</v>
      </c>
      <c r="T1116" s="8" t="s">
        <v>386</v>
      </c>
      <c r="U1116" s="9">
        <f>IF(R1116&gt;0,Q1116/R1116,"")</f>
        <v>15.21517711080693</v>
      </c>
      <c r="V1116" s="10">
        <f>SUMIFS(fct_world_monthly!$J$2:$J$361,fct_world_monthly!$C$2:$C$361,C1116,fct_world_monthly!$F$2:$F$361,F1116)</f>
        <v>15804291</v>
      </c>
      <c r="W1116" s="11">
        <f>IF(V1116&gt;0,Q1116/V1116,"")</f>
        <v>0.28836484977402654</v>
      </c>
      <c r="X1116" s="1" t="s">
        <v>232</v>
      </c>
      <c r="Y1116" s="1" t="s">
        <v>166</v>
      </c>
      <c r="Z1116" s="19">
        <f>IF(U1116="","",SUMIFS(Unit_Value_Review_QC!$K$10:$K$53,Unit_Value_Review_QC!$I$10:$I$53,"PARTNER|"&amp;F1116&amp;"|"&amp;I1116))</f>
        <v>16.653214733323903</v>
      </c>
      <c r="AA1116" s="20">
        <f>IFERROR(U1116/Z1116,"")</f>
        <v>0.91364804660571697</v>
      </c>
      <c r="AB1116" s="4" t="str">
        <f>IF(OR(N1116&lt;&gt;"REPORTED",U1116=""),"NOT_APPLICABLE",IF(OR(AA1116&lt;Unit_Value_Review_QC!$I$6,AA1116&gt;Unit_Value_Review_QC!$I$5),"REVIEW","WITHIN_BAND"))</f>
        <v>WITHIN_BAND</v>
      </c>
    </row>
    <row r="1117" spans="1:28">
      <c r="A1117" s="1" t="s">
        <v>1503</v>
      </c>
      <c r="B1117" s="6">
        <v>44287</v>
      </c>
      <c r="C1117" s="1">
        <v>202104</v>
      </c>
      <c r="D1117" s="1">
        <v>2021</v>
      </c>
      <c r="E1117" s="1">
        <v>4</v>
      </c>
      <c r="F1117" s="4" t="s">
        <v>278</v>
      </c>
      <c r="G1117" s="4" t="s">
        <v>279</v>
      </c>
      <c r="H1117" s="1">
        <v>669</v>
      </c>
      <c r="I1117" s="4" t="s">
        <v>313</v>
      </c>
      <c r="J1117" s="1" t="s">
        <v>314</v>
      </c>
      <c r="K1117" s="1" t="s">
        <v>383</v>
      </c>
      <c r="L1117" s="1">
        <v>3</v>
      </c>
      <c r="M1117" s="1">
        <v>1</v>
      </c>
      <c r="N1117" s="1" t="s">
        <v>384</v>
      </c>
      <c r="O1117" s="1" t="s">
        <v>385</v>
      </c>
      <c r="P1117" s="1">
        <v>0</v>
      </c>
      <c r="Q1117" s="8">
        <v>174992</v>
      </c>
      <c r="R1117" s="8">
        <v>7244</v>
      </c>
      <c r="S1117" s="8">
        <v>27093</v>
      </c>
      <c r="T1117" s="8" t="s">
        <v>386</v>
      </c>
      <c r="U1117" s="9">
        <f>IF(R1117&gt;0,Q1117/R1117,"")</f>
        <v>24.156819436775262</v>
      </c>
      <c r="V1117" s="10">
        <f>SUMIFS(fct_world_monthly!$J$2:$J$361,fct_world_monthly!$C$2:$C$361,C1117,fct_world_monthly!$F$2:$F$361,F1117)</f>
        <v>15804291</v>
      </c>
      <c r="W1117" s="11">
        <f>IF(V1117&gt;0,Q1117/V1117,"")</f>
        <v>1.1072435960588172E-2</v>
      </c>
      <c r="X1117" s="1" t="s">
        <v>232</v>
      </c>
      <c r="Y1117" s="1" t="s">
        <v>166</v>
      </c>
      <c r="Z1117" s="19">
        <f>IF(U1117="","",SUMIFS(Unit_Value_Review_QC!$K$10:$K$53,Unit_Value_Review_QC!$I$10:$I$53,"PARTNER|"&amp;F1117&amp;"|"&amp;I1117))</f>
        <v>20.668787815742178</v>
      </c>
      <c r="AA1117" s="20">
        <f>IFERROR(U1117/Z1117,"")</f>
        <v>1.1687584028694928</v>
      </c>
      <c r="AB1117" s="4" t="str">
        <f>IF(OR(N1117&lt;&gt;"REPORTED",U1117=""),"NOT_APPLICABLE",IF(OR(AA1117&lt;Unit_Value_Review_QC!$I$6,AA1117&gt;Unit_Value_Review_QC!$I$5),"REVIEW","WITHIN_BAND"))</f>
        <v>WITHIN_BAND</v>
      </c>
    </row>
    <row r="1118" spans="1:28">
      <c r="A1118" s="1" t="s">
        <v>1504</v>
      </c>
      <c r="B1118" s="6">
        <v>44287</v>
      </c>
      <c r="C1118" s="1">
        <v>202104</v>
      </c>
      <c r="D1118" s="1">
        <v>2021</v>
      </c>
      <c r="E1118" s="1">
        <v>4</v>
      </c>
      <c r="F1118" s="4" t="s">
        <v>278</v>
      </c>
      <c r="G1118" s="4" t="s">
        <v>279</v>
      </c>
      <c r="H1118" s="1">
        <v>676</v>
      </c>
      <c r="I1118" s="4" t="s">
        <v>316</v>
      </c>
      <c r="J1118" s="1" t="s">
        <v>317</v>
      </c>
      <c r="K1118" s="1" t="s">
        <v>383</v>
      </c>
      <c r="L1118" s="1">
        <v>3</v>
      </c>
      <c r="M1118" s="1">
        <v>1</v>
      </c>
      <c r="N1118" s="1" t="s">
        <v>384</v>
      </c>
      <c r="O1118" s="1" t="s">
        <v>385</v>
      </c>
      <c r="P1118" s="1">
        <v>0</v>
      </c>
      <c r="Q1118" s="8">
        <v>39753</v>
      </c>
      <c r="R1118" s="8">
        <v>1910</v>
      </c>
      <c r="S1118" s="8">
        <v>9262</v>
      </c>
      <c r="T1118" s="8" t="s">
        <v>386</v>
      </c>
      <c r="U1118" s="9">
        <f>IF(R1118&gt;0,Q1118/R1118,"")</f>
        <v>20.813089005235604</v>
      </c>
      <c r="V1118" s="10">
        <f>SUMIFS(fct_world_monthly!$J$2:$J$361,fct_world_monthly!$C$2:$C$361,C1118,fct_world_monthly!$F$2:$F$361,F1118)</f>
        <v>15804291</v>
      </c>
      <c r="W1118" s="11">
        <f>IF(V1118&gt;0,Q1118/V1118,"")</f>
        <v>2.5153295393004343E-3</v>
      </c>
      <c r="X1118" s="1" t="s">
        <v>232</v>
      </c>
      <c r="Y1118" s="1" t="s">
        <v>166</v>
      </c>
      <c r="Z1118" s="19">
        <f>IF(U1118="","",SUMIFS(Unit_Value_Review_QC!$K$10:$K$53,Unit_Value_Review_QC!$I$10:$I$53,"PARTNER|"&amp;F1118&amp;"|"&amp;I1118))</f>
        <v>22.71683967704729</v>
      </c>
      <c r="AA1118" s="20">
        <f>IFERROR(U1118/Z1118,"")</f>
        <v>0.91619650009084652</v>
      </c>
      <c r="AB1118" s="4" t="str">
        <f>IF(OR(N1118&lt;&gt;"REPORTED",U1118=""),"NOT_APPLICABLE",IF(OR(AA1118&lt;Unit_Value_Review_QC!$I$6,AA1118&gt;Unit_Value_Review_QC!$I$5),"REVIEW","WITHIN_BAND"))</f>
        <v>WITHIN_BAND</v>
      </c>
    </row>
    <row r="1119" spans="1:28">
      <c r="A1119" s="1" t="s">
        <v>1505</v>
      </c>
      <c r="B1119" s="6">
        <v>44287</v>
      </c>
      <c r="C1119" s="1">
        <v>202104</v>
      </c>
      <c r="D1119" s="1">
        <v>2021</v>
      </c>
      <c r="E1119" s="1">
        <v>4</v>
      </c>
      <c r="F1119" s="4" t="s">
        <v>278</v>
      </c>
      <c r="G1119" s="4" t="s">
        <v>279</v>
      </c>
      <c r="H1119" s="1">
        <v>690</v>
      </c>
      <c r="I1119" s="4" t="s">
        <v>319</v>
      </c>
      <c r="J1119" s="1" t="s">
        <v>320</v>
      </c>
      <c r="K1119" s="1" t="s">
        <v>383</v>
      </c>
      <c r="L1119" s="1">
        <v>3</v>
      </c>
      <c r="M1119" s="1">
        <v>1</v>
      </c>
      <c r="N1119" s="1" t="s">
        <v>384</v>
      </c>
      <c r="O1119" s="1" t="s">
        <v>385</v>
      </c>
      <c r="P1119" s="1">
        <v>0</v>
      </c>
      <c r="Q1119" s="8">
        <v>666916</v>
      </c>
      <c r="R1119" s="8">
        <v>28240</v>
      </c>
      <c r="S1119" s="8">
        <v>82485</v>
      </c>
      <c r="T1119" s="8" t="s">
        <v>386</v>
      </c>
      <c r="U1119" s="9">
        <f>IF(R1119&gt;0,Q1119/R1119,"")</f>
        <v>23.61600566572238</v>
      </c>
      <c r="V1119" s="10">
        <f>SUMIFS(fct_world_monthly!$J$2:$J$361,fct_world_monthly!$C$2:$C$361,C1119,fct_world_monthly!$F$2:$F$361,F1119)</f>
        <v>15804291</v>
      </c>
      <c r="W1119" s="11">
        <f>IF(V1119&gt;0,Q1119/V1119,"")</f>
        <v>4.2198413076549909E-2</v>
      </c>
      <c r="X1119" s="1" t="s">
        <v>232</v>
      </c>
      <c r="Y1119" s="1" t="s">
        <v>166</v>
      </c>
      <c r="Z1119" s="19">
        <f>IF(U1119="","",SUMIFS(Unit_Value_Review_QC!$K$10:$K$53,Unit_Value_Review_QC!$I$10:$I$53,"PARTNER|"&amp;F1119&amp;"|"&amp;I1119))</f>
        <v>28.158453665195097</v>
      </c>
      <c r="AA1119" s="20">
        <f>IFERROR(U1119/Z1119,"")</f>
        <v>0.83868261895761154</v>
      </c>
      <c r="AB1119" s="4" t="str">
        <f>IF(OR(N1119&lt;&gt;"REPORTED",U1119=""),"NOT_APPLICABLE",IF(OR(AA1119&lt;Unit_Value_Review_QC!$I$6,AA1119&gt;Unit_Value_Review_QC!$I$5),"REVIEW","WITHIN_BAND"))</f>
        <v>WITHIN_BAND</v>
      </c>
    </row>
    <row r="1120" spans="1:28">
      <c r="A1120" s="1" t="s">
        <v>1506</v>
      </c>
      <c r="B1120" s="6">
        <v>44287</v>
      </c>
      <c r="C1120" s="1">
        <v>202104</v>
      </c>
      <c r="D1120" s="1">
        <v>2021</v>
      </c>
      <c r="E1120" s="1">
        <v>4</v>
      </c>
      <c r="F1120" s="4" t="s">
        <v>278</v>
      </c>
      <c r="G1120" s="4" t="s">
        <v>279</v>
      </c>
      <c r="H1120" s="1">
        <v>696</v>
      </c>
      <c r="I1120" s="4" t="s">
        <v>322</v>
      </c>
      <c r="J1120" s="1" t="s">
        <v>323</v>
      </c>
      <c r="K1120" s="1" t="s">
        <v>383</v>
      </c>
      <c r="L1120" s="1">
        <v>3</v>
      </c>
      <c r="M1120" s="1">
        <v>1</v>
      </c>
      <c r="N1120" s="1" t="s">
        <v>384</v>
      </c>
      <c r="O1120" s="1" t="s">
        <v>385</v>
      </c>
      <c r="P1120" s="1">
        <v>0</v>
      </c>
      <c r="Q1120" s="8">
        <v>416557</v>
      </c>
      <c r="R1120" s="8">
        <v>13070</v>
      </c>
      <c r="S1120" s="8">
        <v>49828</v>
      </c>
      <c r="T1120" s="8" t="s">
        <v>386</v>
      </c>
      <c r="U1120" s="9">
        <f>IF(R1120&gt;0,Q1120/R1120,"")</f>
        <v>31.871231828615148</v>
      </c>
      <c r="V1120" s="10">
        <f>SUMIFS(fct_world_monthly!$J$2:$J$361,fct_world_monthly!$C$2:$C$361,C1120,fct_world_monthly!$F$2:$F$361,F1120)</f>
        <v>15804291</v>
      </c>
      <c r="W1120" s="11">
        <f>IF(V1120&gt;0,Q1120/V1120,"")</f>
        <v>2.6357208937749881E-2</v>
      </c>
      <c r="X1120" s="1" t="s">
        <v>232</v>
      </c>
      <c r="Y1120" s="1" t="s">
        <v>166</v>
      </c>
      <c r="Z1120" s="19">
        <f>IF(U1120="","",SUMIFS(Unit_Value_Review_QC!$K$10:$K$53,Unit_Value_Review_QC!$I$10:$I$53,"PARTNER|"&amp;F1120&amp;"|"&amp;I1120))</f>
        <v>25.266638688646662</v>
      </c>
      <c r="AA1120" s="20">
        <f>IFERROR(U1120/Z1120,"")</f>
        <v>1.2613957963049593</v>
      </c>
      <c r="AB1120" s="4" t="str">
        <f>IF(OR(N1120&lt;&gt;"REPORTED",U1120=""),"NOT_APPLICABLE",IF(OR(AA1120&lt;Unit_Value_Review_QC!$I$6,AA1120&gt;Unit_Value_Review_QC!$I$5),"REVIEW","WITHIN_BAND"))</f>
        <v>WITHIN_BAND</v>
      </c>
    </row>
    <row r="1121" spans="1:28">
      <c r="A1121" s="1" t="s">
        <v>1507</v>
      </c>
      <c r="B1121" s="6">
        <v>44287</v>
      </c>
      <c r="C1121" s="1">
        <v>202104</v>
      </c>
      <c r="D1121" s="1">
        <v>2021</v>
      </c>
      <c r="E1121" s="1">
        <v>4</v>
      </c>
      <c r="F1121" s="4" t="s">
        <v>278</v>
      </c>
      <c r="G1121" s="4" t="s">
        <v>279</v>
      </c>
      <c r="H1121" s="1">
        <v>720</v>
      </c>
      <c r="I1121" s="4" t="s">
        <v>325</v>
      </c>
      <c r="J1121" s="1" t="s">
        <v>326</v>
      </c>
      <c r="K1121" s="1" t="s">
        <v>383</v>
      </c>
      <c r="L1121" s="1">
        <v>3</v>
      </c>
      <c r="M1121" s="1">
        <v>1</v>
      </c>
      <c r="N1121" s="1" t="s">
        <v>384</v>
      </c>
      <c r="O1121" s="1" t="s">
        <v>385</v>
      </c>
      <c r="P1121" s="1">
        <v>0</v>
      </c>
      <c r="Q1121" s="8">
        <v>1021665</v>
      </c>
      <c r="R1121" s="8">
        <v>35209</v>
      </c>
      <c r="S1121" s="8">
        <v>116056</v>
      </c>
      <c r="T1121" s="8" t="s">
        <v>386</v>
      </c>
      <c r="U1121" s="9">
        <f>IF(R1121&gt;0,Q1121/R1121,"")</f>
        <v>29.017154704762987</v>
      </c>
      <c r="V1121" s="10">
        <f>SUMIFS(fct_world_monthly!$J$2:$J$361,fct_world_monthly!$C$2:$C$361,C1121,fct_world_monthly!$F$2:$F$361,F1121)</f>
        <v>15804291</v>
      </c>
      <c r="W1121" s="11">
        <f>IF(V1121&gt;0,Q1121/V1121,"")</f>
        <v>6.464478539404267E-2</v>
      </c>
      <c r="X1121" s="1" t="s">
        <v>232</v>
      </c>
      <c r="Y1121" s="1" t="s">
        <v>166</v>
      </c>
      <c r="Z1121" s="19">
        <f>IF(U1121="","",SUMIFS(Unit_Value_Review_QC!$K$10:$K$53,Unit_Value_Review_QC!$I$10:$I$53,"PARTNER|"&amp;F1121&amp;"|"&amp;I1121))</f>
        <v>23.211497613909994</v>
      </c>
      <c r="AA1121" s="20">
        <f>IFERROR(U1121/Z1121,"")</f>
        <v>1.2501198840084247</v>
      </c>
      <c r="AB1121" s="4" t="str">
        <f>IF(OR(N1121&lt;&gt;"REPORTED",U1121=""),"NOT_APPLICABLE",IF(OR(AA1121&lt;Unit_Value_Review_QC!$I$6,AA1121&gt;Unit_Value_Review_QC!$I$5),"REVIEW","WITHIN_BAND"))</f>
        <v>WITHIN_BAND</v>
      </c>
    </row>
    <row r="1122" spans="1:28">
      <c r="A1122" s="1" t="s">
        <v>1508</v>
      </c>
      <c r="B1122" s="6">
        <v>44317</v>
      </c>
      <c r="C1122" s="1">
        <v>202105</v>
      </c>
      <c r="D1122" s="1">
        <v>2021</v>
      </c>
      <c r="E1122" s="1">
        <v>5</v>
      </c>
      <c r="F1122" s="4" t="s">
        <v>256</v>
      </c>
      <c r="G1122" s="4" t="s">
        <v>258</v>
      </c>
      <c r="H1122" s="1">
        <v>52</v>
      </c>
      <c r="I1122" s="4" t="s">
        <v>296</v>
      </c>
      <c r="J1122" s="1" t="s">
        <v>297</v>
      </c>
      <c r="K1122" s="1" t="s">
        <v>383</v>
      </c>
      <c r="L1122" s="1">
        <v>3</v>
      </c>
      <c r="M1122" s="1">
        <v>1</v>
      </c>
      <c r="N1122" s="1" t="s">
        <v>384</v>
      </c>
      <c r="O1122" s="1" t="s">
        <v>385</v>
      </c>
      <c r="P1122" s="1">
        <v>0</v>
      </c>
      <c r="Q1122" s="8">
        <v>13108825</v>
      </c>
      <c r="R1122" s="8">
        <v>678111</v>
      </c>
      <c r="S1122" s="8">
        <v>3632321</v>
      </c>
      <c r="T1122" s="8" t="s">
        <v>386</v>
      </c>
      <c r="U1122" s="9">
        <f>IF(R1122&gt;0,Q1122/R1122,"")</f>
        <v>19.331385274682169</v>
      </c>
      <c r="V1122" s="10">
        <f>SUMIFS(fct_world_monthly!$J$2:$J$361,fct_world_monthly!$C$2:$C$361,C1122,fct_world_monthly!$F$2:$F$361,F1122)</f>
        <v>112752070</v>
      </c>
      <c r="W1122" s="11">
        <f>IF(V1122&gt;0,Q1122/V1122,"")</f>
        <v>0.11626238879694183</v>
      </c>
      <c r="X1122" s="1" t="s">
        <v>232</v>
      </c>
      <c r="Y1122" s="1" t="s">
        <v>166</v>
      </c>
      <c r="Z1122" s="19">
        <f>IF(U1122="","",SUMIFS(Unit_Value_Review_QC!$K$10:$K$53,Unit_Value_Review_QC!$I$10:$I$53,"PARTNER|"&amp;F1122&amp;"|"&amp;I1122))</f>
        <v>20.461444760337919</v>
      </c>
      <c r="AA1122" s="20">
        <f>IFERROR(U1122/Z1122,"")</f>
        <v>0.94477127598309985</v>
      </c>
      <c r="AB1122" s="4" t="str">
        <f>IF(OR(N1122&lt;&gt;"REPORTED",U1122=""),"NOT_APPLICABLE",IF(OR(AA1122&lt;Unit_Value_Review_QC!$I$6,AA1122&gt;Unit_Value_Review_QC!$I$5),"REVIEW","WITHIN_BAND"))</f>
        <v>WITHIN_BAND</v>
      </c>
    </row>
    <row r="1123" spans="1:28">
      <c r="A1123" s="1" t="s">
        <v>1509</v>
      </c>
      <c r="B1123" s="6">
        <v>44317</v>
      </c>
      <c r="C1123" s="1">
        <v>202105</v>
      </c>
      <c r="D1123" s="1">
        <v>2021</v>
      </c>
      <c r="E1123" s="1">
        <v>5</v>
      </c>
      <c r="F1123" s="4" t="s">
        <v>256</v>
      </c>
      <c r="G1123" s="4" t="s">
        <v>258</v>
      </c>
      <c r="H1123" s="1">
        <v>204</v>
      </c>
      <c r="I1123" s="4" t="s">
        <v>301</v>
      </c>
      <c r="J1123" s="1" t="s">
        <v>302</v>
      </c>
      <c r="K1123" s="1" t="s">
        <v>383</v>
      </c>
      <c r="L1123" s="1">
        <v>3</v>
      </c>
      <c r="M1123" s="1">
        <v>1</v>
      </c>
      <c r="N1123" s="1" t="s">
        <v>384</v>
      </c>
      <c r="O1123" s="1" t="s">
        <v>385</v>
      </c>
      <c r="P1123" s="1">
        <v>0</v>
      </c>
      <c r="Q1123" s="8">
        <v>1275684</v>
      </c>
      <c r="R1123" s="8">
        <v>218259</v>
      </c>
      <c r="S1123" s="8">
        <v>1494355</v>
      </c>
      <c r="T1123" s="8" t="s">
        <v>386</v>
      </c>
      <c r="U1123" s="9">
        <f>IF(R1123&gt;0,Q1123/R1123,"")</f>
        <v>5.8448173958462197</v>
      </c>
      <c r="V1123" s="10">
        <f>SUMIFS(fct_world_monthly!$J$2:$J$361,fct_world_monthly!$C$2:$C$361,C1123,fct_world_monthly!$F$2:$F$361,F1123)</f>
        <v>112752070</v>
      </c>
      <c r="W1123" s="11">
        <f>IF(V1123&gt;0,Q1123/V1123,"")</f>
        <v>1.1314062792816132E-2</v>
      </c>
      <c r="X1123" s="1" t="s">
        <v>232</v>
      </c>
      <c r="Y1123" s="1" t="s">
        <v>166</v>
      </c>
      <c r="Z1123" s="19">
        <f>IF(U1123="","",SUMIFS(Unit_Value_Review_QC!$K$10:$K$53,Unit_Value_Review_QC!$I$10:$I$53,"PARTNER|"&amp;F1123&amp;"|"&amp;I1123))</f>
        <v>7.8392981154747989</v>
      </c>
      <c r="AA1123" s="20">
        <f>IFERROR(U1123/Z1123,"")</f>
        <v>0.74557917172565891</v>
      </c>
      <c r="AB1123" s="4" t="str">
        <f>IF(OR(N1123&lt;&gt;"REPORTED",U1123=""),"NOT_APPLICABLE",IF(OR(AA1123&lt;Unit_Value_Review_QC!$I$6,AA1123&gt;Unit_Value_Review_QC!$I$5),"REVIEW","WITHIN_BAND"))</f>
        <v>WITHIN_BAND</v>
      </c>
    </row>
    <row r="1124" spans="1:28">
      <c r="A1124" s="1" t="s">
        <v>1510</v>
      </c>
      <c r="B1124" s="6">
        <v>44317</v>
      </c>
      <c r="C1124" s="1">
        <v>202105</v>
      </c>
      <c r="D1124" s="1">
        <v>2021</v>
      </c>
      <c r="E1124" s="1">
        <v>5</v>
      </c>
      <c r="F1124" s="4" t="s">
        <v>256</v>
      </c>
      <c r="G1124" s="4" t="s">
        <v>258</v>
      </c>
      <c r="H1124" s="1">
        <v>662</v>
      </c>
      <c r="I1124" s="4" t="s">
        <v>304</v>
      </c>
      <c r="J1124" s="1" t="s">
        <v>305</v>
      </c>
      <c r="K1124" s="1" t="s">
        <v>383</v>
      </c>
      <c r="L1124" s="1">
        <v>3</v>
      </c>
      <c r="M1124" s="1">
        <v>1</v>
      </c>
      <c r="N1124" s="1" t="s">
        <v>384</v>
      </c>
      <c r="O1124" s="1" t="s">
        <v>385</v>
      </c>
      <c r="P1124" s="1">
        <v>0</v>
      </c>
      <c r="Q1124" s="8">
        <v>3433809</v>
      </c>
      <c r="R1124" s="8">
        <v>311237</v>
      </c>
      <c r="S1124" s="8">
        <v>1351906</v>
      </c>
      <c r="T1124" s="8" t="s">
        <v>386</v>
      </c>
      <c r="U1124" s="9">
        <f>IF(R1124&gt;0,Q1124/R1124,"")</f>
        <v>11.032778879117842</v>
      </c>
      <c r="V1124" s="10">
        <f>SUMIFS(fct_world_monthly!$J$2:$J$361,fct_world_monthly!$C$2:$C$361,C1124,fct_world_monthly!$F$2:$F$361,F1124)</f>
        <v>112752070</v>
      </c>
      <c r="W1124" s="11">
        <f>IF(V1124&gt;0,Q1124/V1124,"")</f>
        <v>3.0454509615654948E-2</v>
      </c>
      <c r="X1124" s="1" t="s">
        <v>232</v>
      </c>
      <c r="Y1124" s="1" t="s">
        <v>166</v>
      </c>
      <c r="Z1124" s="19">
        <f>IF(U1124="","",SUMIFS(Unit_Value_Review_QC!$K$10:$K$53,Unit_Value_Review_QC!$I$10:$I$53,"PARTNER|"&amp;F1124&amp;"|"&amp;I1124))</f>
        <v>10.235891461787936</v>
      </c>
      <c r="AA1124" s="20">
        <f>IFERROR(U1124/Z1124,"")</f>
        <v>1.077852273082887</v>
      </c>
      <c r="AB1124" s="4" t="str">
        <f>IF(OR(N1124&lt;&gt;"REPORTED",U1124=""),"NOT_APPLICABLE",IF(OR(AA1124&lt;Unit_Value_Review_QC!$I$6,AA1124&gt;Unit_Value_Review_QC!$I$5),"REVIEW","WITHIN_BAND"))</f>
        <v>WITHIN_BAND</v>
      </c>
    </row>
    <row r="1125" spans="1:28">
      <c r="A1125" s="1" t="s">
        <v>1511</v>
      </c>
      <c r="B1125" s="6">
        <v>44317</v>
      </c>
      <c r="C1125" s="1">
        <v>202105</v>
      </c>
      <c r="D1125" s="1">
        <v>2021</v>
      </c>
      <c r="E1125" s="1">
        <v>5</v>
      </c>
      <c r="F1125" s="4" t="s">
        <v>256</v>
      </c>
      <c r="G1125" s="4" t="s">
        <v>258</v>
      </c>
      <c r="H1125" s="1">
        <v>664</v>
      </c>
      <c r="I1125" s="4" t="s">
        <v>307</v>
      </c>
      <c r="J1125" s="1" t="s">
        <v>308</v>
      </c>
      <c r="K1125" s="1" t="s">
        <v>383</v>
      </c>
      <c r="L1125" s="1">
        <v>3</v>
      </c>
      <c r="M1125" s="1">
        <v>1</v>
      </c>
      <c r="N1125" s="1" t="s">
        <v>384</v>
      </c>
      <c r="O1125" s="1" t="s">
        <v>385</v>
      </c>
      <c r="P1125" s="1">
        <v>0</v>
      </c>
      <c r="Q1125" s="8">
        <v>7644113</v>
      </c>
      <c r="R1125" s="8">
        <v>569808</v>
      </c>
      <c r="S1125" s="8">
        <v>3844664</v>
      </c>
      <c r="T1125" s="8" t="s">
        <v>386</v>
      </c>
      <c r="U1125" s="9">
        <f>IF(R1125&gt;0,Q1125/R1125,"")</f>
        <v>13.415243380226322</v>
      </c>
      <c r="V1125" s="10">
        <f>SUMIFS(fct_world_monthly!$J$2:$J$361,fct_world_monthly!$C$2:$C$361,C1125,fct_world_monthly!$F$2:$F$361,F1125)</f>
        <v>112752070</v>
      </c>
      <c r="W1125" s="11">
        <f>IF(V1125&gt;0,Q1125/V1125,"")</f>
        <v>6.7795766410319563E-2</v>
      </c>
      <c r="X1125" s="1" t="s">
        <v>232</v>
      </c>
      <c r="Y1125" s="1" t="s">
        <v>166</v>
      </c>
      <c r="Z1125" s="19">
        <f>IF(U1125="","",SUMIFS(Unit_Value_Review_QC!$K$10:$K$53,Unit_Value_Review_QC!$I$10:$I$53,"PARTNER|"&amp;F1125&amp;"|"&amp;I1125))</f>
        <v>13.594059812928137</v>
      </c>
      <c r="AA1125" s="20">
        <f>IFERROR(U1125/Z1125,"")</f>
        <v>0.98684598750023456</v>
      </c>
      <c r="AB1125" s="4" t="str">
        <f>IF(OR(N1125&lt;&gt;"REPORTED",U1125=""),"NOT_APPLICABLE",IF(OR(AA1125&lt;Unit_Value_Review_QC!$I$6,AA1125&gt;Unit_Value_Review_QC!$I$5),"REVIEW","WITHIN_BAND"))</f>
        <v>WITHIN_BAND</v>
      </c>
    </row>
    <row r="1126" spans="1:28">
      <c r="A1126" s="1" t="s">
        <v>1512</v>
      </c>
      <c r="B1126" s="6">
        <v>44317</v>
      </c>
      <c r="C1126" s="1">
        <v>202105</v>
      </c>
      <c r="D1126" s="1">
        <v>2021</v>
      </c>
      <c r="E1126" s="1">
        <v>5</v>
      </c>
      <c r="F1126" s="4" t="s">
        <v>256</v>
      </c>
      <c r="G1126" s="4" t="s">
        <v>258</v>
      </c>
      <c r="H1126" s="1">
        <v>666</v>
      </c>
      <c r="I1126" s="4" t="s">
        <v>310</v>
      </c>
      <c r="J1126" s="1" t="s">
        <v>311</v>
      </c>
      <c r="K1126" s="1" t="s">
        <v>383</v>
      </c>
      <c r="L1126" s="1">
        <v>3</v>
      </c>
      <c r="M1126" s="1">
        <v>1</v>
      </c>
      <c r="N1126" s="1" t="s">
        <v>384</v>
      </c>
      <c r="O1126" s="1" t="s">
        <v>385</v>
      </c>
      <c r="P1126" s="1">
        <v>0</v>
      </c>
      <c r="Q1126" s="8">
        <v>33705697</v>
      </c>
      <c r="R1126" s="8">
        <v>4143937</v>
      </c>
      <c r="S1126" s="8">
        <v>24076552</v>
      </c>
      <c r="T1126" s="8" t="s">
        <v>386</v>
      </c>
      <c r="U1126" s="9">
        <f>IF(R1126&gt;0,Q1126/R1126,"")</f>
        <v>8.1337377957242118</v>
      </c>
      <c r="V1126" s="10">
        <f>SUMIFS(fct_world_monthly!$J$2:$J$361,fct_world_monthly!$C$2:$C$361,C1126,fct_world_monthly!$F$2:$F$361,F1126)</f>
        <v>112752070</v>
      </c>
      <c r="W1126" s="11">
        <f>IF(V1126&gt;0,Q1126/V1126,"")</f>
        <v>0.29893639203253652</v>
      </c>
      <c r="X1126" s="1" t="s">
        <v>232</v>
      </c>
      <c r="Y1126" s="1" t="s">
        <v>166</v>
      </c>
      <c r="Z1126" s="19">
        <f>IF(U1126="","",SUMIFS(Unit_Value_Review_QC!$K$10:$K$53,Unit_Value_Review_QC!$I$10:$I$53,"PARTNER|"&amp;F1126&amp;"|"&amp;I1126))</f>
        <v>10.323147527272614</v>
      </c>
      <c r="AA1126" s="20">
        <f>IFERROR(U1126/Z1126,"")</f>
        <v>0.78791257939846127</v>
      </c>
      <c r="AB1126" s="4" t="str">
        <f>IF(OR(N1126&lt;&gt;"REPORTED",U1126=""),"NOT_APPLICABLE",IF(OR(AA1126&lt;Unit_Value_Review_QC!$I$6,AA1126&gt;Unit_Value_Review_QC!$I$5),"REVIEW","WITHIN_BAND"))</f>
        <v>WITHIN_BAND</v>
      </c>
    </row>
    <row r="1127" spans="1:28">
      <c r="A1127" s="1" t="s">
        <v>1513</v>
      </c>
      <c r="B1127" s="6">
        <v>44317</v>
      </c>
      <c r="C1127" s="1">
        <v>202105</v>
      </c>
      <c r="D1127" s="1">
        <v>2021</v>
      </c>
      <c r="E1127" s="1">
        <v>5</v>
      </c>
      <c r="F1127" s="4" t="s">
        <v>256</v>
      </c>
      <c r="G1127" s="4" t="s">
        <v>258</v>
      </c>
      <c r="H1127" s="1">
        <v>669</v>
      </c>
      <c r="I1127" s="4" t="s">
        <v>313</v>
      </c>
      <c r="J1127" s="1" t="s">
        <v>314</v>
      </c>
      <c r="K1127" s="1" t="s">
        <v>383</v>
      </c>
      <c r="L1127" s="1">
        <v>3</v>
      </c>
      <c r="M1127" s="1">
        <v>1</v>
      </c>
      <c r="N1127" s="1" t="s">
        <v>384</v>
      </c>
      <c r="O1127" s="1" t="s">
        <v>385</v>
      </c>
      <c r="P1127" s="1">
        <v>0</v>
      </c>
      <c r="Q1127" s="8">
        <v>1533575</v>
      </c>
      <c r="R1127" s="8">
        <v>107920</v>
      </c>
      <c r="S1127" s="8">
        <v>682551</v>
      </c>
      <c r="T1127" s="8" t="s">
        <v>386</v>
      </c>
      <c r="U1127" s="9">
        <f>IF(R1127&gt;0,Q1127/R1127,"")</f>
        <v>14.210294662713121</v>
      </c>
      <c r="V1127" s="10">
        <f>SUMIFS(fct_world_monthly!$J$2:$J$361,fct_world_monthly!$C$2:$C$361,C1127,fct_world_monthly!$F$2:$F$361,F1127)</f>
        <v>112752070</v>
      </c>
      <c r="W1127" s="11">
        <f>IF(V1127&gt;0,Q1127/V1127,"")</f>
        <v>1.3601302397375056E-2</v>
      </c>
      <c r="X1127" s="1" t="s">
        <v>232</v>
      </c>
      <c r="Y1127" s="1" t="s">
        <v>166</v>
      </c>
      <c r="Z1127" s="19">
        <f>IF(U1127="","",SUMIFS(Unit_Value_Review_QC!$K$10:$K$53,Unit_Value_Review_QC!$I$10:$I$53,"PARTNER|"&amp;F1127&amp;"|"&amp;I1127))</f>
        <v>13.552232139720488</v>
      </c>
      <c r="AA1127" s="20">
        <f>IFERROR(U1127/Z1127,"")</f>
        <v>1.0485575008019459</v>
      </c>
      <c r="AB1127" s="4" t="str">
        <f>IF(OR(N1127&lt;&gt;"REPORTED",U1127=""),"NOT_APPLICABLE",IF(OR(AA1127&lt;Unit_Value_Review_QC!$I$6,AA1127&gt;Unit_Value_Review_QC!$I$5),"REVIEW","WITHIN_BAND"))</f>
        <v>WITHIN_BAND</v>
      </c>
    </row>
    <row r="1128" spans="1:28">
      <c r="A1128" s="1" t="s">
        <v>1514</v>
      </c>
      <c r="B1128" s="6">
        <v>44317</v>
      </c>
      <c r="C1128" s="1">
        <v>202105</v>
      </c>
      <c r="D1128" s="1">
        <v>2021</v>
      </c>
      <c r="E1128" s="1">
        <v>5</v>
      </c>
      <c r="F1128" s="4" t="s">
        <v>256</v>
      </c>
      <c r="G1128" s="4" t="s">
        <v>258</v>
      </c>
      <c r="H1128" s="1">
        <v>676</v>
      </c>
      <c r="I1128" s="4" t="s">
        <v>316</v>
      </c>
      <c r="J1128" s="1" t="s">
        <v>317</v>
      </c>
      <c r="K1128" s="1" t="s">
        <v>383</v>
      </c>
      <c r="L1128" s="1">
        <v>3</v>
      </c>
      <c r="M1128" s="1">
        <v>1</v>
      </c>
      <c r="N1128" s="1" t="s">
        <v>384</v>
      </c>
      <c r="O1128" s="1" t="s">
        <v>385</v>
      </c>
      <c r="P1128" s="1">
        <v>0</v>
      </c>
      <c r="Q1128" s="8">
        <v>55725</v>
      </c>
      <c r="R1128" s="8">
        <v>3585</v>
      </c>
      <c r="S1128" s="8">
        <v>25271</v>
      </c>
      <c r="T1128" s="8" t="s">
        <v>386</v>
      </c>
      <c r="U1128" s="9">
        <f>IF(R1128&gt;0,Q1128/R1128,"")</f>
        <v>15.543933054393305</v>
      </c>
      <c r="V1128" s="10">
        <f>SUMIFS(fct_world_monthly!$J$2:$J$361,fct_world_monthly!$C$2:$C$361,C1128,fct_world_monthly!$F$2:$F$361,F1128)</f>
        <v>112752070</v>
      </c>
      <c r="W1128" s="11">
        <f>IF(V1128&gt;0,Q1128/V1128,"")</f>
        <v>4.942259596653081E-4</v>
      </c>
      <c r="X1128" s="1" t="s">
        <v>232</v>
      </c>
      <c r="Y1128" s="1" t="s">
        <v>166</v>
      </c>
      <c r="Z1128" s="19">
        <f>IF(U1128="","",SUMIFS(Unit_Value_Review_QC!$K$10:$K$53,Unit_Value_Review_QC!$I$10:$I$53,"PARTNER|"&amp;F1128&amp;"|"&amp;I1128))</f>
        <v>16.294942108470444</v>
      </c>
      <c r="AA1128" s="20">
        <f>IFERROR(U1128/Z1128,"")</f>
        <v>0.95391152364470511</v>
      </c>
      <c r="AB1128" s="4" t="str">
        <f>IF(OR(N1128&lt;&gt;"REPORTED",U1128=""),"NOT_APPLICABLE",IF(OR(AA1128&lt;Unit_Value_Review_QC!$I$6,AA1128&gt;Unit_Value_Review_QC!$I$5),"REVIEW","WITHIN_BAND"))</f>
        <v>WITHIN_BAND</v>
      </c>
    </row>
    <row r="1129" spans="1:28">
      <c r="A1129" s="1" t="s">
        <v>1515</v>
      </c>
      <c r="B1129" s="6">
        <v>44317</v>
      </c>
      <c r="C1129" s="1">
        <v>202105</v>
      </c>
      <c r="D1129" s="1">
        <v>2021</v>
      </c>
      <c r="E1129" s="1">
        <v>5</v>
      </c>
      <c r="F1129" s="4" t="s">
        <v>256</v>
      </c>
      <c r="G1129" s="4" t="s">
        <v>258</v>
      </c>
      <c r="H1129" s="1">
        <v>690</v>
      </c>
      <c r="I1129" s="4" t="s">
        <v>319</v>
      </c>
      <c r="J1129" s="1" t="s">
        <v>320</v>
      </c>
      <c r="K1129" s="1" t="s">
        <v>383</v>
      </c>
      <c r="L1129" s="1">
        <v>3</v>
      </c>
      <c r="M1129" s="1">
        <v>1</v>
      </c>
      <c r="N1129" s="1" t="s">
        <v>384</v>
      </c>
      <c r="O1129" s="1" t="s">
        <v>385</v>
      </c>
      <c r="P1129" s="1">
        <v>0</v>
      </c>
      <c r="Q1129" s="8">
        <v>2450673</v>
      </c>
      <c r="R1129" s="8">
        <v>112157</v>
      </c>
      <c r="S1129" s="8">
        <v>682815</v>
      </c>
      <c r="T1129" s="8" t="s">
        <v>386</v>
      </c>
      <c r="U1129" s="9">
        <f>IF(R1129&gt;0,Q1129/R1129,"")</f>
        <v>21.850379378906354</v>
      </c>
      <c r="V1129" s="10">
        <f>SUMIFS(fct_world_monthly!$J$2:$J$361,fct_world_monthly!$C$2:$C$361,C1129,fct_world_monthly!$F$2:$F$361,F1129)</f>
        <v>112752070</v>
      </c>
      <c r="W1129" s="11">
        <f>IF(V1129&gt;0,Q1129/V1129,"")</f>
        <v>2.1735059941693311E-2</v>
      </c>
      <c r="X1129" s="1" t="s">
        <v>232</v>
      </c>
      <c r="Y1129" s="1" t="s">
        <v>166</v>
      </c>
      <c r="Z1129" s="19">
        <f>IF(U1129="","",SUMIFS(Unit_Value_Review_QC!$K$10:$K$53,Unit_Value_Review_QC!$I$10:$I$53,"PARTNER|"&amp;F1129&amp;"|"&amp;I1129))</f>
        <v>21.029827109089425</v>
      </c>
      <c r="AA1129" s="20">
        <f>IFERROR(U1129/Z1129,"")</f>
        <v>1.0390184981341226</v>
      </c>
      <c r="AB1129" s="4" t="str">
        <f>IF(OR(N1129&lt;&gt;"REPORTED",U1129=""),"NOT_APPLICABLE",IF(OR(AA1129&lt;Unit_Value_Review_QC!$I$6,AA1129&gt;Unit_Value_Review_QC!$I$5),"REVIEW","WITHIN_BAND"))</f>
        <v>WITHIN_BAND</v>
      </c>
    </row>
    <row r="1130" spans="1:28">
      <c r="A1130" s="1" t="s">
        <v>1516</v>
      </c>
      <c r="B1130" s="6">
        <v>44317</v>
      </c>
      <c r="C1130" s="1">
        <v>202105</v>
      </c>
      <c r="D1130" s="1">
        <v>2021</v>
      </c>
      <c r="E1130" s="1">
        <v>5</v>
      </c>
      <c r="F1130" s="4" t="s">
        <v>256</v>
      </c>
      <c r="G1130" s="4" t="s">
        <v>258</v>
      </c>
      <c r="H1130" s="1">
        <v>696</v>
      </c>
      <c r="I1130" s="4" t="s">
        <v>322</v>
      </c>
      <c r="J1130" s="1" t="s">
        <v>323</v>
      </c>
      <c r="K1130" s="1" t="s">
        <v>383</v>
      </c>
      <c r="L1130" s="1">
        <v>3</v>
      </c>
      <c r="M1130" s="1">
        <v>1</v>
      </c>
      <c r="N1130" s="1" t="s">
        <v>384</v>
      </c>
      <c r="O1130" s="1" t="s">
        <v>385</v>
      </c>
      <c r="P1130" s="1">
        <v>0</v>
      </c>
      <c r="Q1130" s="8">
        <v>1168267</v>
      </c>
      <c r="R1130" s="8">
        <v>71243</v>
      </c>
      <c r="S1130" s="8">
        <v>375241</v>
      </c>
      <c r="T1130" s="8" t="s">
        <v>386</v>
      </c>
      <c r="U1130" s="9">
        <f>IF(R1130&gt;0,Q1130/R1130,"")</f>
        <v>16.39834088963126</v>
      </c>
      <c r="V1130" s="10">
        <f>SUMIFS(fct_world_monthly!$J$2:$J$361,fct_world_monthly!$C$2:$C$361,C1130,fct_world_monthly!$F$2:$F$361,F1130)</f>
        <v>112752070</v>
      </c>
      <c r="W1130" s="11">
        <f>IF(V1130&gt;0,Q1130/V1130,"")</f>
        <v>1.0361379618130292E-2</v>
      </c>
      <c r="X1130" s="1" t="s">
        <v>232</v>
      </c>
      <c r="Y1130" s="1" t="s">
        <v>166</v>
      </c>
      <c r="Z1130" s="19">
        <f>IF(U1130="","",SUMIFS(Unit_Value_Review_QC!$K$10:$K$53,Unit_Value_Review_QC!$I$10:$I$53,"PARTNER|"&amp;F1130&amp;"|"&amp;I1130))</f>
        <v>18.09118149032647</v>
      </c>
      <c r="AA1130" s="20">
        <f>IFERROR(U1130/Z1130,"")</f>
        <v>0.9064273053918348</v>
      </c>
      <c r="AB1130" s="4" t="str">
        <f>IF(OR(N1130&lt;&gt;"REPORTED",U1130=""),"NOT_APPLICABLE",IF(OR(AA1130&lt;Unit_Value_Review_QC!$I$6,AA1130&gt;Unit_Value_Review_QC!$I$5),"REVIEW","WITHIN_BAND"))</f>
        <v>WITHIN_BAND</v>
      </c>
    </row>
    <row r="1131" spans="1:28">
      <c r="A1131" s="1" t="s">
        <v>1517</v>
      </c>
      <c r="B1131" s="6">
        <v>44317</v>
      </c>
      <c r="C1131" s="1">
        <v>202105</v>
      </c>
      <c r="D1131" s="1">
        <v>2021</v>
      </c>
      <c r="E1131" s="1">
        <v>5</v>
      </c>
      <c r="F1131" s="4" t="s">
        <v>256</v>
      </c>
      <c r="G1131" s="4" t="s">
        <v>258</v>
      </c>
      <c r="H1131" s="1">
        <v>720</v>
      </c>
      <c r="I1131" s="4" t="s">
        <v>325</v>
      </c>
      <c r="J1131" s="1" t="s">
        <v>326</v>
      </c>
      <c r="K1131" s="1" t="s">
        <v>383</v>
      </c>
      <c r="L1131" s="1">
        <v>3</v>
      </c>
      <c r="M1131" s="1">
        <v>1</v>
      </c>
      <c r="N1131" s="1" t="s">
        <v>384</v>
      </c>
      <c r="O1131" s="1" t="s">
        <v>385</v>
      </c>
      <c r="P1131" s="1">
        <v>0</v>
      </c>
      <c r="Q1131" s="8">
        <v>4600648</v>
      </c>
      <c r="R1131" s="8">
        <v>245104</v>
      </c>
      <c r="S1131" s="8">
        <v>1356533</v>
      </c>
      <c r="T1131" s="8" t="s">
        <v>386</v>
      </c>
      <c r="U1131" s="9">
        <f>IF(R1131&gt;0,Q1131/R1131,"")</f>
        <v>18.77018734904367</v>
      </c>
      <c r="V1131" s="10">
        <f>SUMIFS(fct_world_monthly!$J$2:$J$361,fct_world_monthly!$C$2:$C$361,C1131,fct_world_monthly!$F$2:$F$361,F1131)</f>
        <v>112752070</v>
      </c>
      <c r="W1131" s="11">
        <f>IF(V1131&gt;0,Q1131/V1131,"")</f>
        <v>4.0803224277833658E-2</v>
      </c>
      <c r="X1131" s="1" t="s">
        <v>232</v>
      </c>
      <c r="Y1131" s="1" t="s">
        <v>166</v>
      </c>
      <c r="Z1131" s="19">
        <f>IF(U1131="","",SUMIFS(Unit_Value_Review_QC!$K$10:$K$53,Unit_Value_Review_QC!$I$10:$I$53,"PARTNER|"&amp;F1131&amp;"|"&amp;I1131))</f>
        <v>18.213915185849537</v>
      </c>
      <c r="AA1131" s="20">
        <f>IFERROR(U1131/Z1131,"")</f>
        <v>1.0305410537777349</v>
      </c>
      <c r="AB1131" s="4" t="str">
        <f>IF(OR(N1131&lt;&gt;"REPORTED",U1131=""),"NOT_APPLICABLE",IF(OR(AA1131&lt;Unit_Value_Review_QC!$I$6,AA1131&gt;Unit_Value_Review_QC!$I$5),"REVIEW","WITHIN_BAND"))</f>
        <v>WITHIN_BAND</v>
      </c>
    </row>
    <row r="1132" spans="1:28">
      <c r="A1132" s="1" t="s">
        <v>1518</v>
      </c>
      <c r="B1132" s="6">
        <v>44317</v>
      </c>
      <c r="C1132" s="1">
        <v>202105</v>
      </c>
      <c r="D1132" s="1">
        <v>2021</v>
      </c>
      <c r="E1132" s="1">
        <v>5</v>
      </c>
      <c r="F1132" s="4" t="s">
        <v>265</v>
      </c>
      <c r="G1132" s="4" t="s">
        <v>266</v>
      </c>
      <c r="H1132" s="1">
        <v>52</v>
      </c>
      <c r="I1132" s="4" t="s">
        <v>296</v>
      </c>
      <c r="J1132" s="1" t="s">
        <v>297</v>
      </c>
      <c r="K1132" s="1" t="s">
        <v>383</v>
      </c>
      <c r="L1132" s="1">
        <v>3</v>
      </c>
      <c r="M1132" s="1">
        <v>1</v>
      </c>
      <c r="N1132" s="1" t="s">
        <v>384</v>
      </c>
      <c r="O1132" s="1" t="s">
        <v>385</v>
      </c>
      <c r="P1132" s="1">
        <v>0</v>
      </c>
      <c r="Q1132" s="8">
        <v>1799958</v>
      </c>
      <c r="R1132" s="8">
        <v>95436</v>
      </c>
      <c r="S1132" s="8">
        <v>332925</v>
      </c>
      <c r="T1132" s="8" t="s">
        <v>386</v>
      </c>
      <c r="U1132" s="9">
        <f>IF(R1132&gt;0,Q1132/R1132,"")</f>
        <v>18.860367157047655</v>
      </c>
      <c r="V1132" s="10">
        <f>SUMIFS(fct_world_monthly!$J$2:$J$361,fct_world_monthly!$C$2:$C$361,C1132,fct_world_monthly!$F$2:$F$361,F1132)</f>
        <v>15498743</v>
      </c>
      <c r="W1132" s="11">
        <f>IF(V1132&gt;0,Q1132/V1132,"")</f>
        <v>0.1161357408145938</v>
      </c>
      <c r="X1132" s="1" t="s">
        <v>232</v>
      </c>
      <c r="Y1132" s="1" t="s">
        <v>166</v>
      </c>
      <c r="Z1132" s="19">
        <f>IF(U1132="","",SUMIFS(Unit_Value_Review_QC!$K$10:$K$53,Unit_Value_Review_QC!$I$10:$I$53,"PARTNER|"&amp;F1132&amp;"|"&amp;I1132))</f>
        <v>19.213268245879746</v>
      </c>
      <c r="AA1132" s="20">
        <f>IFERROR(U1132/Z1132,"")</f>
        <v>0.9816324279494838</v>
      </c>
      <c r="AB1132" s="4" t="str">
        <f>IF(OR(N1132&lt;&gt;"REPORTED",U1132=""),"NOT_APPLICABLE",IF(OR(AA1132&lt;Unit_Value_Review_QC!$I$6,AA1132&gt;Unit_Value_Review_QC!$I$5),"REVIEW","WITHIN_BAND"))</f>
        <v>WITHIN_BAND</v>
      </c>
    </row>
    <row r="1133" spans="1:28">
      <c r="A1133" s="1" t="s">
        <v>1519</v>
      </c>
      <c r="B1133" s="6">
        <v>44317</v>
      </c>
      <c r="C1133" s="1">
        <v>202105</v>
      </c>
      <c r="D1133" s="1">
        <v>2021</v>
      </c>
      <c r="E1133" s="1">
        <v>5</v>
      </c>
      <c r="F1133" s="4" t="s">
        <v>265</v>
      </c>
      <c r="G1133" s="4" t="s">
        <v>266</v>
      </c>
      <c r="H1133" s="1">
        <v>204</v>
      </c>
      <c r="I1133" s="4" t="s">
        <v>301</v>
      </c>
      <c r="J1133" s="1" t="s">
        <v>302</v>
      </c>
      <c r="K1133" s="1" t="s">
        <v>383</v>
      </c>
      <c r="L1133" s="1">
        <v>3</v>
      </c>
      <c r="M1133" s="1">
        <v>1</v>
      </c>
      <c r="N1133" s="1" t="s">
        <v>384</v>
      </c>
      <c r="O1133" s="1" t="s">
        <v>385</v>
      </c>
      <c r="P1133" s="1">
        <v>0</v>
      </c>
      <c r="Q1133" s="8">
        <v>22336</v>
      </c>
      <c r="R1133" s="8">
        <v>1641</v>
      </c>
      <c r="S1133" s="8">
        <v>6708</v>
      </c>
      <c r="T1133" s="8" t="s">
        <v>386</v>
      </c>
      <c r="U1133" s="9">
        <f>IF(R1133&gt;0,Q1133/R1133,"")</f>
        <v>13.61121267519805</v>
      </c>
      <c r="V1133" s="10">
        <f>SUMIFS(fct_world_monthly!$J$2:$J$361,fct_world_monthly!$C$2:$C$361,C1133,fct_world_monthly!$F$2:$F$361,F1133)</f>
        <v>15498743</v>
      </c>
      <c r="W1133" s="11">
        <f>IF(V1133&gt;0,Q1133/V1133,"")</f>
        <v>1.4411491306101404E-3</v>
      </c>
      <c r="X1133" s="1" t="s">
        <v>232</v>
      </c>
      <c r="Y1133" s="1" t="s">
        <v>166</v>
      </c>
      <c r="Z1133" s="19">
        <f>IF(U1133="","",SUMIFS(Unit_Value_Review_QC!$K$10:$K$53,Unit_Value_Review_QC!$I$10:$I$53,"PARTNER|"&amp;F1133&amp;"|"&amp;I1133))</f>
        <v>16.024818561257973</v>
      </c>
      <c r="AA1133" s="20">
        <f>IFERROR(U1133/Z1133,"")</f>
        <v>0.84938326279118559</v>
      </c>
      <c r="AB1133" s="4" t="str">
        <f>IF(OR(N1133&lt;&gt;"REPORTED",U1133=""),"NOT_APPLICABLE",IF(OR(AA1133&lt;Unit_Value_Review_QC!$I$6,AA1133&gt;Unit_Value_Review_QC!$I$5),"REVIEW","WITHIN_BAND"))</f>
        <v>WITHIN_BAND</v>
      </c>
    </row>
    <row r="1134" spans="1:28">
      <c r="A1134" s="1" t="s">
        <v>1520</v>
      </c>
      <c r="B1134" s="6">
        <v>44317</v>
      </c>
      <c r="C1134" s="1">
        <v>202105</v>
      </c>
      <c r="D1134" s="1">
        <v>2021</v>
      </c>
      <c r="E1134" s="1">
        <v>5</v>
      </c>
      <c r="F1134" s="4" t="s">
        <v>265</v>
      </c>
      <c r="G1134" s="4" t="s">
        <v>266</v>
      </c>
      <c r="H1134" s="1">
        <v>662</v>
      </c>
      <c r="I1134" s="4" t="s">
        <v>304</v>
      </c>
      <c r="J1134" s="1" t="s">
        <v>305</v>
      </c>
      <c r="K1134" s="1" t="s">
        <v>383</v>
      </c>
      <c r="L1134" s="1">
        <v>3</v>
      </c>
      <c r="M1134" s="1">
        <v>1</v>
      </c>
      <c r="N1134" s="1" t="s">
        <v>384</v>
      </c>
      <c r="O1134" s="1" t="s">
        <v>385</v>
      </c>
      <c r="P1134" s="1">
        <v>0</v>
      </c>
      <c r="Q1134" s="8">
        <v>600353</v>
      </c>
      <c r="R1134" s="8">
        <v>44958</v>
      </c>
      <c r="S1134" s="8">
        <v>113448</v>
      </c>
      <c r="T1134" s="8" t="s">
        <v>386</v>
      </c>
      <c r="U1134" s="9">
        <f>IF(R1134&gt;0,Q1134/R1134,"")</f>
        <v>13.353641176208907</v>
      </c>
      <c r="V1134" s="10">
        <f>SUMIFS(fct_world_monthly!$J$2:$J$361,fct_world_monthly!$C$2:$C$361,C1134,fct_world_monthly!$F$2:$F$361,F1134)</f>
        <v>15498743</v>
      </c>
      <c r="W1134" s="11">
        <f>IF(V1134&gt;0,Q1134/V1134,"")</f>
        <v>3.8735592944537503E-2</v>
      </c>
      <c r="X1134" s="1" t="s">
        <v>232</v>
      </c>
      <c r="Y1134" s="1" t="s">
        <v>166</v>
      </c>
      <c r="Z1134" s="19">
        <f>IF(U1134="","",SUMIFS(Unit_Value_Review_QC!$K$10:$K$53,Unit_Value_Review_QC!$I$10:$I$53,"PARTNER|"&amp;F1134&amp;"|"&amp;I1134))</f>
        <v>13.24068828999865</v>
      </c>
      <c r="AA1134" s="20">
        <f>IFERROR(U1134/Z1134,"")</f>
        <v>1.0085307412829569</v>
      </c>
      <c r="AB1134" s="4" t="str">
        <f>IF(OR(N1134&lt;&gt;"REPORTED",U1134=""),"NOT_APPLICABLE",IF(OR(AA1134&lt;Unit_Value_Review_QC!$I$6,AA1134&gt;Unit_Value_Review_QC!$I$5),"REVIEW","WITHIN_BAND"))</f>
        <v>WITHIN_BAND</v>
      </c>
    </row>
    <row r="1135" spans="1:28">
      <c r="A1135" s="1" t="s">
        <v>1521</v>
      </c>
      <c r="B1135" s="6">
        <v>44317</v>
      </c>
      <c r="C1135" s="1">
        <v>202105</v>
      </c>
      <c r="D1135" s="1">
        <v>2021</v>
      </c>
      <c r="E1135" s="1">
        <v>5</v>
      </c>
      <c r="F1135" s="4" t="s">
        <v>265</v>
      </c>
      <c r="G1135" s="4" t="s">
        <v>266</v>
      </c>
      <c r="H1135" s="1">
        <v>664</v>
      </c>
      <c r="I1135" s="4" t="s">
        <v>307</v>
      </c>
      <c r="J1135" s="1" t="s">
        <v>308</v>
      </c>
      <c r="K1135" s="1" t="s">
        <v>383</v>
      </c>
      <c r="L1135" s="1">
        <v>3</v>
      </c>
      <c r="M1135" s="1">
        <v>1</v>
      </c>
      <c r="N1135" s="1" t="s">
        <v>384</v>
      </c>
      <c r="O1135" s="1" t="s">
        <v>385</v>
      </c>
      <c r="P1135" s="1">
        <v>0</v>
      </c>
      <c r="Q1135" s="8">
        <v>123858</v>
      </c>
      <c r="R1135" s="8">
        <v>11038</v>
      </c>
      <c r="S1135" s="8">
        <v>34969</v>
      </c>
      <c r="T1135" s="8" t="s">
        <v>386</v>
      </c>
      <c r="U1135" s="9">
        <f>IF(R1135&gt;0,Q1135/R1135,"")</f>
        <v>11.221054538865737</v>
      </c>
      <c r="V1135" s="10">
        <f>SUMIFS(fct_world_monthly!$J$2:$J$361,fct_world_monthly!$C$2:$C$361,C1135,fct_world_monthly!$F$2:$F$361,F1135)</f>
        <v>15498743</v>
      </c>
      <c r="W1135" s="11">
        <f>IF(V1135&gt;0,Q1135/V1135,"")</f>
        <v>7.9914867934773801E-3</v>
      </c>
      <c r="X1135" s="1" t="s">
        <v>232</v>
      </c>
      <c r="Y1135" s="1" t="s">
        <v>166</v>
      </c>
      <c r="Z1135" s="19">
        <f>IF(U1135="","",SUMIFS(Unit_Value_Review_QC!$K$10:$K$53,Unit_Value_Review_QC!$I$10:$I$53,"PARTNER|"&amp;F1135&amp;"|"&amp;I1135))</f>
        <v>13.033767004833301</v>
      </c>
      <c r="AA1135" s="20">
        <f>IFERROR(U1135/Z1135,"")</f>
        <v>0.86092182979062326</v>
      </c>
      <c r="AB1135" s="4" t="str">
        <f>IF(OR(N1135&lt;&gt;"REPORTED",U1135=""),"NOT_APPLICABLE",IF(OR(AA1135&lt;Unit_Value_Review_QC!$I$6,AA1135&gt;Unit_Value_Review_QC!$I$5),"REVIEW","WITHIN_BAND"))</f>
        <v>WITHIN_BAND</v>
      </c>
    </row>
    <row r="1136" spans="1:28">
      <c r="A1136" s="1" t="s">
        <v>1522</v>
      </c>
      <c r="B1136" s="6">
        <v>44317</v>
      </c>
      <c r="C1136" s="1">
        <v>202105</v>
      </c>
      <c r="D1136" s="1">
        <v>2021</v>
      </c>
      <c r="E1136" s="1">
        <v>5</v>
      </c>
      <c r="F1136" s="4" t="s">
        <v>265</v>
      </c>
      <c r="G1136" s="4" t="s">
        <v>266</v>
      </c>
      <c r="H1136" s="1">
        <v>666</v>
      </c>
      <c r="I1136" s="4" t="s">
        <v>310</v>
      </c>
      <c r="J1136" s="1" t="s">
        <v>311</v>
      </c>
      <c r="K1136" s="1" t="s">
        <v>383</v>
      </c>
      <c r="L1136" s="1">
        <v>3</v>
      </c>
      <c r="M1136" s="1">
        <v>1</v>
      </c>
      <c r="N1136" s="1" t="s">
        <v>384</v>
      </c>
      <c r="O1136" s="1" t="s">
        <v>385</v>
      </c>
      <c r="P1136" s="1">
        <v>0</v>
      </c>
      <c r="Q1136" s="8">
        <v>2914962</v>
      </c>
      <c r="R1136" s="8">
        <v>276071</v>
      </c>
      <c r="S1136" s="8">
        <v>768863</v>
      </c>
      <c r="T1136" s="8" t="s">
        <v>386</v>
      </c>
      <c r="U1136" s="9">
        <f>IF(R1136&gt;0,Q1136/R1136,"")</f>
        <v>10.558740324047076</v>
      </c>
      <c r="V1136" s="10">
        <f>SUMIFS(fct_world_monthly!$J$2:$J$361,fct_world_monthly!$C$2:$C$361,C1136,fct_world_monthly!$F$2:$F$361,F1136)</f>
        <v>15498743</v>
      </c>
      <c r="W1136" s="11">
        <f>IF(V1136&gt;0,Q1136/V1136,"")</f>
        <v>0.18807731697983507</v>
      </c>
      <c r="X1136" s="1" t="s">
        <v>232</v>
      </c>
      <c r="Y1136" s="1" t="s">
        <v>166</v>
      </c>
      <c r="Z1136" s="19">
        <f>IF(U1136="","",SUMIFS(Unit_Value_Review_QC!$K$10:$K$53,Unit_Value_Review_QC!$I$10:$I$53,"PARTNER|"&amp;F1136&amp;"|"&amp;I1136))</f>
        <v>12.503788450831344</v>
      </c>
      <c r="AA1136" s="20">
        <f>IFERROR(U1136/Z1136,"")</f>
        <v>0.84444329537141627</v>
      </c>
      <c r="AB1136" s="4" t="str">
        <f>IF(OR(N1136&lt;&gt;"REPORTED",U1136=""),"NOT_APPLICABLE",IF(OR(AA1136&lt;Unit_Value_Review_QC!$I$6,AA1136&gt;Unit_Value_Review_QC!$I$5),"REVIEW","WITHIN_BAND"))</f>
        <v>WITHIN_BAND</v>
      </c>
    </row>
    <row r="1137" spans="1:28">
      <c r="A1137" s="1" t="s">
        <v>1523</v>
      </c>
      <c r="B1137" s="6">
        <v>44317</v>
      </c>
      <c r="C1137" s="1">
        <v>202105</v>
      </c>
      <c r="D1137" s="1">
        <v>2021</v>
      </c>
      <c r="E1137" s="1">
        <v>5</v>
      </c>
      <c r="F1137" s="4" t="s">
        <v>265</v>
      </c>
      <c r="G1137" s="4" t="s">
        <v>266</v>
      </c>
      <c r="H1137" s="1">
        <v>669</v>
      </c>
      <c r="I1137" s="4" t="s">
        <v>313</v>
      </c>
      <c r="J1137" s="1" t="s">
        <v>314</v>
      </c>
      <c r="K1137" s="1" t="s">
        <v>383</v>
      </c>
      <c r="L1137" s="1">
        <v>3</v>
      </c>
      <c r="M1137" s="1">
        <v>1</v>
      </c>
      <c r="N1137" s="1" t="s">
        <v>384</v>
      </c>
      <c r="O1137" s="1" t="s">
        <v>385</v>
      </c>
      <c r="P1137" s="1">
        <v>0</v>
      </c>
      <c r="Q1137" s="8">
        <v>54094</v>
      </c>
      <c r="R1137" s="8">
        <v>4019</v>
      </c>
      <c r="S1137" s="8">
        <v>14766</v>
      </c>
      <c r="T1137" s="8" t="s">
        <v>386</v>
      </c>
      <c r="U1137" s="9">
        <f>IF(R1137&gt;0,Q1137/R1137,"")</f>
        <v>13.459567056481712</v>
      </c>
      <c r="V1137" s="10">
        <f>SUMIFS(fct_world_monthly!$J$2:$J$361,fct_world_monthly!$C$2:$C$361,C1137,fct_world_monthly!$F$2:$F$361,F1137)</f>
        <v>15498743</v>
      </c>
      <c r="W1137" s="11">
        <f>IF(V1137&gt;0,Q1137/V1137,"")</f>
        <v>3.4902185293349272E-3</v>
      </c>
      <c r="X1137" s="1" t="s">
        <v>232</v>
      </c>
      <c r="Y1137" s="1" t="s">
        <v>166</v>
      </c>
      <c r="Z1137" s="19">
        <f>IF(U1137="","",SUMIFS(Unit_Value_Review_QC!$K$10:$K$53,Unit_Value_Review_QC!$I$10:$I$53,"PARTNER|"&amp;F1137&amp;"|"&amp;I1137))</f>
        <v>16.58404384448577</v>
      </c>
      <c r="AA1137" s="20">
        <f>IFERROR(U1137/Z1137,"")</f>
        <v>0.81159741150570142</v>
      </c>
      <c r="AB1137" s="4" t="str">
        <f>IF(OR(N1137&lt;&gt;"REPORTED",U1137=""),"NOT_APPLICABLE",IF(OR(AA1137&lt;Unit_Value_Review_QC!$I$6,AA1137&gt;Unit_Value_Review_QC!$I$5),"REVIEW","WITHIN_BAND"))</f>
        <v>WITHIN_BAND</v>
      </c>
    </row>
    <row r="1138" spans="1:28">
      <c r="A1138" s="1" t="s">
        <v>1524</v>
      </c>
      <c r="B1138" s="6">
        <v>44317</v>
      </c>
      <c r="C1138" s="1">
        <v>202105</v>
      </c>
      <c r="D1138" s="1">
        <v>2021</v>
      </c>
      <c r="E1138" s="1">
        <v>5</v>
      </c>
      <c r="F1138" s="4" t="s">
        <v>265</v>
      </c>
      <c r="G1138" s="4" t="s">
        <v>266</v>
      </c>
      <c r="H1138" s="1">
        <v>676</v>
      </c>
      <c r="I1138" s="4" t="s">
        <v>316</v>
      </c>
      <c r="J1138" s="1" t="s">
        <v>317</v>
      </c>
      <c r="K1138" s="1" t="s">
        <v>383</v>
      </c>
      <c r="L1138" s="1">
        <v>3</v>
      </c>
      <c r="M1138" s="1">
        <v>1</v>
      </c>
      <c r="N1138" s="1" t="s">
        <v>384</v>
      </c>
      <c r="O1138" s="1" t="s">
        <v>385</v>
      </c>
      <c r="P1138" s="1">
        <v>0</v>
      </c>
      <c r="Q1138" s="8">
        <v>319160</v>
      </c>
      <c r="R1138" s="8">
        <v>23353</v>
      </c>
      <c r="S1138" s="8">
        <v>60747</v>
      </c>
      <c r="T1138" s="8" t="s">
        <v>386</v>
      </c>
      <c r="U1138" s="9">
        <f>IF(R1138&gt;0,Q1138/R1138,"")</f>
        <v>13.666766582451933</v>
      </c>
      <c r="V1138" s="10">
        <f>SUMIFS(fct_world_monthly!$J$2:$J$361,fct_world_monthly!$C$2:$C$361,C1138,fct_world_monthly!$F$2:$F$361,F1138)</f>
        <v>15498743</v>
      </c>
      <c r="W1138" s="11">
        <f>IF(V1138&gt;0,Q1138/V1138,"")</f>
        <v>2.0592637738428208E-2</v>
      </c>
      <c r="X1138" s="1" t="s">
        <v>232</v>
      </c>
      <c r="Y1138" s="1" t="s">
        <v>166</v>
      </c>
      <c r="Z1138" s="19">
        <f>IF(U1138="","",SUMIFS(Unit_Value_Review_QC!$K$10:$K$53,Unit_Value_Review_QC!$I$10:$I$53,"PARTNER|"&amp;F1138&amp;"|"&amp;I1138))</f>
        <v>12.705450477595873</v>
      </c>
      <c r="AA1138" s="20">
        <f>IFERROR(U1138/Z1138,"")</f>
        <v>1.0756617096380168</v>
      </c>
      <c r="AB1138" s="4" t="str">
        <f>IF(OR(N1138&lt;&gt;"REPORTED",U1138=""),"NOT_APPLICABLE",IF(OR(AA1138&lt;Unit_Value_Review_QC!$I$6,AA1138&gt;Unit_Value_Review_QC!$I$5),"REVIEW","WITHIN_BAND"))</f>
        <v>WITHIN_BAND</v>
      </c>
    </row>
    <row r="1139" spans="1:28">
      <c r="A1139" s="1" t="s">
        <v>1525</v>
      </c>
      <c r="B1139" s="6">
        <v>44317</v>
      </c>
      <c r="C1139" s="1">
        <v>202105</v>
      </c>
      <c r="D1139" s="1">
        <v>2021</v>
      </c>
      <c r="E1139" s="1">
        <v>5</v>
      </c>
      <c r="F1139" s="4" t="s">
        <v>265</v>
      </c>
      <c r="G1139" s="4" t="s">
        <v>266</v>
      </c>
      <c r="H1139" s="1">
        <v>690</v>
      </c>
      <c r="I1139" s="4" t="s">
        <v>319</v>
      </c>
      <c r="J1139" s="1" t="s">
        <v>320</v>
      </c>
      <c r="K1139" s="1" t="s">
        <v>383</v>
      </c>
      <c r="L1139" s="1">
        <v>3</v>
      </c>
      <c r="M1139" s="1">
        <v>1</v>
      </c>
      <c r="N1139" s="1" t="s">
        <v>384</v>
      </c>
      <c r="O1139" s="1" t="s">
        <v>385</v>
      </c>
      <c r="P1139" s="1">
        <v>0</v>
      </c>
      <c r="Q1139" s="8">
        <v>213262</v>
      </c>
      <c r="R1139" s="8">
        <v>11600</v>
      </c>
      <c r="S1139" s="8">
        <v>38110</v>
      </c>
      <c r="T1139" s="8" t="s">
        <v>386</v>
      </c>
      <c r="U1139" s="9">
        <f>IF(R1139&gt;0,Q1139/R1139,"")</f>
        <v>18.384655172413794</v>
      </c>
      <c r="V1139" s="10">
        <f>SUMIFS(fct_world_monthly!$J$2:$J$361,fct_world_monthly!$C$2:$C$361,C1139,fct_world_monthly!$F$2:$F$361,F1139)</f>
        <v>15498743</v>
      </c>
      <c r="W1139" s="11">
        <f>IF(V1139&gt;0,Q1139/V1139,"")</f>
        <v>1.3759954597608336E-2</v>
      </c>
      <c r="X1139" s="1" t="s">
        <v>232</v>
      </c>
      <c r="Y1139" s="1" t="s">
        <v>166</v>
      </c>
      <c r="Z1139" s="19">
        <f>IF(U1139="","",SUMIFS(Unit_Value_Review_QC!$K$10:$K$53,Unit_Value_Review_QC!$I$10:$I$53,"PARTNER|"&amp;F1139&amp;"|"&amp;I1139))</f>
        <v>23.234221767733438</v>
      </c>
      <c r="AA1139" s="20">
        <f>IFERROR(U1139/Z1139,"")</f>
        <v>0.79127484260934067</v>
      </c>
      <c r="AB1139" s="4" t="str">
        <f>IF(OR(N1139&lt;&gt;"REPORTED",U1139=""),"NOT_APPLICABLE",IF(OR(AA1139&lt;Unit_Value_Review_QC!$I$6,AA1139&gt;Unit_Value_Review_QC!$I$5),"REVIEW","WITHIN_BAND"))</f>
        <v>WITHIN_BAND</v>
      </c>
    </row>
    <row r="1140" spans="1:28">
      <c r="A1140" s="1" t="s">
        <v>1526</v>
      </c>
      <c r="B1140" s="6">
        <v>44317</v>
      </c>
      <c r="C1140" s="1">
        <v>202105</v>
      </c>
      <c r="D1140" s="1">
        <v>2021</v>
      </c>
      <c r="E1140" s="1">
        <v>5</v>
      </c>
      <c r="F1140" s="4" t="s">
        <v>265</v>
      </c>
      <c r="G1140" s="4" t="s">
        <v>266</v>
      </c>
      <c r="H1140" s="1">
        <v>696</v>
      </c>
      <c r="I1140" s="4" t="s">
        <v>322</v>
      </c>
      <c r="J1140" s="1" t="s">
        <v>323</v>
      </c>
      <c r="K1140" s="1" t="s">
        <v>383</v>
      </c>
      <c r="L1140" s="1">
        <v>3</v>
      </c>
      <c r="M1140" s="1">
        <v>1</v>
      </c>
      <c r="N1140" s="1" t="s">
        <v>384</v>
      </c>
      <c r="O1140" s="1" t="s">
        <v>385</v>
      </c>
      <c r="P1140" s="1">
        <v>0</v>
      </c>
      <c r="Q1140" s="8">
        <v>839356</v>
      </c>
      <c r="R1140" s="8">
        <v>53642</v>
      </c>
      <c r="S1140" s="8">
        <v>163779</v>
      </c>
      <c r="T1140" s="8" t="s">
        <v>386</v>
      </c>
      <c r="U1140" s="9">
        <f>IF(R1140&gt;0,Q1140/R1140,"")</f>
        <v>15.647365870027217</v>
      </c>
      <c r="V1140" s="10">
        <f>SUMIFS(fct_world_monthly!$J$2:$J$361,fct_world_monthly!$C$2:$C$361,C1140,fct_world_monthly!$F$2:$F$361,F1140)</f>
        <v>15498743</v>
      </c>
      <c r="W1140" s="11">
        <f>IF(V1140&gt;0,Q1140/V1140,"")</f>
        <v>5.4156391908685757E-2</v>
      </c>
      <c r="X1140" s="1" t="s">
        <v>232</v>
      </c>
      <c r="Y1140" s="1" t="s">
        <v>166</v>
      </c>
      <c r="Z1140" s="19">
        <f>IF(U1140="","",SUMIFS(Unit_Value_Review_QC!$K$10:$K$53,Unit_Value_Review_QC!$I$10:$I$53,"PARTNER|"&amp;F1140&amp;"|"&amp;I1140))</f>
        <v>12.339390026247985</v>
      </c>
      <c r="AA1140" s="20">
        <f>IFERROR(U1140/Z1140,"")</f>
        <v>1.2680826067368487</v>
      </c>
      <c r="AB1140" s="4" t="str">
        <f>IF(OR(N1140&lt;&gt;"REPORTED",U1140=""),"NOT_APPLICABLE",IF(OR(AA1140&lt;Unit_Value_Review_QC!$I$6,AA1140&gt;Unit_Value_Review_QC!$I$5),"REVIEW","WITHIN_BAND"))</f>
        <v>WITHIN_BAND</v>
      </c>
    </row>
    <row r="1141" spans="1:28">
      <c r="A1141" s="1" t="s">
        <v>1527</v>
      </c>
      <c r="B1141" s="6">
        <v>44317</v>
      </c>
      <c r="C1141" s="1">
        <v>202105</v>
      </c>
      <c r="D1141" s="1">
        <v>2021</v>
      </c>
      <c r="E1141" s="1">
        <v>5</v>
      </c>
      <c r="F1141" s="4" t="s">
        <v>265</v>
      </c>
      <c r="G1141" s="4" t="s">
        <v>266</v>
      </c>
      <c r="H1141" s="1">
        <v>720</v>
      </c>
      <c r="I1141" s="4" t="s">
        <v>325</v>
      </c>
      <c r="J1141" s="1" t="s">
        <v>326</v>
      </c>
      <c r="K1141" s="1" t="s">
        <v>383</v>
      </c>
      <c r="L1141" s="1">
        <v>3</v>
      </c>
      <c r="M1141" s="1">
        <v>1</v>
      </c>
      <c r="N1141" s="1" t="s">
        <v>384</v>
      </c>
      <c r="O1141" s="1" t="s">
        <v>385</v>
      </c>
      <c r="P1141" s="1">
        <v>0</v>
      </c>
      <c r="Q1141" s="8">
        <v>2352299</v>
      </c>
      <c r="R1141" s="8">
        <v>147454</v>
      </c>
      <c r="S1141" s="8">
        <v>444711</v>
      </c>
      <c r="T1141" s="8" t="s">
        <v>386</v>
      </c>
      <c r="U1141" s="9">
        <f>IF(R1141&gt;0,Q1141/R1141,"")</f>
        <v>15.952764930079889</v>
      </c>
      <c r="V1141" s="10">
        <f>SUMIFS(fct_world_monthly!$J$2:$J$361,fct_world_monthly!$C$2:$C$361,C1141,fct_world_monthly!$F$2:$F$361,F1141)</f>
        <v>15498743</v>
      </c>
      <c r="W1141" s="11">
        <f>IF(V1141&gt;0,Q1141/V1141,"")</f>
        <v>0.15177353415047917</v>
      </c>
      <c r="X1141" s="1" t="s">
        <v>232</v>
      </c>
      <c r="Y1141" s="1" t="s">
        <v>166</v>
      </c>
      <c r="Z1141" s="19">
        <f>IF(U1141="","",SUMIFS(Unit_Value_Review_QC!$K$10:$K$53,Unit_Value_Review_QC!$I$10:$I$53,"PARTNER|"&amp;F1141&amp;"|"&amp;I1141))</f>
        <v>15.158852636173485</v>
      </c>
      <c r="AA1141" s="20">
        <f>IFERROR(U1141/Z1141,"")</f>
        <v>1.052372848589602</v>
      </c>
      <c r="AB1141" s="4" t="str">
        <f>IF(OR(N1141&lt;&gt;"REPORTED",U1141=""),"NOT_APPLICABLE",IF(OR(AA1141&lt;Unit_Value_Review_QC!$I$6,AA1141&gt;Unit_Value_Review_QC!$I$5),"REVIEW","WITHIN_BAND"))</f>
        <v>WITHIN_BAND</v>
      </c>
    </row>
    <row r="1142" spans="1:28">
      <c r="A1142" s="1" t="s">
        <v>1528</v>
      </c>
      <c r="B1142" s="6">
        <v>44317</v>
      </c>
      <c r="C1142" s="1">
        <v>202105</v>
      </c>
      <c r="D1142" s="1">
        <v>2021</v>
      </c>
      <c r="E1142" s="1">
        <v>5</v>
      </c>
      <c r="F1142" s="4" t="s">
        <v>271</v>
      </c>
      <c r="G1142" s="4" t="s">
        <v>273</v>
      </c>
      <c r="H1142" s="1">
        <v>52</v>
      </c>
      <c r="I1142" s="4" t="s">
        <v>296</v>
      </c>
      <c r="J1142" s="1" t="s">
        <v>297</v>
      </c>
      <c r="K1142" s="1" t="s">
        <v>383</v>
      </c>
      <c r="L1142" s="1">
        <v>3</v>
      </c>
      <c r="M1142" s="1">
        <v>1</v>
      </c>
      <c r="N1142" s="1" t="s">
        <v>384</v>
      </c>
      <c r="O1142" s="1" t="s">
        <v>385</v>
      </c>
      <c r="P1142" s="1">
        <v>0</v>
      </c>
      <c r="Q1142" s="8">
        <v>1390505</v>
      </c>
      <c r="R1142" s="8">
        <v>62792</v>
      </c>
      <c r="S1142" s="8">
        <v>202610</v>
      </c>
      <c r="T1142" s="8" t="s">
        <v>386</v>
      </c>
      <c r="U1142" s="9">
        <f>IF(R1142&gt;0,Q1142/R1142,"")</f>
        <v>22.144620333800486</v>
      </c>
      <c r="V1142" s="10">
        <f>SUMIFS(fct_world_monthly!$J$2:$J$361,fct_world_monthly!$C$2:$C$361,C1142,fct_world_monthly!$F$2:$F$361,F1142)</f>
        <v>25676517</v>
      </c>
      <c r="W1142" s="11">
        <f>IF(V1142&gt;0,Q1142/V1142,"")</f>
        <v>5.4154736018128938E-2</v>
      </c>
      <c r="X1142" s="1" t="s">
        <v>232</v>
      </c>
      <c r="Y1142" s="1" t="s">
        <v>166</v>
      </c>
      <c r="Z1142" s="19">
        <f>IF(U1142="","",SUMIFS(Unit_Value_Review_QC!$K$10:$K$53,Unit_Value_Review_QC!$I$10:$I$53,"PARTNER|"&amp;F1142&amp;"|"&amp;I1142))</f>
        <v>31.867133143721738</v>
      </c>
      <c r="AA1142" s="20">
        <f>IFERROR(U1142/Z1142,"")</f>
        <v>0.69490469173764635</v>
      </c>
      <c r="AB1142" s="4" t="str">
        <f>IF(OR(N1142&lt;&gt;"REPORTED",U1142=""),"NOT_APPLICABLE",IF(OR(AA1142&lt;Unit_Value_Review_QC!$I$6,AA1142&gt;Unit_Value_Review_QC!$I$5),"REVIEW","WITHIN_BAND"))</f>
        <v>WITHIN_BAND</v>
      </c>
    </row>
    <row r="1143" spans="1:28">
      <c r="A1143" s="1" t="s">
        <v>1529</v>
      </c>
      <c r="B1143" s="6">
        <v>44317</v>
      </c>
      <c r="C1143" s="1">
        <v>202105</v>
      </c>
      <c r="D1143" s="1">
        <v>2021</v>
      </c>
      <c r="E1143" s="1">
        <v>5</v>
      </c>
      <c r="F1143" s="4" t="s">
        <v>271</v>
      </c>
      <c r="G1143" s="4" t="s">
        <v>273</v>
      </c>
      <c r="H1143" s="1">
        <v>204</v>
      </c>
      <c r="I1143" s="4" t="s">
        <v>301</v>
      </c>
      <c r="J1143" s="1" t="s">
        <v>302</v>
      </c>
      <c r="K1143" s="1" t="s">
        <v>383</v>
      </c>
      <c r="L1143" s="1">
        <v>3</v>
      </c>
      <c r="M1143" s="1">
        <v>1</v>
      </c>
      <c r="N1143" s="1" t="s">
        <v>384</v>
      </c>
      <c r="O1143" s="1" t="s">
        <v>385</v>
      </c>
      <c r="P1143" s="1">
        <v>0</v>
      </c>
      <c r="Q1143" s="8">
        <v>633378</v>
      </c>
      <c r="R1143" s="8">
        <v>33898</v>
      </c>
      <c r="S1143" s="8">
        <v>124819</v>
      </c>
      <c r="T1143" s="8" t="s">
        <v>386</v>
      </c>
      <c r="U1143" s="9">
        <f>IF(R1143&gt;0,Q1143/R1143,"")</f>
        <v>18.68481916337247</v>
      </c>
      <c r="V1143" s="10">
        <f>SUMIFS(fct_world_monthly!$J$2:$J$361,fct_world_monthly!$C$2:$C$361,C1143,fct_world_monthly!$F$2:$F$361,F1143)</f>
        <v>25676517</v>
      </c>
      <c r="W1143" s="11">
        <f>IF(V1143&gt;0,Q1143/V1143,"")</f>
        <v>2.4667598023516975E-2</v>
      </c>
      <c r="X1143" s="1" t="s">
        <v>232</v>
      </c>
      <c r="Y1143" s="1" t="s">
        <v>166</v>
      </c>
      <c r="Z1143" s="19">
        <f>IF(U1143="","",SUMIFS(Unit_Value_Review_QC!$K$10:$K$53,Unit_Value_Review_QC!$I$10:$I$53,"PARTNER|"&amp;F1143&amp;"|"&amp;I1143))</f>
        <v>19.682231685892088</v>
      </c>
      <c r="AA1143" s="20">
        <f>IFERROR(U1143/Z1143,"")</f>
        <v>0.94932421595084937</v>
      </c>
      <c r="AB1143" s="4" t="str">
        <f>IF(OR(N1143&lt;&gt;"REPORTED",U1143=""),"NOT_APPLICABLE",IF(OR(AA1143&lt;Unit_Value_Review_QC!$I$6,AA1143&gt;Unit_Value_Review_QC!$I$5),"REVIEW","WITHIN_BAND"))</f>
        <v>WITHIN_BAND</v>
      </c>
    </row>
    <row r="1144" spans="1:28">
      <c r="A1144" s="1" t="s">
        <v>1530</v>
      </c>
      <c r="B1144" s="6">
        <v>44317</v>
      </c>
      <c r="C1144" s="1">
        <v>202105</v>
      </c>
      <c r="D1144" s="1">
        <v>2021</v>
      </c>
      <c r="E1144" s="1">
        <v>5</v>
      </c>
      <c r="F1144" s="4" t="s">
        <v>271</v>
      </c>
      <c r="G1144" s="4" t="s">
        <v>273</v>
      </c>
      <c r="H1144" s="1">
        <v>662</v>
      </c>
      <c r="I1144" s="4" t="s">
        <v>304</v>
      </c>
      <c r="J1144" s="1" t="s">
        <v>305</v>
      </c>
      <c r="K1144" s="1" t="s">
        <v>383</v>
      </c>
      <c r="L1144" s="1">
        <v>3</v>
      </c>
      <c r="M1144" s="1">
        <v>1</v>
      </c>
      <c r="N1144" s="1" t="s">
        <v>384</v>
      </c>
      <c r="O1144" s="1" t="s">
        <v>385</v>
      </c>
      <c r="P1144" s="1">
        <v>0</v>
      </c>
      <c r="Q1144" s="8">
        <v>106401</v>
      </c>
      <c r="R1144" s="8">
        <v>5591</v>
      </c>
      <c r="S1144" s="8">
        <v>28939</v>
      </c>
      <c r="T1144" s="8" t="s">
        <v>386</v>
      </c>
      <c r="U1144" s="9">
        <f>IF(R1144&gt;0,Q1144/R1144,"")</f>
        <v>19.030763727419068</v>
      </c>
      <c r="V1144" s="10">
        <f>SUMIFS(fct_world_monthly!$J$2:$J$361,fct_world_monthly!$C$2:$C$361,C1144,fct_world_monthly!$F$2:$F$361,F1144)</f>
        <v>25676517</v>
      </c>
      <c r="W1144" s="11">
        <f>IF(V1144&gt;0,Q1144/V1144,"")</f>
        <v>4.1439031625667925E-3</v>
      </c>
      <c r="X1144" s="1" t="s">
        <v>232</v>
      </c>
      <c r="Y1144" s="1" t="s">
        <v>166</v>
      </c>
      <c r="Z1144" s="19">
        <f>IF(U1144="","",SUMIFS(Unit_Value_Review_QC!$K$10:$K$53,Unit_Value_Review_QC!$I$10:$I$53,"PARTNER|"&amp;F1144&amp;"|"&amp;I1144))</f>
        <v>19.366411423422985</v>
      </c>
      <c r="AA1144" s="20">
        <f>IFERROR(U1144/Z1144,"")</f>
        <v>0.98266856524601331</v>
      </c>
      <c r="AB1144" s="4" t="str">
        <f>IF(OR(N1144&lt;&gt;"REPORTED",U1144=""),"NOT_APPLICABLE",IF(OR(AA1144&lt;Unit_Value_Review_QC!$I$6,AA1144&gt;Unit_Value_Review_QC!$I$5),"REVIEW","WITHIN_BAND"))</f>
        <v>WITHIN_BAND</v>
      </c>
    </row>
    <row r="1145" spans="1:28">
      <c r="A1145" s="1" t="s">
        <v>1531</v>
      </c>
      <c r="B1145" s="6">
        <v>44317</v>
      </c>
      <c r="C1145" s="1">
        <v>202105</v>
      </c>
      <c r="D1145" s="1">
        <v>2021</v>
      </c>
      <c r="E1145" s="1">
        <v>5</v>
      </c>
      <c r="F1145" s="4" t="s">
        <v>271</v>
      </c>
      <c r="G1145" s="4" t="s">
        <v>273</v>
      </c>
      <c r="H1145" s="1">
        <v>664</v>
      </c>
      <c r="I1145" s="4" t="s">
        <v>307</v>
      </c>
      <c r="J1145" s="1" t="s">
        <v>308</v>
      </c>
      <c r="K1145" s="1" t="s">
        <v>383</v>
      </c>
      <c r="L1145" s="1">
        <v>3</v>
      </c>
      <c r="M1145" s="1">
        <v>1</v>
      </c>
      <c r="N1145" s="1" t="s">
        <v>384</v>
      </c>
      <c r="O1145" s="1" t="s">
        <v>385</v>
      </c>
      <c r="P1145" s="1">
        <v>0</v>
      </c>
      <c r="Q1145" s="8">
        <v>3286834</v>
      </c>
      <c r="R1145" s="8">
        <v>133528</v>
      </c>
      <c r="S1145" s="8">
        <v>590274</v>
      </c>
      <c r="T1145" s="8" t="s">
        <v>386</v>
      </c>
      <c r="U1145" s="9">
        <f>IF(R1145&gt;0,Q1145/R1145,"")</f>
        <v>24.615316637708943</v>
      </c>
      <c r="V1145" s="10">
        <f>SUMIFS(fct_world_monthly!$J$2:$J$361,fct_world_monthly!$C$2:$C$361,C1145,fct_world_monthly!$F$2:$F$361,F1145)</f>
        <v>25676517</v>
      </c>
      <c r="W1145" s="11">
        <f>IF(V1145&gt;0,Q1145/V1145,"")</f>
        <v>0.12800934020763019</v>
      </c>
      <c r="X1145" s="1" t="s">
        <v>232</v>
      </c>
      <c r="Y1145" s="1" t="s">
        <v>166</v>
      </c>
      <c r="Z1145" s="19">
        <f>IF(U1145="","",SUMIFS(Unit_Value_Review_QC!$K$10:$K$53,Unit_Value_Review_QC!$I$10:$I$53,"PARTNER|"&amp;F1145&amp;"|"&amp;I1145))</f>
        <v>29.827360886039607</v>
      </c>
      <c r="AA1145" s="20">
        <f>IFERROR(U1145/Z1145,"")</f>
        <v>0.82525962426765997</v>
      </c>
      <c r="AB1145" s="4" t="str">
        <f>IF(OR(N1145&lt;&gt;"REPORTED",U1145=""),"NOT_APPLICABLE",IF(OR(AA1145&lt;Unit_Value_Review_QC!$I$6,AA1145&gt;Unit_Value_Review_QC!$I$5),"REVIEW","WITHIN_BAND"))</f>
        <v>WITHIN_BAND</v>
      </c>
    </row>
    <row r="1146" spans="1:28">
      <c r="A1146" s="1" t="s">
        <v>1532</v>
      </c>
      <c r="B1146" s="6">
        <v>44317</v>
      </c>
      <c r="C1146" s="1">
        <v>202105</v>
      </c>
      <c r="D1146" s="1">
        <v>2021</v>
      </c>
      <c r="E1146" s="1">
        <v>5</v>
      </c>
      <c r="F1146" s="4" t="s">
        <v>271</v>
      </c>
      <c r="G1146" s="4" t="s">
        <v>273</v>
      </c>
      <c r="H1146" s="1">
        <v>666</v>
      </c>
      <c r="I1146" s="4" t="s">
        <v>310</v>
      </c>
      <c r="J1146" s="1" t="s">
        <v>311</v>
      </c>
      <c r="K1146" s="1" t="s">
        <v>383</v>
      </c>
      <c r="L1146" s="1">
        <v>3</v>
      </c>
      <c r="M1146" s="1">
        <v>1</v>
      </c>
      <c r="N1146" s="1" t="s">
        <v>384</v>
      </c>
      <c r="O1146" s="1" t="s">
        <v>385</v>
      </c>
      <c r="P1146" s="1">
        <v>0</v>
      </c>
      <c r="Q1146" s="8">
        <v>832665</v>
      </c>
      <c r="R1146" s="8">
        <v>49772</v>
      </c>
      <c r="S1146" s="8">
        <v>167555</v>
      </c>
      <c r="T1146" s="8" t="s">
        <v>386</v>
      </c>
      <c r="U1146" s="9">
        <f>IF(R1146&gt;0,Q1146/R1146,"")</f>
        <v>16.729586916338505</v>
      </c>
      <c r="V1146" s="10">
        <f>SUMIFS(fct_world_monthly!$J$2:$J$361,fct_world_monthly!$C$2:$C$361,C1146,fct_world_monthly!$F$2:$F$361,F1146)</f>
        <v>25676517</v>
      </c>
      <c r="W1146" s="11">
        <f>IF(V1146&gt;0,Q1146/V1146,"")</f>
        <v>3.242904791175532E-2</v>
      </c>
      <c r="X1146" s="1" t="s">
        <v>232</v>
      </c>
      <c r="Y1146" s="1" t="s">
        <v>166</v>
      </c>
      <c r="Z1146" s="19">
        <f>IF(U1146="","",SUMIFS(Unit_Value_Review_QC!$K$10:$K$53,Unit_Value_Review_QC!$I$10:$I$53,"PARTNER|"&amp;F1146&amp;"|"&amp;I1146))</f>
        <v>14.86106925541052</v>
      </c>
      <c r="AA1146" s="20">
        <f>IFERROR(U1146/Z1146,"")</f>
        <v>1.1257323836404105</v>
      </c>
      <c r="AB1146" s="4" t="str">
        <f>IF(OR(N1146&lt;&gt;"REPORTED",U1146=""),"NOT_APPLICABLE",IF(OR(AA1146&lt;Unit_Value_Review_QC!$I$6,AA1146&gt;Unit_Value_Review_QC!$I$5),"REVIEW","WITHIN_BAND"))</f>
        <v>WITHIN_BAND</v>
      </c>
    </row>
    <row r="1147" spans="1:28">
      <c r="A1147" s="1" t="s">
        <v>1533</v>
      </c>
      <c r="B1147" s="6">
        <v>44317</v>
      </c>
      <c r="C1147" s="1">
        <v>202105</v>
      </c>
      <c r="D1147" s="1">
        <v>2021</v>
      </c>
      <c r="E1147" s="1">
        <v>5</v>
      </c>
      <c r="F1147" s="4" t="s">
        <v>271</v>
      </c>
      <c r="G1147" s="4" t="s">
        <v>273</v>
      </c>
      <c r="H1147" s="1">
        <v>669</v>
      </c>
      <c r="I1147" s="4" t="s">
        <v>313</v>
      </c>
      <c r="J1147" s="1" t="s">
        <v>314</v>
      </c>
      <c r="K1147" s="1" t="s">
        <v>383</v>
      </c>
      <c r="L1147" s="1">
        <v>3</v>
      </c>
      <c r="M1147" s="1">
        <v>1</v>
      </c>
      <c r="N1147" s="1" t="s">
        <v>384</v>
      </c>
      <c r="O1147" s="1" t="s">
        <v>385</v>
      </c>
      <c r="P1147" s="1">
        <v>0</v>
      </c>
      <c r="Q1147" s="8">
        <v>492951</v>
      </c>
      <c r="R1147" s="8">
        <v>33055</v>
      </c>
      <c r="S1147" s="8">
        <v>118625</v>
      </c>
      <c r="T1147" s="8" t="s">
        <v>386</v>
      </c>
      <c r="U1147" s="9">
        <f>IF(R1147&gt;0,Q1147/R1147,"")</f>
        <v>14.913054000907579</v>
      </c>
      <c r="V1147" s="10">
        <f>SUMIFS(fct_world_monthly!$J$2:$J$361,fct_world_monthly!$C$2:$C$361,C1147,fct_world_monthly!$F$2:$F$361,F1147)</f>
        <v>25676517</v>
      </c>
      <c r="W1147" s="11">
        <f>IF(V1147&gt;0,Q1147/V1147,"")</f>
        <v>1.9198515125708054E-2</v>
      </c>
      <c r="X1147" s="1" t="s">
        <v>232</v>
      </c>
      <c r="Y1147" s="1" t="s">
        <v>166</v>
      </c>
      <c r="Z1147" s="19">
        <f>IF(U1147="","",SUMIFS(Unit_Value_Review_QC!$K$10:$K$53,Unit_Value_Review_QC!$I$10:$I$53,"PARTNER|"&amp;F1147&amp;"|"&amp;I1147))</f>
        <v>17.070169468034248</v>
      </c>
      <c r="AA1147" s="20">
        <f>IFERROR(U1147/Z1147,"")</f>
        <v>0.87363245156024361</v>
      </c>
      <c r="AB1147" s="4" t="str">
        <f>IF(OR(N1147&lt;&gt;"REPORTED",U1147=""),"NOT_APPLICABLE",IF(OR(AA1147&lt;Unit_Value_Review_QC!$I$6,AA1147&gt;Unit_Value_Review_QC!$I$5),"REVIEW","WITHIN_BAND"))</f>
        <v>WITHIN_BAND</v>
      </c>
    </row>
    <row r="1148" spans="1:28">
      <c r="A1148" s="1" t="s">
        <v>1534</v>
      </c>
      <c r="B1148" s="6">
        <v>44317</v>
      </c>
      <c r="C1148" s="1">
        <v>202105</v>
      </c>
      <c r="D1148" s="1">
        <v>2021</v>
      </c>
      <c r="E1148" s="1">
        <v>5</v>
      </c>
      <c r="F1148" s="4" t="s">
        <v>271</v>
      </c>
      <c r="G1148" s="4" t="s">
        <v>273</v>
      </c>
      <c r="H1148" s="1">
        <v>676</v>
      </c>
      <c r="I1148" s="4" t="s">
        <v>316</v>
      </c>
      <c r="J1148" s="1" t="s">
        <v>317</v>
      </c>
      <c r="K1148" s="1" t="s">
        <v>383</v>
      </c>
      <c r="L1148" s="1">
        <v>3</v>
      </c>
      <c r="M1148" s="1">
        <v>1</v>
      </c>
      <c r="N1148" s="1" t="s">
        <v>384</v>
      </c>
      <c r="O1148" s="1" t="s">
        <v>385</v>
      </c>
      <c r="P1148" s="1">
        <v>0</v>
      </c>
      <c r="Q1148" s="8">
        <v>275320</v>
      </c>
      <c r="R1148" s="8">
        <v>9676</v>
      </c>
      <c r="S1148" s="8">
        <v>25314</v>
      </c>
      <c r="T1148" s="8" t="s">
        <v>386</v>
      </c>
      <c r="U1148" s="9">
        <f>IF(R1148&gt;0,Q1148/R1148,"")</f>
        <v>28.453906572964033</v>
      </c>
      <c r="V1148" s="10">
        <f>SUMIFS(fct_world_monthly!$J$2:$J$361,fct_world_monthly!$C$2:$C$361,C1148,fct_world_monthly!$F$2:$F$361,F1148)</f>
        <v>25676517</v>
      </c>
      <c r="W1148" s="11">
        <f>IF(V1148&gt;0,Q1148/V1148,"")</f>
        <v>1.0722638121050452E-2</v>
      </c>
      <c r="X1148" s="1" t="s">
        <v>232</v>
      </c>
      <c r="Y1148" s="1" t="s">
        <v>166</v>
      </c>
      <c r="Z1148" s="19">
        <f>IF(U1148="","",SUMIFS(Unit_Value_Review_QC!$K$10:$K$53,Unit_Value_Review_QC!$I$10:$I$53,"PARTNER|"&amp;F1148&amp;"|"&amp;I1148))</f>
        <v>29.259592038236608</v>
      </c>
      <c r="AA1148" s="20">
        <f>IFERROR(U1148/Z1148,"")</f>
        <v>0.97246422765499596</v>
      </c>
      <c r="AB1148" s="4" t="str">
        <f>IF(OR(N1148&lt;&gt;"REPORTED",U1148=""),"NOT_APPLICABLE",IF(OR(AA1148&lt;Unit_Value_Review_QC!$I$6,AA1148&gt;Unit_Value_Review_QC!$I$5),"REVIEW","WITHIN_BAND"))</f>
        <v>WITHIN_BAND</v>
      </c>
    </row>
    <row r="1149" spans="1:28">
      <c r="A1149" s="1" t="s">
        <v>1535</v>
      </c>
      <c r="B1149" s="6">
        <v>44317</v>
      </c>
      <c r="C1149" s="1">
        <v>202105</v>
      </c>
      <c r="D1149" s="1">
        <v>2021</v>
      </c>
      <c r="E1149" s="1">
        <v>5</v>
      </c>
      <c r="F1149" s="4" t="s">
        <v>271</v>
      </c>
      <c r="G1149" s="4" t="s">
        <v>273</v>
      </c>
      <c r="H1149" s="1">
        <v>690</v>
      </c>
      <c r="I1149" s="4" t="s">
        <v>319</v>
      </c>
      <c r="J1149" s="1" t="s">
        <v>320</v>
      </c>
      <c r="K1149" s="1" t="s">
        <v>383</v>
      </c>
      <c r="L1149" s="1">
        <v>3</v>
      </c>
      <c r="M1149" s="1">
        <v>1</v>
      </c>
      <c r="N1149" s="1" t="s">
        <v>384</v>
      </c>
      <c r="O1149" s="1" t="s">
        <v>385</v>
      </c>
      <c r="P1149" s="1">
        <v>0</v>
      </c>
      <c r="Q1149" s="8">
        <v>477900</v>
      </c>
      <c r="R1149" s="8">
        <v>21511</v>
      </c>
      <c r="S1149" s="8">
        <v>74974</v>
      </c>
      <c r="T1149" s="8" t="s">
        <v>386</v>
      </c>
      <c r="U1149" s="9">
        <f>IF(R1149&gt;0,Q1149/R1149,"")</f>
        <v>22.21654037469202</v>
      </c>
      <c r="V1149" s="10">
        <f>SUMIFS(fct_world_monthly!$J$2:$J$361,fct_world_monthly!$C$2:$C$361,C1149,fct_world_monthly!$F$2:$F$361,F1149)</f>
        <v>25676517</v>
      </c>
      <c r="W1149" s="11">
        <f>IF(V1149&gt;0,Q1149/V1149,"")</f>
        <v>1.8612337491101305E-2</v>
      </c>
      <c r="X1149" s="1" t="s">
        <v>232</v>
      </c>
      <c r="Y1149" s="1" t="s">
        <v>166</v>
      </c>
      <c r="Z1149" s="19">
        <f>IF(U1149="","",SUMIFS(Unit_Value_Review_QC!$K$10:$K$53,Unit_Value_Review_QC!$I$10:$I$53,"PARTNER|"&amp;F1149&amp;"|"&amp;I1149))</f>
        <v>24.149636282520802</v>
      </c>
      <c r="AA1149" s="20">
        <f>IFERROR(U1149/Z1149,"")</f>
        <v>0.91995341523102225</v>
      </c>
      <c r="AB1149" s="4" t="str">
        <f>IF(OR(N1149&lt;&gt;"REPORTED",U1149=""),"NOT_APPLICABLE",IF(OR(AA1149&lt;Unit_Value_Review_QC!$I$6,AA1149&gt;Unit_Value_Review_QC!$I$5),"REVIEW","WITHIN_BAND"))</f>
        <v>WITHIN_BAND</v>
      </c>
    </row>
    <row r="1150" spans="1:28">
      <c r="A1150" s="1" t="s">
        <v>1536</v>
      </c>
      <c r="B1150" s="6">
        <v>44317</v>
      </c>
      <c r="C1150" s="1">
        <v>202105</v>
      </c>
      <c r="D1150" s="1">
        <v>2021</v>
      </c>
      <c r="E1150" s="1">
        <v>5</v>
      </c>
      <c r="F1150" s="4" t="s">
        <v>271</v>
      </c>
      <c r="G1150" s="4" t="s">
        <v>273</v>
      </c>
      <c r="H1150" s="1">
        <v>696</v>
      </c>
      <c r="I1150" s="4" t="s">
        <v>322</v>
      </c>
      <c r="J1150" s="1" t="s">
        <v>323</v>
      </c>
      <c r="K1150" s="1" t="s">
        <v>383</v>
      </c>
      <c r="L1150" s="1">
        <v>3</v>
      </c>
      <c r="M1150" s="1">
        <v>1</v>
      </c>
      <c r="N1150" s="1" t="s">
        <v>384</v>
      </c>
      <c r="O1150" s="1" t="s">
        <v>385</v>
      </c>
      <c r="P1150" s="1">
        <v>0</v>
      </c>
      <c r="Q1150" s="8">
        <v>104411</v>
      </c>
      <c r="R1150" s="8">
        <v>7393</v>
      </c>
      <c r="S1150" s="8">
        <v>32652</v>
      </c>
      <c r="T1150" s="8" t="s">
        <v>386</v>
      </c>
      <c r="U1150" s="9">
        <f>IF(R1150&gt;0,Q1150/R1150,"")</f>
        <v>14.122954145813608</v>
      </c>
      <c r="V1150" s="10">
        <f>SUMIFS(fct_world_monthly!$J$2:$J$361,fct_world_monthly!$C$2:$C$361,C1150,fct_world_monthly!$F$2:$F$361,F1150)</f>
        <v>25676517</v>
      </c>
      <c r="W1150" s="11">
        <f>IF(V1150&gt;0,Q1150/V1150,"")</f>
        <v>4.0664004389691947E-3</v>
      </c>
      <c r="X1150" s="1" t="s">
        <v>232</v>
      </c>
      <c r="Y1150" s="1" t="s">
        <v>166</v>
      </c>
      <c r="Z1150" s="19">
        <f>IF(U1150="","",SUMIFS(Unit_Value_Review_QC!$K$10:$K$53,Unit_Value_Review_QC!$I$10:$I$53,"PARTNER|"&amp;F1150&amp;"|"&amp;I1150))</f>
        <v>19.130986055641273</v>
      </c>
      <c r="AA1150" s="20">
        <f>IFERROR(U1150/Z1150,"")</f>
        <v>0.73822405728266605</v>
      </c>
      <c r="AB1150" s="4" t="str">
        <f>IF(OR(N1150&lt;&gt;"REPORTED",U1150=""),"NOT_APPLICABLE",IF(OR(AA1150&lt;Unit_Value_Review_QC!$I$6,AA1150&gt;Unit_Value_Review_QC!$I$5),"REVIEW","WITHIN_BAND"))</f>
        <v>WITHIN_BAND</v>
      </c>
    </row>
    <row r="1151" spans="1:28">
      <c r="A1151" s="1" t="s">
        <v>1537</v>
      </c>
      <c r="B1151" s="6">
        <v>44317</v>
      </c>
      <c r="C1151" s="1">
        <v>202105</v>
      </c>
      <c r="D1151" s="1">
        <v>2021</v>
      </c>
      <c r="E1151" s="1">
        <v>5</v>
      </c>
      <c r="F1151" s="4" t="s">
        <v>271</v>
      </c>
      <c r="G1151" s="4" t="s">
        <v>273</v>
      </c>
      <c r="H1151" s="1">
        <v>720</v>
      </c>
      <c r="I1151" s="4" t="s">
        <v>325</v>
      </c>
      <c r="J1151" s="1" t="s">
        <v>326</v>
      </c>
      <c r="K1151" s="1" t="s">
        <v>383</v>
      </c>
      <c r="L1151" s="1">
        <v>3</v>
      </c>
      <c r="M1151" s="1">
        <v>1</v>
      </c>
      <c r="N1151" s="1" t="s">
        <v>384</v>
      </c>
      <c r="O1151" s="1" t="s">
        <v>385</v>
      </c>
      <c r="P1151" s="1">
        <v>0</v>
      </c>
      <c r="Q1151" s="8">
        <v>8502588</v>
      </c>
      <c r="R1151" s="8">
        <v>329803</v>
      </c>
      <c r="S1151" s="8">
        <v>1128568</v>
      </c>
      <c r="T1151" s="8" t="s">
        <v>386</v>
      </c>
      <c r="U1151" s="9">
        <f>IF(R1151&gt;0,Q1151/R1151,"")</f>
        <v>25.7808085432819</v>
      </c>
      <c r="V1151" s="10">
        <f>SUMIFS(fct_world_monthly!$J$2:$J$361,fct_world_monthly!$C$2:$C$361,C1151,fct_world_monthly!$F$2:$F$361,F1151)</f>
        <v>25676517</v>
      </c>
      <c r="W1151" s="11">
        <f>IF(V1151&gt;0,Q1151/V1151,"")</f>
        <v>0.33114257669761049</v>
      </c>
      <c r="X1151" s="1" t="s">
        <v>232</v>
      </c>
      <c r="Y1151" s="1" t="s">
        <v>166</v>
      </c>
      <c r="Z1151" s="19">
        <f>IF(U1151="","",SUMIFS(Unit_Value_Review_QC!$K$10:$K$53,Unit_Value_Review_QC!$I$10:$I$53,"PARTNER|"&amp;F1151&amp;"|"&amp;I1151))</f>
        <v>27.635683246354834</v>
      </c>
      <c r="AA1151" s="20">
        <f>IFERROR(U1151/Z1151,"")</f>
        <v>0.93288117082042499</v>
      </c>
      <c r="AB1151" s="4" t="str">
        <f>IF(OR(N1151&lt;&gt;"REPORTED",U1151=""),"NOT_APPLICABLE",IF(OR(AA1151&lt;Unit_Value_Review_QC!$I$6,AA1151&gt;Unit_Value_Review_QC!$I$5),"REVIEW","WITHIN_BAND"))</f>
        <v>WITHIN_BAND</v>
      </c>
    </row>
    <row r="1152" spans="1:28">
      <c r="A1152" s="1" t="s">
        <v>1538</v>
      </c>
      <c r="B1152" s="6">
        <v>44317</v>
      </c>
      <c r="C1152" s="1">
        <v>202105</v>
      </c>
      <c r="D1152" s="1">
        <v>2021</v>
      </c>
      <c r="E1152" s="1">
        <v>5</v>
      </c>
      <c r="F1152" s="4" t="s">
        <v>278</v>
      </c>
      <c r="G1152" s="4" t="s">
        <v>279</v>
      </c>
      <c r="H1152" s="1">
        <v>52</v>
      </c>
      <c r="I1152" s="4" t="s">
        <v>296</v>
      </c>
      <c r="J1152" s="1" t="s">
        <v>297</v>
      </c>
      <c r="K1152" s="1" t="s">
        <v>383</v>
      </c>
      <c r="L1152" s="1">
        <v>3</v>
      </c>
      <c r="M1152" s="1">
        <v>1</v>
      </c>
      <c r="N1152" s="1" t="s">
        <v>384</v>
      </c>
      <c r="O1152" s="1" t="s">
        <v>385</v>
      </c>
      <c r="P1152" s="1">
        <v>0</v>
      </c>
      <c r="Q1152" s="8">
        <v>800757</v>
      </c>
      <c r="R1152" s="8">
        <v>29900</v>
      </c>
      <c r="S1152" s="8">
        <v>96441</v>
      </c>
      <c r="T1152" s="8" t="s">
        <v>386</v>
      </c>
      <c r="U1152" s="9">
        <f>IF(R1152&gt;0,Q1152/R1152,"")</f>
        <v>26.781170568561873</v>
      </c>
      <c r="V1152" s="10">
        <f>SUMIFS(fct_world_monthly!$J$2:$J$361,fct_world_monthly!$C$2:$C$361,C1152,fct_world_monthly!$F$2:$F$361,F1152)</f>
        <v>14184568</v>
      </c>
      <c r="W1152" s="11">
        <f>IF(V1152&gt;0,Q1152/V1152,"")</f>
        <v>5.6452688583818696E-2</v>
      </c>
      <c r="X1152" s="1" t="s">
        <v>232</v>
      </c>
      <c r="Y1152" s="1" t="s">
        <v>166</v>
      </c>
      <c r="Z1152" s="19">
        <f>IF(U1152="","",SUMIFS(Unit_Value_Review_QC!$K$10:$K$53,Unit_Value_Review_QC!$I$10:$I$53,"PARTNER|"&amp;F1152&amp;"|"&amp;I1152))</f>
        <v>35.036766549381447</v>
      </c>
      <c r="AA1152" s="20">
        <f>IFERROR(U1152/Z1152,"")</f>
        <v>0.76437334851707883</v>
      </c>
      <c r="AB1152" s="4" t="str">
        <f>IF(OR(N1152&lt;&gt;"REPORTED",U1152=""),"NOT_APPLICABLE",IF(OR(AA1152&lt;Unit_Value_Review_QC!$I$6,AA1152&gt;Unit_Value_Review_QC!$I$5),"REVIEW","WITHIN_BAND"))</f>
        <v>WITHIN_BAND</v>
      </c>
    </row>
    <row r="1153" spans="1:28">
      <c r="A1153" s="1" t="s">
        <v>1539</v>
      </c>
      <c r="B1153" s="6">
        <v>44317</v>
      </c>
      <c r="C1153" s="1">
        <v>202105</v>
      </c>
      <c r="D1153" s="1">
        <v>2021</v>
      </c>
      <c r="E1153" s="1">
        <v>5</v>
      </c>
      <c r="F1153" s="4" t="s">
        <v>278</v>
      </c>
      <c r="G1153" s="4" t="s">
        <v>279</v>
      </c>
      <c r="H1153" s="1">
        <v>204</v>
      </c>
      <c r="I1153" s="4" t="s">
        <v>301</v>
      </c>
      <c r="J1153" s="1" t="s">
        <v>302</v>
      </c>
      <c r="K1153" s="1" t="s">
        <v>383</v>
      </c>
      <c r="L1153" s="1">
        <v>3</v>
      </c>
      <c r="M1153" s="1">
        <v>1</v>
      </c>
      <c r="N1153" s="1" t="s">
        <v>384</v>
      </c>
      <c r="O1153" s="1" t="s">
        <v>385</v>
      </c>
      <c r="P1153" s="1">
        <v>0</v>
      </c>
      <c r="Q1153" s="8">
        <v>44418</v>
      </c>
      <c r="R1153" s="8">
        <v>837</v>
      </c>
      <c r="S1153" s="8">
        <v>2640</v>
      </c>
      <c r="T1153" s="8" t="s">
        <v>386</v>
      </c>
      <c r="U1153" s="9">
        <f>IF(R1153&gt;0,Q1153/R1153,"")</f>
        <v>53.068100358422939</v>
      </c>
      <c r="V1153" s="10">
        <f>SUMIFS(fct_world_monthly!$J$2:$J$361,fct_world_monthly!$C$2:$C$361,C1153,fct_world_monthly!$F$2:$F$361,F1153)</f>
        <v>14184568</v>
      </c>
      <c r="W1153" s="11">
        <f>IF(V1153&gt;0,Q1153/V1153,"")</f>
        <v>3.1314312850416028E-3</v>
      </c>
      <c r="X1153" s="1" t="s">
        <v>232</v>
      </c>
      <c r="Y1153" s="1" t="s">
        <v>166</v>
      </c>
      <c r="Z1153" s="19">
        <f>IF(U1153="","",SUMIFS(Unit_Value_Review_QC!$K$10:$K$53,Unit_Value_Review_QC!$I$10:$I$53,"PARTNER|"&amp;F1153&amp;"|"&amp;I1153))</f>
        <v>33.195880622110131</v>
      </c>
      <c r="AA1153" s="20">
        <f>IFERROR(U1153/Z1153,"")</f>
        <v>1.5986351126674707</v>
      </c>
      <c r="AB1153" s="4" t="str">
        <f>IF(OR(N1153&lt;&gt;"REPORTED",U1153=""),"NOT_APPLICABLE",IF(OR(AA1153&lt;Unit_Value_Review_QC!$I$6,AA1153&gt;Unit_Value_Review_QC!$I$5),"REVIEW","WITHIN_BAND"))</f>
        <v>WITHIN_BAND</v>
      </c>
    </row>
    <row r="1154" spans="1:28">
      <c r="A1154" s="1" t="s">
        <v>1540</v>
      </c>
      <c r="B1154" s="6">
        <v>44317</v>
      </c>
      <c r="C1154" s="1">
        <v>202105</v>
      </c>
      <c r="D1154" s="1">
        <v>2021</v>
      </c>
      <c r="E1154" s="1">
        <v>5</v>
      </c>
      <c r="F1154" s="4" t="s">
        <v>278</v>
      </c>
      <c r="G1154" s="4" t="s">
        <v>279</v>
      </c>
      <c r="H1154" s="1">
        <v>662</v>
      </c>
      <c r="I1154" s="4" t="s">
        <v>304</v>
      </c>
      <c r="J1154" s="1" t="s">
        <v>305</v>
      </c>
      <c r="K1154" s="1" t="s">
        <v>383</v>
      </c>
      <c r="L1154" s="1">
        <v>3</v>
      </c>
      <c r="M1154" s="1">
        <v>1</v>
      </c>
      <c r="N1154" s="1" t="s">
        <v>384</v>
      </c>
      <c r="O1154" s="1" t="s">
        <v>385</v>
      </c>
      <c r="P1154" s="1">
        <v>0</v>
      </c>
      <c r="Q1154" s="8">
        <v>17345</v>
      </c>
      <c r="R1154" s="8">
        <v>1723</v>
      </c>
      <c r="S1154" s="8">
        <v>5370</v>
      </c>
      <c r="T1154" s="8" t="s">
        <v>386</v>
      </c>
      <c r="U1154" s="9">
        <f>IF(R1154&gt;0,Q1154/R1154,"")</f>
        <v>10.066744051073709</v>
      </c>
      <c r="V1154" s="10">
        <f>SUMIFS(fct_world_monthly!$J$2:$J$361,fct_world_monthly!$C$2:$C$361,C1154,fct_world_monthly!$F$2:$F$361,F1154)</f>
        <v>14184568</v>
      </c>
      <c r="W1154" s="11">
        <f>IF(V1154&gt;0,Q1154/V1154,"")</f>
        <v>1.222807772503188E-3</v>
      </c>
      <c r="X1154" s="1" t="s">
        <v>232</v>
      </c>
      <c r="Y1154" s="1" t="s">
        <v>166</v>
      </c>
      <c r="Z1154" s="19">
        <f>IF(U1154="","",SUMIFS(Unit_Value_Review_QC!$K$10:$K$53,Unit_Value_Review_QC!$I$10:$I$53,"PARTNER|"&amp;F1154&amp;"|"&amp;I1154))</f>
        <v>11.552282298889692</v>
      </c>
      <c r="AA1154" s="20">
        <f>IFERROR(U1154/Z1154,"")</f>
        <v>0.87140737999808393</v>
      </c>
      <c r="AB1154" s="4" t="str">
        <f>IF(OR(N1154&lt;&gt;"REPORTED",U1154=""),"NOT_APPLICABLE",IF(OR(AA1154&lt;Unit_Value_Review_QC!$I$6,AA1154&gt;Unit_Value_Review_QC!$I$5),"REVIEW","WITHIN_BAND"))</f>
        <v>WITHIN_BAND</v>
      </c>
    </row>
    <row r="1155" spans="1:28">
      <c r="A1155" s="1" t="s">
        <v>1541</v>
      </c>
      <c r="B1155" s="6">
        <v>44317</v>
      </c>
      <c r="C1155" s="1">
        <v>202105</v>
      </c>
      <c r="D1155" s="1">
        <v>2021</v>
      </c>
      <c r="E1155" s="1">
        <v>5</v>
      </c>
      <c r="F1155" s="4" t="s">
        <v>278</v>
      </c>
      <c r="G1155" s="4" t="s">
        <v>279</v>
      </c>
      <c r="H1155" s="1">
        <v>664</v>
      </c>
      <c r="I1155" s="4" t="s">
        <v>307</v>
      </c>
      <c r="J1155" s="1" t="s">
        <v>308</v>
      </c>
      <c r="K1155" s="1" t="s">
        <v>383</v>
      </c>
      <c r="L1155" s="1">
        <v>3</v>
      </c>
      <c r="M1155" s="1">
        <v>1</v>
      </c>
      <c r="N1155" s="1" t="s">
        <v>384</v>
      </c>
      <c r="O1155" s="1" t="s">
        <v>385</v>
      </c>
      <c r="P1155" s="1">
        <v>0</v>
      </c>
      <c r="Q1155" s="8">
        <v>1010766</v>
      </c>
      <c r="R1155" s="8">
        <v>51150</v>
      </c>
      <c r="S1155" s="8">
        <v>275434</v>
      </c>
      <c r="T1155" s="8" t="s">
        <v>386</v>
      </c>
      <c r="U1155" s="9">
        <f>IF(R1155&gt;0,Q1155/R1155,"")</f>
        <v>19.760821114369502</v>
      </c>
      <c r="V1155" s="10">
        <f>SUMIFS(fct_world_monthly!$J$2:$J$361,fct_world_monthly!$C$2:$C$361,C1155,fct_world_monthly!$F$2:$F$361,F1155)</f>
        <v>14184568</v>
      </c>
      <c r="W1155" s="11">
        <f>IF(V1155&gt;0,Q1155/V1155,"")</f>
        <v>7.1258144766904424E-2</v>
      </c>
      <c r="X1155" s="1" t="s">
        <v>232</v>
      </c>
      <c r="Y1155" s="1" t="s">
        <v>166</v>
      </c>
      <c r="Z1155" s="19">
        <f>IF(U1155="","",SUMIFS(Unit_Value_Review_QC!$K$10:$K$53,Unit_Value_Review_QC!$I$10:$I$53,"PARTNER|"&amp;F1155&amp;"|"&amp;I1155))</f>
        <v>20.753901094655859</v>
      </c>
      <c r="AA1155" s="20">
        <f>IFERROR(U1155/Z1155,"")</f>
        <v>0.95214971991255781</v>
      </c>
      <c r="AB1155" s="4" t="str">
        <f>IF(OR(N1155&lt;&gt;"REPORTED",U1155=""),"NOT_APPLICABLE",IF(OR(AA1155&lt;Unit_Value_Review_QC!$I$6,AA1155&gt;Unit_Value_Review_QC!$I$5),"REVIEW","WITHIN_BAND"))</f>
        <v>WITHIN_BAND</v>
      </c>
    </row>
    <row r="1156" spans="1:28">
      <c r="A1156" s="1" t="s">
        <v>1542</v>
      </c>
      <c r="B1156" s="6">
        <v>44317</v>
      </c>
      <c r="C1156" s="1">
        <v>202105</v>
      </c>
      <c r="D1156" s="1">
        <v>2021</v>
      </c>
      <c r="E1156" s="1">
        <v>5</v>
      </c>
      <c r="F1156" s="4" t="s">
        <v>278</v>
      </c>
      <c r="G1156" s="4" t="s">
        <v>279</v>
      </c>
      <c r="H1156" s="1">
        <v>666</v>
      </c>
      <c r="I1156" s="4" t="s">
        <v>310</v>
      </c>
      <c r="J1156" s="1" t="s">
        <v>311</v>
      </c>
      <c r="K1156" s="1" t="s">
        <v>383</v>
      </c>
      <c r="L1156" s="1">
        <v>3</v>
      </c>
      <c r="M1156" s="1">
        <v>1</v>
      </c>
      <c r="N1156" s="1" t="s">
        <v>384</v>
      </c>
      <c r="O1156" s="1" t="s">
        <v>385</v>
      </c>
      <c r="P1156" s="1">
        <v>0</v>
      </c>
      <c r="Q1156" s="8">
        <v>3477764</v>
      </c>
      <c r="R1156" s="8">
        <v>236050</v>
      </c>
      <c r="S1156" s="8">
        <v>882859</v>
      </c>
      <c r="T1156" s="8" t="s">
        <v>386</v>
      </c>
      <c r="U1156" s="9">
        <f>IF(R1156&gt;0,Q1156/R1156,"")</f>
        <v>14.733166701969921</v>
      </c>
      <c r="V1156" s="10">
        <f>SUMIFS(fct_world_monthly!$J$2:$J$361,fct_world_monthly!$C$2:$C$361,C1156,fct_world_monthly!$F$2:$F$361,F1156)</f>
        <v>14184568</v>
      </c>
      <c r="W1156" s="11">
        <f>IF(V1156&gt;0,Q1156/V1156,"")</f>
        <v>0.2451794090591973</v>
      </c>
      <c r="X1156" s="1" t="s">
        <v>232</v>
      </c>
      <c r="Y1156" s="1" t="s">
        <v>166</v>
      </c>
      <c r="Z1156" s="19">
        <f>IF(U1156="","",SUMIFS(Unit_Value_Review_QC!$K$10:$K$53,Unit_Value_Review_QC!$I$10:$I$53,"PARTNER|"&amp;F1156&amp;"|"&amp;I1156))</f>
        <v>16.653214733323903</v>
      </c>
      <c r="AA1156" s="20">
        <f>IFERROR(U1156/Z1156,"")</f>
        <v>0.88470406092153053</v>
      </c>
      <c r="AB1156" s="4" t="str">
        <f>IF(OR(N1156&lt;&gt;"REPORTED",U1156=""),"NOT_APPLICABLE",IF(OR(AA1156&lt;Unit_Value_Review_QC!$I$6,AA1156&gt;Unit_Value_Review_QC!$I$5),"REVIEW","WITHIN_BAND"))</f>
        <v>WITHIN_BAND</v>
      </c>
    </row>
    <row r="1157" spans="1:28">
      <c r="A1157" s="1" t="s">
        <v>1543</v>
      </c>
      <c r="B1157" s="6">
        <v>44317</v>
      </c>
      <c r="C1157" s="1">
        <v>202105</v>
      </c>
      <c r="D1157" s="1">
        <v>2021</v>
      </c>
      <c r="E1157" s="1">
        <v>5</v>
      </c>
      <c r="F1157" s="4" t="s">
        <v>278</v>
      </c>
      <c r="G1157" s="4" t="s">
        <v>279</v>
      </c>
      <c r="H1157" s="1">
        <v>669</v>
      </c>
      <c r="I1157" s="4" t="s">
        <v>313</v>
      </c>
      <c r="J1157" s="1" t="s">
        <v>314</v>
      </c>
      <c r="K1157" s="1" t="s">
        <v>383</v>
      </c>
      <c r="L1157" s="1">
        <v>3</v>
      </c>
      <c r="M1157" s="1">
        <v>1</v>
      </c>
      <c r="N1157" s="1" t="s">
        <v>384</v>
      </c>
      <c r="O1157" s="1" t="s">
        <v>385</v>
      </c>
      <c r="P1157" s="1">
        <v>0</v>
      </c>
      <c r="Q1157" s="8">
        <v>77906</v>
      </c>
      <c r="R1157" s="8">
        <v>5090</v>
      </c>
      <c r="S1157" s="8">
        <v>12206</v>
      </c>
      <c r="T1157" s="8" t="s">
        <v>386</v>
      </c>
      <c r="U1157" s="9">
        <f>IF(R1157&gt;0,Q1157/R1157,"")</f>
        <v>15.305697445972495</v>
      </c>
      <c r="V1157" s="10">
        <f>SUMIFS(fct_world_monthly!$J$2:$J$361,fct_world_monthly!$C$2:$C$361,C1157,fct_world_monthly!$F$2:$F$361,F1157)</f>
        <v>14184568</v>
      </c>
      <c r="W1157" s="11">
        <f>IF(V1157&gt;0,Q1157/V1157,"")</f>
        <v>5.4923068506562908E-3</v>
      </c>
      <c r="X1157" s="1" t="s">
        <v>232</v>
      </c>
      <c r="Y1157" s="1" t="s">
        <v>166</v>
      </c>
      <c r="Z1157" s="19">
        <f>IF(U1157="","",SUMIFS(Unit_Value_Review_QC!$K$10:$K$53,Unit_Value_Review_QC!$I$10:$I$53,"PARTNER|"&amp;F1157&amp;"|"&amp;I1157))</f>
        <v>20.668787815742178</v>
      </c>
      <c r="AA1157" s="20">
        <f>IFERROR(U1157/Z1157,"")</f>
        <v>0.74052225909034985</v>
      </c>
      <c r="AB1157" s="4" t="str">
        <f>IF(OR(N1157&lt;&gt;"REPORTED",U1157=""),"NOT_APPLICABLE",IF(OR(AA1157&lt;Unit_Value_Review_QC!$I$6,AA1157&gt;Unit_Value_Review_QC!$I$5),"REVIEW","WITHIN_BAND"))</f>
        <v>WITHIN_BAND</v>
      </c>
    </row>
    <row r="1158" spans="1:28">
      <c r="A1158" s="1" t="s">
        <v>1544</v>
      </c>
      <c r="B1158" s="6">
        <v>44317</v>
      </c>
      <c r="C1158" s="1">
        <v>202105</v>
      </c>
      <c r="D1158" s="1">
        <v>2021</v>
      </c>
      <c r="E1158" s="1">
        <v>5</v>
      </c>
      <c r="F1158" s="4" t="s">
        <v>278</v>
      </c>
      <c r="G1158" s="4" t="s">
        <v>279</v>
      </c>
      <c r="H1158" s="1">
        <v>676</v>
      </c>
      <c r="I1158" s="4" t="s">
        <v>316</v>
      </c>
      <c r="J1158" s="1" t="s">
        <v>317</v>
      </c>
      <c r="K1158" s="1" t="s">
        <v>383</v>
      </c>
      <c r="L1158" s="1">
        <v>3</v>
      </c>
      <c r="M1158" s="1">
        <v>1</v>
      </c>
      <c r="N1158" s="1" t="s">
        <v>384</v>
      </c>
      <c r="O1158" s="1" t="s">
        <v>385</v>
      </c>
      <c r="P1158" s="1">
        <v>0</v>
      </c>
      <c r="Q1158" s="8">
        <v>30656</v>
      </c>
      <c r="R1158" s="8">
        <v>2295</v>
      </c>
      <c r="S1158" s="8">
        <v>8037</v>
      </c>
      <c r="T1158" s="8" t="s">
        <v>386</v>
      </c>
      <c r="U1158" s="9">
        <f>IF(R1158&gt;0,Q1158/R1158,"")</f>
        <v>13.357734204793028</v>
      </c>
      <c r="V1158" s="10">
        <f>SUMIFS(fct_world_monthly!$J$2:$J$361,fct_world_monthly!$C$2:$C$361,C1158,fct_world_monthly!$F$2:$F$361,F1158)</f>
        <v>14184568</v>
      </c>
      <c r="W1158" s="11">
        <f>IF(V1158&gt;0,Q1158/V1158,"")</f>
        <v>2.1612219702425903E-3</v>
      </c>
      <c r="X1158" s="1" t="s">
        <v>232</v>
      </c>
      <c r="Y1158" s="1" t="s">
        <v>166</v>
      </c>
      <c r="Z1158" s="19">
        <f>IF(U1158="","",SUMIFS(Unit_Value_Review_QC!$K$10:$K$53,Unit_Value_Review_QC!$I$10:$I$53,"PARTNER|"&amp;F1158&amp;"|"&amp;I1158))</f>
        <v>22.71683967704729</v>
      </c>
      <c r="AA1158" s="20">
        <f>IFERROR(U1158/Z1158,"")</f>
        <v>0.58801023358409565</v>
      </c>
      <c r="AB1158" s="4" t="str">
        <f>IF(OR(N1158&lt;&gt;"REPORTED",U1158=""),"NOT_APPLICABLE",IF(OR(AA1158&lt;Unit_Value_Review_QC!$I$6,AA1158&gt;Unit_Value_Review_QC!$I$5),"REVIEW","WITHIN_BAND"))</f>
        <v>WITHIN_BAND</v>
      </c>
    </row>
    <row r="1159" spans="1:28">
      <c r="A1159" s="1" t="s">
        <v>1545</v>
      </c>
      <c r="B1159" s="6">
        <v>44317</v>
      </c>
      <c r="C1159" s="1">
        <v>202105</v>
      </c>
      <c r="D1159" s="1">
        <v>2021</v>
      </c>
      <c r="E1159" s="1">
        <v>5</v>
      </c>
      <c r="F1159" s="4" t="s">
        <v>278</v>
      </c>
      <c r="G1159" s="4" t="s">
        <v>279</v>
      </c>
      <c r="H1159" s="1">
        <v>690</v>
      </c>
      <c r="I1159" s="4" t="s">
        <v>319</v>
      </c>
      <c r="J1159" s="1" t="s">
        <v>320</v>
      </c>
      <c r="K1159" s="1" t="s">
        <v>383</v>
      </c>
      <c r="L1159" s="1">
        <v>3</v>
      </c>
      <c r="M1159" s="1">
        <v>1</v>
      </c>
      <c r="N1159" s="1" t="s">
        <v>384</v>
      </c>
      <c r="O1159" s="1" t="s">
        <v>385</v>
      </c>
      <c r="P1159" s="1">
        <v>0</v>
      </c>
      <c r="Q1159" s="8">
        <v>659201</v>
      </c>
      <c r="R1159" s="8">
        <v>24125</v>
      </c>
      <c r="S1159" s="8">
        <v>73722</v>
      </c>
      <c r="T1159" s="8" t="s">
        <v>386</v>
      </c>
      <c r="U1159" s="9">
        <f>IF(R1159&gt;0,Q1159/R1159,"")</f>
        <v>27.324393782383421</v>
      </c>
      <c r="V1159" s="10">
        <f>SUMIFS(fct_world_monthly!$J$2:$J$361,fct_world_monthly!$C$2:$C$361,C1159,fct_world_monthly!$F$2:$F$361,F1159)</f>
        <v>14184568</v>
      </c>
      <c r="W1159" s="11">
        <f>IF(V1159&gt;0,Q1159/V1159,"")</f>
        <v>4.6473110777853793E-2</v>
      </c>
      <c r="X1159" s="1" t="s">
        <v>232</v>
      </c>
      <c r="Y1159" s="1" t="s">
        <v>166</v>
      </c>
      <c r="Z1159" s="19">
        <f>IF(U1159="","",SUMIFS(Unit_Value_Review_QC!$K$10:$K$53,Unit_Value_Review_QC!$I$10:$I$53,"PARTNER|"&amp;F1159&amp;"|"&amp;I1159))</f>
        <v>28.158453665195097</v>
      </c>
      <c r="AA1159" s="20">
        <f>IFERROR(U1159/Z1159,"")</f>
        <v>0.97037976968733175</v>
      </c>
      <c r="AB1159" s="4" t="str">
        <f>IF(OR(N1159&lt;&gt;"REPORTED",U1159=""),"NOT_APPLICABLE",IF(OR(AA1159&lt;Unit_Value_Review_QC!$I$6,AA1159&gt;Unit_Value_Review_QC!$I$5),"REVIEW","WITHIN_BAND"))</f>
        <v>WITHIN_BAND</v>
      </c>
    </row>
    <row r="1160" spans="1:28">
      <c r="A1160" s="1" t="s">
        <v>1546</v>
      </c>
      <c r="B1160" s="6">
        <v>44317</v>
      </c>
      <c r="C1160" s="1">
        <v>202105</v>
      </c>
      <c r="D1160" s="1">
        <v>2021</v>
      </c>
      <c r="E1160" s="1">
        <v>5</v>
      </c>
      <c r="F1160" s="4" t="s">
        <v>278</v>
      </c>
      <c r="G1160" s="4" t="s">
        <v>279</v>
      </c>
      <c r="H1160" s="1">
        <v>696</v>
      </c>
      <c r="I1160" s="4" t="s">
        <v>322</v>
      </c>
      <c r="J1160" s="1" t="s">
        <v>323</v>
      </c>
      <c r="K1160" s="1" t="s">
        <v>383</v>
      </c>
      <c r="L1160" s="1">
        <v>3</v>
      </c>
      <c r="M1160" s="1">
        <v>1</v>
      </c>
      <c r="N1160" s="1" t="s">
        <v>384</v>
      </c>
      <c r="O1160" s="1" t="s">
        <v>385</v>
      </c>
      <c r="P1160" s="1">
        <v>0</v>
      </c>
      <c r="Q1160" s="8">
        <v>199287</v>
      </c>
      <c r="R1160" s="8">
        <v>8363</v>
      </c>
      <c r="S1160" s="8">
        <v>26985</v>
      </c>
      <c r="T1160" s="8" t="s">
        <v>386</v>
      </c>
      <c r="U1160" s="9">
        <f>IF(R1160&gt;0,Q1160/R1160,"")</f>
        <v>23.829606600502213</v>
      </c>
      <c r="V1160" s="10">
        <f>SUMIFS(fct_world_monthly!$J$2:$J$361,fct_world_monthly!$C$2:$C$361,C1160,fct_world_monthly!$F$2:$F$361,F1160)</f>
        <v>14184568</v>
      </c>
      <c r="W1160" s="11">
        <f>IF(V1160&gt;0,Q1160/V1160,"")</f>
        <v>1.4049564287047726E-2</v>
      </c>
      <c r="X1160" s="1" t="s">
        <v>232</v>
      </c>
      <c r="Y1160" s="1" t="s">
        <v>166</v>
      </c>
      <c r="Z1160" s="19">
        <f>IF(U1160="","",SUMIFS(Unit_Value_Review_QC!$K$10:$K$53,Unit_Value_Review_QC!$I$10:$I$53,"PARTNER|"&amp;F1160&amp;"|"&amp;I1160))</f>
        <v>25.266638688646662</v>
      </c>
      <c r="AA1160" s="20">
        <f>IFERROR(U1160/Z1160,"")</f>
        <v>0.94312531611930772</v>
      </c>
      <c r="AB1160" s="4" t="str">
        <f>IF(OR(N1160&lt;&gt;"REPORTED",U1160=""),"NOT_APPLICABLE",IF(OR(AA1160&lt;Unit_Value_Review_QC!$I$6,AA1160&gt;Unit_Value_Review_QC!$I$5),"REVIEW","WITHIN_BAND"))</f>
        <v>WITHIN_BAND</v>
      </c>
    </row>
    <row r="1161" spans="1:28">
      <c r="A1161" s="1" t="s">
        <v>1547</v>
      </c>
      <c r="B1161" s="6">
        <v>44317</v>
      </c>
      <c r="C1161" s="1">
        <v>202105</v>
      </c>
      <c r="D1161" s="1">
        <v>2021</v>
      </c>
      <c r="E1161" s="1">
        <v>5</v>
      </c>
      <c r="F1161" s="4" t="s">
        <v>278</v>
      </c>
      <c r="G1161" s="4" t="s">
        <v>279</v>
      </c>
      <c r="H1161" s="1">
        <v>720</v>
      </c>
      <c r="I1161" s="4" t="s">
        <v>325</v>
      </c>
      <c r="J1161" s="1" t="s">
        <v>326</v>
      </c>
      <c r="K1161" s="1" t="s">
        <v>383</v>
      </c>
      <c r="L1161" s="1">
        <v>3</v>
      </c>
      <c r="M1161" s="1">
        <v>1</v>
      </c>
      <c r="N1161" s="1" t="s">
        <v>384</v>
      </c>
      <c r="O1161" s="1" t="s">
        <v>385</v>
      </c>
      <c r="P1161" s="1">
        <v>0</v>
      </c>
      <c r="Q1161" s="8">
        <v>816098</v>
      </c>
      <c r="R1161" s="8">
        <v>36220</v>
      </c>
      <c r="S1161" s="8">
        <v>108691</v>
      </c>
      <c r="T1161" s="8" t="s">
        <v>386</v>
      </c>
      <c r="U1161" s="9">
        <f>IF(R1161&gt;0,Q1161/R1161,"")</f>
        <v>22.531695196024295</v>
      </c>
      <c r="V1161" s="10">
        <f>SUMIFS(fct_world_monthly!$J$2:$J$361,fct_world_monthly!$C$2:$C$361,C1161,fct_world_monthly!$F$2:$F$361,F1161)</f>
        <v>14184568</v>
      </c>
      <c r="W1161" s="11">
        <f>IF(V1161&gt;0,Q1161/V1161,"")</f>
        <v>5.7534216057901801E-2</v>
      </c>
      <c r="X1161" s="1" t="s">
        <v>232</v>
      </c>
      <c r="Y1161" s="1" t="s">
        <v>166</v>
      </c>
      <c r="Z1161" s="19">
        <f>IF(U1161="","",SUMIFS(Unit_Value_Review_QC!$K$10:$K$53,Unit_Value_Review_QC!$I$10:$I$53,"PARTNER|"&amp;F1161&amp;"|"&amp;I1161))</f>
        <v>23.211497613909994</v>
      </c>
      <c r="AA1161" s="20">
        <f>IFERROR(U1161/Z1161,"")</f>
        <v>0.97071268604924854</v>
      </c>
      <c r="AB1161" s="4" t="str">
        <f>IF(OR(N1161&lt;&gt;"REPORTED",U1161=""),"NOT_APPLICABLE",IF(OR(AA1161&lt;Unit_Value_Review_QC!$I$6,AA1161&gt;Unit_Value_Review_QC!$I$5),"REVIEW","WITHIN_BAND"))</f>
        <v>WITHIN_BAND</v>
      </c>
    </row>
    <row r="1162" spans="1:28">
      <c r="A1162" s="1" t="s">
        <v>1548</v>
      </c>
      <c r="B1162" s="6">
        <v>44348</v>
      </c>
      <c r="C1162" s="1">
        <v>202106</v>
      </c>
      <c r="D1162" s="1">
        <v>2021</v>
      </c>
      <c r="E1162" s="1">
        <v>6</v>
      </c>
      <c r="F1162" s="4" t="s">
        <v>256</v>
      </c>
      <c r="G1162" s="4" t="s">
        <v>258</v>
      </c>
      <c r="H1162" s="1">
        <v>52</v>
      </c>
      <c r="I1162" s="4" t="s">
        <v>296</v>
      </c>
      <c r="J1162" s="1" t="s">
        <v>297</v>
      </c>
      <c r="K1162" s="1" t="s">
        <v>383</v>
      </c>
      <c r="L1162" s="1">
        <v>3</v>
      </c>
      <c r="M1162" s="1">
        <v>1</v>
      </c>
      <c r="N1162" s="1" t="s">
        <v>384</v>
      </c>
      <c r="O1162" s="1" t="s">
        <v>385</v>
      </c>
      <c r="P1162" s="1">
        <v>0</v>
      </c>
      <c r="Q1162" s="8">
        <v>14075227</v>
      </c>
      <c r="R1162" s="8">
        <v>765177</v>
      </c>
      <c r="S1162" s="8">
        <v>3878406</v>
      </c>
      <c r="T1162" s="8" t="s">
        <v>386</v>
      </c>
      <c r="U1162" s="9">
        <f>IF(R1162&gt;0,Q1162/R1162,"")</f>
        <v>18.394733506103815</v>
      </c>
      <c r="V1162" s="10">
        <f>SUMIFS(fct_world_monthly!$J$2:$J$361,fct_world_monthly!$C$2:$C$361,C1162,fct_world_monthly!$F$2:$F$361,F1162)</f>
        <v>124862822</v>
      </c>
      <c r="W1162" s="11">
        <f>IF(V1162&gt;0,Q1162/V1162,"")</f>
        <v>0.11272552369511558</v>
      </c>
      <c r="X1162" s="1" t="s">
        <v>232</v>
      </c>
      <c r="Y1162" s="1" t="s">
        <v>166</v>
      </c>
      <c r="Z1162" s="19">
        <f>IF(U1162="","",SUMIFS(Unit_Value_Review_QC!$K$10:$K$53,Unit_Value_Review_QC!$I$10:$I$53,"PARTNER|"&amp;F1162&amp;"|"&amp;I1162))</f>
        <v>20.461444760337919</v>
      </c>
      <c r="AA1162" s="20">
        <f>IFERROR(U1162/Z1162,"")</f>
        <v>0.89899485210153984</v>
      </c>
      <c r="AB1162" s="4" t="str">
        <f>IF(OR(N1162&lt;&gt;"REPORTED",U1162=""),"NOT_APPLICABLE",IF(OR(AA1162&lt;Unit_Value_Review_QC!$I$6,AA1162&gt;Unit_Value_Review_QC!$I$5),"REVIEW","WITHIN_BAND"))</f>
        <v>WITHIN_BAND</v>
      </c>
    </row>
    <row r="1163" spans="1:28">
      <c r="A1163" s="1" t="s">
        <v>1549</v>
      </c>
      <c r="B1163" s="6">
        <v>44348</v>
      </c>
      <c r="C1163" s="1">
        <v>202106</v>
      </c>
      <c r="D1163" s="1">
        <v>2021</v>
      </c>
      <c r="E1163" s="1">
        <v>6</v>
      </c>
      <c r="F1163" s="4" t="s">
        <v>256</v>
      </c>
      <c r="G1163" s="4" t="s">
        <v>258</v>
      </c>
      <c r="H1163" s="1">
        <v>204</v>
      </c>
      <c r="I1163" s="4" t="s">
        <v>301</v>
      </c>
      <c r="J1163" s="1" t="s">
        <v>302</v>
      </c>
      <c r="K1163" s="1" t="s">
        <v>383</v>
      </c>
      <c r="L1163" s="1">
        <v>3</v>
      </c>
      <c r="M1163" s="1">
        <v>1</v>
      </c>
      <c r="N1163" s="1" t="s">
        <v>384</v>
      </c>
      <c r="O1163" s="1" t="s">
        <v>385</v>
      </c>
      <c r="P1163" s="1">
        <v>0</v>
      </c>
      <c r="Q1163" s="8">
        <v>1190563</v>
      </c>
      <c r="R1163" s="8">
        <v>202229</v>
      </c>
      <c r="S1163" s="8">
        <v>1379833</v>
      </c>
      <c r="T1163" s="8" t="s">
        <v>386</v>
      </c>
      <c r="U1163" s="9">
        <f>IF(R1163&gt;0,Q1163/R1163,"")</f>
        <v>5.8872021322362276</v>
      </c>
      <c r="V1163" s="10">
        <f>SUMIFS(fct_world_monthly!$J$2:$J$361,fct_world_monthly!$C$2:$C$361,C1163,fct_world_monthly!$F$2:$F$361,F1163)</f>
        <v>124862822</v>
      </c>
      <c r="W1163" s="11">
        <f>IF(V1163&gt;0,Q1163/V1163,"")</f>
        <v>9.5349679026155605E-3</v>
      </c>
      <c r="X1163" s="1" t="s">
        <v>232</v>
      </c>
      <c r="Y1163" s="1" t="s">
        <v>166</v>
      </c>
      <c r="Z1163" s="19">
        <f>IF(U1163="","",SUMIFS(Unit_Value_Review_QC!$K$10:$K$53,Unit_Value_Review_QC!$I$10:$I$53,"PARTNER|"&amp;F1163&amp;"|"&amp;I1163))</f>
        <v>7.8392981154747989</v>
      </c>
      <c r="AA1163" s="20">
        <f>IFERROR(U1163/Z1163,"")</f>
        <v>0.75098587214266954</v>
      </c>
      <c r="AB1163" s="4" t="str">
        <f>IF(OR(N1163&lt;&gt;"REPORTED",U1163=""),"NOT_APPLICABLE",IF(OR(AA1163&lt;Unit_Value_Review_QC!$I$6,AA1163&gt;Unit_Value_Review_QC!$I$5),"REVIEW","WITHIN_BAND"))</f>
        <v>WITHIN_BAND</v>
      </c>
    </row>
    <row r="1164" spans="1:28">
      <c r="A1164" s="1" t="s">
        <v>1550</v>
      </c>
      <c r="B1164" s="6">
        <v>44348</v>
      </c>
      <c r="C1164" s="1">
        <v>202106</v>
      </c>
      <c r="D1164" s="1">
        <v>2021</v>
      </c>
      <c r="E1164" s="1">
        <v>6</v>
      </c>
      <c r="F1164" s="4" t="s">
        <v>256</v>
      </c>
      <c r="G1164" s="4" t="s">
        <v>258</v>
      </c>
      <c r="H1164" s="1">
        <v>662</v>
      </c>
      <c r="I1164" s="4" t="s">
        <v>304</v>
      </c>
      <c r="J1164" s="1" t="s">
        <v>305</v>
      </c>
      <c r="K1164" s="1" t="s">
        <v>383</v>
      </c>
      <c r="L1164" s="1">
        <v>3</v>
      </c>
      <c r="M1164" s="1">
        <v>1</v>
      </c>
      <c r="N1164" s="1" t="s">
        <v>384</v>
      </c>
      <c r="O1164" s="1" t="s">
        <v>385</v>
      </c>
      <c r="P1164" s="1">
        <v>0</v>
      </c>
      <c r="Q1164" s="8">
        <v>3634772</v>
      </c>
      <c r="R1164" s="8">
        <v>385532</v>
      </c>
      <c r="S1164" s="8">
        <v>1573035</v>
      </c>
      <c r="T1164" s="8" t="s">
        <v>386</v>
      </c>
      <c r="U1164" s="9">
        <f>IF(R1164&gt;0,Q1164/R1164,"")</f>
        <v>9.4279385368789104</v>
      </c>
      <c r="V1164" s="10">
        <f>SUMIFS(fct_world_monthly!$J$2:$J$361,fct_world_monthly!$C$2:$C$361,C1164,fct_world_monthly!$F$2:$F$361,F1164)</f>
        <v>124862822</v>
      </c>
      <c r="W1164" s="11">
        <f>IF(V1164&gt;0,Q1164/V1164,"")</f>
        <v>2.9110122146686707E-2</v>
      </c>
      <c r="X1164" s="1" t="s">
        <v>232</v>
      </c>
      <c r="Y1164" s="1" t="s">
        <v>166</v>
      </c>
      <c r="Z1164" s="19">
        <f>IF(U1164="","",SUMIFS(Unit_Value_Review_QC!$K$10:$K$53,Unit_Value_Review_QC!$I$10:$I$53,"PARTNER|"&amp;F1164&amp;"|"&amp;I1164))</f>
        <v>10.235891461787936</v>
      </c>
      <c r="AA1164" s="20">
        <f>IFERROR(U1164/Z1164,"")</f>
        <v>0.92106667719902746</v>
      </c>
      <c r="AB1164" s="4" t="str">
        <f>IF(OR(N1164&lt;&gt;"REPORTED",U1164=""),"NOT_APPLICABLE",IF(OR(AA1164&lt;Unit_Value_Review_QC!$I$6,AA1164&gt;Unit_Value_Review_QC!$I$5),"REVIEW","WITHIN_BAND"))</f>
        <v>WITHIN_BAND</v>
      </c>
    </row>
    <row r="1165" spans="1:28">
      <c r="A1165" s="1" t="s">
        <v>1551</v>
      </c>
      <c r="B1165" s="6">
        <v>44348</v>
      </c>
      <c r="C1165" s="1">
        <v>202106</v>
      </c>
      <c r="D1165" s="1">
        <v>2021</v>
      </c>
      <c r="E1165" s="1">
        <v>6</v>
      </c>
      <c r="F1165" s="4" t="s">
        <v>256</v>
      </c>
      <c r="G1165" s="4" t="s">
        <v>258</v>
      </c>
      <c r="H1165" s="1">
        <v>664</v>
      </c>
      <c r="I1165" s="4" t="s">
        <v>307</v>
      </c>
      <c r="J1165" s="1" t="s">
        <v>308</v>
      </c>
      <c r="K1165" s="1" t="s">
        <v>383</v>
      </c>
      <c r="L1165" s="1">
        <v>3</v>
      </c>
      <c r="M1165" s="1">
        <v>1</v>
      </c>
      <c r="N1165" s="1" t="s">
        <v>384</v>
      </c>
      <c r="O1165" s="1" t="s">
        <v>385</v>
      </c>
      <c r="P1165" s="1">
        <v>0</v>
      </c>
      <c r="Q1165" s="8">
        <v>4780152</v>
      </c>
      <c r="R1165" s="8">
        <v>359894</v>
      </c>
      <c r="S1165" s="8">
        <v>2289711</v>
      </c>
      <c r="T1165" s="8" t="s">
        <v>386</v>
      </c>
      <c r="U1165" s="9">
        <f>IF(R1165&gt;0,Q1165/R1165,"")</f>
        <v>13.282110843748438</v>
      </c>
      <c r="V1165" s="10">
        <f>SUMIFS(fct_world_monthly!$J$2:$J$361,fct_world_monthly!$C$2:$C$361,C1165,fct_world_monthly!$F$2:$F$361,F1165)</f>
        <v>124862822</v>
      </c>
      <c r="W1165" s="11">
        <f>IF(V1165&gt;0,Q1165/V1165,"")</f>
        <v>3.8283228934229918E-2</v>
      </c>
      <c r="X1165" s="1" t="s">
        <v>232</v>
      </c>
      <c r="Y1165" s="1" t="s">
        <v>166</v>
      </c>
      <c r="Z1165" s="19">
        <f>IF(U1165="","",SUMIFS(Unit_Value_Review_QC!$K$10:$K$53,Unit_Value_Review_QC!$I$10:$I$53,"PARTNER|"&amp;F1165&amp;"|"&amp;I1165))</f>
        <v>13.594059812928137</v>
      </c>
      <c r="AA1165" s="20">
        <f>IFERROR(U1165/Z1165,"")</f>
        <v>0.97705255284495429</v>
      </c>
      <c r="AB1165" s="4" t="str">
        <f>IF(OR(N1165&lt;&gt;"REPORTED",U1165=""),"NOT_APPLICABLE",IF(OR(AA1165&lt;Unit_Value_Review_QC!$I$6,AA1165&gt;Unit_Value_Review_QC!$I$5),"REVIEW","WITHIN_BAND"))</f>
        <v>WITHIN_BAND</v>
      </c>
    </row>
    <row r="1166" spans="1:28">
      <c r="A1166" s="1" t="s">
        <v>1552</v>
      </c>
      <c r="B1166" s="6">
        <v>44348</v>
      </c>
      <c r="C1166" s="1">
        <v>202106</v>
      </c>
      <c r="D1166" s="1">
        <v>2021</v>
      </c>
      <c r="E1166" s="1">
        <v>6</v>
      </c>
      <c r="F1166" s="4" t="s">
        <v>256</v>
      </c>
      <c r="G1166" s="4" t="s">
        <v>258</v>
      </c>
      <c r="H1166" s="1">
        <v>666</v>
      </c>
      <c r="I1166" s="4" t="s">
        <v>310</v>
      </c>
      <c r="J1166" s="1" t="s">
        <v>311</v>
      </c>
      <c r="K1166" s="1" t="s">
        <v>383</v>
      </c>
      <c r="L1166" s="1">
        <v>3</v>
      </c>
      <c r="M1166" s="1">
        <v>1</v>
      </c>
      <c r="N1166" s="1" t="s">
        <v>384</v>
      </c>
      <c r="O1166" s="1" t="s">
        <v>385</v>
      </c>
      <c r="P1166" s="1">
        <v>0</v>
      </c>
      <c r="Q1166" s="8">
        <v>23586762</v>
      </c>
      <c r="R1166" s="8">
        <v>2616473</v>
      </c>
      <c r="S1166" s="8">
        <v>15784374</v>
      </c>
      <c r="T1166" s="8" t="s">
        <v>386</v>
      </c>
      <c r="U1166" s="9">
        <f>IF(R1166&gt;0,Q1166/R1166,"")</f>
        <v>9.0147163758234843</v>
      </c>
      <c r="V1166" s="10">
        <f>SUMIFS(fct_world_monthly!$J$2:$J$361,fct_world_monthly!$C$2:$C$361,C1166,fct_world_monthly!$F$2:$F$361,F1166)</f>
        <v>124862822</v>
      </c>
      <c r="W1166" s="11">
        <f>IF(V1166&gt;0,Q1166/V1166,"")</f>
        <v>0.18890140093101532</v>
      </c>
      <c r="X1166" s="1" t="s">
        <v>232</v>
      </c>
      <c r="Y1166" s="1" t="s">
        <v>166</v>
      </c>
      <c r="Z1166" s="19">
        <f>IF(U1166="","",SUMIFS(Unit_Value_Review_QC!$K$10:$K$53,Unit_Value_Review_QC!$I$10:$I$53,"PARTNER|"&amp;F1166&amp;"|"&amp;I1166))</f>
        <v>10.323147527272614</v>
      </c>
      <c r="AA1166" s="20">
        <f>IFERROR(U1166/Z1166,"")</f>
        <v>0.87325269274778849</v>
      </c>
      <c r="AB1166" s="4" t="str">
        <f>IF(OR(N1166&lt;&gt;"REPORTED",U1166=""),"NOT_APPLICABLE",IF(OR(AA1166&lt;Unit_Value_Review_QC!$I$6,AA1166&gt;Unit_Value_Review_QC!$I$5),"REVIEW","WITHIN_BAND"))</f>
        <v>WITHIN_BAND</v>
      </c>
    </row>
    <row r="1167" spans="1:28">
      <c r="A1167" s="1" t="s">
        <v>1553</v>
      </c>
      <c r="B1167" s="6">
        <v>44348</v>
      </c>
      <c r="C1167" s="1">
        <v>202106</v>
      </c>
      <c r="D1167" s="1">
        <v>2021</v>
      </c>
      <c r="E1167" s="1">
        <v>6</v>
      </c>
      <c r="F1167" s="4" t="s">
        <v>256</v>
      </c>
      <c r="G1167" s="4" t="s">
        <v>258</v>
      </c>
      <c r="H1167" s="1">
        <v>669</v>
      </c>
      <c r="I1167" s="4" t="s">
        <v>313</v>
      </c>
      <c r="J1167" s="1" t="s">
        <v>314</v>
      </c>
      <c r="K1167" s="1" t="s">
        <v>383</v>
      </c>
      <c r="L1167" s="1">
        <v>3</v>
      </c>
      <c r="M1167" s="1">
        <v>1</v>
      </c>
      <c r="N1167" s="1" t="s">
        <v>384</v>
      </c>
      <c r="O1167" s="1" t="s">
        <v>385</v>
      </c>
      <c r="P1167" s="1">
        <v>0</v>
      </c>
      <c r="Q1167" s="8">
        <v>1640722</v>
      </c>
      <c r="R1167" s="8">
        <v>138775</v>
      </c>
      <c r="S1167" s="8">
        <v>870183</v>
      </c>
      <c r="T1167" s="8" t="s">
        <v>386</v>
      </c>
      <c r="U1167" s="9">
        <f>IF(R1167&gt;0,Q1167/R1167,"")</f>
        <v>11.822893172401368</v>
      </c>
      <c r="V1167" s="10">
        <f>SUMIFS(fct_world_monthly!$J$2:$J$361,fct_world_monthly!$C$2:$C$361,C1167,fct_world_monthly!$F$2:$F$361,F1167)</f>
        <v>124862822</v>
      </c>
      <c r="W1167" s="11">
        <f>IF(V1167&gt;0,Q1167/V1167,"")</f>
        <v>1.3140196366857702E-2</v>
      </c>
      <c r="X1167" s="1" t="s">
        <v>232</v>
      </c>
      <c r="Y1167" s="1" t="s">
        <v>166</v>
      </c>
      <c r="Z1167" s="19">
        <f>IF(U1167="","",SUMIFS(Unit_Value_Review_QC!$K$10:$K$53,Unit_Value_Review_QC!$I$10:$I$53,"PARTNER|"&amp;F1167&amp;"|"&amp;I1167))</f>
        <v>13.552232139720488</v>
      </c>
      <c r="AA1167" s="20">
        <f>IFERROR(U1167/Z1167,"")</f>
        <v>0.87239452885030155</v>
      </c>
      <c r="AB1167" s="4" t="str">
        <f>IF(OR(N1167&lt;&gt;"REPORTED",U1167=""),"NOT_APPLICABLE",IF(OR(AA1167&lt;Unit_Value_Review_QC!$I$6,AA1167&gt;Unit_Value_Review_QC!$I$5),"REVIEW","WITHIN_BAND"))</f>
        <v>WITHIN_BAND</v>
      </c>
    </row>
    <row r="1168" spans="1:28">
      <c r="A1168" s="1" t="s">
        <v>1554</v>
      </c>
      <c r="B1168" s="6">
        <v>44348</v>
      </c>
      <c r="C1168" s="1">
        <v>202106</v>
      </c>
      <c r="D1168" s="1">
        <v>2021</v>
      </c>
      <c r="E1168" s="1">
        <v>6</v>
      </c>
      <c r="F1168" s="4" t="s">
        <v>256</v>
      </c>
      <c r="G1168" s="4" t="s">
        <v>258</v>
      </c>
      <c r="H1168" s="1">
        <v>676</v>
      </c>
      <c r="I1168" s="4" t="s">
        <v>316</v>
      </c>
      <c r="J1168" s="1" t="s">
        <v>317</v>
      </c>
      <c r="K1168" s="1" t="s">
        <v>383</v>
      </c>
      <c r="L1168" s="1">
        <v>3</v>
      </c>
      <c r="M1168" s="1">
        <v>1</v>
      </c>
      <c r="N1168" s="1" t="s">
        <v>384</v>
      </c>
      <c r="O1168" s="1" t="s">
        <v>385</v>
      </c>
      <c r="P1168" s="1">
        <v>0</v>
      </c>
      <c r="Q1168" s="8">
        <v>155044</v>
      </c>
      <c r="R1168" s="8">
        <v>9606</v>
      </c>
      <c r="S1168" s="8">
        <v>74958</v>
      </c>
      <c r="T1168" s="8" t="s">
        <v>386</v>
      </c>
      <c r="U1168" s="9">
        <f>IF(R1168&gt;0,Q1168/R1168,"")</f>
        <v>16.140328961066</v>
      </c>
      <c r="V1168" s="10">
        <f>SUMIFS(fct_world_monthly!$J$2:$J$361,fct_world_monthly!$C$2:$C$361,C1168,fct_world_monthly!$F$2:$F$361,F1168)</f>
        <v>124862822</v>
      </c>
      <c r="W1168" s="11">
        <f>IF(V1168&gt;0,Q1168/V1168,"")</f>
        <v>1.2417146874992141E-3</v>
      </c>
      <c r="X1168" s="1" t="s">
        <v>232</v>
      </c>
      <c r="Y1168" s="1" t="s">
        <v>166</v>
      </c>
      <c r="Z1168" s="19">
        <f>IF(U1168="","",SUMIFS(Unit_Value_Review_QC!$K$10:$K$53,Unit_Value_Review_QC!$I$10:$I$53,"PARTNER|"&amp;F1168&amp;"|"&amp;I1168))</f>
        <v>16.294942108470444</v>
      </c>
      <c r="AA1168" s="20">
        <f>IFERROR(U1168/Z1168,"")</f>
        <v>0.99051158657850813</v>
      </c>
      <c r="AB1168" s="4" t="str">
        <f>IF(OR(N1168&lt;&gt;"REPORTED",U1168=""),"NOT_APPLICABLE",IF(OR(AA1168&lt;Unit_Value_Review_QC!$I$6,AA1168&gt;Unit_Value_Review_QC!$I$5),"REVIEW","WITHIN_BAND"))</f>
        <v>WITHIN_BAND</v>
      </c>
    </row>
    <row r="1169" spans="1:28">
      <c r="A1169" s="1" t="s">
        <v>1555</v>
      </c>
      <c r="B1169" s="6">
        <v>44348</v>
      </c>
      <c r="C1169" s="1">
        <v>202106</v>
      </c>
      <c r="D1169" s="1">
        <v>2021</v>
      </c>
      <c r="E1169" s="1">
        <v>6</v>
      </c>
      <c r="F1169" s="4" t="s">
        <v>256</v>
      </c>
      <c r="G1169" s="4" t="s">
        <v>258</v>
      </c>
      <c r="H1169" s="1">
        <v>690</v>
      </c>
      <c r="I1169" s="4" t="s">
        <v>319</v>
      </c>
      <c r="J1169" s="1" t="s">
        <v>320</v>
      </c>
      <c r="K1169" s="1" t="s">
        <v>383</v>
      </c>
      <c r="L1169" s="1">
        <v>3</v>
      </c>
      <c r="M1169" s="1">
        <v>1</v>
      </c>
      <c r="N1169" s="1" t="s">
        <v>384</v>
      </c>
      <c r="O1169" s="1" t="s">
        <v>385</v>
      </c>
      <c r="P1169" s="1">
        <v>0</v>
      </c>
      <c r="Q1169" s="8">
        <v>3025549</v>
      </c>
      <c r="R1169" s="8">
        <v>123163</v>
      </c>
      <c r="S1169" s="8">
        <v>732272</v>
      </c>
      <c r="T1169" s="8" t="s">
        <v>386</v>
      </c>
      <c r="U1169" s="9">
        <f>IF(R1169&gt;0,Q1169/R1169,"")</f>
        <v>24.565405194741928</v>
      </c>
      <c r="V1169" s="10">
        <f>SUMIFS(fct_world_monthly!$J$2:$J$361,fct_world_monthly!$C$2:$C$361,C1169,fct_world_monthly!$F$2:$F$361,F1169)</f>
        <v>124862822</v>
      </c>
      <c r="W1169" s="11">
        <f>IF(V1169&gt;0,Q1169/V1169,"")</f>
        <v>2.4230983663015401E-2</v>
      </c>
      <c r="X1169" s="1" t="s">
        <v>232</v>
      </c>
      <c r="Y1169" s="1" t="s">
        <v>166</v>
      </c>
      <c r="Z1169" s="19">
        <f>IF(U1169="","",SUMIFS(Unit_Value_Review_QC!$K$10:$K$53,Unit_Value_Review_QC!$I$10:$I$53,"PARTNER|"&amp;F1169&amp;"|"&amp;I1169))</f>
        <v>21.029827109089425</v>
      </c>
      <c r="AA1169" s="20">
        <f>IFERROR(U1169/Z1169,"")</f>
        <v>1.1681220709667353</v>
      </c>
      <c r="AB1169" s="4" t="str">
        <f>IF(OR(N1169&lt;&gt;"REPORTED",U1169=""),"NOT_APPLICABLE",IF(OR(AA1169&lt;Unit_Value_Review_QC!$I$6,AA1169&gt;Unit_Value_Review_QC!$I$5),"REVIEW","WITHIN_BAND"))</f>
        <v>WITHIN_BAND</v>
      </c>
    </row>
    <row r="1170" spans="1:28">
      <c r="A1170" s="1" t="s">
        <v>1556</v>
      </c>
      <c r="B1170" s="6">
        <v>44348</v>
      </c>
      <c r="C1170" s="1">
        <v>202106</v>
      </c>
      <c r="D1170" s="1">
        <v>2021</v>
      </c>
      <c r="E1170" s="1">
        <v>6</v>
      </c>
      <c r="F1170" s="4" t="s">
        <v>256</v>
      </c>
      <c r="G1170" s="4" t="s">
        <v>258</v>
      </c>
      <c r="H1170" s="1">
        <v>696</v>
      </c>
      <c r="I1170" s="4" t="s">
        <v>322</v>
      </c>
      <c r="J1170" s="1" t="s">
        <v>323</v>
      </c>
      <c r="K1170" s="1" t="s">
        <v>383</v>
      </c>
      <c r="L1170" s="1">
        <v>3</v>
      </c>
      <c r="M1170" s="1">
        <v>1</v>
      </c>
      <c r="N1170" s="1" t="s">
        <v>384</v>
      </c>
      <c r="O1170" s="1" t="s">
        <v>385</v>
      </c>
      <c r="P1170" s="1">
        <v>0</v>
      </c>
      <c r="Q1170" s="8">
        <v>489533</v>
      </c>
      <c r="R1170" s="8">
        <v>31334</v>
      </c>
      <c r="S1170" s="8">
        <v>178323</v>
      </c>
      <c r="T1170" s="8" t="s">
        <v>386</v>
      </c>
      <c r="U1170" s="9">
        <f>IF(R1170&gt;0,Q1170/R1170,"")</f>
        <v>15.623061211463586</v>
      </c>
      <c r="V1170" s="10">
        <f>SUMIFS(fct_world_monthly!$J$2:$J$361,fct_world_monthly!$C$2:$C$361,C1170,fct_world_monthly!$F$2:$F$361,F1170)</f>
        <v>124862822</v>
      </c>
      <c r="W1170" s="11">
        <f>IF(V1170&gt;0,Q1170/V1170,"")</f>
        <v>3.9205665237968109E-3</v>
      </c>
      <c r="X1170" s="1" t="s">
        <v>232</v>
      </c>
      <c r="Y1170" s="1" t="s">
        <v>166</v>
      </c>
      <c r="Z1170" s="19">
        <f>IF(U1170="","",SUMIFS(Unit_Value_Review_QC!$K$10:$K$53,Unit_Value_Review_QC!$I$10:$I$53,"PARTNER|"&amp;F1170&amp;"|"&amp;I1170))</f>
        <v>18.09118149032647</v>
      </c>
      <c r="AA1170" s="20">
        <f>IFERROR(U1170/Z1170,"")</f>
        <v>0.86357329507845515</v>
      </c>
      <c r="AB1170" s="4" t="str">
        <f>IF(OR(N1170&lt;&gt;"REPORTED",U1170=""),"NOT_APPLICABLE",IF(OR(AA1170&lt;Unit_Value_Review_QC!$I$6,AA1170&gt;Unit_Value_Review_QC!$I$5),"REVIEW","WITHIN_BAND"))</f>
        <v>WITHIN_BAND</v>
      </c>
    </row>
    <row r="1171" spans="1:28">
      <c r="A1171" s="1" t="s">
        <v>1557</v>
      </c>
      <c r="B1171" s="6">
        <v>44348</v>
      </c>
      <c r="C1171" s="1">
        <v>202106</v>
      </c>
      <c r="D1171" s="1">
        <v>2021</v>
      </c>
      <c r="E1171" s="1">
        <v>6</v>
      </c>
      <c r="F1171" s="4" t="s">
        <v>256</v>
      </c>
      <c r="G1171" s="4" t="s">
        <v>258</v>
      </c>
      <c r="H1171" s="1">
        <v>720</v>
      </c>
      <c r="I1171" s="4" t="s">
        <v>325</v>
      </c>
      <c r="J1171" s="1" t="s">
        <v>326</v>
      </c>
      <c r="K1171" s="1" t="s">
        <v>383</v>
      </c>
      <c r="L1171" s="1">
        <v>3</v>
      </c>
      <c r="M1171" s="1">
        <v>1</v>
      </c>
      <c r="N1171" s="1" t="s">
        <v>384</v>
      </c>
      <c r="O1171" s="1" t="s">
        <v>385</v>
      </c>
      <c r="P1171" s="1">
        <v>0</v>
      </c>
      <c r="Q1171" s="8">
        <v>4115774</v>
      </c>
      <c r="R1171" s="8">
        <v>223430</v>
      </c>
      <c r="S1171" s="8">
        <v>1213727</v>
      </c>
      <c r="T1171" s="8" t="s">
        <v>386</v>
      </c>
      <c r="U1171" s="9">
        <f>IF(R1171&gt;0,Q1171/R1171,"")</f>
        <v>18.420865595488522</v>
      </c>
      <c r="V1171" s="10">
        <f>SUMIFS(fct_world_monthly!$J$2:$J$361,fct_world_monthly!$C$2:$C$361,C1171,fct_world_monthly!$F$2:$F$361,F1171)</f>
        <v>124862822</v>
      </c>
      <c r="W1171" s="11">
        <f>IF(V1171&gt;0,Q1171/V1171,"")</f>
        <v>3.2962365691206308E-2</v>
      </c>
      <c r="X1171" s="1" t="s">
        <v>232</v>
      </c>
      <c r="Y1171" s="1" t="s">
        <v>166</v>
      </c>
      <c r="Z1171" s="19">
        <f>IF(U1171="","",SUMIFS(Unit_Value_Review_QC!$K$10:$K$53,Unit_Value_Review_QC!$I$10:$I$53,"PARTNER|"&amp;F1171&amp;"|"&amp;I1171))</f>
        <v>18.213915185849537</v>
      </c>
      <c r="AA1171" s="20">
        <f>IFERROR(U1171/Z1171,"")</f>
        <v>1.0113622144128445</v>
      </c>
      <c r="AB1171" s="4" t="str">
        <f>IF(OR(N1171&lt;&gt;"REPORTED",U1171=""),"NOT_APPLICABLE",IF(OR(AA1171&lt;Unit_Value_Review_QC!$I$6,AA1171&gt;Unit_Value_Review_QC!$I$5),"REVIEW","WITHIN_BAND"))</f>
        <v>WITHIN_BAND</v>
      </c>
    </row>
    <row r="1172" spans="1:28">
      <c r="A1172" s="1" t="s">
        <v>1558</v>
      </c>
      <c r="B1172" s="6">
        <v>44348</v>
      </c>
      <c r="C1172" s="1">
        <v>202106</v>
      </c>
      <c r="D1172" s="1">
        <v>2021</v>
      </c>
      <c r="E1172" s="1">
        <v>6</v>
      </c>
      <c r="F1172" s="4" t="s">
        <v>265</v>
      </c>
      <c r="G1172" s="4" t="s">
        <v>266</v>
      </c>
      <c r="H1172" s="1">
        <v>52</v>
      </c>
      <c r="I1172" s="4" t="s">
        <v>296</v>
      </c>
      <c r="J1172" s="1" t="s">
        <v>297</v>
      </c>
      <c r="K1172" s="1" t="s">
        <v>383</v>
      </c>
      <c r="L1172" s="1">
        <v>3</v>
      </c>
      <c r="M1172" s="1">
        <v>1</v>
      </c>
      <c r="N1172" s="1" t="s">
        <v>384</v>
      </c>
      <c r="O1172" s="1" t="s">
        <v>385</v>
      </c>
      <c r="P1172" s="1">
        <v>0</v>
      </c>
      <c r="Q1172" s="8">
        <v>2273509</v>
      </c>
      <c r="R1172" s="8">
        <v>120805</v>
      </c>
      <c r="S1172" s="8">
        <v>408243</v>
      </c>
      <c r="T1172" s="8" t="s">
        <v>386</v>
      </c>
      <c r="U1172" s="9">
        <f>IF(R1172&gt;0,Q1172/R1172,"")</f>
        <v>18.81965978229378</v>
      </c>
      <c r="V1172" s="10">
        <f>SUMIFS(fct_world_monthly!$J$2:$J$361,fct_world_monthly!$C$2:$C$361,C1172,fct_world_monthly!$F$2:$F$361,F1172)</f>
        <v>18427333</v>
      </c>
      <c r="W1172" s="11">
        <f>IF(V1172&gt;0,Q1172/V1172,"")</f>
        <v>0.12337699655180703</v>
      </c>
      <c r="X1172" s="1" t="s">
        <v>232</v>
      </c>
      <c r="Y1172" s="1" t="s">
        <v>166</v>
      </c>
      <c r="Z1172" s="19">
        <f>IF(U1172="","",SUMIFS(Unit_Value_Review_QC!$K$10:$K$53,Unit_Value_Review_QC!$I$10:$I$53,"PARTNER|"&amp;F1172&amp;"|"&amp;I1172))</f>
        <v>19.213268245879746</v>
      </c>
      <c r="AA1172" s="20">
        <f>IFERROR(U1172/Z1172,"")</f>
        <v>0.97951371632619688</v>
      </c>
      <c r="AB1172" s="4" t="str">
        <f>IF(OR(N1172&lt;&gt;"REPORTED",U1172=""),"NOT_APPLICABLE",IF(OR(AA1172&lt;Unit_Value_Review_QC!$I$6,AA1172&gt;Unit_Value_Review_QC!$I$5),"REVIEW","WITHIN_BAND"))</f>
        <v>WITHIN_BAND</v>
      </c>
    </row>
    <row r="1173" spans="1:28">
      <c r="A1173" s="1" t="s">
        <v>1559</v>
      </c>
      <c r="B1173" s="6">
        <v>44348</v>
      </c>
      <c r="C1173" s="1">
        <v>202106</v>
      </c>
      <c r="D1173" s="1">
        <v>2021</v>
      </c>
      <c r="E1173" s="1">
        <v>6</v>
      </c>
      <c r="F1173" s="4" t="s">
        <v>265</v>
      </c>
      <c r="G1173" s="4" t="s">
        <v>266</v>
      </c>
      <c r="H1173" s="1">
        <v>204</v>
      </c>
      <c r="I1173" s="4" t="s">
        <v>301</v>
      </c>
      <c r="J1173" s="1" t="s">
        <v>302</v>
      </c>
      <c r="K1173" s="1" t="s">
        <v>383</v>
      </c>
      <c r="L1173" s="1">
        <v>3</v>
      </c>
      <c r="M1173" s="1">
        <v>1</v>
      </c>
      <c r="N1173" s="1" t="s">
        <v>384</v>
      </c>
      <c r="O1173" s="1" t="s">
        <v>385</v>
      </c>
      <c r="P1173" s="1">
        <v>0</v>
      </c>
      <c r="Q1173" s="8">
        <v>15568</v>
      </c>
      <c r="R1173" s="8">
        <v>967</v>
      </c>
      <c r="S1173" s="8">
        <v>2977</v>
      </c>
      <c r="T1173" s="8" t="s">
        <v>386</v>
      </c>
      <c r="U1173" s="9">
        <f>IF(R1173&gt;0,Q1173/R1173,"")</f>
        <v>16.099276111685626</v>
      </c>
      <c r="V1173" s="10">
        <f>SUMIFS(fct_world_monthly!$J$2:$J$361,fct_world_monthly!$C$2:$C$361,C1173,fct_world_monthly!$F$2:$F$361,F1173)</f>
        <v>18427333</v>
      </c>
      <c r="W1173" s="11">
        <f>IF(V1173&gt;0,Q1173/V1173,"")</f>
        <v>8.448319678165039E-4</v>
      </c>
      <c r="X1173" s="1" t="s">
        <v>232</v>
      </c>
      <c r="Y1173" s="1" t="s">
        <v>166</v>
      </c>
      <c r="Z1173" s="19">
        <f>IF(U1173="","",SUMIFS(Unit_Value_Review_QC!$K$10:$K$53,Unit_Value_Review_QC!$I$10:$I$53,"PARTNER|"&amp;F1173&amp;"|"&amp;I1173))</f>
        <v>16.024818561257973</v>
      </c>
      <c r="AA1173" s="20">
        <f>IFERROR(U1173/Z1173,"")</f>
        <v>1.0046463896076592</v>
      </c>
      <c r="AB1173" s="4" t="str">
        <f>IF(OR(N1173&lt;&gt;"REPORTED",U1173=""),"NOT_APPLICABLE",IF(OR(AA1173&lt;Unit_Value_Review_QC!$I$6,AA1173&gt;Unit_Value_Review_QC!$I$5),"REVIEW","WITHIN_BAND"))</f>
        <v>WITHIN_BAND</v>
      </c>
    </row>
    <row r="1174" spans="1:28">
      <c r="A1174" s="1" t="s">
        <v>1560</v>
      </c>
      <c r="B1174" s="6">
        <v>44348</v>
      </c>
      <c r="C1174" s="1">
        <v>202106</v>
      </c>
      <c r="D1174" s="1">
        <v>2021</v>
      </c>
      <c r="E1174" s="1">
        <v>6</v>
      </c>
      <c r="F1174" s="4" t="s">
        <v>265</v>
      </c>
      <c r="G1174" s="4" t="s">
        <v>266</v>
      </c>
      <c r="H1174" s="1">
        <v>662</v>
      </c>
      <c r="I1174" s="4" t="s">
        <v>304</v>
      </c>
      <c r="J1174" s="1" t="s">
        <v>305</v>
      </c>
      <c r="K1174" s="1" t="s">
        <v>383</v>
      </c>
      <c r="L1174" s="1">
        <v>3</v>
      </c>
      <c r="M1174" s="1">
        <v>1</v>
      </c>
      <c r="N1174" s="1" t="s">
        <v>384</v>
      </c>
      <c r="O1174" s="1" t="s">
        <v>385</v>
      </c>
      <c r="P1174" s="1">
        <v>0</v>
      </c>
      <c r="Q1174" s="8">
        <v>868058</v>
      </c>
      <c r="R1174" s="8">
        <v>58871</v>
      </c>
      <c r="S1174" s="8">
        <v>171079</v>
      </c>
      <c r="T1174" s="8" t="s">
        <v>386</v>
      </c>
      <c r="U1174" s="9">
        <f>IF(R1174&gt;0,Q1174/R1174,"")</f>
        <v>14.745086715020978</v>
      </c>
      <c r="V1174" s="10">
        <f>SUMIFS(fct_world_monthly!$J$2:$J$361,fct_world_monthly!$C$2:$C$361,C1174,fct_world_monthly!$F$2:$F$361,F1174)</f>
        <v>18427333</v>
      </c>
      <c r="W1174" s="11">
        <f>IF(V1174&gt;0,Q1174/V1174,"")</f>
        <v>4.7107088149978077E-2</v>
      </c>
      <c r="X1174" s="1" t="s">
        <v>232</v>
      </c>
      <c r="Y1174" s="1" t="s">
        <v>166</v>
      </c>
      <c r="Z1174" s="19">
        <f>IF(U1174="","",SUMIFS(Unit_Value_Review_QC!$K$10:$K$53,Unit_Value_Review_QC!$I$10:$I$53,"PARTNER|"&amp;F1174&amp;"|"&amp;I1174))</f>
        <v>13.24068828999865</v>
      </c>
      <c r="AA1174" s="20">
        <f>IFERROR(U1174/Z1174,"")</f>
        <v>1.113619352111678</v>
      </c>
      <c r="AB1174" s="4" t="str">
        <f>IF(OR(N1174&lt;&gt;"REPORTED",U1174=""),"NOT_APPLICABLE",IF(OR(AA1174&lt;Unit_Value_Review_QC!$I$6,AA1174&gt;Unit_Value_Review_QC!$I$5),"REVIEW","WITHIN_BAND"))</f>
        <v>WITHIN_BAND</v>
      </c>
    </row>
    <row r="1175" spans="1:28">
      <c r="A1175" s="1" t="s">
        <v>1561</v>
      </c>
      <c r="B1175" s="6">
        <v>44348</v>
      </c>
      <c r="C1175" s="1">
        <v>202106</v>
      </c>
      <c r="D1175" s="1">
        <v>2021</v>
      </c>
      <c r="E1175" s="1">
        <v>6</v>
      </c>
      <c r="F1175" s="4" t="s">
        <v>265</v>
      </c>
      <c r="G1175" s="4" t="s">
        <v>266</v>
      </c>
      <c r="H1175" s="1">
        <v>664</v>
      </c>
      <c r="I1175" s="4" t="s">
        <v>307</v>
      </c>
      <c r="J1175" s="1" t="s">
        <v>308</v>
      </c>
      <c r="K1175" s="1" t="s">
        <v>383</v>
      </c>
      <c r="L1175" s="1">
        <v>3</v>
      </c>
      <c r="M1175" s="1">
        <v>1</v>
      </c>
      <c r="N1175" s="1" t="s">
        <v>384</v>
      </c>
      <c r="O1175" s="1" t="s">
        <v>385</v>
      </c>
      <c r="P1175" s="1">
        <v>0</v>
      </c>
      <c r="Q1175" s="8">
        <v>243689</v>
      </c>
      <c r="R1175" s="8">
        <v>22936</v>
      </c>
      <c r="S1175" s="8">
        <v>56418</v>
      </c>
      <c r="T1175" s="8" t="s">
        <v>386</v>
      </c>
      <c r="U1175" s="9">
        <f>IF(R1175&gt;0,Q1175/R1175,"")</f>
        <v>10.624738402511335</v>
      </c>
      <c r="V1175" s="10">
        <f>SUMIFS(fct_world_monthly!$J$2:$J$361,fct_world_monthly!$C$2:$C$361,C1175,fct_world_monthly!$F$2:$F$361,F1175)</f>
        <v>18427333</v>
      </c>
      <c r="W1175" s="11">
        <f>IF(V1175&gt;0,Q1175/V1175,"")</f>
        <v>1.3224322803522355E-2</v>
      </c>
      <c r="X1175" s="1" t="s">
        <v>232</v>
      </c>
      <c r="Y1175" s="1" t="s">
        <v>166</v>
      </c>
      <c r="Z1175" s="19">
        <f>IF(U1175="","",SUMIFS(Unit_Value_Review_QC!$K$10:$K$53,Unit_Value_Review_QC!$I$10:$I$53,"PARTNER|"&amp;F1175&amp;"|"&amp;I1175))</f>
        <v>13.033767004833301</v>
      </c>
      <c r="AA1175" s="20">
        <f>IFERROR(U1175/Z1175,"")</f>
        <v>0.81517019588975104</v>
      </c>
      <c r="AB1175" s="4" t="str">
        <f>IF(OR(N1175&lt;&gt;"REPORTED",U1175=""),"NOT_APPLICABLE",IF(OR(AA1175&lt;Unit_Value_Review_QC!$I$6,AA1175&gt;Unit_Value_Review_QC!$I$5),"REVIEW","WITHIN_BAND"))</f>
        <v>WITHIN_BAND</v>
      </c>
    </row>
    <row r="1176" spans="1:28">
      <c r="A1176" s="1" t="s">
        <v>1562</v>
      </c>
      <c r="B1176" s="6">
        <v>44348</v>
      </c>
      <c r="C1176" s="1">
        <v>202106</v>
      </c>
      <c r="D1176" s="1">
        <v>2021</v>
      </c>
      <c r="E1176" s="1">
        <v>6</v>
      </c>
      <c r="F1176" s="4" t="s">
        <v>265</v>
      </c>
      <c r="G1176" s="4" t="s">
        <v>266</v>
      </c>
      <c r="H1176" s="1">
        <v>666</v>
      </c>
      <c r="I1176" s="4" t="s">
        <v>310</v>
      </c>
      <c r="J1176" s="1" t="s">
        <v>311</v>
      </c>
      <c r="K1176" s="1" t="s">
        <v>383</v>
      </c>
      <c r="L1176" s="1">
        <v>3</v>
      </c>
      <c r="M1176" s="1">
        <v>1</v>
      </c>
      <c r="N1176" s="1" t="s">
        <v>384</v>
      </c>
      <c r="O1176" s="1" t="s">
        <v>385</v>
      </c>
      <c r="P1176" s="1">
        <v>0</v>
      </c>
      <c r="Q1176" s="8">
        <v>4444578</v>
      </c>
      <c r="R1176" s="8">
        <v>413614</v>
      </c>
      <c r="S1176" s="8">
        <v>1105492</v>
      </c>
      <c r="T1176" s="8" t="s">
        <v>386</v>
      </c>
      <c r="U1176" s="9">
        <f>IF(R1176&gt;0,Q1176/R1176,"")</f>
        <v>10.745714603470869</v>
      </c>
      <c r="V1176" s="10">
        <f>SUMIFS(fct_world_monthly!$J$2:$J$361,fct_world_monthly!$C$2:$C$361,C1176,fct_world_monthly!$F$2:$F$361,F1176)</f>
        <v>18427333</v>
      </c>
      <c r="W1176" s="11">
        <f>IF(V1176&gt;0,Q1176/V1176,"")</f>
        <v>0.24119485983131689</v>
      </c>
      <c r="X1176" s="1" t="s">
        <v>232</v>
      </c>
      <c r="Y1176" s="1" t="s">
        <v>166</v>
      </c>
      <c r="Z1176" s="19">
        <f>IF(U1176="","",SUMIFS(Unit_Value_Review_QC!$K$10:$K$53,Unit_Value_Review_QC!$I$10:$I$53,"PARTNER|"&amp;F1176&amp;"|"&amp;I1176))</f>
        <v>12.503788450831344</v>
      </c>
      <c r="AA1176" s="20">
        <f>IFERROR(U1176/Z1176,"")</f>
        <v>0.85939670570453508</v>
      </c>
      <c r="AB1176" s="4" t="str">
        <f>IF(OR(N1176&lt;&gt;"REPORTED",U1176=""),"NOT_APPLICABLE",IF(OR(AA1176&lt;Unit_Value_Review_QC!$I$6,AA1176&gt;Unit_Value_Review_QC!$I$5),"REVIEW","WITHIN_BAND"))</f>
        <v>WITHIN_BAND</v>
      </c>
    </row>
    <row r="1177" spans="1:28">
      <c r="A1177" s="1" t="s">
        <v>1563</v>
      </c>
      <c r="B1177" s="6">
        <v>44348</v>
      </c>
      <c r="C1177" s="1">
        <v>202106</v>
      </c>
      <c r="D1177" s="1">
        <v>2021</v>
      </c>
      <c r="E1177" s="1">
        <v>6</v>
      </c>
      <c r="F1177" s="4" t="s">
        <v>265</v>
      </c>
      <c r="G1177" s="4" t="s">
        <v>266</v>
      </c>
      <c r="H1177" s="1">
        <v>669</v>
      </c>
      <c r="I1177" s="4" t="s">
        <v>313</v>
      </c>
      <c r="J1177" s="1" t="s">
        <v>314</v>
      </c>
      <c r="K1177" s="1" t="s">
        <v>383</v>
      </c>
      <c r="L1177" s="1">
        <v>3</v>
      </c>
      <c r="M1177" s="1">
        <v>1</v>
      </c>
      <c r="N1177" s="1" t="s">
        <v>384</v>
      </c>
      <c r="O1177" s="1" t="s">
        <v>385</v>
      </c>
      <c r="P1177" s="1">
        <v>0</v>
      </c>
      <c r="Q1177" s="8">
        <v>117273</v>
      </c>
      <c r="R1177" s="8">
        <v>9270</v>
      </c>
      <c r="S1177" s="8">
        <v>25698</v>
      </c>
      <c r="T1177" s="8" t="s">
        <v>386</v>
      </c>
      <c r="U1177" s="9">
        <f>IF(R1177&gt;0,Q1177/R1177,"")</f>
        <v>12.650809061488673</v>
      </c>
      <c r="V1177" s="10">
        <f>SUMIFS(fct_world_monthly!$J$2:$J$361,fct_world_monthly!$C$2:$C$361,C1177,fct_world_monthly!$F$2:$F$361,F1177)</f>
        <v>18427333</v>
      </c>
      <c r="W1177" s="11">
        <f>IF(V1177&gt;0,Q1177/V1177,"")</f>
        <v>6.364078838755451E-3</v>
      </c>
      <c r="X1177" s="1" t="s">
        <v>232</v>
      </c>
      <c r="Y1177" s="1" t="s">
        <v>166</v>
      </c>
      <c r="Z1177" s="19">
        <f>IF(U1177="","",SUMIFS(Unit_Value_Review_QC!$K$10:$K$53,Unit_Value_Review_QC!$I$10:$I$53,"PARTNER|"&amp;F1177&amp;"|"&amp;I1177))</f>
        <v>16.58404384448577</v>
      </c>
      <c r="AA1177" s="20">
        <f>IFERROR(U1177/Z1177,"")</f>
        <v>0.7628301746015399</v>
      </c>
      <c r="AB1177" s="4" t="str">
        <f>IF(OR(N1177&lt;&gt;"REPORTED",U1177=""),"NOT_APPLICABLE",IF(OR(AA1177&lt;Unit_Value_Review_QC!$I$6,AA1177&gt;Unit_Value_Review_QC!$I$5),"REVIEW","WITHIN_BAND"))</f>
        <v>WITHIN_BAND</v>
      </c>
    </row>
    <row r="1178" spans="1:28">
      <c r="A1178" s="1" t="s">
        <v>1564</v>
      </c>
      <c r="B1178" s="6">
        <v>44348</v>
      </c>
      <c r="C1178" s="1">
        <v>202106</v>
      </c>
      <c r="D1178" s="1">
        <v>2021</v>
      </c>
      <c r="E1178" s="1">
        <v>6</v>
      </c>
      <c r="F1178" s="4" t="s">
        <v>265</v>
      </c>
      <c r="G1178" s="4" t="s">
        <v>266</v>
      </c>
      <c r="H1178" s="1">
        <v>676</v>
      </c>
      <c r="I1178" s="4" t="s">
        <v>316</v>
      </c>
      <c r="J1178" s="1" t="s">
        <v>317</v>
      </c>
      <c r="K1178" s="1" t="s">
        <v>383</v>
      </c>
      <c r="L1178" s="1">
        <v>3</v>
      </c>
      <c r="M1178" s="1">
        <v>1</v>
      </c>
      <c r="N1178" s="1" t="s">
        <v>384</v>
      </c>
      <c r="O1178" s="1" t="s">
        <v>385</v>
      </c>
      <c r="P1178" s="1">
        <v>0</v>
      </c>
      <c r="Q1178" s="8">
        <v>206927</v>
      </c>
      <c r="R1178" s="8">
        <v>13942</v>
      </c>
      <c r="S1178" s="8">
        <v>61084</v>
      </c>
      <c r="T1178" s="8" t="s">
        <v>386</v>
      </c>
      <c r="U1178" s="9">
        <f>IF(R1178&gt;0,Q1178/R1178,"")</f>
        <v>14.841988236981782</v>
      </c>
      <c r="V1178" s="10">
        <f>SUMIFS(fct_world_monthly!$J$2:$J$361,fct_world_monthly!$C$2:$C$361,C1178,fct_world_monthly!$F$2:$F$361,F1178)</f>
        <v>18427333</v>
      </c>
      <c r="W1178" s="11">
        <f>IF(V1178&gt;0,Q1178/V1178,"")</f>
        <v>1.1229351529057406E-2</v>
      </c>
      <c r="X1178" s="1" t="s">
        <v>232</v>
      </c>
      <c r="Y1178" s="1" t="s">
        <v>166</v>
      </c>
      <c r="Z1178" s="19">
        <f>IF(U1178="","",SUMIFS(Unit_Value_Review_QC!$K$10:$K$53,Unit_Value_Review_QC!$I$10:$I$53,"PARTNER|"&amp;F1178&amp;"|"&amp;I1178))</f>
        <v>12.705450477595873</v>
      </c>
      <c r="AA1178" s="20">
        <f>IFERROR(U1178/Z1178,"")</f>
        <v>1.1681591505278281</v>
      </c>
      <c r="AB1178" s="4" t="str">
        <f>IF(OR(N1178&lt;&gt;"REPORTED",U1178=""),"NOT_APPLICABLE",IF(OR(AA1178&lt;Unit_Value_Review_QC!$I$6,AA1178&gt;Unit_Value_Review_QC!$I$5),"REVIEW","WITHIN_BAND"))</f>
        <v>WITHIN_BAND</v>
      </c>
    </row>
    <row r="1179" spans="1:28">
      <c r="A1179" s="1" t="s">
        <v>1565</v>
      </c>
      <c r="B1179" s="6">
        <v>44348</v>
      </c>
      <c r="C1179" s="1">
        <v>202106</v>
      </c>
      <c r="D1179" s="1">
        <v>2021</v>
      </c>
      <c r="E1179" s="1">
        <v>6</v>
      </c>
      <c r="F1179" s="4" t="s">
        <v>265</v>
      </c>
      <c r="G1179" s="4" t="s">
        <v>266</v>
      </c>
      <c r="H1179" s="1">
        <v>690</v>
      </c>
      <c r="I1179" s="4" t="s">
        <v>319</v>
      </c>
      <c r="J1179" s="1" t="s">
        <v>320</v>
      </c>
      <c r="K1179" s="1" t="s">
        <v>383</v>
      </c>
      <c r="L1179" s="1">
        <v>3</v>
      </c>
      <c r="M1179" s="1">
        <v>1</v>
      </c>
      <c r="N1179" s="1" t="s">
        <v>384</v>
      </c>
      <c r="O1179" s="1" t="s">
        <v>385</v>
      </c>
      <c r="P1179" s="1">
        <v>0</v>
      </c>
      <c r="Q1179" s="8">
        <v>378940</v>
      </c>
      <c r="R1179" s="8">
        <v>16259</v>
      </c>
      <c r="S1179" s="8">
        <v>54046</v>
      </c>
      <c r="T1179" s="8" t="s">
        <v>386</v>
      </c>
      <c r="U1179" s="9">
        <f>IF(R1179&gt;0,Q1179/R1179,"")</f>
        <v>23.306476413063535</v>
      </c>
      <c r="V1179" s="10">
        <f>SUMIFS(fct_world_monthly!$J$2:$J$361,fct_world_monthly!$C$2:$C$361,C1179,fct_world_monthly!$F$2:$F$361,F1179)</f>
        <v>18427333</v>
      </c>
      <c r="W1179" s="11">
        <f>IF(V1179&gt;0,Q1179/V1179,"")</f>
        <v>2.0564017592779163E-2</v>
      </c>
      <c r="X1179" s="1" t="s">
        <v>232</v>
      </c>
      <c r="Y1179" s="1" t="s">
        <v>166</v>
      </c>
      <c r="Z1179" s="19">
        <f>IF(U1179="","",SUMIFS(Unit_Value_Review_QC!$K$10:$K$53,Unit_Value_Review_QC!$I$10:$I$53,"PARTNER|"&amp;F1179&amp;"|"&amp;I1179))</f>
        <v>23.234221767733438</v>
      </c>
      <c r="AA1179" s="20">
        <f>IFERROR(U1179/Z1179,"")</f>
        <v>1.0031098371209679</v>
      </c>
      <c r="AB1179" s="4" t="str">
        <f>IF(OR(N1179&lt;&gt;"REPORTED",U1179=""),"NOT_APPLICABLE",IF(OR(AA1179&lt;Unit_Value_Review_QC!$I$6,AA1179&gt;Unit_Value_Review_QC!$I$5),"REVIEW","WITHIN_BAND"))</f>
        <v>WITHIN_BAND</v>
      </c>
    </row>
    <row r="1180" spans="1:28">
      <c r="A1180" s="1" t="s">
        <v>1566</v>
      </c>
      <c r="B1180" s="6">
        <v>44348</v>
      </c>
      <c r="C1180" s="1">
        <v>202106</v>
      </c>
      <c r="D1180" s="1">
        <v>2021</v>
      </c>
      <c r="E1180" s="1">
        <v>6</v>
      </c>
      <c r="F1180" s="4" t="s">
        <v>265</v>
      </c>
      <c r="G1180" s="4" t="s">
        <v>266</v>
      </c>
      <c r="H1180" s="1">
        <v>696</v>
      </c>
      <c r="I1180" s="4" t="s">
        <v>322</v>
      </c>
      <c r="J1180" s="1" t="s">
        <v>323</v>
      </c>
      <c r="K1180" s="1" t="s">
        <v>383</v>
      </c>
      <c r="L1180" s="1">
        <v>3</v>
      </c>
      <c r="M1180" s="1">
        <v>1</v>
      </c>
      <c r="N1180" s="1" t="s">
        <v>384</v>
      </c>
      <c r="O1180" s="1" t="s">
        <v>385</v>
      </c>
      <c r="P1180" s="1">
        <v>0</v>
      </c>
      <c r="Q1180" s="8">
        <v>883810</v>
      </c>
      <c r="R1180" s="8">
        <v>72479</v>
      </c>
      <c r="S1180" s="8">
        <v>202789</v>
      </c>
      <c r="T1180" s="8" t="s">
        <v>386</v>
      </c>
      <c r="U1180" s="9">
        <f>IF(R1180&gt;0,Q1180/R1180,"")</f>
        <v>12.194014818085238</v>
      </c>
      <c r="V1180" s="10">
        <f>SUMIFS(fct_world_monthly!$J$2:$J$361,fct_world_monthly!$C$2:$C$361,C1180,fct_world_monthly!$F$2:$F$361,F1180)</f>
        <v>18427333</v>
      </c>
      <c r="W1180" s="11">
        <f>IF(V1180&gt;0,Q1180/V1180,"")</f>
        <v>4.796190528493733E-2</v>
      </c>
      <c r="X1180" s="1" t="s">
        <v>232</v>
      </c>
      <c r="Y1180" s="1" t="s">
        <v>166</v>
      </c>
      <c r="Z1180" s="19">
        <f>IF(U1180="","",SUMIFS(Unit_Value_Review_QC!$K$10:$K$53,Unit_Value_Review_QC!$I$10:$I$53,"PARTNER|"&amp;F1180&amp;"|"&amp;I1180))</f>
        <v>12.339390026247985</v>
      </c>
      <c r="AA1180" s="20">
        <f>IFERROR(U1180/Z1180,"")</f>
        <v>0.98821860660425598</v>
      </c>
      <c r="AB1180" s="4" t="str">
        <f>IF(OR(N1180&lt;&gt;"REPORTED",U1180=""),"NOT_APPLICABLE",IF(OR(AA1180&lt;Unit_Value_Review_QC!$I$6,AA1180&gt;Unit_Value_Review_QC!$I$5),"REVIEW","WITHIN_BAND"))</f>
        <v>WITHIN_BAND</v>
      </c>
    </row>
    <row r="1181" spans="1:28">
      <c r="A1181" s="1" t="s">
        <v>1567</v>
      </c>
      <c r="B1181" s="6">
        <v>44348</v>
      </c>
      <c r="C1181" s="1">
        <v>202106</v>
      </c>
      <c r="D1181" s="1">
        <v>2021</v>
      </c>
      <c r="E1181" s="1">
        <v>6</v>
      </c>
      <c r="F1181" s="4" t="s">
        <v>265</v>
      </c>
      <c r="G1181" s="4" t="s">
        <v>266</v>
      </c>
      <c r="H1181" s="1">
        <v>720</v>
      </c>
      <c r="I1181" s="4" t="s">
        <v>325</v>
      </c>
      <c r="J1181" s="1" t="s">
        <v>326</v>
      </c>
      <c r="K1181" s="1" t="s">
        <v>383</v>
      </c>
      <c r="L1181" s="1">
        <v>3</v>
      </c>
      <c r="M1181" s="1">
        <v>1</v>
      </c>
      <c r="N1181" s="1" t="s">
        <v>384</v>
      </c>
      <c r="O1181" s="1" t="s">
        <v>385</v>
      </c>
      <c r="P1181" s="1">
        <v>0</v>
      </c>
      <c r="Q1181" s="8">
        <v>2361302</v>
      </c>
      <c r="R1181" s="8">
        <v>144047</v>
      </c>
      <c r="S1181" s="8">
        <v>416350</v>
      </c>
      <c r="T1181" s="8" t="s">
        <v>386</v>
      </c>
      <c r="U1181" s="9">
        <f>IF(R1181&gt;0,Q1181/R1181,"")</f>
        <v>16.392580199518214</v>
      </c>
      <c r="V1181" s="10">
        <f>SUMIFS(fct_world_monthly!$J$2:$J$361,fct_world_monthly!$C$2:$C$361,C1181,fct_world_monthly!$F$2:$F$361,F1181)</f>
        <v>18427333</v>
      </c>
      <c r="W1181" s="11">
        <f>IF(V1181&gt;0,Q1181/V1181,"")</f>
        <v>0.12814127795921418</v>
      </c>
      <c r="X1181" s="1" t="s">
        <v>232</v>
      </c>
      <c r="Y1181" s="1" t="s">
        <v>166</v>
      </c>
      <c r="Z1181" s="19">
        <f>IF(U1181="","",SUMIFS(Unit_Value_Review_QC!$K$10:$K$53,Unit_Value_Review_QC!$I$10:$I$53,"PARTNER|"&amp;F1181&amp;"|"&amp;I1181))</f>
        <v>15.158852636173485</v>
      </c>
      <c r="AA1181" s="20">
        <f>IFERROR(U1181/Z1181,"")</f>
        <v>1.0813866057646535</v>
      </c>
      <c r="AB1181" s="4" t="str">
        <f>IF(OR(N1181&lt;&gt;"REPORTED",U1181=""),"NOT_APPLICABLE",IF(OR(AA1181&lt;Unit_Value_Review_QC!$I$6,AA1181&gt;Unit_Value_Review_QC!$I$5),"REVIEW","WITHIN_BAND"))</f>
        <v>WITHIN_BAND</v>
      </c>
    </row>
    <row r="1182" spans="1:28">
      <c r="A1182" s="1" t="s">
        <v>1568</v>
      </c>
      <c r="B1182" s="6">
        <v>44348</v>
      </c>
      <c r="C1182" s="1">
        <v>202106</v>
      </c>
      <c r="D1182" s="1">
        <v>2021</v>
      </c>
      <c r="E1182" s="1">
        <v>6</v>
      </c>
      <c r="F1182" s="4" t="s">
        <v>271</v>
      </c>
      <c r="G1182" s="4" t="s">
        <v>273</v>
      </c>
      <c r="H1182" s="1">
        <v>52</v>
      </c>
      <c r="I1182" s="4" t="s">
        <v>296</v>
      </c>
      <c r="J1182" s="1" t="s">
        <v>297</v>
      </c>
      <c r="K1182" s="1" t="s">
        <v>383</v>
      </c>
      <c r="L1182" s="1">
        <v>3</v>
      </c>
      <c r="M1182" s="1">
        <v>1</v>
      </c>
      <c r="N1182" s="1" t="s">
        <v>384</v>
      </c>
      <c r="O1182" s="1" t="s">
        <v>385</v>
      </c>
      <c r="P1182" s="1">
        <v>0</v>
      </c>
      <c r="Q1182" s="8">
        <v>2751898</v>
      </c>
      <c r="R1182" s="8">
        <v>90362</v>
      </c>
      <c r="S1182" s="8">
        <v>336052</v>
      </c>
      <c r="T1182" s="8" t="s">
        <v>386</v>
      </c>
      <c r="U1182" s="9">
        <f>IF(R1182&gt;0,Q1182/R1182,"")</f>
        <v>30.454151081206703</v>
      </c>
      <c r="V1182" s="10">
        <f>SUMIFS(fct_world_monthly!$J$2:$J$361,fct_world_monthly!$C$2:$C$361,C1182,fct_world_monthly!$F$2:$F$361,F1182)</f>
        <v>32061156</v>
      </c>
      <c r="W1182" s="11">
        <f>IF(V1182&gt;0,Q1182/V1182,"")</f>
        <v>8.583277533723363E-2</v>
      </c>
      <c r="X1182" s="1" t="s">
        <v>232</v>
      </c>
      <c r="Y1182" s="1" t="s">
        <v>166</v>
      </c>
      <c r="Z1182" s="19">
        <f>IF(U1182="","",SUMIFS(Unit_Value_Review_QC!$K$10:$K$53,Unit_Value_Review_QC!$I$10:$I$53,"PARTNER|"&amp;F1182&amp;"|"&amp;I1182))</f>
        <v>31.867133143721738</v>
      </c>
      <c r="AA1182" s="20">
        <f>IFERROR(U1182/Z1182,"")</f>
        <v>0.95566020777135985</v>
      </c>
      <c r="AB1182" s="4" t="str">
        <f>IF(OR(N1182&lt;&gt;"REPORTED",U1182=""),"NOT_APPLICABLE",IF(OR(AA1182&lt;Unit_Value_Review_QC!$I$6,AA1182&gt;Unit_Value_Review_QC!$I$5),"REVIEW","WITHIN_BAND"))</f>
        <v>WITHIN_BAND</v>
      </c>
    </row>
    <row r="1183" spans="1:28">
      <c r="A1183" s="1" t="s">
        <v>1569</v>
      </c>
      <c r="B1183" s="6">
        <v>44348</v>
      </c>
      <c r="C1183" s="1">
        <v>202106</v>
      </c>
      <c r="D1183" s="1">
        <v>2021</v>
      </c>
      <c r="E1183" s="1">
        <v>6</v>
      </c>
      <c r="F1183" s="4" t="s">
        <v>271</v>
      </c>
      <c r="G1183" s="4" t="s">
        <v>273</v>
      </c>
      <c r="H1183" s="1">
        <v>204</v>
      </c>
      <c r="I1183" s="4" t="s">
        <v>301</v>
      </c>
      <c r="J1183" s="1" t="s">
        <v>302</v>
      </c>
      <c r="K1183" s="1" t="s">
        <v>383</v>
      </c>
      <c r="L1183" s="1">
        <v>3</v>
      </c>
      <c r="M1183" s="1">
        <v>1</v>
      </c>
      <c r="N1183" s="1" t="s">
        <v>384</v>
      </c>
      <c r="O1183" s="1" t="s">
        <v>385</v>
      </c>
      <c r="P1183" s="1">
        <v>0</v>
      </c>
      <c r="Q1183" s="8">
        <v>1226748</v>
      </c>
      <c r="R1183" s="8">
        <v>70589</v>
      </c>
      <c r="S1183" s="8">
        <v>238234</v>
      </c>
      <c r="T1183" s="8" t="s">
        <v>386</v>
      </c>
      <c r="U1183" s="9">
        <f>IF(R1183&gt;0,Q1183/R1183,"")</f>
        <v>17.378741730297921</v>
      </c>
      <c r="V1183" s="10">
        <f>SUMIFS(fct_world_monthly!$J$2:$J$361,fct_world_monthly!$C$2:$C$361,C1183,fct_world_monthly!$F$2:$F$361,F1183)</f>
        <v>32061156</v>
      </c>
      <c r="W1183" s="11">
        <f>IF(V1183&gt;0,Q1183/V1183,"")</f>
        <v>3.8262750101711866E-2</v>
      </c>
      <c r="X1183" s="1" t="s">
        <v>232</v>
      </c>
      <c r="Y1183" s="1" t="s">
        <v>166</v>
      </c>
      <c r="Z1183" s="19">
        <f>IF(U1183="","",SUMIFS(Unit_Value_Review_QC!$K$10:$K$53,Unit_Value_Review_QC!$I$10:$I$53,"PARTNER|"&amp;F1183&amp;"|"&amp;I1183))</f>
        <v>19.682231685892088</v>
      </c>
      <c r="AA1183" s="20">
        <f>IFERROR(U1183/Z1183,"")</f>
        <v>0.88296601765717087</v>
      </c>
      <c r="AB1183" s="4" t="str">
        <f>IF(OR(N1183&lt;&gt;"REPORTED",U1183=""),"NOT_APPLICABLE",IF(OR(AA1183&lt;Unit_Value_Review_QC!$I$6,AA1183&gt;Unit_Value_Review_QC!$I$5),"REVIEW","WITHIN_BAND"))</f>
        <v>WITHIN_BAND</v>
      </c>
    </row>
    <row r="1184" spans="1:28">
      <c r="A1184" s="1" t="s">
        <v>1570</v>
      </c>
      <c r="B1184" s="6">
        <v>44348</v>
      </c>
      <c r="C1184" s="1">
        <v>202106</v>
      </c>
      <c r="D1184" s="1">
        <v>2021</v>
      </c>
      <c r="E1184" s="1">
        <v>6</v>
      </c>
      <c r="F1184" s="4" t="s">
        <v>271</v>
      </c>
      <c r="G1184" s="4" t="s">
        <v>273</v>
      </c>
      <c r="H1184" s="1">
        <v>662</v>
      </c>
      <c r="I1184" s="4" t="s">
        <v>304</v>
      </c>
      <c r="J1184" s="1" t="s">
        <v>305</v>
      </c>
      <c r="K1184" s="1" t="s">
        <v>383</v>
      </c>
      <c r="L1184" s="1">
        <v>3</v>
      </c>
      <c r="M1184" s="1">
        <v>1</v>
      </c>
      <c r="N1184" s="1" t="s">
        <v>384</v>
      </c>
      <c r="O1184" s="1" t="s">
        <v>385</v>
      </c>
      <c r="P1184" s="1">
        <v>0</v>
      </c>
      <c r="Q1184" s="8">
        <v>163019</v>
      </c>
      <c r="R1184" s="8">
        <v>7826</v>
      </c>
      <c r="S1184" s="8">
        <v>33377</v>
      </c>
      <c r="T1184" s="8" t="s">
        <v>386</v>
      </c>
      <c r="U1184" s="9">
        <f>IF(R1184&gt;0,Q1184/R1184,"")</f>
        <v>20.830437004855611</v>
      </c>
      <c r="V1184" s="10">
        <f>SUMIFS(fct_world_monthly!$J$2:$J$361,fct_world_monthly!$C$2:$C$361,C1184,fct_world_monthly!$F$2:$F$361,F1184)</f>
        <v>32061156</v>
      </c>
      <c r="W1184" s="11">
        <f>IF(V1184&gt;0,Q1184/V1184,"")</f>
        <v>5.0846263933839444E-3</v>
      </c>
      <c r="X1184" s="1" t="s">
        <v>232</v>
      </c>
      <c r="Y1184" s="1" t="s">
        <v>166</v>
      </c>
      <c r="Z1184" s="19">
        <f>IF(U1184="","",SUMIFS(Unit_Value_Review_QC!$K$10:$K$53,Unit_Value_Review_QC!$I$10:$I$53,"PARTNER|"&amp;F1184&amp;"|"&amp;I1184))</f>
        <v>19.366411423422985</v>
      </c>
      <c r="AA1184" s="20">
        <f>IFERROR(U1184/Z1184,"")</f>
        <v>1.0755961210068035</v>
      </c>
      <c r="AB1184" s="4" t="str">
        <f>IF(OR(N1184&lt;&gt;"REPORTED",U1184=""),"NOT_APPLICABLE",IF(OR(AA1184&lt;Unit_Value_Review_QC!$I$6,AA1184&gt;Unit_Value_Review_QC!$I$5),"REVIEW","WITHIN_BAND"))</f>
        <v>WITHIN_BAND</v>
      </c>
    </row>
    <row r="1185" spans="1:28">
      <c r="A1185" s="1" t="s">
        <v>1571</v>
      </c>
      <c r="B1185" s="6">
        <v>44348</v>
      </c>
      <c r="C1185" s="1">
        <v>202106</v>
      </c>
      <c r="D1185" s="1">
        <v>2021</v>
      </c>
      <c r="E1185" s="1">
        <v>6</v>
      </c>
      <c r="F1185" s="4" t="s">
        <v>271</v>
      </c>
      <c r="G1185" s="4" t="s">
        <v>273</v>
      </c>
      <c r="H1185" s="1">
        <v>664</v>
      </c>
      <c r="I1185" s="4" t="s">
        <v>307</v>
      </c>
      <c r="J1185" s="1" t="s">
        <v>308</v>
      </c>
      <c r="K1185" s="1" t="s">
        <v>383</v>
      </c>
      <c r="L1185" s="1">
        <v>3</v>
      </c>
      <c r="M1185" s="1">
        <v>1</v>
      </c>
      <c r="N1185" s="1" t="s">
        <v>384</v>
      </c>
      <c r="O1185" s="1" t="s">
        <v>385</v>
      </c>
      <c r="P1185" s="1">
        <v>0</v>
      </c>
      <c r="Q1185" s="8">
        <v>3811237</v>
      </c>
      <c r="R1185" s="8">
        <v>158647</v>
      </c>
      <c r="S1185" s="8">
        <v>513424</v>
      </c>
      <c r="T1185" s="8" t="s">
        <v>386</v>
      </c>
      <c r="U1185" s="9">
        <f>IF(R1185&gt;0,Q1185/R1185,"")</f>
        <v>24.023378948230977</v>
      </c>
      <c r="V1185" s="10">
        <f>SUMIFS(fct_world_monthly!$J$2:$J$361,fct_world_monthly!$C$2:$C$361,C1185,fct_world_monthly!$F$2:$F$361,F1185)</f>
        <v>32061156</v>
      </c>
      <c r="W1185" s="11">
        <f>IF(V1185&gt;0,Q1185/V1185,"")</f>
        <v>0.11887397322791481</v>
      </c>
      <c r="X1185" s="1" t="s">
        <v>232</v>
      </c>
      <c r="Y1185" s="1" t="s">
        <v>166</v>
      </c>
      <c r="Z1185" s="19">
        <f>IF(U1185="","",SUMIFS(Unit_Value_Review_QC!$K$10:$K$53,Unit_Value_Review_QC!$I$10:$I$53,"PARTNER|"&amp;F1185&amp;"|"&amp;I1185))</f>
        <v>29.827360886039607</v>
      </c>
      <c r="AA1185" s="20">
        <f>IFERROR(U1185/Z1185,"")</f>
        <v>0.80541416453223247</v>
      </c>
      <c r="AB1185" s="4" t="str">
        <f>IF(OR(N1185&lt;&gt;"REPORTED",U1185=""),"NOT_APPLICABLE",IF(OR(AA1185&lt;Unit_Value_Review_QC!$I$6,AA1185&gt;Unit_Value_Review_QC!$I$5),"REVIEW","WITHIN_BAND"))</f>
        <v>WITHIN_BAND</v>
      </c>
    </row>
    <row r="1186" spans="1:28">
      <c r="A1186" s="1" t="s">
        <v>1572</v>
      </c>
      <c r="B1186" s="6">
        <v>44348</v>
      </c>
      <c r="C1186" s="1">
        <v>202106</v>
      </c>
      <c r="D1186" s="1">
        <v>2021</v>
      </c>
      <c r="E1186" s="1">
        <v>6</v>
      </c>
      <c r="F1186" s="4" t="s">
        <v>271</v>
      </c>
      <c r="G1186" s="4" t="s">
        <v>273</v>
      </c>
      <c r="H1186" s="1">
        <v>666</v>
      </c>
      <c r="I1186" s="4" t="s">
        <v>310</v>
      </c>
      <c r="J1186" s="1" t="s">
        <v>311</v>
      </c>
      <c r="K1186" s="1" t="s">
        <v>383</v>
      </c>
      <c r="L1186" s="1">
        <v>3</v>
      </c>
      <c r="M1186" s="1">
        <v>1</v>
      </c>
      <c r="N1186" s="1" t="s">
        <v>384</v>
      </c>
      <c r="O1186" s="1" t="s">
        <v>385</v>
      </c>
      <c r="P1186" s="1">
        <v>0</v>
      </c>
      <c r="Q1186" s="8">
        <v>253225</v>
      </c>
      <c r="R1186" s="8">
        <v>22038</v>
      </c>
      <c r="S1186" s="8">
        <v>52911</v>
      </c>
      <c r="T1186" s="8" t="s">
        <v>386</v>
      </c>
      <c r="U1186" s="9">
        <f>IF(R1186&gt;0,Q1186/R1186,"")</f>
        <v>11.490380252291496</v>
      </c>
      <c r="V1186" s="10">
        <f>SUMIFS(fct_world_monthly!$J$2:$J$361,fct_world_monthly!$C$2:$C$361,C1186,fct_world_monthly!$F$2:$F$361,F1186)</f>
        <v>32061156</v>
      </c>
      <c r="W1186" s="11">
        <f>IF(V1186&gt;0,Q1186/V1186,"")</f>
        <v>7.8981868276989144E-3</v>
      </c>
      <c r="X1186" s="1" t="s">
        <v>232</v>
      </c>
      <c r="Y1186" s="1" t="s">
        <v>166</v>
      </c>
      <c r="Z1186" s="19">
        <f>IF(U1186="","",SUMIFS(Unit_Value_Review_QC!$K$10:$K$53,Unit_Value_Review_QC!$I$10:$I$53,"PARTNER|"&amp;F1186&amp;"|"&amp;I1186))</f>
        <v>14.86106925541052</v>
      </c>
      <c r="AA1186" s="20">
        <f>IFERROR(U1186/Z1186,"")</f>
        <v>0.77318664322273811</v>
      </c>
      <c r="AB1186" s="4" t="str">
        <f>IF(OR(N1186&lt;&gt;"REPORTED",U1186=""),"NOT_APPLICABLE",IF(OR(AA1186&lt;Unit_Value_Review_QC!$I$6,AA1186&gt;Unit_Value_Review_QC!$I$5),"REVIEW","WITHIN_BAND"))</f>
        <v>WITHIN_BAND</v>
      </c>
    </row>
    <row r="1187" spans="1:28">
      <c r="A1187" s="1" t="s">
        <v>1573</v>
      </c>
      <c r="B1187" s="6">
        <v>44348</v>
      </c>
      <c r="C1187" s="1">
        <v>202106</v>
      </c>
      <c r="D1187" s="1">
        <v>2021</v>
      </c>
      <c r="E1187" s="1">
        <v>6</v>
      </c>
      <c r="F1187" s="4" t="s">
        <v>271</v>
      </c>
      <c r="G1187" s="4" t="s">
        <v>273</v>
      </c>
      <c r="H1187" s="1">
        <v>669</v>
      </c>
      <c r="I1187" s="4" t="s">
        <v>313</v>
      </c>
      <c r="J1187" s="1" t="s">
        <v>314</v>
      </c>
      <c r="K1187" s="1" t="s">
        <v>383</v>
      </c>
      <c r="L1187" s="1">
        <v>3</v>
      </c>
      <c r="M1187" s="1">
        <v>1</v>
      </c>
      <c r="N1187" s="1" t="s">
        <v>384</v>
      </c>
      <c r="O1187" s="1" t="s">
        <v>385</v>
      </c>
      <c r="P1187" s="1">
        <v>0</v>
      </c>
      <c r="Q1187" s="8">
        <v>936463</v>
      </c>
      <c r="R1187" s="8">
        <v>63222</v>
      </c>
      <c r="S1187" s="8">
        <v>190182</v>
      </c>
      <c r="T1187" s="8" t="s">
        <v>386</v>
      </c>
      <c r="U1187" s="9">
        <f>IF(R1187&gt;0,Q1187/R1187,"")</f>
        <v>14.81229635253551</v>
      </c>
      <c r="V1187" s="10">
        <f>SUMIFS(fct_world_monthly!$J$2:$J$361,fct_world_monthly!$C$2:$C$361,C1187,fct_world_monthly!$F$2:$F$361,F1187)</f>
        <v>32061156</v>
      </c>
      <c r="W1187" s="11">
        <f>IF(V1187&gt;0,Q1187/V1187,"")</f>
        <v>2.9208647373787769E-2</v>
      </c>
      <c r="X1187" s="1" t="s">
        <v>232</v>
      </c>
      <c r="Y1187" s="1" t="s">
        <v>166</v>
      </c>
      <c r="Z1187" s="19">
        <f>IF(U1187="","",SUMIFS(Unit_Value_Review_QC!$K$10:$K$53,Unit_Value_Review_QC!$I$10:$I$53,"PARTNER|"&amp;F1187&amp;"|"&amp;I1187))</f>
        <v>17.070169468034248</v>
      </c>
      <c r="AA1187" s="20">
        <f>IFERROR(U1187/Z1187,"")</f>
        <v>0.86772989455512728</v>
      </c>
      <c r="AB1187" s="4" t="str">
        <f>IF(OR(N1187&lt;&gt;"REPORTED",U1187=""),"NOT_APPLICABLE",IF(OR(AA1187&lt;Unit_Value_Review_QC!$I$6,AA1187&gt;Unit_Value_Review_QC!$I$5),"REVIEW","WITHIN_BAND"))</f>
        <v>WITHIN_BAND</v>
      </c>
    </row>
    <row r="1188" spans="1:28">
      <c r="A1188" s="1" t="s">
        <v>1574</v>
      </c>
      <c r="B1188" s="6">
        <v>44348</v>
      </c>
      <c r="C1188" s="1">
        <v>202106</v>
      </c>
      <c r="D1188" s="1">
        <v>2021</v>
      </c>
      <c r="E1188" s="1">
        <v>6</v>
      </c>
      <c r="F1188" s="4" t="s">
        <v>271</v>
      </c>
      <c r="G1188" s="4" t="s">
        <v>273</v>
      </c>
      <c r="H1188" s="1">
        <v>676</v>
      </c>
      <c r="I1188" s="4" t="s">
        <v>316</v>
      </c>
      <c r="J1188" s="1" t="s">
        <v>317</v>
      </c>
      <c r="K1188" s="1" t="s">
        <v>383</v>
      </c>
      <c r="L1188" s="1">
        <v>3</v>
      </c>
      <c r="M1188" s="1">
        <v>1</v>
      </c>
      <c r="N1188" s="1" t="s">
        <v>384</v>
      </c>
      <c r="O1188" s="1" t="s">
        <v>385</v>
      </c>
      <c r="P1188" s="1">
        <v>0</v>
      </c>
      <c r="Q1188" s="8">
        <v>509487</v>
      </c>
      <c r="R1188" s="8">
        <v>30249</v>
      </c>
      <c r="S1188" s="8">
        <v>87537</v>
      </c>
      <c r="T1188" s="8" t="s">
        <v>386</v>
      </c>
      <c r="U1188" s="9">
        <f>IF(R1188&gt;0,Q1188/R1188,"")</f>
        <v>16.843102251314093</v>
      </c>
      <c r="V1188" s="10">
        <f>SUMIFS(fct_world_monthly!$J$2:$J$361,fct_world_monthly!$C$2:$C$361,C1188,fct_world_monthly!$F$2:$F$361,F1188)</f>
        <v>32061156</v>
      </c>
      <c r="W1188" s="11">
        <f>IF(V1188&gt;0,Q1188/V1188,"")</f>
        <v>1.5891098873665067E-2</v>
      </c>
      <c r="X1188" s="1" t="s">
        <v>232</v>
      </c>
      <c r="Y1188" s="1" t="s">
        <v>166</v>
      </c>
      <c r="Z1188" s="19">
        <f>IF(U1188="","",SUMIFS(Unit_Value_Review_QC!$K$10:$K$53,Unit_Value_Review_QC!$I$10:$I$53,"PARTNER|"&amp;F1188&amp;"|"&amp;I1188))</f>
        <v>29.259592038236608</v>
      </c>
      <c r="AA1188" s="20">
        <f>IFERROR(U1188/Z1188,"")</f>
        <v>0.57564378304739949</v>
      </c>
      <c r="AB1188" s="4" t="str">
        <f>IF(OR(N1188&lt;&gt;"REPORTED",U1188=""),"NOT_APPLICABLE",IF(OR(AA1188&lt;Unit_Value_Review_QC!$I$6,AA1188&gt;Unit_Value_Review_QC!$I$5),"REVIEW","WITHIN_BAND"))</f>
        <v>WITHIN_BAND</v>
      </c>
    </row>
    <row r="1189" spans="1:28">
      <c r="A1189" s="1" t="s">
        <v>1575</v>
      </c>
      <c r="B1189" s="6">
        <v>44348</v>
      </c>
      <c r="C1189" s="1">
        <v>202106</v>
      </c>
      <c r="D1189" s="1">
        <v>2021</v>
      </c>
      <c r="E1189" s="1">
        <v>6</v>
      </c>
      <c r="F1189" s="4" t="s">
        <v>271</v>
      </c>
      <c r="G1189" s="4" t="s">
        <v>273</v>
      </c>
      <c r="H1189" s="1">
        <v>690</v>
      </c>
      <c r="I1189" s="4" t="s">
        <v>319</v>
      </c>
      <c r="J1189" s="1" t="s">
        <v>320</v>
      </c>
      <c r="K1189" s="1" t="s">
        <v>383</v>
      </c>
      <c r="L1189" s="1">
        <v>3</v>
      </c>
      <c r="M1189" s="1">
        <v>1</v>
      </c>
      <c r="N1189" s="1" t="s">
        <v>384</v>
      </c>
      <c r="O1189" s="1" t="s">
        <v>385</v>
      </c>
      <c r="P1189" s="1">
        <v>0</v>
      </c>
      <c r="Q1189" s="8">
        <v>412522</v>
      </c>
      <c r="R1189" s="8">
        <v>20330</v>
      </c>
      <c r="S1189" s="8">
        <v>64591</v>
      </c>
      <c r="T1189" s="8" t="s">
        <v>386</v>
      </c>
      <c r="U1189" s="9">
        <f>IF(R1189&gt;0,Q1189/R1189,"")</f>
        <v>20.29129365469749</v>
      </c>
      <c r="V1189" s="10">
        <f>SUMIFS(fct_world_monthly!$J$2:$J$361,fct_world_monthly!$C$2:$C$361,C1189,fct_world_monthly!$F$2:$F$361,F1189)</f>
        <v>32061156</v>
      </c>
      <c r="W1189" s="11">
        <f>IF(V1189&gt;0,Q1189/V1189,"")</f>
        <v>1.2866722584800124E-2</v>
      </c>
      <c r="X1189" s="1" t="s">
        <v>232</v>
      </c>
      <c r="Y1189" s="1" t="s">
        <v>166</v>
      </c>
      <c r="Z1189" s="19">
        <f>IF(U1189="","",SUMIFS(Unit_Value_Review_QC!$K$10:$K$53,Unit_Value_Review_QC!$I$10:$I$53,"PARTNER|"&amp;F1189&amp;"|"&amp;I1189))</f>
        <v>24.149636282520802</v>
      </c>
      <c r="AA1189" s="20">
        <f>IFERROR(U1189/Z1189,"")</f>
        <v>0.84023185348692264</v>
      </c>
      <c r="AB1189" s="4" t="str">
        <f>IF(OR(N1189&lt;&gt;"REPORTED",U1189=""),"NOT_APPLICABLE",IF(OR(AA1189&lt;Unit_Value_Review_QC!$I$6,AA1189&gt;Unit_Value_Review_QC!$I$5),"REVIEW","WITHIN_BAND"))</f>
        <v>WITHIN_BAND</v>
      </c>
    </row>
    <row r="1190" spans="1:28">
      <c r="A1190" s="1" t="s">
        <v>1576</v>
      </c>
      <c r="B1190" s="6">
        <v>44348</v>
      </c>
      <c r="C1190" s="1">
        <v>202106</v>
      </c>
      <c r="D1190" s="1">
        <v>2021</v>
      </c>
      <c r="E1190" s="1">
        <v>6</v>
      </c>
      <c r="F1190" s="4" t="s">
        <v>271</v>
      </c>
      <c r="G1190" s="4" t="s">
        <v>273</v>
      </c>
      <c r="H1190" s="1">
        <v>696</v>
      </c>
      <c r="I1190" s="4" t="s">
        <v>322</v>
      </c>
      <c r="J1190" s="1" t="s">
        <v>323</v>
      </c>
      <c r="K1190" s="1" t="s">
        <v>383</v>
      </c>
      <c r="L1190" s="1">
        <v>3</v>
      </c>
      <c r="M1190" s="1">
        <v>1</v>
      </c>
      <c r="N1190" s="1" t="s">
        <v>384</v>
      </c>
      <c r="O1190" s="1" t="s">
        <v>385</v>
      </c>
      <c r="P1190" s="1">
        <v>0</v>
      </c>
      <c r="Q1190" s="8">
        <v>38170</v>
      </c>
      <c r="R1190" s="8">
        <v>2698</v>
      </c>
      <c r="S1190" s="8">
        <v>6773</v>
      </c>
      <c r="T1190" s="8" t="s">
        <v>386</v>
      </c>
      <c r="U1190" s="9">
        <f>IF(R1190&gt;0,Q1190/R1190,"")</f>
        <v>14.147516679021498</v>
      </c>
      <c r="V1190" s="10">
        <f>SUMIFS(fct_world_monthly!$J$2:$J$361,fct_world_monthly!$C$2:$C$361,C1190,fct_world_monthly!$F$2:$F$361,F1190)</f>
        <v>32061156</v>
      </c>
      <c r="W1190" s="11">
        <f>IF(V1190&gt;0,Q1190/V1190,"")</f>
        <v>1.1905372345276633E-3</v>
      </c>
      <c r="X1190" s="1" t="s">
        <v>232</v>
      </c>
      <c r="Y1190" s="1" t="s">
        <v>166</v>
      </c>
      <c r="Z1190" s="19">
        <f>IF(U1190="","",SUMIFS(Unit_Value_Review_QC!$K$10:$K$53,Unit_Value_Review_QC!$I$10:$I$53,"PARTNER|"&amp;F1190&amp;"|"&amp;I1190))</f>
        <v>19.130986055641273</v>
      </c>
      <c r="AA1190" s="20">
        <f>IFERROR(U1190/Z1190,"")</f>
        <v>0.73950797088421549</v>
      </c>
      <c r="AB1190" s="4" t="str">
        <f>IF(OR(N1190&lt;&gt;"REPORTED",U1190=""),"NOT_APPLICABLE",IF(OR(AA1190&lt;Unit_Value_Review_QC!$I$6,AA1190&gt;Unit_Value_Review_QC!$I$5),"REVIEW","WITHIN_BAND"))</f>
        <v>WITHIN_BAND</v>
      </c>
    </row>
    <row r="1191" spans="1:28">
      <c r="A1191" s="1" t="s">
        <v>1577</v>
      </c>
      <c r="B1191" s="6">
        <v>44348</v>
      </c>
      <c r="C1191" s="1">
        <v>202106</v>
      </c>
      <c r="D1191" s="1">
        <v>2021</v>
      </c>
      <c r="E1191" s="1">
        <v>6</v>
      </c>
      <c r="F1191" s="4" t="s">
        <v>271</v>
      </c>
      <c r="G1191" s="4" t="s">
        <v>273</v>
      </c>
      <c r="H1191" s="1">
        <v>720</v>
      </c>
      <c r="I1191" s="4" t="s">
        <v>325</v>
      </c>
      <c r="J1191" s="1" t="s">
        <v>326</v>
      </c>
      <c r="K1191" s="1" t="s">
        <v>383</v>
      </c>
      <c r="L1191" s="1">
        <v>3</v>
      </c>
      <c r="M1191" s="1">
        <v>1</v>
      </c>
      <c r="N1191" s="1" t="s">
        <v>384</v>
      </c>
      <c r="O1191" s="1" t="s">
        <v>385</v>
      </c>
      <c r="P1191" s="1">
        <v>0</v>
      </c>
      <c r="Q1191" s="8">
        <v>8798856</v>
      </c>
      <c r="R1191" s="8">
        <v>341159</v>
      </c>
      <c r="S1191" s="8">
        <v>1141806</v>
      </c>
      <c r="T1191" s="8" t="s">
        <v>386</v>
      </c>
      <c r="U1191" s="9">
        <f>IF(R1191&gt;0,Q1191/R1191,"")</f>
        <v>25.791071025533547</v>
      </c>
      <c r="V1191" s="10">
        <f>SUMIFS(fct_world_monthly!$J$2:$J$361,fct_world_monthly!$C$2:$C$361,C1191,fct_world_monthly!$F$2:$F$361,F1191)</f>
        <v>32061156</v>
      </c>
      <c r="W1191" s="11">
        <f>IF(V1191&gt;0,Q1191/V1191,"")</f>
        <v>0.27443976131116421</v>
      </c>
      <c r="X1191" s="1" t="s">
        <v>232</v>
      </c>
      <c r="Y1191" s="1" t="s">
        <v>166</v>
      </c>
      <c r="Z1191" s="19">
        <f>IF(U1191="","",SUMIFS(Unit_Value_Review_QC!$K$10:$K$53,Unit_Value_Review_QC!$I$10:$I$53,"PARTNER|"&amp;F1191&amp;"|"&amp;I1191))</f>
        <v>27.635683246354834</v>
      </c>
      <c r="AA1191" s="20">
        <f>IFERROR(U1191/Z1191,"")</f>
        <v>0.93325251978112056</v>
      </c>
      <c r="AB1191" s="4" t="str">
        <f>IF(OR(N1191&lt;&gt;"REPORTED",U1191=""),"NOT_APPLICABLE",IF(OR(AA1191&lt;Unit_Value_Review_QC!$I$6,AA1191&gt;Unit_Value_Review_QC!$I$5),"REVIEW","WITHIN_BAND"))</f>
        <v>WITHIN_BAND</v>
      </c>
    </row>
    <row r="1192" spans="1:28">
      <c r="A1192" s="1" t="s">
        <v>1578</v>
      </c>
      <c r="B1192" s="6">
        <v>44348</v>
      </c>
      <c r="C1192" s="1">
        <v>202106</v>
      </c>
      <c r="D1192" s="1">
        <v>2021</v>
      </c>
      <c r="E1192" s="1">
        <v>6</v>
      </c>
      <c r="F1192" s="4" t="s">
        <v>278</v>
      </c>
      <c r="G1192" s="4" t="s">
        <v>279</v>
      </c>
      <c r="H1192" s="1">
        <v>52</v>
      </c>
      <c r="I1192" s="4" t="s">
        <v>296</v>
      </c>
      <c r="J1192" s="1" t="s">
        <v>297</v>
      </c>
      <c r="K1192" s="1" t="s">
        <v>383</v>
      </c>
      <c r="L1192" s="1">
        <v>3</v>
      </c>
      <c r="M1192" s="1">
        <v>1</v>
      </c>
      <c r="N1192" s="1" t="s">
        <v>384</v>
      </c>
      <c r="O1192" s="1" t="s">
        <v>385</v>
      </c>
      <c r="P1192" s="1">
        <v>0</v>
      </c>
      <c r="Q1192" s="8">
        <v>461310</v>
      </c>
      <c r="R1192" s="8">
        <v>18513</v>
      </c>
      <c r="S1192" s="8">
        <v>58014</v>
      </c>
      <c r="T1192" s="8" t="s">
        <v>386</v>
      </c>
      <c r="U1192" s="9">
        <f>IF(R1192&gt;0,Q1192/R1192,"")</f>
        <v>24.91816561335278</v>
      </c>
      <c r="V1192" s="10">
        <f>SUMIFS(fct_world_monthly!$J$2:$J$361,fct_world_monthly!$C$2:$C$361,C1192,fct_world_monthly!$F$2:$F$361,F1192)</f>
        <v>14863052</v>
      </c>
      <c r="W1192" s="11">
        <f>IF(V1192&gt;0,Q1192/V1192,"")</f>
        <v>3.103736702260074E-2</v>
      </c>
      <c r="X1192" s="1" t="s">
        <v>232</v>
      </c>
      <c r="Y1192" s="1" t="s">
        <v>166</v>
      </c>
      <c r="Z1192" s="19">
        <f>IF(U1192="","",SUMIFS(Unit_Value_Review_QC!$K$10:$K$53,Unit_Value_Review_QC!$I$10:$I$53,"PARTNER|"&amp;F1192&amp;"|"&amp;I1192))</f>
        <v>35.036766549381447</v>
      </c>
      <c r="AA1192" s="20">
        <f>IFERROR(U1192/Z1192,"")</f>
        <v>0.71120049215251269</v>
      </c>
      <c r="AB1192" s="4" t="str">
        <f>IF(OR(N1192&lt;&gt;"REPORTED",U1192=""),"NOT_APPLICABLE",IF(OR(AA1192&lt;Unit_Value_Review_QC!$I$6,AA1192&gt;Unit_Value_Review_QC!$I$5),"REVIEW","WITHIN_BAND"))</f>
        <v>WITHIN_BAND</v>
      </c>
    </row>
    <row r="1193" spans="1:28">
      <c r="A1193" s="1" t="s">
        <v>1579</v>
      </c>
      <c r="B1193" s="6">
        <v>44348</v>
      </c>
      <c r="C1193" s="1">
        <v>202106</v>
      </c>
      <c r="D1193" s="1">
        <v>2021</v>
      </c>
      <c r="E1193" s="1">
        <v>6</v>
      </c>
      <c r="F1193" s="4" t="s">
        <v>278</v>
      </c>
      <c r="G1193" s="4" t="s">
        <v>279</v>
      </c>
      <c r="H1193" s="1">
        <v>204</v>
      </c>
      <c r="I1193" s="4" t="s">
        <v>301</v>
      </c>
      <c r="J1193" s="1" t="s">
        <v>302</v>
      </c>
      <c r="K1193" s="1" t="s">
        <v>383</v>
      </c>
      <c r="L1193" s="1">
        <v>3</v>
      </c>
      <c r="M1193" s="1">
        <v>1</v>
      </c>
      <c r="N1193" s="1" t="s">
        <v>384</v>
      </c>
      <c r="O1193" s="1" t="s">
        <v>385</v>
      </c>
      <c r="P1193" s="1">
        <v>0</v>
      </c>
      <c r="Q1193" s="8">
        <v>107366</v>
      </c>
      <c r="R1193" s="8">
        <v>4750</v>
      </c>
      <c r="S1193" s="8">
        <v>12225</v>
      </c>
      <c r="T1193" s="8" t="s">
        <v>386</v>
      </c>
      <c r="U1193" s="9">
        <f>IF(R1193&gt;0,Q1193/R1193,"")</f>
        <v>22.603368421052632</v>
      </c>
      <c r="V1193" s="10">
        <f>SUMIFS(fct_world_monthly!$J$2:$J$361,fct_world_monthly!$C$2:$C$361,C1193,fct_world_monthly!$F$2:$F$361,F1193)</f>
        <v>14863052</v>
      </c>
      <c r="W1193" s="11">
        <f>IF(V1193&gt;0,Q1193/V1193,"")</f>
        <v>7.2236846106708101E-3</v>
      </c>
      <c r="X1193" s="1" t="s">
        <v>232</v>
      </c>
      <c r="Y1193" s="1" t="s">
        <v>166</v>
      </c>
      <c r="Z1193" s="19">
        <f>IF(U1193="","",SUMIFS(Unit_Value_Review_QC!$K$10:$K$53,Unit_Value_Review_QC!$I$10:$I$53,"PARTNER|"&amp;F1193&amp;"|"&amp;I1193))</f>
        <v>33.195880622110131</v>
      </c>
      <c r="AA1193" s="20">
        <f>IFERROR(U1193/Z1193,"")</f>
        <v>0.68090883559804249</v>
      </c>
      <c r="AB1193" s="4" t="str">
        <f>IF(OR(N1193&lt;&gt;"REPORTED",U1193=""),"NOT_APPLICABLE",IF(OR(AA1193&lt;Unit_Value_Review_QC!$I$6,AA1193&gt;Unit_Value_Review_QC!$I$5),"REVIEW","WITHIN_BAND"))</f>
        <v>WITHIN_BAND</v>
      </c>
    </row>
    <row r="1194" spans="1:28">
      <c r="A1194" s="1" t="s">
        <v>1580</v>
      </c>
      <c r="B1194" s="6">
        <v>44348</v>
      </c>
      <c r="C1194" s="1">
        <v>202106</v>
      </c>
      <c r="D1194" s="1">
        <v>2021</v>
      </c>
      <c r="E1194" s="1">
        <v>6</v>
      </c>
      <c r="F1194" s="4" t="s">
        <v>278</v>
      </c>
      <c r="G1194" s="4" t="s">
        <v>279</v>
      </c>
      <c r="H1194" s="1">
        <v>662</v>
      </c>
      <c r="I1194" s="4" t="s">
        <v>304</v>
      </c>
      <c r="J1194" s="1" t="s">
        <v>305</v>
      </c>
      <c r="K1194" s="1" t="s">
        <v>383</v>
      </c>
      <c r="L1194" s="1">
        <v>3</v>
      </c>
      <c r="M1194" s="1">
        <v>1</v>
      </c>
      <c r="N1194" s="1" t="s">
        <v>384</v>
      </c>
      <c r="O1194" s="1" t="s">
        <v>385</v>
      </c>
      <c r="P1194" s="1">
        <v>0</v>
      </c>
      <c r="Q1194" s="8">
        <v>67251</v>
      </c>
      <c r="R1194" s="8">
        <v>3418</v>
      </c>
      <c r="S1194" s="8">
        <v>8729</v>
      </c>
      <c r="T1194" s="8" t="s">
        <v>386</v>
      </c>
      <c r="U1194" s="9">
        <f>IF(R1194&gt;0,Q1194/R1194,"")</f>
        <v>19.675541252194265</v>
      </c>
      <c r="V1194" s="10">
        <f>SUMIFS(fct_world_monthly!$J$2:$J$361,fct_world_monthly!$C$2:$C$361,C1194,fct_world_monthly!$F$2:$F$361,F1194)</f>
        <v>14863052</v>
      </c>
      <c r="W1194" s="11">
        <f>IF(V1194&gt;0,Q1194/V1194,"")</f>
        <v>4.5247099989961688E-3</v>
      </c>
      <c r="X1194" s="1" t="s">
        <v>232</v>
      </c>
      <c r="Y1194" s="1" t="s">
        <v>166</v>
      </c>
      <c r="Z1194" s="19">
        <f>IF(U1194="","",SUMIFS(Unit_Value_Review_QC!$K$10:$K$53,Unit_Value_Review_QC!$I$10:$I$53,"PARTNER|"&amp;F1194&amp;"|"&amp;I1194))</f>
        <v>11.552282298889692</v>
      </c>
      <c r="AA1194" s="20">
        <f>IFERROR(U1194/Z1194,"")</f>
        <v>1.7031735152529395</v>
      </c>
      <c r="AB1194" s="4" t="str">
        <f>IF(OR(N1194&lt;&gt;"REPORTED",U1194=""),"NOT_APPLICABLE",IF(OR(AA1194&lt;Unit_Value_Review_QC!$I$6,AA1194&gt;Unit_Value_Review_QC!$I$5),"REVIEW","WITHIN_BAND"))</f>
        <v>WITHIN_BAND</v>
      </c>
    </row>
    <row r="1195" spans="1:28">
      <c r="A1195" s="1" t="s">
        <v>1581</v>
      </c>
      <c r="B1195" s="6">
        <v>44348</v>
      </c>
      <c r="C1195" s="1">
        <v>202106</v>
      </c>
      <c r="D1195" s="1">
        <v>2021</v>
      </c>
      <c r="E1195" s="1">
        <v>6</v>
      </c>
      <c r="F1195" s="4" t="s">
        <v>278</v>
      </c>
      <c r="G1195" s="4" t="s">
        <v>279</v>
      </c>
      <c r="H1195" s="1">
        <v>664</v>
      </c>
      <c r="I1195" s="4" t="s">
        <v>307</v>
      </c>
      <c r="J1195" s="1" t="s">
        <v>308</v>
      </c>
      <c r="K1195" s="1" t="s">
        <v>383</v>
      </c>
      <c r="L1195" s="1">
        <v>3</v>
      </c>
      <c r="M1195" s="1">
        <v>1</v>
      </c>
      <c r="N1195" s="1" t="s">
        <v>384</v>
      </c>
      <c r="O1195" s="1" t="s">
        <v>385</v>
      </c>
      <c r="P1195" s="1">
        <v>0</v>
      </c>
      <c r="Q1195" s="8">
        <v>1366069</v>
      </c>
      <c r="R1195" s="8">
        <v>63537</v>
      </c>
      <c r="S1195" s="8">
        <v>207098</v>
      </c>
      <c r="T1195" s="8" t="s">
        <v>386</v>
      </c>
      <c r="U1195" s="9">
        <f>IF(R1195&gt;0,Q1195/R1195,"")</f>
        <v>21.500369863229299</v>
      </c>
      <c r="V1195" s="10">
        <f>SUMIFS(fct_world_monthly!$J$2:$J$361,fct_world_monthly!$C$2:$C$361,C1195,fct_world_monthly!$F$2:$F$361,F1195)</f>
        <v>14863052</v>
      </c>
      <c r="W1195" s="11">
        <f>IF(V1195&gt;0,Q1195/V1195,"")</f>
        <v>9.1910396330444108E-2</v>
      </c>
      <c r="X1195" s="1" t="s">
        <v>232</v>
      </c>
      <c r="Y1195" s="1" t="s">
        <v>166</v>
      </c>
      <c r="Z1195" s="19">
        <f>IF(U1195="","",SUMIFS(Unit_Value_Review_QC!$K$10:$K$53,Unit_Value_Review_QC!$I$10:$I$53,"PARTNER|"&amp;F1195&amp;"|"&amp;I1195))</f>
        <v>20.753901094655859</v>
      </c>
      <c r="AA1195" s="20">
        <f>IFERROR(U1195/Z1195,"")</f>
        <v>1.0359676364057482</v>
      </c>
      <c r="AB1195" s="4" t="str">
        <f>IF(OR(N1195&lt;&gt;"REPORTED",U1195=""),"NOT_APPLICABLE",IF(OR(AA1195&lt;Unit_Value_Review_QC!$I$6,AA1195&gt;Unit_Value_Review_QC!$I$5),"REVIEW","WITHIN_BAND"))</f>
        <v>WITHIN_BAND</v>
      </c>
    </row>
    <row r="1196" spans="1:28">
      <c r="A1196" s="1" t="s">
        <v>1582</v>
      </c>
      <c r="B1196" s="6">
        <v>44348</v>
      </c>
      <c r="C1196" s="1">
        <v>202106</v>
      </c>
      <c r="D1196" s="1">
        <v>2021</v>
      </c>
      <c r="E1196" s="1">
        <v>6</v>
      </c>
      <c r="F1196" s="4" t="s">
        <v>278</v>
      </c>
      <c r="G1196" s="4" t="s">
        <v>279</v>
      </c>
      <c r="H1196" s="1">
        <v>666</v>
      </c>
      <c r="I1196" s="4" t="s">
        <v>310</v>
      </c>
      <c r="J1196" s="1" t="s">
        <v>311</v>
      </c>
      <c r="K1196" s="1" t="s">
        <v>383</v>
      </c>
      <c r="L1196" s="1">
        <v>3</v>
      </c>
      <c r="M1196" s="1">
        <v>1</v>
      </c>
      <c r="N1196" s="1" t="s">
        <v>384</v>
      </c>
      <c r="O1196" s="1" t="s">
        <v>385</v>
      </c>
      <c r="P1196" s="1">
        <v>0</v>
      </c>
      <c r="Q1196" s="8">
        <v>2993552</v>
      </c>
      <c r="R1196" s="8">
        <v>403048</v>
      </c>
      <c r="S1196" s="8">
        <v>720830</v>
      </c>
      <c r="T1196" s="8" t="s">
        <v>386</v>
      </c>
      <c r="U1196" s="9">
        <f>IF(R1196&gt;0,Q1196/R1196,"")</f>
        <v>7.4272840951946169</v>
      </c>
      <c r="V1196" s="10">
        <f>SUMIFS(fct_world_monthly!$J$2:$J$361,fct_world_monthly!$C$2:$C$361,C1196,fct_world_monthly!$F$2:$F$361,F1196)</f>
        <v>14863052</v>
      </c>
      <c r="W1196" s="11">
        <f>IF(V1196&gt;0,Q1196/V1196,"")</f>
        <v>0.20140897037835837</v>
      </c>
      <c r="X1196" s="1" t="s">
        <v>232</v>
      </c>
      <c r="Y1196" s="1" t="s">
        <v>166</v>
      </c>
      <c r="Z1196" s="19">
        <f>IF(U1196="","",SUMIFS(Unit_Value_Review_QC!$K$10:$K$53,Unit_Value_Review_QC!$I$10:$I$53,"PARTNER|"&amp;F1196&amp;"|"&amp;I1196))</f>
        <v>16.653214733323903</v>
      </c>
      <c r="AA1196" s="20">
        <f>IFERROR(U1196/Z1196,"")</f>
        <v>0.4459970170403349</v>
      </c>
      <c r="AB1196" s="4" t="str">
        <f>IF(OR(N1196&lt;&gt;"REPORTED",U1196=""),"NOT_APPLICABLE",IF(OR(AA1196&lt;Unit_Value_Review_QC!$I$6,AA1196&gt;Unit_Value_Review_QC!$I$5),"REVIEW","WITHIN_BAND"))</f>
        <v>WITHIN_BAND</v>
      </c>
    </row>
    <row r="1197" spans="1:28">
      <c r="A1197" s="1" t="s">
        <v>1583</v>
      </c>
      <c r="B1197" s="6">
        <v>44348</v>
      </c>
      <c r="C1197" s="1">
        <v>202106</v>
      </c>
      <c r="D1197" s="1">
        <v>2021</v>
      </c>
      <c r="E1197" s="1">
        <v>6</v>
      </c>
      <c r="F1197" s="4" t="s">
        <v>278</v>
      </c>
      <c r="G1197" s="4" t="s">
        <v>279</v>
      </c>
      <c r="H1197" s="1">
        <v>669</v>
      </c>
      <c r="I1197" s="4" t="s">
        <v>313</v>
      </c>
      <c r="J1197" s="1" t="s">
        <v>314</v>
      </c>
      <c r="K1197" s="1" t="s">
        <v>383</v>
      </c>
      <c r="L1197" s="1">
        <v>3</v>
      </c>
      <c r="M1197" s="1">
        <v>1</v>
      </c>
      <c r="N1197" s="1" t="s">
        <v>384</v>
      </c>
      <c r="O1197" s="1" t="s">
        <v>385</v>
      </c>
      <c r="P1197" s="1">
        <v>0</v>
      </c>
      <c r="Q1197" s="8">
        <v>116094</v>
      </c>
      <c r="R1197" s="8">
        <v>5774</v>
      </c>
      <c r="S1197" s="8">
        <v>15758</v>
      </c>
      <c r="T1197" s="8" t="s">
        <v>386</v>
      </c>
      <c r="U1197" s="9">
        <f>IF(R1197&gt;0,Q1197/R1197,"")</f>
        <v>20.106338759958433</v>
      </c>
      <c r="V1197" s="10">
        <f>SUMIFS(fct_world_monthly!$J$2:$J$361,fct_world_monthly!$C$2:$C$361,C1197,fct_world_monthly!$F$2:$F$361,F1197)</f>
        <v>14863052</v>
      </c>
      <c r="W1197" s="11">
        <f>IF(V1197&gt;0,Q1197/V1197,"")</f>
        <v>7.8109125904962185E-3</v>
      </c>
      <c r="X1197" s="1" t="s">
        <v>232</v>
      </c>
      <c r="Y1197" s="1" t="s">
        <v>166</v>
      </c>
      <c r="Z1197" s="19">
        <f>IF(U1197="","",SUMIFS(Unit_Value_Review_QC!$K$10:$K$53,Unit_Value_Review_QC!$I$10:$I$53,"PARTNER|"&amp;F1197&amp;"|"&amp;I1197))</f>
        <v>20.668787815742178</v>
      </c>
      <c r="AA1197" s="20">
        <f>IFERROR(U1197/Z1197,"")</f>
        <v>0.97278751609441938</v>
      </c>
      <c r="AB1197" s="4" t="str">
        <f>IF(OR(N1197&lt;&gt;"REPORTED",U1197=""),"NOT_APPLICABLE",IF(OR(AA1197&lt;Unit_Value_Review_QC!$I$6,AA1197&gt;Unit_Value_Review_QC!$I$5),"REVIEW","WITHIN_BAND"))</f>
        <v>WITHIN_BAND</v>
      </c>
    </row>
    <row r="1198" spans="1:28">
      <c r="A1198" s="1" t="s">
        <v>1584</v>
      </c>
      <c r="B1198" s="6">
        <v>44348</v>
      </c>
      <c r="C1198" s="1">
        <v>202106</v>
      </c>
      <c r="D1198" s="1">
        <v>2021</v>
      </c>
      <c r="E1198" s="1">
        <v>6</v>
      </c>
      <c r="F1198" s="4" t="s">
        <v>278</v>
      </c>
      <c r="G1198" s="4" t="s">
        <v>279</v>
      </c>
      <c r="H1198" s="1">
        <v>676</v>
      </c>
      <c r="I1198" s="4" t="s">
        <v>316</v>
      </c>
      <c r="J1198" s="1" t="s">
        <v>317</v>
      </c>
      <c r="K1198" s="1" t="s">
        <v>383</v>
      </c>
      <c r="L1198" s="1">
        <v>3</v>
      </c>
      <c r="M1198" s="1">
        <v>1</v>
      </c>
      <c r="N1198" s="1" t="s">
        <v>384</v>
      </c>
      <c r="O1198" s="1" t="s">
        <v>385</v>
      </c>
      <c r="P1198" s="1">
        <v>0</v>
      </c>
      <c r="Q1198" s="8">
        <v>21000</v>
      </c>
      <c r="R1198" s="8">
        <v>1064</v>
      </c>
      <c r="S1198" s="8">
        <v>6970</v>
      </c>
      <c r="T1198" s="8" t="s">
        <v>386</v>
      </c>
      <c r="U1198" s="9">
        <f>IF(R1198&gt;0,Q1198/R1198,"")</f>
        <v>19.736842105263158</v>
      </c>
      <c r="V1198" s="10">
        <f>SUMIFS(fct_world_monthly!$J$2:$J$361,fct_world_monthly!$C$2:$C$361,C1198,fct_world_monthly!$F$2:$F$361,F1198)</f>
        <v>14863052</v>
      </c>
      <c r="W1198" s="11">
        <f>IF(V1198&gt;0,Q1198/V1198,"")</f>
        <v>1.412899584822821E-3</v>
      </c>
      <c r="X1198" s="1" t="s">
        <v>232</v>
      </c>
      <c r="Y1198" s="1" t="s">
        <v>166</v>
      </c>
      <c r="Z1198" s="19">
        <f>IF(U1198="","",SUMIFS(Unit_Value_Review_QC!$K$10:$K$53,Unit_Value_Review_QC!$I$10:$I$53,"PARTNER|"&amp;F1198&amp;"|"&amp;I1198))</f>
        <v>22.71683967704729</v>
      </c>
      <c r="AA1198" s="20">
        <f>IFERROR(U1198/Z1198,"")</f>
        <v>0.86881988805885391</v>
      </c>
      <c r="AB1198" s="4" t="str">
        <f>IF(OR(N1198&lt;&gt;"REPORTED",U1198=""),"NOT_APPLICABLE",IF(OR(AA1198&lt;Unit_Value_Review_QC!$I$6,AA1198&gt;Unit_Value_Review_QC!$I$5),"REVIEW","WITHIN_BAND"))</f>
        <v>WITHIN_BAND</v>
      </c>
    </row>
    <row r="1199" spans="1:28">
      <c r="A1199" s="1" t="s">
        <v>1585</v>
      </c>
      <c r="B1199" s="6">
        <v>44348</v>
      </c>
      <c r="C1199" s="1">
        <v>202106</v>
      </c>
      <c r="D1199" s="1">
        <v>2021</v>
      </c>
      <c r="E1199" s="1">
        <v>6</v>
      </c>
      <c r="F1199" s="4" t="s">
        <v>278</v>
      </c>
      <c r="G1199" s="4" t="s">
        <v>279</v>
      </c>
      <c r="H1199" s="1">
        <v>690</v>
      </c>
      <c r="I1199" s="4" t="s">
        <v>319</v>
      </c>
      <c r="J1199" s="1" t="s">
        <v>320</v>
      </c>
      <c r="K1199" s="1" t="s">
        <v>383</v>
      </c>
      <c r="L1199" s="1">
        <v>3</v>
      </c>
      <c r="M1199" s="1">
        <v>1</v>
      </c>
      <c r="N1199" s="1" t="s">
        <v>384</v>
      </c>
      <c r="O1199" s="1" t="s">
        <v>385</v>
      </c>
      <c r="P1199" s="1">
        <v>0</v>
      </c>
      <c r="Q1199" s="8">
        <v>510403</v>
      </c>
      <c r="R1199" s="8">
        <v>20727</v>
      </c>
      <c r="S1199" s="8">
        <v>64005</v>
      </c>
      <c r="T1199" s="8" t="s">
        <v>386</v>
      </c>
      <c r="U1199" s="9">
        <f>IF(R1199&gt;0,Q1199/R1199,"")</f>
        <v>24.625030153905534</v>
      </c>
      <c r="V1199" s="10">
        <f>SUMIFS(fct_world_monthly!$J$2:$J$361,fct_world_monthly!$C$2:$C$361,C1199,fct_world_monthly!$F$2:$F$361,F1199)</f>
        <v>14863052</v>
      </c>
      <c r="W1199" s="11">
        <f>IF(V1199&gt;0,Q1199/V1199,"")</f>
        <v>3.4340389847253447E-2</v>
      </c>
      <c r="X1199" s="1" t="s">
        <v>232</v>
      </c>
      <c r="Y1199" s="1" t="s">
        <v>166</v>
      </c>
      <c r="Z1199" s="19">
        <f>IF(U1199="","",SUMIFS(Unit_Value_Review_QC!$K$10:$K$53,Unit_Value_Review_QC!$I$10:$I$53,"PARTNER|"&amp;F1199&amp;"|"&amp;I1199))</f>
        <v>28.158453665195097</v>
      </c>
      <c r="AA1199" s="20">
        <f>IFERROR(U1199/Z1199,"")</f>
        <v>0.87451642219767889</v>
      </c>
      <c r="AB1199" s="4" t="str">
        <f>IF(OR(N1199&lt;&gt;"REPORTED",U1199=""),"NOT_APPLICABLE",IF(OR(AA1199&lt;Unit_Value_Review_QC!$I$6,AA1199&gt;Unit_Value_Review_QC!$I$5),"REVIEW","WITHIN_BAND"))</f>
        <v>WITHIN_BAND</v>
      </c>
    </row>
    <row r="1200" spans="1:28">
      <c r="A1200" s="1" t="s">
        <v>1586</v>
      </c>
      <c r="B1200" s="6">
        <v>44348</v>
      </c>
      <c r="C1200" s="1">
        <v>202106</v>
      </c>
      <c r="D1200" s="1">
        <v>2021</v>
      </c>
      <c r="E1200" s="1">
        <v>6</v>
      </c>
      <c r="F1200" s="4" t="s">
        <v>278</v>
      </c>
      <c r="G1200" s="4" t="s">
        <v>279</v>
      </c>
      <c r="H1200" s="1">
        <v>696</v>
      </c>
      <c r="I1200" s="4" t="s">
        <v>322</v>
      </c>
      <c r="J1200" s="1" t="s">
        <v>323</v>
      </c>
      <c r="K1200" s="1" t="s">
        <v>383</v>
      </c>
      <c r="L1200" s="1">
        <v>3</v>
      </c>
      <c r="M1200" s="1">
        <v>1</v>
      </c>
      <c r="N1200" s="1" t="s">
        <v>384</v>
      </c>
      <c r="O1200" s="1" t="s">
        <v>385</v>
      </c>
      <c r="P1200" s="1">
        <v>0</v>
      </c>
      <c r="Q1200" s="8">
        <v>83972</v>
      </c>
      <c r="R1200" s="8">
        <v>4555</v>
      </c>
      <c r="S1200" s="8">
        <v>10027</v>
      </c>
      <c r="T1200" s="8" t="s">
        <v>386</v>
      </c>
      <c r="U1200" s="9">
        <f>IF(R1200&gt;0,Q1200/R1200,"")</f>
        <v>18.435126234906697</v>
      </c>
      <c r="V1200" s="10">
        <f>SUMIFS(fct_world_monthly!$J$2:$J$361,fct_world_monthly!$C$2:$C$361,C1200,fct_world_monthly!$F$2:$F$361,F1200)</f>
        <v>14863052</v>
      </c>
      <c r="W1200" s="11">
        <f>IF(V1200&gt;0,Q1200/V1200,"")</f>
        <v>5.6497144731781869E-3</v>
      </c>
      <c r="X1200" s="1" t="s">
        <v>232</v>
      </c>
      <c r="Y1200" s="1" t="s">
        <v>166</v>
      </c>
      <c r="Z1200" s="19">
        <f>IF(U1200="","",SUMIFS(Unit_Value_Review_QC!$K$10:$K$53,Unit_Value_Review_QC!$I$10:$I$53,"PARTNER|"&amp;F1200&amp;"|"&amp;I1200))</f>
        <v>25.266638688646662</v>
      </c>
      <c r="AA1200" s="20">
        <f>IFERROR(U1200/Z1200,"")</f>
        <v>0.729623218271228</v>
      </c>
      <c r="AB1200" s="4" t="str">
        <f>IF(OR(N1200&lt;&gt;"REPORTED",U1200=""),"NOT_APPLICABLE",IF(OR(AA1200&lt;Unit_Value_Review_QC!$I$6,AA1200&gt;Unit_Value_Review_QC!$I$5),"REVIEW","WITHIN_BAND"))</f>
        <v>WITHIN_BAND</v>
      </c>
    </row>
    <row r="1201" spans="1:28">
      <c r="A1201" s="1" t="s">
        <v>1587</v>
      </c>
      <c r="B1201" s="6">
        <v>44348</v>
      </c>
      <c r="C1201" s="1">
        <v>202106</v>
      </c>
      <c r="D1201" s="1">
        <v>2021</v>
      </c>
      <c r="E1201" s="1">
        <v>6</v>
      </c>
      <c r="F1201" s="4" t="s">
        <v>278</v>
      </c>
      <c r="G1201" s="4" t="s">
        <v>279</v>
      </c>
      <c r="H1201" s="1">
        <v>720</v>
      </c>
      <c r="I1201" s="4" t="s">
        <v>325</v>
      </c>
      <c r="J1201" s="1" t="s">
        <v>326</v>
      </c>
      <c r="K1201" s="1" t="s">
        <v>383</v>
      </c>
      <c r="L1201" s="1">
        <v>3</v>
      </c>
      <c r="M1201" s="1">
        <v>1</v>
      </c>
      <c r="N1201" s="1" t="s">
        <v>384</v>
      </c>
      <c r="O1201" s="1" t="s">
        <v>385</v>
      </c>
      <c r="P1201" s="1">
        <v>0</v>
      </c>
      <c r="Q1201" s="8">
        <v>929579</v>
      </c>
      <c r="R1201" s="8">
        <v>39978</v>
      </c>
      <c r="S1201" s="8">
        <v>113493</v>
      </c>
      <c r="T1201" s="8" t="s">
        <v>386</v>
      </c>
      <c r="U1201" s="9">
        <f>IF(R1201&gt;0,Q1201/R1201,"")</f>
        <v>23.252263745059782</v>
      </c>
      <c r="V1201" s="10">
        <f>SUMIFS(fct_world_monthly!$J$2:$J$361,fct_world_monthly!$C$2:$C$361,C1201,fct_world_monthly!$F$2:$F$361,F1201)</f>
        <v>14863052</v>
      </c>
      <c r="W1201" s="11">
        <f>IF(V1201&gt;0,Q1201/V1201,"")</f>
        <v>6.2542942055238721E-2</v>
      </c>
      <c r="X1201" s="1" t="s">
        <v>232</v>
      </c>
      <c r="Y1201" s="1" t="s">
        <v>166</v>
      </c>
      <c r="Z1201" s="19">
        <f>IF(U1201="","",SUMIFS(Unit_Value_Review_QC!$K$10:$K$53,Unit_Value_Review_QC!$I$10:$I$53,"PARTNER|"&amp;F1201&amp;"|"&amp;I1201))</f>
        <v>23.211497613909994</v>
      </c>
      <c r="AA1201" s="20">
        <f>IFERROR(U1201/Z1201,"")</f>
        <v>1.001756290431056</v>
      </c>
      <c r="AB1201" s="4" t="str">
        <f>IF(OR(N1201&lt;&gt;"REPORTED",U1201=""),"NOT_APPLICABLE",IF(OR(AA1201&lt;Unit_Value_Review_QC!$I$6,AA1201&gt;Unit_Value_Review_QC!$I$5),"REVIEW","WITHIN_BAND"))</f>
        <v>WITHIN_BAND</v>
      </c>
    </row>
    <row r="1202" spans="1:28">
      <c r="A1202" s="1" t="s">
        <v>1588</v>
      </c>
      <c r="B1202" s="6">
        <v>44378</v>
      </c>
      <c r="C1202" s="1">
        <v>202107</v>
      </c>
      <c r="D1202" s="1">
        <v>2021</v>
      </c>
      <c r="E1202" s="1">
        <v>7</v>
      </c>
      <c r="F1202" s="4" t="s">
        <v>256</v>
      </c>
      <c r="G1202" s="4" t="s">
        <v>258</v>
      </c>
      <c r="H1202" s="1">
        <v>52</v>
      </c>
      <c r="I1202" s="4" t="s">
        <v>296</v>
      </c>
      <c r="J1202" s="1" t="s">
        <v>297</v>
      </c>
      <c r="K1202" s="1" t="s">
        <v>383</v>
      </c>
      <c r="L1202" s="1">
        <v>3</v>
      </c>
      <c r="M1202" s="1">
        <v>1</v>
      </c>
      <c r="N1202" s="1" t="s">
        <v>384</v>
      </c>
      <c r="O1202" s="1" t="s">
        <v>385</v>
      </c>
      <c r="P1202" s="1">
        <v>0</v>
      </c>
      <c r="Q1202" s="8">
        <v>15787437</v>
      </c>
      <c r="R1202" s="8">
        <v>881879</v>
      </c>
      <c r="S1202" s="8">
        <v>4513015</v>
      </c>
      <c r="T1202" s="8" t="s">
        <v>386</v>
      </c>
      <c r="U1202" s="9">
        <f>IF(R1202&gt;0,Q1202/R1202,"")</f>
        <v>17.902044384773873</v>
      </c>
      <c r="V1202" s="10">
        <f>SUMIFS(fct_world_monthly!$J$2:$J$361,fct_world_monthly!$C$2:$C$361,C1202,fct_world_monthly!$F$2:$F$361,F1202)</f>
        <v>117702013</v>
      </c>
      <c r="W1202" s="11">
        <f>IF(V1202&gt;0,Q1202/V1202,"")</f>
        <v>0.134130560706723</v>
      </c>
      <c r="X1202" s="1" t="s">
        <v>232</v>
      </c>
      <c r="Y1202" s="1" t="s">
        <v>166</v>
      </c>
      <c r="Z1202" s="19">
        <f>IF(U1202="","",SUMIFS(Unit_Value_Review_QC!$K$10:$K$53,Unit_Value_Review_QC!$I$10:$I$53,"PARTNER|"&amp;F1202&amp;"|"&amp;I1202))</f>
        <v>20.461444760337919</v>
      </c>
      <c r="AA1202" s="20">
        <f>IFERROR(U1202/Z1202,"")</f>
        <v>0.8749159501911058</v>
      </c>
      <c r="AB1202" s="4" t="str">
        <f>IF(OR(N1202&lt;&gt;"REPORTED",U1202=""),"NOT_APPLICABLE",IF(OR(AA1202&lt;Unit_Value_Review_QC!$I$6,AA1202&gt;Unit_Value_Review_QC!$I$5),"REVIEW","WITHIN_BAND"))</f>
        <v>WITHIN_BAND</v>
      </c>
    </row>
    <row r="1203" spans="1:28">
      <c r="A1203" s="1" t="s">
        <v>1589</v>
      </c>
      <c r="B1203" s="6">
        <v>44378</v>
      </c>
      <c r="C1203" s="1">
        <v>202107</v>
      </c>
      <c r="D1203" s="1">
        <v>2021</v>
      </c>
      <c r="E1203" s="1">
        <v>7</v>
      </c>
      <c r="F1203" s="4" t="s">
        <v>256</v>
      </c>
      <c r="G1203" s="4" t="s">
        <v>258</v>
      </c>
      <c r="H1203" s="1">
        <v>204</v>
      </c>
      <c r="I1203" s="4" t="s">
        <v>301</v>
      </c>
      <c r="J1203" s="1" t="s">
        <v>302</v>
      </c>
      <c r="K1203" s="1" t="s">
        <v>383</v>
      </c>
      <c r="L1203" s="1">
        <v>3</v>
      </c>
      <c r="M1203" s="1">
        <v>1</v>
      </c>
      <c r="N1203" s="1" t="s">
        <v>384</v>
      </c>
      <c r="O1203" s="1" t="s">
        <v>385</v>
      </c>
      <c r="P1203" s="1">
        <v>0</v>
      </c>
      <c r="Q1203" s="8">
        <v>888621</v>
      </c>
      <c r="R1203" s="8">
        <v>153772</v>
      </c>
      <c r="S1203" s="8">
        <v>1011722</v>
      </c>
      <c r="T1203" s="8" t="s">
        <v>386</v>
      </c>
      <c r="U1203" s="9">
        <f>IF(R1203&gt;0,Q1203/R1203,"")</f>
        <v>5.7788218921520169</v>
      </c>
      <c r="V1203" s="10">
        <f>SUMIFS(fct_world_monthly!$J$2:$J$361,fct_world_monthly!$C$2:$C$361,C1203,fct_world_monthly!$F$2:$F$361,F1203)</f>
        <v>117702013</v>
      </c>
      <c r="W1203" s="11">
        <f>IF(V1203&gt;0,Q1203/V1203,"")</f>
        <v>7.5497519316003545E-3</v>
      </c>
      <c r="X1203" s="1" t="s">
        <v>232</v>
      </c>
      <c r="Y1203" s="1" t="s">
        <v>166</v>
      </c>
      <c r="Z1203" s="19">
        <f>IF(U1203="","",SUMIFS(Unit_Value_Review_QC!$K$10:$K$53,Unit_Value_Review_QC!$I$10:$I$53,"PARTNER|"&amp;F1203&amp;"|"&amp;I1203))</f>
        <v>7.8392981154747989</v>
      </c>
      <c r="AA1203" s="20">
        <f>IFERROR(U1203/Z1203,"")</f>
        <v>0.73716062420749184</v>
      </c>
      <c r="AB1203" s="4" t="str">
        <f>IF(OR(N1203&lt;&gt;"REPORTED",U1203=""),"NOT_APPLICABLE",IF(OR(AA1203&lt;Unit_Value_Review_QC!$I$6,AA1203&gt;Unit_Value_Review_QC!$I$5),"REVIEW","WITHIN_BAND"))</f>
        <v>WITHIN_BAND</v>
      </c>
    </row>
    <row r="1204" spans="1:28">
      <c r="A1204" s="1" t="s">
        <v>1590</v>
      </c>
      <c r="B1204" s="6">
        <v>44378</v>
      </c>
      <c r="C1204" s="1">
        <v>202107</v>
      </c>
      <c r="D1204" s="1">
        <v>2021</v>
      </c>
      <c r="E1204" s="1">
        <v>7</v>
      </c>
      <c r="F1204" s="4" t="s">
        <v>256</v>
      </c>
      <c r="G1204" s="4" t="s">
        <v>258</v>
      </c>
      <c r="H1204" s="1">
        <v>662</v>
      </c>
      <c r="I1204" s="4" t="s">
        <v>304</v>
      </c>
      <c r="J1204" s="1" t="s">
        <v>305</v>
      </c>
      <c r="K1204" s="1" t="s">
        <v>383</v>
      </c>
      <c r="L1204" s="1">
        <v>3</v>
      </c>
      <c r="M1204" s="1">
        <v>1</v>
      </c>
      <c r="N1204" s="1" t="s">
        <v>384</v>
      </c>
      <c r="O1204" s="1" t="s">
        <v>385</v>
      </c>
      <c r="P1204" s="1">
        <v>0</v>
      </c>
      <c r="Q1204" s="8">
        <v>2903208</v>
      </c>
      <c r="R1204" s="8">
        <v>322371</v>
      </c>
      <c r="S1204" s="8">
        <v>1179847</v>
      </c>
      <c r="T1204" s="8" t="s">
        <v>386</v>
      </c>
      <c r="U1204" s="9">
        <f>IF(R1204&gt;0,Q1204/R1204,"")</f>
        <v>9.0057976679043712</v>
      </c>
      <c r="V1204" s="10">
        <f>SUMIFS(fct_world_monthly!$J$2:$J$361,fct_world_monthly!$C$2:$C$361,C1204,fct_world_monthly!$F$2:$F$361,F1204)</f>
        <v>117702013</v>
      </c>
      <c r="W1204" s="11">
        <f>IF(V1204&gt;0,Q1204/V1204,"")</f>
        <v>2.4665746370879826E-2</v>
      </c>
      <c r="X1204" s="1" t="s">
        <v>232</v>
      </c>
      <c r="Y1204" s="1" t="s">
        <v>166</v>
      </c>
      <c r="Z1204" s="19">
        <f>IF(U1204="","",SUMIFS(Unit_Value_Review_QC!$K$10:$K$53,Unit_Value_Review_QC!$I$10:$I$53,"PARTNER|"&amp;F1204&amp;"|"&amp;I1204))</f>
        <v>10.235891461787936</v>
      </c>
      <c r="AA1204" s="20">
        <f>IFERROR(U1204/Z1204,"")</f>
        <v>0.879825435969531</v>
      </c>
      <c r="AB1204" s="4" t="str">
        <f>IF(OR(N1204&lt;&gt;"REPORTED",U1204=""),"NOT_APPLICABLE",IF(OR(AA1204&lt;Unit_Value_Review_QC!$I$6,AA1204&gt;Unit_Value_Review_QC!$I$5),"REVIEW","WITHIN_BAND"))</f>
        <v>WITHIN_BAND</v>
      </c>
    </row>
    <row r="1205" spans="1:28">
      <c r="A1205" s="1" t="s">
        <v>1591</v>
      </c>
      <c r="B1205" s="6">
        <v>44378</v>
      </c>
      <c r="C1205" s="1">
        <v>202107</v>
      </c>
      <c r="D1205" s="1">
        <v>2021</v>
      </c>
      <c r="E1205" s="1">
        <v>7</v>
      </c>
      <c r="F1205" s="4" t="s">
        <v>256</v>
      </c>
      <c r="G1205" s="4" t="s">
        <v>258</v>
      </c>
      <c r="H1205" s="1">
        <v>664</v>
      </c>
      <c r="I1205" s="4" t="s">
        <v>307</v>
      </c>
      <c r="J1205" s="1" t="s">
        <v>308</v>
      </c>
      <c r="K1205" s="1" t="s">
        <v>383</v>
      </c>
      <c r="L1205" s="1">
        <v>3</v>
      </c>
      <c r="M1205" s="1">
        <v>1</v>
      </c>
      <c r="N1205" s="1" t="s">
        <v>384</v>
      </c>
      <c r="O1205" s="1" t="s">
        <v>385</v>
      </c>
      <c r="P1205" s="1">
        <v>0</v>
      </c>
      <c r="Q1205" s="8">
        <v>3723612</v>
      </c>
      <c r="R1205" s="8">
        <v>287897</v>
      </c>
      <c r="S1205" s="8">
        <v>1609469</v>
      </c>
      <c r="T1205" s="8" t="s">
        <v>386</v>
      </c>
      <c r="U1205" s="9">
        <f>IF(R1205&gt;0,Q1205/R1205,"")</f>
        <v>12.933833975345349</v>
      </c>
      <c r="V1205" s="10">
        <f>SUMIFS(fct_world_monthly!$J$2:$J$361,fct_world_monthly!$C$2:$C$361,C1205,fct_world_monthly!$F$2:$F$361,F1205)</f>
        <v>117702013</v>
      </c>
      <c r="W1205" s="11">
        <f>IF(V1205&gt;0,Q1205/V1205,"")</f>
        <v>3.163592452747601E-2</v>
      </c>
      <c r="X1205" s="1" t="s">
        <v>232</v>
      </c>
      <c r="Y1205" s="1" t="s">
        <v>166</v>
      </c>
      <c r="Z1205" s="19">
        <f>IF(U1205="","",SUMIFS(Unit_Value_Review_QC!$K$10:$K$53,Unit_Value_Review_QC!$I$10:$I$53,"PARTNER|"&amp;F1205&amp;"|"&amp;I1205))</f>
        <v>13.594059812928137</v>
      </c>
      <c r="AA1205" s="20">
        <f>IFERROR(U1205/Z1205,"")</f>
        <v>0.95143276941043731</v>
      </c>
      <c r="AB1205" s="4" t="str">
        <f>IF(OR(N1205&lt;&gt;"REPORTED",U1205=""),"NOT_APPLICABLE",IF(OR(AA1205&lt;Unit_Value_Review_QC!$I$6,AA1205&gt;Unit_Value_Review_QC!$I$5),"REVIEW","WITHIN_BAND"))</f>
        <v>WITHIN_BAND</v>
      </c>
    </row>
    <row r="1206" spans="1:28">
      <c r="A1206" s="1" t="s">
        <v>1592</v>
      </c>
      <c r="B1206" s="6">
        <v>44378</v>
      </c>
      <c r="C1206" s="1">
        <v>202107</v>
      </c>
      <c r="D1206" s="1">
        <v>2021</v>
      </c>
      <c r="E1206" s="1">
        <v>7</v>
      </c>
      <c r="F1206" s="4" t="s">
        <v>256</v>
      </c>
      <c r="G1206" s="4" t="s">
        <v>258</v>
      </c>
      <c r="H1206" s="1">
        <v>666</v>
      </c>
      <c r="I1206" s="4" t="s">
        <v>310</v>
      </c>
      <c r="J1206" s="1" t="s">
        <v>311</v>
      </c>
      <c r="K1206" s="1" t="s">
        <v>383</v>
      </c>
      <c r="L1206" s="1">
        <v>3</v>
      </c>
      <c r="M1206" s="1">
        <v>1</v>
      </c>
      <c r="N1206" s="1" t="s">
        <v>384</v>
      </c>
      <c r="O1206" s="1" t="s">
        <v>385</v>
      </c>
      <c r="P1206" s="1">
        <v>0</v>
      </c>
      <c r="Q1206" s="8">
        <v>24750794</v>
      </c>
      <c r="R1206" s="8">
        <v>2823548</v>
      </c>
      <c r="S1206" s="8">
        <v>17642883</v>
      </c>
      <c r="T1206" s="8" t="s">
        <v>386</v>
      </c>
      <c r="U1206" s="9">
        <f>IF(R1206&gt;0,Q1206/R1206,"")</f>
        <v>8.7658484998307102</v>
      </c>
      <c r="V1206" s="10">
        <f>SUMIFS(fct_world_monthly!$J$2:$J$361,fct_world_monthly!$C$2:$C$361,C1206,fct_world_monthly!$F$2:$F$361,F1206)</f>
        <v>117702013</v>
      </c>
      <c r="W1206" s="11">
        <f>IF(V1206&gt;0,Q1206/V1206,"")</f>
        <v>0.21028352335826236</v>
      </c>
      <c r="X1206" s="1" t="s">
        <v>232</v>
      </c>
      <c r="Y1206" s="1" t="s">
        <v>166</v>
      </c>
      <c r="Z1206" s="19">
        <f>IF(U1206="","",SUMIFS(Unit_Value_Review_QC!$K$10:$K$53,Unit_Value_Review_QC!$I$10:$I$53,"PARTNER|"&amp;F1206&amp;"|"&amp;I1206))</f>
        <v>10.323147527272614</v>
      </c>
      <c r="AA1206" s="20">
        <f>IFERROR(U1206/Z1206,"")</f>
        <v>0.84914494117925843</v>
      </c>
      <c r="AB1206" s="4" t="str">
        <f>IF(OR(N1206&lt;&gt;"REPORTED",U1206=""),"NOT_APPLICABLE",IF(OR(AA1206&lt;Unit_Value_Review_QC!$I$6,AA1206&gt;Unit_Value_Review_QC!$I$5),"REVIEW","WITHIN_BAND"))</f>
        <v>WITHIN_BAND</v>
      </c>
    </row>
    <row r="1207" spans="1:28">
      <c r="A1207" s="1" t="s">
        <v>1593</v>
      </c>
      <c r="B1207" s="6">
        <v>44378</v>
      </c>
      <c r="C1207" s="1">
        <v>202107</v>
      </c>
      <c r="D1207" s="1">
        <v>2021</v>
      </c>
      <c r="E1207" s="1">
        <v>7</v>
      </c>
      <c r="F1207" s="4" t="s">
        <v>256</v>
      </c>
      <c r="G1207" s="4" t="s">
        <v>258</v>
      </c>
      <c r="H1207" s="1">
        <v>669</v>
      </c>
      <c r="I1207" s="4" t="s">
        <v>313</v>
      </c>
      <c r="J1207" s="1" t="s">
        <v>314</v>
      </c>
      <c r="K1207" s="1" t="s">
        <v>383</v>
      </c>
      <c r="L1207" s="1">
        <v>3</v>
      </c>
      <c r="M1207" s="1">
        <v>1</v>
      </c>
      <c r="N1207" s="1" t="s">
        <v>384</v>
      </c>
      <c r="O1207" s="1" t="s">
        <v>385</v>
      </c>
      <c r="P1207" s="1">
        <v>0</v>
      </c>
      <c r="Q1207" s="8">
        <v>1376815</v>
      </c>
      <c r="R1207" s="8">
        <v>104123</v>
      </c>
      <c r="S1207" s="8">
        <v>643884</v>
      </c>
      <c r="T1207" s="8" t="s">
        <v>386</v>
      </c>
      <c r="U1207" s="9">
        <f>IF(R1207&gt;0,Q1207/R1207,"")</f>
        <v>13.222967067794819</v>
      </c>
      <c r="V1207" s="10">
        <f>SUMIFS(fct_world_monthly!$J$2:$J$361,fct_world_monthly!$C$2:$C$361,C1207,fct_world_monthly!$F$2:$F$361,F1207)</f>
        <v>117702013</v>
      </c>
      <c r="W1207" s="11">
        <f>IF(V1207&gt;0,Q1207/V1207,"")</f>
        <v>1.169746349197953E-2</v>
      </c>
      <c r="X1207" s="1" t="s">
        <v>232</v>
      </c>
      <c r="Y1207" s="1" t="s">
        <v>166</v>
      </c>
      <c r="Z1207" s="19">
        <f>IF(U1207="","",SUMIFS(Unit_Value_Review_QC!$K$10:$K$53,Unit_Value_Review_QC!$I$10:$I$53,"PARTNER|"&amp;F1207&amp;"|"&amp;I1207))</f>
        <v>13.552232139720488</v>
      </c>
      <c r="AA1207" s="20">
        <f>IFERROR(U1207/Z1207,"")</f>
        <v>0.97570399705885946</v>
      </c>
      <c r="AB1207" s="4" t="str">
        <f>IF(OR(N1207&lt;&gt;"REPORTED",U1207=""),"NOT_APPLICABLE",IF(OR(AA1207&lt;Unit_Value_Review_QC!$I$6,AA1207&gt;Unit_Value_Review_QC!$I$5),"REVIEW","WITHIN_BAND"))</f>
        <v>WITHIN_BAND</v>
      </c>
    </row>
    <row r="1208" spans="1:28">
      <c r="A1208" s="1" t="s">
        <v>1594</v>
      </c>
      <c r="B1208" s="6">
        <v>44378</v>
      </c>
      <c r="C1208" s="1">
        <v>202107</v>
      </c>
      <c r="D1208" s="1">
        <v>2021</v>
      </c>
      <c r="E1208" s="1">
        <v>7</v>
      </c>
      <c r="F1208" s="4" t="s">
        <v>256</v>
      </c>
      <c r="G1208" s="4" t="s">
        <v>258</v>
      </c>
      <c r="H1208" s="1">
        <v>676</v>
      </c>
      <c r="I1208" s="4" t="s">
        <v>316</v>
      </c>
      <c r="J1208" s="1" t="s">
        <v>317</v>
      </c>
      <c r="K1208" s="1" t="s">
        <v>383</v>
      </c>
      <c r="L1208" s="1">
        <v>3</v>
      </c>
      <c r="M1208" s="1">
        <v>1</v>
      </c>
      <c r="N1208" s="1" t="s">
        <v>384</v>
      </c>
      <c r="O1208" s="1" t="s">
        <v>385</v>
      </c>
      <c r="P1208" s="1">
        <v>0</v>
      </c>
      <c r="Q1208" s="8">
        <v>37766</v>
      </c>
      <c r="R1208" s="8">
        <v>2362</v>
      </c>
      <c r="S1208" s="8">
        <v>14221</v>
      </c>
      <c r="T1208" s="8" t="s">
        <v>386</v>
      </c>
      <c r="U1208" s="9">
        <f>IF(R1208&gt;0,Q1208/R1208,"")</f>
        <v>15.988992379339543</v>
      </c>
      <c r="V1208" s="10">
        <f>SUMIFS(fct_world_monthly!$J$2:$J$361,fct_world_monthly!$C$2:$C$361,C1208,fct_world_monthly!$F$2:$F$361,F1208)</f>
        <v>117702013</v>
      </c>
      <c r="W1208" s="11">
        <f>IF(V1208&gt;0,Q1208/V1208,"")</f>
        <v>3.2086112240068483E-4</v>
      </c>
      <c r="X1208" s="1" t="s">
        <v>232</v>
      </c>
      <c r="Y1208" s="1" t="s">
        <v>166</v>
      </c>
      <c r="Z1208" s="19">
        <f>IF(U1208="","",SUMIFS(Unit_Value_Review_QC!$K$10:$K$53,Unit_Value_Review_QC!$I$10:$I$53,"PARTNER|"&amp;F1208&amp;"|"&amp;I1208))</f>
        <v>16.294942108470444</v>
      </c>
      <c r="AA1208" s="20">
        <f>IFERROR(U1208/Z1208,"")</f>
        <v>0.9812242518510168</v>
      </c>
      <c r="AB1208" s="4" t="str">
        <f>IF(OR(N1208&lt;&gt;"REPORTED",U1208=""),"NOT_APPLICABLE",IF(OR(AA1208&lt;Unit_Value_Review_QC!$I$6,AA1208&gt;Unit_Value_Review_QC!$I$5),"REVIEW","WITHIN_BAND"))</f>
        <v>WITHIN_BAND</v>
      </c>
    </row>
    <row r="1209" spans="1:28">
      <c r="A1209" s="1" t="s">
        <v>1595</v>
      </c>
      <c r="B1209" s="6">
        <v>44378</v>
      </c>
      <c r="C1209" s="1">
        <v>202107</v>
      </c>
      <c r="D1209" s="1">
        <v>2021</v>
      </c>
      <c r="E1209" s="1">
        <v>7</v>
      </c>
      <c r="F1209" s="4" t="s">
        <v>256</v>
      </c>
      <c r="G1209" s="4" t="s">
        <v>258</v>
      </c>
      <c r="H1209" s="1">
        <v>690</v>
      </c>
      <c r="I1209" s="4" t="s">
        <v>319</v>
      </c>
      <c r="J1209" s="1" t="s">
        <v>320</v>
      </c>
      <c r="K1209" s="1" t="s">
        <v>383</v>
      </c>
      <c r="L1209" s="1">
        <v>3</v>
      </c>
      <c r="M1209" s="1">
        <v>1</v>
      </c>
      <c r="N1209" s="1" t="s">
        <v>384</v>
      </c>
      <c r="O1209" s="1" t="s">
        <v>385</v>
      </c>
      <c r="P1209" s="1">
        <v>0</v>
      </c>
      <c r="Q1209" s="8">
        <v>1467067</v>
      </c>
      <c r="R1209" s="8">
        <v>58630</v>
      </c>
      <c r="S1209" s="8">
        <v>320905</v>
      </c>
      <c r="T1209" s="8" t="s">
        <v>386</v>
      </c>
      <c r="U1209" s="9">
        <f>IF(R1209&gt;0,Q1209/R1209,"")</f>
        <v>25.022462902950707</v>
      </c>
      <c r="V1209" s="10">
        <f>SUMIFS(fct_world_monthly!$J$2:$J$361,fct_world_monthly!$C$2:$C$361,C1209,fct_world_monthly!$F$2:$F$361,F1209)</f>
        <v>117702013</v>
      </c>
      <c r="W1209" s="11">
        <f>IF(V1209&gt;0,Q1209/V1209,"")</f>
        <v>1.2464247319202603E-2</v>
      </c>
      <c r="X1209" s="1" t="s">
        <v>232</v>
      </c>
      <c r="Y1209" s="1" t="s">
        <v>166</v>
      </c>
      <c r="Z1209" s="19">
        <f>IF(U1209="","",SUMIFS(Unit_Value_Review_QC!$K$10:$K$53,Unit_Value_Review_QC!$I$10:$I$53,"PARTNER|"&amp;F1209&amp;"|"&amp;I1209))</f>
        <v>21.029827109089425</v>
      </c>
      <c r="AA1209" s="20">
        <f>IFERROR(U1209/Z1209,"")</f>
        <v>1.1898558544085986</v>
      </c>
      <c r="AB1209" s="4" t="str">
        <f>IF(OR(N1209&lt;&gt;"REPORTED",U1209=""),"NOT_APPLICABLE",IF(OR(AA1209&lt;Unit_Value_Review_QC!$I$6,AA1209&gt;Unit_Value_Review_QC!$I$5),"REVIEW","WITHIN_BAND"))</f>
        <v>WITHIN_BAND</v>
      </c>
    </row>
    <row r="1210" spans="1:28">
      <c r="A1210" s="1" t="s">
        <v>1596</v>
      </c>
      <c r="B1210" s="6">
        <v>44378</v>
      </c>
      <c r="C1210" s="1">
        <v>202107</v>
      </c>
      <c r="D1210" s="1">
        <v>2021</v>
      </c>
      <c r="E1210" s="1">
        <v>7</v>
      </c>
      <c r="F1210" s="4" t="s">
        <v>256</v>
      </c>
      <c r="G1210" s="4" t="s">
        <v>258</v>
      </c>
      <c r="H1210" s="1">
        <v>696</v>
      </c>
      <c r="I1210" s="4" t="s">
        <v>322</v>
      </c>
      <c r="J1210" s="1" t="s">
        <v>323</v>
      </c>
      <c r="K1210" s="1" t="s">
        <v>383</v>
      </c>
      <c r="L1210" s="1">
        <v>3</v>
      </c>
      <c r="M1210" s="1">
        <v>1</v>
      </c>
      <c r="N1210" s="1" t="s">
        <v>384</v>
      </c>
      <c r="O1210" s="1" t="s">
        <v>385</v>
      </c>
      <c r="P1210" s="1">
        <v>0</v>
      </c>
      <c r="Q1210" s="8">
        <v>784110</v>
      </c>
      <c r="R1210" s="8">
        <v>43201</v>
      </c>
      <c r="S1210" s="8">
        <v>247565</v>
      </c>
      <c r="T1210" s="8" t="s">
        <v>386</v>
      </c>
      <c r="U1210" s="9">
        <f>IF(R1210&gt;0,Q1210/R1210,"")</f>
        <v>18.150274299206036</v>
      </c>
      <c r="V1210" s="10">
        <f>SUMIFS(fct_world_monthly!$J$2:$J$361,fct_world_monthly!$C$2:$C$361,C1210,fct_world_monthly!$F$2:$F$361,F1210)</f>
        <v>117702013</v>
      </c>
      <c r="W1210" s="11">
        <f>IF(V1210&gt;0,Q1210/V1210,"")</f>
        <v>6.661823192437669E-3</v>
      </c>
      <c r="X1210" s="1" t="s">
        <v>232</v>
      </c>
      <c r="Y1210" s="1" t="s">
        <v>166</v>
      </c>
      <c r="Z1210" s="19">
        <f>IF(U1210="","",SUMIFS(Unit_Value_Review_QC!$K$10:$K$53,Unit_Value_Review_QC!$I$10:$I$53,"PARTNER|"&amp;F1210&amp;"|"&amp;I1210))</f>
        <v>18.09118149032647</v>
      </c>
      <c r="AA1210" s="20">
        <f>IFERROR(U1210/Z1210,"")</f>
        <v>1.0032663874889081</v>
      </c>
      <c r="AB1210" s="4" t="str">
        <f>IF(OR(N1210&lt;&gt;"REPORTED",U1210=""),"NOT_APPLICABLE",IF(OR(AA1210&lt;Unit_Value_Review_QC!$I$6,AA1210&gt;Unit_Value_Review_QC!$I$5),"REVIEW","WITHIN_BAND"))</f>
        <v>WITHIN_BAND</v>
      </c>
    </row>
    <row r="1211" spans="1:28">
      <c r="A1211" s="1" t="s">
        <v>1597</v>
      </c>
      <c r="B1211" s="6">
        <v>44378</v>
      </c>
      <c r="C1211" s="1">
        <v>202107</v>
      </c>
      <c r="D1211" s="1">
        <v>2021</v>
      </c>
      <c r="E1211" s="1">
        <v>7</v>
      </c>
      <c r="F1211" s="4" t="s">
        <v>256</v>
      </c>
      <c r="G1211" s="4" t="s">
        <v>258</v>
      </c>
      <c r="H1211" s="1">
        <v>720</v>
      </c>
      <c r="I1211" s="4" t="s">
        <v>325</v>
      </c>
      <c r="J1211" s="1" t="s">
        <v>326</v>
      </c>
      <c r="K1211" s="1" t="s">
        <v>383</v>
      </c>
      <c r="L1211" s="1">
        <v>3</v>
      </c>
      <c r="M1211" s="1">
        <v>1</v>
      </c>
      <c r="N1211" s="1" t="s">
        <v>384</v>
      </c>
      <c r="O1211" s="1" t="s">
        <v>385</v>
      </c>
      <c r="P1211" s="1">
        <v>0</v>
      </c>
      <c r="Q1211" s="8">
        <v>4351413</v>
      </c>
      <c r="R1211" s="8">
        <v>240291</v>
      </c>
      <c r="S1211" s="8">
        <v>1170607</v>
      </c>
      <c r="T1211" s="8" t="s">
        <v>386</v>
      </c>
      <c r="U1211" s="9">
        <f>IF(R1211&gt;0,Q1211/R1211,"")</f>
        <v>18.108930421863491</v>
      </c>
      <c r="V1211" s="10">
        <f>SUMIFS(fct_world_monthly!$J$2:$J$361,fct_world_monthly!$C$2:$C$361,C1211,fct_world_monthly!$F$2:$F$361,F1211)</f>
        <v>117702013</v>
      </c>
      <c r="W1211" s="11">
        <f>IF(V1211&gt;0,Q1211/V1211,"")</f>
        <v>3.6969741545541793E-2</v>
      </c>
      <c r="X1211" s="1" t="s">
        <v>232</v>
      </c>
      <c r="Y1211" s="1" t="s">
        <v>166</v>
      </c>
      <c r="Z1211" s="19">
        <f>IF(U1211="","",SUMIFS(Unit_Value_Review_QC!$K$10:$K$53,Unit_Value_Review_QC!$I$10:$I$53,"PARTNER|"&amp;F1211&amp;"|"&amp;I1211))</f>
        <v>18.213915185849537</v>
      </c>
      <c r="AA1211" s="20">
        <f>IFERROR(U1211/Z1211,"")</f>
        <v>0.99423601334941925</v>
      </c>
      <c r="AB1211" s="4" t="str">
        <f>IF(OR(N1211&lt;&gt;"REPORTED",U1211=""),"NOT_APPLICABLE",IF(OR(AA1211&lt;Unit_Value_Review_QC!$I$6,AA1211&gt;Unit_Value_Review_QC!$I$5),"REVIEW","WITHIN_BAND"))</f>
        <v>WITHIN_BAND</v>
      </c>
    </row>
    <row r="1212" spans="1:28">
      <c r="A1212" s="1" t="s">
        <v>1598</v>
      </c>
      <c r="B1212" s="6">
        <v>44378</v>
      </c>
      <c r="C1212" s="1">
        <v>202107</v>
      </c>
      <c r="D1212" s="1">
        <v>2021</v>
      </c>
      <c r="E1212" s="1">
        <v>7</v>
      </c>
      <c r="F1212" s="4" t="s">
        <v>265</v>
      </c>
      <c r="G1212" s="4" t="s">
        <v>266</v>
      </c>
      <c r="H1212" s="1">
        <v>52</v>
      </c>
      <c r="I1212" s="4" t="s">
        <v>296</v>
      </c>
      <c r="J1212" s="1" t="s">
        <v>297</v>
      </c>
      <c r="K1212" s="1" t="s">
        <v>383</v>
      </c>
      <c r="L1212" s="1">
        <v>3</v>
      </c>
      <c r="M1212" s="1">
        <v>1</v>
      </c>
      <c r="N1212" s="1" t="s">
        <v>384</v>
      </c>
      <c r="O1212" s="1" t="s">
        <v>385</v>
      </c>
      <c r="P1212" s="1">
        <v>0</v>
      </c>
      <c r="Q1212" s="8">
        <v>4284105</v>
      </c>
      <c r="R1212" s="8">
        <v>232382</v>
      </c>
      <c r="S1212" s="8">
        <v>921351</v>
      </c>
      <c r="T1212" s="8" t="s">
        <v>386</v>
      </c>
      <c r="U1212" s="9">
        <f>IF(R1212&gt;0,Q1212/R1212,"")</f>
        <v>18.435614634524189</v>
      </c>
      <c r="V1212" s="10">
        <f>SUMIFS(fct_world_monthly!$J$2:$J$361,fct_world_monthly!$C$2:$C$361,C1212,fct_world_monthly!$F$2:$F$361,F1212)</f>
        <v>32131695</v>
      </c>
      <c r="W1212" s="11">
        <f>IF(V1212&gt;0,Q1212/V1212,"")</f>
        <v>0.13332956758116868</v>
      </c>
      <c r="X1212" s="1" t="s">
        <v>232</v>
      </c>
      <c r="Y1212" s="1" t="s">
        <v>166</v>
      </c>
      <c r="Z1212" s="19">
        <f>IF(U1212="","",SUMIFS(Unit_Value_Review_QC!$K$10:$K$53,Unit_Value_Review_QC!$I$10:$I$53,"PARTNER|"&amp;F1212&amp;"|"&amp;I1212))</f>
        <v>19.213268245879746</v>
      </c>
      <c r="AA1212" s="20">
        <f>IFERROR(U1212/Z1212,"")</f>
        <v>0.95952517804864756</v>
      </c>
      <c r="AB1212" s="4" t="str">
        <f>IF(OR(N1212&lt;&gt;"REPORTED",U1212=""),"NOT_APPLICABLE",IF(OR(AA1212&lt;Unit_Value_Review_QC!$I$6,AA1212&gt;Unit_Value_Review_QC!$I$5),"REVIEW","WITHIN_BAND"))</f>
        <v>WITHIN_BAND</v>
      </c>
    </row>
    <row r="1213" spans="1:28">
      <c r="A1213" s="1" t="s">
        <v>1599</v>
      </c>
      <c r="B1213" s="6">
        <v>44378</v>
      </c>
      <c r="C1213" s="1">
        <v>202107</v>
      </c>
      <c r="D1213" s="1">
        <v>2021</v>
      </c>
      <c r="E1213" s="1">
        <v>7</v>
      </c>
      <c r="F1213" s="4" t="s">
        <v>265</v>
      </c>
      <c r="G1213" s="4" t="s">
        <v>266</v>
      </c>
      <c r="H1213" s="1">
        <v>204</v>
      </c>
      <c r="I1213" s="4" t="s">
        <v>301</v>
      </c>
      <c r="J1213" s="1" t="s">
        <v>302</v>
      </c>
      <c r="K1213" s="1" t="s">
        <v>383</v>
      </c>
      <c r="L1213" s="1">
        <v>3</v>
      </c>
      <c r="M1213" s="1">
        <v>1</v>
      </c>
      <c r="N1213" s="1" t="s">
        <v>384</v>
      </c>
      <c r="O1213" s="1" t="s">
        <v>385</v>
      </c>
      <c r="P1213" s="1">
        <v>0</v>
      </c>
      <c r="Q1213" s="8">
        <v>57881</v>
      </c>
      <c r="R1213" s="8">
        <v>1649</v>
      </c>
      <c r="S1213" s="8">
        <v>11353</v>
      </c>
      <c r="T1213" s="8" t="s">
        <v>386</v>
      </c>
      <c r="U1213" s="9">
        <f>IF(R1213&gt;0,Q1213/R1213,"")</f>
        <v>35.100667070952092</v>
      </c>
      <c r="V1213" s="10">
        <f>SUMIFS(fct_world_monthly!$J$2:$J$361,fct_world_monthly!$C$2:$C$361,C1213,fct_world_monthly!$F$2:$F$361,F1213)</f>
        <v>32131695</v>
      </c>
      <c r="W1213" s="11">
        <f>IF(V1213&gt;0,Q1213/V1213,"")</f>
        <v>1.8013677772056532E-3</v>
      </c>
      <c r="X1213" s="1" t="s">
        <v>232</v>
      </c>
      <c r="Y1213" s="1" t="s">
        <v>166</v>
      </c>
      <c r="Z1213" s="19">
        <f>IF(U1213="","",SUMIFS(Unit_Value_Review_QC!$K$10:$K$53,Unit_Value_Review_QC!$I$10:$I$53,"PARTNER|"&amp;F1213&amp;"|"&amp;I1213))</f>
        <v>16.024818561257973</v>
      </c>
      <c r="AA1213" s="20">
        <f>IFERROR(U1213/Z1213,"")</f>
        <v>2.1903940401429813</v>
      </c>
      <c r="AB1213" s="4" t="str">
        <f>IF(OR(N1213&lt;&gt;"REPORTED",U1213=""),"NOT_APPLICABLE",IF(OR(AA1213&lt;Unit_Value_Review_QC!$I$6,AA1213&gt;Unit_Value_Review_QC!$I$5),"REVIEW","WITHIN_BAND"))</f>
        <v>WITHIN_BAND</v>
      </c>
    </row>
    <row r="1214" spans="1:28">
      <c r="A1214" s="1" t="s">
        <v>1600</v>
      </c>
      <c r="B1214" s="6">
        <v>44378</v>
      </c>
      <c r="C1214" s="1">
        <v>202107</v>
      </c>
      <c r="D1214" s="1">
        <v>2021</v>
      </c>
      <c r="E1214" s="1">
        <v>7</v>
      </c>
      <c r="F1214" s="4" t="s">
        <v>265</v>
      </c>
      <c r="G1214" s="4" t="s">
        <v>266</v>
      </c>
      <c r="H1214" s="1">
        <v>662</v>
      </c>
      <c r="I1214" s="4" t="s">
        <v>304</v>
      </c>
      <c r="J1214" s="1" t="s">
        <v>305</v>
      </c>
      <c r="K1214" s="1" t="s">
        <v>383</v>
      </c>
      <c r="L1214" s="1">
        <v>3</v>
      </c>
      <c r="M1214" s="1">
        <v>1</v>
      </c>
      <c r="N1214" s="1" t="s">
        <v>384</v>
      </c>
      <c r="O1214" s="1" t="s">
        <v>385</v>
      </c>
      <c r="P1214" s="1">
        <v>0</v>
      </c>
      <c r="Q1214" s="8">
        <v>664652</v>
      </c>
      <c r="R1214" s="8">
        <v>63311</v>
      </c>
      <c r="S1214" s="8">
        <v>153828</v>
      </c>
      <c r="T1214" s="8" t="s">
        <v>386</v>
      </c>
      <c r="U1214" s="9">
        <f>IF(R1214&gt;0,Q1214/R1214,"")</f>
        <v>10.498207262561008</v>
      </c>
      <c r="V1214" s="10">
        <f>SUMIFS(fct_world_monthly!$J$2:$J$361,fct_world_monthly!$C$2:$C$361,C1214,fct_world_monthly!$F$2:$F$361,F1214)</f>
        <v>32131695</v>
      </c>
      <c r="W1214" s="11">
        <f>IF(V1214&gt;0,Q1214/V1214,"")</f>
        <v>2.0685245518482609E-2</v>
      </c>
      <c r="X1214" s="1" t="s">
        <v>232</v>
      </c>
      <c r="Y1214" s="1" t="s">
        <v>166</v>
      </c>
      <c r="Z1214" s="19">
        <f>IF(U1214="","",SUMIFS(Unit_Value_Review_QC!$K$10:$K$53,Unit_Value_Review_QC!$I$10:$I$53,"PARTNER|"&amp;F1214&amp;"|"&amp;I1214))</f>
        <v>13.24068828999865</v>
      </c>
      <c r="AA1214" s="20">
        <f>IFERROR(U1214/Z1214,"")</f>
        <v>0.79287473827858534</v>
      </c>
      <c r="AB1214" s="4" t="str">
        <f>IF(OR(N1214&lt;&gt;"REPORTED",U1214=""),"NOT_APPLICABLE",IF(OR(AA1214&lt;Unit_Value_Review_QC!$I$6,AA1214&gt;Unit_Value_Review_QC!$I$5),"REVIEW","WITHIN_BAND"))</f>
        <v>WITHIN_BAND</v>
      </c>
    </row>
    <row r="1215" spans="1:28">
      <c r="A1215" s="1" t="s">
        <v>1601</v>
      </c>
      <c r="B1215" s="6">
        <v>44378</v>
      </c>
      <c r="C1215" s="1">
        <v>202107</v>
      </c>
      <c r="D1215" s="1">
        <v>2021</v>
      </c>
      <c r="E1215" s="1">
        <v>7</v>
      </c>
      <c r="F1215" s="4" t="s">
        <v>265</v>
      </c>
      <c r="G1215" s="4" t="s">
        <v>266</v>
      </c>
      <c r="H1215" s="1">
        <v>664</v>
      </c>
      <c r="I1215" s="4" t="s">
        <v>307</v>
      </c>
      <c r="J1215" s="1" t="s">
        <v>308</v>
      </c>
      <c r="K1215" s="1" t="s">
        <v>383</v>
      </c>
      <c r="L1215" s="1">
        <v>3</v>
      </c>
      <c r="M1215" s="1">
        <v>1</v>
      </c>
      <c r="N1215" s="1" t="s">
        <v>384</v>
      </c>
      <c r="O1215" s="1" t="s">
        <v>385</v>
      </c>
      <c r="P1215" s="1">
        <v>0</v>
      </c>
      <c r="Q1215" s="8">
        <v>147972</v>
      </c>
      <c r="R1215" s="8">
        <v>12882</v>
      </c>
      <c r="S1215" s="8">
        <v>34004</v>
      </c>
      <c r="T1215" s="8" t="s">
        <v>386</v>
      </c>
      <c r="U1215" s="9">
        <f>IF(R1215&gt;0,Q1215/R1215,"")</f>
        <v>11.486725663716815</v>
      </c>
      <c r="V1215" s="10">
        <f>SUMIFS(fct_world_monthly!$J$2:$J$361,fct_world_monthly!$C$2:$C$361,C1215,fct_world_monthly!$F$2:$F$361,F1215)</f>
        <v>32131695</v>
      </c>
      <c r="W1215" s="11">
        <f>IF(V1215&gt;0,Q1215/V1215,"")</f>
        <v>4.6051725562563693E-3</v>
      </c>
      <c r="X1215" s="1" t="s">
        <v>232</v>
      </c>
      <c r="Y1215" s="1" t="s">
        <v>166</v>
      </c>
      <c r="Z1215" s="19">
        <f>IF(U1215="","",SUMIFS(Unit_Value_Review_QC!$K$10:$K$53,Unit_Value_Review_QC!$I$10:$I$53,"PARTNER|"&amp;F1215&amp;"|"&amp;I1215))</f>
        <v>13.033767004833301</v>
      </c>
      <c r="AA1215" s="20">
        <f>IFERROR(U1215/Z1215,"")</f>
        <v>0.88130512533001404</v>
      </c>
      <c r="AB1215" s="4" t="str">
        <f>IF(OR(N1215&lt;&gt;"REPORTED",U1215=""),"NOT_APPLICABLE",IF(OR(AA1215&lt;Unit_Value_Review_QC!$I$6,AA1215&gt;Unit_Value_Review_QC!$I$5),"REVIEW","WITHIN_BAND"))</f>
        <v>WITHIN_BAND</v>
      </c>
    </row>
    <row r="1216" spans="1:28">
      <c r="A1216" s="1" t="s">
        <v>1602</v>
      </c>
      <c r="B1216" s="6">
        <v>44378</v>
      </c>
      <c r="C1216" s="1">
        <v>202107</v>
      </c>
      <c r="D1216" s="1">
        <v>2021</v>
      </c>
      <c r="E1216" s="1">
        <v>7</v>
      </c>
      <c r="F1216" s="4" t="s">
        <v>265</v>
      </c>
      <c r="G1216" s="4" t="s">
        <v>266</v>
      </c>
      <c r="H1216" s="1">
        <v>666</v>
      </c>
      <c r="I1216" s="4" t="s">
        <v>310</v>
      </c>
      <c r="J1216" s="1" t="s">
        <v>311</v>
      </c>
      <c r="K1216" s="1" t="s">
        <v>383</v>
      </c>
      <c r="L1216" s="1">
        <v>3</v>
      </c>
      <c r="M1216" s="1">
        <v>1</v>
      </c>
      <c r="N1216" s="1" t="s">
        <v>384</v>
      </c>
      <c r="O1216" s="1" t="s">
        <v>385</v>
      </c>
      <c r="P1216" s="1">
        <v>0</v>
      </c>
      <c r="Q1216" s="8">
        <v>7847319</v>
      </c>
      <c r="R1216" s="8">
        <v>763963</v>
      </c>
      <c r="S1216" s="8">
        <v>1924902</v>
      </c>
      <c r="T1216" s="8" t="s">
        <v>386</v>
      </c>
      <c r="U1216" s="9">
        <f>IF(R1216&gt;0,Q1216/R1216,"")</f>
        <v>10.27185740670687</v>
      </c>
      <c r="V1216" s="10">
        <f>SUMIFS(fct_world_monthly!$J$2:$J$361,fct_world_monthly!$C$2:$C$361,C1216,fct_world_monthly!$F$2:$F$361,F1216)</f>
        <v>32131695</v>
      </c>
      <c r="W1216" s="11">
        <f>IF(V1216&gt;0,Q1216/V1216,"")</f>
        <v>0.24422362405718093</v>
      </c>
      <c r="X1216" s="1" t="s">
        <v>232</v>
      </c>
      <c r="Y1216" s="1" t="s">
        <v>166</v>
      </c>
      <c r="Z1216" s="19">
        <f>IF(U1216="","",SUMIFS(Unit_Value_Review_QC!$K$10:$K$53,Unit_Value_Review_QC!$I$10:$I$53,"PARTNER|"&amp;F1216&amp;"|"&amp;I1216))</f>
        <v>12.503788450831344</v>
      </c>
      <c r="AA1216" s="20">
        <f>IFERROR(U1216/Z1216,"")</f>
        <v>0.82149961566439655</v>
      </c>
      <c r="AB1216" s="4" t="str">
        <f>IF(OR(N1216&lt;&gt;"REPORTED",U1216=""),"NOT_APPLICABLE",IF(OR(AA1216&lt;Unit_Value_Review_QC!$I$6,AA1216&gt;Unit_Value_Review_QC!$I$5),"REVIEW","WITHIN_BAND"))</f>
        <v>WITHIN_BAND</v>
      </c>
    </row>
    <row r="1217" spans="1:28">
      <c r="A1217" s="1" t="s">
        <v>1603</v>
      </c>
      <c r="B1217" s="6">
        <v>44378</v>
      </c>
      <c r="C1217" s="1">
        <v>202107</v>
      </c>
      <c r="D1217" s="1">
        <v>2021</v>
      </c>
      <c r="E1217" s="1">
        <v>7</v>
      </c>
      <c r="F1217" s="4" t="s">
        <v>265</v>
      </c>
      <c r="G1217" s="4" t="s">
        <v>266</v>
      </c>
      <c r="H1217" s="1">
        <v>669</v>
      </c>
      <c r="I1217" s="4" t="s">
        <v>313</v>
      </c>
      <c r="J1217" s="1" t="s">
        <v>314</v>
      </c>
      <c r="K1217" s="1" t="s">
        <v>383</v>
      </c>
      <c r="L1217" s="1">
        <v>3</v>
      </c>
      <c r="M1217" s="1">
        <v>1</v>
      </c>
      <c r="N1217" s="1" t="s">
        <v>384</v>
      </c>
      <c r="O1217" s="1" t="s">
        <v>385</v>
      </c>
      <c r="P1217" s="1">
        <v>0</v>
      </c>
      <c r="Q1217" s="8">
        <v>183648</v>
      </c>
      <c r="R1217" s="8">
        <v>10554</v>
      </c>
      <c r="S1217" s="8">
        <v>34863</v>
      </c>
      <c r="T1217" s="8" t="s">
        <v>386</v>
      </c>
      <c r="U1217" s="9">
        <f>IF(R1217&gt;0,Q1217/R1217,"")</f>
        <v>17.400795906765207</v>
      </c>
      <c r="V1217" s="10">
        <f>SUMIFS(fct_world_monthly!$J$2:$J$361,fct_world_monthly!$C$2:$C$361,C1217,fct_world_monthly!$F$2:$F$361,F1217)</f>
        <v>32131695</v>
      </c>
      <c r="W1217" s="11">
        <f>IF(V1217&gt;0,Q1217/V1217,"")</f>
        <v>5.715478128371379E-3</v>
      </c>
      <c r="X1217" s="1" t="s">
        <v>232</v>
      </c>
      <c r="Y1217" s="1" t="s">
        <v>166</v>
      </c>
      <c r="Z1217" s="19">
        <f>IF(U1217="","",SUMIFS(Unit_Value_Review_QC!$K$10:$K$53,Unit_Value_Review_QC!$I$10:$I$53,"PARTNER|"&amp;F1217&amp;"|"&amp;I1217))</f>
        <v>16.58404384448577</v>
      </c>
      <c r="AA1217" s="20">
        <f>IFERROR(U1217/Z1217,"")</f>
        <v>1.0492492705602083</v>
      </c>
      <c r="AB1217" s="4" t="str">
        <f>IF(OR(N1217&lt;&gt;"REPORTED",U1217=""),"NOT_APPLICABLE",IF(OR(AA1217&lt;Unit_Value_Review_QC!$I$6,AA1217&gt;Unit_Value_Review_QC!$I$5),"REVIEW","WITHIN_BAND"))</f>
        <v>WITHIN_BAND</v>
      </c>
    </row>
    <row r="1218" spans="1:28">
      <c r="A1218" s="1" t="s">
        <v>1604</v>
      </c>
      <c r="B1218" s="6">
        <v>44378</v>
      </c>
      <c r="C1218" s="1">
        <v>202107</v>
      </c>
      <c r="D1218" s="1">
        <v>2021</v>
      </c>
      <c r="E1218" s="1">
        <v>7</v>
      </c>
      <c r="F1218" s="4" t="s">
        <v>265</v>
      </c>
      <c r="G1218" s="4" t="s">
        <v>266</v>
      </c>
      <c r="H1218" s="1">
        <v>676</v>
      </c>
      <c r="I1218" s="4" t="s">
        <v>316</v>
      </c>
      <c r="J1218" s="1" t="s">
        <v>317</v>
      </c>
      <c r="K1218" s="1" t="s">
        <v>383</v>
      </c>
      <c r="L1218" s="1">
        <v>3</v>
      </c>
      <c r="M1218" s="1">
        <v>1</v>
      </c>
      <c r="N1218" s="1" t="s">
        <v>384</v>
      </c>
      <c r="O1218" s="1" t="s">
        <v>385</v>
      </c>
      <c r="P1218" s="1">
        <v>0</v>
      </c>
      <c r="Q1218" s="8">
        <v>372194</v>
      </c>
      <c r="R1218" s="8">
        <v>43143</v>
      </c>
      <c r="S1218" s="8">
        <v>126698</v>
      </c>
      <c r="T1218" s="8" t="s">
        <v>386</v>
      </c>
      <c r="U1218" s="9">
        <f>IF(R1218&gt;0,Q1218/R1218,"")</f>
        <v>8.6269846788586797</v>
      </c>
      <c r="V1218" s="10">
        <f>SUMIFS(fct_world_monthly!$J$2:$J$361,fct_world_monthly!$C$2:$C$361,C1218,fct_world_monthly!$F$2:$F$361,F1218)</f>
        <v>32131695</v>
      </c>
      <c r="W1218" s="11">
        <f>IF(V1218&gt;0,Q1218/V1218,"")</f>
        <v>1.1583391414614137E-2</v>
      </c>
      <c r="X1218" s="1" t="s">
        <v>232</v>
      </c>
      <c r="Y1218" s="1" t="s">
        <v>166</v>
      </c>
      <c r="Z1218" s="19">
        <f>IF(U1218="","",SUMIFS(Unit_Value_Review_QC!$K$10:$K$53,Unit_Value_Review_QC!$I$10:$I$53,"PARTNER|"&amp;F1218&amp;"|"&amp;I1218))</f>
        <v>12.705450477595873</v>
      </c>
      <c r="AA1218" s="20">
        <f>IFERROR(U1218/Z1218,"")</f>
        <v>0.67899872531643435</v>
      </c>
      <c r="AB1218" s="4" t="str">
        <f>IF(OR(N1218&lt;&gt;"REPORTED",U1218=""),"NOT_APPLICABLE",IF(OR(AA1218&lt;Unit_Value_Review_QC!$I$6,AA1218&gt;Unit_Value_Review_QC!$I$5),"REVIEW","WITHIN_BAND"))</f>
        <v>WITHIN_BAND</v>
      </c>
    </row>
    <row r="1219" spans="1:28">
      <c r="A1219" s="1" t="s">
        <v>1605</v>
      </c>
      <c r="B1219" s="6">
        <v>44378</v>
      </c>
      <c r="C1219" s="1">
        <v>202107</v>
      </c>
      <c r="D1219" s="1">
        <v>2021</v>
      </c>
      <c r="E1219" s="1">
        <v>7</v>
      </c>
      <c r="F1219" s="4" t="s">
        <v>265</v>
      </c>
      <c r="G1219" s="4" t="s">
        <v>266</v>
      </c>
      <c r="H1219" s="1">
        <v>690</v>
      </c>
      <c r="I1219" s="4" t="s">
        <v>319</v>
      </c>
      <c r="J1219" s="1" t="s">
        <v>320</v>
      </c>
      <c r="K1219" s="1" t="s">
        <v>383</v>
      </c>
      <c r="L1219" s="1">
        <v>3</v>
      </c>
      <c r="M1219" s="1">
        <v>1</v>
      </c>
      <c r="N1219" s="1" t="s">
        <v>384</v>
      </c>
      <c r="O1219" s="1" t="s">
        <v>385</v>
      </c>
      <c r="P1219" s="1">
        <v>0</v>
      </c>
      <c r="Q1219" s="8">
        <v>500968</v>
      </c>
      <c r="R1219" s="8">
        <v>32573</v>
      </c>
      <c r="S1219" s="8">
        <v>73185</v>
      </c>
      <c r="T1219" s="8" t="s">
        <v>386</v>
      </c>
      <c r="U1219" s="9">
        <f>IF(R1219&gt;0,Q1219/R1219,"")</f>
        <v>15.379854480704878</v>
      </c>
      <c r="V1219" s="10">
        <f>SUMIFS(fct_world_monthly!$J$2:$J$361,fct_world_monthly!$C$2:$C$361,C1219,fct_world_monthly!$F$2:$F$361,F1219)</f>
        <v>32131695</v>
      </c>
      <c r="W1219" s="11">
        <f>IF(V1219&gt;0,Q1219/V1219,"")</f>
        <v>1.5591085375359127E-2</v>
      </c>
      <c r="X1219" s="1" t="s">
        <v>232</v>
      </c>
      <c r="Y1219" s="1" t="s">
        <v>166</v>
      </c>
      <c r="Z1219" s="19">
        <f>IF(U1219="","",SUMIFS(Unit_Value_Review_QC!$K$10:$K$53,Unit_Value_Review_QC!$I$10:$I$53,"PARTNER|"&amp;F1219&amp;"|"&amp;I1219))</f>
        <v>23.234221767733438</v>
      </c>
      <c r="AA1219" s="20">
        <f>IFERROR(U1219/Z1219,"")</f>
        <v>0.66194833786357654</v>
      </c>
      <c r="AB1219" s="4" t="str">
        <f>IF(OR(N1219&lt;&gt;"REPORTED",U1219=""),"NOT_APPLICABLE",IF(OR(AA1219&lt;Unit_Value_Review_QC!$I$6,AA1219&gt;Unit_Value_Review_QC!$I$5),"REVIEW","WITHIN_BAND"))</f>
        <v>WITHIN_BAND</v>
      </c>
    </row>
    <row r="1220" spans="1:28">
      <c r="A1220" s="1" t="s">
        <v>1606</v>
      </c>
      <c r="B1220" s="6">
        <v>44378</v>
      </c>
      <c r="C1220" s="1">
        <v>202107</v>
      </c>
      <c r="D1220" s="1">
        <v>2021</v>
      </c>
      <c r="E1220" s="1">
        <v>7</v>
      </c>
      <c r="F1220" s="4" t="s">
        <v>265</v>
      </c>
      <c r="G1220" s="4" t="s">
        <v>266</v>
      </c>
      <c r="H1220" s="1">
        <v>696</v>
      </c>
      <c r="I1220" s="4" t="s">
        <v>322</v>
      </c>
      <c r="J1220" s="1" t="s">
        <v>323</v>
      </c>
      <c r="K1220" s="1" t="s">
        <v>383</v>
      </c>
      <c r="L1220" s="1">
        <v>3</v>
      </c>
      <c r="M1220" s="1">
        <v>1</v>
      </c>
      <c r="N1220" s="1" t="s">
        <v>384</v>
      </c>
      <c r="O1220" s="1" t="s">
        <v>385</v>
      </c>
      <c r="P1220" s="1">
        <v>0</v>
      </c>
      <c r="Q1220" s="8">
        <v>2003337</v>
      </c>
      <c r="R1220" s="8">
        <v>174718</v>
      </c>
      <c r="S1220" s="8">
        <v>413161</v>
      </c>
      <c r="T1220" s="8" t="s">
        <v>386</v>
      </c>
      <c r="U1220" s="9">
        <f>IF(R1220&gt;0,Q1220/R1220,"")</f>
        <v>11.466116828260397</v>
      </c>
      <c r="V1220" s="10">
        <f>SUMIFS(fct_world_monthly!$J$2:$J$361,fct_world_monthly!$C$2:$C$361,C1220,fct_world_monthly!$F$2:$F$361,F1220)</f>
        <v>32131695</v>
      </c>
      <c r="W1220" s="11">
        <f>IF(V1220&gt;0,Q1220/V1220,"")</f>
        <v>6.2347691274923407E-2</v>
      </c>
      <c r="X1220" s="1" t="s">
        <v>232</v>
      </c>
      <c r="Y1220" s="1" t="s">
        <v>166</v>
      </c>
      <c r="Z1220" s="19">
        <f>IF(U1220="","",SUMIFS(Unit_Value_Review_QC!$K$10:$K$53,Unit_Value_Review_QC!$I$10:$I$53,"PARTNER|"&amp;F1220&amp;"|"&amp;I1220))</f>
        <v>12.339390026247985</v>
      </c>
      <c r="AA1220" s="20">
        <f>IFERROR(U1220/Z1220,"")</f>
        <v>0.92922881956644632</v>
      </c>
      <c r="AB1220" s="4" t="str">
        <f>IF(OR(N1220&lt;&gt;"REPORTED",U1220=""),"NOT_APPLICABLE",IF(OR(AA1220&lt;Unit_Value_Review_QC!$I$6,AA1220&gt;Unit_Value_Review_QC!$I$5),"REVIEW","WITHIN_BAND"))</f>
        <v>WITHIN_BAND</v>
      </c>
    </row>
    <row r="1221" spans="1:28">
      <c r="A1221" s="1" t="s">
        <v>1607</v>
      </c>
      <c r="B1221" s="6">
        <v>44378</v>
      </c>
      <c r="C1221" s="1">
        <v>202107</v>
      </c>
      <c r="D1221" s="1">
        <v>2021</v>
      </c>
      <c r="E1221" s="1">
        <v>7</v>
      </c>
      <c r="F1221" s="4" t="s">
        <v>265</v>
      </c>
      <c r="G1221" s="4" t="s">
        <v>266</v>
      </c>
      <c r="H1221" s="1">
        <v>720</v>
      </c>
      <c r="I1221" s="4" t="s">
        <v>325</v>
      </c>
      <c r="J1221" s="1" t="s">
        <v>326</v>
      </c>
      <c r="K1221" s="1" t="s">
        <v>383</v>
      </c>
      <c r="L1221" s="1">
        <v>3</v>
      </c>
      <c r="M1221" s="1">
        <v>1</v>
      </c>
      <c r="N1221" s="1" t="s">
        <v>384</v>
      </c>
      <c r="O1221" s="1" t="s">
        <v>385</v>
      </c>
      <c r="P1221" s="1">
        <v>0</v>
      </c>
      <c r="Q1221" s="8">
        <v>7976654</v>
      </c>
      <c r="R1221" s="8">
        <v>561108</v>
      </c>
      <c r="S1221" s="8">
        <v>1834634</v>
      </c>
      <c r="T1221" s="8" t="s">
        <v>386</v>
      </c>
      <c r="U1221" s="9">
        <f>IF(R1221&gt;0,Q1221/R1221,"")</f>
        <v>14.215897830720646</v>
      </c>
      <c r="V1221" s="10">
        <f>SUMIFS(fct_world_monthly!$J$2:$J$361,fct_world_monthly!$C$2:$C$361,C1221,fct_world_monthly!$F$2:$F$361,F1221)</f>
        <v>32131695</v>
      </c>
      <c r="W1221" s="11">
        <f>IF(V1221&gt;0,Q1221/V1221,"")</f>
        <v>0.24824877741432563</v>
      </c>
      <c r="X1221" s="1" t="s">
        <v>232</v>
      </c>
      <c r="Y1221" s="1" t="s">
        <v>166</v>
      </c>
      <c r="Z1221" s="19">
        <f>IF(U1221="","",SUMIFS(Unit_Value_Review_QC!$K$10:$K$53,Unit_Value_Review_QC!$I$10:$I$53,"PARTNER|"&amp;F1221&amp;"|"&amp;I1221))</f>
        <v>15.158852636173485</v>
      </c>
      <c r="AA1221" s="20">
        <f>IFERROR(U1221/Z1221,"")</f>
        <v>0.93779510705165958</v>
      </c>
      <c r="AB1221" s="4" t="str">
        <f>IF(OR(N1221&lt;&gt;"REPORTED",U1221=""),"NOT_APPLICABLE",IF(OR(AA1221&lt;Unit_Value_Review_QC!$I$6,AA1221&gt;Unit_Value_Review_QC!$I$5),"REVIEW","WITHIN_BAND"))</f>
        <v>WITHIN_BAND</v>
      </c>
    </row>
    <row r="1222" spans="1:28">
      <c r="A1222" s="1" t="s">
        <v>1608</v>
      </c>
      <c r="B1222" s="6">
        <v>44378</v>
      </c>
      <c r="C1222" s="1">
        <v>202107</v>
      </c>
      <c r="D1222" s="1">
        <v>2021</v>
      </c>
      <c r="E1222" s="1">
        <v>7</v>
      </c>
      <c r="F1222" s="4" t="s">
        <v>271</v>
      </c>
      <c r="G1222" s="4" t="s">
        <v>273</v>
      </c>
      <c r="H1222" s="1">
        <v>52</v>
      </c>
      <c r="I1222" s="4" t="s">
        <v>296</v>
      </c>
      <c r="J1222" s="1" t="s">
        <v>297</v>
      </c>
      <c r="K1222" s="1" t="s">
        <v>383</v>
      </c>
      <c r="L1222" s="1">
        <v>3</v>
      </c>
      <c r="M1222" s="1">
        <v>1</v>
      </c>
      <c r="N1222" s="1" t="s">
        <v>384</v>
      </c>
      <c r="O1222" s="1" t="s">
        <v>385</v>
      </c>
      <c r="P1222" s="1">
        <v>0</v>
      </c>
      <c r="Q1222" s="8">
        <v>1562081</v>
      </c>
      <c r="R1222" s="8">
        <v>67918</v>
      </c>
      <c r="S1222" s="8">
        <v>216912</v>
      </c>
      <c r="T1222" s="8" t="s">
        <v>386</v>
      </c>
      <c r="U1222" s="9">
        <f>IF(R1222&gt;0,Q1222/R1222,"")</f>
        <v>22.999514119968197</v>
      </c>
      <c r="V1222" s="10">
        <f>SUMIFS(fct_world_monthly!$J$2:$J$361,fct_world_monthly!$C$2:$C$361,C1222,fct_world_monthly!$F$2:$F$361,F1222)</f>
        <v>30506603</v>
      </c>
      <c r="W1222" s="11">
        <f>IF(V1222&gt;0,Q1222/V1222,"")</f>
        <v>5.120468509719027E-2</v>
      </c>
      <c r="X1222" s="1" t="s">
        <v>232</v>
      </c>
      <c r="Y1222" s="1" t="s">
        <v>166</v>
      </c>
      <c r="Z1222" s="19">
        <f>IF(U1222="","",SUMIFS(Unit_Value_Review_QC!$K$10:$K$53,Unit_Value_Review_QC!$I$10:$I$53,"PARTNER|"&amp;F1222&amp;"|"&amp;I1222))</f>
        <v>31.867133143721738</v>
      </c>
      <c r="AA1222" s="20">
        <f>IFERROR(U1222/Z1222,"")</f>
        <v>0.72173150989891965</v>
      </c>
      <c r="AB1222" s="4" t="str">
        <f>IF(OR(N1222&lt;&gt;"REPORTED",U1222=""),"NOT_APPLICABLE",IF(OR(AA1222&lt;Unit_Value_Review_QC!$I$6,AA1222&gt;Unit_Value_Review_QC!$I$5),"REVIEW","WITHIN_BAND"))</f>
        <v>WITHIN_BAND</v>
      </c>
    </row>
    <row r="1223" spans="1:28">
      <c r="A1223" s="1" t="s">
        <v>1609</v>
      </c>
      <c r="B1223" s="6">
        <v>44378</v>
      </c>
      <c r="C1223" s="1">
        <v>202107</v>
      </c>
      <c r="D1223" s="1">
        <v>2021</v>
      </c>
      <c r="E1223" s="1">
        <v>7</v>
      </c>
      <c r="F1223" s="4" t="s">
        <v>271</v>
      </c>
      <c r="G1223" s="4" t="s">
        <v>273</v>
      </c>
      <c r="H1223" s="1">
        <v>204</v>
      </c>
      <c r="I1223" s="4" t="s">
        <v>301</v>
      </c>
      <c r="J1223" s="1" t="s">
        <v>302</v>
      </c>
      <c r="K1223" s="1" t="s">
        <v>383</v>
      </c>
      <c r="L1223" s="1">
        <v>3</v>
      </c>
      <c r="M1223" s="1">
        <v>1</v>
      </c>
      <c r="N1223" s="1" t="s">
        <v>384</v>
      </c>
      <c r="O1223" s="1" t="s">
        <v>385</v>
      </c>
      <c r="P1223" s="1">
        <v>0</v>
      </c>
      <c r="Q1223" s="8">
        <v>806470</v>
      </c>
      <c r="R1223" s="8">
        <v>41348</v>
      </c>
      <c r="S1223" s="8">
        <v>159935</v>
      </c>
      <c r="T1223" s="8" t="s">
        <v>386</v>
      </c>
      <c r="U1223" s="9">
        <f>IF(R1223&gt;0,Q1223/R1223,"")</f>
        <v>19.504450033858955</v>
      </c>
      <c r="V1223" s="10">
        <f>SUMIFS(fct_world_monthly!$J$2:$J$361,fct_world_monthly!$C$2:$C$361,C1223,fct_world_monthly!$F$2:$F$361,F1223)</f>
        <v>30506603</v>
      </c>
      <c r="W1223" s="11">
        <f>IF(V1223&gt;0,Q1223/V1223,"")</f>
        <v>2.643591618509606E-2</v>
      </c>
      <c r="X1223" s="1" t="s">
        <v>232</v>
      </c>
      <c r="Y1223" s="1" t="s">
        <v>166</v>
      </c>
      <c r="Z1223" s="19">
        <f>IF(U1223="","",SUMIFS(Unit_Value_Review_QC!$K$10:$K$53,Unit_Value_Review_QC!$I$10:$I$53,"PARTNER|"&amp;F1223&amp;"|"&amp;I1223))</f>
        <v>19.682231685892088</v>
      </c>
      <c r="AA1223" s="20">
        <f>IFERROR(U1223/Z1223,"")</f>
        <v>0.9909674037542926</v>
      </c>
      <c r="AB1223" s="4" t="str">
        <f>IF(OR(N1223&lt;&gt;"REPORTED",U1223=""),"NOT_APPLICABLE",IF(OR(AA1223&lt;Unit_Value_Review_QC!$I$6,AA1223&gt;Unit_Value_Review_QC!$I$5),"REVIEW","WITHIN_BAND"))</f>
        <v>WITHIN_BAND</v>
      </c>
    </row>
    <row r="1224" spans="1:28">
      <c r="A1224" s="1" t="s">
        <v>1610</v>
      </c>
      <c r="B1224" s="6">
        <v>44378</v>
      </c>
      <c r="C1224" s="1">
        <v>202107</v>
      </c>
      <c r="D1224" s="1">
        <v>2021</v>
      </c>
      <c r="E1224" s="1">
        <v>7</v>
      </c>
      <c r="F1224" s="4" t="s">
        <v>271</v>
      </c>
      <c r="G1224" s="4" t="s">
        <v>273</v>
      </c>
      <c r="H1224" s="1">
        <v>662</v>
      </c>
      <c r="I1224" s="4" t="s">
        <v>304</v>
      </c>
      <c r="J1224" s="1" t="s">
        <v>305</v>
      </c>
      <c r="K1224" s="1" t="s">
        <v>383</v>
      </c>
      <c r="L1224" s="1">
        <v>3</v>
      </c>
      <c r="M1224" s="1">
        <v>1</v>
      </c>
      <c r="N1224" s="1" t="s">
        <v>384</v>
      </c>
      <c r="O1224" s="1" t="s">
        <v>385</v>
      </c>
      <c r="P1224" s="1">
        <v>0</v>
      </c>
      <c r="Q1224" s="8">
        <v>69050</v>
      </c>
      <c r="R1224" s="8">
        <v>2436</v>
      </c>
      <c r="S1224" s="8">
        <v>14939</v>
      </c>
      <c r="T1224" s="8" t="s">
        <v>386</v>
      </c>
      <c r="U1224" s="9">
        <f>IF(R1224&gt;0,Q1224/R1224,"")</f>
        <v>28.345648604269293</v>
      </c>
      <c r="V1224" s="10">
        <f>SUMIFS(fct_world_monthly!$J$2:$J$361,fct_world_monthly!$C$2:$C$361,C1224,fct_world_monthly!$F$2:$F$361,F1224)</f>
        <v>30506603</v>
      </c>
      <c r="W1224" s="11">
        <f>IF(V1224&gt;0,Q1224/V1224,"")</f>
        <v>2.2634444090677682E-3</v>
      </c>
      <c r="X1224" s="1" t="s">
        <v>232</v>
      </c>
      <c r="Y1224" s="1" t="s">
        <v>166</v>
      </c>
      <c r="Z1224" s="19">
        <f>IF(U1224="","",SUMIFS(Unit_Value_Review_QC!$K$10:$K$53,Unit_Value_Review_QC!$I$10:$I$53,"PARTNER|"&amp;F1224&amp;"|"&amp;I1224))</f>
        <v>19.366411423422985</v>
      </c>
      <c r="AA1224" s="20">
        <f>IFERROR(U1224/Z1224,"")</f>
        <v>1.4636500270765826</v>
      </c>
      <c r="AB1224" s="4" t="str">
        <f>IF(OR(N1224&lt;&gt;"REPORTED",U1224=""),"NOT_APPLICABLE",IF(OR(AA1224&lt;Unit_Value_Review_QC!$I$6,AA1224&gt;Unit_Value_Review_QC!$I$5),"REVIEW","WITHIN_BAND"))</f>
        <v>WITHIN_BAND</v>
      </c>
    </row>
    <row r="1225" spans="1:28">
      <c r="A1225" s="1" t="s">
        <v>1611</v>
      </c>
      <c r="B1225" s="6">
        <v>44378</v>
      </c>
      <c r="C1225" s="1">
        <v>202107</v>
      </c>
      <c r="D1225" s="1">
        <v>2021</v>
      </c>
      <c r="E1225" s="1">
        <v>7</v>
      </c>
      <c r="F1225" s="4" t="s">
        <v>271</v>
      </c>
      <c r="G1225" s="4" t="s">
        <v>273</v>
      </c>
      <c r="H1225" s="1">
        <v>664</v>
      </c>
      <c r="I1225" s="4" t="s">
        <v>307</v>
      </c>
      <c r="J1225" s="1" t="s">
        <v>308</v>
      </c>
      <c r="K1225" s="1" t="s">
        <v>383</v>
      </c>
      <c r="L1225" s="1">
        <v>3</v>
      </c>
      <c r="M1225" s="1">
        <v>1</v>
      </c>
      <c r="N1225" s="1" t="s">
        <v>384</v>
      </c>
      <c r="O1225" s="1" t="s">
        <v>385</v>
      </c>
      <c r="P1225" s="1">
        <v>0</v>
      </c>
      <c r="Q1225" s="8">
        <v>3224358</v>
      </c>
      <c r="R1225" s="8">
        <v>122430</v>
      </c>
      <c r="S1225" s="8">
        <v>408009</v>
      </c>
      <c r="T1225" s="8" t="s">
        <v>386</v>
      </c>
      <c r="U1225" s="9">
        <f>IF(R1225&gt;0,Q1225/R1225,"")</f>
        <v>26.336339132565548</v>
      </c>
      <c r="V1225" s="10">
        <f>SUMIFS(fct_world_monthly!$J$2:$J$361,fct_world_monthly!$C$2:$C$361,C1225,fct_world_monthly!$F$2:$F$361,F1225)</f>
        <v>30506603</v>
      </c>
      <c r="W1225" s="11">
        <f>IF(V1225&gt;0,Q1225/V1225,"")</f>
        <v>0.10569377390199755</v>
      </c>
      <c r="X1225" s="1" t="s">
        <v>232</v>
      </c>
      <c r="Y1225" s="1" t="s">
        <v>166</v>
      </c>
      <c r="Z1225" s="19">
        <f>IF(U1225="","",SUMIFS(Unit_Value_Review_QC!$K$10:$K$53,Unit_Value_Review_QC!$I$10:$I$53,"PARTNER|"&amp;F1225&amp;"|"&amp;I1225))</f>
        <v>29.827360886039607</v>
      </c>
      <c r="AA1225" s="20">
        <f>IFERROR(U1225/Z1225,"")</f>
        <v>0.88295908019445346</v>
      </c>
      <c r="AB1225" s="4" t="str">
        <f>IF(OR(N1225&lt;&gt;"REPORTED",U1225=""),"NOT_APPLICABLE",IF(OR(AA1225&lt;Unit_Value_Review_QC!$I$6,AA1225&gt;Unit_Value_Review_QC!$I$5),"REVIEW","WITHIN_BAND"))</f>
        <v>WITHIN_BAND</v>
      </c>
    </row>
    <row r="1226" spans="1:28">
      <c r="A1226" s="1" t="s">
        <v>1612</v>
      </c>
      <c r="B1226" s="6">
        <v>44378</v>
      </c>
      <c r="C1226" s="1">
        <v>202107</v>
      </c>
      <c r="D1226" s="1">
        <v>2021</v>
      </c>
      <c r="E1226" s="1">
        <v>7</v>
      </c>
      <c r="F1226" s="4" t="s">
        <v>271</v>
      </c>
      <c r="G1226" s="4" t="s">
        <v>273</v>
      </c>
      <c r="H1226" s="1">
        <v>666</v>
      </c>
      <c r="I1226" s="4" t="s">
        <v>310</v>
      </c>
      <c r="J1226" s="1" t="s">
        <v>311</v>
      </c>
      <c r="K1226" s="1" t="s">
        <v>383</v>
      </c>
      <c r="L1226" s="1">
        <v>3</v>
      </c>
      <c r="M1226" s="1">
        <v>1</v>
      </c>
      <c r="N1226" s="1" t="s">
        <v>384</v>
      </c>
      <c r="O1226" s="1" t="s">
        <v>385</v>
      </c>
      <c r="P1226" s="1">
        <v>0</v>
      </c>
      <c r="Q1226" s="8">
        <v>682264</v>
      </c>
      <c r="R1226" s="8">
        <v>59233</v>
      </c>
      <c r="S1226" s="8">
        <v>108235</v>
      </c>
      <c r="T1226" s="8" t="s">
        <v>386</v>
      </c>
      <c r="U1226" s="9">
        <f>IF(R1226&gt;0,Q1226/R1226,"")</f>
        <v>11.518309050698091</v>
      </c>
      <c r="V1226" s="10">
        <f>SUMIFS(fct_world_monthly!$J$2:$J$361,fct_world_monthly!$C$2:$C$361,C1226,fct_world_monthly!$F$2:$F$361,F1226)</f>
        <v>30506603</v>
      </c>
      <c r="W1226" s="11">
        <f>IF(V1226&gt;0,Q1226/V1226,"")</f>
        <v>2.2364469751024064E-2</v>
      </c>
      <c r="X1226" s="1" t="s">
        <v>232</v>
      </c>
      <c r="Y1226" s="1" t="s">
        <v>166</v>
      </c>
      <c r="Z1226" s="19">
        <f>IF(U1226="","",SUMIFS(Unit_Value_Review_QC!$K$10:$K$53,Unit_Value_Review_QC!$I$10:$I$53,"PARTNER|"&amp;F1226&amp;"|"&amp;I1226))</f>
        <v>14.86106925541052</v>
      </c>
      <c r="AA1226" s="20">
        <f>IFERROR(U1226/Z1226,"")</f>
        <v>0.77506596953005802</v>
      </c>
      <c r="AB1226" s="4" t="str">
        <f>IF(OR(N1226&lt;&gt;"REPORTED",U1226=""),"NOT_APPLICABLE",IF(OR(AA1226&lt;Unit_Value_Review_QC!$I$6,AA1226&gt;Unit_Value_Review_QC!$I$5),"REVIEW","WITHIN_BAND"))</f>
        <v>WITHIN_BAND</v>
      </c>
    </row>
    <row r="1227" spans="1:28">
      <c r="A1227" s="1" t="s">
        <v>1613</v>
      </c>
      <c r="B1227" s="6">
        <v>44378</v>
      </c>
      <c r="C1227" s="1">
        <v>202107</v>
      </c>
      <c r="D1227" s="1">
        <v>2021</v>
      </c>
      <c r="E1227" s="1">
        <v>7</v>
      </c>
      <c r="F1227" s="4" t="s">
        <v>271</v>
      </c>
      <c r="G1227" s="4" t="s">
        <v>273</v>
      </c>
      <c r="H1227" s="1">
        <v>669</v>
      </c>
      <c r="I1227" s="4" t="s">
        <v>313</v>
      </c>
      <c r="J1227" s="1" t="s">
        <v>314</v>
      </c>
      <c r="K1227" s="1" t="s">
        <v>383</v>
      </c>
      <c r="L1227" s="1">
        <v>3</v>
      </c>
      <c r="M1227" s="1">
        <v>1</v>
      </c>
      <c r="N1227" s="1" t="s">
        <v>384</v>
      </c>
      <c r="O1227" s="1" t="s">
        <v>385</v>
      </c>
      <c r="P1227" s="1">
        <v>0</v>
      </c>
      <c r="Q1227" s="8">
        <v>665973</v>
      </c>
      <c r="R1227" s="8">
        <v>44155</v>
      </c>
      <c r="S1227" s="8">
        <v>167426</v>
      </c>
      <c r="T1227" s="8" t="s">
        <v>386</v>
      </c>
      <c r="U1227" s="9">
        <f>IF(R1227&gt;0,Q1227/R1227,"")</f>
        <v>15.082618050050957</v>
      </c>
      <c r="V1227" s="10">
        <f>SUMIFS(fct_world_monthly!$J$2:$J$361,fct_world_monthly!$C$2:$C$361,C1227,fct_world_monthly!$F$2:$F$361,F1227)</f>
        <v>30506603</v>
      </c>
      <c r="W1227" s="11">
        <f>IF(V1227&gt;0,Q1227/V1227,"")</f>
        <v>2.1830454213469786E-2</v>
      </c>
      <c r="X1227" s="1" t="s">
        <v>232</v>
      </c>
      <c r="Y1227" s="1" t="s">
        <v>166</v>
      </c>
      <c r="Z1227" s="19">
        <f>IF(U1227="","",SUMIFS(Unit_Value_Review_QC!$K$10:$K$53,Unit_Value_Review_QC!$I$10:$I$53,"PARTNER|"&amp;F1227&amp;"|"&amp;I1227))</f>
        <v>17.070169468034248</v>
      </c>
      <c r="AA1227" s="20">
        <f>IFERROR(U1227/Z1227,"")</f>
        <v>0.88356580632048221</v>
      </c>
      <c r="AB1227" s="4" t="str">
        <f>IF(OR(N1227&lt;&gt;"REPORTED",U1227=""),"NOT_APPLICABLE",IF(OR(AA1227&lt;Unit_Value_Review_QC!$I$6,AA1227&gt;Unit_Value_Review_QC!$I$5),"REVIEW","WITHIN_BAND"))</f>
        <v>WITHIN_BAND</v>
      </c>
    </row>
    <row r="1228" spans="1:28">
      <c r="A1228" s="1" t="s">
        <v>1614</v>
      </c>
      <c r="B1228" s="6">
        <v>44378</v>
      </c>
      <c r="C1228" s="1">
        <v>202107</v>
      </c>
      <c r="D1228" s="1">
        <v>2021</v>
      </c>
      <c r="E1228" s="1">
        <v>7</v>
      </c>
      <c r="F1228" s="4" t="s">
        <v>271</v>
      </c>
      <c r="G1228" s="4" t="s">
        <v>273</v>
      </c>
      <c r="H1228" s="1">
        <v>676</v>
      </c>
      <c r="I1228" s="4" t="s">
        <v>316</v>
      </c>
      <c r="J1228" s="1" t="s">
        <v>317</v>
      </c>
      <c r="K1228" s="1" t="s">
        <v>383</v>
      </c>
      <c r="L1228" s="1">
        <v>3</v>
      </c>
      <c r="M1228" s="1">
        <v>1</v>
      </c>
      <c r="N1228" s="1" t="s">
        <v>384</v>
      </c>
      <c r="O1228" s="1" t="s">
        <v>385</v>
      </c>
      <c r="P1228" s="1">
        <v>0</v>
      </c>
      <c r="Q1228" s="8">
        <v>406721</v>
      </c>
      <c r="R1228" s="8">
        <v>21066</v>
      </c>
      <c r="S1228" s="8">
        <v>47770</v>
      </c>
      <c r="T1228" s="8" t="s">
        <v>386</v>
      </c>
      <c r="U1228" s="9">
        <f>IF(R1228&gt;0,Q1228/R1228,"")</f>
        <v>19.306987562897561</v>
      </c>
      <c r="V1228" s="10">
        <f>SUMIFS(fct_world_monthly!$J$2:$J$361,fct_world_monthly!$C$2:$C$361,C1228,fct_world_monthly!$F$2:$F$361,F1228)</f>
        <v>30506603</v>
      </c>
      <c r="W1228" s="11">
        <f>IF(V1228&gt;0,Q1228/V1228,"")</f>
        <v>1.3332228435922544E-2</v>
      </c>
      <c r="X1228" s="1" t="s">
        <v>232</v>
      </c>
      <c r="Y1228" s="1" t="s">
        <v>166</v>
      </c>
      <c r="Z1228" s="19">
        <f>IF(U1228="","",SUMIFS(Unit_Value_Review_QC!$K$10:$K$53,Unit_Value_Review_QC!$I$10:$I$53,"PARTNER|"&amp;F1228&amp;"|"&amp;I1228))</f>
        <v>29.259592038236608</v>
      </c>
      <c r="AA1228" s="20">
        <f>IFERROR(U1228/Z1228,"")</f>
        <v>0.65985156381083765</v>
      </c>
      <c r="AB1228" s="4" t="str">
        <f>IF(OR(N1228&lt;&gt;"REPORTED",U1228=""),"NOT_APPLICABLE",IF(OR(AA1228&lt;Unit_Value_Review_QC!$I$6,AA1228&gt;Unit_Value_Review_QC!$I$5),"REVIEW","WITHIN_BAND"))</f>
        <v>WITHIN_BAND</v>
      </c>
    </row>
    <row r="1229" spans="1:28">
      <c r="A1229" s="1" t="s">
        <v>1615</v>
      </c>
      <c r="B1229" s="6">
        <v>44378</v>
      </c>
      <c r="C1229" s="1">
        <v>202107</v>
      </c>
      <c r="D1229" s="1">
        <v>2021</v>
      </c>
      <c r="E1229" s="1">
        <v>7</v>
      </c>
      <c r="F1229" s="4" t="s">
        <v>271</v>
      </c>
      <c r="G1229" s="4" t="s">
        <v>273</v>
      </c>
      <c r="H1229" s="1">
        <v>690</v>
      </c>
      <c r="I1229" s="4" t="s">
        <v>319</v>
      </c>
      <c r="J1229" s="1" t="s">
        <v>320</v>
      </c>
      <c r="K1229" s="1" t="s">
        <v>383</v>
      </c>
      <c r="L1229" s="1">
        <v>3</v>
      </c>
      <c r="M1229" s="1">
        <v>1</v>
      </c>
      <c r="N1229" s="1" t="s">
        <v>384</v>
      </c>
      <c r="O1229" s="1" t="s">
        <v>385</v>
      </c>
      <c r="P1229" s="1">
        <v>0</v>
      </c>
      <c r="Q1229" s="8">
        <v>333583</v>
      </c>
      <c r="R1229" s="8">
        <v>16620</v>
      </c>
      <c r="S1229" s="8">
        <v>48558</v>
      </c>
      <c r="T1229" s="8" t="s">
        <v>386</v>
      </c>
      <c r="U1229" s="9">
        <f>IF(R1229&gt;0,Q1229/R1229,"")</f>
        <v>20.071179302045728</v>
      </c>
      <c r="V1229" s="10">
        <f>SUMIFS(fct_world_monthly!$J$2:$J$361,fct_world_monthly!$C$2:$C$361,C1229,fct_world_monthly!$F$2:$F$361,F1229)</f>
        <v>30506603</v>
      </c>
      <c r="W1229" s="11">
        <f>IF(V1229&gt;0,Q1229/V1229,"")</f>
        <v>1.0934780250688678E-2</v>
      </c>
      <c r="X1229" s="1" t="s">
        <v>232</v>
      </c>
      <c r="Y1229" s="1" t="s">
        <v>166</v>
      </c>
      <c r="Z1229" s="19">
        <f>IF(U1229="","",SUMIFS(Unit_Value_Review_QC!$K$10:$K$53,Unit_Value_Review_QC!$I$10:$I$53,"PARTNER|"&amp;F1229&amp;"|"&amp;I1229))</f>
        <v>24.149636282520802</v>
      </c>
      <c r="AA1229" s="20">
        <f>IFERROR(U1229/Z1229,"")</f>
        <v>0.83111725026571059</v>
      </c>
      <c r="AB1229" s="4" t="str">
        <f>IF(OR(N1229&lt;&gt;"REPORTED",U1229=""),"NOT_APPLICABLE",IF(OR(AA1229&lt;Unit_Value_Review_QC!$I$6,AA1229&gt;Unit_Value_Review_QC!$I$5),"REVIEW","WITHIN_BAND"))</f>
        <v>WITHIN_BAND</v>
      </c>
    </row>
    <row r="1230" spans="1:28">
      <c r="A1230" s="1" t="s">
        <v>1616</v>
      </c>
      <c r="B1230" s="6">
        <v>44378</v>
      </c>
      <c r="C1230" s="1">
        <v>202107</v>
      </c>
      <c r="D1230" s="1">
        <v>2021</v>
      </c>
      <c r="E1230" s="1">
        <v>7</v>
      </c>
      <c r="F1230" s="4" t="s">
        <v>271</v>
      </c>
      <c r="G1230" s="4" t="s">
        <v>273</v>
      </c>
      <c r="H1230" s="1">
        <v>696</v>
      </c>
      <c r="I1230" s="4" t="s">
        <v>322</v>
      </c>
      <c r="J1230" s="1" t="s">
        <v>323</v>
      </c>
      <c r="K1230" s="1" t="s">
        <v>383</v>
      </c>
      <c r="L1230" s="1">
        <v>3</v>
      </c>
      <c r="M1230" s="1">
        <v>1</v>
      </c>
      <c r="N1230" s="1" t="s">
        <v>384</v>
      </c>
      <c r="O1230" s="1" t="s">
        <v>385</v>
      </c>
      <c r="P1230" s="1">
        <v>0</v>
      </c>
      <c r="Q1230" s="8">
        <v>16661</v>
      </c>
      <c r="R1230" s="8">
        <v>1085</v>
      </c>
      <c r="S1230" s="8">
        <v>3705</v>
      </c>
      <c r="T1230" s="8" t="s">
        <v>386</v>
      </c>
      <c r="U1230" s="9">
        <f>IF(R1230&gt;0,Q1230/R1230,"")</f>
        <v>15.355760368663594</v>
      </c>
      <c r="V1230" s="10">
        <f>SUMIFS(fct_world_monthly!$J$2:$J$361,fct_world_monthly!$C$2:$C$361,C1230,fct_world_monthly!$F$2:$F$361,F1230)</f>
        <v>30506603</v>
      </c>
      <c r="W1230" s="11">
        <f>IF(V1230&gt;0,Q1230/V1230,"")</f>
        <v>5.4614405936970428E-4</v>
      </c>
      <c r="X1230" s="1" t="s">
        <v>232</v>
      </c>
      <c r="Y1230" s="1" t="s">
        <v>166</v>
      </c>
      <c r="Z1230" s="19">
        <f>IF(U1230="","",SUMIFS(Unit_Value_Review_QC!$K$10:$K$53,Unit_Value_Review_QC!$I$10:$I$53,"PARTNER|"&amp;F1230&amp;"|"&amp;I1230))</f>
        <v>19.130986055641273</v>
      </c>
      <c r="AA1230" s="20">
        <f>IFERROR(U1230/Z1230,"")</f>
        <v>0.80266434380341545</v>
      </c>
      <c r="AB1230" s="4" t="str">
        <f>IF(OR(N1230&lt;&gt;"REPORTED",U1230=""),"NOT_APPLICABLE",IF(OR(AA1230&lt;Unit_Value_Review_QC!$I$6,AA1230&gt;Unit_Value_Review_QC!$I$5),"REVIEW","WITHIN_BAND"))</f>
        <v>WITHIN_BAND</v>
      </c>
    </row>
    <row r="1231" spans="1:28">
      <c r="A1231" s="1" t="s">
        <v>1617</v>
      </c>
      <c r="B1231" s="6">
        <v>44378</v>
      </c>
      <c r="C1231" s="1">
        <v>202107</v>
      </c>
      <c r="D1231" s="1">
        <v>2021</v>
      </c>
      <c r="E1231" s="1">
        <v>7</v>
      </c>
      <c r="F1231" s="4" t="s">
        <v>271</v>
      </c>
      <c r="G1231" s="4" t="s">
        <v>273</v>
      </c>
      <c r="H1231" s="1">
        <v>720</v>
      </c>
      <c r="I1231" s="4" t="s">
        <v>325</v>
      </c>
      <c r="J1231" s="1" t="s">
        <v>326</v>
      </c>
      <c r="K1231" s="1" t="s">
        <v>383</v>
      </c>
      <c r="L1231" s="1">
        <v>3</v>
      </c>
      <c r="M1231" s="1">
        <v>1</v>
      </c>
      <c r="N1231" s="1" t="s">
        <v>384</v>
      </c>
      <c r="O1231" s="1" t="s">
        <v>385</v>
      </c>
      <c r="P1231" s="1">
        <v>0</v>
      </c>
      <c r="Q1231" s="8">
        <v>10197367</v>
      </c>
      <c r="R1231" s="8">
        <v>422162</v>
      </c>
      <c r="S1231" s="8">
        <v>1152244</v>
      </c>
      <c r="T1231" s="8" t="s">
        <v>386</v>
      </c>
      <c r="U1231" s="9">
        <f>IF(R1231&gt;0,Q1231/R1231,"")</f>
        <v>24.155103964828669</v>
      </c>
      <c r="V1231" s="10">
        <f>SUMIFS(fct_world_monthly!$J$2:$J$361,fct_world_monthly!$C$2:$C$361,C1231,fct_world_monthly!$F$2:$F$361,F1231)</f>
        <v>30506603</v>
      </c>
      <c r="W1231" s="11">
        <f>IF(V1231&gt;0,Q1231/V1231,"")</f>
        <v>0.33426753545781546</v>
      </c>
      <c r="X1231" s="1" t="s">
        <v>232</v>
      </c>
      <c r="Y1231" s="1" t="s">
        <v>166</v>
      </c>
      <c r="Z1231" s="19">
        <f>IF(U1231="","",SUMIFS(Unit_Value_Review_QC!$K$10:$K$53,Unit_Value_Review_QC!$I$10:$I$53,"PARTNER|"&amp;F1231&amp;"|"&amp;I1231))</f>
        <v>27.635683246354834</v>
      </c>
      <c r="AA1231" s="20">
        <f>IFERROR(U1231/Z1231,"")</f>
        <v>0.87405488583368907</v>
      </c>
      <c r="AB1231" s="4" t="str">
        <f>IF(OR(N1231&lt;&gt;"REPORTED",U1231=""),"NOT_APPLICABLE",IF(OR(AA1231&lt;Unit_Value_Review_QC!$I$6,AA1231&gt;Unit_Value_Review_QC!$I$5),"REVIEW","WITHIN_BAND"))</f>
        <v>WITHIN_BAND</v>
      </c>
    </row>
    <row r="1232" spans="1:28">
      <c r="A1232" s="1" t="s">
        <v>1618</v>
      </c>
      <c r="B1232" s="6">
        <v>44378</v>
      </c>
      <c r="C1232" s="1">
        <v>202107</v>
      </c>
      <c r="D1232" s="1">
        <v>2021</v>
      </c>
      <c r="E1232" s="1">
        <v>7</v>
      </c>
      <c r="F1232" s="4" t="s">
        <v>278</v>
      </c>
      <c r="G1232" s="4" t="s">
        <v>279</v>
      </c>
      <c r="H1232" s="1">
        <v>52</v>
      </c>
      <c r="I1232" s="4" t="s">
        <v>296</v>
      </c>
      <c r="J1232" s="1" t="s">
        <v>297</v>
      </c>
      <c r="K1232" s="1" t="s">
        <v>383</v>
      </c>
      <c r="L1232" s="1">
        <v>3</v>
      </c>
      <c r="M1232" s="1">
        <v>1</v>
      </c>
      <c r="N1232" s="1" t="s">
        <v>384</v>
      </c>
      <c r="O1232" s="1" t="s">
        <v>385</v>
      </c>
      <c r="P1232" s="1">
        <v>0</v>
      </c>
      <c r="Q1232" s="8">
        <v>905537</v>
      </c>
      <c r="R1232" s="8">
        <v>34522</v>
      </c>
      <c r="S1232" s="8">
        <v>105364</v>
      </c>
      <c r="T1232" s="8" t="s">
        <v>386</v>
      </c>
      <c r="U1232" s="9">
        <f>IF(R1232&gt;0,Q1232/R1232,"")</f>
        <v>26.230722437865708</v>
      </c>
      <c r="V1232" s="10">
        <f>SUMIFS(fct_world_monthly!$J$2:$J$361,fct_world_monthly!$C$2:$C$361,C1232,fct_world_monthly!$F$2:$F$361,F1232)</f>
        <v>14980020</v>
      </c>
      <c r="W1232" s="11">
        <f>IF(V1232&gt;0,Q1232/V1232,"")</f>
        <v>6.0449652270157181E-2</v>
      </c>
      <c r="X1232" s="1" t="s">
        <v>232</v>
      </c>
      <c r="Y1232" s="1" t="s">
        <v>166</v>
      </c>
      <c r="Z1232" s="19">
        <f>IF(U1232="","",SUMIFS(Unit_Value_Review_QC!$K$10:$K$53,Unit_Value_Review_QC!$I$10:$I$53,"PARTNER|"&amp;F1232&amp;"|"&amp;I1232))</f>
        <v>35.036766549381447</v>
      </c>
      <c r="AA1232" s="20">
        <f>IFERROR(U1232/Z1232,"")</f>
        <v>0.74866276261240194</v>
      </c>
      <c r="AB1232" s="4" t="str">
        <f>IF(OR(N1232&lt;&gt;"REPORTED",U1232=""),"NOT_APPLICABLE",IF(OR(AA1232&lt;Unit_Value_Review_QC!$I$6,AA1232&gt;Unit_Value_Review_QC!$I$5),"REVIEW","WITHIN_BAND"))</f>
        <v>WITHIN_BAND</v>
      </c>
    </row>
    <row r="1233" spans="1:28">
      <c r="A1233" s="1" t="s">
        <v>1619</v>
      </c>
      <c r="B1233" s="6">
        <v>44378</v>
      </c>
      <c r="C1233" s="1">
        <v>202107</v>
      </c>
      <c r="D1233" s="1">
        <v>2021</v>
      </c>
      <c r="E1233" s="1">
        <v>7</v>
      </c>
      <c r="F1233" s="4" t="s">
        <v>278</v>
      </c>
      <c r="G1233" s="4" t="s">
        <v>279</v>
      </c>
      <c r="H1233" s="1">
        <v>204</v>
      </c>
      <c r="I1233" s="4" t="s">
        <v>301</v>
      </c>
      <c r="J1233" s="1" t="s">
        <v>302</v>
      </c>
      <c r="K1233" s="1" t="s">
        <v>383</v>
      </c>
      <c r="L1233" s="1">
        <v>3</v>
      </c>
      <c r="M1233" s="1">
        <v>1</v>
      </c>
      <c r="N1233" s="1" t="s">
        <v>384</v>
      </c>
      <c r="O1233" s="1" t="s">
        <v>385</v>
      </c>
      <c r="P1233" s="1">
        <v>0</v>
      </c>
      <c r="Q1233" s="8">
        <v>43514</v>
      </c>
      <c r="R1233" s="8">
        <v>2915</v>
      </c>
      <c r="S1233" s="8">
        <v>5808</v>
      </c>
      <c r="T1233" s="8" t="s">
        <v>386</v>
      </c>
      <c r="U1233" s="9">
        <f>IF(R1233&gt;0,Q1233/R1233,"")</f>
        <v>14.927615780445969</v>
      </c>
      <c r="V1233" s="10">
        <f>SUMIFS(fct_world_monthly!$J$2:$J$361,fct_world_monthly!$C$2:$C$361,C1233,fct_world_monthly!$F$2:$F$361,F1233)</f>
        <v>14980020</v>
      </c>
      <c r="W1233" s="11">
        <f>IF(V1233&gt;0,Q1233/V1233,"")</f>
        <v>2.9048025303036978E-3</v>
      </c>
      <c r="X1233" s="1" t="s">
        <v>232</v>
      </c>
      <c r="Y1233" s="1" t="s">
        <v>166</v>
      </c>
      <c r="Z1233" s="19">
        <f>IF(U1233="","",SUMIFS(Unit_Value_Review_QC!$K$10:$K$53,Unit_Value_Review_QC!$I$10:$I$53,"PARTNER|"&amp;F1233&amp;"|"&amp;I1233))</f>
        <v>33.195880622110131</v>
      </c>
      <c r="AA1233" s="20">
        <f>IFERROR(U1233/Z1233,"")</f>
        <v>0.44968277691971886</v>
      </c>
      <c r="AB1233" s="4" t="str">
        <f>IF(OR(N1233&lt;&gt;"REPORTED",U1233=""),"NOT_APPLICABLE",IF(OR(AA1233&lt;Unit_Value_Review_QC!$I$6,AA1233&gt;Unit_Value_Review_QC!$I$5),"REVIEW","WITHIN_BAND"))</f>
        <v>WITHIN_BAND</v>
      </c>
    </row>
    <row r="1234" spans="1:28">
      <c r="A1234" s="1" t="s">
        <v>1620</v>
      </c>
      <c r="B1234" s="6">
        <v>44378</v>
      </c>
      <c r="C1234" s="1">
        <v>202107</v>
      </c>
      <c r="D1234" s="1">
        <v>2021</v>
      </c>
      <c r="E1234" s="1">
        <v>7</v>
      </c>
      <c r="F1234" s="4" t="s">
        <v>278</v>
      </c>
      <c r="G1234" s="4" t="s">
        <v>279</v>
      </c>
      <c r="H1234" s="1">
        <v>662</v>
      </c>
      <c r="I1234" s="4" t="s">
        <v>304</v>
      </c>
      <c r="J1234" s="1" t="s">
        <v>305</v>
      </c>
      <c r="K1234" s="1" t="s">
        <v>383</v>
      </c>
      <c r="L1234" s="1">
        <v>3</v>
      </c>
      <c r="M1234" s="1">
        <v>1</v>
      </c>
      <c r="N1234" s="1" t="s">
        <v>384</v>
      </c>
      <c r="O1234" s="1" t="s">
        <v>385</v>
      </c>
      <c r="P1234" s="1">
        <v>0</v>
      </c>
      <c r="Q1234" s="8">
        <v>72182</v>
      </c>
      <c r="R1234" s="8">
        <v>5535</v>
      </c>
      <c r="S1234" s="8">
        <v>13828</v>
      </c>
      <c r="T1234" s="8" t="s">
        <v>386</v>
      </c>
      <c r="U1234" s="9">
        <f>IF(R1234&gt;0,Q1234/R1234,"")</f>
        <v>13.041011743450769</v>
      </c>
      <c r="V1234" s="10">
        <f>SUMIFS(fct_world_monthly!$J$2:$J$361,fct_world_monthly!$C$2:$C$361,C1234,fct_world_monthly!$F$2:$F$361,F1234)</f>
        <v>14980020</v>
      </c>
      <c r="W1234" s="11">
        <f>IF(V1234&gt;0,Q1234/V1234,"")</f>
        <v>4.8185516441233058E-3</v>
      </c>
      <c r="X1234" s="1" t="s">
        <v>232</v>
      </c>
      <c r="Y1234" s="1" t="s">
        <v>166</v>
      </c>
      <c r="Z1234" s="19">
        <f>IF(U1234="","",SUMIFS(Unit_Value_Review_QC!$K$10:$K$53,Unit_Value_Review_QC!$I$10:$I$53,"PARTNER|"&amp;F1234&amp;"|"&amp;I1234))</f>
        <v>11.552282298889692</v>
      </c>
      <c r="AA1234" s="20">
        <f>IFERROR(U1234/Z1234,"")</f>
        <v>1.1288688595070224</v>
      </c>
      <c r="AB1234" s="4" t="str">
        <f>IF(OR(N1234&lt;&gt;"REPORTED",U1234=""),"NOT_APPLICABLE",IF(OR(AA1234&lt;Unit_Value_Review_QC!$I$6,AA1234&gt;Unit_Value_Review_QC!$I$5),"REVIEW","WITHIN_BAND"))</f>
        <v>WITHIN_BAND</v>
      </c>
    </row>
    <row r="1235" spans="1:28">
      <c r="A1235" s="1" t="s">
        <v>1621</v>
      </c>
      <c r="B1235" s="6">
        <v>44378</v>
      </c>
      <c r="C1235" s="1">
        <v>202107</v>
      </c>
      <c r="D1235" s="1">
        <v>2021</v>
      </c>
      <c r="E1235" s="1">
        <v>7</v>
      </c>
      <c r="F1235" s="4" t="s">
        <v>278</v>
      </c>
      <c r="G1235" s="4" t="s">
        <v>279</v>
      </c>
      <c r="H1235" s="1">
        <v>664</v>
      </c>
      <c r="I1235" s="4" t="s">
        <v>307</v>
      </c>
      <c r="J1235" s="1" t="s">
        <v>308</v>
      </c>
      <c r="K1235" s="1" t="s">
        <v>383</v>
      </c>
      <c r="L1235" s="1">
        <v>3</v>
      </c>
      <c r="M1235" s="1">
        <v>1</v>
      </c>
      <c r="N1235" s="1" t="s">
        <v>384</v>
      </c>
      <c r="O1235" s="1" t="s">
        <v>385</v>
      </c>
      <c r="P1235" s="1">
        <v>0</v>
      </c>
      <c r="Q1235" s="8">
        <v>1034916</v>
      </c>
      <c r="R1235" s="8">
        <v>48085</v>
      </c>
      <c r="S1235" s="8">
        <v>133846</v>
      </c>
      <c r="T1235" s="8" t="s">
        <v>386</v>
      </c>
      <c r="U1235" s="9">
        <f>IF(R1235&gt;0,Q1235/R1235,"")</f>
        <v>21.522636996984506</v>
      </c>
      <c r="V1235" s="10">
        <f>SUMIFS(fct_world_monthly!$J$2:$J$361,fct_world_monthly!$C$2:$C$361,C1235,fct_world_monthly!$F$2:$F$361,F1235)</f>
        <v>14980020</v>
      </c>
      <c r="W1235" s="11">
        <f>IF(V1235&gt;0,Q1235/V1235,"")</f>
        <v>6.9086423115589962E-2</v>
      </c>
      <c r="X1235" s="1" t="s">
        <v>232</v>
      </c>
      <c r="Y1235" s="1" t="s">
        <v>166</v>
      </c>
      <c r="Z1235" s="19">
        <f>IF(U1235="","",SUMIFS(Unit_Value_Review_QC!$K$10:$K$53,Unit_Value_Review_QC!$I$10:$I$53,"PARTNER|"&amp;F1235&amp;"|"&amp;I1235))</f>
        <v>20.753901094655859</v>
      </c>
      <c r="AA1235" s="20">
        <f>IFERROR(U1235/Z1235,"")</f>
        <v>1.0370405495729473</v>
      </c>
      <c r="AB1235" s="4" t="str">
        <f>IF(OR(N1235&lt;&gt;"REPORTED",U1235=""),"NOT_APPLICABLE",IF(OR(AA1235&lt;Unit_Value_Review_QC!$I$6,AA1235&gt;Unit_Value_Review_QC!$I$5),"REVIEW","WITHIN_BAND"))</f>
        <v>WITHIN_BAND</v>
      </c>
    </row>
    <row r="1236" spans="1:28">
      <c r="A1236" s="1" t="s">
        <v>1622</v>
      </c>
      <c r="B1236" s="6">
        <v>44378</v>
      </c>
      <c r="C1236" s="1">
        <v>202107</v>
      </c>
      <c r="D1236" s="1">
        <v>2021</v>
      </c>
      <c r="E1236" s="1">
        <v>7</v>
      </c>
      <c r="F1236" s="4" t="s">
        <v>278</v>
      </c>
      <c r="G1236" s="4" t="s">
        <v>279</v>
      </c>
      <c r="H1236" s="1">
        <v>666</v>
      </c>
      <c r="I1236" s="4" t="s">
        <v>310</v>
      </c>
      <c r="J1236" s="1" t="s">
        <v>311</v>
      </c>
      <c r="K1236" s="1" t="s">
        <v>383</v>
      </c>
      <c r="L1236" s="1">
        <v>3</v>
      </c>
      <c r="M1236" s="1">
        <v>1</v>
      </c>
      <c r="N1236" s="1" t="s">
        <v>384</v>
      </c>
      <c r="O1236" s="1" t="s">
        <v>385</v>
      </c>
      <c r="P1236" s="1">
        <v>0</v>
      </c>
      <c r="Q1236" s="8">
        <v>2961892</v>
      </c>
      <c r="R1236" s="8">
        <v>214755</v>
      </c>
      <c r="S1236" s="8">
        <v>761687</v>
      </c>
      <c r="T1236" s="8" t="s">
        <v>386</v>
      </c>
      <c r="U1236" s="9">
        <f>IF(R1236&gt;0,Q1236/R1236,"")</f>
        <v>13.791958278037765</v>
      </c>
      <c r="V1236" s="10">
        <f>SUMIFS(fct_world_monthly!$J$2:$J$361,fct_world_monthly!$C$2:$C$361,C1236,fct_world_monthly!$F$2:$F$361,F1236)</f>
        <v>14980020</v>
      </c>
      <c r="W1236" s="11">
        <f>IF(V1236&gt;0,Q1236/V1236,"")</f>
        <v>0.19772283348086317</v>
      </c>
      <c r="X1236" s="1" t="s">
        <v>232</v>
      </c>
      <c r="Y1236" s="1" t="s">
        <v>166</v>
      </c>
      <c r="Z1236" s="19">
        <f>IF(U1236="","",SUMIFS(Unit_Value_Review_QC!$K$10:$K$53,Unit_Value_Review_QC!$I$10:$I$53,"PARTNER|"&amp;F1236&amp;"|"&amp;I1236))</f>
        <v>16.653214733323903</v>
      </c>
      <c r="AA1236" s="20">
        <f>IFERROR(U1236/Z1236,"")</f>
        <v>0.82818593880491898</v>
      </c>
      <c r="AB1236" s="4" t="str">
        <f>IF(OR(N1236&lt;&gt;"REPORTED",U1236=""),"NOT_APPLICABLE",IF(OR(AA1236&lt;Unit_Value_Review_QC!$I$6,AA1236&gt;Unit_Value_Review_QC!$I$5),"REVIEW","WITHIN_BAND"))</f>
        <v>WITHIN_BAND</v>
      </c>
    </row>
    <row r="1237" spans="1:28">
      <c r="A1237" s="1" t="s">
        <v>1623</v>
      </c>
      <c r="B1237" s="6">
        <v>44378</v>
      </c>
      <c r="C1237" s="1">
        <v>202107</v>
      </c>
      <c r="D1237" s="1">
        <v>2021</v>
      </c>
      <c r="E1237" s="1">
        <v>7</v>
      </c>
      <c r="F1237" s="4" t="s">
        <v>278</v>
      </c>
      <c r="G1237" s="4" t="s">
        <v>279</v>
      </c>
      <c r="H1237" s="1">
        <v>669</v>
      </c>
      <c r="I1237" s="4" t="s">
        <v>313</v>
      </c>
      <c r="J1237" s="1" t="s">
        <v>314</v>
      </c>
      <c r="K1237" s="1" t="s">
        <v>383</v>
      </c>
      <c r="L1237" s="1">
        <v>3</v>
      </c>
      <c r="M1237" s="1">
        <v>1</v>
      </c>
      <c r="N1237" s="1" t="s">
        <v>384</v>
      </c>
      <c r="O1237" s="1" t="s">
        <v>385</v>
      </c>
      <c r="P1237" s="1">
        <v>0</v>
      </c>
      <c r="Q1237" s="8">
        <v>55323</v>
      </c>
      <c r="R1237" s="8">
        <v>3773</v>
      </c>
      <c r="S1237" s="8">
        <v>10257</v>
      </c>
      <c r="T1237" s="8" t="s">
        <v>386</v>
      </c>
      <c r="U1237" s="9">
        <f>IF(R1237&gt;0,Q1237/R1237,"")</f>
        <v>14.662867744500398</v>
      </c>
      <c r="V1237" s="10">
        <f>SUMIFS(fct_world_monthly!$J$2:$J$361,fct_world_monthly!$C$2:$C$361,C1237,fct_world_monthly!$F$2:$F$361,F1237)</f>
        <v>14980020</v>
      </c>
      <c r="W1237" s="11">
        <f>IF(V1237&gt;0,Q1237/V1237,"")</f>
        <v>3.6931192348207812E-3</v>
      </c>
      <c r="X1237" s="1" t="s">
        <v>232</v>
      </c>
      <c r="Y1237" s="1" t="s">
        <v>166</v>
      </c>
      <c r="Z1237" s="19">
        <f>IF(U1237="","",SUMIFS(Unit_Value_Review_QC!$K$10:$K$53,Unit_Value_Review_QC!$I$10:$I$53,"PARTNER|"&amp;F1237&amp;"|"&amp;I1237))</f>
        <v>20.668787815742178</v>
      </c>
      <c r="AA1237" s="20">
        <f>IFERROR(U1237/Z1237,"")</f>
        <v>0.70942078825409249</v>
      </c>
      <c r="AB1237" s="4" t="str">
        <f>IF(OR(N1237&lt;&gt;"REPORTED",U1237=""),"NOT_APPLICABLE",IF(OR(AA1237&lt;Unit_Value_Review_QC!$I$6,AA1237&gt;Unit_Value_Review_QC!$I$5),"REVIEW","WITHIN_BAND"))</f>
        <v>WITHIN_BAND</v>
      </c>
    </row>
    <row r="1238" spans="1:28">
      <c r="A1238" s="1" t="s">
        <v>1624</v>
      </c>
      <c r="B1238" s="6">
        <v>44378</v>
      </c>
      <c r="C1238" s="1">
        <v>202107</v>
      </c>
      <c r="D1238" s="1">
        <v>2021</v>
      </c>
      <c r="E1238" s="1">
        <v>7</v>
      </c>
      <c r="F1238" s="4" t="s">
        <v>278</v>
      </c>
      <c r="G1238" s="4" t="s">
        <v>279</v>
      </c>
      <c r="H1238" s="1">
        <v>676</v>
      </c>
      <c r="I1238" s="4" t="s">
        <v>316</v>
      </c>
      <c r="J1238" s="1" t="s">
        <v>317</v>
      </c>
      <c r="K1238" s="1" t="s">
        <v>383</v>
      </c>
      <c r="L1238" s="1">
        <v>3</v>
      </c>
      <c r="M1238" s="1">
        <v>1</v>
      </c>
      <c r="N1238" s="1" t="s">
        <v>384</v>
      </c>
      <c r="O1238" s="1" t="s">
        <v>385</v>
      </c>
      <c r="P1238" s="1">
        <v>0</v>
      </c>
      <c r="Q1238" s="8">
        <v>247237</v>
      </c>
      <c r="R1238" s="8">
        <v>12543</v>
      </c>
      <c r="S1238" s="8">
        <v>39011</v>
      </c>
      <c r="T1238" s="8" t="s">
        <v>386</v>
      </c>
      <c r="U1238" s="9">
        <f>IF(R1238&gt;0,Q1238/R1238,"")</f>
        <v>19.711153631507614</v>
      </c>
      <c r="V1238" s="10">
        <f>SUMIFS(fct_world_monthly!$J$2:$J$361,fct_world_monthly!$C$2:$C$361,C1238,fct_world_monthly!$F$2:$F$361,F1238)</f>
        <v>14980020</v>
      </c>
      <c r="W1238" s="11">
        <f>IF(V1238&gt;0,Q1238/V1238,"")</f>
        <v>1.650445059485902E-2</v>
      </c>
      <c r="X1238" s="1" t="s">
        <v>232</v>
      </c>
      <c r="Y1238" s="1" t="s">
        <v>166</v>
      </c>
      <c r="Z1238" s="19">
        <f>IF(U1238="","",SUMIFS(Unit_Value_Review_QC!$K$10:$K$53,Unit_Value_Review_QC!$I$10:$I$53,"PARTNER|"&amp;F1238&amp;"|"&amp;I1238))</f>
        <v>22.71683967704729</v>
      </c>
      <c r="AA1238" s="20">
        <f>IFERROR(U1238/Z1238,"")</f>
        <v>0.86768907610962409</v>
      </c>
      <c r="AB1238" s="4" t="str">
        <f>IF(OR(N1238&lt;&gt;"REPORTED",U1238=""),"NOT_APPLICABLE",IF(OR(AA1238&lt;Unit_Value_Review_QC!$I$6,AA1238&gt;Unit_Value_Review_QC!$I$5),"REVIEW","WITHIN_BAND"))</f>
        <v>WITHIN_BAND</v>
      </c>
    </row>
    <row r="1239" spans="1:28">
      <c r="A1239" s="1" t="s">
        <v>1625</v>
      </c>
      <c r="B1239" s="6">
        <v>44378</v>
      </c>
      <c r="C1239" s="1">
        <v>202107</v>
      </c>
      <c r="D1239" s="1">
        <v>2021</v>
      </c>
      <c r="E1239" s="1">
        <v>7</v>
      </c>
      <c r="F1239" s="4" t="s">
        <v>278</v>
      </c>
      <c r="G1239" s="4" t="s">
        <v>279</v>
      </c>
      <c r="H1239" s="1">
        <v>690</v>
      </c>
      <c r="I1239" s="4" t="s">
        <v>319</v>
      </c>
      <c r="J1239" s="1" t="s">
        <v>320</v>
      </c>
      <c r="K1239" s="1" t="s">
        <v>383</v>
      </c>
      <c r="L1239" s="1">
        <v>3</v>
      </c>
      <c r="M1239" s="1">
        <v>1</v>
      </c>
      <c r="N1239" s="1" t="s">
        <v>384</v>
      </c>
      <c r="O1239" s="1" t="s">
        <v>385</v>
      </c>
      <c r="P1239" s="1">
        <v>0</v>
      </c>
      <c r="Q1239" s="8">
        <v>340121</v>
      </c>
      <c r="R1239" s="8">
        <v>13616</v>
      </c>
      <c r="S1239" s="8">
        <v>39288</v>
      </c>
      <c r="T1239" s="8" t="s">
        <v>386</v>
      </c>
      <c r="U1239" s="9">
        <f>IF(R1239&gt;0,Q1239/R1239,"")</f>
        <v>24.979509400705052</v>
      </c>
      <c r="V1239" s="10">
        <f>SUMIFS(fct_world_monthly!$J$2:$J$361,fct_world_monthly!$C$2:$C$361,C1239,fct_world_monthly!$F$2:$F$361,F1239)</f>
        <v>14980020</v>
      </c>
      <c r="W1239" s="11">
        <f>IF(V1239&gt;0,Q1239/V1239,"")</f>
        <v>2.2704976361847314E-2</v>
      </c>
      <c r="X1239" s="1" t="s">
        <v>232</v>
      </c>
      <c r="Y1239" s="1" t="s">
        <v>166</v>
      </c>
      <c r="Z1239" s="19">
        <f>IF(U1239="","",SUMIFS(Unit_Value_Review_QC!$K$10:$K$53,Unit_Value_Review_QC!$I$10:$I$53,"PARTNER|"&amp;F1239&amp;"|"&amp;I1239))</f>
        <v>28.158453665195097</v>
      </c>
      <c r="AA1239" s="20">
        <f>IFERROR(U1239/Z1239,"")</f>
        <v>0.88710515491057174</v>
      </c>
      <c r="AB1239" s="4" t="str">
        <f>IF(OR(N1239&lt;&gt;"REPORTED",U1239=""),"NOT_APPLICABLE",IF(OR(AA1239&lt;Unit_Value_Review_QC!$I$6,AA1239&gt;Unit_Value_Review_QC!$I$5),"REVIEW","WITHIN_BAND"))</f>
        <v>WITHIN_BAND</v>
      </c>
    </row>
    <row r="1240" spans="1:28">
      <c r="A1240" s="1" t="s">
        <v>1626</v>
      </c>
      <c r="B1240" s="6">
        <v>44378</v>
      </c>
      <c r="C1240" s="1">
        <v>202107</v>
      </c>
      <c r="D1240" s="1">
        <v>2021</v>
      </c>
      <c r="E1240" s="1">
        <v>7</v>
      </c>
      <c r="F1240" s="4" t="s">
        <v>278</v>
      </c>
      <c r="G1240" s="4" t="s">
        <v>279</v>
      </c>
      <c r="H1240" s="1">
        <v>696</v>
      </c>
      <c r="I1240" s="4" t="s">
        <v>322</v>
      </c>
      <c r="J1240" s="1" t="s">
        <v>323</v>
      </c>
      <c r="K1240" s="1" t="s">
        <v>383</v>
      </c>
      <c r="L1240" s="1">
        <v>3</v>
      </c>
      <c r="M1240" s="1">
        <v>1</v>
      </c>
      <c r="N1240" s="1" t="s">
        <v>384</v>
      </c>
      <c r="O1240" s="1" t="s">
        <v>385</v>
      </c>
      <c r="P1240" s="1">
        <v>0</v>
      </c>
      <c r="Q1240" s="8">
        <v>107322</v>
      </c>
      <c r="R1240" s="8">
        <v>3461</v>
      </c>
      <c r="S1240" s="8">
        <v>14868</v>
      </c>
      <c r="T1240" s="8" t="s">
        <v>386</v>
      </c>
      <c r="U1240" s="9">
        <f>IF(R1240&gt;0,Q1240/R1240,"")</f>
        <v>31.00895694885871</v>
      </c>
      <c r="V1240" s="10">
        <f>SUMIFS(fct_world_monthly!$J$2:$J$361,fct_world_monthly!$C$2:$C$361,C1240,fct_world_monthly!$F$2:$F$361,F1240)</f>
        <v>14980020</v>
      </c>
      <c r="W1240" s="11">
        <f>IF(V1240&gt;0,Q1240/V1240,"")</f>
        <v>7.1643429047491261E-3</v>
      </c>
      <c r="X1240" s="1" t="s">
        <v>232</v>
      </c>
      <c r="Y1240" s="1" t="s">
        <v>166</v>
      </c>
      <c r="Z1240" s="19">
        <f>IF(U1240="","",SUMIFS(Unit_Value_Review_QC!$K$10:$K$53,Unit_Value_Review_QC!$I$10:$I$53,"PARTNER|"&amp;F1240&amp;"|"&amp;I1240))</f>
        <v>25.266638688646662</v>
      </c>
      <c r="AA1240" s="20">
        <f>IFERROR(U1240/Z1240,"")</f>
        <v>1.2272687843829542</v>
      </c>
      <c r="AB1240" s="4" t="str">
        <f>IF(OR(N1240&lt;&gt;"REPORTED",U1240=""),"NOT_APPLICABLE",IF(OR(AA1240&lt;Unit_Value_Review_QC!$I$6,AA1240&gt;Unit_Value_Review_QC!$I$5),"REVIEW","WITHIN_BAND"))</f>
        <v>WITHIN_BAND</v>
      </c>
    </row>
    <row r="1241" spans="1:28">
      <c r="A1241" s="1" t="s">
        <v>1627</v>
      </c>
      <c r="B1241" s="6">
        <v>44378</v>
      </c>
      <c r="C1241" s="1">
        <v>202107</v>
      </c>
      <c r="D1241" s="1">
        <v>2021</v>
      </c>
      <c r="E1241" s="1">
        <v>7</v>
      </c>
      <c r="F1241" s="4" t="s">
        <v>278</v>
      </c>
      <c r="G1241" s="4" t="s">
        <v>279</v>
      </c>
      <c r="H1241" s="1">
        <v>720</v>
      </c>
      <c r="I1241" s="4" t="s">
        <v>325</v>
      </c>
      <c r="J1241" s="1" t="s">
        <v>326</v>
      </c>
      <c r="K1241" s="1" t="s">
        <v>383</v>
      </c>
      <c r="L1241" s="1">
        <v>3</v>
      </c>
      <c r="M1241" s="1">
        <v>1</v>
      </c>
      <c r="N1241" s="1" t="s">
        <v>384</v>
      </c>
      <c r="O1241" s="1" t="s">
        <v>385</v>
      </c>
      <c r="P1241" s="1">
        <v>0</v>
      </c>
      <c r="Q1241" s="8">
        <v>1018471</v>
      </c>
      <c r="R1241" s="8">
        <v>54974</v>
      </c>
      <c r="S1241" s="8">
        <v>131930</v>
      </c>
      <c r="T1241" s="8" t="s">
        <v>386</v>
      </c>
      <c r="U1241" s="9">
        <f>IF(R1241&gt;0,Q1241/R1241,"")</f>
        <v>18.526412485902426</v>
      </c>
      <c r="V1241" s="10">
        <f>SUMIFS(fct_world_monthly!$J$2:$J$361,fct_world_monthly!$C$2:$C$361,C1241,fct_world_monthly!$F$2:$F$361,F1241)</f>
        <v>14980020</v>
      </c>
      <c r="W1241" s="11">
        <f>IF(V1241&gt;0,Q1241/V1241,"")</f>
        <v>6.7988627518521333E-2</v>
      </c>
      <c r="X1241" s="1" t="s">
        <v>232</v>
      </c>
      <c r="Y1241" s="1" t="s">
        <v>166</v>
      </c>
      <c r="Z1241" s="19">
        <f>IF(U1241="","",SUMIFS(Unit_Value_Review_QC!$K$10:$K$53,Unit_Value_Review_QC!$I$10:$I$53,"PARTNER|"&amp;F1241&amp;"|"&amp;I1241))</f>
        <v>23.211497613909994</v>
      </c>
      <c r="AA1241" s="20">
        <f>IFERROR(U1241/Z1241,"")</f>
        <v>0.79815670639020164</v>
      </c>
      <c r="AB1241" s="4" t="str">
        <f>IF(OR(N1241&lt;&gt;"REPORTED",U1241=""),"NOT_APPLICABLE",IF(OR(AA1241&lt;Unit_Value_Review_QC!$I$6,AA1241&gt;Unit_Value_Review_QC!$I$5),"REVIEW","WITHIN_BAND"))</f>
        <v>WITHIN_BAND</v>
      </c>
    </row>
    <row r="1242" spans="1:28">
      <c r="A1242" s="1" t="s">
        <v>1628</v>
      </c>
      <c r="B1242" s="6">
        <v>44409</v>
      </c>
      <c r="C1242" s="1">
        <v>202108</v>
      </c>
      <c r="D1242" s="1">
        <v>2021</v>
      </c>
      <c r="E1242" s="1">
        <v>8</v>
      </c>
      <c r="F1242" s="4" t="s">
        <v>256</v>
      </c>
      <c r="G1242" s="4" t="s">
        <v>258</v>
      </c>
      <c r="H1242" s="1">
        <v>52</v>
      </c>
      <c r="I1242" s="4" t="s">
        <v>296</v>
      </c>
      <c r="J1242" s="1" t="s">
        <v>297</v>
      </c>
      <c r="K1242" s="1" t="s">
        <v>383</v>
      </c>
      <c r="L1242" s="1">
        <v>3</v>
      </c>
      <c r="M1242" s="1">
        <v>1</v>
      </c>
      <c r="N1242" s="1" t="s">
        <v>384</v>
      </c>
      <c r="O1242" s="1" t="s">
        <v>385</v>
      </c>
      <c r="P1242" s="1">
        <v>0</v>
      </c>
      <c r="Q1242" s="8">
        <v>10530652</v>
      </c>
      <c r="R1242" s="8">
        <v>592398</v>
      </c>
      <c r="S1242" s="8">
        <v>2892168</v>
      </c>
      <c r="T1242" s="8" t="s">
        <v>386</v>
      </c>
      <c r="U1242" s="9">
        <f>IF(R1242&gt;0,Q1242/R1242,"")</f>
        <v>17.7763125466325</v>
      </c>
      <c r="V1242" s="10">
        <f>SUMIFS(fct_world_monthly!$J$2:$J$361,fct_world_monthly!$C$2:$C$361,C1242,fct_world_monthly!$F$2:$F$361,F1242)</f>
        <v>89234873</v>
      </c>
      <c r="W1242" s="11">
        <f>IF(V1242&gt;0,Q1242/V1242,"")</f>
        <v>0.11801050022226175</v>
      </c>
      <c r="X1242" s="1" t="s">
        <v>232</v>
      </c>
      <c r="Y1242" s="1" t="s">
        <v>166</v>
      </c>
      <c r="Z1242" s="19">
        <f>IF(U1242="","",SUMIFS(Unit_Value_Review_QC!$K$10:$K$53,Unit_Value_Review_QC!$I$10:$I$53,"PARTNER|"&amp;F1242&amp;"|"&amp;I1242))</f>
        <v>20.461444760337919</v>
      </c>
      <c r="AA1242" s="20">
        <f>IFERROR(U1242/Z1242,"")</f>
        <v>0.86877113296954334</v>
      </c>
      <c r="AB1242" s="4" t="str">
        <f>IF(OR(N1242&lt;&gt;"REPORTED",U1242=""),"NOT_APPLICABLE",IF(OR(AA1242&lt;Unit_Value_Review_QC!$I$6,AA1242&gt;Unit_Value_Review_QC!$I$5),"REVIEW","WITHIN_BAND"))</f>
        <v>WITHIN_BAND</v>
      </c>
    </row>
    <row r="1243" spans="1:28">
      <c r="A1243" s="1" t="s">
        <v>1629</v>
      </c>
      <c r="B1243" s="6">
        <v>44409</v>
      </c>
      <c r="C1243" s="1">
        <v>202108</v>
      </c>
      <c r="D1243" s="1">
        <v>2021</v>
      </c>
      <c r="E1243" s="1">
        <v>8</v>
      </c>
      <c r="F1243" s="4" t="s">
        <v>256</v>
      </c>
      <c r="G1243" s="4" t="s">
        <v>258</v>
      </c>
      <c r="H1243" s="1">
        <v>204</v>
      </c>
      <c r="I1243" s="4" t="s">
        <v>301</v>
      </c>
      <c r="J1243" s="1" t="s">
        <v>302</v>
      </c>
      <c r="K1243" s="1" t="s">
        <v>383</v>
      </c>
      <c r="L1243" s="1">
        <v>3</v>
      </c>
      <c r="M1243" s="1">
        <v>1</v>
      </c>
      <c r="N1243" s="1" t="s">
        <v>384</v>
      </c>
      <c r="O1243" s="1" t="s">
        <v>385</v>
      </c>
      <c r="P1243" s="1">
        <v>0</v>
      </c>
      <c r="Q1243" s="8">
        <v>921076</v>
      </c>
      <c r="R1243" s="8">
        <v>141807</v>
      </c>
      <c r="S1243" s="8">
        <v>984876</v>
      </c>
      <c r="T1243" s="8" t="s">
        <v>386</v>
      </c>
      <c r="U1243" s="9">
        <f>IF(R1243&gt;0,Q1243/R1243,"")</f>
        <v>6.4952787944177652</v>
      </c>
      <c r="V1243" s="10">
        <f>SUMIFS(fct_world_monthly!$J$2:$J$361,fct_world_monthly!$C$2:$C$361,C1243,fct_world_monthly!$F$2:$F$361,F1243)</f>
        <v>89234873</v>
      </c>
      <c r="W1243" s="11">
        <f>IF(V1243&gt;0,Q1243/V1243,"")</f>
        <v>1.0321928737434299E-2</v>
      </c>
      <c r="X1243" s="1" t="s">
        <v>232</v>
      </c>
      <c r="Y1243" s="1" t="s">
        <v>166</v>
      </c>
      <c r="Z1243" s="19">
        <f>IF(U1243="","",SUMIFS(Unit_Value_Review_QC!$K$10:$K$53,Unit_Value_Review_QC!$I$10:$I$53,"PARTNER|"&amp;F1243&amp;"|"&amp;I1243))</f>
        <v>7.8392981154747989</v>
      </c>
      <c r="AA1243" s="20">
        <f>IFERROR(U1243/Z1243,"")</f>
        <v>0.82855361522686122</v>
      </c>
      <c r="AB1243" s="4" t="str">
        <f>IF(OR(N1243&lt;&gt;"REPORTED",U1243=""),"NOT_APPLICABLE",IF(OR(AA1243&lt;Unit_Value_Review_QC!$I$6,AA1243&gt;Unit_Value_Review_QC!$I$5),"REVIEW","WITHIN_BAND"))</f>
        <v>WITHIN_BAND</v>
      </c>
    </row>
    <row r="1244" spans="1:28">
      <c r="A1244" s="1" t="s">
        <v>1630</v>
      </c>
      <c r="B1244" s="6">
        <v>44409</v>
      </c>
      <c r="C1244" s="1">
        <v>202108</v>
      </c>
      <c r="D1244" s="1">
        <v>2021</v>
      </c>
      <c r="E1244" s="1">
        <v>8</v>
      </c>
      <c r="F1244" s="4" t="s">
        <v>256</v>
      </c>
      <c r="G1244" s="4" t="s">
        <v>258</v>
      </c>
      <c r="H1244" s="1">
        <v>662</v>
      </c>
      <c r="I1244" s="4" t="s">
        <v>304</v>
      </c>
      <c r="J1244" s="1" t="s">
        <v>305</v>
      </c>
      <c r="K1244" s="1" t="s">
        <v>383</v>
      </c>
      <c r="L1244" s="1">
        <v>3</v>
      </c>
      <c r="M1244" s="1">
        <v>1</v>
      </c>
      <c r="N1244" s="1" t="s">
        <v>384</v>
      </c>
      <c r="O1244" s="1" t="s">
        <v>385</v>
      </c>
      <c r="P1244" s="1">
        <v>0</v>
      </c>
      <c r="Q1244" s="8">
        <v>2245716</v>
      </c>
      <c r="R1244" s="8">
        <v>270842</v>
      </c>
      <c r="S1244" s="8">
        <v>1076979</v>
      </c>
      <c r="T1244" s="8" t="s">
        <v>386</v>
      </c>
      <c r="U1244" s="9">
        <f>IF(R1244&gt;0,Q1244/R1244,"")</f>
        <v>8.2916091300463002</v>
      </c>
      <c r="V1244" s="10">
        <f>SUMIFS(fct_world_monthly!$J$2:$J$361,fct_world_monthly!$C$2:$C$361,C1244,fct_world_monthly!$F$2:$F$361,F1244)</f>
        <v>89234873</v>
      </c>
      <c r="W1244" s="11">
        <f>IF(V1244&gt;0,Q1244/V1244,"")</f>
        <v>2.5166349483121919E-2</v>
      </c>
      <c r="X1244" s="1" t="s">
        <v>232</v>
      </c>
      <c r="Y1244" s="1" t="s">
        <v>166</v>
      </c>
      <c r="Z1244" s="19">
        <f>IF(U1244="","",SUMIFS(Unit_Value_Review_QC!$K$10:$K$53,Unit_Value_Review_QC!$I$10:$I$53,"PARTNER|"&amp;F1244&amp;"|"&amp;I1244))</f>
        <v>10.235891461787936</v>
      </c>
      <c r="AA1244" s="20">
        <f>IFERROR(U1244/Z1244,"")</f>
        <v>0.81005246694927124</v>
      </c>
      <c r="AB1244" s="4" t="str">
        <f>IF(OR(N1244&lt;&gt;"REPORTED",U1244=""),"NOT_APPLICABLE",IF(OR(AA1244&lt;Unit_Value_Review_QC!$I$6,AA1244&gt;Unit_Value_Review_QC!$I$5),"REVIEW","WITHIN_BAND"))</f>
        <v>WITHIN_BAND</v>
      </c>
    </row>
    <row r="1245" spans="1:28">
      <c r="A1245" s="1" t="s">
        <v>1631</v>
      </c>
      <c r="B1245" s="6">
        <v>44409</v>
      </c>
      <c r="C1245" s="1">
        <v>202108</v>
      </c>
      <c r="D1245" s="1">
        <v>2021</v>
      </c>
      <c r="E1245" s="1">
        <v>8</v>
      </c>
      <c r="F1245" s="4" t="s">
        <v>256</v>
      </c>
      <c r="G1245" s="4" t="s">
        <v>258</v>
      </c>
      <c r="H1245" s="1">
        <v>664</v>
      </c>
      <c r="I1245" s="4" t="s">
        <v>307</v>
      </c>
      <c r="J1245" s="1" t="s">
        <v>308</v>
      </c>
      <c r="K1245" s="1" t="s">
        <v>383</v>
      </c>
      <c r="L1245" s="1">
        <v>3</v>
      </c>
      <c r="M1245" s="1">
        <v>1</v>
      </c>
      <c r="N1245" s="1" t="s">
        <v>384</v>
      </c>
      <c r="O1245" s="1" t="s">
        <v>385</v>
      </c>
      <c r="P1245" s="1">
        <v>0</v>
      </c>
      <c r="Q1245" s="8">
        <v>5981833</v>
      </c>
      <c r="R1245" s="8">
        <v>450659</v>
      </c>
      <c r="S1245" s="8">
        <v>2503314</v>
      </c>
      <c r="T1245" s="8" t="s">
        <v>386</v>
      </c>
      <c r="U1245" s="9">
        <f>IF(R1245&gt;0,Q1245/R1245,"")</f>
        <v>13.273523883912226</v>
      </c>
      <c r="V1245" s="10">
        <f>SUMIFS(fct_world_monthly!$J$2:$J$361,fct_world_monthly!$C$2:$C$361,C1245,fct_world_monthly!$F$2:$F$361,F1245)</f>
        <v>89234873</v>
      </c>
      <c r="W1245" s="11">
        <f>IF(V1245&gt;0,Q1245/V1245,"")</f>
        <v>6.7034700660133173E-2</v>
      </c>
      <c r="X1245" s="1" t="s">
        <v>232</v>
      </c>
      <c r="Y1245" s="1" t="s">
        <v>166</v>
      </c>
      <c r="Z1245" s="19">
        <f>IF(U1245="","",SUMIFS(Unit_Value_Review_QC!$K$10:$K$53,Unit_Value_Review_QC!$I$10:$I$53,"PARTNER|"&amp;F1245&amp;"|"&amp;I1245))</f>
        <v>13.594059812928137</v>
      </c>
      <c r="AA1245" s="20">
        <f>IFERROR(U1245/Z1245,"")</f>
        <v>0.97642088283949757</v>
      </c>
      <c r="AB1245" s="4" t="str">
        <f>IF(OR(N1245&lt;&gt;"REPORTED",U1245=""),"NOT_APPLICABLE",IF(OR(AA1245&lt;Unit_Value_Review_QC!$I$6,AA1245&gt;Unit_Value_Review_QC!$I$5),"REVIEW","WITHIN_BAND"))</f>
        <v>WITHIN_BAND</v>
      </c>
    </row>
    <row r="1246" spans="1:28">
      <c r="A1246" s="1" t="s">
        <v>1632</v>
      </c>
      <c r="B1246" s="6">
        <v>44409</v>
      </c>
      <c r="C1246" s="1">
        <v>202108</v>
      </c>
      <c r="D1246" s="1">
        <v>2021</v>
      </c>
      <c r="E1246" s="1">
        <v>8</v>
      </c>
      <c r="F1246" s="4" t="s">
        <v>256</v>
      </c>
      <c r="G1246" s="4" t="s">
        <v>258</v>
      </c>
      <c r="H1246" s="1">
        <v>666</v>
      </c>
      <c r="I1246" s="4" t="s">
        <v>310</v>
      </c>
      <c r="J1246" s="1" t="s">
        <v>311</v>
      </c>
      <c r="K1246" s="1" t="s">
        <v>383</v>
      </c>
      <c r="L1246" s="1">
        <v>3</v>
      </c>
      <c r="M1246" s="1">
        <v>1</v>
      </c>
      <c r="N1246" s="1" t="s">
        <v>384</v>
      </c>
      <c r="O1246" s="1" t="s">
        <v>385</v>
      </c>
      <c r="P1246" s="1">
        <v>0</v>
      </c>
      <c r="Q1246" s="8">
        <v>24598901</v>
      </c>
      <c r="R1246" s="8">
        <v>2722710</v>
      </c>
      <c r="S1246" s="8">
        <v>16369483</v>
      </c>
      <c r="T1246" s="8" t="s">
        <v>386</v>
      </c>
      <c r="U1246" s="9">
        <f>IF(R1246&gt;0,Q1246/R1246,"")</f>
        <v>9.034712106687822</v>
      </c>
      <c r="V1246" s="10">
        <f>SUMIFS(fct_world_monthly!$J$2:$J$361,fct_world_monthly!$C$2:$C$361,C1246,fct_world_monthly!$F$2:$F$361,F1246)</f>
        <v>89234873</v>
      </c>
      <c r="W1246" s="11">
        <f>IF(V1246&gt;0,Q1246/V1246,"")</f>
        <v>0.27566466083276658</v>
      </c>
      <c r="X1246" s="1" t="s">
        <v>232</v>
      </c>
      <c r="Y1246" s="1" t="s">
        <v>166</v>
      </c>
      <c r="Z1246" s="19">
        <f>IF(U1246="","",SUMIFS(Unit_Value_Review_QC!$K$10:$K$53,Unit_Value_Review_QC!$I$10:$I$53,"PARTNER|"&amp;F1246&amp;"|"&amp;I1246))</f>
        <v>10.323147527272614</v>
      </c>
      <c r="AA1246" s="20">
        <f>IFERROR(U1246/Z1246,"")</f>
        <v>0.87518967280270987</v>
      </c>
      <c r="AB1246" s="4" t="str">
        <f>IF(OR(N1246&lt;&gt;"REPORTED",U1246=""),"NOT_APPLICABLE",IF(OR(AA1246&lt;Unit_Value_Review_QC!$I$6,AA1246&gt;Unit_Value_Review_QC!$I$5),"REVIEW","WITHIN_BAND"))</f>
        <v>WITHIN_BAND</v>
      </c>
    </row>
    <row r="1247" spans="1:28">
      <c r="A1247" s="1" t="s">
        <v>1633</v>
      </c>
      <c r="B1247" s="6">
        <v>44409</v>
      </c>
      <c r="C1247" s="1">
        <v>202108</v>
      </c>
      <c r="D1247" s="1">
        <v>2021</v>
      </c>
      <c r="E1247" s="1">
        <v>8</v>
      </c>
      <c r="F1247" s="4" t="s">
        <v>256</v>
      </c>
      <c r="G1247" s="4" t="s">
        <v>258</v>
      </c>
      <c r="H1247" s="1">
        <v>669</v>
      </c>
      <c r="I1247" s="4" t="s">
        <v>313</v>
      </c>
      <c r="J1247" s="1" t="s">
        <v>314</v>
      </c>
      <c r="K1247" s="1" t="s">
        <v>383</v>
      </c>
      <c r="L1247" s="1">
        <v>3</v>
      </c>
      <c r="M1247" s="1">
        <v>1</v>
      </c>
      <c r="N1247" s="1" t="s">
        <v>384</v>
      </c>
      <c r="O1247" s="1" t="s">
        <v>385</v>
      </c>
      <c r="P1247" s="1">
        <v>0</v>
      </c>
      <c r="Q1247" s="8">
        <v>1433250</v>
      </c>
      <c r="R1247" s="8">
        <v>113966</v>
      </c>
      <c r="S1247" s="8">
        <v>672911</v>
      </c>
      <c r="T1247" s="8" t="s">
        <v>386</v>
      </c>
      <c r="U1247" s="9">
        <f>IF(R1247&gt;0,Q1247/R1247,"")</f>
        <v>12.576119193443658</v>
      </c>
      <c r="V1247" s="10">
        <f>SUMIFS(fct_world_monthly!$J$2:$J$361,fct_world_monthly!$C$2:$C$361,C1247,fct_world_monthly!$F$2:$F$361,F1247)</f>
        <v>89234873</v>
      </c>
      <c r="W1247" s="11">
        <f>IF(V1247&gt;0,Q1247/V1247,"")</f>
        <v>1.6061545803959399E-2</v>
      </c>
      <c r="X1247" s="1" t="s">
        <v>232</v>
      </c>
      <c r="Y1247" s="1" t="s">
        <v>166</v>
      </c>
      <c r="Z1247" s="19">
        <f>IF(U1247="","",SUMIFS(Unit_Value_Review_QC!$K$10:$K$53,Unit_Value_Review_QC!$I$10:$I$53,"PARTNER|"&amp;F1247&amp;"|"&amp;I1247))</f>
        <v>13.552232139720488</v>
      </c>
      <c r="AA1247" s="20">
        <f>IFERROR(U1247/Z1247,"")</f>
        <v>0.92797400928398188</v>
      </c>
      <c r="AB1247" s="4" t="str">
        <f>IF(OR(N1247&lt;&gt;"REPORTED",U1247=""),"NOT_APPLICABLE",IF(OR(AA1247&lt;Unit_Value_Review_QC!$I$6,AA1247&gt;Unit_Value_Review_QC!$I$5),"REVIEW","WITHIN_BAND"))</f>
        <v>WITHIN_BAND</v>
      </c>
    </row>
    <row r="1248" spans="1:28">
      <c r="A1248" s="1" t="s">
        <v>1634</v>
      </c>
      <c r="B1248" s="6">
        <v>44409</v>
      </c>
      <c r="C1248" s="1">
        <v>202108</v>
      </c>
      <c r="D1248" s="1">
        <v>2021</v>
      </c>
      <c r="E1248" s="1">
        <v>8</v>
      </c>
      <c r="F1248" s="4" t="s">
        <v>256</v>
      </c>
      <c r="G1248" s="4" t="s">
        <v>258</v>
      </c>
      <c r="H1248" s="1">
        <v>676</v>
      </c>
      <c r="I1248" s="4" t="s">
        <v>316</v>
      </c>
      <c r="J1248" s="1" t="s">
        <v>317</v>
      </c>
      <c r="K1248" s="1" t="s">
        <v>383</v>
      </c>
      <c r="L1248" s="1">
        <v>3</v>
      </c>
      <c r="M1248" s="1">
        <v>1</v>
      </c>
      <c r="N1248" s="1" t="s">
        <v>384</v>
      </c>
      <c r="O1248" s="1" t="s">
        <v>385</v>
      </c>
      <c r="P1248" s="1">
        <v>0</v>
      </c>
      <c r="Q1248" s="8">
        <v>29979</v>
      </c>
      <c r="R1248" s="8">
        <v>2243</v>
      </c>
      <c r="S1248" s="8">
        <v>4712</v>
      </c>
      <c r="T1248" s="8" t="s">
        <v>386</v>
      </c>
      <c r="U1248" s="9">
        <f>IF(R1248&gt;0,Q1248/R1248,"")</f>
        <v>13.365581810075792</v>
      </c>
      <c r="V1248" s="10">
        <f>SUMIFS(fct_world_monthly!$J$2:$J$361,fct_world_monthly!$C$2:$C$361,C1248,fct_world_monthly!$F$2:$F$361,F1248)</f>
        <v>89234873</v>
      </c>
      <c r="W1248" s="11">
        <f>IF(V1248&gt;0,Q1248/V1248,"")</f>
        <v>3.3595610092928581E-4</v>
      </c>
      <c r="X1248" s="1" t="s">
        <v>232</v>
      </c>
      <c r="Y1248" s="1" t="s">
        <v>166</v>
      </c>
      <c r="Z1248" s="19">
        <f>IF(U1248="","",SUMIFS(Unit_Value_Review_QC!$K$10:$K$53,Unit_Value_Review_QC!$I$10:$I$53,"PARTNER|"&amp;F1248&amp;"|"&amp;I1248))</f>
        <v>16.294942108470444</v>
      </c>
      <c r="AA1248" s="20">
        <f>IFERROR(U1248/Z1248,"")</f>
        <v>0.82022886126904926</v>
      </c>
      <c r="AB1248" s="4" t="str">
        <f>IF(OR(N1248&lt;&gt;"REPORTED",U1248=""),"NOT_APPLICABLE",IF(OR(AA1248&lt;Unit_Value_Review_QC!$I$6,AA1248&gt;Unit_Value_Review_QC!$I$5),"REVIEW","WITHIN_BAND"))</f>
        <v>WITHIN_BAND</v>
      </c>
    </row>
    <row r="1249" spans="1:28">
      <c r="A1249" s="1" t="s">
        <v>1635</v>
      </c>
      <c r="B1249" s="6">
        <v>44409</v>
      </c>
      <c r="C1249" s="1">
        <v>202108</v>
      </c>
      <c r="D1249" s="1">
        <v>2021</v>
      </c>
      <c r="E1249" s="1">
        <v>8</v>
      </c>
      <c r="F1249" s="4" t="s">
        <v>256</v>
      </c>
      <c r="G1249" s="4" t="s">
        <v>258</v>
      </c>
      <c r="H1249" s="1">
        <v>690</v>
      </c>
      <c r="I1249" s="4" t="s">
        <v>319</v>
      </c>
      <c r="J1249" s="1" t="s">
        <v>320</v>
      </c>
      <c r="K1249" s="1" t="s">
        <v>383</v>
      </c>
      <c r="L1249" s="1">
        <v>3</v>
      </c>
      <c r="M1249" s="1">
        <v>1</v>
      </c>
      <c r="N1249" s="1" t="s">
        <v>384</v>
      </c>
      <c r="O1249" s="1" t="s">
        <v>385</v>
      </c>
      <c r="P1249" s="1">
        <v>0</v>
      </c>
      <c r="Q1249" s="8">
        <v>767480</v>
      </c>
      <c r="R1249" s="8">
        <v>35779</v>
      </c>
      <c r="S1249" s="8">
        <v>193333</v>
      </c>
      <c r="T1249" s="8" t="s">
        <v>386</v>
      </c>
      <c r="U1249" s="9">
        <f>IF(R1249&gt;0,Q1249/R1249,"")</f>
        <v>21.450571564325443</v>
      </c>
      <c r="V1249" s="10">
        <f>SUMIFS(fct_world_monthly!$J$2:$J$361,fct_world_monthly!$C$2:$C$361,C1249,fct_world_monthly!$F$2:$F$361,F1249)</f>
        <v>89234873</v>
      </c>
      <c r="W1249" s="11">
        <f>IF(V1249&gt;0,Q1249/V1249,"")</f>
        <v>8.6006734160982111E-3</v>
      </c>
      <c r="X1249" s="1" t="s">
        <v>232</v>
      </c>
      <c r="Y1249" s="1" t="s">
        <v>166</v>
      </c>
      <c r="Z1249" s="19">
        <f>IF(U1249="","",SUMIFS(Unit_Value_Review_QC!$K$10:$K$53,Unit_Value_Review_QC!$I$10:$I$53,"PARTNER|"&amp;F1249&amp;"|"&amp;I1249))</f>
        <v>21.029827109089425</v>
      </c>
      <c r="AA1249" s="20">
        <f>IFERROR(U1249/Z1249,"")</f>
        <v>1.0200070334888376</v>
      </c>
      <c r="AB1249" s="4" t="str">
        <f>IF(OR(N1249&lt;&gt;"REPORTED",U1249=""),"NOT_APPLICABLE",IF(OR(AA1249&lt;Unit_Value_Review_QC!$I$6,AA1249&gt;Unit_Value_Review_QC!$I$5),"REVIEW","WITHIN_BAND"))</f>
        <v>WITHIN_BAND</v>
      </c>
    </row>
    <row r="1250" spans="1:28">
      <c r="A1250" s="1" t="s">
        <v>1636</v>
      </c>
      <c r="B1250" s="6">
        <v>44409</v>
      </c>
      <c r="C1250" s="1">
        <v>202108</v>
      </c>
      <c r="D1250" s="1">
        <v>2021</v>
      </c>
      <c r="E1250" s="1">
        <v>8</v>
      </c>
      <c r="F1250" s="4" t="s">
        <v>256</v>
      </c>
      <c r="G1250" s="4" t="s">
        <v>258</v>
      </c>
      <c r="H1250" s="1">
        <v>696</v>
      </c>
      <c r="I1250" s="4" t="s">
        <v>322</v>
      </c>
      <c r="J1250" s="1" t="s">
        <v>323</v>
      </c>
      <c r="K1250" s="1" t="s">
        <v>383</v>
      </c>
      <c r="L1250" s="1">
        <v>3</v>
      </c>
      <c r="M1250" s="1">
        <v>1</v>
      </c>
      <c r="N1250" s="1" t="s">
        <v>384</v>
      </c>
      <c r="O1250" s="1" t="s">
        <v>385</v>
      </c>
      <c r="P1250" s="1">
        <v>0</v>
      </c>
      <c r="Q1250" s="8">
        <v>594286</v>
      </c>
      <c r="R1250" s="8">
        <v>39567</v>
      </c>
      <c r="S1250" s="8">
        <v>190466</v>
      </c>
      <c r="T1250" s="8" t="s">
        <v>386</v>
      </c>
      <c r="U1250" s="9">
        <f>IF(R1250&gt;0,Q1250/R1250,"")</f>
        <v>15.019738671114817</v>
      </c>
      <c r="V1250" s="10">
        <f>SUMIFS(fct_world_monthly!$J$2:$J$361,fct_world_monthly!$C$2:$C$361,C1250,fct_world_monthly!$F$2:$F$361,F1250)</f>
        <v>89234873</v>
      </c>
      <c r="W1250" s="11">
        <f>IF(V1250&gt;0,Q1250/V1250,"")</f>
        <v>6.6597954367010751E-3</v>
      </c>
      <c r="X1250" s="1" t="s">
        <v>232</v>
      </c>
      <c r="Y1250" s="1" t="s">
        <v>166</v>
      </c>
      <c r="Z1250" s="19">
        <f>IF(U1250="","",SUMIFS(Unit_Value_Review_QC!$K$10:$K$53,Unit_Value_Review_QC!$I$10:$I$53,"PARTNER|"&amp;F1250&amp;"|"&amp;I1250))</f>
        <v>18.09118149032647</v>
      </c>
      <c r="AA1250" s="20">
        <f>IFERROR(U1250/Z1250,"")</f>
        <v>0.83022431006764352</v>
      </c>
      <c r="AB1250" s="4" t="str">
        <f>IF(OR(N1250&lt;&gt;"REPORTED",U1250=""),"NOT_APPLICABLE",IF(OR(AA1250&lt;Unit_Value_Review_QC!$I$6,AA1250&gt;Unit_Value_Review_QC!$I$5),"REVIEW","WITHIN_BAND"))</f>
        <v>WITHIN_BAND</v>
      </c>
    </row>
    <row r="1251" spans="1:28">
      <c r="A1251" s="1" t="s">
        <v>1637</v>
      </c>
      <c r="B1251" s="6">
        <v>44409</v>
      </c>
      <c r="C1251" s="1">
        <v>202108</v>
      </c>
      <c r="D1251" s="1">
        <v>2021</v>
      </c>
      <c r="E1251" s="1">
        <v>8</v>
      </c>
      <c r="F1251" s="4" t="s">
        <v>256</v>
      </c>
      <c r="G1251" s="4" t="s">
        <v>258</v>
      </c>
      <c r="H1251" s="1">
        <v>720</v>
      </c>
      <c r="I1251" s="4" t="s">
        <v>325</v>
      </c>
      <c r="J1251" s="1" t="s">
        <v>326</v>
      </c>
      <c r="K1251" s="1" t="s">
        <v>383</v>
      </c>
      <c r="L1251" s="1">
        <v>3</v>
      </c>
      <c r="M1251" s="1">
        <v>1</v>
      </c>
      <c r="N1251" s="1" t="s">
        <v>384</v>
      </c>
      <c r="O1251" s="1" t="s">
        <v>385</v>
      </c>
      <c r="P1251" s="1">
        <v>0</v>
      </c>
      <c r="Q1251" s="8">
        <v>4061554</v>
      </c>
      <c r="R1251" s="8">
        <v>233841</v>
      </c>
      <c r="S1251" s="8">
        <v>1101461</v>
      </c>
      <c r="T1251" s="8" t="s">
        <v>386</v>
      </c>
      <c r="U1251" s="9">
        <f>IF(R1251&gt;0,Q1251/R1251,"")</f>
        <v>17.368870300759919</v>
      </c>
      <c r="V1251" s="10">
        <f>SUMIFS(fct_world_monthly!$J$2:$J$361,fct_world_monthly!$C$2:$C$361,C1251,fct_world_monthly!$F$2:$F$361,F1251)</f>
        <v>89234873</v>
      </c>
      <c r="W1251" s="11">
        <f>IF(V1251&gt;0,Q1251/V1251,"")</f>
        <v>4.5515322244028968E-2</v>
      </c>
      <c r="X1251" s="1" t="s">
        <v>232</v>
      </c>
      <c r="Y1251" s="1" t="s">
        <v>166</v>
      </c>
      <c r="Z1251" s="19">
        <f>IF(U1251="","",SUMIFS(Unit_Value_Review_QC!$K$10:$K$53,Unit_Value_Review_QC!$I$10:$I$53,"PARTNER|"&amp;F1251&amp;"|"&amp;I1251))</f>
        <v>18.213915185849537</v>
      </c>
      <c r="AA1251" s="20">
        <f>IFERROR(U1251/Z1251,"")</f>
        <v>0.95360443504501791</v>
      </c>
      <c r="AB1251" s="4" t="str">
        <f>IF(OR(N1251&lt;&gt;"REPORTED",U1251=""),"NOT_APPLICABLE",IF(OR(AA1251&lt;Unit_Value_Review_QC!$I$6,AA1251&gt;Unit_Value_Review_QC!$I$5),"REVIEW","WITHIN_BAND"))</f>
        <v>WITHIN_BAND</v>
      </c>
    </row>
    <row r="1252" spans="1:28">
      <c r="A1252" s="1" t="s">
        <v>1638</v>
      </c>
      <c r="B1252" s="6">
        <v>44409</v>
      </c>
      <c r="C1252" s="1">
        <v>202108</v>
      </c>
      <c r="D1252" s="1">
        <v>2021</v>
      </c>
      <c r="E1252" s="1">
        <v>8</v>
      </c>
      <c r="F1252" s="4" t="s">
        <v>265</v>
      </c>
      <c r="G1252" s="4" t="s">
        <v>266</v>
      </c>
      <c r="H1252" s="1">
        <v>52</v>
      </c>
      <c r="I1252" s="4" t="s">
        <v>296</v>
      </c>
      <c r="J1252" s="1" t="s">
        <v>297</v>
      </c>
      <c r="K1252" s="1" t="s">
        <v>383</v>
      </c>
      <c r="L1252" s="1">
        <v>3</v>
      </c>
      <c r="M1252" s="1">
        <v>1</v>
      </c>
      <c r="N1252" s="1" t="s">
        <v>384</v>
      </c>
      <c r="O1252" s="1" t="s">
        <v>385</v>
      </c>
      <c r="P1252" s="1">
        <v>0</v>
      </c>
      <c r="Q1252" s="8">
        <v>5939464</v>
      </c>
      <c r="R1252" s="8">
        <v>305240</v>
      </c>
      <c r="S1252" s="8">
        <v>852823</v>
      </c>
      <c r="T1252" s="8" t="s">
        <v>386</v>
      </c>
      <c r="U1252" s="9">
        <f>IF(R1252&gt;0,Q1252/R1252,"")</f>
        <v>19.458340977591405</v>
      </c>
      <c r="V1252" s="10">
        <f>SUMIFS(fct_world_monthly!$J$2:$J$361,fct_world_monthly!$C$2:$C$361,C1252,fct_world_monthly!$F$2:$F$361,F1252)</f>
        <v>50208509</v>
      </c>
      <c r="W1252" s="11">
        <f>IF(V1252&gt;0,Q1252/V1252,"")</f>
        <v>0.11829596453461703</v>
      </c>
      <c r="X1252" s="1" t="s">
        <v>232</v>
      </c>
      <c r="Y1252" s="1" t="s">
        <v>166</v>
      </c>
      <c r="Z1252" s="19">
        <f>IF(U1252="","",SUMIFS(Unit_Value_Review_QC!$K$10:$K$53,Unit_Value_Review_QC!$I$10:$I$53,"PARTNER|"&amp;F1252&amp;"|"&amp;I1252))</f>
        <v>19.213268245879746</v>
      </c>
      <c r="AA1252" s="20">
        <f>IFERROR(U1252/Z1252,"")</f>
        <v>1.0127553901072617</v>
      </c>
      <c r="AB1252" s="4" t="str">
        <f>IF(OR(N1252&lt;&gt;"REPORTED",U1252=""),"NOT_APPLICABLE",IF(OR(AA1252&lt;Unit_Value_Review_QC!$I$6,AA1252&gt;Unit_Value_Review_QC!$I$5),"REVIEW","WITHIN_BAND"))</f>
        <v>WITHIN_BAND</v>
      </c>
    </row>
    <row r="1253" spans="1:28">
      <c r="A1253" s="1" t="s">
        <v>1639</v>
      </c>
      <c r="B1253" s="6">
        <v>44409</v>
      </c>
      <c r="C1253" s="1">
        <v>202108</v>
      </c>
      <c r="D1253" s="1">
        <v>2021</v>
      </c>
      <c r="E1253" s="1">
        <v>8</v>
      </c>
      <c r="F1253" s="4" t="s">
        <v>265</v>
      </c>
      <c r="G1253" s="4" t="s">
        <v>266</v>
      </c>
      <c r="H1253" s="1">
        <v>204</v>
      </c>
      <c r="I1253" s="4" t="s">
        <v>301</v>
      </c>
      <c r="J1253" s="1" t="s">
        <v>302</v>
      </c>
      <c r="K1253" s="1" t="s">
        <v>383</v>
      </c>
      <c r="L1253" s="1">
        <v>3</v>
      </c>
      <c r="M1253" s="1">
        <v>1</v>
      </c>
      <c r="N1253" s="1" t="s">
        <v>384</v>
      </c>
      <c r="O1253" s="1" t="s">
        <v>385</v>
      </c>
      <c r="P1253" s="1">
        <v>0</v>
      </c>
      <c r="Q1253" s="8">
        <v>12358</v>
      </c>
      <c r="R1253" s="8">
        <v>553</v>
      </c>
      <c r="S1253" s="8">
        <v>1892</v>
      </c>
      <c r="T1253" s="8" t="s">
        <v>386</v>
      </c>
      <c r="U1253" s="9">
        <f>IF(R1253&gt;0,Q1253/R1253,"")</f>
        <v>22.347197106690778</v>
      </c>
      <c r="V1253" s="10">
        <f>SUMIFS(fct_world_monthly!$J$2:$J$361,fct_world_monthly!$C$2:$C$361,C1253,fct_world_monthly!$F$2:$F$361,F1253)</f>
        <v>50208509</v>
      </c>
      <c r="W1253" s="11">
        <f>IF(V1253&gt;0,Q1253/V1253,"")</f>
        <v>2.4613357867288988E-4</v>
      </c>
      <c r="X1253" s="1" t="s">
        <v>232</v>
      </c>
      <c r="Y1253" s="1" t="s">
        <v>166</v>
      </c>
      <c r="Z1253" s="19">
        <f>IF(U1253="","",SUMIFS(Unit_Value_Review_QC!$K$10:$K$53,Unit_Value_Review_QC!$I$10:$I$53,"PARTNER|"&amp;F1253&amp;"|"&amp;I1253))</f>
        <v>16.024818561257973</v>
      </c>
      <c r="AA1253" s="20">
        <f>IFERROR(U1253/Z1253,"")</f>
        <v>1.3945366695581787</v>
      </c>
      <c r="AB1253" s="4" t="str">
        <f>IF(OR(N1253&lt;&gt;"REPORTED",U1253=""),"NOT_APPLICABLE",IF(OR(AA1253&lt;Unit_Value_Review_QC!$I$6,AA1253&gt;Unit_Value_Review_QC!$I$5),"REVIEW","WITHIN_BAND"))</f>
        <v>WITHIN_BAND</v>
      </c>
    </row>
    <row r="1254" spans="1:28">
      <c r="A1254" s="1" t="s">
        <v>1640</v>
      </c>
      <c r="B1254" s="6">
        <v>44409</v>
      </c>
      <c r="C1254" s="1">
        <v>202108</v>
      </c>
      <c r="D1254" s="1">
        <v>2021</v>
      </c>
      <c r="E1254" s="1">
        <v>8</v>
      </c>
      <c r="F1254" s="4" t="s">
        <v>265</v>
      </c>
      <c r="G1254" s="4" t="s">
        <v>266</v>
      </c>
      <c r="H1254" s="1">
        <v>662</v>
      </c>
      <c r="I1254" s="4" t="s">
        <v>304</v>
      </c>
      <c r="J1254" s="1" t="s">
        <v>305</v>
      </c>
      <c r="K1254" s="1" t="s">
        <v>383</v>
      </c>
      <c r="L1254" s="1">
        <v>3</v>
      </c>
      <c r="M1254" s="1">
        <v>1</v>
      </c>
      <c r="N1254" s="1" t="s">
        <v>384</v>
      </c>
      <c r="O1254" s="1" t="s">
        <v>385</v>
      </c>
      <c r="P1254" s="1">
        <v>0</v>
      </c>
      <c r="Q1254" s="8">
        <v>915663</v>
      </c>
      <c r="R1254" s="8">
        <v>81825</v>
      </c>
      <c r="S1254" s="8">
        <v>215849</v>
      </c>
      <c r="T1254" s="8" t="s">
        <v>386</v>
      </c>
      <c r="U1254" s="9">
        <f>IF(R1254&gt;0,Q1254/R1254,"")</f>
        <v>11.190504124656279</v>
      </c>
      <c r="V1254" s="10">
        <f>SUMIFS(fct_world_monthly!$J$2:$J$361,fct_world_monthly!$C$2:$C$361,C1254,fct_world_monthly!$F$2:$F$361,F1254)</f>
        <v>50208509</v>
      </c>
      <c r="W1254" s="11">
        <f>IF(V1254&gt;0,Q1254/V1254,"")</f>
        <v>1.8237207561770059E-2</v>
      </c>
      <c r="X1254" s="1" t="s">
        <v>232</v>
      </c>
      <c r="Y1254" s="1" t="s">
        <v>166</v>
      </c>
      <c r="Z1254" s="19">
        <f>IF(U1254="","",SUMIFS(Unit_Value_Review_QC!$K$10:$K$53,Unit_Value_Review_QC!$I$10:$I$53,"PARTNER|"&amp;F1254&amp;"|"&amp;I1254))</f>
        <v>13.24068828999865</v>
      </c>
      <c r="AA1254" s="20">
        <f>IFERROR(U1254/Z1254,"")</f>
        <v>0.84516030281515075</v>
      </c>
      <c r="AB1254" s="4" t="str">
        <f>IF(OR(N1254&lt;&gt;"REPORTED",U1254=""),"NOT_APPLICABLE",IF(OR(AA1254&lt;Unit_Value_Review_QC!$I$6,AA1254&gt;Unit_Value_Review_QC!$I$5),"REVIEW","WITHIN_BAND"))</f>
        <v>WITHIN_BAND</v>
      </c>
    </row>
    <row r="1255" spans="1:28">
      <c r="A1255" s="1" t="s">
        <v>1641</v>
      </c>
      <c r="B1255" s="6">
        <v>44409</v>
      </c>
      <c r="C1255" s="1">
        <v>202108</v>
      </c>
      <c r="D1255" s="1">
        <v>2021</v>
      </c>
      <c r="E1255" s="1">
        <v>8</v>
      </c>
      <c r="F1255" s="4" t="s">
        <v>265</v>
      </c>
      <c r="G1255" s="4" t="s">
        <v>266</v>
      </c>
      <c r="H1255" s="1">
        <v>664</v>
      </c>
      <c r="I1255" s="4" t="s">
        <v>307</v>
      </c>
      <c r="J1255" s="1" t="s">
        <v>308</v>
      </c>
      <c r="K1255" s="1" t="s">
        <v>383</v>
      </c>
      <c r="L1255" s="1">
        <v>3</v>
      </c>
      <c r="M1255" s="1">
        <v>1</v>
      </c>
      <c r="N1255" s="1" t="s">
        <v>384</v>
      </c>
      <c r="O1255" s="1" t="s">
        <v>385</v>
      </c>
      <c r="P1255" s="1">
        <v>0</v>
      </c>
      <c r="Q1255" s="8">
        <v>265574</v>
      </c>
      <c r="R1255" s="8">
        <v>25579</v>
      </c>
      <c r="S1255" s="8">
        <v>72496</v>
      </c>
      <c r="T1255" s="8" t="s">
        <v>386</v>
      </c>
      <c r="U1255" s="9">
        <f>IF(R1255&gt;0,Q1255/R1255,"")</f>
        <v>10.382501270573517</v>
      </c>
      <c r="V1255" s="10">
        <f>SUMIFS(fct_world_monthly!$J$2:$J$361,fct_world_monthly!$C$2:$C$361,C1255,fct_world_monthly!$F$2:$F$361,F1255)</f>
        <v>50208509</v>
      </c>
      <c r="W1255" s="11">
        <f>IF(V1255&gt;0,Q1255/V1255,"")</f>
        <v>5.2894221575072063E-3</v>
      </c>
      <c r="X1255" s="1" t="s">
        <v>232</v>
      </c>
      <c r="Y1255" s="1" t="s">
        <v>166</v>
      </c>
      <c r="Z1255" s="19">
        <f>IF(U1255="","",SUMIFS(Unit_Value_Review_QC!$K$10:$K$53,Unit_Value_Review_QC!$I$10:$I$53,"PARTNER|"&amp;F1255&amp;"|"&amp;I1255))</f>
        <v>13.033767004833301</v>
      </c>
      <c r="AA1255" s="20">
        <f>IFERROR(U1255/Z1255,"")</f>
        <v>0.79658484509684591</v>
      </c>
      <c r="AB1255" s="4" t="str">
        <f>IF(OR(N1255&lt;&gt;"REPORTED",U1255=""),"NOT_APPLICABLE",IF(OR(AA1255&lt;Unit_Value_Review_QC!$I$6,AA1255&gt;Unit_Value_Review_QC!$I$5),"REVIEW","WITHIN_BAND"))</f>
        <v>WITHIN_BAND</v>
      </c>
    </row>
    <row r="1256" spans="1:28">
      <c r="A1256" s="1" t="s">
        <v>1642</v>
      </c>
      <c r="B1256" s="6">
        <v>44409</v>
      </c>
      <c r="C1256" s="1">
        <v>202108</v>
      </c>
      <c r="D1256" s="1">
        <v>2021</v>
      </c>
      <c r="E1256" s="1">
        <v>8</v>
      </c>
      <c r="F1256" s="4" t="s">
        <v>265</v>
      </c>
      <c r="G1256" s="4" t="s">
        <v>266</v>
      </c>
      <c r="H1256" s="1">
        <v>666</v>
      </c>
      <c r="I1256" s="4" t="s">
        <v>310</v>
      </c>
      <c r="J1256" s="1" t="s">
        <v>311</v>
      </c>
      <c r="K1256" s="1" t="s">
        <v>383</v>
      </c>
      <c r="L1256" s="1">
        <v>3</v>
      </c>
      <c r="M1256" s="1">
        <v>1</v>
      </c>
      <c r="N1256" s="1" t="s">
        <v>384</v>
      </c>
      <c r="O1256" s="1" t="s">
        <v>385</v>
      </c>
      <c r="P1256" s="1">
        <v>0</v>
      </c>
      <c r="Q1256" s="8">
        <v>9413960</v>
      </c>
      <c r="R1256" s="8">
        <v>895102</v>
      </c>
      <c r="S1256" s="8">
        <v>2217788</v>
      </c>
      <c r="T1256" s="8" t="s">
        <v>386</v>
      </c>
      <c r="U1256" s="9">
        <f>IF(R1256&gt;0,Q1256/R1256,"")</f>
        <v>10.517192454044343</v>
      </c>
      <c r="V1256" s="10">
        <f>SUMIFS(fct_world_monthly!$J$2:$J$361,fct_world_monthly!$C$2:$C$361,C1256,fct_world_monthly!$F$2:$F$361,F1256)</f>
        <v>50208509</v>
      </c>
      <c r="W1256" s="11">
        <f>IF(V1256&gt;0,Q1256/V1256,"")</f>
        <v>0.18749730249906446</v>
      </c>
      <c r="X1256" s="1" t="s">
        <v>232</v>
      </c>
      <c r="Y1256" s="1" t="s">
        <v>166</v>
      </c>
      <c r="Z1256" s="19">
        <f>IF(U1256="","",SUMIFS(Unit_Value_Review_QC!$K$10:$K$53,Unit_Value_Review_QC!$I$10:$I$53,"PARTNER|"&amp;F1256&amp;"|"&amp;I1256))</f>
        <v>12.503788450831344</v>
      </c>
      <c r="AA1256" s="20">
        <f>IFERROR(U1256/Z1256,"")</f>
        <v>0.84112047283918046</v>
      </c>
      <c r="AB1256" s="4" t="str">
        <f>IF(OR(N1256&lt;&gt;"REPORTED",U1256=""),"NOT_APPLICABLE",IF(OR(AA1256&lt;Unit_Value_Review_QC!$I$6,AA1256&gt;Unit_Value_Review_QC!$I$5),"REVIEW","WITHIN_BAND"))</f>
        <v>WITHIN_BAND</v>
      </c>
    </row>
    <row r="1257" spans="1:28">
      <c r="A1257" s="1" t="s">
        <v>1643</v>
      </c>
      <c r="B1257" s="6">
        <v>44409</v>
      </c>
      <c r="C1257" s="1">
        <v>202108</v>
      </c>
      <c r="D1257" s="1">
        <v>2021</v>
      </c>
      <c r="E1257" s="1">
        <v>8</v>
      </c>
      <c r="F1257" s="4" t="s">
        <v>265</v>
      </c>
      <c r="G1257" s="4" t="s">
        <v>266</v>
      </c>
      <c r="H1257" s="1">
        <v>669</v>
      </c>
      <c r="I1257" s="4" t="s">
        <v>313</v>
      </c>
      <c r="J1257" s="1" t="s">
        <v>314</v>
      </c>
      <c r="K1257" s="1" t="s">
        <v>383</v>
      </c>
      <c r="L1257" s="1">
        <v>3</v>
      </c>
      <c r="M1257" s="1">
        <v>1</v>
      </c>
      <c r="N1257" s="1" t="s">
        <v>384</v>
      </c>
      <c r="O1257" s="1" t="s">
        <v>385</v>
      </c>
      <c r="P1257" s="1">
        <v>0</v>
      </c>
      <c r="Q1257" s="8">
        <v>273276</v>
      </c>
      <c r="R1257" s="8">
        <v>16432</v>
      </c>
      <c r="S1257" s="8">
        <v>61862</v>
      </c>
      <c r="T1257" s="8" t="s">
        <v>386</v>
      </c>
      <c r="U1257" s="9">
        <f>IF(R1257&gt;0,Q1257/R1257,"")</f>
        <v>16.630720545277509</v>
      </c>
      <c r="V1257" s="10">
        <f>SUMIFS(fct_world_monthly!$J$2:$J$361,fct_world_monthly!$C$2:$C$361,C1257,fct_world_monthly!$F$2:$F$361,F1257)</f>
        <v>50208509</v>
      </c>
      <c r="W1257" s="11">
        <f>IF(V1257&gt;0,Q1257/V1257,"")</f>
        <v>5.4428224506726536E-3</v>
      </c>
      <c r="X1257" s="1" t="s">
        <v>232</v>
      </c>
      <c r="Y1257" s="1" t="s">
        <v>166</v>
      </c>
      <c r="Z1257" s="19">
        <f>IF(U1257="","",SUMIFS(Unit_Value_Review_QC!$K$10:$K$53,Unit_Value_Review_QC!$I$10:$I$53,"PARTNER|"&amp;F1257&amp;"|"&amp;I1257))</f>
        <v>16.58404384448577</v>
      </c>
      <c r="AA1257" s="20">
        <f>IFERROR(U1257/Z1257,"")</f>
        <v>1.0028145548353249</v>
      </c>
      <c r="AB1257" s="4" t="str">
        <f>IF(OR(N1257&lt;&gt;"REPORTED",U1257=""),"NOT_APPLICABLE",IF(OR(AA1257&lt;Unit_Value_Review_QC!$I$6,AA1257&gt;Unit_Value_Review_QC!$I$5),"REVIEW","WITHIN_BAND"))</f>
        <v>WITHIN_BAND</v>
      </c>
    </row>
    <row r="1258" spans="1:28">
      <c r="A1258" s="1" t="s">
        <v>1644</v>
      </c>
      <c r="B1258" s="6">
        <v>44409</v>
      </c>
      <c r="C1258" s="1">
        <v>202108</v>
      </c>
      <c r="D1258" s="1">
        <v>2021</v>
      </c>
      <c r="E1258" s="1">
        <v>8</v>
      </c>
      <c r="F1258" s="4" t="s">
        <v>265</v>
      </c>
      <c r="G1258" s="4" t="s">
        <v>266</v>
      </c>
      <c r="H1258" s="1">
        <v>676</v>
      </c>
      <c r="I1258" s="4" t="s">
        <v>316</v>
      </c>
      <c r="J1258" s="1" t="s">
        <v>317</v>
      </c>
      <c r="K1258" s="1" t="s">
        <v>383</v>
      </c>
      <c r="L1258" s="1">
        <v>3</v>
      </c>
      <c r="M1258" s="1">
        <v>1</v>
      </c>
      <c r="N1258" s="1" t="s">
        <v>384</v>
      </c>
      <c r="O1258" s="1" t="s">
        <v>385</v>
      </c>
      <c r="P1258" s="1">
        <v>0</v>
      </c>
      <c r="Q1258" s="8">
        <v>390824</v>
      </c>
      <c r="R1258" s="8">
        <v>36081</v>
      </c>
      <c r="S1258" s="8">
        <v>100349</v>
      </c>
      <c r="T1258" s="8" t="s">
        <v>386</v>
      </c>
      <c r="U1258" s="9">
        <f>IF(R1258&gt;0,Q1258/R1258,"")</f>
        <v>10.831850558465675</v>
      </c>
      <c r="V1258" s="10">
        <f>SUMIFS(fct_world_monthly!$J$2:$J$361,fct_world_monthly!$C$2:$C$361,C1258,fct_world_monthly!$F$2:$F$361,F1258)</f>
        <v>50208509</v>
      </c>
      <c r="W1258" s="11">
        <f>IF(V1258&gt;0,Q1258/V1258,"")</f>
        <v>7.7840192386513605E-3</v>
      </c>
      <c r="X1258" s="1" t="s">
        <v>232</v>
      </c>
      <c r="Y1258" s="1" t="s">
        <v>166</v>
      </c>
      <c r="Z1258" s="19">
        <f>IF(U1258="","",SUMIFS(Unit_Value_Review_QC!$K$10:$K$53,Unit_Value_Review_QC!$I$10:$I$53,"PARTNER|"&amp;F1258&amp;"|"&amp;I1258))</f>
        <v>12.705450477595873</v>
      </c>
      <c r="AA1258" s="20">
        <f>IFERROR(U1258/Z1258,"")</f>
        <v>0.85253573476721611</v>
      </c>
      <c r="AB1258" s="4" t="str">
        <f>IF(OR(N1258&lt;&gt;"REPORTED",U1258=""),"NOT_APPLICABLE",IF(OR(AA1258&lt;Unit_Value_Review_QC!$I$6,AA1258&gt;Unit_Value_Review_QC!$I$5),"REVIEW","WITHIN_BAND"))</f>
        <v>WITHIN_BAND</v>
      </c>
    </row>
    <row r="1259" spans="1:28">
      <c r="A1259" s="1" t="s">
        <v>1645</v>
      </c>
      <c r="B1259" s="6">
        <v>44409</v>
      </c>
      <c r="C1259" s="1">
        <v>202108</v>
      </c>
      <c r="D1259" s="1">
        <v>2021</v>
      </c>
      <c r="E1259" s="1">
        <v>8</v>
      </c>
      <c r="F1259" s="4" t="s">
        <v>265</v>
      </c>
      <c r="G1259" s="4" t="s">
        <v>266</v>
      </c>
      <c r="H1259" s="1">
        <v>690</v>
      </c>
      <c r="I1259" s="4" t="s">
        <v>319</v>
      </c>
      <c r="J1259" s="1" t="s">
        <v>320</v>
      </c>
      <c r="K1259" s="1" t="s">
        <v>383</v>
      </c>
      <c r="L1259" s="1">
        <v>3</v>
      </c>
      <c r="M1259" s="1">
        <v>1</v>
      </c>
      <c r="N1259" s="1" t="s">
        <v>384</v>
      </c>
      <c r="O1259" s="1" t="s">
        <v>385</v>
      </c>
      <c r="P1259" s="1">
        <v>0</v>
      </c>
      <c r="Q1259" s="8">
        <v>737305</v>
      </c>
      <c r="R1259" s="8">
        <v>55243</v>
      </c>
      <c r="S1259" s="8">
        <v>154787</v>
      </c>
      <c r="T1259" s="8" t="s">
        <v>386</v>
      </c>
      <c r="U1259" s="9">
        <f>IF(R1259&gt;0,Q1259/R1259,"")</f>
        <v>13.346577846967037</v>
      </c>
      <c r="V1259" s="10">
        <f>SUMIFS(fct_world_monthly!$J$2:$J$361,fct_world_monthly!$C$2:$C$361,C1259,fct_world_monthly!$F$2:$F$361,F1259)</f>
        <v>50208509</v>
      </c>
      <c r="W1259" s="11">
        <f>IF(V1259&gt;0,Q1259/V1259,"")</f>
        <v>1.4684861484335255E-2</v>
      </c>
      <c r="X1259" s="1" t="s">
        <v>232</v>
      </c>
      <c r="Y1259" s="1" t="s">
        <v>166</v>
      </c>
      <c r="Z1259" s="19">
        <f>IF(U1259="","",SUMIFS(Unit_Value_Review_QC!$K$10:$K$53,Unit_Value_Review_QC!$I$10:$I$53,"PARTNER|"&amp;F1259&amp;"|"&amp;I1259))</f>
        <v>23.234221767733438</v>
      </c>
      <c r="AA1259" s="20">
        <f>IFERROR(U1259/Z1259,"")</f>
        <v>0.57443619073577568</v>
      </c>
      <c r="AB1259" s="4" t="str">
        <f>IF(OR(N1259&lt;&gt;"REPORTED",U1259=""),"NOT_APPLICABLE",IF(OR(AA1259&lt;Unit_Value_Review_QC!$I$6,AA1259&gt;Unit_Value_Review_QC!$I$5),"REVIEW","WITHIN_BAND"))</f>
        <v>WITHIN_BAND</v>
      </c>
    </row>
    <row r="1260" spans="1:28">
      <c r="A1260" s="1" t="s">
        <v>1646</v>
      </c>
      <c r="B1260" s="6">
        <v>44409</v>
      </c>
      <c r="C1260" s="1">
        <v>202108</v>
      </c>
      <c r="D1260" s="1">
        <v>2021</v>
      </c>
      <c r="E1260" s="1">
        <v>8</v>
      </c>
      <c r="F1260" s="4" t="s">
        <v>265</v>
      </c>
      <c r="G1260" s="4" t="s">
        <v>266</v>
      </c>
      <c r="H1260" s="1">
        <v>696</v>
      </c>
      <c r="I1260" s="4" t="s">
        <v>322</v>
      </c>
      <c r="J1260" s="1" t="s">
        <v>323</v>
      </c>
      <c r="K1260" s="1" t="s">
        <v>383</v>
      </c>
      <c r="L1260" s="1">
        <v>3</v>
      </c>
      <c r="M1260" s="1">
        <v>1</v>
      </c>
      <c r="N1260" s="1" t="s">
        <v>384</v>
      </c>
      <c r="O1260" s="1" t="s">
        <v>385</v>
      </c>
      <c r="P1260" s="1">
        <v>0</v>
      </c>
      <c r="Q1260" s="8">
        <v>2899297</v>
      </c>
      <c r="R1260" s="8">
        <v>237398</v>
      </c>
      <c r="S1260" s="8">
        <v>529093</v>
      </c>
      <c r="T1260" s="8" t="s">
        <v>386</v>
      </c>
      <c r="U1260" s="9">
        <f>IF(R1260&gt;0,Q1260/R1260,"")</f>
        <v>12.212811396894667</v>
      </c>
      <c r="V1260" s="10">
        <f>SUMIFS(fct_world_monthly!$J$2:$J$361,fct_world_monthly!$C$2:$C$361,C1260,fct_world_monthly!$F$2:$F$361,F1260)</f>
        <v>50208509</v>
      </c>
      <c r="W1260" s="11">
        <f>IF(V1260&gt;0,Q1260/V1260,"")</f>
        <v>5.7745132403752522E-2</v>
      </c>
      <c r="X1260" s="1" t="s">
        <v>232</v>
      </c>
      <c r="Y1260" s="1" t="s">
        <v>166</v>
      </c>
      <c r="Z1260" s="19">
        <f>IF(U1260="","",SUMIFS(Unit_Value_Review_QC!$K$10:$K$53,Unit_Value_Review_QC!$I$10:$I$53,"PARTNER|"&amp;F1260&amp;"|"&amp;I1260))</f>
        <v>12.339390026247985</v>
      </c>
      <c r="AA1260" s="20">
        <f>IFERROR(U1260/Z1260,"")</f>
        <v>0.98974190546825536</v>
      </c>
      <c r="AB1260" s="4" t="str">
        <f>IF(OR(N1260&lt;&gt;"REPORTED",U1260=""),"NOT_APPLICABLE",IF(OR(AA1260&lt;Unit_Value_Review_QC!$I$6,AA1260&gt;Unit_Value_Review_QC!$I$5),"REVIEW","WITHIN_BAND"))</f>
        <v>WITHIN_BAND</v>
      </c>
    </row>
    <row r="1261" spans="1:28">
      <c r="A1261" s="1" t="s">
        <v>1647</v>
      </c>
      <c r="B1261" s="6">
        <v>44409</v>
      </c>
      <c r="C1261" s="1">
        <v>202108</v>
      </c>
      <c r="D1261" s="1">
        <v>2021</v>
      </c>
      <c r="E1261" s="1">
        <v>8</v>
      </c>
      <c r="F1261" s="4" t="s">
        <v>265</v>
      </c>
      <c r="G1261" s="4" t="s">
        <v>266</v>
      </c>
      <c r="H1261" s="1">
        <v>720</v>
      </c>
      <c r="I1261" s="4" t="s">
        <v>325</v>
      </c>
      <c r="J1261" s="1" t="s">
        <v>326</v>
      </c>
      <c r="K1261" s="1" t="s">
        <v>383</v>
      </c>
      <c r="L1261" s="1">
        <v>3</v>
      </c>
      <c r="M1261" s="1">
        <v>1</v>
      </c>
      <c r="N1261" s="1" t="s">
        <v>384</v>
      </c>
      <c r="O1261" s="1" t="s">
        <v>385</v>
      </c>
      <c r="P1261" s="1">
        <v>0</v>
      </c>
      <c r="Q1261" s="8">
        <v>16903241</v>
      </c>
      <c r="R1261" s="8">
        <v>1289632</v>
      </c>
      <c r="S1261" s="8">
        <v>3435302</v>
      </c>
      <c r="T1261" s="8" t="s">
        <v>386</v>
      </c>
      <c r="U1261" s="9">
        <f>IF(R1261&gt;0,Q1261/R1261,"")</f>
        <v>13.107026655666113</v>
      </c>
      <c r="V1261" s="10">
        <f>SUMIFS(fct_world_monthly!$J$2:$J$361,fct_world_monthly!$C$2:$C$361,C1261,fct_world_monthly!$F$2:$F$361,F1261)</f>
        <v>50208509</v>
      </c>
      <c r="W1261" s="11">
        <f>IF(V1261&gt;0,Q1261/V1261,"")</f>
        <v>0.33666088351677603</v>
      </c>
      <c r="X1261" s="1" t="s">
        <v>232</v>
      </c>
      <c r="Y1261" s="1" t="s">
        <v>166</v>
      </c>
      <c r="Z1261" s="19">
        <f>IF(U1261="","",SUMIFS(Unit_Value_Review_QC!$K$10:$K$53,Unit_Value_Review_QC!$I$10:$I$53,"PARTNER|"&amp;F1261&amp;"|"&amp;I1261))</f>
        <v>15.158852636173485</v>
      </c>
      <c r="AA1261" s="20">
        <f>IFERROR(U1261/Z1261,"")</f>
        <v>0.8646450341755344</v>
      </c>
      <c r="AB1261" s="4" t="str">
        <f>IF(OR(N1261&lt;&gt;"REPORTED",U1261=""),"NOT_APPLICABLE",IF(OR(AA1261&lt;Unit_Value_Review_QC!$I$6,AA1261&gt;Unit_Value_Review_QC!$I$5),"REVIEW","WITHIN_BAND"))</f>
        <v>WITHIN_BAND</v>
      </c>
    </row>
    <row r="1262" spans="1:28">
      <c r="A1262" s="1" t="s">
        <v>1648</v>
      </c>
      <c r="B1262" s="6">
        <v>44409</v>
      </c>
      <c r="C1262" s="1">
        <v>202108</v>
      </c>
      <c r="D1262" s="1">
        <v>2021</v>
      </c>
      <c r="E1262" s="1">
        <v>8</v>
      </c>
      <c r="F1262" s="4" t="s">
        <v>271</v>
      </c>
      <c r="G1262" s="4" t="s">
        <v>273</v>
      </c>
      <c r="H1262" s="1">
        <v>52</v>
      </c>
      <c r="I1262" s="4" t="s">
        <v>296</v>
      </c>
      <c r="J1262" s="1" t="s">
        <v>297</v>
      </c>
      <c r="K1262" s="1" t="s">
        <v>383</v>
      </c>
      <c r="L1262" s="1">
        <v>3</v>
      </c>
      <c r="M1262" s="1">
        <v>1</v>
      </c>
      <c r="N1262" s="1" t="s">
        <v>384</v>
      </c>
      <c r="O1262" s="1" t="s">
        <v>385</v>
      </c>
      <c r="P1262" s="1">
        <v>0</v>
      </c>
      <c r="Q1262" s="8">
        <v>1919347</v>
      </c>
      <c r="R1262" s="8">
        <v>71322</v>
      </c>
      <c r="S1262" s="8">
        <v>220874</v>
      </c>
      <c r="T1262" s="8" t="s">
        <v>386</v>
      </c>
      <c r="U1262" s="9">
        <f>IF(R1262&gt;0,Q1262/R1262,"")</f>
        <v>26.91100922576484</v>
      </c>
      <c r="V1262" s="10">
        <f>SUMIFS(fct_world_monthly!$J$2:$J$361,fct_world_monthly!$C$2:$C$361,C1262,fct_world_monthly!$F$2:$F$361,F1262)</f>
        <v>28377750</v>
      </c>
      <c r="W1262" s="11">
        <f>IF(V1262&gt;0,Q1262/V1262,"")</f>
        <v>6.763563002704584E-2</v>
      </c>
      <c r="X1262" s="1" t="s">
        <v>232</v>
      </c>
      <c r="Y1262" s="1" t="s">
        <v>166</v>
      </c>
      <c r="Z1262" s="19">
        <f>IF(U1262="","",SUMIFS(Unit_Value_Review_QC!$K$10:$K$53,Unit_Value_Review_QC!$I$10:$I$53,"PARTNER|"&amp;F1262&amp;"|"&amp;I1262))</f>
        <v>31.867133143721738</v>
      </c>
      <c r="AA1262" s="20">
        <f>IFERROR(U1262/Z1262,"")</f>
        <v>0.8444753754407518</v>
      </c>
      <c r="AB1262" s="4" t="str">
        <f>IF(OR(N1262&lt;&gt;"REPORTED",U1262=""),"NOT_APPLICABLE",IF(OR(AA1262&lt;Unit_Value_Review_QC!$I$6,AA1262&gt;Unit_Value_Review_QC!$I$5),"REVIEW","WITHIN_BAND"))</f>
        <v>WITHIN_BAND</v>
      </c>
    </row>
    <row r="1263" spans="1:28">
      <c r="A1263" s="1" t="s">
        <v>1649</v>
      </c>
      <c r="B1263" s="6">
        <v>44409</v>
      </c>
      <c r="C1263" s="1">
        <v>202108</v>
      </c>
      <c r="D1263" s="1">
        <v>2021</v>
      </c>
      <c r="E1263" s="1">
        <v>8</v>
      </c>
      <c r="F1263" s="4" t="s">
        <v>271</v>
      </c>
      <c r="G1263" s="4" t="s">
        <v>273</v>
      </c>
      <c r="H1263" s="1">
        <v>204</v>
      </c>
      <c r="I1263" s="4" t="s">
        <v>301</v>
      </c>
      <c r="J1263" s="1" t="s">
        <v>302</v>
      </c>
      <c r="K1263" s="1" t="s">
        <v>383</v>
      </c>
      <c r="L1263" s="1">
        <v>3</v>
      </c>
      <c r="M1263" s="1">
        <v>1</v>
      </c>
      <c r="N1263" s="1" t="s">
        <v>384</v>
      </c>
      <c r="O1263" s="1" t="s">
        <v>385</v>
      </c>
      <c r="P1263" s="1">
        <v>0</v>
      </c>
      <c r="Q1263" s="8">
        <v>707775</v>
      </c>
      <c r="R1263" s="8">
        <v>38294</v>
      </c>
      <c r="S1263" s="8">
        <v>115871</v>
      </c>
      <c r="T1263" s="8" t="s">
        <v>386</v>
      </c>
      <c r="U1263" s="9">
        <f>IF(R1263&gt;0,Q1263/R1263,"")</f>
        <v>18.482660469002976</v>
      </c>
      <c r="V1263" s="10">
        <f>SUMIFS(fct_world_monthly!$J$2:$J$361,fct_world_monthly!$C$2:$C$361,C1263,fct_world_monthly!$F$2:$F$361,F1263)</f>
        <v>28377750</v>
      </c>
      <c r="W1263" s="11">
        <f>IF(V1263&gt;0,Q1263/V1263,"")</f>
        <v>2.4941195126463516E-2</v>
      </c>
      <c r="X1263" s="1" t="s">
        <v>232</v>
      </c>
      <c r="Y1263" s="1" t="s">
        <v>166</v>
      </c>
      <c r="Z1263" s="19">
        <f>IF(U1263="","",SUMIFS(Unit_Value_Review_QC!$K$10:$K$53,Unit_Value_Review_QC!$I$10:$I$53,"PARTNER|"&amp;F1263&amp;"|"&amp;I1263))</f>
        <v>19.682231685892088</v>
      </c>
      <c r="AA1263" s="20">
        <f>IFERROR(U1263/Z1263,"")</f>
        <v>0.93905308930242171</v>
      </c>
      <c r="AB1263" s="4" t="str">
        <f>IF(OR(N1263&lt;&gt;"REPORTED",U1263=""),"NOT_APPLICABLE",IF(OR(AA1263&lt;Unit_Value_Review_QC!$I$6,AA1263&gt;Unit_Value_Review_QC!$I$5),"REVIEW","WITHIN_BAND"))</f>
        <v>WITHIN_BAND</v>
      </c>
    </row>
    <row r="1264" spans="1:28">
      <c r="A1264" s="1" t="s">
        <v>1650</v>
      </c>
      <c r="B1264" s="6">
        <v>44409</v>
      </c>
      <c r="C1264" s="1">
        <v>202108</v>
      </c>
      <c r="D1264" s="1">
        <v>2021</v>
      </c>
      <c r="E1264" s="1">
        <v>8</v>
      </c>
      <c r="F1264" s="4" t="s">
        <v>271</v>
      </c>
      <c r="G1264" s="4" t="s">
        <v>273</v>
      </c>
      <c r="H1264" s="1">
        <v>662</v>
      </c>
      <c r="I1264" s="4" t="s">
        <v>304</v>
      </c>
      <c r="J1264" s="1" t="s">
        <v>305</v>
      </c>
      <c r="K1264" s="1" t="s">
        <v>383</v>
      </c>
      <c r="L1264" s="1">
        <v>3</v>
      </c>
      <c r="M1264" s="1">
        <v>1</v>
      </c>
      <c r="N1264" s="1" t="s">
        <v>384</v>
      </c>
      <c r="O1264" s="1" t="s">
        <v>385</v>
      </c>
      <c r="P1264" s="1">
        <v>0</v>
      </c>
      <c r="Q1264" s="8">
        <v>89817</v>
      </c>
      <c r="R1264" s="8">
        <v>2974</v>
      </c>
      <c r="S1264" s="8">
        <v>17256</v>
      </c>
      <c r="T1264" s="8" t="s">
        <v>386</v>
      </c>
      <c r="U1264" s="9">
        <f>IF(R1264&gt;0,Q1264/R1264,"")</f>
        <v>30.200739744451916</v>
      </c>
      <c r="V1264" s="10">
        <f>SUMIFS(fct_world_monthly!$J$2:$J$361,fct_world_monthly!$C$2:$C$361,C1264,fct_world_monthly!$F$2:$F$361,F1264)</f>
        <v>28377750</v>
      </c>
      <c r="W1264" s="11">
        <f>IF(V1264&gt;0,Q1264/V1264,"")</f>
        <v>3.1650500832518433E-3</v>
      </c>
      <c r="X1264" s="1" t="s">
        <v>232</v>
      </c>
      <c r="Y1264" s="1" t="s">
        <v>166</v>
      </c>
      <c r="Z1264" s="19">
        <f>IF(U1264="","",SUMIFS(Unit_Value_Review_QC!$K$10:$K$53,Unit_Value_Review_QC!$I$10:$I$53,"PARTNER|"&amp;F1264&amp;"|"&amp;I1264))</f>
        <v>19.366411423422985</v>
      </c>
      <c r="AA1264" s="20">
        <f>IFERROR(U1264/Z1264,"")</f>
        <v>1.5594391280939739</v>
      </c>
      <c r="AB1264" s="4" t="str">
        <f>IF(OR(N1264&lt;&gt;"REPORTED",U1264=""),"NOT_APPLICABLE",IF(OR(AA1264&lt;Unit_Value_Review_QC!$I$6,AA1264&gt;Unit_Value_Review_QC!$I$5),"REVIEW","WITHIN_BAND"))</f>
        <v>WITHIN_BAND</v>
      </c>
    </row>
    <row r="1265" spans="1:28">
      <c r="A1265" s="1" t="s">
        <v>1651</v>
      </c>
      <c r="B1265" s="6">
        <v>44409</v>
      </c>
      <c r="C1265" s="1">
        <v>202108</v>
      </c>
      <c r="D1265" s="1">
        <v>2021</v>
      </c>
      <c r="E1265" s="1">
        <v>8</v>
      </c>
      <c r="F1265" s="4" t="s">
        <v>271</v>
      </c>
      <c r="G1265" s="4" t="s">
        <v>273</v>
      </c>
      <c r="H1265" s="1">
        <v>664</v>
      </c>
      <c r="I1265" s="4" t="s">
        <v>307</v>
      </c>
      <c r="J1265" s="1" t="s">
        <v>308</v>
      </c>
      <c r="K1265" s="1" t="s">
        <v>383</v>
      </c>
      <c r="L1265" s="1">
        <v>3</v>
      </c>
      <c r="M1265" s="1">
        <v>1</v>
      </c>
      <c r="N1265" s="1" t="s">
        <v>384</v>
      </c>
      <c r="O1265" s="1" t="s">
        <v>385</v>
      </c>
      <c r="P1265" s="1">
        <v>0</v>
      </c>
      <c r="Q1265" s="8">
        <v>3122895</v>
      </c>
      <c r="R1265" s="8">
        <v>101290</v>
      </c>
      <c r="S1265" s="8">
        <v>329323</v>
      </c>
      <c r="T1265" s="8" t="s">
        <v>386</v>
      </c>
      <c r="U1265" s="9">
        <f>IF(R1265&gt;0,Q1265/R1265,"")</f>
        <v>30.83122716951328</v>
      </c>
      <c r="V1265" s="10">
        <f>SUMIFS(fct_world_monthly!$J$2:$J$361,fct_world_monthly!$C$2:$C$361,C1265,fct_world_monthly!$F$2:$F$361,F1265)</f>
        <v>28377750</v>
      </c>
      <c r="W1265" s="11">
        <f>IF(V1265&gt;0,Q1265/V1265,"")</f>
        <v>0.11004730819039564</v>
      </c>
      <c r="X1265" s="1" t="s">
        <v>232</v>
      </c>
      <c r="Y1265" s="1" t="s">
        <v>166</v>
      </c>
      <c r="Z1265" s="19">
        <f>IF(U1265="","",SUMIFS(Unit_Value_Review_QC!$K$10:$K$53,Unit_Value_Review_QC!$I$10:$I$53,"PARTNER|"&amp;F1265&amp;"|"&amp;I1265))</f>
        <v>29.827360886039607</v>
      </c>
      <c r="AA1265" s="20">
        <f>IFERROR(U1265/Z1265,"")</f>
        <v>1.0336558868653889</v>
      </c>
      <c r="AB1265" s="4" t="str">
        <f>IF(OR(N1265&lt;&gt;"REPORTED",U1265=""),"NOT_APPLICABLE",IF(OR(AA1265&lt;Unit_Value_Review_QC!$I$6,AA1265&gt;Unit_Value_Review_QC!$I$5),"REVIEW","WITHIN_BAND"))</f>
        <v>WITHIN_BAND</v>
      </c>
    </row>
    <row r="1266" spans="1:28">
      <c r="A1266" s="1" t="s">
        <v>1652</v>
      </c>
      <c r="B1266" s="6">
        <v>44409</v>
      </c>
      <c r="C1266" s="1">
        <v>202108</v>
      </c>
      <c r="D1266" s="1">
        <v>2021</v>
      </c>
      <c r="E1266" s="1">
        <v>8</v>
      </c>
      <c r="F1266" s="4" t="s">
        <v>271</v>
      </c>
      <c r="G1266" s="4" t="s">
        <v>273</v>
      </c>
      <c r="H1266" s="1">
        <v>666</v>
      </c>
      <c r="I1266" s="4" t="s">
        <v>310</v>
      </c>
      <c r="J1266" s="1" t="s">
        <v>311</v>
      </c>
      <c r="K1266" s="1" t="s">
        <v>383</v>
      </c>
      <c r="L1266" s="1">
        <v>3</v>
      </c>
      <c r="M1266" s="1">
        <v>1</v>
      </c>
      <c r="N1266" s="1" t="s">
        <v>384</v>
      </c>
      <c r="O1266" s="1" t="s">
        <v>385</v>
      </c>
      <c r="P1266" s="1">
        <v>0</v>
      </c>
      <c r="Q1266" s="8">
        <v>300604</v>
      </c>
      <c r="R1266" s="8">
        <v>22515</v>
      </c>
      <c r="S1266" s="8">
        <v>65177</v>
      </c>
      <c r="T1266" s="8" t="s">
        <v>386</v>
      </c>
      <c r="U1266" s="9">
        <f>IF(R1266&gt;0,Q1266/R1266,"")</f>
        <v>13.351276926493449</v>
      </c>
      <c r="V1266" s="10">
        <f>SUMIFS(fct_world_monthly!$J$2:$J$361,fct_world_monthly!$C$2:$C$361,C1266,fct_world_monthly!$F$2:$F$361,F1266)</f>
        <v>28377750</v>
      </c>
      <c r="W1266" s="11">
        <f>IF(V1266&gt;0,Q1266/V1266,"")</f>
        <v>1.0592946939063175E-2</v>
      </c>
      <c r="X1266" s="1" t="s">
        <v>232</v>
      </c>
      <c r="Y1266" s="1" t="s">
        <v>166</v>
      </c>
      <c r="Z1266" s="19">
        <f>IF(U1266="","",SUMIFS(Unit_Value_Review_QC!$K$10:$K$53,Unit_Value_Review_QC!$I$10:$I$53,"PARTNER|"&amp;F1266&amp;"|"&amp;I1266))</f>
        <v>14.86106925541052</v>
      </c>
      <c r="AA1266" s="20">
        <f>IFERROR(U1266/Z1266,"")</f>
        <v>0.89840621135875565</v>
      </c>
      <c r="AB1266" s="4" t="str">
        <f>IF(OR(N1266&lt;&gt;"REPORTED",U1266=""),"NOT_APPLICABLE",IF(OR(AA1266&lt;Unit_Value_Review_QC!$I$6,AA1266&gt;Unit_Value_Review_QC!$I$5),"REVIEW","WITHIN_BAND"))</f>
        <v>WITHIN_BAND</v>
      </c>
    </row>
    <row r="1267" spans="1:28">
      <c r="A1267" s="1" t="s">
        <v>1653</v>
      </c>
      <c r="B1267" s="6">
        <v>44409</v>
      </c>
      <c r="C1267" s="1">
        <v>202108</v>
      </c>
      <c r="D1267" s="1">
        <v>2021</v>
      </c>
      <c r="E1267" s="1">
        <v>8</v>
      </c>
      <c r="F1267" s="4" t="s">
        <v>271</v>
      </c>
      <c r="G1267" s="4" t="s">
        <v>273</v>
      </c>
      <c r="H1267" s="1">
        <v>669</v>
      </c>
      <c r="I1267" s="4" t="s">
        <v>313</v>
      </c>
      <c r="J1267" s="1" t="s">
        <v>314</v>
      </c>
      <c r="K1267" s="1" t="s">
        <v>383</v>
      </c>
      <c r="L1267" s="1">
        <v>3</v>
      </c>
      <c r="M1267" s="1">
        <v>1</v>
      </c>
      <c r="N1267" s="1" t="s">
        <v>384</v>
      </c>
      <c r="O1267" s="1" t="s">
        <v>385</v>
      </c>
      <c r="P1267" s="1">
        <v>0</v>
      </c>
      <c r="Q1267" s="8">
        <v>1068993</v>
      </c>
      <c r="R1267" s="8">
        <v>71115</v>
      </c>
      <c r="S1267" s="8">
        <v>234510</v>
      </c>
      <c r="T1267" s="8" t="s">
        <v>386</v>
      </c>
      <c r="U1267" s="9">
        <f>IF(R1267&gt;0,Q1267/R1267,"")</f>
        <v>15.031892005905927</v>
      </c>
      <c r="V1267" s="10">
        <f>SUMIFS(fct_world_monthly!$J$2:$J$361,fct_world_monthly!$C$2:$C$361,C1267,fct_world_monthly!$F$2:$F$361,F1267)</f>
        <v>28377750</v>
      </c>
      <c r="W1267" s="11">
        <f>IF(V1267&gt;0,Q1267/V1267,"")</f>
        <v>3.7670111266749476E-2</v>
      </c>
      <c r="X1267" s="1" t="s">
        <v>232</v>
      </c>
      <c r="Y1267" s="1" t="s">
        <v>166</v>
      </c>
      <c r="Z1267" s="19">
        <f>IF(U1267="","",SUMIFS(Unit_Value_Review_QC!$K$10:$K$53,Unit_Value_Review_QC!$I$10:$I$53,"PARTNER|"&amp;F1267&amp;"|"&amp;I1267))</f>
        <v>17.070169468034248</v>
      </c>
      <c r="AA1267" s="20">
        <f>IFERROR(U1267/Z1267,"")</f>
        <v>0.88059418707323223</v>
      </c>
      <c r="AB1267" s="4" t="str">
        <f>IF(OR(N1267&lt;&gt;"REPORTED",U1267=""),"NOT_APPLICABLE",IF(OR(AA1267&lt;Unit_Value_Review_QC!$I$6,AA1267&gt;Unit_Value_Review_QC!$I$5),"REVIEW","WITHIN_BAND"))</f>
        <v>WITHIN_BAND</v>
      </c>
    </row>
    <row r="1268" spans="1:28">
      <c r="A1268" s="1" t="s">
        <v>1654</v>
      </c>
      <c r="B1268" s="6">
        <v>44409</v>
      </c>
      <c r="C1268" s="1">
        <v>202108</v>
      </c>
      <c r="D1268" s="1">
        <v>2021</v>
      </c>
      <c r="E1268" s="1">
        <v>8</v>
      </c>
      <c r="F1268" s="4" t="s">
        <v>271</v>
      </c>
      <c r="G1268" s="4" t="s">
        <v>273</v>
      </c>
      <c r="H1268" s="1">
        <v>676</v>
      </c>
      <c r="I1268" s="4" t="s">
        <v>316</v>
      </c>
      <c r="J1268" s="1" t="s">
        <v>317</v>
      </c>
      <c r="K1268" s="1" t="s">
        <v>383</v>
      </c>
      <c r="L1268" s="1">
        <v>3</v>
      </c>
      <c r="M1268" s="1">
        <v>1</v>
      </c>
      <c r="N1268" s="1" t="s">
        <v>384</v>
      </c>
      <c r="O1268" s="1" t="s">
        <v>385</v>
      </c>
      <c r="P1268" s="1">
        <v>0</v>
      </c>
      <c r="Q1268" s="8">
        <v>206095</v>
      </c>
      <c r="R1268" s="8">
        <v>12920</v>
      </c>
      <c r="S1268" s="8">
        <v>34861</v>
      </c>
      <c r="T1268" s="8" t="s">
        <v>386</v>
      </c>
      <c r="U1268" s="9">
        <f>IF(R1268&gt;0,Q1268/R1268,"")</f>
        <v>15.951625386996904</v>
      </c>
      <c r="V1268" s="10">
        <f>SUMIFS(fct_world_monthly!$J$2:$J$361,fct_world_monthly!$C$2:$C$361,C1268,fct_world_monthly!$F$2:$F$361,F1268)</f>
        <v>28377750</v>
      </c>
      <c r="W1268" s="11">
        <f>IF(V1268&gt;0,Q1268/V1268,"")</f>
        <v>7.2625560518363858E-3</v>
      </c>
      <c r="X1268" s="1" t="s">
        <v>232</v>
      </c>
      <c r="Y1268" s="1" t="s">
        <v>166</v>
      </c>
      <c r="Z1268" s="19">
        <f>IF(U1268="","",SUMIFS(Unit_Value_Review_QC!$K$10:$K$53,Unit_Value_Review_QC!$I$10:$I$53,"PARTNER|"&amp;F1268&amp;"|"&amp;I1268))</f>
        <v>29.259592038236608</v>
      </c>
      <c r="AA1268" s="20">
        <f>IFERROR(U1268/Z1268,"")</f>
        <v>0.54517593294367284</v>
      </c>
      <c r="AB1268" s="4" t="str">
        <f>IF(OR(N1268&lt;&gt;"REPORTED",U1268=""),"NOT_APPLICABLE",IF(OR(AA1268&lt;Unit_Value_Review_QC!$I$6,AA1268&gt;Unit_Value_Review_QC!$I$5),"REVIEW","WITHIN_BAND"))</f>
        <v>WITHIN_BAND</v>
      </c>
    </row>
    <row r="1269" spans="1:28">
      <c r="A1269" s="1" t="s">
        <v>1655</v>
      </c>
      <c r="B1269" s="6">
        <v>44409</v>
      </c>
      <c r="C1269" s="1">
        <v>202108</v>
      </c>
      <c r="D1269" s="1">
        <v>2021</v>
      </c>
      <c r="E1269" s="1">
        <v>8</v>
      </c>
      <c r="F1269" s="4" t="s">
        <v>271</v>
      </c>
      <c r="G1269" s="4" t="s">
        <v>273</v>
      </c>
      <c r="H1269" s="1">
        <v>690</v>
      </c>
      <c r="I1269" s="4" t="s">
        <v>319</v>
      </c>
      <c r="J1269" s="1" t="s">
        <v>320</v>
      </c>
      <c r="K1269" s="1" t="s">
        <v>383</v>
      </c>
      <c r="L1269" s="1">
        <v>3</v>
      </c>
      <c r="M1269" s="1">
        <v>1</v>
      </c>
      <c r="N1269" s="1" t="s">
        <v>384</v>
      </c>
      <c r="O1269" s="1" t="s">
        <v>385</v>
      </c>
      <c r="P1269" s="1">
        <v>0</v>
      </c>
      <c r="Q1269" s="8">
        <v>518033</v>
      </c>
      <c r="R1269" s="8">
        <v>25266</v>
      </c>
      <c r="S1269" s="8">
        <v>79507</v>
      </c>
      <c r="T1269" s="8" t="s">
        <v>386</v>
      </c>
      <c r="U1269" s="9">
        <f>IF(R1269&gt;0,Q1269/R1269,"")</f>
        <v>20.503166310456741</v>
      </c>
      <c r="V1269" s="10">
        <f>SUMIFS(fct_world_monthly!$J$2:$J$361,fct_world_monthly!$C$2:$C$361,C1269,fct_world_monthly!$F$2:$F$361,F1269)</f>
        <v>28377750</v>
      </c>
      <c r="W1269" s="11">
        <f>IF(V1269&gt;0,Q1269/V1269,"")</f>
        <v>1.8254900406128042E-2</v>
      </c>
      <c r="X1269" s="1" t="s">
        <v>232</v>
      </c>
      <c r="Y1269" s="1" t="s">
        <v>166</v>
      </c>
      <c r="Z1269" s="19">
        <f>IF(U1269="","",SUMIFS(Unit_Value_Review_QC!$K$10:$K$53,Unit_Value_Review_QC!$I$10:$I$53,"PARTNER|"&amp;F1269&amp;"|"&amp;I1269))</f>
        <v>24.149636282520802</v>
      </c>
      <c r="AA1269" s="20">
        <f>IFERROR(U1269/Z1269,"")</f>
        <v>0.84900518047539586</v>
      </c>
      <c r="AB1269" s="4" t="str">
        <f>IF(OR(N1269&lt;&gt;"REPORTED",U1269=""),"NOT_APPLICABLE",IF(OR(AA1269&lt;Unit_Value_Review_QC!$I$6,AA1269&gt;Unit_Value_Review_QC!$I$5),"REVIEW","WITHIN_BAND"))</f>
        <v>WITHIN_BAND</v>
      </c>
    </row>
    <row r="1270" spans="1:28">
      <c r="A1270" s="1" t="s">
        <v>1656</v>
      </c>
      <c r="B1270" s="6">
        <v>44409</v>
      </c>
      <c r="C1270" s="1">
        <v>202108</v>
      </c>
      <c r="D1270" s="1">
        <v>2021</v>
      </c>
      <c r="E1270" s="1">
        <v>8</v>
      </c>
      <c r="F1270" s="4" t="s">
        <v>271</v>
      </c>
      <c r="G1270" s="4" t="s">
        <v>273</v>
      </c>
      <c r="H1270" s="1">
        <v>696</v>
      </c>
      <c r="I1270" s="4" t="s">
        <v>322</v>
      </c>
      <c r="J1270" s="1" t="s">
        <v>323</v>
      </c>
      <c r="K1270" s="1" t="s">
        <v>383</v>
      </c>
      <c r="L1270" s="1">
        <v>3</v>
      </c>
      <c r="M1270" s="1">
        <v>1</v>
      </c>
      <c r="N1270" s="1" t="s">
        <v>384</v>
      </c>
      <c r="O1270" s="1" t="s">
        <v>385</v>
      </c>
      <c r="P1270" s="1">
        <v>0</v>
      </c>
      <c r="Q1270" s="8">
        <v>115924</v>
      </c>
      <c r="R1270" s="8">
        <v>6880</v>
      </c>
      <c r="S1270" s="8">
        <v>18499</v>
      </c>
      <c r="T1270" s="8" t="s">
        <v>386</v>
      </c>
      <c r="U1270" s="9">
        <f>IF(R1270&gt;0,Q1270/R1270,"")</f>
        <v>16.849418604651163</v>
      </c>
      <c r="V1270" s="10">
        <f>SUMIFS(fct_world_monthly!$J$2:$J$361,fct_world_monthly!$C$2:$C$361,C1270,fct_world_monthly!$F$2:$F$361,F1270)</f>
        <v>28377750</v>
      </c>
      <c r="W1270" s="11">
        <f>IF(V1270&gt;0,Q1270/V1270,"")</f>
        <v>4.0850314066478138E-3</v>
      </c>
      <c r="X1270" s="1" t="s">
        <v>232</v>
      </c>
      <c r="Y1270" s="1" t="s">
        <v>166</v>
      </c>
      <c r="Z1270" s="19">
        <f>IF(U1270="","",SUMIFS(Unit_Value_Review_QC!$K$10:$K$53,Unit_Value_Review_QC!$I$10:$I$53,"PARTNER|"&amp;F1270&amp;"|"&amp;I1270))</f>
        <v>19.130986055641273</v>
      </c>
      <c r="AA1270" s="20">
        <f>IFERROR(U1270/Z1270,"")</f>
        <v>0.88073968355032439</v>
      </c>
      <c r="AB1270" s="4" t="str">
        <f>IF(OR(N1270&lt;&gt;"REPORTED",U1270=""),"NOT_APPLICABLE",IF(OR(AA1270&lt;Unit_Value_Review_QC!$I$6,AA1270&gt;Unit_Value_Review_QC!$I$5),"REVIEW","WITHIN_BAND"))</f>
        <v>WITHIN_BAND</v>
      </c>
    </row>
    <row r="1271" spans="1:28">
      <c r="A1271" s="1" t="s">
        <v>1657</v>
      </c>
      <c r="B1271" s="6">
        <v>44409</v>
      </c>
      <c r="C1271" s="1">
        <v>202108</v>
      </c>
      <c r="D1271" s="1">
        <v>2021</v>
      </c>
      <c r="E1271" s="1">
        <v>8</v>
      </c>
      <c r="F1271" s="4" t="s">
        <v>271</v>
      </c>
      <c r="G1271" s="4" t="s">
        <v>273</v>
      </c>
      <c r="H1271" s="1">
        <v>720</v>
      </c>
      <c r="I1271" s="4" t="s">
        <v>325</v>
      </c>
      <c r="J1271" s="1" t="s">
        <v>326</v>
      </c>
      <c r="K1271" s="1" t="s">
        <v>383</v>
      </c>
      <c r="L1271" s="1">
        <v>3</v>
      </c>
      <c r="M1271" s="1">
        <v>1</v>
      </c>
      <c r="N1271" s="1" t="s">
        <v>384</v>
      </c>
      <c r="O1271" s="1" t="s">
        <v>385</v>
      </c>
      <c r="P1271" s="1">
        <v>0</v>
      </c>
      <c r="Q1271" s="8">
        <v>7699711</v>
      </c>
      <c r="R1271" s="8">
        <v>313452</v>
      </c>
      <c r="S1271" s="8">
        <v>904186</v>
      </c>
      <c r="T1271" s="8" t="s">
        <v>386</v>
      </c>
      <c r="U1271" s="9">
        <f>IF(R1271&gt;0,Q1271/R1271,"")</f>
        <v>24.564242691065935</v>
      </c>
      <c r="V1271" s="10">
        <f>SUMIFS(fct_world_monthly!$J$2:$J$361,fct_world_monthly!$C$2:$C$361,C1271,fct_world_monthly!$F$2:$F$361,F1271)</f>
        <v>28377750</v>
      </c>
      <c r="W1271" s="11">
        <f>IF(V1271&gt;0,Q1271/V1271,"")</f>
        <v>0.27132915752658332</v>
      </c>
      <c r="X1271" s="1" t="s">
        <v>232</v>
      </c>
      <c r="Y1271" s="1" t="s">
        <v>166</v>
      </c>
      <c r="Z1271" s="19">
        <f>IF(U1271="","",SUMIFS(Unit_Value_Review_QC!$K$10:$K$53,Unit_Value_Review_QC!$I$10:$I$53,"PARTNER|"&amp;F1271&amp;"|"&amp;I1271))</f>
        <v>27.635683246354834</v>
      </c>
      <c r="AA1271" s="20">
        <f>IFERROR(U1271/Z1271,"")</f>
        <v>0.88885961212144005</v>
      </c>
      <c r="AB1271" s="4" t="str">
        <f>IF(OR(N1271&lt;&gt;"REPORTED",U1271=""),"NOT_APPLICABLE",IF(OR(AA1271&lt;Unit_Value_Review_QC!$I$6,AA1271&gt;Unit_Value_Review_QC!$I$5),"REVIEW","WITHIN_BAND"))</f>
        <v>WITHIN_BAND</v>
      </c>
    </row>
    <row r="1272" spans="1:28">
      <c r="A1272" s="1" t="s">
        <v>1658</v>
      </c>
      <c r="B1272" s="6">
        <v>44409</v>
      </c>
      <c r="C1272" s="1">
        <v>202108</v>
      </c>
      <c r="D1272" s="1">
        <v>2021</v>
      </c>
      <c r="E1272" s="1">
        <v>8</v>
      </c>
      <c r="F1272" s="4" t="s">
        <v>278</v>
      </c>
      <c r="G1272" s="4" t="s">
        <v>279</v>
      </c>
      <c r="H1272" s="1">
        <v>52</v>
      </c>
      <c r="I1272" s="4" t="s">
        <v>296</v>
      </c>
      <c r="J1272" s="1" t="s">
        <v>297</v>
      </c>
      <c r="K1272" s="1" t="s">
        <v>383</v>
      </c>
      <c r="L1272" s="1">
        <v>3</v>
      </c>
      <c r="M1272" s="1">
        <v>1</v>
      </c>
      <c r="N1272" s="1" t="s">
        <v>384</v>
      </c>
      <c r="O1272" s="1" t="s">
        <v>385</v>
      </c>
      <c r="P1272" s="1">
        <v>0</v>
      </c>
      <c r="Q1272" s="8">
        <v>1073102</v>
      </c>
      <c r="R1272" s="8">
        <v>43943</v>
      </c>
      <c r="S1272" s="8">
        <v>129621</v>
      </c>
      <c r="T1272" s="8" t="s">
        <v>386</v>
      </c>
      <c r="U1272" s="9">
        <f>IF(R1272&gt;0,Q1272/R1272,"")</f>
        <v>24.420317229137748</v>
      </c>
      <c r="V1272" s="10">
        <f>SUMIFS(fct_world_monthly!$J$2:$J$361,fct_world_monthly!$C$2:$C$361,C1272,fct_world_monthly!$F$2:$F$361,F1272)</f>
        <v>17368977</v>
      </c>
      <c r="W1272" s="11">
        <f>IF(V1272&gt;0,Q1272/V1272,"")</f>
        <v>6.1782682998543899E-2</v>
      </c>
      <c r="X1272" s="1" t="s">
        <v>232</v>
      </c>
      <c r="Y1272" s="1" t="s">
        <v>166</v>
      </c>
      <c r="Z1272" s="19">
        <f>IF(U1272="","",SUMIFS(Unit_Value_Review_QC!$K$10:$K$53,Unit_Value_Review_QC!$I$10:$I$53,"PARTNER|"&amp;F1272&amp;"|"&amp;I1272))</f>
        <v>35.036766549381447</v>
      </c>
      <c r="AA1272" s="20">
        <f>IFERROR(U1272/Z1272,"")</f>
        <v>0.69699117910093999</v>
      </c>
      <c r="AB1272" s="4" t="str">
        <f>IF(OR(N1272&lt;&gt;"REPORTED",U1272=""),"NOT_APPLICABLE",IF(OR(AA1272&lt;Unit_Value_Review_QC!$I$6,AA1272&gt;Unit_Value_Review_QC!$I$5),"REVIEW","WITHIN_BAND"))</f>
        <v>WITHIN_BAND</v>
      </c>
    </row>
    <row r="1273" spans="1:28">
      <c r="A1273" s="1" t="s">
        <v>1659</v>
      </c>
      <c r="B1273" s="6">
        <v>44409</v>
      </c>
      <c r="C1273" s="1">
        <v>202108</v>
      </c>
      <c r="D1273" s="1">
        <v>2021</v>
      </c>
      <c r="E1273" s="1">
        <v>8</v>
      </c>
      <c r="F1273" s="4" t="s">
        <v>278</v>
      </c>
      <c r="G1273" s="4" t="s">
        <v>279</v>
      </c>
      <c r="H1273" s="1">
        <v>204</v>
      </c>
      <c r="I1273" s="4" t="s">
        <v>301</v>
      </c>
      <c r="J1273" s="1" t="s">
        <v>302</v>
      </c>
      <c r="K1273" s="1" t="s">
        <v>383</v>
      </c>
      <c r="L1273" s="1">
        <v>3</v>
      </c>
      <c r="M1273" s="1">
        <v>1</v>
      </c>
      <c r="N1273" s="1" t="s">
        <v>384</v>
      </c>
      <c r="O1273" s="1" t="s">
        <v>385</v>
      </c>
      <c r="P1273" s="1">
        <v>0</v>
      </c>
      <c r="Q1273" s="8">
        <v>64603</v>
      </c>
      <c r="R1273" s="8">
        <v>2464</v>
      </c>
      <c r="S1273" s="8">
        <v>8015</v>
      </c>
      <c r="T1273" s="8" t="s">
        <v>386</v>
      </c>
      <c r="U1273" s="9">
        <f>IF(R1273&gt;0,Q1273/R1273,"")</f>
        <v>26.21875</v>
      </c>
      <c r="V1273" s="10">
        <f>SUMIFS(fct_world_monthly!$J$2:$J$361,fct_world_monthly!$C$2:$C$361,C1273,fct_world_monthly!$F$2:$F$361,F1273)</f>
        <v>17368977</v>
      </c>
      <c r="W1273" s="11">
        <f>IF(V1273&gt;0,Q1273/V1273,"")</f>
        <v>3.7194476105299698E-3</v>
      </c>
      <c r="X1273" s="1" t="s">
        <v>232</v>
      </c>
      <c r="Y1273" s="1" t="s">
        <v>166</v>
      </c>
      <c r="Z1273" s="19">
        <f>IF(U1273="","",SUMIFS(Unit_Value_Review_QC!$K$10:$K$53,Unit_Value_Review_QC!$I$10:$I$53,"PARTNER|"&amp;F1273&amp;"|"&amp;I1273))</f>
        <v>33.195880622110131</v>
      </c>
      <c r="AA1273" s="20">
        <f>IFERROR(U1273/Z1273,"")</f>
        <v>0.78981938447317435</v>
      </c>
      <c r="AB1273" s="4" t="str">
        <f>IF(OR(N1273&lt;&gt;"REPORTED",U1273=""),"NOT_APPLICABLE",IF(OR(AA1273&lt;Unit_Value_Review_QC!$I$6,AA1273&gt;Unit_Value_Review_QC!$I$5),"REVIEW","WITHIN_BAND"))</f>
        <v>WITHIN_BAND</v>
      </c>
    </row>
    <row r="1274" spans="1:28">
      <c r="A1274" s="1" t="s">
        <v>1660</v>
      </c>
      <c r="B1274" s="6">
        <v>44409</v>
      </c>
      <c r="C1274" s="1">
        <v>202108</v>
      </c>
      <c r="D1274" s="1">
        <v>2021</v>
      </c>
      <c r="E1274" s="1">
        <v>8</v>
      </c>
      <c r="F1274" s="4" t="s">
        <v>278</v>
      </c>
      <c r="G1274" s="4" t="s">
        <v>279</v>
      </c>
      <c r="H1274" s="1">
        <v>662</v>
      </c>
      <c r="I1274" s="4" t="s">
        <v>304</v>
      </c>
      <c r="J1274" s="1" t="s">
        <v>305</v>
      </c>
      <c r="K1274" s="1" t="s">
        <v>383</v>
      </c>
      <c r="L1274" s="1">
        <v>3</v>
      </c>
      <c r="M1274" s="1">
        <v>1</v>
      </c>
      <c r="N1274" s="1" t="s">
        <v>384</v>
      </c>
      <c r="O1274" s="1" t="s">
        <v>385</v>
      </c>
      <c r="P1274" s="1">
        <v>0</v>
      </c>
      <c r="Q1274" s="8">
        <v>38271</v>
      </c>
      <c r="R1274" s="8">
        <v>3033</v>
      </c>
      <c r="S1274" s="8">
        <v>10120</v>
      </c>
      <c r="T1274" s="8" t="s">
        <v>386</v>
      </c>
      <c r="U1274" s="9">
        <f>IF(R1274&gt;0,Q1274/R1274,"")</f>
        <v>12.618199802176063</v>
      </c>
      <c r="V1274" s="10">
        <f>SUMIFS(fct_world_monthly!$J$2:$J$361,fct_world_monthly!$C$2:$C$361,C1274,fct_world_monthly!$F$2:$F$361,F1274)</f>
        <v>17368977</v>
      </c>
      <c r="W1274" s="11">
        <f>IF(V1274&gt;0,Q1274/V1274,"")</f>
        <v>2.2034112889895586E-3</v>
      </c>
      <c r="X1274" s="1" t="s">
        <v>232</v>
      </c>
      <c r="Y1274" s="1" t="s">
        <v>166</v>
      </c>
      <c r="Z1274" s="19">
        <f>IF(U1274="","",SUMIFS(Unit_Value_Review_QC!$K$10:$K$53,Unit_Value_Review_QC!$I$10:$I$53,"PARTNER|"&amp;F1274&amp;"|"&amp;I1274))</f>
        <v>11.552282298889692</v>
      </c>
      <c r="AA1274" s="20">
        <f>IFERROR(U1274/Z1274,"")</f>
        <v>1.0922689972170103</v>
      </c>
      <c r="AB1274" s="4" t="str">
        <f>IF(OR(N1274&lt;&gt;"REPORTED",U1274=""),"NOT_APPLICABLE",IF(OR(AA1274&lt;Unit_Value_Review_QC!$I$6,AA1274&gt;Unit_Value_Review_QC!$I$5),"REVIEW","WITHIN_BAND"))</f>
        <v>WITHIN_BAND</v>
      </c>
    </row>
    <row r="1275" spans="1:28">
      <c r="A1275" s="1" t="s">
        <v>1661</v>
      </c>
      <c r="B1275" s="6">
        <v>44409</v>
      </c>
      <c r="C1275" s="1">
        <v>202108</v>
      </c>
      <c r="D1275" s="1">
        <v>2021</v>
      </c>
      <c r="E1275" s="1">
        <v>8</v>
      </c>
      <c r="F1275" s="4" t="s">
        <v>278</v>
      </c>
      <c r="G1275" s="4" t="s">
        <v>279</v>
      </c>
      <c r="H1275" s="1">
        <v>664</v>
      </c>
      <c r="I1275" s="4" t="s">
        <v>307</v>
      </c>
      <c r="J1275" s="1" t="s">
        <v>308</v>
      </c>
      <c r="K1275" s="1" t="s">
        <v>383</v>
      </c>
      <c r="L1275" s="1">
        <v>3</v>
      </c>
      <c r="M1275" s="1">
        <v>1</v>
      </c>
      <c r="N1275" s="1" t="s">
        <v>384</v>
      </c>
      <c r="O1275" s="1" t="s">
        <v>385</v>
      </c>
      <c r="P1275" s="1">
        <v>0</v>
      </c>
      <c r="Q1275" s="8">
        <v>1692586</v>
      </c>
      <c r="R1275" s="8">
        <v>105597</v>
      </c>
      <c r="S1275" s="8">
        <v>317488</v>
      </c>
      <c r="T1275" s="8" t="s">
        <v>386</v>
      </c>
      <c r="U1275" s="9">
        <f>IF(R1275&gt;0,Q1275/R1275,"")</f>
        <v>16.028731876852561</v>
      </c>
      <c r="V1275" s="10">
        <f>SUMIFS(fct_world_monthly!$J$2:$J$361,fct_world_monthly!$C$2:$C$361,C1275,fct_world_monthly!$F$2:$F$361,F1275)</f>
        <v>17368977</v>
      </c>
      <c r="W1275" s="11">
        <f>IF(V1275&gt;0,Q1275/V1275,"")</f>
        <v>9.7448801964560142E-2</v>
      </c>
      <c r="X1275" s="1" t="s">
        <v>232</v>
      </c>
      <c r="Y1275" s="1" t="s">
        <v>166</v>
      </c>
      <c r="Z1275" s="19">
        <f>IF(U1275="","",SUMIFS(Unit_Value_Review_QC!$K$10:$K$53,Unit_Value_Review_QC!$I$10:$I$53,"PARTNER|"&amp;F1275&amp;"|"&amp;I1275))</f>
        <v>20.753901094655859</v>
      </c>
      <c r="AA1275" s="20">
        <f>IFERROR(U1275/Z1275,"")</f>
        <v>0.77232380571477077</v>
      </c>
      <c r="AB1275" s="4" t="str">
        <f>IF(OR(N1275&lt;&gt;"REPORTED",U1275=""),"NOT_APPLICABLE",IF(OR(AA1275&lt;Unit_Value_Review_QC!$I$6,AA1275&gt;Unit_Value_Review_QC!$I$5),"REVIEW","WITHIN_BAND"))</f>
        <v>WITHIN_BAND</v>
      </c>
    </row>
    <row r="1276" spans="1:28">
      <c r="A1276" s="1" t="s">
        <v>1662</v>
      </c>
      <c r="B1276" s="6">
        <v>44409</v>
      </c>
      <c r="C1276" s="1">
        <v>202108</v>
      </c>
      <c r="D1276" s="1">
        <v>2021</v>
      </c>
      <c r="E1276" s="1">
        <v>8</v>
      </c>
      <c r="F1276" s="4" t="s">
        <v>278</v>
      </c>
      <c r="G1276" s="4" t="s">
        <v>279</v>
      </c>
      <c r="H1276" s="1">
        <v>666</v>
      </c>
      <c r="I1276" s="4" t="s">
        <v>310</v>
      </c>
      <c r="J1276" s="1" t="s">
        <v>311</v>
      </c>
      <c r="K1276" s="1" t="s">
        <v>383</v>
      </c>
      <c r="L1276" s="1">
        <v>3</v>
      </c>
      <c r="M1276" s="1">
        <v>1</v>
      </c>
      <c r="N1276" s="1" t="s">
        <v>384</v>
      </c>
      <c r="O1276" s="1" t="s">
        <v>385</v>
      </c>
      <c r="P1276" s="1">
        <v>0</v>
      </c>
      <c r="Q1276" s="8">
        <v>3815514</v>
      </c>
      <c r="R1276" s="8">
        <v>269737</v>
      </c>
      <c r="S1276" s="8">
        <v>775662</v>
      </c>
      <c r="T1276" s="8" t="s">
        <v>386</v>
      </c>
      <c r="U1276" s="9">
        <f>IF(R1276&gt;0,Q1276/R1276,"")</f>
        <v>14.145311914939366</v>
      </c>
      <c r="V1276" s="10">
        <f>SUMIFS(fct_world_monthly!$J$2:$J$361,fct_world_monthly!$C$2:$C$361,C1276,fct_world_monthly!$F$2:$F$361,F1276)</f>
        <v>17368977</v>
      </c>
      <c r="W1276" s="11">
        <f>IF(V1276&gt;0,Q1276/V1276,"")</f>
        <v>0.21967407752339127</v>
      </c>
      <c r="X1276" s="1" t="s">
        <v>232</v>
      </c>
      <c r="Y1276" s="1" t="s">
        <v>166</v>
      </c>
      <c r="Z1276" s="19">
        <f>IF(U1276="","",SUMIFS(Unit_Value_Review_QC!$K$10:$K$53,Unit_Value_Review_QC!$I$10:$I$53,"PARTNER|"&amp;F1276&amp;"|"&amp;I1276))</f>
        <v>16.653214733323903</v>
      </c>
      <c r="AA1276" s="20">
        <f>IFERROR(U1276/Z1276,"")</f>
        <v>0.84940428268386525</v>
      </c>
      <c r="AB1276" s="4" t="str">
        <f>IF(OR(N1276&lt;&gt;"REPORTED",U1276=""),"NOT_APPLICABLE",IF(OR(AA1276&lt;Unit_Value_Review_QC!$I$6,AA1276&gt;Unit_Value_Review_QC!$I$5),"REVIEW","WITHIN_BAND"))</f>
        <v>WITHIN_BAND</v>
      </c>
    </row>
    <row r="1277" spans="1:28">
      <c r="A1277" s="1" t="s">
        <v>1663</v>
      </c>
      <c r="B1277" s="6">
        <v>44409</v>
      </c>
      <c r="C1277" s="1">
        <v>202108</v>
      </c>
      <c r="D1277" s="1">
        <v>2021</v>
      </c>
      <c r="E1277" s="1">
        <v>8</v>
      </c>
      <c r="F1277" s="4" t="s">
        <v>278</v>
      </c>
      <c r="G1277" s="4" t="s">
        <v>279</v>
      </c>
      <c r="H1277" s="1">
        <v>669</v>
      </c>
      <c r="I1277" s="4" t="s">
        <v>313</v>
      </c>
      <c r="J1277" s="1" t="s">
        <v>314</v>
      </c>
      <c r="K1277" s="1" t="s">
        <v>383</v>
      </c>
      <c r="L1277" s="1">
        <v>3</v>
      </c>
      <c r="M1277" s="1">
        <v>1</v>
      </c>
      <c r="N1277" s="1" t="s">
        <v>384</v>
      </c>
      <c r="O1277" s="1" t="s">
        <v>385</v>
      </c>
      <c r="P1277" s="1">
        <v>0</v>
      </c>
      <c r="Q1277" s="8">
        <v>71754</v>
      </c>
      <c r="R1277" s="8">
        <v>3957</v>
      </c>
      <c r="S1277" s="8">
        <v>12394</v>
      </c>
      <c r="T1277" s="8" t="s">
        <v>386</v>
      </c>
      <c r="U1277" s="9">
        <f>IF(R1277&gt;0,Q1277/R1277,"")</f>
        <v>18.133434420015163</v>
      </c>
      <c r="V1277" s="10">
        <f>SUMIFS(fct_world_monthly!$J$2:$J$361,fct_world_monthly!$C$2:$C$361,C1277,fct_world_monthly!$F$2:$F$361,F1277)</f>
        <v>17368977</v>
      </c>
      <c r="W1277" s="11">
        <f>IF(V1277&gt;0,Q1277/V1277,"")</f>
        <v>4.1311586744573383E-3</v>
      </c>
      <c r="X1277" s="1" t="s">
        <v>232</v>
      </c>
      <c r="Y1277" s="1" t="s">
        <v>166</v>
      </c>
      <c r="Z1277" s="19">
        <f>IF(U1277="","",SUMIFS(Unit_Value_Review_QC!$K$10:$K$53,Unit_Value_Review_QC!$I$10:$I$53,"PARTNER|"&amp;F1277&amp;"|"&amp;I1277))</f>
        <v>20.668787815742178</v>
      </c>
      <c r="AA1277" s="20">
        <f>IFERROR(U1277/Z1277,"")</f>
        <v>0.87733419984136718</v>
      </c>
      <c r="AB1277" s="4" t="str">
        <f>IF(OR(N1277&lt;&gt;"REPORTED",U1277=""),"NOT_APPLICABLE",IF(OR(AA1277&lt;Unit_Value_Review_QC!$I$6,AA1277&gt;Unit_Value_Review_QC!$I$5),"REVIEW","WITHIN_BAND"))</f>
        <v>WITHIN_BAND</v>
      </c>
    </row>
    <row r="1278" spans="1:28">
      <c r="A1278" s="1" t="s">
        <v>1664</v>
      </c>
      <c r="B1278" s="6">
        <v>44409</v>
      </c>
      <c r="C1278" s="1">
        <v>202108</v>
      </c>
      <c r="D1278" s="1">
        <v>2021</v>
      </c>
      <c r="E1278" s="1">
        <v>8</v>
      </c>
      <c r="F1278" s="4" t="s">
        <v>278</v>
      </c>
      <c r="G1278" s="4" t="s">
        <v>279</v>
      </c>
      <c r="H1278" s="1">
        <v>676</v>
      </c>
      <c r="I1278" s="4" t="s">
        <v>316</v>
      </c>
      <c r="J1278" s="1" t="s">
        <v>317</v>
      </c>
      <c r="K1278" s="1" t="s">
        <v>383</v>
      </c>
      <c r="L1278" s="1">
        <v>3</v>
      </c>
      <c r="M1278" s="1">
        <v>1</v>
      </c>
      <c r="N1278" s="1" t="s">
        <v>384</v>
      </c>
      <c r="O1278" s="1" t="s">
        <v>385</v>
      </c>
      <c r="P1278" s="1">
        <v>0</v>
      </c>
      <c r="Q1278" s="8">
        <v>2962</v>
      </c>
      <c r="R1278" s="8">
        <v>67</v>
      </c>
      <c r="S1278" s="8">
        <v>655</v>
      </c>
      <c r="T1278" s="8" t="s">
        <v>386</v>
      </c>
      <c r="U1278" s="9">
        <f>IF(R1278&gt;0,Q1278/R1278,"")</f>
        <v>44.208955223880594</v>
      </c>
      <c r="V1278" s="10">
        <f>SUMIFS(fct_world_monthly!$J$2:$J$361,fct_world_monthly!$C$2:$C$361,C1278,fct_world_monthly!$F$2:$F$361,F1278)</f>
        <v>17368977</v>
      </c>
      <c r="W1278" s="11">
        <f>IF(V1278&gt;0,Q1278/V1278,"")</f>
        <v>1.7053393530315573E-4</v>
      </c>
      <c r="X1278" s="1" t="s">
        <v>232</v>
      </c>
      <c r="Y1278" s="1" t="s">
        <v>166</v>
      </c>
      <c r="Z1278" s="19">
        <f>IF(U1278="","",SUMIFS(Unit_Value_Review_QC!$K$10:$K$53,Unit_Value_Review_QC!$I$10:$I$53,"PARTNER|"&amp;F1278&amp;"|"&amp;I1278))</f>
        <v>22.71683967704729</v>
      </c>
      <c r="AA1278" s="20">
        <f>IFERROR(U1278/Z1278,"")</f>
        <v>1.9460873894597484</v>
      </c>
      <c r="AB1278" s="4" t="str">
        <f>IF(OR(N1278&lt;&gt;"REPORTED",U1278=""),"NOT_APPLICABLE",IF(OR(AA1278&lt;Unit_Value_Review_QC!$I$6,AA1278&gt;Unit_Value_Review_QC!$I$5),"REVIEW","WITHIN_BAND"))</f>
        <v>WITHIN_BAND</v>
      </c>
    </row>
    <row r="1279" spans="1:28">
      <c r="A1279" s="1" t="s">
        <v>1665</v>
      </c>
      <c r="B1279" s="6">
        <v>44409</v>
      </c>
      <c r="C1279" s="1">
        <v>202108</v>
      </c>
      <c r="D1279" s="1">
        <v>2021</v>
      </c>
      <c r="E1279" s="1">
        <v>8</v>
      </c>
      <c r="F1279" s="4" t="s">
        <v>278</v>
      </c>
      <c r="G1279" s="4" t="s">
        <v>279</v>
      </c>
      <c r="H1279" s="1">
        <v>690</v>
      </c>
      <c r="I1279" s="4" t="s">
        <v>319</v>
      </c>
      <c r="J1279" s="1" t="s">
        <v>320</v>
      </c>
      <c r="K1279" s="1" t="s">
        <v>383</v>
      </c>
      <c r="L1279" s="1">
        <v>3</v>
      </c>
      <c r="M1279" s="1">
        <v>1</v>
      </c>
      <c r="N1279" s="1" t="s">
        <v>384</v>
      </c>
      <c r="O1279" s="1" t="s">
        <v>385</v>
      </c>
      <c r="P1279" s="1">
        <v>0</v>
      </c>
      <c r="Q1279" s="8">
        <v>715511</v>
      </c>
      <c r="R1279" s="8">
        <v>26768</v>
      </c>
      <c r="S1279" s="8">
        <v>79006</v>
      </c>
      <c r="T1279" s="8" t="s">
        <v>386</v>
      </c>
      <c r="U1279" s="9">
        <f>IF(R1279&gt;0,Q1279/R1279,"")</f>
        <v>26.730088164973104</v>
      </c>
      <c r="V1279" s="10">
        <f>SUMIFS(fct_world_monthly!$J$2:$J$361,fct_world_monthly!$C$2:$C$361,C1279,fct_world_monthly!$F$2:$F$361,F1279)</f>
        <v>17368977</v>
      </c>
      <c r="W1279" s="11">
        <f>IF(V1279&gt;0,Q1279/V1279,"")</f>
        <v>4.119476927167328E-2</v>
      </c>
      <c r="X1279" s="1" t="s">
        <v>232</v>
      </c>
      <c r="Y1279" s="1" t="s">
        <v>166</v>
      </c>
      <c r="Z1279" s="19">
        <f>IF(U1279="","",SUMIFS(Unit_Value_Review_QC!$K$10:$K$53,Unit_Value_Review_QC!$I$10:$I$53,"PARTNER|"&amp;F1279&amp;"|"&amp;I1279))</f>
        <v>28.158453665195097</v>
      </c>
      <c r="AA1279" s="20">
        <f>IFERROR(U1279/Z1279,"")</f>
        <v>0.94927400782708793</v>
      </c>
      <c r="AB1279" s="4" t="str">
        <f>IF(OR(N1279&lt;&gt;"REPORTED",U1279=""),"NOT_APPLICABLE",IF(OR(AA1279&lt;Unit_Value_Review_QC!$I$6,AA1279&gt;Unit_Value_Review_QC!$I$5),"REVIEW","WITHIN_BAND"))</f>
        <v>WITHIN_BAND</v>
      </c>
    </row>
    <row r="1280" spans="1:28">
      <c r="A1280" s="1" t="s">
        <v>1666</v>
      </c>
      <c r="B1280" s="6">
        <v>44409</v>
      </c>
      <c r="C1280" s="1">
        <v>202108</v>
      </c>
      <c r="D1280" s="1">
        <v>2021</v>
      </c>
      <c r="E1280" s="1">
        <v>8</v>
      </c>
      <c r="F1280" s="4" t="s">
        <v>278</v>
      </c>
      <c r="G1280" s="4" t="s">
        <v>279</v>
      </c>
      <c r="H1280" s="1">
        <v>696</v>
      </c>
      <c r="I1280" s="4" t="s">
        <v>322</v>
      </c>
      <c r="J1280" s="1" t="s">
        <v>323</v>
      </c>
      <c r="K1280" s="1" t="s">
        <v>383</v>
      </c>
      <c r="L1280" s="1">
        <v>3</v>
      </c>
      <c r="M1280" s="1">
        <v>1</v>
      </c>
      <c r="N1280" s="1" t="s">
        <v>384</v>
      </c>
      <c r="O1280" s="1" t="s">
        <v>385</v>
      </c>
      <c r="P1280" s="1">
        <v>0</v>
      </c>
      <c r="Q1280" s="8">
        <v>333682</v>
      </c>
      <c r="R1280" s="8">
        <v>17969</v>
      </c>
      <c r="S1280" s="8">
        <v>51595</v>
      </c>
      <c r="T1280" s="8" t="s">
        <v>386</v>
      </c>
      <c r="U1280" s="9">
        <f>IF(R1280&gt;0,Q1280/R1280,"")</f>
        <v>18.569870332238857</v>
      </c>
      <c r="V1280" s="10">
        <f>SUMIFS(fct_world_monthly!$J$2:$J$361,fct_world_monthly!$C$2:$C$361,C1280,fct_world_monthly!$F$2:$F$361,F1280)</f>
        <v>17368977</v>
      </c>
      <c r="W1280" s="11">
        <f>IF(V1280&gt;0,Q1280/V1280,"")</f>
        <v>1.9211379000617021E-2</v>
      </c>
      <c r="X1280" s="1" t="s">
        <v>232</v>
      </c>
      <c r="Y1280" s="1" t="s">
        <v>166</v>
      </c>
      <c r="Z1280" s="19">
        <f>IF(U1280="","",SUMIFS(Unit_Value_Review_QC!$K$10:$K$53,Unit_Value_Review_QC!$I$10:$I$53,"PARTNER|"&amp;F1280&amp;"|"&amp;I1280))</f>
        <v>25.266638688646662</v>
      </c>
      <c r="AA1280" s="20">
        <f>IFERROR(U1280/Z1280,"")</f>
        <v>0.73495610401802525</v>
      </c>
      <c r="AB1280" s="4" t="str">
        <f>IF(OR(N1280&lt;&gt;"REPORTED",U1280=""),"NOT_APPLICABLE",IF(OR(AA1280&lt;Unit_Value_Review_QC!$I$6,AA1280&gt;Unit_Value_Review_QC!$I$5),"REVIEW","WITHIN_BAND"))</f>
        <v>WITHIN_BAND</v>
      </c>
    </row>
    <row r="1281" spans="1:28">
      <c r="A1281" s="1" t="s">
        <v>1667</v>
      </c>
      <c r="B1281" s="6">
        <v>44409</v>
      </c>
      <c r="C1281" s="1">
        <v>202108</v>
      </c>
      <c r="D1281" s="1">
        <v>2021</v>
      </c>
      <c r="E1281" s="1">
        <v>8</v>
      </c>
      <c r="F1281" s="4" t="s">
        <v>278</v>
      </c>
      <c r="G1281" s="4" t="s">
        <v>279</v>
      </c>
      <c r="H1281" s="1">
        <v>720</v>
      </c>
      <c r="I1281" s="4" t="s">
        <v>325</v>
      </c>
      <c r="J1281" s="1" t="s">
        <v>326</v>
      </c>
      <c r="K1281" s="1" t="s">
        <v>383</v>
      </c>
      <c r="L1281" s="1">
        <v>3</v>
      </c>
      <c r="M1281" s="1">
        <v>1</v>
      </c>
      <c r="N1281" s="1" t="s">
        <v>384</v>
      </c>
      <c r="O1281" s="1" t="s">
        <v>385</v>
      </c>
      <c r="P1281" s="1">
        <v>0</v>
      </c>
      <c r="Q1281" s="8">
        <v>1507574</v>
      </c>
      <c r="R1281" s="8">
        <v>63117</v>
      </c>
      <c r="S1281" s="8">
        <v>168234</v>
      </c>
      <c r="T1281" s="8" t="s">
        <v>386</v>
      </c>
      <c r="U1281" s="9">
        <f>IF(R1281&gt;0,Q1281/R1281,"")</f>
        <v>23.885387455043809</v>
      </c>
      <c r="V1281" s="10">
        <f>SUMIFS(fct_world_monthly!$J$2:$J$361,fct_world_monthly!$C$2:$C$361,C1281,fct_world_monthly!$F$2:$F$361,F1281)</f>
        <v>17368977</v>
      </c>
      <c r="W1281" s="11">
        <f>IF(V1281&gt;0,Q1281/V1281,"")</f>
        <v>8.6796936860472559E-2</v>
      </c>
      <c r="X1281" s="1" t="s">
        <v>232</v>
      </c>
      <c r="Y1281" s="1" t="s">
        <v>166</v>
      </c>
      <c r="Z1281" s="19">
        <f>IF(U1281="","",SUMIFS(Unit_Value_Review_QC!$K$10:$K$53,Unit_Value_Review_QC!$I$10:$I$53,"PARTNER|"&amp;F1281&amp;"|"&amp;I1281))</f>
        <v>23.211497613909994</v>
      </c>
      <c r="AA1281" s="20">
        <f>IFERROR(U1281/Z1281,"")</f>
        <v>1.0290325877434972</v>
      </c>
      <c r="AB1281" s="4" t="str">
        <f>IF(OR(N1281&lt;&gt;"REPORTED",U1281=""),"NOT_APPLICABLE",IF(OR(AA1281&lt;Unit_Value_Review_QC!$I$6,AA1281&gt;Unit_Value_Review_QC!$I$5),"REVIEW","WITHIN_BAND"))</f>
        <v>WITHIN_BAND</v>
      </c>
    </row>
    <row r="1282" spans="1:28">
      <c r="A1282" s="1" t="s">
        <v>1668</v>
      </c>
      <c r="B1282" s="6">
        <v>44440</v>
      </c>
      <c r="C1282" s="1">
        <v>202109</v>
      </c>
      <c r="D1282" s="1">
        <v>2021</v>
      </c>
      <c r="E1282" s="1">
        <v>9</v>
      </c>
      <c r="F1282" s="4" t="s">
        <v>256</v>
      </c>
      <c r="G1282" s="4" t="s">
        <v>258</v>
      </c>
      <c r="H1282" s="1">
        <v>52</v>
      </c>
      <c r="I1282" s="4" t="s">
        <v>296</v>
      </c>
      <c r="J1282" s="1" t="s">
        <v>297</v>
      </c>
      <c r="K1282" s="1" t="s">
        <v>383</v>
      </c>
      <c r="L1282" s="1">
        <v>3</v>
      </c>
      <c r="M1282" s="1">
        <v>1</v>
      </c>
      <c r="N1282" s="1" t="s">
        <v>384</v>
      </c>
      <c r="O1282" s="1" t="s">
        <v>385</v>
      </c>
      <c r="P1282" s="1">
        <v>0</v>
      </c>
      <c r="Q1282" s="8">
        <v>10423566</v>
      </c>
      <c r="R1282" s="8">
        <v>569063</v>
      </c>
      <c r="S1282" s="8">
        <v>2595292</v>
      </c>
      <c r="T1282" s="8" t="s">
        <v>386</v>
      </c>
      <c r="U1282" s="9">
        <f>IF(R1282&gt;0,Q1282/R1282,"")</f>
        <v>18.3170685846734</v>
      </c>
      <c r="V1282" s="10">
        <f>SUMIFS(fct_world_monthly!$J$2:$J$361,fct_world_monthly!$C$2:$C$361,C1282,fct_world_monthly!$F$2:$F$361,F1282)</f>
        <v>95327461</v>
      </c>
      <c r="W1282" s="11">
        <f>IF(V1282&gt;0,Q1282/V1282,"")</f>
        <v>0.10934484030787309</v>
      </c>
      <c r="X1282" s="1" t="s">
        <v>232</v>
      </c>
      <c r="Y1282" s="1" t="s">
        <v>166</v>
      </c>
      <c r="Z1282" s="19">
        <f>IF(U1282="","",SUMIFS(Unit_Value_Review_QC!$K$10:$K$53,Unit_Value_Review_QC!$I$10:$I$53,"PARTNER|"&amp;F1282&amp;"|"&amp;I1282))</f>
        <v>20.461444760337919</v>
      </c>
      <c r="AA1282" s="20">
        <f>IFERROR(U1282/Z1282,"")</f>
        <v>0.89519918066484061</v>
      </c>
      <c r="AB1282" s="4" t="str">
        <f>IF(OR(N1282&lt;&gt;"REPORTED",U1282=""),"NOT_APPLICABLE",IF(OR(AA1282&lt;Unit_Value_Review_QC!$I$6,AA1282&gt;Unit_Value_Review_QC!$I$5),"REVIEW","WITHIN_BAND"))</f>
        <v>WITHIN_BAND</v>
      </c>
    </row>
    <row r="1283" spans="1:28">
      <c r="A1283" s="1" t="s">
        <v>1669</v>
      </c>
      <c r="B1283" s="6">
        <v>44440</v>
      </c>
      <c r="C1283" s="1">
        <v>202109</v>
      </c>
      <c r="D1283" s="1">
        <v>2021</v>
      </c>
      <c r="E1283" s="1">
        <v>9</v>
      </c>
      <c r="F1283" s="4" t="s">
        <v>256</v>
      </c>
      <c r="G1283" s="4" t="s">
        <v>258</v>
      </c>
      <c r="H1283" s="1">
        <v>204</v>
      </c>
      <c r="I1283" s="4" t="s">
        <v>301</v>
      </c>
      <c r="J1283" s="1" t="s">
        <v>302</v>
      </c>
      <c r="K1283" s="1" t="s">
        <v>383</v>
      </c>
      <c r="L1283" s="1">
        <v>3</v>
      </c>
      <c r="M1283" s="1">
        <v>1</v>
      </c>
      <c r="N1283" s="1" t="s">
        <v>384</v>
      </c>
      <c r="O1283" s="1" t="s">
        <v>385</v>
      </c>
      <c r="P1283" s="1">
        <v>0</v>
      </c>
      <c r="Q1283" s="8">
        <v>825263</v>
      </c>
      <c r="R1283" s="8">
        <v>142803</v>
      </c>
      <c r="S1283" s="8">
        <v>988627</v>
      </c>
      <c r="T1283" s="8" t="s">
        <v>386</v>
      </c>
      <c r="U1283" s="9">
        <f>IF(R1283&gt;0,Q1283/R1283,"")</f>
        <v>5.7790312528448284</v>
      </c>
      <c r="V1283" s="10">
        <f>SUMIFS(fct_world_monthly!$J$2:$J$361,fct_world_monthly!$C$2:$C$361,C1283,fct_world_monthly!$F$2:$F$361,F1283)</f>
        <v>95327461</v>
      </c>
      <c r="W1283" s="11">
        <f>IF(V1283&gt;0,Q1283/V1283,"")</f>
        <v>8.6571381566535165E-3</v>
      </c>
      <c r="X1283" s="1" t="s">
        <v>232</v>
      </c>
      <c r="Y1283" s="1" t="s">
        <v>166</v>
      </c>
      <c r="Z1283" s="19">
        <f>IF(U1283="","",SUMIFS(Unit_Value_Review_QC!$K$10:$K$53,Unit_Value_Review_QC!$I$10:$I$53,"PARTNER|"&amp;F1283&amp;"|"&amp;I1283))</f>
        <v>7.8392981154747989</v>
      </c>
      <c r="AA1283" s="20">
        <f>IFERROR(U1283/Z1283,"")</f>
        <v>0.73718733076842713</v>
      </c>
      <c r="AB1283" s="4" t="str">
        <f>IF(OR(N1283&lt;&gt;"REPORTED",U1283=""),"NOT_APPLICABLE",IF(OR(AA1283&lt;Unit_Value_Review_QC!$I$6,AA1283&gt;Unit_Value_Review_QC!$I$5),"REVIEW","WITHIN_BAND"))</f>
        <v>WITHIN_BAND</v>
      </c>
    </row>
    <row r="1284" spans="1:28">
      <c r="A1284" s="1" t="s">
        <v>1670</v>
      </c>
      <c r="B1284" s="6">
        <v>44440</v>
      </c>
      <c r="C1284" s="1">
        <v>202109</v>
      </c>
      <c r="D1284" s="1">
        <v>2021</v>
      </c>
      <c r="E1284" s="1">
        <v>9</v>
      </c>
      <c r="F1284" s="4" t="s">
        <v>256</v>
      </c>
      <c r="G1284" s="4" t="s">
        <v>258</v>
      </c>
      <c r="H1284" s="1">
        <v>662</v>
      </c>
      <c r="I1284" s="4" t="s">
        <v>304</v>
      </c>
      <c r="J1284" s="1" t="s">
        <v>305</v>
      </c>
      <c r="K1284" s="1" t="s">
        <v>383</v>
      </c>
      <c r="L1284" s="1">
        <v>3</v>
      </c>
      <c r="M1284" s="1">
        <v>1</v>
      </c>
      <c r="N1284" s="1" t="s">
        <v>384</v>
      </c>
      <c r="O1284" s="1" t="s">
        <v>385</v>
      </c>
      <c r="P1284" s="1">
        <v>0</v>
      </c>
      <c r="Q1284" s="8">
        <v>2196007</v>
      </c>
      <c r="R1284" s="8">
        <v>231322</v>
      </c>
      <c r="S1284" s="8">
        <v>811256</v>
      </c>
      <c r="T1284" s="8" t="s">
        <v>386</v>
      </c>
      <c r="U1284" s="9">
        <f>IF(R1284&gt;0,Q1284/R1284,"")</f>
        <v>9.4932907375865678</v>
      </c>
      <c r="V1284" s="10">
        <f>SUMIFS(fct_world_monthly!$J$2:$J$361,fct_world_monthly!$C$2:$C$361,C1284,fct_world_monthly!$F$2:$F$361,F1284)</f>
        <v>95327461</v>
      </c>
      <c r="W1284" s="11">
        <f>IF(V1284&gt;0,Q1284/V1284,"")</f>
        <v>2.3036457458989704E-2</v>
      </c>
      <c r="X1284" s="1" t="s">
        <v>232</v>
      </c>
      <c r="Y1284" s="1" t="s">
        <v>166</v>
      </c>
      <c r="Z1284" s="19">
        <f>IF(U1284="","",SUMIFS(Unit_Value_Review_QC!$K$10:$K$53,Unit_Value_Review_QC!$I$10:$I$53,"PARTNER|"&amp;F1284&amp;"|"&amp;I1284))</f>
        <v>10.235891461787936</v>
      </c>
      <c r="AA1284" s="20">
        <f>IFERROR(U1284/Z1284,"")</f>
        <v>0.92745128971193136</v>
      </c>
      <c r="AB1284" s="4" t="str">
        <f>IF(OR(N1284&lt;&gt;"REPORTED",U1284=""),"NOT_APPLICABLE",IF(OR(AA1284&lt;Unit_Value_Review_QC!$I$6,AA1284&gt;Unit_Value_Review_QC!$I$5),"REVIEW","WITHIN_BAND"))</f>
        <v>WITHIN_BAND</v>
      </c>
    </row>
    <row r="1285" spans="1:28">
      <c r="A1285" s="1" t="s">
        <v>1671</v>
      </c>
      <c r="B1285" s="6">
        <v>44440</v>
      </c>
      <c r="C1285" s="1">
        <v>202109</v>
      </c>
      <c r="D1285" s="1">
        <v>2021</v>
      </c>
      <c r="E1285" s="1">
        <v>9</v>
      </c>
      <c r="F1285" s="4" t="s">
        <v>256</v>
      </c>
      <c r="G1285" s="4" t="s">
        <v>258</v>
      </c>
      <c r="H1285" s="1">
        <v>664</v>
      </c>
      <c r="I1285" s="4" t="s">
        <v>307</v>
      </c>
      <c r="J1285" s="1" t="s">
        <v>308</v>
      </c>
      <c r="K1285" s="1" t="s">
        <v>383</v>
      </c>
      <c r="L1285" s="1">
        <v>3</v>
      </c>
      <c r="M1285" s="1">
        <v>1</v>
      </c>
      <c r="N1285" s="1" t="s">
        <v>384</v>
      </c>
      <c r="O1285" s="1" t="s">
        <v>385</v>
      </c>
      <c r="P1285" s="1">
        <v>0</v>
      </c>
      <c r="Q1285" s="8">
        <v>6677446</v>
      </c>
      <c r="R1285" s="8">
        <v>522543</v>
      </c>
      <c r="S1285" s="8">
        <v>2923182</v>
      </c>
      <c r="T1285" s="8" t="s">
        <v>386</v>
      </c>
      <c r="U1285" s="9">
        <f>IF(R1285&gt;0,Q1285/R1285,"")</f>
        <v>12.778749308669335</v>
      </c>
      <c r="V1285" s="10">
        <f>SUMIFS(fct_world_monthly!$J$2:$J$361,fct_world_monthly!$C$2:$C$361,C1285,fct_world_monthly!$F$2:$F$361,F1285)</f>
        <v>95327461</v>
      </c>
      <c r="W1285" s="11">
        <f>IF(V1285&gt;0,Q1285/V1285,"")</f>
        <v>7.0047454636392753E-2</v>
      </c>
      <c r="X1285" s="1" t="s">
        <v>232</v>
      </c>
      <c r="Y1285" s="1" t="s">
        <v>166</v>
      </c>
      <c r="Z1285" s="19">
        <f>IF(U1285="","",SUMIFS(Unit_Value_Review_QC!$K$10:$K$53,Unit_Value_Review_QC!$I$10:$I$53,"PARTNER|"&amp;F1285&amp;"|"&amp;I1285))</f>
        <v>13.594059812928137</v>
      </c>
      <c r="AA1285" s="20">
        <f>IFERROR(U1285/Z1285,"")</f>
        <v>0.94002450221063238</v>
      </c>
      <c r="AB1285" s="4" t="str">
        <f>IF(OR(N1285&lt;&gt;"REPORTED",U1285=""),"NOT_APPLICABLE",IF(OR(AA1285&lt;Unit_Value_Review_QC!$I$6,AA1285&gt;Unit_Value_Review_QC!$I$5),"REVIEW","WITHIN_BAND"))</f>
        <v>WITHIN_BAND</v>
      </c>
    </row>
    <row r="1286" spans="1:28">
      <c r="A1286" s="1" t="s">
        <v>1672</v>
      </c>
      <c r="B1286" s="6">
        <v>44440</v>
      </c>
      <c r="C1286" s="1">
        <v>202109</v>
      </c>
      <c r="D1286" s="1">
        <v>2021</v>
      </c>
      <c r="E1286" s="1">
        <v>9</v>
      </c>
      <c r="F1286" s="4" t="s">
        <v>256</v>
      </c>
      <c r="G1286" s="4" t="s">
        <v>258</v>
      </c>
      <c r="H1286" s="1">
        <v>666</v>
      </c>
      <c r="I1286" s="4" t="s">
        <v>310</v>
      </c>
      <c r="J1286" s="1" t="s">
        <v>311</v>
      </c>
      <c r="K1286" s="1" t="s">
        <v>383</v>
      </c>
      <c r="L1286" s="1">
        <v>3</v>
      </c>
      <c r="M1286" s="1">
        <v>1</v>
      </c>
      <c r="N1286" s="1" t="s">
        <v>384</v>
      </c>
      <c r="O1286" s="1" t="s">
        <v>385</v>
      </c>
      <c r="P1286" s="1">
        <v>0</v>
      </c>
      <c r="Q1286" s="8">
        <v>27098149</v>
      </c>
      <c r="R1286" s="8">
        <v>2987648</v>
      </c>
      <c r="S1286" s="8">
        <v>17942711</v>
      </c>
      <c r="T1286" s="8" t="s">
        <v>386</v>
      </c>
      <c r="U1286" s="9">
        <f>IF(R1286&gt;0,Q1286/R1286,"")</f>
        <v>9.0700607969881322</v>
      </c>
      <c r="V1286" s="10">
        <f>SUMIFS(fct_world_monthly!$J$2:$J$361,fct_world_monthly!$C$2:$C$361,C1286,fct_world_monthly!$F$2:$F$361,F1286)</f>
        <v>95327461</v>
      </c>
      <c r="W1286" s="11">
        <f>IF(V1286&gt;0,Q1286/V1286,"")</f>
        <v>0.28426382823727991</v>
      </c>
      <c r="X1286" s="1" t="s">
        <v>232</v>
      </c>
      <c r="Y1286" s="1" t="s">
        <v>166</v>
      </c>
      <c r="Z1286" s="19">
        <f>IF(U1286="","",SUMIFS(Unit_Value_Review_QC!$K$10:$K$53,Unit_Value_Review_QC!$I$10:$I$53,"PARTNER|"&amp;F1286&amp;"|"&amp;I1286))</f>
        <v>10.323147527272614</v>
      </c>
      <c r="AA1286" s="20">
        <f>IFERROR(U1286/Z1286,"")</f>
        <v>0.87861388912887617</v>
      </c>
      <c r="AB1286" s="4" t="str">
        <f>IF(OR(N1286&lt;&gt;"REPORTED",U1286=""),"NOT_APPLICABLE",IF(OR(AA1286&lt;Unit_Value_Review_QC!$I$6,AA1286&gt;Unit_Value_Review_QC!$I$5),"REVIEW","WITHIN_BAND"))</f>
        <v>WITHIN_BAND</v>
      </c>
    </row>
    <row r="1287" spans="1:28">
      <c r="A1287" s="1" t="s">
        <v>1673</v>
      </c>
      <c r="B1287" s="6">
        <v>44440</v>
      </c>
      <c r="C1287" s="1">
        <v>202109</v>
      </c>
      <c r="D1287" s="1">
        <v>2021</v>
      </c>
      <c r="E1287" s="1">
        <v>9</v>
      </c>
      <c r="F1287" s="4" t="s">
        <v>256</v>
      </c>
      <c r="G1287" s="4" t="s">
        <v>258</v>
      </c>
      <c r="H1287" s="1">
        <v>669</v>
      </c>
      <c r="I1287" s="4" t="s">
        <v>313</v>
      </c>
      <c r="J1287" s="1" t="s">
        <v>314</v>
      </c>
      <c r="K1287" s="1" t="s">
        <v>383</v>
      </c>
      <c r="L1287" s="1">
        <v>3</v>
      </c>
      <c r="M1287" s="1">
        <v>1</v>
      </c>
      <c r="N1287" s="1" t="s">
        <v>384</v>
      </c>
      <c r="O1287" s="1" t="s">
        <v>385</v>
      </c>
      <c r="P1287" s="1">
        <v>0</v>
      </c>
      <c r="Q1287" s="8">
        <v>1151102</v>
      </c>
      <c r="R1287" s="8">
        <v>86034</v>
      </c>
      <c r="S1287" s="8">
        <v>455721</v>
      </c>
      <c r="T1287" s="8" t="s">
        <v>386</v>
      </c>
      <c r="U1287" s="9">
        <f>IF(R1287&gt;0,Q1287/R1287,"")</f>
        <v>13.379617360578376</v>
      </c>
      <c r="V1287" s="10">
        <f>SUMIFS(fct_world_monthly!$J$2:$J$361,fct_world_monthly!$C$2:$C$361,C1287,fct_world_monthly!$F$2:$F$361,F1287)</f>
        <v>95327461</v>
      </c>
      <c r="W1287" s="11">
        <f>IF(V1287&gt;0,Q1287/V1287,"")</f>
        <v>1.207524031296711E-2</v>
      </c>
      <c r="X1287" s="1" t="s">
        <v>232</v>
      </c>
      <c r="Y1287" s="1" t="s">
        <v>166</v>
      </c>
      <c r="Z1287" s="19">
        <f>IF(U1287="","",SUMIFS(Unit_Value_Review_QC!$K$10:$K$53,Unit_Value_Review_QC!$I$10:$I$53,"PARTNER|"&amp;F1287&amp;"|"&amp;I1287))</f>
        <v>13.552232139720488</v>
      </c>
      <c r="AA1287" s="20">
        <f>IFERROR(U1287/Z1287,"")</f>
        <v>0.98726300011964874</v>
      </c>
      <c r="AB1287" s="4" t="str">
        <f>IF(OR(N1287&lt;&gt;"REPORTED",U1287=""),"NOT_APPLICABLE",IF(OR(AA1287&lt;Unit_Value_Review_QC!$I$6,AA1287&gt;Unit_Value_Review_QC!$I$5),"REVIEW","WITHIN_BAND"))</f>
        <v>WITHIN_BAND</v>
      </c>
    </row>
    <row r="1288" spans="1:28">
      <c r="A1288" s="1" t="s">
        <v>1674</v>
      </c>
      <c r="B1288" s="6">
        <v>44440</v>
      </c>
      <c r="C1288" s="1">
        <v>202109</v>
      </c>
      <c r="D1288" s="1">
        <v>2021</v>
      </c>
      <c r="E1288" s="1">
        <v>9</v>
      </c>
      <c r="F1288" s="4" t="s">
        <v>256</v>
      </c>
      <c r="G1288" s="4" t="s">
        <v>258</v>
      </c>
      <c r="H1288" s="1">
        <v>676</v>
      </c>
      <c r="I1288" s="4" t="s">
        <v>316</v>
      </c>
      <c r="J1288" s="1" t="s">
        <v>317</v>
      </c>
      <c r="K1288" s="1" t="s">
        <v>383</v>
      </c>
      <c r="L1288" s="1">
        <v>3</v>
      </c>
      <c r="M1288" s="1">
        <v>1</v>
      </c>
      <c r="N1288" s="1" t="s">
        <v>384</v>
      </c>
      <c r="O1288" s="1" t="s">
        <v>385</v>
      </c>
      <c r="P1288" s="1">
        <v>0</v>
      </c>
      <c r="Q1288" s="8">
        <v>6725</v>
      </c>
      <c r="R1288" s="8">
        <v>417</v>
      </c>
      <c r="S1288" s="8">
        <v>1021</v>
      </c>
      <c r="T1288" s="8" t="s">
        <v>386</v>
      </c>
      <c r="U1288" s="9">
        <f>IF(R1288&gt;0,Q1288/R1288,"")</f>
        <v>16.127098321342924</v>
      </c>
      <c r="V1288" s="10">
        <f>SUMIFS(fct_world_monthly!$J$2:$J$361,fct_world_monthly!$C$2:$C$361,C1288,fct_world_monthly!$F$2:$F$361,F1288)</f>
        <v>95327461</v>
      </c>
      <c r="W1288" s="11">
        <f>IF(V1288&gt;0,Q1288/V1288,"")</f>
        <v>7.0546303546257247E-5</v>
      </c>
      <c r="X1288" s="1" t="s">
        <v>232</v>
      </c>
      <c r="Y1288" s="1" t="s">
        <v>166</v>
      </c>
      <c r="Z1288" s="19">
        <f>IF(U1288="","",SUMIFS(Unit_Value_Review_QC!$K$10:$K$53,Unit_Value_Review_QC!$I$10:$I$53,"PARTNER|"&amp;F1288&amp;"|"&amp;I1288))</f>
        <v>16.294942108470444</v>
      </c>
      <c r="AA1288" s="20">
        <f>IFERROR(U1288/Z1288,"")</f>
        <v>0.9896996389425482</v>
      </c>
      <c r="AB1288" s="4" t="str">
        <f>IF(OR(N1288&lt;&gt;"REPORTED",U1288=""),"NOT_APPLICABLE",IF(OR(AA1288&lt;Unit_Value_Review_QC!$I$6,AA1288&gt;Unit_Value_Review_QC!$I$5),"REVIEW","WITHIN_BAND"))</f>
        <v>WITHIN_BAND</v>
      </c>
    </row>
    <row r="1289" spans="1:28">
      <c r="A1289" s="1" t="s">
        <v>1675</v>
      </c>
      <c r="B1289" s="6">
        <v>44440</v>
      </c>
      <c r="C1289" s="1">
        <v>202109</v>
      </c>
      <c r="D1289" s="1">
        <v>2021</v>
      </c>
      <c r="E1289" s="1">
        <v>9</v>
      </c>
      <c r="F1289" s="4" t="s">
        <v>256</v>
      </c>
      <c r="G1289" s="4" t="s">
        <v>258</v>
      </c>
      <c r="H1289" s="1">
        <v>690</v>
      </c>
      <c r="I1289" s="4" t="s">
        <v>319</v>
      </c>
      <c r="J1289" s="1" t="s">
        <v>320</v>
      </c>
      <c r="K1289" s="1" t="s">
        <v>383</v>
      </c>
      <c r="L1289" s="1">
        <v>3</v>
      </c>
      <c r="M1289" s="1">
        <v>1</v>
      </c>
      <c r="N1289" s="1" t="s">
        <v>384</v>
      </c>
      <c r="O1289" s="1" t="s">
        <v>385</v>
      </c>
      <c r="P1289" s="1">
        <v>0</v>
      </c>
      <c r="Q1289" s="8">
        <v>1559042</v>
      </c>
      <c r="R1289" s="8">
        <v>83936</v>
      </c>
      <c r="S1289" s="8">
        <v>399730</v>
      </c>
      <c r="T1289" s="8" t="s">
        <v>386</v>
      </c>
      <c r="U1289" s="9">
        <f>IF(R1289&gt;0,Q1289/R1289,"")</f>
        <v>18.574175562333206</v>
      </c>
      <c r="V1289" s="10">
        <f>SUMIFS(fct_world_monthly!$J$2:$J$361,fct_world_monthly!$C$2:$C$361,C1289,fct_world_monthly!$F$2:$F$361,F1289)</f>
        <v>95327461</v>
      </c>
      <c r="W1289" s="11">
        <f>IF(V1289&gt;0,Q1289/V1289,"")</f>
        <v>1.6354594821318066E-2</v>
      </c>
      <c r="X1289" s="1" t="s">
        <v>232</v>
      </c>
      <c r="Y1289" s="1" t="s">
        <v>166</v>
      </c>
      <c r="Z1289" s="19">
        <f>IF(U1289="","",SUMIFS(Unit_Value_Review_QC!$K$10:$K$53,Unit_Value_Review_QC!$I$10:$I$53,"PARTNER|"&amp;F1289&amp;"|"&amp;I1289))</f>
        <v>21.029827109089425</v>
      </c>
      <c r="AA1289" s="20">
        <f>IFERROR(U1289/Z1289,"")</f>
        <v>0.88323006489697453</v>
      </c>
      <c r="AB1289" s="4" t="str">
        <f>IF(OR(N1289&lt;&gt;"REPORTED",U1289=""),"NOT_APPLICABLE",IF(OR(AA1289&lt;Unit_Value_Review_QC!$I$6,AA1289&gt;Unit_Value_Review_QC!$I$5),"REVIEW","WITHIN_BAND"))</f>
        <v>WITHIN_BAND</v>
      </c>
    </row>
    <row r="1290" spans="1:28">
      <c r="A1290" s="1" t="s">
        <v>1676</v>
      </c>
      <c r="B1290" s="6">
        <v>44440</v>
      </c>
      <c r="C1290" s="1">
        <v>202109</v>
      </c>
      <c r="D1290" s="1">
        <v>2021</v>
      </c>
      <c r="E1290" s="1">
        <v>9</v>
      </c>
      <c r="F1290" s="4" t="s">
        <v>256</v>
      </c>
      <c r="G1290" s="4" t="s">
        <v>258</v>
      </c>
      <c r="H1290" s="1">
        <v>696</v>
      </c>
      <c r="I1290" s="4" t="s">
        <v>322</v>
      </c>
      <c r="J1290" s="1" t="s">
        <v>323</v>
      </c>
      <c r="K1290" s="1" t="s">
        <v>383</v>
      </c>
      <c r="L1290" s="1">
        <v>3</v>
      </c>
      <c r="M1290" s="1">
        <v>1</v>
      </c>
      <c r="N1290" s="1" t="s">
        <v>384</v>
      </c>
      <c r="O1290" s="1" t="s">
        <v>385</v>
      </c>
      <c r="P1290" s="1">
        <v>0</v>
      </c>
      <c r="Q1290" s="8">
        <v>401791</v>
      </c>
      <c r="R1290" s="8">
        <v>22282</v>
      </c>
      <c r="S1290" s="8">
        <v>117599</v>
      </c>
      <c r="T1290" s="8" t="s">
        <v>386</v>
      </c>
      <c r="U1290" s="9">
        <f>IF(R1290&gt;0,Q1290/R1290,"")</f>
        <v>18.032088681446908</v>
      </c>
      <c r="V1290" s="10">
        <f>SUMIFS(fct_world_monthly!$J$2:$J$361,fct_world_monthly!$C$2:$C$361,C1290,fct_world_monthly!$F$2:$F$361,F1290)</f>
        <v>95327461</v>
      </c>
      <c r="W1290" s="11">
        <f>IF(V1290&gt;0,Q1290/V1290,"")</f>
        <v>4.2148505350415241E-3</v>
      </c>
      <c r="X1290" s="1" t="s">
        <v>232</v>
      </c>
      <c r="Y1290" s="1" t="s">
        <v>166</v>
      </c>
      <c r="Z1290" s="19">
        <f>IF(U1290="","",SUMIFS(Unit_Value_Review_QC!$K$10:$K$53,Unit_Value_Review_QC!$I$10:$I$53,"PARTNER|"&amp;F1290&amp;"|"&amp;I1290))</f>
        <v>18.09118149032647</v>
      </c>
      <c r="AA1290" s="20">
        <f>IFERROR(U1290/Z1290,"")</f>
        <v>0.99673361251109227</v>
      </c>
      <c r="AB1290" s="4" t="str">
        <f>IF(OR(N1290&lt;&gt;"REPORTED",U1290=""),"NOT_APPLICABLE",IF(OR(AA1290&lt;Unit_Value_Review_QC!$I$6,AA1290&gt;Unit_Value_Review_QC!$I$5),"REVIEW","WITHIN_BAND"))</f>
        <v>WITHIN_BAND</v>
      </c>
    </row>
    <row r="1291" spans="1:28">
      <c r="A1291" s="1" t="s">
        <v>1677</v>
      </c>
      <c r="B1291" s="6">
        <v>44440</v>
      </c>
      <c r="C1291" s="1">
        <v>202109</v>
      </c>
      <c r="D1291" s="1">
        <v>2021</v>
      </c>
      <c r="E1291" s="1">
        <v>9</v>
      </c>
      <c r="F1291" s="4" t="s">
        <v>256</v>
      </c>
      <c r="G1291" s="4" t="s">
        <v>258</v>
      </c>
      <c r="H1291" s="1">
        <v>720</v>
      </c>
      <c r="I1291" s="4" t="s">
        <v>325</v>
      </c>
      <c r="J1291" s="1" t="s">
        <v>326</v>
      </c>
      <c r="K1291" s="1" t="s">
        <v>383</v>
      </c>
      <c r="L1291" s="1">
        <v>3</v>
      </c>
      <c r="M1291" s="1">
        <v>1</v>
      </c>
      <c r="N1291" s="1" t="s">
        <v>384</v>
      </c>
      <c r="O1291" s="1" t="s">
        <v>385</v>
      </c>
      <c r="P1291" s="1">
        <v>0</v>
      </c>
      <c r="Q1291" s="8">
        <v>3508351</v>
      </c>
      <c r="R1291" s="8">
        <v>181516</v>
      </c>
      <c r="S1291" s="8">
        <v>890373</v>
      </c>
      <c r="T1291" s="8" t="s">
        <v>386</v>
      </c>
      <c r="U1291" s="9">
        <f>IF(R1291&gt;0,Q1291/R1291,"")</f>
        <v>19.328053725291433</v>
      </c>
      <c r="V1291" s="10">
        <f>SUMIFS(fct_world_monthly!$J$2:$J$361,fct_world_monthly!$C$2:$C$361,C1291,fct_world_monthly!$F$2:$F$361,F1291)</f>
        <v>95327461</v>
      </c>
      <c r="W1291" s="11">
        <f>IF(V1291&gt;0,Q1291/V1291,"")</f>
        <v>3.6803151612314525E-2</v>
      </c>
      <c r="X1291" s="1" t="s">
        <v>232</v>
      </c>
      <c r="Y1291" s="1" t="s">
        <v>166</v>
      </c>
      <c r="Z1291" s="19">
        <f>IF(U1291="","",SUMIFS(Unit_Value_Review_QC!$K$10:$K$53,Unit_Value_Review_QC!$I$10:$I$53,"PARTNER|"&amp;F1291&amp;"|"&amp;I1291))</f>
        <v>18.213915185849537</v>
      </c>
      <c r="AA1291" s="20">
        <f>IFERROR(U1291/Z1291,"")</f>
        <v>1.0611696347585651</v>
      </c>
      <c r="AB1291" s="4" t="str">
        <f>IF(OR(N1291&lt;&gt;"REPORTED",U1291=""),"NOT_APPLICABLE",IF(OR(AA1291&lt;Unit_Value_Review_QC!$I$6,AA1291&gt;Unit_Value_Review_QC!$I$5),"REVIEW","WITHIN_BAND"))</f>
        <v>WITHIN_BAND</v>
      </c>
    </row>
    <row r="1292" spans="1:28">
      <c r="A1292" s="1" t="s">
        <v>1678</v>
      </c>
      <c r="B1292" s="6">
        <v>44440</v>
      </c>
      <c r="C1292" s="1">
        <v>202109</v>
      </c>
      <c r="D1292" s="1">
        <v>2021</v>
      </c>
      <c r="E1292" s="1">
        <v>9</v>
      </c>
      <c r="F1292" s="4" t="s">
        <v>265</v>
      </c>
      <c r="G1292" s="4" t="s">
        <v>266</v>
      </c>
      <c r="H1292" s="1">
        <v>52</v>
      </c>
      <c r="I1292" s="4" t="s">
        <v>296</v>
      </c>
      <c r="J1292" s="1" t="s">
        <v>297</v>
      </c>
      <c r="K1292" s="1" t="s">
        <v>383</v>
      </c>
      <c r="L1292" s="1">
        <v>3</v>
      </c>
      <c r="M1292" s="1">
        <v>1</v>
      </c>
      <c r="N1292" s="1" t="s">
        <v>384</v>
      </c>
      <c r="O1292" s="1" t="s">
        <v>385</v>
      </c>
      <c r="P1292" s="1">
        <v>0</v>
      </c>
      <c r="Q1292" s="8">
        <v>6904926</v>
      </c>
      <c r="R1292" s="8">
        <v>357013</v>
      </c>
      <c r="S1292" s="8">
        <v>1040019</v>
      </c>
      <c r="T1292" s="8" t="s">
        <v>386</v>
      </c>
      <c r="U1292" s="9">
        <f>IF(R1292&gt;0,Q1292/R1292,"")</f>
        <v>19.34082512401509</v>
      </c>
      <c r="V1292" s="10">
        <f>SUMIFS(fct_world_monthly!$J$2:$J$361,fct_world_monthly!$C$2:$C$361,C1292,fct_world_monthly!$F$2:$F$361,F1292)</f>
        <v>74698348</v>
      </c>
      <c r="W1292" s="11">
        <f>IF(V1292&gt;0,Q1292/V1292,"")</f>
        <v>9.2437465953062306E-2</v>
      </c>
      <c r="X1292" s="1" t="s">
        <v>232</v>
      </c>
      <c r="Y1292" s="1" t="s">
        <v>166</v>
      </c>
      <c r="Z1292" s="19">
        <f>IF(U1292="","",SUMIFS(Unit_Value_Review_QC!$K$10:$K$53,Unit_Value_Review_QC!$I$10:$I$53,"PARTNER|"&amp;F1292&amp;"|"&amp;I1292))</f>
        <v>19.213268245879746</v>
      </c>
      <c r="AA1292" s="20">
        <f>IFERROR(U1292/Z1292,"")</f>
        <v>1.0066389994925875</v>
      </c>
      <c r="AB1292" s="4" t="str">
        <f>IF(OR(N1292&lt;&gt;"REPORTED",U1292=""),"NOT_APPLICABLE",IF(OR(AA1292&lt;Unit_Value_Review_QC!$I$6,AA1292&gt;Unit_Value_Review_QC!$I$5),"REVIEW","WITHIN_BAND"))</f>
        <v>WITHIN_BAND</v>
      </c>
    </row>
    <row r="1293" spans="1:28">
      <c r="A1293" s="1" t="s">
        <v>1679</v>
      </c>
      <c r="B1293" s="6">
        <v>44440</v>
      </c>
      <c r="C1293" s="1">
        <v>202109</v>
      </c>
      <c r="D1293" s="1">
        <v>2021</v>
      </c>
      <c r="E1293" s="1">
        <v>9</v>
      </c>
      <c r="F1293" s="4" t="s">
        <v>265</v>
      </c>
      <c r="G1293" s="4" t="s">
        <v>266</v>
      </c>
      <c r="H1293" s="1">
        <v>204</v>
      </c>
      <c r="I1293" s="4" t="s">
        <v>301</v>
      </c>
      <c r="J1293" s="1" t="s">
        <v>302</v>
      </c>
      <c r="K1293" s="1" t="s">
        <v>383</v>
      </c>
      <c r="L1293" s="1">
        <v>3</v>
      </c>
      <c r="M1293" s="1">
        <v>0</v>
      </c>
      <c r="N1293" s="1" t="s">
        <v>998</v>
      </c>
      <c r="O1293" s="1"/>
      <c r="P1293" s="1">
        <v>0</v>
      </c>
      <c r="Q1293" s="8">
        <v>0</v>
      </c>
      <c r="R1293" s="8">
        <v>0</v>
      </c>
      <c r="S1293" s="8">
        <v>0</v>
      </c>
      <c r="T1293" s="8" t="s">
        <v>999</v>
      </c>
      <c r="U1293" s="9" t="str">
        <f>IF(R1293&gt;0,Q1293/R1293,"")</f>
        <v/>
      </c>
      <c r="V1293" s="10">
        <f>SUMIFS(fct_world_monthly!$J$2:$J$361,fct_world_monthly!$C$2:$C$361,C1293,fct_world_monthly!$F$2:$F$361,F1293)</f>
        <v>74698348</v>
      </c>
      <c r="W1293" s="11">
        <f>IF(V1293&gt;0,Q1293/V1293,"")</f>
        <v>0</v>
      </c>
      <c r="X1293" s="1" t="s">
        <v>232</v>
      </c>
      <c r="Y1293" s="1" t="s">
        <v>166</v>
      </c>
      <c r="Z1293" s="19" t="str">
        <f>IF(U1293="","",SUMIFS(Unit_Value_Review_QC!$K$10:$K$53,Unit_Value_Review_QC!$I$10:$I$53,"PARTNER|"&amp;F1293&amp;"|"&amp;I1293))</f>
        <v/>
      </c>
      <c r="AA1293" s="20" t="str">
        <f>IFERROR(U1293/Z1293,"")</f>
        <v/>
      </c>
      <c r="AB1293" s="4" t="str">
        <f>IF(OR(N1293&lt;&gt;"REPORTED",U1293=""),"NOT_APPLICABLE",IF(OR(AA1293&lt;Unit_Value_Review_QC!$I$6,AA1293&gt;Unit_Value_Review_QC!$I$5),"REVIEW","WITHIN_BAND"))</f>
        <v>NOT_APPLICABLE</v>
      </c>
    </row>
    <row r="1294" spans="1:28">
      <c r="A1294" s="1" t="s">
        <v>1680</v>
      </c>
      <c r="B1294" s="6">
        <v>44440</v>
      </c>
      <c r="C1294" s="1">
        <v>202109</v>
      </c>
      <c r="D1294" s="1">
        <v>2021</v>
      </c>
      <c r="E1294" s="1">
        <v>9</v>
      </c>
      <c r="F1294" s="4" t="s">
        <v>265</v>
      </c>
      <c r="G1294" s="4" t="s">
        <v>266</v>
      </c>
      <c r="H1294" s="1">
        <v>662</v>
      </c>
      <c r="I1294" s="4" t="s">
        <v>304</v>
      </c>
      <c r="J1294" s="1" t="s">
        <v>305</v>
      </c>
      <c r="K1294" s="1" t="s">
        <v>383</v>
      </c>
      <c r="L1294" s="1">
        <v>3</v>
      </c>
      <c r="M1294" s="1">
        <v>1</v>
      </c>
      <c r="N1294" s="1" t="s">
        <v>384</v>
      </c>
      <c r="O1294" s="1" t="s">
        <v>385</v>
      </c>
      <c r="P1294" s="1">
        <v>0</v>
      </c>
      <c r="Q1294" s="8">
        <v>914783</v>
      </c>
      <c r="R1294" s="8">
        <v>92043</v>
      </c>
      <c r="S1294" s="8">
        <v>204296</v>
      </c>
      <c r="T1294" s="8" t="s">
        <v>386</v>
      </c>
      <c r="U1294" s="9">
        <f>IF(R1294&gt;0,Q1294/R1294,"")</f>
        <v>9.9386482404962901</v>
      </c>
      <c r="V1294" s="10">
        <f>SUMIFS(fct_world_monthly!$J$2:$J$361,fct_world_monthly!$C$2:$C$361,C1294,fct_world_monthly!$F$2:$F$361,F1294)</f>
        <v>74698348</v>
      </c>
      <c r="W1294" s="11">
        <f>IF(V1294&gt;0,Q1294/V1294,"")</f>
        <v>1.224636186063981E-2</v>
      </c>
      <c r="X1294" s="1" t="s">
        <v>232</v>
      </c>
      <c r="Y1294" s="1" t="s">
        <v>166</v>
      </c>
      <c r="Z1294" s="19">
        <f>IF(U1294="","",SUMIFS(Unit_Value_Review_QC!$K$10:$K$53,Unit_Value_Review_QC!$I$10:$I$53,"PARTNER|"&amp;F1294&amp;"|"&amp;I1294))</f>
        <v>13.24068828999865</v>
      </c>
      <c r="AA1294" s="20">
        <f>IFERROR(U1294/Z1294,"")</f>
        <v>0.75061416920474189</v>
      </c>
      <c r="AB1294" s="4" t="str">
        <f>IF(OR(N1294&lt;&gt;"REPORTED",U1294=""),"NOT_APPLICABLE",IF(OR(AA1294&lt;Unit_Value_Review_QC!$I$6,AA1294&gt;Unit_Value_Review_QC!$I$5),"REVIEW","WITHIN_BAND"))</f>
        <v>WITHIN_BAND</v>
      </c>
    </row>
    <row r="1295" spans="1:28">
      <c r="A1295" s="1" t="s">
        <v>1681</v>
      </c>
      <c r="B1295" s="6">
        <v>44440</v>
      </c>
      <c r="C1295" s="1">
        <v>202109</v>
      </c>
      <c r="D1295" s="1">
        <v>2021</v>
      </c>
      <c r="E1295" s="1">
        <v>9</v>
      </c>
      <c r="F1295" s="4" t="s">
        <v>265</v>
      </c>
      <c r="G1295" s="4" t="s">
        <v>266</v>
      </c>
      <c r="H1295" s="1">
        <v>664</v>
      </c>
      <c r="I1295" s="4" t="s">
        <v>307</v>
      </c>
      <c r="J1295" s="1" t="s">
        <v>308</v>
      </c>
      <c r="K1295" s="1" t="s">
        <v>383</v>
      </c>
      <c r="L1295" s="1">
        <v>3</v>
      </c>
      <c r="M1295" s="1">
        <v>1</v>
      </c>
      <c r="N1295" s="1" t="s">
        <v>384</v>
      </c>
      <c r="O1295" s="1" t="s">
        <v>385</v>
      </c>
      <c r="P1295" s="1">
        <v>0</v>
      </c>
      <c r="Q1295" s="8">
        <v>170939</v>
      </c>
      <c r="R1295" s="8">
        <v>19170</v>
      </c>
      <c r="S1295" s="8">
        <v>34261</v>
      </c>
      <c r="T1295" s="8" t="s">
        <v>386</v>
      </c>
      <c r="U1295" s="9">
        <f>IF(R1295&gt;0,Q1295/R1295,"")</f>
        <v>8.9170057381324987</v>
      </c>
      <c r="V1295" s="10">
        <f>SUMIFS(fct_world_monthly!$J$2:$J$361,fct_world_monthly!$C$2:$C$361,C1295,fct_world_monthly!$F$2:$F$361,F1295)</f>
        <v>74698348</v>
      </c>
      <c r="W1295" s="11">
        <f>IF(V1295&gt;0,Q1295/V1295,"")</f>
        <v>2.288390634823678E-3</v>
      </c>
      <c r="X1295" s="1" t="s">
        <v>232</v>
      </c>
      <c r="Y1295" s="1" t="s">
        <v>166</v>
      </c>
      <c r="Z1295" s="19">
        <f>IF(U1295="","",SUMIFS(Unit_Value_Review_QC!$K$10:$K$53,Unit_Value_Review_QC!$I$10:$I$53,"PARTNER|"&amp;F1295&amp;"|"&amp;I1295))</f>
        <v>13.033767004833301</v>
      </c>
      <c r="AA1295" s="20">
        <f>IFERROR(U1295/Z1295,"")</f>
        <v>0.68414647391086647</v>
      </c>
      <c r="AB1295" s="4" t="str">
        <f>IF(OR(N1295&lt;&gt;"REPORTED",U1295=""),"NOT_APPLICABLE",IF(OR(AA1295&lt;Unit_Value_Review_QC!$I$6,AA1295&gt;Unit_Value_Review_QC!$I$5),"REVIEW","WITHIN_BAND"))</f>
        <v>WITHIN_BAND</v>
      </c>
    </row>
    <row r="1296" spans="1:28">
      <c r="A1296" s="1" t="s">
        <v>1682</v>
      </c>
      <c r="B1296" s="6">
        <v>44440</v>
      </c>
      <c r="C1296" s="1">
        <v>202109</v>
      </c>
      <c r="D1296" s="1">
        <v>2021</v>
      </c>
      <c r="E1296" s="1">
        <v>9</v>
      </c>
      <c r="F1296" s="4" t="s">
        <v>265</v>
      </c>
      <c r="G1296" s="4" t="s">
        <v>266</v>
      </c>
      <c r="H1296" s="1">
        <v>666</v>
      </c>
      <c r="I1296" s="4" t="s">
        <v>310</v>
      </c>
      <c r="J1296" s="1" t="s">
        <v>311</v>
      </c>
      <c r="K1296" s="1" t="s">
        <v>383</v>
      </c>
      <c r="L1296" s="1">
        <v>3</v>
      </c>
      <c r="M1296" s="1">
        <v>1</v>
      </c>
      <c r="N1296" s="1" t="s">
        <v>384</v>
      </c>
      <c r="O1296" s="1" t="s">
        <v>385</v>
      </c>
      <c r="P1296" s="1">
        <v>0</v>
      </c>
      <c r="Q1296" s="8">
        <v>12788661</v>
      </c>
      <c r="R1296" s="8">
        <v>1216156</v>
      </c>
      <c r="S1296" s="8">
        <v>3099061</v>
      </c>
      <c r="T1296" s="8" t="s">
        <v>386</v>
      </c>
      <c r="U1296" s="9">
        <f>IF(R1296&gt;0,Q1296/R1296,"")</f>
        <v>10.515641907781568</v>
      </c>
      <c r="V1296" s="10">
        <f>SUMIFS(fct_world_monthly!$J$2:$J$361,fct_world_monthly!$C$2:$C$361,C1296,fct_world_monthly!$F$2:$F$361,F1296)</f>
        <v>74698348</v>
      </c>
      <c r="W1296" s="11">
        <f>IF(V1296&gt;0,Q1296/V1296,"")</f>
        <v>0.17120406732421981</v>
      </c>
      <c r="X1296" s="1" t="s">
        <v>232</v>
      </c>
      <c r="Y1296" s="1" t="s">
        <v>166</v>
      </c>
      <c r="Z1296" s="19">
        <f>IF(U1296="","",SUMIFS(Unit_Value_Review_QC!$K$10:$K$53,Unit_Value_Review_QC!$I$10:$I$53,"PARTNER|"&amp;F1296&amp;"|"&amp;I1296))</f>
        <v>12.503788450831344</v>
      </c>
      <c r="AA1296" s="20">
        <f>IFERROR(U1296/Z1296,"")</f>
        <v>0.84099646672144479</v>
      </c>
      <c r="AB1296" s="4" t="str">
        <f>IF(OR(N1296&lt;&gt;"REPORTED",U1296=""),"NOT_APPLICABLE",IF(OR(AA1296&lt;Unit_Value_Review_QC!$I$6,AA1296&gt;Unit_Value_Review_QC!$I$5),"REVIEW","WITHIN_BAND"))</f>
        <v>WITHIN_BAND</v>
      </c>
    </row>
    <row r="1297" spans="1:28">
      <c r="A1297" s="1" t="s">
        <v>1683</v>
      </c>
      <c r="B1297" s="6">
        <v>44440</v>
      </c>
      <c r="C1297" s="1">
        <v>202109</v>
      </c>
      <c r="D1297" s="1">
        <v>2021</v>
      </c>
      <c r="E1297" s="1">
        <v>9</v>
      </c>
      <c r="F1297" s="4" t="s">
        <v>265</v>
      </c>
      <c r="G1297" s="4" t="s">
        <v>266</v>
      </c>
      <c r="H1297" s="1">
        <v>669</v>
      </c>
      <c r="I1297" s="4" t="s">
        <v>313</v>
      </c>
      <c r="J1297" s="1" t="s">
        <v>314</v>
      </c>
      <c r="K1297" s="1" t="s">
        <v>383</v>
      </c>
      <c r="L1297" s="1">
        <v>3</v>
      </c>
      <c r="M1297" s="1">
        <v>1</v>
      </c>
      <c r="N1297" s="1" t="s">
        <v>384</v>
      </c>
      <c r="O1297" s="1" t="s">
        <v>385</v>
      </c>
      <c r="P1297" s="1">
        <v>0</v>
      </c>
      <c r="Q1297" s="8">
        <v>134782</v>
      </c>
      <c r="R1297" s="8">
        <v>8415</v>
      </c>
      <c r="S1297" s="8">
        <v>33086</v>
      </c>
      <c r="T1297" s="8" t="s">
        <v>386</v>
      </c>
      <c r="U1297" s="9">
        <f>IF(R1297&gt;0,Q1297/R1297,"")</f>
        <v>16.016874628639336</v>
      </c>
      <c r="V1297" s="10">
        <f>SUMIFS(fct_world_monthly!$J$2:$J$361,fct_world_monthly!$C$2:$C$361,C1297,fct_world_monthly!$F$2:$F$361,F1297)</f>
        <v>74698348</v>
      </c>
      <c r="W1297" s="11">
        <f>IF(V1297&gt;0,Q1297/V1297,"")</f>
        <v>1.8043504790761905E-3</v>
      </c>
      <c r="X1297" s="1" t="s">
        <v>232</v>
      </c>
      <c r="Y1297" s="1" t="s">
        <v>166</v>
      </c>
      <c r="Z1297" s="19">
        <f>IF(U1297="","",SUMIFS(Unit_Value_Review_QC!$K$10:$K$53,Unit_Value_Review_QC!$I$10:$I$53,"PARTNER|"&amp;F1297&amp;"|"&amp;I1297))</f>
        <v>16.58404384448577</v>
      </c>
      <c r="AA1297" s="20">
        <f>IFERROR(U1297/Z1297,"")</f>
        <v>0.96580030653771942</v>
      </c>
      <c r="AB1297" s="4" t="str">
        <f>IF(OR(N1297&lt;&gt;"REPORTED",U1297=""),"NOT_APPLICABLE",IF(OR(AA1297&lt;Unit_Value_Review_QC!$I$6,AA1297&gt;Unit_Value_Review_QC!$I$5),"REVIEW","WITHIN_BAND"))</f>
        <v>WITHIN_BAND</v>
      </c>
    </row>
    <row r="1298" spans="1:28">
      <c r="A1298" s="1" t="s">
        <v>1684</v>
      </c>
      <c r="B1298" s="6">
        <v>44440</v>
      </c>
      <c r="C1298" s="1">
        <v>202109</v>
      </c>
      <c r="D1298" s="1">
        <v>2021</v>
      </c>
      <c r="E1298" s="1">
        <v>9</v>
      </c>
      <c r="F1298" s="4" t="s">
        <v>265</v>
      </c>
      <c r="G1298" s="4" t="s">
        <v>266</v>
      </c>
      <c r="H1298" s="1">
        <v>676</v>
      </c>
      <c r="I1298" s="4" t="s">
        <v>316</v>
      </c>
      <c r="J1298" s="1" t="s">
        <v>317</v>
      </c>
      <c r="K1298" s="1" t="s">
        <v>383</v>
      </c>
      <c r="L1298" s="1">
        <v>3</v>
      </c>
      <c r="M1298" s="1">
        <v>1</v>
      </c>
      <c r="N1298" s="1" t="s">
        <v>384</v>
      </c>
      <c r="O1298" s="1" t="s">
        <v>385</v>
      </c>
      <c r="P1298" s="1">
        <v>0</v>
      </c>
      <c r="Q1298" s="8">
        <v>1347932</v>
      </c>
      <c r="R1298" s="8">
        <v>165555</v>
      </c>
      <c r="S1298" s="8">
        <v>390936</v>
      </c>
      <c r="T1298" s="8" t="s">
        <v>386</v>
      </c>
      <c r="U1298" s="9">
        <f>IF(R1298&gt;0,Q1298/R1298,"")</f>
        <v>8.1418984627465196</v>
      </c>
      <c r="V1298" s="10">
        <f>SUMIFS(fct_world_monthly!$J$2:$J$361,fct_world_monthly!$C$2:$C$361,C1298,fct_world_monthly!$F$2:$F$361,F1298)</f>
        <v>74698348</v>
      </c>
      <c r="W1298" s="11">
        <f>IF(V1298&gt;0,Q1298/V1298,"")</f>
        <v>1.8045004154576483E-2</v>
      </c>
      <c r="X1298" s="1" t="s">
        <v>232</v>
      </c>
      <c r="Y1298" s="1" t="s">
        <v>166</v>
      </c>
      <c r="Z1298" s="19">
        <f>IF(U1298="","",SUMIFS(Unit_Value_Review_QC!$K$10:$K$53,Unit_Value_Review_QC!$I$10:$I$53,"PARTNER|"&amp;F1298&amp;"|"&amp;I1298))</f>
        <v>12.705450477595873</v>
      </c>
      <c r="AA1298" s="20">
        <f>IFERROR(U1298/Z1298,"")</f>
        <v>0.64081934576845723</v>
      </c>
      <c r="AB1298" s="4" t="str">
        <f>IF(OR(N1298&lt;&gt;"REPORTED",U1298=""),"NOT_APPLICABLE",IF(OR(AA1298&lt;Unit_Value_Review_QC!$I$6,AA1298&gt;Unit_Value_Review_QC!$I$5),"REVIEW","WITHIN_BAND"))</f>
        <v>WITHIN_BAND</v>
      </c>
    </row>
    <row r="1299" spans="1:28">
      <c r="A1299" s="1" t="s">
        <v>1685</v>
      </c>
      <c r="B1299" s="6">
        <v>44440</v>
      </c>
      <c r="C1299" s="1">
        <v>202109</v>
      </c>
      <c r="D1299" s="1">
        <v>2021</v>
      </c>
      <c r="E1299" s="1">
        <v>9</v>
      </c>
      <c r="F1299" s="4" t="s">
        <v>265</v>
      </c>
      <c r="G1299" s="4" t="s">
        <v>266</v>
      </c>
      <c r="H1299" s="1">
        <v>690</v>
      </c>
      <c r="I1299" s="4" t="s">
        <v>319</v>
      </c>
      <c r="J1299" s="1" t="s">
        <v>320</v>
      </c>
      <c r="K1299" s="1" t="s">
        <v>383</v>
      </c>
      <c r="L1299" s="1">
        <v>3</v>
      </c>
      <c r="M1299" s="1">
        <v>1</v>
      </c>
      <c r="N1299" s="1" t="s">
        <v>384</v>
      </c>
      <c r="O1299" s="1" t="s">
        <v>385</v>
      </c>
      <c r="P1299" s="1">
        <v>0</v>
      </c>
      <c r="Q1299" s="8">
        <v>697799</v>
      </c>
      <c r="R1299" s="8">
        <v>45461</v>
      </c>
      <c r="S1299" s="8">
        <v>147060</v>
      </c>
      <c r="T1299" s="8" t="s">
        <v>386</v>
      </c>
      <c r="U1299" s="9">
        <f>IF(R1299&gt;0,Q1299/R1299,"")</f>
        <v>15.34939838542927</v>
      </c>
      <c r="V1299" s="10">
        <f>SUMIFS(fct_world_monthly!$J$2:$J$361,fct_world_monthly!$C$2:$C$361,C1299,fct_world_monthly!$F$2:$F$361,F1299)</f>
        <v>74698348</v>
      </c>
      <c r="W1299" s="11">
        <f>IF(V1299&gt;0,Q1299/V1299,"")</f>
        <v>9.3415586647244194E-3</v>
      </c>
      <c r="X1299" s="1" t="s">
        <v>232</v>
      </c>
      <c r="Y1299" s="1" t="s">
        <v>166</v>
      </c>
      <c r="Z1299" s="19">
        <f>IF(U1299="","",SUMIFS(Unit_Value_Review_QC!$K$10:$K$53,Unit_Value_Review_QC!$I$10:$I$53,"PARTNER|"&amp;F1299&amp;"|"&amp;I1299))</f>
        <v>23.234221767733438</v>
      </c>
      <c r="AA1299" s="20">
        <f>IFERROR(U1299/Z1299,"")</f>
        <v>0.66063750870906168</v>
      </c>
      <c r="AB1299" s="4" t="str">
        <f>IF(OR(N1299&lt;&gt;"REPORTED",U1299=""),"NOT_APPLICABLE",IF(OR(AA1299&lt;Unit_Value_Review_QC!$I$6,AA1299&gt;Unit_Value_Review_QC!$I$5),"REVIEW","WITHIN_BAND"))</f>
        <v>WITHIN_BAND</v>
      </c>
    </row>
    <row r="1300" spans="1:28">
      <c r="A1300" s="1" t="s">
        <v>1686</v>
      </c>
      <c r="B1300" s="6">
        <v>44440</v>
      </c>
      <c r="C1300" s="1">
        <v>202109</v>
      </c>
      <c r="D1300" s="1">
        <v>2021</v>
      </c>
      <c r="E1300" s="1">
        <v>9</v>
      </c>
      <c r="F1300" s="4" t="s">
        <v>265</v>
      </c>
      <c r="G1300" s="4" t="s">
        <v>266</v>
      </c>
      <c r="H1300" s="1">
        <v>696</v>
      </c>
      <c r="I1300" s="4" t="s">
        <v>322</v>
      </c>
      <c r="J1300" s="1" t="s">
        <v>323</v>
      </c>
      <c r="K1300" s="1" t="s">
        <v>383</v>
      </c>
      <c r="L1300" s="1">
        <v>3</v>
      </c>
      <c r="M1300" s="1">
        <v>1</v>
      </c>
      <c r="N1300" s="1" t="s">
        <v>384</v>
      </c>
      <c r="O1300" s="1" t="s">
        <v>385</v>
      </c>
      <c r="P1300" s="1">
        <v>0</v>
      </c>
      <c r="Q1300" s="8">
        <v>6121648</v>
      </c>
      <c r="R1300" s="8">
        <v>521948</v>
      </c>
      <c r="S1300" s="8">
        <v>1310015</v>
      </c>
      <c r="T1300" s="8" t="s">
        <v>386</v>
      </c>
      <c r="U1300" s="9">
        <f>IF(R1300&gt;0,Q1300/R1300,"")</f>
        <v>11.728463371830143</v>
      </c>
      <c r="V1300" s="10">
        <f>SUMIFS(fct_world_monthly!$J$2:$J$361,fct_world_monthly!$C$2:$C$361,C1300,fct_world_monthly!$F$2:$F$361,F1300)</f>
        <v>74698348</v>
      </c>
      <c r="W1300" s="11">
        <f>IF(V1300&gt;0,Q1300/V1300,"")</f>
        <v>8.1951584792745349E-2</v>
      </c>
      <c r="X1300" s="1" t="s">
        <v>232</v>
      </c>
      <c r="Y1300" s="1" t="s">
        <v>166</v>
      </c>
      <c r="Z1300" s="19">
        <f>IF(U1300="","",SUMIFS(Unit_Value_Review_QC!$K$10:$K$53,Unit_Value_Review_QC!$I$10:$I$53,"PARTNER|"&amp;F1300&amp;"|"&amp;I1300))</f>
        <v>12.339390026247985</v>
      </c>
      <c r="AA1300" s="20">
        <f>IFERROR(U1300/Z1300,"")</f>
        <v>0.95048972006571664</v>
      </c>
      <c r="AB1300" s="4" t="str">
        <f>IF(OR(N1300&lt;&gt;"REPORTED",U1300=""),"NOT_APPLICABLE",IF(OR(AA1300&lt;Unit_Value_Review_QC!$I$6,AA1300&gt;Unit_Value_Review_QC!$I$5),"REVIEW","WITHIN_BAND"))</f>
        <v>WITHIN_BAND</v>
      </c>
    </row>
    <row r="1301" spans="1:28">
      <c r="A1301" s="1" t="s">
        <v>1687</v>
      </c>
      <c r="B1301" s="6">
        <v>44440</v>
      </c>
      <c r="C1301" s="1">
        <v>202109</v>
      </c>
      <c r="D1301" s="1">
        <v>2021</v>
      </c>
      <c r="E1301" s="1">
        <v>9</v>
      </c>
      <c r="F1301" s="4" t="s">
        <v>265</v>
      </c>
      <c r="G1301" s="4" t="s">
        <v>266</v>
      </c>
      <c r="H1301" s="1">
        <v>720</v>
      </c>
      <c r="I1301" s="4" t="s">
        <v>325</v>
      </c>
      <c r="J1301" s="1" t="s">
        <v>326</v>
      </c>
      <c r="K1301" s="1" t="s">
        <v>383</v>
      </c>
      <c r="L1301" s="1">
        <v>3</v>
      </c>
      <c r="M1301" s="1">
        <v>1</v>
      </c>
      <c r="N1301" s="1" t="s">
        <v>384</v>
      </c>
      <c r="O1301" s="1" t="s">
        <v>385</v>
      </c>
      <c r="P1301" s="1">
        <v>0</v>
      </c>
      <c r="Q1301" s="8">
        <v>27924666</v>
      </c>
      <c r="R1301" s="8">
        <v>2019772</v>
      </c>
      <c r="S1301" s="8">
        <v>5399663</v>
      </c>
      <c r="T1301" s="8" t="s">
        <v>386</v>
      </c>
      <c r="U1301" s="9">
        <f>IF(R1301&gt;0,Q1301/R1301,"")</f>
        <v>13.825652598412098</v>
      </c>
      <c r="V1301" s="10">
        <f>SUMIFS(fct_world_monthly!$J$2:$J$361,fct_world_monthly!$C$2:$C$361,C1301,fct_world_monthly!$F$2:$F$361,F1301)</f>
        <v>74698348</v>
      </c>
      <c r="W1301" s="11">
        <f>IF(V1301&gt;0,Q1301/V1301,"")</f>
        <v>0.37383244405886995</v>
      </c>
      <c r="X1301" s="1" t="s">
        <v>232</v>
      </c>
      <c r="Y1301" s="1" t="s">
        <v>166</v>
      </c>
      <c r="Z1301" s="19">
        <f>IF(U1301="","",SUMIFS(Unit_Value_Review_QC!$K$10:$K$53,Unit_Value_Review_QC!$I$10:$I$53,"PARTNER|"&amp;F1301&amp;"|"&amp;I1301))</f>
        <v>15.158852636173485</v>
      </c>
      <c r="AA1301" s="20">
        <f>IFERROR(U1301/Z1301,"")</f>
        <v>0.91205138873241776</v>
      </c>
      <c r="AB1301" s="4" t="str">
        <f>IF(OR(N1301&lt;&gt;"REPORTED",U1301=""),"NOT_APPLICABLE",IF(OR(AA1301&lt;Unit_Value_Review_QC!$I$6,AA1301&gt;Unit_Value_Review_QC!$I$5),"REVIEW","WITHIN_BAND"))</f>
        <v>WITHIN_BAND</v>
      </c>
    </row>
    <row r="1302" spans="1:28">
      <c r="A1302" s="1" t="s">
        <v>1688</v>
      </c>
      <c r="B1302" s="6">
        <v>44440</v>
      </c>
      <c r="C1302" s="1">
        <v>202109</v>
      </c>
      <c r="D1302" s="1">
        <v>2021</v>
      </c>
      <c r="E1302" s="1">
        <v>9</v>
      </c>
      <c r="F1302" s="4" t="s">
        <v>271</v>
      </c>
      <c r="G1302" s="4" t="s">
        <v>273</v>
      </c>
      <c r="H1302" s="1">
        <v>52</v>
      </c>
      <c r="I1302" s="4" t="s">
        <v>296</v>
      </c>
      <c r="J1302" s="1" t="s">
        <v>297</v>
      </c>
      <c r="K1302" s="1" t="s">
        <v>383</v>
      </c>
      <c r="L1302" s="1">
        <v>3</v>
      </c>
      <c r="M1302" s="1">
        <v>1</v>
      </c>
      <c r="N1302" s="1" t="s">
        <v>384</v>
      </c>
      <c r="O1302" s="1" t="s">
        <v>385</v>
      </c>
      <c r="P1302" s="1">
        <v>0</v>
      </c>
      <c r="Q1302" s="8">
        <v>1886918</v>
      </c>
      <c r="R1302" s="8">
        <v>67769</v>
      </c>
      <c r="S1302" s="8">
        <v>197015</v>
      </c>
      <c r="T1302" s="8" t="s">
        <v>386</v>
      </c>
      <c r="U1302" s="9">
        <f>IF(R1302&gt;0,Q1302/R1302,"")</f>
        <v>27.843379716389499</v>
      </c>
      <c r="V1302" s="10">
        <f>SUMIFS(fct_world_monthly!$J$2:$J$361,fct_world_monthly!$C$2:$C$361,C1302,fct_world_monthly!$F$2:$F$361,F1302)</f>
        <v>28932285</v>
      </c>
      <c r="W1302" s="11">
        <f>IF(V1302&gt;0,Q1302/V1302,"")</f>
        <v>6.5218422948619514E-2</v>
      </c>
      <c r="X1302" s="1" t="s">
        <v>232</v>
      </c>
      <c r="Y1302" s="1" t="s">
        <v>166</v>
      </c>
      <c r="Z1302" s="19">
        <f>IF(U1302="","",SUMIFS(Unit_Value_Review_QC!$K$10:$K$53,Unit_Value_Review_QC!$I$10:$I$53,"PARTNER|"&amp;F1302&amp;"|"&amp;I1302))</f>
        <v>31.867133143721738</v>
      </c>
      <c r="AA1302" s="20">
        <f>IFERROR(U1302/Z1302,"")</f>
        <v>0.8737334353490479</v>
      </c>
      <c r="AB1302" s="4" t="str">
        <f>IF(OR(N1302&lt;&gt;"REPORTED",U1302=""),"NOT_APPLICABLE",IF(OR(AA1302&lt;Unit_Value_Review_QC!$I$6,AA1302&gt;Unit_Value_Review_QC!$I$5),"REVIEW","WITHIN_BAND"))</f>
        <v>WITHIN_BAND</v>
      </c>
    </row>
    <row r="1303" spans="1:28">
      <c r="A1303" s="1" t="s">
        <v>1689</v>
      </c>
      <c r="B1303" s="6">
        <v>44440</v>
      </c>
      <c r="C1303" s="1">
        <v>202109</v>
      </c>
      <c r="D1303" s="1">
        <v>2021</v>
      </c>
      <c r="E1303" s="1">
        <v>9</v>
      </c>
      <c r="F1303" s="4" t="s">
        <v>271</v>
      </c>
      <c r="G1303" s="4" t="s">
        <v>273</v>
      </c>
      <c r="H1303" s="1">
        <v>204</v>
      </c>
      <c r="I1303" s="4" t="s">
        <v>301</v>
      </c>
      <c r="J1303" s="1" t="s">
        <v>302</v>
      </c>
      <c r="K1303" s="1" t="s">
        <v>383</v>
      </c>
      <c r="L1303" s="1">
        <v>3</v>
      </c>
      <c r="M1303" s="1">
        <v>1</v>
      </c>
      <c r="N1303" s="1" t="s">
        <v>384</v>
      </c>
      <c r="O1303" s="1" t="s">
        <v>385</v>
      </c>
      <c r="P1303" s="1">
        <v>0</v>
      </c>
      <c r="Q1303" s="8">
        <v>1317745</v>
      </c>
      <c r="R1303" s="8">
        <v>82036</v>
      </c>
      <c r="S1303" s="8">
        <v>252189</v>
      </c>
      <c r="T1303" s="8" t="s">
        <v>386</v>
      </c>
      <c r="U1303" s="9">
        <f>IF(R1303&gt;0,Q1303/R1303,"")</f>
        <v>16.063008922911891</v>
      </c>
      <c r="V1303" s="10">
        <f>SUMIFS(fct_world_monthly!$J$2:$J$361,fct_world_monthly!$C$2:$C$361,C1303,fct_world_monthly!$F$2:$F$361,F1303)</f>
        <v>28932285</v>
      </c>
      <c r="W1303" s="11">
        <f>IF(V1303&gt;0,Q1303/V1303,"")</f>
        <v>4.5545832276987455E-2</v>
      </c>
      <c r="X1303" s="1" t="s">
        <v>232</v>
      </c>
      <c r="Y1303" s="1" t="s">
        <v>166</v>
      </c>
      <c r="Z1303" s="19">
        <f>IF(U1303="","",SUMIFS(Unit_Value_Review_QC!$K$10:$K$53,Unit_Value_Review_QC!$I$10:$I$53,"PARTNER|"&amp;F1303&amp;"|"&amp;I1303))</f>
        <v>19.682231685892088</v>
      </c>
      <c r="AA1303" s="20">
        <f>IFERROR(U1303/Z1303,"")</f>
        <v>0.81611725637929577</v>
      </c>
      <c r="AB1303" s="4" t="str">
        <f>IF(OR(N1303&lt;&gt;"REPORTED",U1303=""),"NOT_APPLICABLE",IF(OR(AA1303&lt;Unit_Value_Review_QC!$I$6,AA1303&gt;Unit_Value_Review_QC!$I$5),"REVIEW","WITHIN_BAND"))</f>
        <v>WITHIN_BAND</v>
      </c>
    </row>
    <row r="1304" spans="1:28">
      <c r="A1304" s="1" t="s">
        <v>1690</v>
      </c>
      <c r="B1304" s="6">
        <v>44440</v>
      </c>
      <c r="C1304" s="1">
        <v>202109</v>
      </c>
      <c r="D1304" s="1">
        <v>2021</v>
      </c>
      <c r="E1304" s="1">
        <v>9</v>
      </c>
      <c r="F1304" s="4" t="s">
        <v>271</v>
      </c>
      <c r="G1304" s="4" t="s">
        <v>273</v>
      </c>
      <c r="H1304" s="1">
        <v>662</v>
      </c>
      <c r="I1304" s="4" t="s">
        <v>304</v>
      </c>
      <c r="J1304" s="1" t="s">
        <v>305</v>
      </c>
      <c r="K1304" s="1" t="s">
        <v>383</v>
      </c>
      <c r="L1304" s="1">
        <v>3</v>
      </c>
      <c r="M1304" s="1">
        <v>1</v>
      </c>
      <c r="N1304" s="1" t="s">
        <v>384</v>
      </c>
      <c r="O1304" s="1" t="s">
        <v>385</v>
      </c>
      <c r="P1304" s="1">
        <v>0</v>
      </c>
      <c r="Q1304" s="8">
        <v>134997</v>
      </c>
      <c r="R1304" s="8">
        <v>5665</v>
      </c>
      <c r="S1304" s="8">
        <v>17820</v>
      </c>
      <c r="T1304" s="8" t="s">
        <v>386</v>
      </c>
      <c r="U1304" s="9">
        <f>IF(R1304&gt;0,Q1304/R1304,"")</f>
        <v>23.830008826125329</v>
      </c>
      <c r="V1304" s="10">
        <f>SUMIFS(fct_world_monthly!$J$2:$J$361,fct_world_monthly!$C$2:$C$361,C1304,fct_world_monthly!$F$2:$F$361,F1304)</f>
        <v>28932285</v>
      </c>
      <c r="W1304" s="11">
        <f>IF(V1304&gt;0,Q1304/V1304,"")</f>
        <v>4.6659639914372469E-3</v>
      </c>
      <c r="X1304" s="1" t="s">
        <v>232</v>
      </c>
      <c r="Y1304" s="1" t="s">
        <v>166</v>
      </c>
      <c r="Z1304" s="19">
        <f>IF(U1304="","",SUMIFS(Unit_Value_Review_QC!$K$10:$K$53,Unit_Value_Review_QC!$I$10:$I$53,"PARTNER|"&amp;F1304&amp;"|"&amp;I1304))</f>
        <v>19.366411423422985</v>
      </c>
      <c r="AA1304" s="20">
        <f>IFERROR(U1304/Z1304,"")</f>
        <v>1.2304813888908599</v>
      </c>
      <c r="AB1304" s="4" t="str">
        <f>IF(OR(N1304&lt;&gt;"REPORTED",U1304=""),"NOT_APPLICABLE",IF(OR(AA1304&lt;Unit_Value_Review_QC!$I$6,AA1304&gt;Unit_Value_Review_QC!$I$5),"REVIEW","WITHIN_BAND"))</f>
        <v>WITHIN_BAND</v>
      </c>
    </row>
    <row r="1305" spans="1:28">
      <c r="A1305" s="1" t="s">
        <v>1691</v>
      </c>
      <c r="B1305" s="6">
        <v>44440</v>
      </c>
      <c r="C1305" s="1">
        <v>202109</v>
      </c>
      <c r="D1305" s="1">
        <v>2021</v>
      </c>
      <c r="E1305" s="1">
        <v>9</v>
      </c>
      <c r="F1305" s="4" t="s">
        <v>271</v>
      </c>
      <c r="G1305" s="4" t="s">
        <v>273</v>
      </c>
      <c r="H1305" s="1">
        <v>664</v>
      </c>
      <c r="I1305" s="4" t="s">
        <v>307</v>
      </c>
      <c r="J1305" s="1" t="s">
        <v>308</v>
      </c>
      <c r="K1305" s="1" t="s">
        <v>383</v>
      </c>
      <c r="L1305" s="1">
        <v>3</v>
      </c>
      <c r="M1305" s="1">
        <v>1</v>
      </c>
      <c r="N1305" s="1" t="s">
        <v>384</v>
      </c>
      <c r="O1305" s="1" t="s">
        <v>385</v>
      </c>
      <c r="P1305" s="1">
        <v>0</v>
      </c>
      <c r="Q1305" s="8">
        <v>2647158</v>
      </c>
      <c r="R1305" s="8">
        <v>87543</v>
      </c>
      <c r="S1305" s="8">
        <v>255391</v>
      </c>
      <c r="T1305" s="8" t="s">
        <v>386</v>
      </c>
      <c r="U1305" s="9">
        <f>IF(R1305&gt;0,Q1305/R1305,"")</f>
        <v>30.238374284637263</v>
      </c>
      <c r="V1305" s="10">
        <f>SUMIFS(fct_world_monthly!$J$2:$J$361,fct_world_monthly!$C$2:$C$361,C1305,fct_world_monthly!$F$2:$F$361,F1305)</f>
        <v>28932285</v>
      </c>
      <c r="W1305" s="11">
        <f>IF(V1305&gt;0,Q1305/V1305,"")</f>
        <v>9.1494951055542284E-2</v>
      </c>
      <c r="X1305" s="1" t="s">
        <v>232</v>
      </c>
      <c r="Y1305" s="1" t="s">
        <v>166</v>
      </c>
      <c r="Z1305" s="19">
        <f>IF(U1305="","",SUMIFS(Unit_Value_Review_QC!$K$10:$K$53,Unit_Value_Review_QC!$I$10:$I$53,"PARTNER|"&amp;F1305&amp;"|"&amp;I1305))</f>
        <v>29.827360886039607</v>
      </c>
      <c r="AA1305" s="20">
        <f>IFERROR(U1305/Z1305,"")</f>
        <v>1.0137797440466825</v>
      </c>
      <c r="AB1305" s="4" t="str">
        <f>IF(OR(N1305&lt;&gt;"REPORTED",U1305=""),"NOT_APPLICABLE",IF(OR(AA1305&lt;Unit_Value_Review_QC!$I$6,AA1305&gt;Unit_Value_Review_QC!$I$5),"REVIEW","WITHIN_BAND"))</f>
        <v>WITHIN_BAND</v>
      </c>
    </row>
    <row r="1306" spans="1:28">
      <c r="A1306" s="1" t="s">
        <v>1692</v>
      </c>
      <c r="B1306" s="6">
        <v>44440</v>
      </c>
      <c r="C1306" s="1">
        <v>202109</v>
      </c>
      <c r="D1306" s="1">
        <v>2021</v>
      </c>
      <c r="E1306" s="1">
        <v>9</v>
      </c>
      <c r="F1306" s="4" t="s">
        <v>271</v>
      </c>
      <c r="G1306" s="4" t="s">
        <v>273</v>
      </c>
      <c r="H1306" s="1">
        <v>666</v>
      </c>
      <c r="I1306" s="4" t="s">
        <v>310</v>
      </c>
      <c r="J1306" s="1" t="s">
        <v>311</v>
      </c>
      <c r="K1306" s="1" t="s">
        <v>383</v>
      </c>
      <c r="L1306" s="1">
        <v>3</v>
      </c>
      <c r="M1306" s="1">
        <v>1</v>
      </c>
      <c r="N1306" s="1" t="s">
        <v>384</v>
      </c>
      <c r="O1306" s="1" t="s">
        <v>385</v>
      </c>
      <c r="P1306" s="1">
        <v>0</v>
      </c>
      <c r="Q1306" s="8">
        <v>679373</v>
      </c>
      <c r="R1306" s="8">
        <v>62248</v>
      </c>
      <c r="S1306" s="8">
        <v>204419</v>
      </c>
      <c r="T1306" s="8" t="s">
        <v>386</v>
      </c>
      <c r="U1306" s="9">
        <f>IF(R1306&gt;0,Q1306/R1306,"")</f>
        <v>10.913973139699268</v>
      </c>
      <c r="V1306" s="10">
        <f>SUMIFS(fct_world_monthly!$J$2:$J$361,fct_world_monthly!$C$2:$C$361,C1306,fct_world_monthly!$F$2:$F$361,F1306)</f>
        <v>28932285</v>
      </c>
      <c r="W1306" s="11">
        <f>IF(V1306&gt;0,Q1306/V1306,"")</f>
        <v>2.3481484438577872E-2</v>
      </c>
      <c r="X1306" s="1" t="s">
        <v>232</v>
      </c>
      <c r="Y1306" s="1" t="s">
        <v>166</v>
      </c>
      <c r="Z1306" s="19">
        <f>IF(U1306="","",SUMIFS(Unit_Value_Review_QC!$K$10:$K$53,Unit_Value_Review_QC!$I$10:$I$53,"PARTNER|"&amp;F1306&amp;"|"&amp;I1306))</f>
        <v>14.86106925541052</v>
      </c>
      <c r="AA1306" s="20">
        <f>IFERROR(U1306/Z1306,"")</f>
        <v>0.73440026098564748</v>
      </c>
      <c r="AB1306" s="4" t="str">
        <f>IF(OR(N1306&lt;&gt;"REPORTED",U1306=""),"NOT_APPLICABLE",IF(OR(AA1306&lt;Unit_Value_Review_QC!$I$6,AA1306&gt;Unit_Value_Review_QC!$I$5),"REVIEW","WITHIN_BAND"))</f>
        <v>WITHIN_BAND</v>
      </c>
    </row>
    <row r="1307" spans="1:28">
      <c r="A1307" s="1" t="s">
        <v>1693</v>
      </c>
      <c r="B1307" s="6">
        <v>44440</v>
      </c>
      <c r="C1307" s="1">
        <v>202109</v>
      </c>
      <c r="D1307" s="1">
        <v>2021</v>
      </c>
      <c r="E1307" s="1">
        <v>9</v>
      </c>
      <c r="F1307" s="4" t="s">
        <v>271</v>
      </c>
      <c r="G1307" s="4" t="s">
        <v>273</v>
      </c>
      <c r="H1307" s="1">
        <v>669</v>
      </c>
      <c r="I1307" s="4" t="s">
        <v>313</v>
      </c>
      <c r="J1307" s="1" t="s">
        <v>314</v>
      </c>
      <c r="K1307" s="1" t="s">
        <v>383</v>
      </c>
      <c r="L1307" s="1">
        <v>3</v>
      </c>
      <c r="M1307" s="1">
        <v>1</v>
      </c>
      <c r="N1307" s="1" t="s">
        <v>384</v>
      </c>
      <c r="O1307" s="1" t="s">
        <v>385</v>
      </c>
      <c r="P1307" s="1">
        <v>0</v>
      </c>
      <c r="Q1307" s="8">
        <v>478338</v>
      </c>
      <c r="R1307" s="8">
        <v>27001</v>
      </c>
      <c r="S1307" s="8">
        <v>83120</v>
      </c>
      <c r="T1307" s="8" t="s">
        <v>386</v>
      </c>
      <c r="U1307" s="9">
        <f>IF(R1307&gt;0,Q1307/R1307,"")</f>
        <v>17.715566090144808</v>
      </c>
      <c r="V1307" s="10">
        <f>SUMIFS(fct_world_monthly!$J$2:$J$361,fct_world_monthly!$C$2:$C$361,C1307,fct_world_monthly!$F$2:$F$361,F1307)</f>
        <v>28932285</v>
      </c>
      <c r="W1307" s="11">
        <f>IF(V1307&gt;0,Q1307/V1307,"")</f>
        <v>1.6533018391046542E-2</v>
      </c>
      <c r="X1307" s="1" t="s">
        <v>232</v>
      </c>
      <c r="Y1307" s="1" t="s">
        <v>166</v>
      </c>
      <c r="Z1307" s="19">
        <f>IF(U1307="","",SUMIFS(Unit_Value_Review_QC!$K$10:$K$53,Unit_Value_Review_QC!$I$10:$I$53,"PARTNER|"&amp;F1307&amp;"|"&amp;I1307))</f>
        <v>17.070169468034248</v>
      </c>
      <c r="AA1307" s="20">
        <f>IFERROR(U1307/Z1307,"")</f>
        <v>1.0378084484350982</v>
      </c>
      <c r="AB1307" s="4" t="str">
        <f>IF(OR(N1307&lt;&gt;"REPORTED",U1307=""),"NOT_APPLICABLE",IF(OR(AA1307&lt;Unit_Value_Review_QC!$I$6,AA1307&gt;Unit_Value_Review_QC!$I$5),"REVIEW","WITHIN_BAND"))</f>
        <v>WITHIN_BAND</v>
      </c>
    </row>
    <row r="1308" spans="1:28">
      <c r="A1308" s="1" t="s">
        <v>1694</v>
      </c>
      <c r="B1308" s="6">
        <v>44440</v>
      </c>
      <c r="C1308" s="1">
        <v>202109</v>
      </c>
      <c r="D1308" s="1">
        <v>2021</v>
      </c>
      <c r="E1308" s="1">
        <v>9</v>
      </c>
      <c r="F1308" s="4" t="s">
        <v>271</v>
      </c>
      <c r="G1308" s="4" t="s">
        <v>273</v>
      </c>
      <c r="H1308" s="1">
        <v>676</v>
      </c>
      <c r="I1308" s="4" t="s">
        <v>316</v>
      </c>
      <c r="J1308" s="1" t="s">
        <v>317</v>
      </c>
      <c r="K1308" s="1" t="s">
        <v>383</v>
      </c>
      <c r="L1308" s="1">
        <v>3</v>
      </c>
      <c r="M1308" s="1">
        <v>1</v>
      </c>
      <c r="N1308" s="1" t="s">
        <v>384</v>
      </c>
      <c r="O1308" s="1" t="s">
        <v>385</v>
      </c>
      <c r="P1308" s="1">
        <v>0</v>
      </c>
      <c r="Q1308" s="8">
        <v>149571</v>
      </c>
      <c r="R1308" s="8">
        <v>9247</v>
      </c>
      <c r="S1308" s="8">
        <v>19516</v>
      </c>
      <c r="T1308" s="8" t="s">
        <v>386</v>
      </c>
      <c r="U1308" s="9">
        <f>IF(R1308&gt;0,Q1308/R1308,"")</f>
        <v>16.17508381096572</v>
      </c>
      <c r="V1308" s="10">
        <f>SUMIFS(fct_world_monthly!$J$2:$J$361,fct_world_monthly!$C$2:$C$361,C1308,fct_world_monthly!$F$2:$F$361,F1308)</f>
        <v>28932285</v>
      </c>
      <c r="W1308" s="11">
        <f>IF(V1308&gt;0,Q1308/V1308,"")</f>
        <v>5.1696919202890469E-3</v>
      </c>
      <c r="X1308" s="1" t="s">
        <v>232</v>
      </c>
      <c r="Y1308" s="1" t="s">
        <v>166</v>
      </c>
      <c r="Z1308" s="19">
        <f>IF(U1308="","",SUMIFS(Unit_Value_Review_QC!$K$10:$K$53,Unit_Value_Review_QC!$I$10:$I$53,"PARTNER|"&amp;F1308&amp;"|"&amp;I1308))</f>
        <v>29.259592038236608</v>
      </c>
      <c r="AA1308" s="20">
        <f>IFERROR(U1308/Z1308,"")</f>
        <v>0.55281303272540594</v>
      </c>
      <c r="AB1308" s="4" t="str">
        <f>IF(OR(N1308&lt;&gt;"REPORTED",U1308=""),"NOT_APPLICABLE",IF(OR(AA1308&lt;Unit_Value_Review_QC!$I$6,AA1308&gt;Unit_Value_Review_QC!$I$5),"REVIEW","WITHIN_BAND"))</f>
        <v>WITHIN_BAND</v>
      </c>
    </row>
    <row r="1309" spans="1:28">
      <c r="A1309" s="1" t="s">
        <v>1695</v>
      </c>
      <c r="B1309" s="6">
        <v>44440</v>
      </c>
      <c r="C1309" s="1">
        <v>202109</v>
      </c>
      <c r="D1309" s="1">
        <v>2021</v>
      </c>
      <c r="E1309" s="1">
        <v>9</v>
      </c>
      <c r="F1309" s="4" t="s">
        <v>271</v>
      </c>
      <c r="G1309" s="4" t="s">
        <v>273</v>
      </c>
      <c r="H1309" s="1">
        <v>690</v>
      </c>
      <c r="I1309" s="4" t="s">
        <v>319</v>
      </c>
      <c r="J1309" s="1" t="s">
        <v>320</v>
      </c>
      <c r="K1309" s="1" t="s">
        <v>383</v>
      </c>
      <c r="L1309" s="1">
        <v>3</v>
      </c>
      <c r="M1309" s="1">
        <v>1</v>
      </c>
      <c r="N1309" s="1" t="s">
        <v>384</v>
      </c>
      <c r="O1309" s="1" t="s">
        <v>385</v>
      </c>
      <c r="P1309" s="1">
        <v>0</v>
      </c>
      <c r="Q1309" s="8">
        <v>517095</v>
      </c>
      <c r="R1309" s="8">
        <v>26004</v>
      </c>
      <c r="S1309" s="8">
        <v>86142</v>
      </c>
      <c r="T1309" s="8" t="s">
        <v>386</v>
      </c>
      <c r="U1309" s="9">
        <f>IF(R1309&gt;0,Q1309/R1309,"")</f>
        <v>19.885209967697278</v>
      </c>
      <c r="V1309" s="10">
        <f>SUMIFS(fct_world_monthly!$J$2:$J$361,fct_world_monthly!$C$2:$C$361,C1309,fct_world_monthly!$F$2:$F$361,F1309)</f>
        <v>28932285</v>
      </c>
      <c r="W1309" s="11">
        <f>IF(V1309&gt;0,Q1309/V1309,"")</f>
        <v>1.787259457730352E-2</v>
      </c>
      <c r="X1309" s="1" t="s">
        <v>232</v>
      </c>
      <c r="Y1309" s="1" t="s">
        <v>166</v>
      </c>
      <c r="Z1309" s="19">
        <f>IF(U1309="","",SUMIFS(Unit_Value_Review_QC!$K$10:$K$53,Unit_Value_Review_QC!$I$10:$I$53,"PARTNER|"&amp;F1309&amp;"|"&amp;I1309))</f>
        <v>24.149636282520802</v>
      </c>
      <c r="AA1309" s="20">
        <f>IFERROR(U1309/Z1309,"")</f>
        <v>0.82341654073233139</v>
      </c>
      <c r="AB1309" s="4" t="str">
        <f>IF(OR(N1309&lt;&gt;"REPORTED",U1309=""),"NOT_APPLICABLE",IF(OR(AA1309&lt;Unit_Value_Review_QC!$I$6,AA1309&gt;Unit_Value_Review_QC!$I$5),"REVIEW","WITHIN_BAND"))</f>
        <v>WITHIN_BAND</v>
      </c>
    </row>
    <row r="1310" spans="1:28">
      <c r="A1310" s="1" t="s">
        <v>1696</v>
      </c>
      <c r="B1310" s="6">
        <v>44440</v>
      </c>
      <c r="C1310" s="1">
        <v>202109</v>
      </c>
      <c r="D1310" s="1">
        <v>2021</v>
      </c>
      <c r="E1310" s="1">
        <v>9</v>
      </c>
      <c r="F1310" s="4" t="s">
        <v>271</v>
      </c>
      <c r="G1310" s="4" t="s">
        <v>273</v>
      </c>
      <c r="H1310" s="1">
        <v>696</v>
      </c>
      <c r="I1310" s="4" t="s">
        <v>322</v>
      </c>
      <c r="J1310" s="1" t="s">
        <v>323</v>
      </c>
      <c r="K1310" s="1" t="s">
        <v>383</v>
      </c>
      <c r="L1310" s="1">
        <v>3</v>
      </c>
      <c r="M1310" s="1">
        <v>1</v>
      </c>
      <c r="N1310" s="1" t="s">
        <v>384</v>
      </c>
      <c r="O1310" s="1" t="s">
        <v>385</v>
      </c>
      <c r="P1310" s="1">
        <v>0</v>
      </c>
      <c r="Q1310" s="8">
        <v>143602</v>
      </c>
      <c r="R1310" s="8">
        <v>8299</v>
      </c>
      <c r="S1310" s="8">
        <v>14033</v>
      </c>
      <c r="T1310" s="8" t="s">
        <v>386</v>
      </c>
      <c r="U1310" s="9">
        <f>IF(R1310&gt;0,Q1310/R1310,"")</f>
        <v>17.303530545848897</v>
      </c>
      <c r="V1310" s="10">
        <f>SUMIFS(fct_world_monthly!$J$2:$J$361,fct_world_monthly!$C$2:$C$361,C1310,fct_world_monthly!$F$2:$F$361,F1310)</f>
        <v>28932285</v>
      </c>
      <c r="W1310" s="11">
        <f>IF(V1310&gt;0,Q1310/V1310,"")</f>
        <v>4.9633826018235334E-3</v>
      </c>
      <c r="X1310" s="1" t="s">
        <v>232</v>
      </c>
      <c r="Y1310" s="1" t="s">
        <v>166</v>
      </c>
      <c r="Z1310" s="19">
        <f>IF(U1310="","",SUMIFS(Unit_Value_Review_QC!$K$10:$K$53,Unit_Value_Review_QC!$I$10:$I$53,"PARTNER|"&amp;F1310&amp;"|"&amp;I1310))</f>
        <v>19.130986055641273</v>
      </c>
      <c r="AA1310" s="20">
        <f>IFERROR(U1310/Z1310,"")</f>
        <v>0.90447666918593028</v>
      </c>
      <c r="AB1310" s="4" t="str">
        <f>IF(OR(N1310&lt;&gt;"REPORTED",U1310=""),"NOT_APPLICABLE",IF(OR(AA1310&lt;Unit_Value_Review_QC!$I$6,AA1310&gt;Unit_Value_Review_QC!$I$5),"REVIEW","WITHIN_BAND"))</f>
        <v>WITHIN_BAND</v>
      </c>
    </row>
    <row r="1311" spans="1:28">
      <c r="A1311" s="1" t="s">
        <v>1697</v>
      </c>
      <c r="B1311" s="6">
        <v>44440</v>
      </c>
      <c r="C1311" s="1">
        <v>202109</v>
      </c>
      <c r="D1311" s="1">
        <v>2021</v>
      </c>
      <c r="E1311" s="1">
        <v>9</v>
      </c>
      <c r="F1311" s="4" t="s">
        <v>271</v>
      </c>
      <c r="G1311" s="4" t="s">
        <v>273</v>
      </c>
      <c r="H1311" s="1">
        <v>720</v>
      </c>
      <c r="I1311" s="4" t="s">
        <v>325</v>
      </c>
      <c r="J1311" s="1" t="s">
        <v>326</v>
      </c>
      <c r="K1311" s="1" t="s">
        <v>383</v>
      </c>
      <c r="L1311" s="1">
        <v>3</v>
      </c>
      <c r="M1311" s="1">
        <v>1</v>
      </c>
      <c r="N1311" s="1" t="s">
        <v>384</v>
      </c>
      <c r="O1311" s="1" t="s">
        <v>385</v>
      </c>
      <c r="P1311" s="1">
        <v>0</v>
      </c>
      <c r="Q1311" s="8">
        <v>7180790</v>
      </c>
      <c r="R1311" s="8">
        <v>817187</v>
      </c>
      <c r="S1311" s="8">
        <v>846812</v>
      </c>
      <c r="T1311" s="8" t="s">
        <v>386</v>
      </c>
      <c r="U1311" s="9">
        <f>IF(R1311&gt;0,Q1311/R1311,"")</f>
        <v>8.7872053764927731</v>
      </c>
      <c r="V1311" s="10">
        <f>SUMIFS(fct_world_monthly!$J$2:$J$361,fct_world_monthly!$C$2:$C$361,C1311,fct_world_monthly!$F$2:$F$361,F1311)</f>
        <v>28932285</v>
      </c>
      <c r="W1311" s="11">
        <f>IF(V1311&gt;0,Q1311/V1311,"")</f>
        <v>0.24819297888155048</v>
      </c>
      <c r="X1311" s="1" t="s">
        <v>232</v>
      </c>
      <c r="Y1311" s="1" t="s">
        <v>166</v>
      </c>
      <c r="Z1311" s="19">
        <f>IF(U1311="","",SUMIFS(Unit_Value_Review_QC!$K$10:$K$53,Unit_Value_Review_QC!$I$10:$I$53,"PARTNER|"&amp;F1311&amp;"|"&amp;I1311))</f>
        <v>27.635683246354834</v>
      </c>
      <c r="AA1311" s="20">
        <f>IFERROR(U1311/Z1311,"")</f>
        <v>0.31796591740324753</v>
      </c>
      <c r="AB1311" s="4" t="str">
        <f>IF(OR(N1311&lt;&gt;"REPORTED",U1311=""),"NOT_APPLICABLE",IF(OR(AA1311&lt;Unit_Value_Review_QC!$I$6,AA1311&gt;Unit_Value_Review_QC!$I$5),"REVIEW","WITHIN_BAND"))</f>
        <v>REVIEW</v>
      </c>
    </row>
    <row r="1312" spans="1:28">
      <c r="A1312" s="1" t="s">
        <v>1698</v>
      </c>
      <c r="B1312" s="6">
        <v>44440</v>
      </c>
      <c r="C1312" s="1">
        <v>202109</v>
      </c>
      <c r="D1312" s="1">
        <v>2021</v>
      </c>
      <c r="E1312" s="1">
        <v>9</v>
      </c>
      <c r="F1312" s="4" t="s">
        <v>278</v>
      </c>
      <c r="G1312" s="4" t="s">
        <v>279</v>
      </c>
      <c r="H1312" s="1">
        <v>52</v>
      </c>
      <c r="I1312" s="4" t="s">
        <v>296</v>
      </c>
      <c r="J1312" s="1" t="s">
        <v>297</v>
      </c>
      <c r="K1312" s="1" t="s">
        <v>383</v>
      </c>
      <c r="L1312" s="1">
        <v>3</v>
      </c>
      <c r="M1312" s="1">
        <v>1</v>
      </c>
      <c r="N1312" s="1" t="s">
        <v>384</v>
      </c>
      <c r="O1312" s="1" t="s">
        <v>385</v>
      </c>
      <c r="P1312" s="1">
        <v>0</v>
      </c>
      <c r="Q1312" s="8">
        <v>1375799</v>
      </c>
      <c r="R1312" s="8">
        <v>59605</v>
      </c>
      <c r="S1312" s="8">
        <v>178116</v>
      </c>
      <c r="T1312" s="8" t="s">
        <v>386</v>
      </c>
      <c r="U1312" s="9">
        <f>IF(R1312&gt;0,Q1312/R1312,"")</f>
        <v>23.08193943461119</v>
      </c>
      <c r="V1312" s="10">
        <f>SUMIFS(fct_world_monthly!$J$2:$J$361,fct_world_monthly!$C$2:$C$361,C1312,fct_world_monthly!$F$2:$F$361,F1312)</f>
        <v>18925295</v>
      </c>
      <c r="W1312" s="11">
        <f>IF(V1312&gt;0,Q1312/V1312,"")</f>
        <v>7.2696304073463586E-2</v>
      </c>
      <c r="X1312" s="1" t="s">
        <v>232</v>
      </c>
      <c r="Y1312" s="1" t="s">
        <v>166</v>
      </c>
      <c r="Z1312" s="19">
        <f>IF(U1312="","",SUMIFS(Unit_Value_Review_QC!$K$10:$K$53,Unit_Value_Review_QC!$I$10:$I$53,"PARTNER|"&amp;F1312&amp;"|"&amp;I1312))</f>
        <v>35.036766549381447</v>
      </c>
      <c r="AA1312" s="20">
        <f>IFERROR(U1312/Z1312,"")</f>
        <v>0.6587919408053563</v>
      </c>
      <c r="AB1312" s="4" t="str">
        <f>IF(OR(N1312&lt;&gt;"REPORTED",U1312=""),"NOT_APPLICABLE",IF(OR(AA1312&lt;Unit_Value_Review_QC!$I$6,AA1312&gt;Unit_Value_Review_QC!$I$5),"REVIEW","WITHIN_BAND"))</f>
        <v>WITHIN_BAND</v>
      </c>
    </row>
    <row r="1313" spans="1:28">
      <c r="A1313" s="1" t="s">
        <v>1699</v>
      </c>
      <c r="B1313" s="6">
        <v>44440</v>
      </c>
      <c r="C1313" s="1">
        <v>202109</v>
      </c>
      <c r="D1313" s="1">
        <v>2021</v>
      </c>
      <c r="E1313" s="1">
        <v>9</v>
      </c>
      <c r="F1313" s="4" t="s">
        <v>278</v>
      </c>
      <c r="G1313" s="4" t="s">
        <v>279</v>
      </c>
      <c r="H1313" s="1">
        <v>204</v>
      </c>
      <c r="I1313" s="4" t="s">
        <v>301</v>
      </c>
      <c r="J1313" s="1" t="s">
        <v>302</v>
      </c>
      <c r="K1313" s="1" t="s">
        <v>383</v>
      </c>
      <c r="L1313" s="1">
        <v>3</v>
      </c>
      <c r="M1313" s="1">
        <v>1</v>
      </c>
      <c r="N1313" s="1" t="s">
        <v>384</v>
      </c>
      <c r="O1313" s="1" t="s">
        <v>385</v>
      </c>
      <c r="P1313" s="1">
        <v>0</v>
      </c>
      <c r="Q1313" s="8">
        <v>171704</v>
      </c>
      <c r="R1313" s="8">
        <v>6337</v>
      </c>
      <c r="S1313" s="8">
        <v>20153</v>
      </c>
      <c r="T1313" s="8" t="s">
        <v>386</v>
      </c>
      <c r="U1313" s="9">
        <f>IF(R1313&gt;0,Q1313/R1313,"")</f>
        <v>27.095471043080323</v>
      </c>
      <c r="V1313" s="10">
        <f>SUMIFS(fct_world_monthly!$J$2:$J$361,fct_world_monthly!$C$2:$C$361,C1313,fct_world_monthly!$F$2:$F$361,F1313)</f>
        <v>18925295</v>
      </c>
      <c r="W1313" s="11">
        <f>IF(V1313&gt;0,Q1313/V1313,"")</f>
        <v>9.0727251543503019E-3</v>
      </c>
      <c r="X1313" s="1" t="s">
        <v>232</v>
      </c>
      <c r="Y1313" s="1" t="s">
        <v>166</v>
      </c>
      <c r="Z1313" s="19">
        <f>IF(U1313="","",SUMIFS(Unit_Value_Review_QC!$K$10:$K$53,Unit_Value_Review_QC!$I$10:$I$53,"PARTNER|"&amp;F1313&amp;"|"&amp;I1313))</f>
        <v>33.195880622110131</v>
      </c>
      <c r="AA1313" s="20">
        <f>IFERROR(U1313/Z1313,"")</f>
        <v>0.81622992176424969</v>
      </c>
      <c r="AB1313" s="4" t="str">
        <f>IF(OR(N1313&lt;&gt;"REPORTED",U1313=""),"NOT_APPLICABLE",IF(OR(AA1313&lt;Unit_Value_Review_QC!$I$6,AA1313&gt;Unit_Value_Review_QC!$I$5),"REVIEW","WITHIN_BAND"))</f>
        <v>WITHIN_BAND</v>
      </c>
    </row>
    <row r="1314" spans="1:28">
      <c r="A1314" s="1" t="s">
        <v>1700</v>
      </c>
      <c r="B1314" s="6">
        <v>44440</v>
      </c>
      <c r="C1314" s="1">
        <v>202109</v>
      </c>
      <c r="D1314" s="1">
        <v>2021</v>
      </c>
      <c r="E1314" s="1">
        <v>9</v>
      </c>
      <c r="F1314" s="4" t="s">
        <v>278</v>
      </c>
      <c r="G1314" s="4" t="s">
        <v>279</v>
      </c>
      <c r="H1314" s="1">
        <v>662</v>
      </c>
      <c r="I1314" s="4" t="s">
        <v>304</v>
      </c>
      <c r="J1314" s="1" t="s">
        <v>305</v>
      </c>
      <c r="K1314" s="1" t="s">
        <v>383</v>
      </c>
      <c r="L1314" s="1">
        <v>3</v>
      </c>
      <c r="M1314" s="1">
        <v>1</v>
      </c>
      <c r="N1314" s="1" t="s">
        <v>384</v>
      </c>
      <c r="O1314" s="1" t="s">
        <v>385</v>
      </c>
      <c r="P1314" s="1">
        <v>0</v>
      </c>
      <c r="Q1314" s="8">
        <v>54988</v>
      </c>
      <c r="R1314" s="8">
        <v>5330</v>
      </c>
      <c r="S1314" s="8">
        <v>9841</v>
      </c>
      <c r="T1314" s="8" t="s">
        <v>386</v>
      </c>
      <c r="U1314" s="9">
        <f>IF(R1314&gt;0,Q1314/R1314,"")</f>
        <v>10.316697936210131</v>
      </c>
      <c r="V1314" s="10">
        <f>SUMIFS(fct_world_monthly!$J$2:$J$361,fct_world_monthly!$C$2:$C$361,C1314,fct_world_monthly!$F$2:$F$361,F1314)</f>
        <v>18925295</v>
      </c>
      <c r="W1314" s="11">
        <f>IF(V1314&gt;0,Q1314/V1314,"")</f>
        <v>2.9055293457777012E-3</v>
      </c>
      <c r="X1314" s="1" t="s">
        <v>232</v>
      </c>
      <c r="Y1314" s="1" t="s">
        <v>166</v>
      </c>
      <c r="Z1314" s="19">
        <f>IF(U1314="","",SUMIFS(Unit_Value_Review_QC!$K$10:$K$53,Unit_Value_Review_QC!$I$10:$I$53,"PARTNER|"&amp;F1314&amp;"|"&amp;I1314))</f>
        <v>11.552282298889692</v>
      </c>
      <c r="AA1314" s="20">
        <f>IFERROR(U1314/Z1314,"")</f>
        <v>0.89304413355633505</v>
      </c>
      <c r="AB1314" s="4" t="str">
        <f>IF(OR(N1314&lt;&gt;"REPORTED",U1314=""),"NOT_APPLICABLE",IF(OR(AA1314&lt;Unit_Value_Review_QC!$I$6,AA1314&gt;Unit_Value_Review_QC!$I$5),"REVIEW","WITHIN_BAND"))</f>
        <v>WITHIN_BAND</v>
      </c>
    </row>
    <row r="1315" spans="1:28">
      <c r="A1315" s="1" t="s">
        <v>1701</v>
      </c>
      <c r="B1315" s="6">
        <v>44440</v>
      </c>
      <c r="C1315" s="1">
        <v>202109</v>
      </c>
      <c r="D1315" s="1">
        <v>2021</v>
      </c>
      <c r="E1315" s="1">
        <v>9</v>
      </c>
      <c r="F1315" s="4" t="s">
        <v>278</v>
      </c>
      <c r="G1315" s="4" t="s">
        <v>279</v>
      </c>
      <c r="H1315" s="1">
        <v>664</v>
      </c>
      <c r="I1315" s="4" t="s">
        <v>307</v>
      </c>
      <c r="J1315" s="1" t="s">
        <v>308</v>
      </c>
      <c r="K1315" s="1" t="s">
        <v>383</v>
      </c>
      <c r="L1315" s="1">
        <v>3</v>
      </c>
      <c r="M1315" s="1">
        <v>1</v>
      </c>
      <c r="N1315" s="1" t="s">
        <v>384</v>
      </c>
      <c r="O1315" s="1" t="s">
        <v>385</v>
      </c>
      <c r="P1315" s="1">
        <v>0</v>
      </c>
      <c r="Q1315" s="8">
        <v>1816269</v>
      </c>
      <c r="R1315" s="8">
        <v>93818</v>
      </c>
      <c r="S1315" s="8">
        <v>264474</v>
      </c>
      <c r="T1315" s="8" t="s">
        <v>386</v>
      </c>
      <c r="U1315" s="9">
        <f>IF(R1315&gt;0,Q1315/R1315,"")</f>
        <v>19.359493913747894</v>
      </c>
      <c r="V1315" s="10">
        <f>SUMIFS(fct_world_monthly!$J$2:$J$361,fct_world_monthly!$C$2:$C$361,C1315,fct_world_monthly!$F$2:$F$361,F1315)</f>
        <v>18925295</v>
      </c>
      <c r="W1315" s="11">
        <f>IF(V1315&gt;0,Q1315/V1315,"")</f>
        <v>9.5970445903221055E-2</v>
      </c>
      <c r="X1315" s="1" t="s">
        <v>232</v>
      </c>
      <c r="Y1315" s="1" t="s">
        <v>166</v>
      </c>
      <c r="Z1315" s="19">
        <f>IF(U1315="","",SUMIFS(Unit_Value_Review_QC!$K$10:$K$53,Unit_Value_Review_QC!$I$10:$I$53,"PARTNER|"&amp;F1315&amp;"|"&amp;I1315))</f>
        <v>20.753901094655859</v>
      </c>
      <c r="AA1315" s="20">
        <f>IFERROR(U1315/Z1315,"")</f>
        <v>0.9328122855289589</v>
      </c>
      <c r="AB1315" s="4" t="str">
        <f>IF(OR(N1315&lt;&gt;"REPORTED",U1315=""),"NOT_APPLICABLE",IF(OR(AA1315&lt;Unit_Value_Review_QC!$I$6,AA1315&gt;Unit_Value_Review_QC!$I$5),"REVIEW","WITHIN_BAND"))</f>
        <v>WITHIN_BAND</v>
      </c>
    </row>
    <row r="1316" spans="1:28">
      <c r="A1316" s="1" t="s">
        <v>1702</v>
      </c>
      <c r="B1316" s="6">
        <v>44440</v>
      </c>
      <c r="C1316" s="1">
        <v>202109</v>
      </c>
      <c r="D1316" s="1">
        <v>2021</v>
      </c>
      <c r="E1316" s="1">
        <v>9</v>
      </c>
      <c r="F1316" s="4" t="s">
        <v>278</v>
      </c>
      <c r="G1316" s="4" t="s">
        <v>279</v>
      </c>
      <c r="H1316" s="1">
        <v>666</v>
      </c>
      <c r="I1316" s="4" t="s">
        <v>310</v>
      </c>
      <c r="J1316" s="1" t="s">
        <v>311</v>
      </c>
      <c r="K1316" s="1" t="s">
        <v>383</v>
      </c>
      <c r="L1316" s="1">
        <v>3</v>
      </c>
      <c r="M1316" s="1">
        <v>1</v>
      </c>
      <c r="N1316" s="1" t="s">
        <v>384</v>
      </c>
      <c r="O1316" s="1" t="s">
        <v>385</v>
      </c>
      <c r="P1316" s="1">
        <v>0</v>
      </c>
      <c r="Q1316" s="8">
        <v>4418601</v>
      </c>
      <c r="R1316" s="8">
        <v>403778</v>
      </c>
      <c r="S1316" s="8">
        <v>999015</v>
      </c>
      <c r="T1316" s="8" t="s">
        <v>386</v>
      </c>
      <c r="U1316" s="9">
        <f>IF(R1316&gt;0,Q1316/R1316,"")</f>
        <v>10.943144500195652</v>
      </c>
      <c r="V1316" s="10">
        <f>SUMIFS(fct_world_monthly!$J$2:$J$361,fct_world_monthly!$C$2:$C$361,C1316,fct_world_monthly!$F$2:$F$361,F1316)</f>
        <v>18925295</v>
      </c>
      <c r="W1316" s="11">
        <f>IF(V1316&gt;0,Q1316/V1316,"")</f>
        <v>0.23347593789158902</v>
      </c>
      <c r="X1316" s="1" t="s">
        <v>232</v>
      </c>
      <c r="Y1316" s="1" t="s">
        <v>166</v>
      </c>
      <c r="Z1316" s="19">
        <f>IF(U1316="","",SUMIFS(Unit_Value_Review_QC!$K$10:$K$53,Unit_Value_Review_QC!$I$10:$I$53,"PARTNER|"&amp;F1316&amp;"|"&amp;I1316))</f>
        <v>16.653214733323903</v>
      </c>
      <c r="AA1316" s="20">
        <f>IFERROR(U1316/Z1316,"")</f>
        <v>0.65711904130425225</v>
      </c>
      <c r="AB1316" s="4" t="str">
        <f>IF(OR(N1316&lt;&gt;"REPORTED",U1316=""),"NOT_APPLICABLE",IF(OR(AA1316&lt;Unit_Value_Review_QC!$I$6,AA1316&gt;Unit_Value_Review_QC!$I$5),"REVIEW","WITHIN_BAND"))</f>
        <v>WITHIN_BAND</v>
      </c>
    </row>
    <row r="1317" spans="1:28">
      <c r="A1317" s="1" t="s">
        <v>1703</v>
      </c>
      <c r="B1317" s="6">
        <v>44440</v>
      </c>
      <c r="C1317" s="1">
        <v>202109</v>
      </c>
      <c r="D1317" s="1">
        <v>2021</v>
      </c>
      <c r="E1317" s="1">
        <v>9</v>
      </c>
      <c r="F1317" s="4" t="s">
        <v>278</v>
      </c>
      <c r="G1317" s="4" t="s">
        <v>279</v>
      </c>
      <c r="H1317" s="1">
        <v>669</v>
      </c>
      <c r="I1317" s="4" t="s">
        <v>313</v>
      </c>
      <c r="J1317" s="1" t="s">
        <v>314</v>
      </c>
      <c r="K1317" s="1" t="s">
        <v>383</v>
      </c>
      <c r="L1317" s="1">
        <v>3</v>
      </c>
      <c r="M1317" s="1">
        <v>1</v>
      </c>
      <c r="N1317" s="1" t="s">
        <v>384</v>
      </c>
      <c r="O1317" s="1" t="s">
        <v>385</v>
      </c>
      <c r="P1317" s="1">
        <v>0</v>
      </c>
      <c r="Q1317" s="8">
        <v>294139</v>
      </c>
      <c r="R1317" s="8">
        <v>11798</v>
      </c>
      <c r="S1317" s="8">
        <v>34102</v>
      </c>
      <c r="T1317" s="8" t="s">
        <v>386</v>
      </c>
      <c r="U1317" s="9">
        <f>IF(R1317&gt;0,Q1317/R1317,"")</f>
        <v>24.931259535514496</v>
      </c>
      <c r="V1317" s="10">
        <f>SUMIFS(fct_world_monthly!$J$2:$J$361,fct_world_monthly!$C$2:$C$361,C1317,fct_world_monthly!$F$2:$F$361,F1317)</f>
        <v>18925295</v>
      </c>
      <c r="W1317" s="11">
        <f>IF(V1317&gt;0,Q1317/V1317,"")</f>
        <v>1.5542109119038831E-2</v>
      </c>
      <c r="X1317" s="1" t="s">
        <v>232</v>
      </c>
      <c r="Y1317" s="1" t="s">
        <v>166</v>
      </c>
      <c r="Z1317" s="19">
        <f>IF(U1317="","",SUMIFS(Unit_Value_Review_QC!$K$10:$K$53,Unit_Value_Review_QC!$I$10:$I$53,"PARTNER|"&amp;F1317&amp;"|"&amp;I1317))</f>
        <v>20.668787815742178</v>
      </c>
      <c r="AA1317" s="20">
        <f>IFERROR(U1317/Z1317,"")</f>
        <v>1.2062274651891221</v>
      </c>
      <c r="AB1317" s="4" t="str">
        <f>IF(OR(N1317&lt;&gt;"REPORTED",U1317=""),"NOT_APPLICABLE",IF(OR(AA1317&lt;Unit_Value_Review_QC!$I$6,AA1317&gt;Unit_Value_Review_QC!$I$5),"REVIEW","WITHIN_BAND"))</f>
        <v>WITHIN_BAND</v>
      </c>
    </row>
    <row r="1318" spans="1:28">
      <c r="A1318" s="1" t="s">
        <v>1704</v>
      </c>
      <c r="B1318" s="6">
        <v>44440</v>
      </c>
      <c r="C1318" s="1">
        <v>202109</v>
      </c>
      <c r="D1318" s="1">
        <v>2021</v>
      </c>
      <c r="E1318" s="1">
        <v>9</v>
      </c>
      <c r="F1318" s="4" t="s">
        <v>278</v>
      </c>
      <c r="G1318" s="4" t="s">
        <v>279</v>
      </c>
      <c r="H1318" s="1">
        <v>676</v>
      </c>
      <c r="I1318" s="4" t="s">
        <v>316</v>
      </c>
      <c r="J1318" s="1" t="s">
        <v>317</v>
      </c>
      <c r="K1318" s="1" t="s">
        <v>383</v>
      </c>
      <c r="L1318" s="1">
        <v>3</v>
      </c>
      <c r="M1318" s="1">
        <v>0</v>
      </c>
      <c r="N1318" s="1" t="s">
        <v>998</v>
      </c>
      <c r="O1318" s="1"/>
      <c r="P1318" s="1">
        <v>0</v>
      </c>
      <c r="Q1318" s="8">
        <v>0</v>
      </c>
      <c r="R1318" s="8">
        <v>0</v>
      </c>
      <c r="S1318" s="8">
        <v>0</v>
      </c>
      <c r="T1318" s="8" t="s">
        <v>999</v>
      </c>
      <c r="U1318" s="9" t="str">
        <f>IF(R1318&gt;0,Q1318/R1318,"")</f>
        <v/>
      </c>
      <c r="V1318" s="10">
        <f>SUMIFS(fct_world_monthly!$J$2:$J$361,fct_world_monthly!$C$2:$C$361,C1318,fct_world_monthly!$F$2:$F$361,F1318)</f>
        <v>18925295</v>
      </c>
      <c r="W1318" s="11">
        <f>IF(V1318&gt;0,Q1318/V1318,"")</f>
        <v>0</v>
      </c>
      <c r="X1318" s="1" t="s">
        <v>232</v>
      </c>
      <c r="Y1318" s="1" t="s">
        <v>166</v>
      </c>
      <c r="Z1318" s="19" t="str">
        <f>IF(U1318="","",SUMIFS(Unit_Value_Review_QC!$K$10:$K$53,Unit_Value_Review_QC!$I$10:$I$53,"PARTNER|"&amp;F1318&amp;"|"&amp;I1318))</f>
        <v/>
      </c>
      <c r="AA1318" s="20" t="str">
        <f>IFERROR(U1318/Z1318,"")</f>
        <v/>
      </c>
      <c r="AB1318" s="4" t="str">
        <f>IF(OR(N1318&lt;&gt;"REPORTED",U1318=""),"NOT_APPLICABLE",IF(OR(AA1318&lt;Unit_Value_Review_QC!$I$6,AA1318&gt;Unit_Value_Review_QC!$I$5),"REVIEW","WITHIN_BAND"))</f>
        <v>NOT_APPLICABLE</v>
      </c>
    </row>
    <row r="1319" spans="1:28">
      <c r="A1319" s="1" t="s">
        <v>1705</v>
      </c>
      <c r="B1319" s="6">
        <v>44440</v>
      </c>
      <c r="C1319" s="1">
        <v>202109</v>
      </c>
      <c r="D1319" s="1">
        <v>2021</v>
      </c>
      <c r="E1319" s="1">
        <v>9</v>
      </c>
      <c r="F1319" s="4" t="s">
        <v>278</v>
      </c>
      <c r="G1319" s="4" t="s">
        <v>279</v>
      </c>
      <c r="H1319" s="1">
        <v>690</v>
      </c>
      <c r="I1319" s="4" t="s">
        <v>319</v>
      </c>
      <c r="J1319" s="1" t="s">
        <v>320</v>
      </c>
      <c r="K1319" s="1" t="s">
        <v>383</v>
      </c>
      <c r="L1319" s="1">
        <v>3</v>
      </c>
      <c r="M1319" s="1">
        <v>1</v>
      </c>
      <c r="N1319" s="1" t="s">
        <v>384</v>
      </c>
      <c r="O1319" s="1" t="s">
        <v>385</v>
      </c>
      <c r="P1319" s="1">
        <v>0</v>
      </c>
      <c r="Q1319" s="8">
        <v>960694</v>
      </c>
      <c r="R1319" s="8">
        <v>34879</v>
      </c>
      <c r="S1319" s="8">
        <v>106821</v>
      </c>
      <c r="T1319" s="8" t="s">
        <v>386</v>
      </c>
      <c r="U1319" s="9">
        <f>IF(R1319&gt;0,Q1319/R1319,"")</f>
        <v>27.543622236876057</v>
      </c>
      <c r="V1319" s="10">
        <f>SUMIFS(fct_world_monthly!$J$2:$J$361,fct_world_monthly!$C$2:$C$361,C1319,fct_world_monthly!$F$2:$F$361,F1319)</f>
        <v>18925295</v>
      </c>
      <c r="W1319" s="11">
        <f>IF(V1319&gt;0,Q1319/V1319,"")</f>
        <v>5.0762431972658811E-2</v>
      </c>
      <c r="X1319" s="1" t="s">
        <v>232</v>
      </c>
      <c r="Y1319" s="1" t="s">
        <v>166</v>
      </c>
      <c r="Z1319" s="19">
        <f>IF(U1319="","",SUMIFS(Unit_Value_Review_QC!$K$10:$K$53,Unit_Value_Review_QC!$I$10:$I$53,"PARTNER|"&amp;F1319&amp;"|"&amp;I1319))</f>
        <v>28.158453665195097</v>
      </c>
      <c r="AA1319" s="20">
        <f>IFERROR(U1319/Z1319,"")</f>
        <v>0.97816529857678247</v>
      </c>
      <c r="AB1319" s="4" t="str">
        <f>IF(OR(N1319&lt;&gt;"REPORTED",U1319=""),"NOT_APPLICABLE",IF(OR(AA1319&lt;Unit_Value_Review_QC!$I$6,AA1319&gt;Unit_Value_Review_QC!$I$5),"REVIEW","WITHIN_BAND"))</f>
        <v>WITHIN_BAND</v>
      </c>
    </row>
    <row r="1320" spans="1:28">
      <c r="A1320" s="1" t="s">
        <v>1706</v>
      </c>
      <c r="B1320" s="6">
        <v>44440</v>
      </c>
      <c r="C1320" s="1">
        <v>202109</v>
      </c>
      <c r="D1320" s="1">
        <v>2021</v>
      </c>
      <c r="E1320" s="1">
        <v>9</v>
      </c>
      <c r="F1320" s="4" t="s">
        <v>278</v>
      </c>
      <c r="G1320" s="4" t="s">
        <v>279</v>
      </c>
      <c r="H1320" s="1">
        <v>696</v>
      </c>
      <c r="I1320" s="4" t="s">
        <v>322</v>
      </c>
      <c r="J1320" s="1" t="s">
        <v>323</v>
      </c>
      <c r="K1320" s="1" t="s">
        <v>383</v>
      </c>
      <c r="L1320" s="1">
        <v>3</v>
      </c>
      <c r="M1320" s="1">
        <v>1</v>
      </c>
      <c r="N1320" s="1" t="s">
        <v>384</v>
      </c>
      <c r="O1320" s="1" t="s">
        <v>385</v>
      </c>
      <c r="P1320" s="1">
        <v>0</v>
      </c>
      <c r="Q1320" s="8">
        <v>617350</v>
      </c>
      <c r="R1320" s="8">
        <v>30187</v>
      </c>
      <c r="S1320" s="8">
        <v>102409</v>
      </c>
      <c r="T1320" s="8" t="s">
        <v>386</v>
      </c>
      <c r="U1320" s="9">
        <f>IF(R1320&gt;0,Q1320/R1320,"")</f>
        <v>20.450856328883294</v>
      </c>
      <c r="V1320" s="10">
        <f>SUMIFS(fct_world_monthly!$J$2:$J$361,fct_world_monthly!$C$2:$C$361,C1320,fct_world_monthly!$F$2:$F$361,F1320)</f>
        <v>18925295</v>
      </c>
      <c r="W1320" s="11">
        <f>IF(V1320&gt;0,Q1320/V1320,"")</f>
        <v>3.2620363381389829E-2</v>
      </c>
      <c r="X1320" s="1" t="s">
        <v>232</v>
      </c>
      <c r="Y1320" s="1" t="s">
        <v>166</v>
      </c>
      <c r="Z1320" s="19">
        <f>IF(U1320="","",SUMIFS(Unit_Value_Review_QC!$K$10:$K$53,Unit_Value_Review_QC!$I$10:$I$53,"PARTNER|"&amp;F1320&amp;"|"&amp;I1320))</f>
        <v>25.266638688646662</v>
      </c>
      <c r="AA1320" s="20">
        <f>IFERROR(U1320/Z1320,"")</f>
        <v>0.80940154251988827</v>
      </c>
      <c r="AB1320" s="4" t="str">
        <f>IF(OR(N1320&lt;&gt;"REPORTED",U1320=""),"NOT_APPLICABLE",IF(OR(AA1320&lt;Unit_Value_Review_QC!$I$6,AA1320&gt;Unit_Value_Review_QC!$I$5),"REVIEW","WITHIN_BAND"))</f>
        <v>WITHIN_BAND</v>
      </c>
    </row>
    <row r="1321" spans="1:28">
      <c r="A1321" s="1" t="s">
        <v>1707</v>
      </c>
      <c r="B1321" s="6">
        <v>44440</v>
      </c>
      <c r="C1321" s="1">
        <v>202109</v>
      </c>
      <c r="D1321" s="1">
        <v>2021</v>
      </c>
      <c r="E1321" s="1">
        <v>9</v>
      </c>
      <c r="F1321" s="4" t="s">
        <v>278</v>
      </c>
      <c r="G1321" s="4" t="s">
        <v>279</v>
      </c>
      <c r="H1321" s="1">
        <v>720</v>
      </c>
      <c r="I1321" s="4" t="s">
        <v>325</v>
      </c>
      <c r="J1321" s="1" t="s">
        <v>326</v>
      </c>
      <c r="K1321" s="1" t="s">
        <v>383</v>
      </c>
      <c r="L1321" s="1">
        <v>3</v>
      </c>
      <c r="M1321" s="1">
        <v>1</v>
      </c>
      <c r="N1321" s="1" t="s">
        <v>384</v>
      </c>
      <c r="O1321" s="1" t="s">
        <v>385</v>
      </c>
      <c r="P1321" s="1">
        <v>0</v>
      </c>
      <c r="Q1321" s="8">
        <v>1385847</v>
      </c>
      <c r="R1321" s="8">
        <v>51730</v>
      </c>
      <c r="S1321" s="8">
        <v>151618</v>
      </c>
      <c r="T1321" s="8" t="s">
        <v>386</v>
      </c>
      <c r="U1321" s="9">
        <f>IF(R1321&gt;0,Q1321/R1321,"")</f>
        <v>26.79000579934274</v>
      </c>
      <c r="V1321" s="10">
        <f>SUMIFS(fct_world_monthly!$J$2:$J$361,fct_world_monthly!$C$2:$C$361,C1321,fct_world_monthly!$F$2:$F$361,F1321)</f>
        <v>18925295</v>
      </c>
      <c r="W1321" s="11">
        <f>IF(V1321&gt;0,Q1321/V1321,"")</f>
        <v>7.3227233710227504E-2</v>
      </c>
      <c r="X1321" s="1" t="s">
        <v>232</v>
      </c>
      <c r="Y1321" s="1" t="s">
        <v>166</v>
      </c>
      <c r="Z1321" s="19">
        <f>IF(U1321="","",SUMIFS(Unit_Value_Review_QC!$K$10:$K$53,Unit_Value_Review_QC!$I$10:$I$53,"PARTNER|"&amp;F1321&amp;"|"&amp;I1321))</f>
        <v>23.211497613909994</v>
      </c>
      <c r="AA1321" s="20">
        <f>IFERROR(U1321/Z1321,"")</f>
        <v>1.1541696380369808</v>
      </c>
      <c r="AB1321" s="4" t="str">
        <f>IF(OR(N1321&lt;&gt;"REPORTED",U1321=""),"NOT_APPLICABLE",IF(OR(AA1321&lt;Unit_Value_Review_QC!$I$6,AA1321&gt;Unit_Value_Review_QC!$I$5),"REVIEW","WITHIN_BAND"))</f>
        <v>WITHIN_BAND</v>
      </c>
    </row>
    <row r="1322" spans="1:28">
      <c r="A1322" s="1" t="s">
        <v>1708</v>
      </c>
      <c r="B1322" s="6">
        <v>44470</v>
      </c>
      <c r="C1322" s="1">
        <v>202110</v>
      </c>
      <c r="D1322" s="1">
        <v>2021</v>
      </c>
      <c r="E1322" s="1">
        <v>10</v>
      </c>
      <c r="F1322" s="4" t="s">
        <v>256</v>
      </c>
      <c r="G1322" s="4" t="s">
        <v>258</v>
      </c>
      <c r="H1322" s="1">
        <v>52</v>
      </c>
      <c r="I1322" s="4" t="s">
        <v>296</v>
      </c>
      <c r="J1322" s="1" t="s">
        <v>297</v>
      </c>
      <c r="K1322" s="1" t="s">
        <v>383</v>
      </c>
      <c r="L1322" s="1">
        <v>3</v>
      </c>
      <c r="M1322" s="1">
        <v>1</v>
      </c>
      <c r="N1322" s="1" t="s">
        <v>384</v>
      </c>
      <c r="O1322" s="1" t="s">
        <v>385</v>
      </c>
      <c r="P1322" s="1">
        <v>0</v>
      </c>
      <c r="Q1322" s="8">
        <v>11473672</v>
      </c>
      <c r="R1322" s="8">
        <v>622889</v>
      </c>
      <c r="S1322" s="8">
        <v>2803865</v>
      </c>
      <c r="T1322" s="8" t="s">
        <v>386</v>
      </c>
      <c r="U1322" s="9">
        <f>IF(R1322&gt;0,Q1322/R1322,"")</f>
        <v>18.420090899020533</v>
      </c>
      <c r="V1322" s="10">
        <f>SUMIFS(fct_world_monthly!$J$2:$J$361,fct_world_monthly!$C$2:$C$361,C1322,fct_world_monthly!$F$2:$F$361,F1322)</f>
        <v>90381904</v>
      </c>
      <c r="W1322" s="11">
        <f>IF(V1322&gt;0,Q1322/V1322,"")</f>
        <v>0.12694656222334064</v>
      </c>
      <c r="X1322" s="1" t="s">
        <v>232</v>
      </c>
      <c r="Y1322" s="1" t="s">
        <v>166</v>
      </c>
      <c r="Z1322" s="19">
        <f>IF(U1322="","",SUMIFS(Unit_Value_Review_QC!$K$10:$K$53,Unit_Value_Review_QC!$I$10:$I$53,"PARTNER|"&amp;F1322&amp;"|"&amp;I1322))</f>
        <v>20.461444760337919</v>
      </c>
      <c r="AA1322" s="20">
        <f>IFERROR(U1322/Z1322,"")</f>
        <v>0.90023412885905751</v>
      </c>
      <c r="AB1322" s="4" t="str">
        <f>IF(OR(N1322&lt;&gt;"REPORTED",U1322=""),"NOT_APPLICABLE",IF(OR(AA1322&lt;Unit_Value_Review_QC!$I$6,AA1322&gt;Unit_Value_Review_QC!$I$5),"REVIEW","WITHIN_BAND"))</f>
        <v>WITHIN_BAND</v>
      </c>
    </row>
    <row r="1323" spans="1:28">
      <c r="A1323" s="1" t="s">
        <v>1709</v>
      </c>
      <c r="B1323" s="6">
        <v>44470</v>
      </c>
      <c r="C1323" s="1">
        <v>202110</v>
      </c>
      <c r="D1323" s="1">
        <v>2021</v>
      </c>
      <c r="E1323" s="1">
        <v>10</v>
      </c>
      <c r="F1323" s="4" t="s">
        <v>256</v>
      </c>
      <c r="G1323" s="4" t="s">
        <v>258</v>
      </c>
      <c r="H1323" s="1">
        <v>204</v>
      </c>
      <c r="I1323" s="4" t="s">
        <v>301</v>
      </c>
      <c r="J1323" s="1" t="s">
        <v>302</v>
      </c>
      <c r="K1323" s="1" t="s">
        <v>383</v>
      </c>
      <c r="L1323" s="1">
        <v>3</v>
      </c>
      <c r="M1323" s="1">
        <v>1</v>
      </c>
      <c r="N1323" s="1" t="s">
        <v>384</v>
      </c>
      <c r="O1323" s="1" t="s">
        <v>385</v>
      </c>
      <c r="P1323" s="1">
        <v>0</v>
      </c>
      <c r="Q1323" s="8">
        <v>1251297</v>
      </c>
      <c r="R1323" s="8">
        <v>213045</v>
      </c>
      <c r="S1323" s="8">
        <v>1392575</v>
      </c>
      <c r="T1323" s="8" t="s">
        <v>386</v>
      </c>
      <c r="U1323" s="9">
        <f>IF(R1323&gt;0,Q1323/R1323,"")</f>
        <v>5.8733929451524327</v>
      </c>
      <c r="V1323" s="10">
        <f>SUMIFS(fct_world_monthly!$J$2:$J$361,fct_world_monthly!$C$2:$C$361,C1323,fct_world_monthly!$F$2:$F$361,F1323)</f>
        <v>90381904</v>
      </c>
      <c r="W1323" s="11">
        <f>IF(V1323&gt;0,Q1323/V1323,"")</f>
        <v>1.3844552334281428E-2</v>
      </c>
      <c r="X1323" s="1" t="s">
        <v>232</v>
      </c>
      <c r="Y1323" s="1" t="s">
        <v>166</v>
      </c>
      <c r="Z1323" s="19">
        <f>IF(U1323="","",SUMIFS(Unit_Value_Review_QC!$K$10:$K$53,Unit_Value_Review_QC!$I$10:$I$53,"PARTNER|"&amp;F1323&amp;"|"&amp;I1323))</f>
        <v>7.8392981154747989</v>
      </c>
      <c r="AA1323" s="20">
        <f>IFERROR(U1323/Z1323,"")</f>
        <v>0.74922433853591264</v>
      </c>
      <c r="AB1323" s="4" t="str">
        <f>IF(OR(N1323&lt;&gt;"REPORTED",U1323=""),"NOT_APPLICABLE",IF(OR(AA1323&lt;Unit_Value_Review_QC!$I$6,AA1323&gt;Unit_Value_Review_QC!$I$5),"REVIEW","WITHIN_BAND"))</f>
        <v>WITHIN_BAND</v>
      </c>
    </row>
    <row r="1324" spans="1:28">
      <c r="A1324" s="1" t="s">
        <v>1710</v>
      </c>
      <c r="B1324" s="6">
        <v>44470</v>
      </c>
      <c r="C1324" s="1">
        <v>202110</v>
      </c>
      <c r="D1324" s="1">
        <v>2021</v>
      </c>
      <c r="E1324" s="1">
        <v>10</v>
      </c>
      <c r="F1324" s="4" t="s">
        <v>256</v>
      </c>
      <c r="G1324" s="4" t="s">
        <v>258</v>
      </c>
      <c r="H1324" s="1">
        <v>662</v>
      </c>
      <c r="I1324" s="4" t="s">
        <v>304</v>
      </c>
      <c r="J1324" s="1" t="s">
        <v>305</v>
      </c>
      <c r="K1324" s="1" t="s">
        <v>383</v>
      </c>
      <c r="L1324" s="1">
        <v>3</v>
      </c>
      <c r="M1324" s="1">
        <v>1</v>
      </c>
      <c r="N1324" s="1" t="s">
        <v>384</v>
      </c>
      <c r="O1324" s="1" t="s">
        <v>385</v>
      </c>
      <c r="P1324" s="1">
        <v>0</v>
      </c>
      <c r="Q1324" s="8">
        <v>2521448</v>
      </c>
      <c r="R1324" s="8">
        <v>278144</v>
      </c>
      <c r="S1324" s="8">
        <v>1001460</v>
      </c>
      <c r="T1324" s="8" t="s">
        <v>386</v>
      </c>
      <c r="U1324" s="9">
        <f>IF(R1324&gt;0,Q1324/R1324,"")</f>
        <v>9.0652611596870685</v>
      </c>
      <c r="V1324" s="10">
        <f>SUMIFS(fct_world_monthly!$J$2:$J$361,fct_world_monthly!$C$2:$C$361,C1324,fct_world_monthly!$F$2:$F$361,F1324)</f>
        <v>90381904</v>
      </c>
      <c r="W1324" s="11">
        <f>IF(V1324&gt;0,Q1324/V1324,"")</f>
        <v>2.7897708373127435E-2</v>
      </c>
      <c r="X1324" s="1" t="s">
        <v>232</v>
      </c>
      <c r="Y1324" s="1" t="s">
        <v>166</v>
      </c>
      <c r="Z1324" s="19">
        <f>IF(U1324="","",SUMIFS(Unit_Value_Review_QC!$K$10:$K$53,Unit_Value_Review_QC!$I$10:$I$53,"PARTNER|"&amp;F1324&amp;"|"&amp;I1324))</f>
        <v>10.235891461787936</v>
      </c>
      <c r="AA1324" s="20">
        <f>IFERROR(U1324/Z1324,"")</f>
        <v>0.88563474842704226</v>
      </c>
      <c r="AB1324" s="4" t="str">
        <f>IF(OR(N1324&lt;&gt;"REPORTED",U1324=""),"NOT_APPLICABLE",IF(OR(AA1324&lt;Unit_Value_Review_QC!$I$6,AA1324&gt;Unit_Value_Review_QC!$I$5),"REVIEW","WITHIN_BAND"))</f>
        <v>WITHIN_BAND</v>
      </c>
    </row>
    <row r="1325" spans="1:28">
      <c r="A1325" s="1" t="s">
        <v>1711</v>
      </c>
      <c r="B1325" s="6">
        <v>44470</v>
      </c>
      <c r="C1325" s="1">
        <v>202110</v>
      </c>
      <c r="D1325" s="1">
        <v>2021</v>
      </c>
      <c r="E1325" s="1">
        <v>10</v>
      </c>
      <c r="F1325" s="4" t="s">
        <v>256</v>
      </c>
      <c r="G1325" s="4" t="s">
        <v>258</v>
      </c>
      <c r="H1325" s="1">
        <v>664</v>
      </c>
      <c r="I1325" s="4" t="s">
        <v>307</v>
      </c>
      <c r="J1325" s="1" t="s">
        <v>308</v>
      </c>
      <c r="K1325" s="1" t="s">
        <v>383</v>
      </c>
      <c r="L1325" s="1">
        <v>3</v>
      </c>
      <c r="M1325" s="1">
        <v>1</v>
      </c>
      <c r="N1325" s="1" t="s">
        <v>384</v>
      </c>
      <c r="O1325" s="1" t="s">
        <v>385</v>
      </c>
      <c r="P1325" s="1">
        <v>0</v>
      </c>
      <c r="Q1325" s="8">
        <v>7181539</v>
      </c>
      <c r="R1325" s="8">
        <v>516579</v>
      </c>
      <c r="S1325" s="8">
        <v>2925515</v>
      </c>
      <c r="T1325" s="8" t="s">
        <v>386</v>
      </c>
      <c r="U1325" s="9">
        <f>IF(R1325&gt;0,Q1325/R1325,"")</f>
        <v>13.902111777675826</v>
      </c>
      <c r="V1325" s="10">
        <f>SUMIFS(fct_world_monthly!$J$2:$J$361,fct_world_monthly!$C$2:$C$361,C1325,fct_world_monthly!$F$2:$F$361,F1325)</f>
        <v>90381904</v>
      </c>
      <c r="W1325" s="11">
        <f>IF(V1325&gt;0,Q1325/V1325,"")</f>
        <v>7.9457708702396893E-2</v>
      </c>
      <c r="X1325" s="1" t="s">
        <v>232</v>
      </c>
      <c r="Y1325" s="1" t="s">
        <v>166</v>
      </c>
      <c r="Z1325" s="19">
        <f>IF(U1325="","",SUMIFS(Unit_Value_Review_QC!$K$10:$K$53,Unit_Value_Review_QC!$I$10:$I$53,"PARTNER|"&amp;F1325&amp;"|"&amp;I1325))</f>
        <v>13.594059812928137</v>
      </c>
      <c r="AA1325" s="20">
        <f>IFERROR(U1325/Z1325,"")</f>
        <v>1.0226607775003849</v>
      </c>
      <c r="AB1325" s="4" t="str">
        <f>IF(OR(N1325&lt;&gt;"REPORTED",U1325=""),"NOT_APPLICABLE",IF(OR(AA1325&lt;Unit_Value_Review_QC!$I$6,AA1325&gt;Unit_Value_Review_QC!$I$5),"REVIEW","WITHIN_BAND"))</f>
        <v>WITHIN_BAND</v>
      </c>
    </row>
    <row r="1326" spans="1:28">
      <c r="A1326" s="1" t="s">
        <v>1712</v>
      </c>
      <c r="B1326" s="6">
        <v>44470</v>
      </c>
      <c r="C1326" s="1">
        <v>202110</v>
      </c>
      <c r="D1326" s="1">
        <v>2021</v>
      </c>
      <c r="E1326" s="1">
        <v>10</v>
      </c>
      <c r="F1326" s="4" t="s">
        <v>256</v>
      </c>
      <c r="G1326" s="4" t="s">
        <v>258</v>
      </c>
      <c r="H1326" s="1">
        <v>666</v>
      </c>
      <c r="I1326" s="4" t="s">
        <v>310</v>
      </c>
      <c r="J1326" s="1" t="s">
        <v>311</v>
      </c>
      <c r="K1326" s="1" t="s">
        <v>383</v>
      </c>
      <c r="L1326" s="1">
        <v>3</v>
      </c>
      <c r="M1326" s="1">
        <v>1</v>
      </c>
      <c r="N1326" s="1" t="s">
        <v>384</v>
      </c>
      <c r="O1326" s="1" t="s">
        <v>385</v>
      </c>
      <c r="P1326" s="1">
        <v>0</v>
      </c>
      <c r="Q1326" s="8">
        <v>23234956</v>
      </c>
      <c r="R1326" s="8">
        <v>2387034</v>
      </c>
      <c r="S1326" s="8">
        <v>14734869</v>
      </c>
      <c r="T1326" s="8" t="s">
        <v>386</v>
      </c>
      <c r="U1326" s="9">
        <f>IF(R1326&gt;0,Q1326/R1326,"")</f>
        <v>9.7338186217707836</v>
      </c>
      <c r="V1326" s="10">
        <f>SUMIFS(fct_world_monthly!$J$2:$J$361,fct_world_monthly!$C$2:$C$361,C1326,fct_world_monthly!$F$2:$F$361,F1326)</f>
        <v>90381904</v>
      </c>
      <c r="W1326" s="11">
        <f>IF(V1326&gt;0,Q1326/V1326,"")</f>
        <v>0.25707531011960094</v>
      </c>
      <c r="X1326" s="1" t="s">
        <v>232</v>
      </c>
      <c r="Y1326" s="1" t="s">
        <v>166</v>
      </c>
      <c r="Z1326" s="19">
        <f>IF(U1326="","",SUMIFS(Unit_Value_Review_QC!$K$10:$K$53,Unit_Value_Review_QC!$I$10:$I$53,"PARTNER|"&amp;F1326&amp;"|"&amp;I1326))</f>
        <v>10.323147527272614</v>
      </c>
      <c r="AA1326" s="20">
        <f>IFERROR(U1326/Z1326,"")</f>
        <v>0.94291189736997483</v>
      </c>
      <c r="AB1326" s="4" t="str">
        <f>IF(OR(N1326&lt;&gt;"REPORTED",U1326=""),"NOT_APPLICABLE",IF(OR(AA1326&lt;Unit_Value_Review_QC!$I$6,AA1326&gt;Unit_Value_Review_QC!$I$5),"REVIEW","WITHIN_BAND"))</f>
        <v>WITHIN_BAND</v>
      </c>
    </row>
    <row r="1327" spans="1:28">
      <c r="A1327" s="1" t="s">
        <v>1713</v>
      </c>
      <c r="B1327" s="6">
        <v>44470</v>
      </c>
      <c r="C1327" s="1">
        <v>202110</v>
      </c>
      <c r="D1327" s="1">
        <v>2021</v>
      </c>
      <c r="E1327" s="1">
        <v>10</v>
      </c>
      <c r="F1327" s="4" t="s">
        <v>256</v>
      </c>
      <c r="G1327" s="4" t="s">
        <v>258</v>
      </c>
      <c r="H1327" s="1">
        <v>669</v>
      </c>
      <c r="I1327" s="4" t="s">
        <v>313</v>
      </c>
      <c r="J1327" s="1" t="s">
        <v>314</v>
      </c>
      <c r="K1327" s="1" t="s">
        <v>383</v>
      </c>
      <c r="L1327" s="1">
        <v>3</v>
      </c>
      <c r="M1327" s="1">
        <v>1</v>
      </c>
      <c r="N1327" s="1" t="s">
        <v>384</v>
      </c>
      <c r="O1327" s="1" t="s">
        <v>385</v>
      </c>
      <c r="P1327" s="1">
        <v>0</v>
      </c>
      <c r="Q1327" s="8">
        <v>1380181</v>
      </c>
      <c r="R1327" s="8">
        <v>101576</v>
      </c>
      <c r="S1327" s="8">
        <v>580096</v>
      </c>
      <c r="T1327" s="8" t="s">
        <v>386</v>
      </c>
      <c r="U1327" s="9">
        <f>IF(R1327&gt;0,Q1327/R1327,"")</f>
        <v>13.587668346853587</v>
      </c>
      <c r="V1327" s="10">
        <f>SUMIFS(fct_world_monthly!$J$2:$J$361,fct_world_monthly!$C$2:$C$361,C1327,fct_world_monthly!$F$2:$F$361,F1327)</f>
        <v>90381904</v>
      </c>
      <c r="W1327" s="11">
        <f>IF(V1327&gt;0,Q1327/V1327,"")</f>
        <v>1.5270545749954548E-2</v>
      </c>
      <c r="X1327" s="1" t="s">
        <v>232</v>
      </c>
      <c r="Y1327" s="1" t="s">
        <v>166</v>
      </c>
      <c r="Z1327" s="19">
        <f>IF(U1327="","",SUMIFS(Unit_Value_Review_QC!$K$10:$K$53,Unit_Value_Review_QC!$I$10:$I$53,"PARTNER|"&amp;F1327&amp;"|"&amp;I1327))</f>
        <v>13.552232139720488</v>
      </c>
      <c r="AA1327" s="20">
        <f>IFERROR(U1327/Z1327,"")</f>
        <v>1.0026147874953557</v>
      </c>
      <c r="AB1327" s="4" t="str">
        <f>IF(OR(N1327&lt;&gt;"REPORTED",U1327=""),"NOT_APPLICABLE",IF(OR(AA1327&lt;Unit_Value_Review_QC!$I$6,AA1327&gt;Unit_Value_Review_QC!$I$5),"REVIEW","WITHIN_BAND"))</f>
        <v>WITHIN_BAND</v>
      </c>
    </row>
    <row r="1328" spans="1:28">
      <c r="A1328" s="1" t="s">
        <v>1714</v>
      </c>
      <c r="B1328" s="6">
        <v>44470</v>
      </c>
      <c r="C1328" s="1">
        <v>202110</v>
      </c>
      <c r="D1328" s="1">
        <v>2021</v>
      </c>
      <c r="E1328" s="1">
        <v>10</v>
      </c>
      <c r="F1328" s="4" t="s">
        <v>256</v>
      </c>
      <c r="G1328" s="4" t="s">
        <v>258</v>
      </c>
      <c r="H1328" s="1">
        <v>676</v>
      </c>
      <c r="I1328" s="4" t="s">
        <v>316</v>
      </c>
      <c r="J1328" s="1" t="s">
        <v>317</v>
      </c>
      <c r="K1328" s="1" t="s">
        <v>383</v>
      </c>
      <c r="L1328" s="1">
        <v>3</v>
      </c>
      <c r="M1328" s="1">
        <v>1</v>
      </c>
      <c r="N1328" s="1" t="s">
        <v>384</v>
      </c>
      <c r="O1328" s="1" t="s">
        <v>385</v>
      </c>
      <c r="P1328" s="1">
        <v>0</v>
      </c>
      <c r="Q1328" s="8">
        <v>42066</v>
      </c>
      <c r="R1328" s="8">
        <v>2698</v>
      </c>
      <c r="S1328" s="8">
        <v>15477</v>
      </c>
      <c r="T1328" s="8" t="s">
        <v>386</v>
      </c>
      <c r="U1328" s="9">
        <f>IF(R1328&gt;0,Q1328/R1328,"")</f>
        <v>15.591549295774648</v>
      </c>
      <c r="V1328" s="10">
        <f>SUMIFS(fct_world_monthly!$J$2:$J$361,fct_world_monthly!$C$2:$C$361,C1328,fct_world_monthly!$F$2:$F$361,F1328)</f>
        <v>90381904</v>
      </c>
      <c r="W1328" s="11">
        <f>IF(V1328&gt;0,Q1328/V1328,"")</f>
        <v>4.6542502578834807E-4</v>
      </c>
      <c r="X1328" s="1" t="s">
        <v>232</v>
      </c>
      <c r="Y1328" s="1" t="s">
        <v>166</v>
      </c>
      <c r="Z1328" s="19">
        <f>IF(U1328="","",SUMIFS(Unit_Value_Review_QC!$K$10:$K$53,Unit_Value_Review_QC!$I$10:$I$53,"PARTNER|"&amp;F1328&amp;"|"&amp;I1328))</f>
        <v>16.294942108470444</v>
      </c>
      <c r="AA1328" s="20">
        <f>IFERROR(U1328/Z1328,"")</f>
        <v>0.95683367219020943</v>
      </c>
      <c r="AB1328" s="4" t="str">
        <f>IF(OR(N1328&lt;&gt;"REPORTED",U1328=""),"NOT_APPLICABLE",IF(OR(AA1328&lt;Unit_Value_Review_QC!$I$6,AA1328&gt;Unit_Value_Review_QC!$I$5),"REVIEW","WITHIN_BAND"))</f>
        <v>WITHIN_BAND</v>
      </c>
    </row>
    <row r="1329" spans="1:28">
      <c r="A1329" s="1" t="s">
        <v>1715</v>
      </c>
      <c r="B1329" s="6">
        <v>44470</v>
      </c>
      <c r="C1329" s="1">
        <v>202110</v>
      </c>
      <c r="D1329" s="1">
        <v>2021</v>
      </c>
      <c r="E1329" s="1">
        <v>10</v>
      </c>
      <c r="F1329" s="4" t="s">
        <v>256</v>
      </c>
      <c r="G1329" s="4" t="s">
        <v>258</v>
      </c>
      <c r="H1329" s="1">
        <v>690</v>
      </c>
      <c r="I1329" s="4" t="s">
        <v>319</v>
      </c>
      <c r="J1329" s="1" t="s">
        <v>320</v>
      </c>
      <c r="K1329" s="1" t="s">
        <v>383</v>
      </c>
      <c r="L1329" s="1">
        <v>3</v>
      </c>
      <c r="M1329" s="1">
        <v>1</v>
      </c>
      <c r="N1329" s="1" t="s">
        <v>384</v>
      </c>
      <c r="O1329" s="1" t="s">
        <v>385</v>
      </c>
      <c r="P1329" s="1">
        <v>0</v>
      </c>
      <c r="Q1329" s="8">
        <v>1274067</v>
      </c>
      <c r="R1329" s="8">
        <v>68490</v>
      </c>
      <c r="S1329" s="8">
        <v>377474</v>
      </c>
      <c r="T1329" s="8" t="s">
        <v>386</v>
      </c>
      <c r="U1329" s="9">
        <f>IF(R1329&gt;0,Q1329/R1329,"")</f>
        <v>18.602233902759526</v>
      </c>
      <c r="V1329" s="10">
        <f>SUMIFS(fct_world_monthly!$J$2:$J$361,fct_world_monthly!$C$2:$C$361,C1329,fct_world_monthly!$F$2:$F$361,F1329)</f>
        <v>90381904</v>
      </c>
      <c r="W1329" s="11">
        <f>IF(V1329&gt;0,Q1329/V1329,"")</f>
        <v>1.4096483296036782E-2</v>
      </c>
      <c r="X1329" s="1" t="s">
        <v>232</v>
      </c>
      <c r="Y1329" s="1" t="s">
        <v>166</v>
      </c>
      <c r="Z1329" s="19">
        <f>IF(U1329="","",SUMIFS(Unit_Value_Review_QC!$K$10:$K$53,Unit_Value_Review_QC!$I$10:$I$53,"PARTNER|"&amp;F1329&amp;"|"&amp;I1329))</f>
        <v>21.029827109089425</v>
      </c>
      <c r="AA1329" s="20">
        <f>IFERROR(U1329/Z1329,"")</f>
        <v>0.88456428130687514</v>
      </c>
      <c r="AB1329" s="4" t="str">
        <f>IF(OR(N1329&lt;&gt;"REPORTED",U1329=""),"NOT_APPLICABLE",IF(OR(AA1329&lt;Unit_Value_Review_QC!$I$6,AA1329&gt;Unit_Value_Review_QC!$I$5),"REVIEW","WITHIN_BAND"))</f>
        <v>WITHIN_BAND</v>
      </c>
    </row>
    <row r="1330" spans="1:28">
      <c r="A1330" s="1" t="s">
        <v>1716</v>
      </c>
      <c r="B1330" s="6">
        <v>44470</v>
      </c>
      <c r="C1330" s="1">
        <v>202110</v>
      </c>
      <c r="D1330" s="1">
        <v>2021</v>
      </c>
      <c r="E1330" s="1">
        <v>10</v>
      </c>
      <c r="F1330" s="4" t="s">
        <v>256</v>
      </c>
      <c r="G1330" s="4" t="s">
        <v>258</v>
      </c>
      <c r="H1330" s="1">
        <v>696</v>
      </c>
      <c r="I1330" s="4" t="s">
        <v>322</v>
      </c>
      <c r="J1330" s="1" t="s">
        <v>323</v>
      </c>
      <c r="K1330" s="1" t="s">
        <v>383</v>
      </c>
      <c r="L1330" s="1">
        <v>3</v>
      </c>
      <c r="M1330" s="1">
        <v>1</v>
      </c>
      <c r="N1330" s="1" t="s">
        <v>384</v>
      </c>
      <c r="O1330" s="1" t="s">
        <v>385</v>
      </c>
      <c r="P1330" s="1">
        <v>0</v>
      </c>
      <c r="Q1330" s="8">
        <v>549527</v>
      </c>
      <c r="R1330" s="8">
        <v>31065</v>
      </c>
      <c r="S1330" s="8">
        <v>160182</v>
      </c>
      <c r="T1330" s="8" t="s">
        <v>386</v>
      </c>
      <c r="U1330" s="9">
        <f>IF(R1330&gt;0,Q1330/R1330,"")</f>
        <v>17.6895863511991</v>
      </c>
      <c r="V1330" s="10">
        <f>SUMIFS(fct_world_monthly!$J$2:$J$361,fct_world_monthly!$C$2:$C$361,C1330,fct_world_monthly!$F$2:$F$361,F1330)</f>
        <v>90381904</v>
      </c>
      <c r="W1330" s="11">
        <f>IF(V1330&gt;0,Q1330/V1330,"")</f>
        <v>6.080055582807815E-3</v>
      </c>
      <c r="X1330" s="1" t="s">
        <v>232</v>
      </c>
      <c r="Y1330" s="1" t="s">
        <v>166</v>
      </c>
      <c r="Z1330" s="19">
        <f>IF(U1330="","",SUMIFS(Unit_Value_Review_QC!$K$10:$K$53,Unit_Value_Review_QC!$I$10:$I$53,"PARTNER|"&amp;F1330&amp;"|"&amp;I1330))</f>
        <v>18.09118149032647</v>
      </c>
      <c r="AA1330" s="20">
        <f>IFERROR(U1330/Z1330,"")</f>
        <v>0.97780160796340987</v>
      </c>
      <c r="AB1330" s="4" t="str">
        <f>IF(OR(N1330&lt;&gt;"REPORTED",U1330=""),"NOT_APPLICABLE",IF(OR(AA1330&lt;Unit_Value_Review_QC!$I$6,AA1330&gt;Unit_Value_Review_QC!$I$5),"REVIEW","WITHIN_BAND"))</f>
        <v>WITHIN_BAND</v>
      </c>
    </row>
    <row r="1331" spans="1:28">
      <c r="A1331" s="1" t="s">
        <v>1717</v>
      </c>
      <c r="B1331" s="6">
        <v>44470</v>
      </c>
      <c r="C1331" s="1">
        <v>202110</v>
      </c>
      <c r="D1331" s="1">
        <v>2021</v>
      </c>
      <c r="E1331" s="1">
        <v>10</v>
      </c>
      <c r="F1331" s="4" t="s">
        <v>256</v>
      </c>
      <c r="G1331" s="4" t="s">
        <v>258</v>
      </c>
      <c r="H1331" s="1">
        <v>720</v>
      </c>
      <c r="I1331" s="4" t="s">
        <v>325</v>
      </c>
      <c r="J1331" s="1" t="s">
        <v>326</v>
      </c>
      <c r="K1331" s="1" t="s">
        <v>383</v>
      </c>
      <c r="L1331" s="1">
        <v>3</v>
      </c>
      <c r="M1331" s="1">
        <v>1</v>
      </c>
      <c r="N1331" s="1" t="s">
        <v>384</v>
      </c>
      <c r="O1331" s="1" t="s">
        <v>385</v>
      </c>
      <c r="P1331" s="1">
        <v>0</v>
      </c>
      <c r="Q1331" s="8">
        <v>3633265</v>
      </c>
      <c r="R1331" s="8">
        <v>212304</v>
      </c>
      <c r="S1331" s="8">
        <v>889525</v>
      </c>
      <c r="T1331" s="8" t="s">
        <v>386</v>
      </c>
      <c r="U1331" s="9">
        <f>IF(R1331&gt;0,Q1331/R1331,"")</f>
        <v>17.113502336272514</v>
      </c>
      <c r="V1331" s="10">
        <f>SUMIFS(fct_world_monthly!$J$2:$J$361,fct_world_monthly!$C$2:$C$361,C1331,fct_world_monthly!$F$2:$F$361,F1331)</f>
        <v>90381904</v>
      </c>
      <c r="W1331" s="11">
        <f>IF(V1331&gt;0,Q1331/V1331,"")</f>
        <v>4.019903143443404E-2</v>
      </c>
      <c r="X1331" s="1" t="s">
        <v>232</v>
      </c>
      <c r="Y1331" s="1" t="s">
        <v>166</v>
      </c>
      <c r="Z1331" s="19">
        <f>IF(U1331="","",SUMIFS(Unit_Value_Review_QC!$K$10:$K$53,Unit_Value_Review_QC!$I$10:$I$53,"PARTNER|"&amp;F1331&amp;"|"&amp;I1331))</f>
        <v>18.213915185849537</v>
      </c>
      <c r="AA1331" s="20">
        <f>IFERROR(U1331/Z1331,"")</f>
        <v>0.93958394785806743</v>
      </c>
      <c r="AB1331" s="4" t="str">
        <f>IF(OR(N1331&lt;&gt;"REPORTED",U1331=""),"NOT_APPLICABLE",IF(OR(AA1331&lt;Unit_Value_Review_QC!$I$6,AA1331&gt;Unit_Value_Review_QC!$I$5),"REVIEW","WITHIN_BAND"))</f>
        <v>WITHIN_BAND</v>
      </c>
    </row>
    <row r="1332" spans="1:28">
      <c r="A1332" s="1" t="s">
        <v>1718</v>
      </c>
      <c r="B1332" s="6">
        <v>44470</v>
      </c>
      <c r="C1332" s="1">
        <v>202110</v>
      </c>
      <c r="D1332" s="1">
        <v>2021</v>
      </c>
      <c r="E1332" s="1">
        <v>10</v>
      </c>
      <c r="F1332" s="4" t="s">
        <v>265</v>
      </c>
      <c r="G1332" s="4" t="s">
        <v>266</v>
      </c>
      <c r="H1332" s="1">
        <v>52</v>
      </c>
      <c r="I1332" s="4" t="s">
        <v>296</v>
      </c>
      <c r="J1332" s="1" t="s">
        <v>297</v>
      </c>
      <c r="K1332" s="1" t="s">
        <v>383</v>
      </c>
      <c r="L1332" s="1">
        <v>3</v>
      </c>
      <c r="M1332" s="1">
        <v>1</v>
      </c>
      <c r="N1332" s="1" t="s">
        <v>384</v>
      </c>
      <c r="O1332" s="1" t="s">
        <v>385</v>
      </c>
      <c r="P1332" s="1">
        <v>0</v>
      </c>
      <c r="Q1332" s="8">
        <v>8533154</v>
      </c>
      <c r="R1332" s="8">
        <v>419826</v>
      </c>
      <c r="S1332" s="8">
        <v>1175672</v>
      </c>
      <c r="T1332" s="8" t="s">
        <v>386</v>
      </c>
      <c r="U1332" s="9">
        <f>IF(R1332&gt;0,Q1332/R1332,"")</f>
        <v>20.325453878511574</v>
      </c>
      <c r="V1332" s="10">
        <f>SUMIFS(fct_world_monthly!$J$2:$J$361,fct_world_monthly!$C$2:$C$361,C1332,fct_world_monthly!$F$2:$F$361,F1332)</f>
        <v>79932197</v>
      </c>
      <c r="W1332" s="11">
        <f>IF(V1332&gt;0,Q1332/V1332,"")</f>
        <v>0.10675490378426605</v>
      </c>
      <c r="X1332" s="1" t="s">
        <v>232</v>
      </c>
      <c r="Y1332" s="1" t="s">
        <v>166</v>
      </c>
      <c r="Z1332" s="19">
        <f>IF(U1332="","",SUMIFS(Unit_Value_Review_QC!$K$10:$K$53,Unit_Value_Review_QC!$I$10:$I$53,"PARTNER|"&amp;F1332&amp;"|"&amp;I1332))</f>
        <v>19.213268245879746</v>
      </c>
      <c r="AA1332" s="20">
        <f>IFERROR(U1332/Z1332,"")</f>
        <v>1.0578863324239662</v>
      </c>
      <c r="AB1332" s="4" t="str">
        <f>IF(OR(N1332&lt;&gt;"REPORTED",U1332=""),"NOT_APPLICABLE",IF(OR(AA1332&lt;Unit_Value_Review_QC!$I$6,AA1332&gt;Unit_Value_Review_QC!$I$5),"REVIEW","WITHIN_BAND"))</f>
        <v>WITHIN_BAND</v>
      </c>
    </row>
    <row r="1333" spans="1:28">
      <c r="A1333" s="1" t="s">
        <v>1719</v>
      </c>
      <c r="B1333" s="6">
        <v>44470</v>
      </c>
      <c r="C1333" s="1">
        <v>202110</v>
      </c>
      <c r="D1333" s="1">
        <v>2021</v>
      </c>
      <c r="E1333" s="1">
        <v>10</v>
      </c>
      <c r="F1333" s="4" t="s">
        <v>265</v>
      </c>
      <c r="G1333" s="4" t="s">
        <v>266</v>
      </c>
      <c r="H1333" s="1">
        <v>204</v>
      </c>
      <c r="I1333" s="4" t="s">
        <v>301</v>
      </c>
      <c r="J1333" s="1" t="s">
        <v>302</v>
      </c>
      <c r="K1333" s="1" t="s">
        <v>383</v>
      </c>
      <c r="L1333" s="1">
        <v>3</v>
      </c>
      <c r="M1333" s="1">
        <v>1</v>
      </c>
      <c r="N1333" s="1" t="s">
        <v>384</v>
      </c>
      <c r="O1333" s="1" t="s">
        <v>385</v>
      </c>
      <c r="P1333" s="1">
        <v>0</v>
      </c>
      <c r="Q1333" s="8">
        <v>75538</v>
      </c>
      <c r="R1333" s="8">
        <v>5415</v>
      </c>
      <c r="S1333" s="8">
        <v>14735</v>
      </c>
      <c r="T1333" s="8" t="s">
        <v>386</v>
      </c>
      <c r="U1333" s="9">
        <f>IF(R1333&gt;0,Q1333/R1333,"")</f>
        <v>13.949769159741459</v>
      </c>
      <c r="V1333" s="10">
        <f>SUMIFS(fct_world_monthly!$J$2:$J$361,fct_world_monthly!$C$2:$C$361,C1333,fct_world_monthly!$F$2:$F$361,F1333)</f>
        <v>79932197</v>
      </c>
      <c r="W1333" s="11">
        <f>IF(V1333&gt;0,Q1333/V1333,"")</f>
        <v>9.4502594492679843E-4</v>
      </c>
      <c r="X1333" s="1" t="s">
        <v>232</v>
      </c>
      <c r="Y1333" s="1" t="s">
        <v>166</v>
      </c>
      <c r="Z1333" s="19">
        <f>IF(U1333="","",SUMIFS(Unit_Value_Review_QC!$K$10:$K$53,Unit_Value_Review_QC!$I$10:$I$53,"PARTNER|"&amp;F1333&amp;"|"&amp;I1333))</f>
        <v>16.024818561257973</v>
      </c>
      <c r="AA1333" s="20">
        <f>IFERROR(U1333/Z1333,"")</f>
        <v>0.87051027170234496</v>
      </c>
      <c r="AB1333" s="4" t="str">
        <f>IF(OR(N1333&lt;&gt;"REPORTED",U1333=""),"NOT_APPLICABLE",IF(OR(AA1333&lt;Unit_Value_Review_QC!$I$6,AA1333&gt;Unit_Value_Review_QC!$I$5),"REVIEW","WITHIN_BAND"))</f>
        <v>WITHIN_BAND</v>
      </c>
    </row>
    <row r="1334" spans="1:28">
      <c r="A1334" s="1" t="s">
        <v>1720</v>
      </c>
      <c r="B1334" s="6">
        <v>44470</v>
      </c>
      <c r="C1334" s="1">
        <v>202110</v>
      </c>
      <c r="D1334" s="1">
        <v>2021</v>
      </c>
      <c r="E1334" s="1">
        <v>10</v>
      </c>
      <c r="F1334" s="4" t="s">
        <v>265</v>
      </c>
      <c r="G1334" s="4" t="s">
        <v>266</v>
      </c>
      <c r="H1334" s="1">
        <v>662</v>
      </c>
      <c r="I1334" s="4" t="s">
        <v>304</v>
      </c>
      <c r="J1334" s="1" t="s">
        <v>305</v>
      </c>
      <c r="K1334" s="1" t="s">
        <v>383</v>
      </c>
      <c r="L1334" s="1">
        <v>3</v>
      </c>
      <c r="M1334" s="1">
        <v>1</v>
      </c>
      <c r="N1334" s="1" t="s">
        <v>384</v>
      </c>
      <c r="O1334" s="1" t="s">
        <v>385</v>
      </c>
      <c r="P1334" s="1">
        <v>0</v>
      </c>
      <c r="Q1334" s="8">
        <v>1114485</v>
      </c>
      <c r="R1334" s="8">
        <v>111573</v>
      </c>
      <c r="S1334" s="8">
        <v>243496</v>
      </c>
      <c r="T1334" s="8" t="s">
        <v>386</v>
      </c>
      <c r="U1334" s="9">
        <f>IF(R1334&gt;0,Q1334/R1334,"")</f>
        <v>9.9888413863569134</v>
      </c>
      <c r="V1334" s="10">
        <f>SUMIFS(fct_world_monthly!$J$2:$J$361,fct_world_monthly!$C$2:$C$361,C1334,fct_world_monthly!$F$2:$F$361,F1334)</f>
        <v>79932197</v>
      </c>
      <c r="W1334" s="11">
        <f>IF(V1334&gt;0,Q1334/V1334,"")</f>
        <v>1.3942879613330282E-2</v>
      </c>
      <c r="X1334" s="1" t="s">
        <v>232</v>
      </c>
      <c r="Y1334" s="1" t="s">
        <v>166</v>
      </c>
      <c r="Z1334" s="19">
        <f>IF(U1334="","",SUMIFS(Unit_Value_Review_QC!$K$10:$K$53,Unit_Value_Review_QC!$I$10:$I$53,"PARTNER|"&amp;F1334&amp;"|"&amp;I1334))</f>
        <v>13.24068828999865</v>
      </c>
      <c r="AA1334" s="20">
        <f>IFERROR(U1334/Z1334,"")</f>
        <v>0.75440499523744409</v>
      </c>
      <c r="AB1334" s="4" t="str">
        <f>IF(OR(N1334&lt;&gt;"REPORTED",U1334=""),"NOT_APPLICABLE",IF(OR(AA1334&lt;Unit_Value_Review_QC!$I$6,AA1334&gt;Unit_Value_Review_QC!$I$5),"REVIEW","WITHIN_BAND"))</f>
        <v>WITHIN_BAND</v>
      </c>
    </row>
    <row r="1335" spans="1:28">
      <c r="A1335" s="1" t="s">
        <v>1721</v>
      </c>
      <c r="B1335" s="6">
        <v>44470</v>
      </c>
      <c r="C1335" s="1">
        <v>202110</v>
      </c>
      <c r="D1335" s="1">
        <v>2021</v>
      </c>
      <c r="E1335" s="1">
        <v>10</v>
      </c>
      <c r="F1335" s="4" t="s">
        <v>265</v>
      </c>
      <c r="G1335" s="4" t="s">
        <v>266</v>
      </c>
      <c r="H1335" s="1">
        <v>664</v>
      </c>
      <c r="I1335" s="4" t="s">
        <v>307</v>
      </c>
      <c r="J1335" s="1" t="s">
        <v>308</v>
      </c>
      <c r="K1335" s="1" t="s">
        <v>383</v>
      </c>
      <c r="L1335" s="1">
        <v>3</v>
      </c>
      <c r="M1335" s="1">
        <v>1</v>
      </c>
      <c r="N1335" s="1" t="s">
        <v>384</v>
      </c>
      <c r="O1335" s="1" t="s">
        <v>385</v>
      </c>
      <c r="P1335" s="1">
        <v>0</v>
      </c>
      <c r="Q1335" s="8">
        <v>225253</v>
      </c>
      <c r="R1335" s="8">
        <v>17577</v>
      </c>
      <c r="S1335" s="8">
        <v>59972</v>
      </c>
      <c r="T1335" s="8" t="s">
        <v>386</v>
      </c>
      <c r="U1335" s="9">
        <f>IF(R1335&gt;0,Q1335/R1335,"")</f>
        <v>12.81521306252489</v>
      </c>
      <c r="V1335" s="10">
        <f>SUMIFS(fct_world_monthly!$J$2:$J$361,fct_world_monthly!$C$2:$C$361,C1335,fct_world_monthly!$F$2:$F$361,F1335)</f>
        <v>79932197</v>
      </c>
      <c r="W1335" s="11">
        <f>IF(V1335&gt;0,Q1335/V1335,"")</f>
        <v>2.8180509038178946E-3</v>
      </c>
      <c r="X1335" s="1" t="s">
        <v>232</v>
      </c>
      <c r="Y1335" s="1" t="s">
        <v>166</v>
      </c>
      <c r="Z1335" s="19">
        <f>IF(U1335="","",SUMIFS(Unit_Value_Review_QC!$K$10:$K$53,Unit_Value_Review_QC!$I$10:$I$53,"PARTNER|"&amp;F1335&amp;"|"&amp;I1335))</f>
        <v>13.033767004833301</v>
      </c>
      <c r="AA1335" s="20">
        <f>IFERROR(U1335/Z1335,"")</f>
        <v>0.98323171327004966</v>
      </c>
      <c r="AB1335" s="4" t="str">
        <f>IF(OR(N1335&lt;&gt;"REPORTED",U1335=""),"NOT_APPLICABLE",IF(OR(AA1335&lt;Unit_Value_Review_QC!$I$6,AA1335&gt;Unit_Value_Review_QC!$I$5),"REVIEW","WITHIN_BAND"))</f>
        <v>WITHIN_BAND</v>
      </c>
    </row>
    <row r="1336" spans="1:28">
      <c r="A1336" s="1" t="s">
        <v>1722</v>
      </c>
      <c r="B1336" s="6">
        <v>44470</v>
      </c>
      <c r="C1336" s="1">
        <v>202110</v>
      </c>
      <c r="D1336" s="1">
        <v>2021</v>
      </c>
      <c r="E1336" s="1">
        <v>10</v>
      </c>
      <c r="F1336" s="4" t="s">
        <v>265</v>
      </c>
      <c r="G1336" s="4" t="s">
        <v>266</v>
      </c>
      <c r="H1336" s="1">
        <v>666</v>
      </c>
      <c r="I1336" s="4" t="s">
        <v>310</v>
      </c>
      <c r="J1336" s="1" t="s">
        <v>311</v>
      </c>
      <c r="K1336" s="1" t="s">
        <v>383</v>
      </c>
      <c r="L1336" s="1">
        <v>3</v>
      </c>
      <c r="M1336" s="1">
        <v>1</v>
      </c>
      <c r="N1336" s="1" t="s">
        <v>384</v>
      </c>
      <c r="O1336" s="1" t="s">
        <v>385</v>
      </c>
      <c r="P1336" s="1">
        <v>0</v>
      </c>
      <c r="Q1336" s="8">
        <v>13017169</v>
      </c>
      <c r="R1336" s="8">
        <v>1071104</v>
      </c>
      <c r="S1336" s="8">
        <v>3845688</v>
      </c>
      <c r="T1336" s="8" t="s">
        <v>386</v>
      </c>
      <c r="U1336" s="9">
        <f>IF(R1336&gt;0,Q1336/R1336,"")</f>
        <v>12.153039294036807</v>
      </c>
      <c r="V1336" s="10">
        <f>SUMIFS(fct_world_monthly!$J$2:$J$361,fct_world_monthly!$C$2:$C$361,C1336,fct_world_monthly!$F$2:$F$361,F1336)</f>
        <v>79932197</v>
      </c>
      <c r="W1336" s="11">
        <f>IF(V1336&gt;0,Q1336/V1336,"")</f>
        <v>0.16285263621616705</v>
      </c>
      <c r="X1336" s="1" t="s">
        <v>232</v>
      </c>
      <c r="Y1336" s="1" t="s">
        <v>166</v>
      </c>
      <c r="Z1336" s="19">
        <f>IF(U1336="","",SUMIFS(Unit_Value_Review_QC!$K$10:$K$53,Unit_Value_Review_QC!$I$10:$I$53,"PARTNER|"&amp;F1336&amp;"|"&amp;I1336))</f>
        <v>12.503788450831344</v>
      </c>
      <c r="AA1336" s="20">
        <f>IFERROR(U1336/Z1336,"")</f>
        <v>0.97194856917375183</v>
      </c>
      <c r="AB1336" s="4" t="str">
        <f>IF(OR(N1336&lt;&gt;"REPORTED",U1336=""),"NOT_APPLICABLE",IF(OR(AA1336&lt;Unit_Value_Review_QC!$I$6,AA1336&gt;Unit_Value_Review_QC!$I$5),"REVIEW","WITHIN_BAND"))</f>
        <v>WITHIN_BAND</v>
      </c>
    </row>
    <row r="1337" spans="1:28">
      <c r="A1337" s="1" t="s">
        <v>1723</v>
      </c>
      <c r="B1337" s="6">
        <v>44470</v>
      </c>
      <c r="C1337" s="1">
        <v>202110</v>
      </c>
      <c r="D1337" s="1">
        <v>2021</v>
      </c>
      <c r="E1337" s="1">
        <v>10</v>
      </c>
      <c r="F1337" s="4" t="s">
        <v>265</v>
      </c>
      <c r="G1337" s="4" t="s">
        <v>266</v>
      </c>
      <c r="H1337" s="1">
        <v>669</v>
      </c>
      <c r="I1337" s="4" t="s">
        <v>313</v>
      </c>
      <c r="J1337" s="1" t="s">
        <v>314</v>
      </c>
      <c r="K1337" s="1" t="s">
        <v>383</v>
      </c>
      <c r="L1337" s="1">
        <v>3</v>
      </c>
      <c r="M1337" s="1">
        <v>1</v>
      </c>
      <c r="N1337" s="1" t="s">
        <v>384</v>
      </c>
      <c r="O1337" s="1" t="s">
        <v>385</v>
      </c>
      <c r="P1337" s="1">
        <v>0</v>
      </c>
      <c r="Q1337" s="8">
        <v>415622</v>
      </c>
      <c r="R1337" s="8">
        <v>31622</v>
      </c>
      <c r="S1337" s="8">
        <v>80007</v>
      </c>
      <c r="T1337" s="8" t="s">
        <v>386</v>
      </c>
      <c r="U1337" s="9">
        <f>IF(R1337&gt;0,Q1337/R1337,"")</f>
        <v>13.143444437416989</v>
      </c>
      <c r="V1337" s="10">
        <f>SUMIFS(fct_world_monthly!$J$2:$J$361,fct_world_monthly!$C$2:$C$361,C1337,fct_world_monthly!$F$2:$F$361,F1337)</f>
        <v>79932197</v>
      </c>
      <c r="W1337" s="11">
        <f>IF(V1337&gt;0,Q1337/V1337,"")</f>
        <v>5.1996819254198651E-3</v>
      </c>
      <c r="X1337" s="1" t="s">
        <v>232</v>
      </c>
      <c r="Y1337" s="1" t="s">
        <v>166</v>
      </c>
      <c r="Z1337" s="19">
        <f>IF(U1337="","",SUMIFS(Unit_Value_Review_QC!$K$10:$K$53,Unit_Value_Review_QC!$I$10:$I$53,"PARTNER|"&amp;F1337&amp;"|"&amp;I1337))</f>
        <v>16.58404384448577</v>
      </c>
      <c r="AA1337" s="20">
        <f>IFERROR(U1337/Z1337,"")</f>
        <v>0.79253555771243411</v>
      </c>
      <c r="AB1337" s="4" t="str">
        <f>IF(OR(N1337&lt;&gt;"REPORTED",U1337=""),"NOT_APPLICABLE",IF(OR(AA1337&lt;Unit_Value_Review_QC!$I$6,AA1337&gt;Unit_Value_Review_QC!$I$5),"REVIEW","WITHIN_BAND"))</f>
        <v>WITHIN_BAND</v>
      </c>
    </row>
    <row r="1338" spans="1:28">
      <c r="A1338" s="1" t="s">
        <v>1724</v>
      </c>
      <c r="B1338" s="6">
        <v>44470</v>
      </c>
      <c r="C1338" s="1">
        <v>202110</v>
      </c>
      <c r="D1338" s="1">
        <v>2021</v>
      </c>
      <c r="E1338" s="1">
        <v>10</v>
      </c>
      <c r="F1338" s="4" t="s">
        <v>265</v>
      </c>
      <c r="G1338" s="4" t="s">
        <v>266</v>
      </c>
      <c r="H1338" s="1">
        <v>676</v>
      </c>
      <c r="I1338" s="4" t="s">
        <v>316</v>
      </c>
      <c r="J1338" s="1" t="s">
        <v>317</v>
      </c>
      <c r="K1338" s="1" t="s">
        <v>383</v>
      </c>
      <c r="L1338" s="1">
        <v>3</v>
      </c>
      <c r="M1338" s="1">
        <v>1</v>
      </c>
      <c r="N1338" s="1" t="s">
        <v>384</v>
      </c>
      <c r="O1338" s="1" t="s">
        <v>385</v>
      </c>
      <c r="P1338" s="1">
        <v>0</v>
      </c>
      <c r="Q1338" s="8">
        <v>1439589</v>
      </c>
      <c r="R1338" s="8">
        <v>163700</v>
      </c>
      <c r="S1338" s="8">
        <v>417529</v>
      </c>
      <c r="T1338" s="8" t="s">
        <v>386</v>
      </c>
      <c r="U1338" s="9">
        <f>IF(R1338&gt;0,Q1338/R1338,"")</f>
        <v>8.7940684178375079</v>
      </c>
      <c r="V1338" s="10">
        <f>SUMIFS(fct_world_monthly!$J$2:$J$361,fct_world_monthly!$C$2:$C$361,C1338,fct_world_monthly!$F$2:$F$361,F1338)</f>
        <v>79932197</v>
      </c>
      <c r="W1338" s="11">
        <f>IF(V1338&gt;0,Q1338/V1338,"")</f>
        <v>1.8010126757806996E-2</v>
      </c>
      <c r="X1338" s="1" t="s">
        <v>232</v>
      </c>
      <c r="Y1338" s="1" t="s">
        <v>166</v>
      </c>
      <c r="Z1338" s="19">
        <f>IF(U1338="","",SUMIFS(Unit_Value_Review_QC!$K$10:$K$53,Unit_Value_Review_QC!$I$10:$I$53,"PARTNER|"&amp;F1338&amp;"|"&amp;I1338))</f>
        <v>12.705450477595873</v>
      </c>
      <c r="AA1338" s="20">
        <f>IFERROR(U1338/Z1338,"")</f>
        <v>0.69214928139262033</v>
      </c>
      <c r="AB1338" s="4" t="str">
        <f>IF(OR(N1338&lt;&gt;"REPORTED",U1338=""),"NOT_APPLICABLE",IF(OR(AA1338&lt;Unit_Value_Review_QC!$I$6,AA1338&gt;Unit_Value_Review_QC!$I$5),"REVIEW","WITHIN_BAND"))</f>
        <v>WITHIN_BAND</v>
      </c>
    </row>
    <row r="1339" spans="1:28">
      <c r="A1339" s="1" t="s">
        <v>1725</v>
      </c>
      <c r="B1339" s="6">
        <v>44470</v>
      </c>
      <c r="C1339" s="1">
        <v>202110</v>
      </c>
      <c r="D1339" s="1">
        <v>2021</v>
      </c>
      <c r="E1339" s="1">
        <v>10</v>
      </c>
      <c r="F1339" s="4" t="s">
        <v>265</v>
      </c>
      <c r="G1339" s="4" t="s">
        <v>266</v>
      </c>
      <c r="H1339" s="1">
        <v>690</v>
      </c>
      <c r="I1339" s="4" t="s">
        <v>319</v>
      </c>
      <c r="J1339" s="1" t="s">
        <v>320</v>
      </c>
      <c r="K1339" s="1" t="s">
        <v>383</v>
      </c>
      <c r="L1339" s="1">
        <v>3</v>
      </c>
      <c r="M1339" s="1">
        <v>1</v>
      </c>
      <c r="N1339" s="1" t="s">
        <v>384</v>
      </c>
      <c r="O1339" s="1" t="s">
        <v>385</v>
      </c>
      <c r="P1339" s="1">
        <v>0</v>
      </c>
      <c r="Q1339" s="8">
        <v>455187</v>
      </c>
      <c r="R1339" s="8">
        <v>34633</v>
      </c>
      <c r="S1339" s="8">
        <v>100586</v>
      </c>
      <c r="T1339" s="8" t="s">
        <v>386</v>
      </c>
      <c r="U1339" s="9">
        <f>IF(R1339&gt;0,Q1339/R1339,"")</f>
        <v>13.143158259463517</v>
      </c>
      <c r="V1339" s="10">
        <f>SUMIFS(fct_world_monthly!$J$2:$J$361,fct_world_monthly!$C$2:$C$361,C1339,fct_world_monthly!$F$2:$F$361,F1339)</f>
        <v>79932197</v>
      </c>
      <c r="W1339" s="11">
        <f>IF(V1339&gt;0,Q1339/V1339,"")</f>
        <v>5.6946639412400989E-3</v>
      </c>
      <c r="X1339" s="1" t="s">
        <v>232</v>
      </c>
      <c r="Y1339" s="1" t="s">
        <v>166</v>
      </c>
      <c r="Z1339" s="19">
        <f>IF(U1339="","",SUMIFS(Unit_Value_Review_QC!$K$10:$K$53,Unit_Value_Review_QC!$I$10:$I$53,"PARTNER|"&amp;F1339&amp;"|"&amp;I1339))</f>
        <v>23.234221767733438</v>
      </c>
      <c r="AA1339" s="20">
        <f>IFERROR(U1339/Z1339,"")</f>
        <v>0.56568101961203188</v>
      </c>
      <c r="AB1339" s="4" t="str">
        <f>IF(OR(N1339&lt;&gt;"REPORTED",U1339=""),"NOT_APPLICABLE",IF(OR(AA1339&lt;Unit_Value_Review_QC!$I$6,AA1339&gt;Unit_Value_Review_QC!$I$5),"REVIEW","WITHIN_BAND"))</f>
        <v>WITHIN_BAND</v>
      </c>
    </row>
    <row r="1340" spans="1:28">
      <c r="A1340" s="1" t="s">
        <v>1726</v>
      </c>
      <c r="B1340" s="6">
        <v>44470</v>
      </c>
      <c r="C1340" s="1">
        <v>202110</v>
      </c>
      <c r="D1340" s="1">
        <v>2021</v>
      </c>
      <c r="E1340" s="1">
        <v>10</v>
      </c>
      <c r="F1340" s="4" t="s">
        <v>265</v>
      </c>
      <c r="G1340" s="4" t="s">
        <v>266</v>
      </c>
      <c r="H1340" s="1">
        <v>696</v>
      </c>
      <c r="I1340" s="4" t="s">
        <v>322</v>
      </c>
      <c r="J1340" s="1" t="s">
        <v>323</v>
      </c>
      <c r="K1340" s="1" t="s">
        <v>383</v>
      </c>
      <c r="L1340" s="1">
        <v>3</v>
      </c>
      <c r="M1340" s="1">
        <v>1</v>
      </c>
      <c r="N1340" s="1" t="s">
        <v>384</v>
      </c>
      <c r="O1340" s="1" t="s">
        <v>385</v>
      </c>
      <c r="P1340" s="1">
        <v>0</v>
      </c>
      <c r="Q1340" s="8">
        <v>4820502</v>
      </c>
      <c r="R1340" s="8">
        <v>370593</v>
      </c>
      <c r="S1340" s="8">
        <v>896688</v>
      </c>
      <c r="T1340" s="8" t="s">
        <v>386</v>
      </c>
      <c r="U1340" s="9">
        <f>IF(R1340&gt;0,Q1340/R1340,"")</f>
        <v>13.007536569767913</v>
      </c>
      <c r="V1340" s="10">
        <f>SUMIFS(fct_world_monthly!$J$2:$J$361,fct_world_monthly!$C$2:$C$361,C1340,fct_world_monthly!$F$2:$F$361,F1340)</f>
        <v>79932197</v>
      </c>
      <c r="W1340" s="11">
        <f>IF(V1340&gt;0,Q1340/V1340,"")</f>
        <v>6.0307387772664374E-2</v>
      </c>
      <c r="X1340" s="1" t="s">
        <v>232</v>
      </c>
      <c r="Y1340" s="1" t="s">
        <v>166</v>
      </c>
      <c r="Z1340" s="19">
        <f>IF(U1340="","",SUMIFS(Unit_Value_Review_QC!$K$10:$K$53,Unit_Value_Review_QC!$I$10:$I$53,"PARTNER|"&amp;F1340&amp;"|"&amp;I1340))</f>
        <v>12.339390026247985</v>
      </c>
      <c r="AA1340" s="20">
        <f>IFERROR(U1340/Z1340,"")</f>
        <v>1.0541474531641084</v>
      </c>
      <c r="AB1340" s="4" t="str">
        <f>IF(OR(N1340&lt;&gt;"REPORTED",U1340=""),"NOT_APPLICABLE",IF(OR(AA1340&lt;Unit_Value_Review_QC!$I$6,AA1340&gt;Unit_Value_Review_QC!$I$5),"REVIEW","WITHIN_BAND"))</f>
        <v>WITHIN_BAND</v>
      </c>
    </row>
    <row r="1341" spans="1:28">
      <c r="A1341" s="1" t="s">
        <v>1727</v>
      </c>
      <c r="B1341" s="6">
        <v>44470</v>
      </c>
      <c r="C1341" s="1">
        <v>202110</v>
      </c>
      <c r="D1341" s="1">
        <v>2021</v>
      </c>
      <c r="E1341" s="1">
        <v>10</v>
      </c>
      <c r="F1341" s="4" t="s">
        <v>265</v>
      </c>
      <c r="G1341" s="4" t="s">
        <v>266</v>
      </c>
      <c r="H1341" s="1">
        <v>720</v>
      </c>
      <c r="I1341" s="4" t="s">
        <v>325</v>
      </c>
      <c r="J1341" s="1" t="s">
        <v>326</v>
      </c>
      <c r="K1341" s="1" t="s">
        <v>383</v>
      </c>
      <c r="L1341" s="1">
        <v>3</v>
      </c>
      <c r="M1341" s="1">
        <v>1</v>
      </c>
      <c r="N1341" s="1" t="s">
        <v>384</v>
      </c>
      <c r="O1341" s="1" t="s">
        <v>385</v>
      </c>
      <c r="P1341" s="1">
        <v>0</v>
      </c>
      <c r="Q1341" s="8">
        <v>28295895</v>
      </c>
      <c r="R1341" s="8">
        <v>2362946</v>
      </c>
      <c r="S1341" s="8">
        <v>5348079</v>
      </c>
      <c r="T1341" s="8" t="s">
        <v>386</v>
      </c>
      <c r="U1341" s="9">
        <f>IF(R1341&gt;0,Q1341/R1341,"")</f>
        <v>11.974837766076753</v>
      </c>
      <c r="V1341" s="10">
        <f>SUMIFS(fct_world_monthly!$J$2:$J$361,fct_world_monthly!$C$2:$C$361,C1341,fct_world_monthly!$F$2:$F$361,F1341)</f>
        <v>79932197</v>
      </c>
      <c r="W1341" s="11">
        <f>IF(V1341&gt;0,Q1341/V1341,"")</f>
        <v>0.35399871468564786</v>
      </c>
      <c r="X1341" s="1" t="s">
        <v>232</v>
      </c>
      <c r="Y1341" s="1" t="s">
        <v>166</v>
      </c>
      <c r="Z1341" s="19">
        <f>IF(U1341="","",SUMIFS(Unit_Value_Review_QC!$K$10:$K$53,Unit_Value_Review_QC!$I$10:$I$53,"PARTNER|"&amp;F1341&amp;"|"&amp;I1341))</f>
        <v>15.158852636173485</v>
      </c>
      <c r="AA1341" s="20">
        <f>IFERROR(U1341/Z1341,"")</f>
        <v>0.78995673706209568</v>
      </c>
      <c r="AB1341" s="4" t="str">
        <f>IF(OR(N1341&lt;&gt;"REPORTED",U1341=""),"NOT_APPLICABLE",IF(OR(AA1341&lt;Unit_Value_Review_QC!$I$6,AA1341&gt;Unit_Value_Review_QC!$I$5),"REVIEW","WITHIN_BAND"))</f>
        <v>WITHIN_BAND</v>
      </c>
    </row>
    <row r="1342" spans="1:28">
      <c r="A1342" s="1" t="s">
        <v>1728</v>
      </c>
      <c r="B1342" s="6">
        <v>44470</v>
      </c>
      <c r="C1342" s="1">
        <v>202110</v>
      </c>
      <c r="D1342" s="1">
        <v>2021</v>
      </c>
      <c r="E1342" s="1">
        <v>10</v>
      </c>
      <c r="F1342" s="4" t="s">
        <v>271</v>
      </c>
      <c r="G1342" s="4" t="s">
        <v>273</v>
      </c>
      <c r="H1342" s="1">
        <v>52</v>
      </c>
      <c r="I1342" s="4" t="s">
        <v>296</v>
      </c>
      <c r="J1342" s="1" t="s">
        <v>297</v>
      </c>
      <c r="K1342" s="1" t="s">
        <v>383</v>
      </c>
      <c r="L1342" s="1">
        <v>3</v>
      </c>
      <c r="M1342" s="1">
        <v>1</v>
      </c>
      <c r="N1342" s="1" t="s">
        <v>384</v>
      </c>
      <c r="O1342" s="1" t="s">
        <v>385</v>
      </c>
      <c r="P1342" s="1">
        <v>0</v>
      </c>
      <c r="Q1342" s="8">
        <v>1611187</v>
      </c>
      <c r="R1342" s="8">
        <v>56603</v>
      </c>
      <c r="S1342" s="8">
        <v>165910</v>
      </c>
      <c r="T1342" s="8" t="s">
        <v>386</v>
      </c>
      <c r="U1342" s="9">
        <f>IF(R1342&gt;0,Q1342/R1342,"")</f>
        <v>28.46469268413335</v>
      </c>
      <c r="V1342" s="10">
        <f>SUMIFS(fct_world_monthly!$J$2:$J$361,fct_world_monthly!$C$2:$C$361,C1342,fct_world_monthly!$F$2:$F$361,F1342)</f>
        <v>32603215</v>
      </c>
      <c r="W1342" s="11">
        <f>IF(V1342&gt;0,Q1342/V1342,"")</f>
        <v>4.941804052146391E-2</v>
      </c>
      <c r="X1342" s="1" t="s">
        <v>232</v>
      </c>
      <c r="Y1342" s="1" t="s">
        <v>166</v>
      </c>
      <c r="Z1342" s="19">
        <f>IF(U1342="","",SUMIFS(Unit_Value_Review_QC!$K$10:$K$53,Unit_Value_Review_QC!$I$10:$I$53,"PARTNER|"&amp;F1342&amp;"|"&amp;I1342))</f>
        <v>31.867133143721738</v>
      </c>
      <c r="AA1342" s="20">
        <f>IFERROR(U1342/Z1342,"")</f>
        <v>0.89323041880663445</v>
      </c>
      <c r="AB1342" s="4" t="str">
        <f>IF(OR(N1342&lt;&gt;"REPORTED",U1342=""),"NOT_APPLICABLE",IF(OR(AA1342&lt;Unit_Value_Review_QC!$I$6,AA1342&gt;Unit_Value_Review_QC!$I$5),"REVIEW","WITHIN_BAND"))</f>
        <v>WITHIN_BAND</v>
      </c>
    </row>
    <row r="1343" spans="1:28">
      <c r="A1343" s="1" t="s">
        <v>1729</v>
      </c>
      <c r="B1343" s="6">
        <v>44470</v>
      </c>
      <c r="C1343" s="1">
        <v>202110</v>
      </c>
      <c r="D1343" s="1">
        <v>2021</v>
      </c>
      <c r="E1343" s="1">
        <v>10</v>
      </c>
      <c r="F1343" s="4" t="s">
        <v>271</v>
      </c>
      <c r="G1343" s="4" t="s">
        <v>273</v>
      </c>
      <c r="H1343" s="1">
        <v>204</v>
      </c>
      <c r="I1343" s="4" t="s">
        <v>301</v>
      </c>
      <c r="J1343" s="1" t="s">
        <v>302</v>
      </c>
      <c r="K1343" s="1" t="s">
        <v>383</v>
      </c>
      <c r="L1343" s="1">
        <v>3</v>
      </c>
      <c r="M1343" s="1">
        <v>1</v>
      </c>
      <c r="N1343" s="1" t="s">
        <v>384</v>
      </c>
      <c r="O1343" s="1" t="s">
        <v>385</v>
      </c>
      <c r="P1343" s="1">
        <v>0</v>
      </c>
      <c r="Q1343" s="8">
        <v>1104397</v>
      </c>
      <c r="R1343" s="8">
        <v>62359</v>
      </c>
      <c r="S1343" s="8">
        <v>190706</v>
      </c>
      <c r="T1343" s="8" t="s">
        <v>386</v>
      </c>
      <c r="U1343" s="9">
        <f>IF(R1343&gt;0,Q1343/R1343,"")</f>
        <v>17.710306451354256</v>
      </c>
      <c r="V1343" s="10">
        <f>SUMIFS(fct_world_monthly!$J$2:$J$361,fct_world_monthly!$C$2:$C$361,C1343,fct_world_monthly!$F$2:$F$361,F1343)</f>
        <v>32603215</v>
      </c>
      <c r="W1343" s="11">
        <f>IF(V1343&gt;0,Q1343/V1343,"")</f>
        <v>3.387386796056769E-2</v>
      </c>
      <c r="X1343" s="1" t="s">
        <v>232</v>
      </c>
      <c r="Y1343" s="1" t="s">
        <v>166</v>
      </c>
      <c r="Z1343" s="19">
        <f>IF(U1343="","",SUMIFS(Unit_Value_Review_QC!$K$10:$K$53,Unit_Value_Review_QC!$I$10:$I$53,"PARTNER|"&amp;F1343&amp;"|"&amp;I1343))</f>
        <v>19.682231685892088</v>
      </c>
      <c r="AA1343" s="20">
        <f>IFERROR(U1343/Z1343,"")</f>
        <v>0.89981190822221258</v>
      </c>
      <c r="AB1343" s="4" t="str">
        <f>IF(OR(N1343&lt;&gt;"REPORTED",U1343=""),"NOT_APPLICABLE",IF(OR(AA1343&lt;Unit_Value_Review_QC!$I$6,AA1343&gt;Unit_Value_Review_QC!$I$5),"REVIEW","WITHIN_BAND"))</f>
        <v>WITHIN_BAND</v>
      </c>
    </row>
    <row r="1344" spans="1:28">
      <c r="A1344" s="1" t="s">
        <v>1730</v>
      </c>
      <c r="B1344" s="6">
        <v>44470</v>
      </c>
      <c r="C1344" s="1">
        <v>202110</v>
      </c>
      <c r="D1344" s="1">
        <v>2021</v>
      </c>
      <c r="E1344" s="1">
        <v>10</v>
      </c>
      <c r="F1344" s="4" t="s">
        <v>271</v>
      </c>
      <c r="G1344" s="4" t="s">
        <v>273</v>
      </c>
      <c r="H1344" s="1">
        <v>662</v>
      </c>
      <c r="I1344" s="4" t="s">
        <v>304</v>
      </c>
      <c r="J1344" s="1" t="s">
        <v>305</v>
      </c>
      <c r="K1344" s="1" t="s">
        <v>383</v>
      </c>
      <c r="L1344" s="1">
        <v>3</v>
      </c>
      <c r="M1344" s="1">
        <v>1</v>
      </c>
      <c r="N1344" s="1" t="s">
        <v>384</v>
      </c>
      <c r="O1344" s="1" t="s">
        <v>385</v>
      </c>
      <c r="P1344" s="1">
        <v>0</v>
      </c>
      <c r="Q1344" s="8">
        <v>34243</v>
      </c>
      <c r="R1344" s="8">
        <v>1248</v>
      </c>
      <c r="S1344" s="8">
        <v>5236</v>
      </c>
      <c r="T1344" s="8" t="s">
        <v>386</v>
      </c>
      <c r="U1344" s="9">
        <f>IF(R1344&gt;0,Q1344/R1344,"")</f>
        <v>27.438301282051281</v>
      </c>
      <c r="V1344" s="10">
        <f>SUMIFS(fct_world_monthly!$J$2:$J$361,fct_world_monthly!$C$2:$C$361,C1344,fct_world_monthly!$F$2:$F$361,F1344)</f>
        <v>32603215</v>
      </c>
      <c r="W1344" s="11">
        <f>IF(V1344&gt;0,Q1344/V1344,"")</f>
        <v>1.0502951932807854E-3</v>
      </c>
      <c r="X1344" s="1" t="s">
        <v>232</v>
      </c>
      <c r="Y1344" s="1" t="s">
        <v>166</v>
      </c>
      <c r="Z1344" s="19">
        <f>IF(U1344="","",SUMIFS(Unit_Value_Review_QC!$K$10:$K$53,Unit_Value_Review_QC!$I$10:$I$53,"PARTNER|"&amp;F1344&amp;"|"&amp;I1344))</f>
        <v>19.366411423422985</v>
      </c>
      <c r="AA1344" s="20">
        <f>IFERROR(U1344/Z1344,"")</f>
        <v>1.4167984291021327</v>
      </c>
      <c r="AB1344" s="4" t="str">
        <f>IF(OR(N1344&lt;&gt;"REPORTED",U1344=""),"NOT_APPLICABLE",IF(OR(AA1344&lt;Unit_Value_Review_QC!$I$6,AA1344&gt;Unit_Value_Review_QC!$I$5),"REVIEW","WITHIN_BAND"))</f>
        <v>WITHIN_BAND</v>
      </c>
    </row>
    <row r="1345" spans="1:28">
      <c r="A1345" s="1" t="s">
        <v>1731</v>
      </c>
      <c r="B1345" s="6">
        <v>44470</v>
      </c>
      <c r="C1345" s="1">
        <v>202110</v>
      </c>
      <c r="D1345" s="1">
        <v>2021</v>
      </c>
      <c r="E1345" s="1">
        <v>10</v>
      </c>
      <c r="F1345" s="4" t="s">
        <v>271</v>
      </c>
      <c r="G1345" s="4" t="s">
        <v>273</v>
      </c>
      <c r="H1345" s="1">
        <v>664</v>
      </c>
      <c r="I1345" s="4" t="s">
        <v>307</v>
      </c>
      <c r="J1345" s="1" t="s">
        <v>308</v>
      </c>
      <c r="K1345" s="1" t="s">
        <v>383</v>
      </c>
      <c r="L1345" s="1">
        <v>3</v>
      </c>
      <c r="M1345" s="1">
        <v>1</v>
      </c>
      <c r="N1345" s="1" t="s">
        <v>384</v>
      </c>
      <c r="O1345" s="1" t="s">
        <v>385</v>
      </c>
      <c r="P1345" s="1">
        <v>0</v>
      </c>
      <c r="Q1345" s="8">
        <v>3387222</v>
      </c>
      <c r="R1345" s="8">
        <v>107805</v>
      </c>
      <c r="S1345" s="8">
        <v>314354</v>
      </c>
      <c r="T1345" s="8" t="s">
        <v>386</v>
      </c>
      <c r="U1345" s="9">
        <f>IF(R1345&gt;0,Q1345/R1345,"")</f>
        <v>31.419897036315568</v>
      </c>
      <c r="V1345" s="10">
        <f>SUMIFS(fct_world_monthly!$J$2:$J$361,fct_world_monthly!$C$2:$C$361,C1345,fct_world_monthly!$F$2:$F$361,F1345)</f>
        <v>32603215</v>
      </c>
      <c r="W1345" s="11">
        <f>IF(V1345&gt;0,Q1345/V1345,"")</f>
        <v>0.10389226952004579</v>
      </c>
      <c r="X1345" s="1" t="s">
        <v>232</v>
      </c>
      <c r="Y1345" s="1" t="s">
        <v>166</v>
      </c>
      <c r="Z1345" s="19">
        <f>IF(U1345="","",SUMIFS(Unit_Value_Review_QC!$K$10:$K$53,Unit_Value_Review_QC!$I$10:$I$53,"PARTNER|"&amp;F1345&amp;"|"&amp;I1345))</f>
        <v>29.827360886039607</v>
      </c>
      <c r="AA1345" s="20">
        <f>IFERROR(U1345/Z1345,"")</f>
        <v>1.0533917887124011</v>
      </c>
      <c r="AB1345" s="4" t="str">
        <f>IF(OR(N1345&lt;&gt;"REPORTED",U1345=""),"NOT_APPLICABLE",IF(OR(AA1345&lt;Unit_Value_Review_QC!$I$6,AA1345&gt;Unit_Value_Review_QC!$I$5),"REVIEW","WITHIN_BAND"))</f>
        <v>WITHIN_BAND</v>
      </c>
    </row>
    <row r="1346" spans="1:28">
      <c r="A1346" s="1" t="s">
        <v>1732</v>
      </c>
      <c r="B1346" s="6">
        <v>44470</v>
      </c>
      <c r="C1346" s="1">
        <v>202110</v>
      </c>
      <c r="D1346" s="1">
        <v>2021</v>
      </c>
      <c r="E1346" s="1">
        <v>10</v>
      </c>
      <c r="F1346" s="4" t="s">
        <v>271</v>
      </c>
      <c r="G1346" s="4" t="s">
        <v>273</v>
      </c>
      <c r="H1346" s="1">
        <v>666</v>
      </c>
      <c r="I1346" s="4" t="s">
        <v>310</v>
      </c>
      <c r="J1346" s="1" t="s">
        <v>311</v>
      </c>
      <c r="K1346" s="1" t="s">
        <v>383</v>
      </c>
      <c r="L1346" s="1">
        <v>3</v>
      </c>
      <c r="M1346" s="1">
        <v>1</v>
      </c>
      <c r="N1346" s="1" t="s">
        <v>384</v>
      </c>
      <c r="O1346" s="1" t="s">
        <v>385</v>
      </c>
      <c r="P1346" s="1">
        <v>0</v>
      </c>
      <c r="Q1346" s="8">
        <v>889232</v>
      </c>
      <c r="R1346" s="8">
        <v>102104</v>
      </c>
      <c r="S1346" s="8">
        <v>376095</v>
      </c>
      <c r="T1346" s="8" t="s">
        <v>386</v>
      </c>
      <c r="U1346" s="9">
        <f>IF(R1346&gt;0,Q1346/R1346,"")</f>
        <v>8.7090809370837583</v>
      </c>
      <c r="V1346" s="10">
        <f>SUMIFS(fct_world_monthly!$J$2:$J$361,fct_world_monthly!$C$2:$C$361,C1346,fct_world_monthly!$F$2:$F$361,F1346)</f>
        <v>32603215</v>
      </c>
      <c r="W1346" s="11">
        <f>IF(V1346&gt;0,Q1346/V1346,"")</f>
        <v>2.7274365426845176E-2</v>
      </c>
      <c r="X1346" s="1" t="s">
        <v>232</v>
      </c>
      <c r="Y1346" s="1" t="s">
        <v>166</v>
      </c>
      <c r="Z1346" s="19">
        <f>IF(U1346="","",SUMIFS(Unit_Value_Review_QC!$K$10:$K$53,Unit_Value_Review_QC!$I$10:$I$53,"PARTNER|"&amp;F1346&amp;"|"&amp;I1346))</f>
        <v>14.86106925541052</v>
      </c>
      <c r="AA1346" s="20">
        <f>IFERROR(U1346/Z1346,"")</f>
        <v>0.58603326499625952</v>
      </c>
      <c r="AB1346" s="4" t="str">
        <f>IF(OR(N1346&lt;&gt;"REPORTED",U1346=""),"NOT_APPLICABLE",IF(OR(AA1346&lt;Unit_Value_Review_QC!$I$6,AA1346&gt;Unit_Value_Review_QC!$I$5),"REVIEW","WITHIN_BAND"))</f>
        <v>WITHIN_BAND</v>
      </c>
    </row>
    <row r="1347" spans="1:28">
      <c r="A1347" s="1" t="s">
        <v>1733</v>
      </c>
      <c r="B1347" s="6">
        <v>44470</v>
      </c>
      <c r="C1347" s="1">
        <v>202110</v>
      </c>
      <c r="D1347" s="1">
        <v>2021</v>
      </c>
      <c r="E1347" s="1">
        <v>10</v>
      </c>
      <c r="F1347" s="4" t="s">
        <v>271</v>
      </c>
      <c r="G1347" s="4" t="s">
        <v>273</v>
      </c>
      <c r="H1347" s="1">
        <v>669</v>
      </c>
      <c r="I1347" s="4" t="s">
        <v>313</v>
      </c>
      <c r="J1347" s="1" t="s">
        <v>314</v>
      </c>
      <c r="K1347" s="1" t="s">
        <v>383</v>
      </c>
      <c r="L1347" s="1">
        <v>3</v>
      </c>
      <c r="M1347" s="1">
        <v>1</v>
      </c>
      <c r="N1347" s="1" t="s">
        <v>384</v>
      </c>
      <c r="O1347" s="1" t="s">
        <v>385</v>
      </c>
      <c r="P1347" s="1">
        <v>0</v>
      </c>
      <c r="Q1347" s="8">
        <v>806336</v>
      </c>
      <c r="R1347" s="8">
        <v>45577</v>
      </c>
      <c r="S1347" s="8">
        <v>150564</v>
      </c>
      <c r="T1347" s="8" t="s">
        <v>386</v>
      </c>
      <c r="U1347" s="9">
        <f>IF(R1347&gt;0,Q1347/R1347,"")</f>
        <v>17.691730478092019</v>
      </c>
      <c r="V1347" s="10">
        <f>SUMIFS(fct_world_monthly!$J$2:$J$361,fct_world_monthly!$C$2:$C$361,C1347,fct_world_monthly!$F$2:$F$361,F1347)</f>
        <v>32603215</v>
      </c>
      <c r="W1347" s="11">
        <f>IF(V1347&gt;0,Q1347/V1347,"")</f>
        <v>2.4731794088405087E-2</v>
      </c>
      <c r="X1347" s="1" t="s">
        <v>232</v>
      </c>
      <c r="Y1347" s="1" t="s">
        <v>166</v>
      </c>
      <c r="Z1347" s="19">
        <f>IF(U1347="","",SUMIFS(Unit_Value_Review_QC!$K$10:$K$53,Unit_Value_Review_QC!$I$10:$I$53,"PARTNER|"&amp;F1347&amp;"|"&amp;I1347))</f>
        <v>17.070169468034248</v>
      </c>
      <c r="AA1347" s="20">
        <f>IFERROR(U1347/Z1347,"")</f>
        <v>1.036412117127584</v>
      </c>
      <c r="AB1347" s="4" t="str">
        <f>IF(OR(N1347&lt;&gt;"REPORTED",U1347=""),"NOT_APPLICABLE",IF(OR(AA1347&lt;Unit_Value_Review_QC!$I$6,AA1347&gt;Unit_Value_Review_QC!$I$5),"REVIEW","WITHIN_BAND"))</f>
        <v>WITHIN_BAND</v>
      </c>
    </row>
    <row r="1348" spans="1:28">
      <c r="A1348" s="1" t="s">
        <v>1734</v>
      </c>
      <c r="B1348" s="6">
        <v>44470</v>
      </c>
      <c r="C1348" s="1">
        <v>202110</v>
      </c>
      <c r="D1348" s="1">
        <v>2021</v>
      </c>
      <c r="E1348" s="1">
        <v>10</v>
      </c>
      <c r="F1348" s="4" t="s">
        <v>271</v>
      </c>
      <c r="G1348" s="4" t="s">
        <v>273</v>
      </c>
      <c r="H1348" s="1">
        <v>676</v>
      </c>
      <c r="I1348" s="4" t="s">
        <v>316</v>
      </c>
      <c r="J1348" s="1" t="s">
        <v>317</v>
      </c>
      <c r="K1348" s="1" t="s">
        <v>383</v>
      </c>
      <c r="L1348" s="1">
        <v>3</v>
      </c>
      <c r="M1348" s="1">
        <v>1</v>
      </c>
      <c r="N1348" s="1" t="s">
        <v>384</v>
      </c>
      <c r="O1348" s="1" t="s">
        <v>385</v>
      </c>
      <c r="P1348" s="1">
        <v>0</v>
      </c>
      <c r="Q1348" s="8">
        <v>446062</v>
      </c>
      <c r="R1348" s="8">
        <v>9241</v>
      </c>
      <c r="S1348" s="8">
        <v>17425</v>
      </c>
      <c r="T1348" s="8" t="s">
        <v>386</v>
      </c>
      <c r="U1348" s="9">
        <f>IF(R1348&gt;0,Q1348/R1348,"")</f>
        <v>48.269884211665406</v>
      </c>
      <c r="V1348" s="10">
        <f>SUMIFS(fct_world_monthly!$J$2:$J$361,fct_world_monthly!$C$2:$C$361,C1348,fct_world_monthly!$F$2:$F$361,F1348)</f>
        <v>32603215</v>
      </c>
      <c r="W1348" s="11">
        <f>IF(V1348&gt;0,Q1348/V1348,"")</f>
        <v>1.3681534167719349E-2</v>
      </c>
      <c r="X1348" s="1" t="s">
        <v>232</v>
      </c>
      <c r="Y1348" s="1" t="s">
        <v>166</v>
      </c>
      <c r="Z1348" s="19">
        <f>IF(U1348="","",SUMIFS(Unit_Value_Review_QC!$K$10:$K$53,Unit_Value_Review_QC!$I$10:$I$53,"PARTNER|"&amp;F1348&amp;"|"&amp;I1348))</f>
        <v>29.259592038236608</v>
      </c>
      <c r="AA1348" s="20">
        <f>IFERROR(U1348/Z1348,"")</f>
        <v>1.6497114569672071</v>
      </c>
      <c r="AB1348" s="4" t="str">
        <f>IF(OR(N1348&lt;&gt;"REPORTED",U1348=""),"NOT_APPLICABLE",IF(OR(AA1348&lt;Unit_Value_Review_QC!$I$6,AA1348&gt;Unit_Value_Review_QC!$I$5),"REVIEW","WITHIN_BAND"))</f>
        <v>WITHIN_BAND</v>
      </c>
    </row>
    <row r="1349" spans="1:28">
      <c r="A1349" s="1" t="s">
        <v>1735</v>
      </c>
      <c r="B1349" s="6">
        <v>44470</v>
      </c>
      <c r="C1349" s="1">
        <v>202110</v>
      </c>
      <c r="D1349" s="1">
        <v>2021</v>
      </c>
      <c r="E1349" s="1">
        <v>10</v>
      </c>
      <c r="F1349" s="4" t="s">
        <v>271</v>
      </c>
      <c r="G1349" s="4" t="s">
        <v>273</v>
      </c>
      <c r="H1349" s="1">
        <v>690</v>
      </c>
      <c r="I1349" s="4" t="s">
        <v>319</v>
      </c>
      <c r="J1349" s="1" t="s">
        <v>320</v>
      </c>
      <c r="K1349" s="1" t="s">
        <v>383</v>
      </c>
      <c r="L1349" s="1">
        <v>3</v>
      </c>
      <c r="M1349" s="1">
        <v>1</v>
      </c>
      <c r="N1349" s="1" t="s">
        <v>384</v>
      </c>
      <c r="O1349" s="1" t="s">
        <v>385</v>
      </c>
      <c r="P1349" s="1">
        <v>0</v>
      </c>
      <c r="Q1349" s="8">
        <v>478559</v>
      </c>
      <c r="R1349" s="8">
        <v>21896</v>
      </c>
      <c r="S1349" s="8">
        <v>72576</v>
      </c>
      <c r="T1349" s="8" t="s">
        <v>386</v>
      </c>
      <c r="U1349" s="9">
        <f>IF(R1349&gt;0,Q1349/R1349,"")</f>
        <v>21.856001096090612</v>
      </c>
      <c r="V1349" s="10">
        <f>SUMIFS(fct_world_monthly!$J$2:$J$361,fct_world_monthly!$C$2:$C$361,C1349,fct_world_monthly!$F$2:$F$361,F1349)</f>
        <v>32603215</v>
      </c>
      <c r="W1349" s="11">
        <f>IF(V1349&gt;0,Q1349/V1349,"")</f>
        <v>1.4678276360168776E-2</v>
      </c>
      <c r="X1349" s="1" t="s">
        <v>232</v>
      </c>
      <c r="Y1349" s="1" t="s">
        <v>166</v>
      </c>
      <c r="Z1349" s="19">
        <f>IF(U1349="","",SUMIFS(Unit_Value_Review_QC!$K$10:$K$53,Unit_Value_Review_QC!$I$10:$I$53,"PARTNER|"&amp;F1349&amp;"|"&amp;I1349))</f>
        <v>24.149636282520802</v>
      </c>
      <c r="AA1349" s="20">
        <f>IFERROR(U1349/Z1349,"")</f>
        <v>0.90502402770801582</v>
      </c>
      <c r="AB1349" s="4" t="str">
        <f>IF(OR(N1349&lt;&gt;"REPORTED",U1349=""),"NOT_APPLICABLE",IF(OR(AA1349&lt;Unit_Value_Review_QC!$I$6,AA1349&gt;Unit_Value_Review_QC!$I$5),"REVIEW","WITHIN_BAND"))</f>
        <v>WITHIN_BAND</v>
      </c>
    </row>
    <row r="1350" spans="1:28">
      <c r="A1350" s="1" t="s">
        <v>1736</v>
      </c>
      <c r="B1350" s="6">
        <v>44470</v>
      </c>
      <c r="C1350" s="1">
        <v>202110</v>
      </c>
      <c r="D1350" s="1">
        <v>2021</v>
      </c>
      <c r="E1350" s="1">
        <v>10</v>
      </c>
      <c r="F1350" s="4" t="s">
        <v>271</v>
      </c>
      <c r="G1350" s="4" t="s">
        <v>273</v>
      </c>
      <c r="H1350" s="1">
        <v>696</v>
      </c>
      <c r="I1350" s="4" t="s">
        <v>322</v>
      </c>
      <c r="J1350" s="1" t="s">
        <v>323</v>
      </c>
      <c r="K1350" s="1" t="s">
        <v>383</v>
      </c>
      <c r="L1350" s="1">
        <v>3</v>
      </c>
      <c r="M1350" s="1">
        <v>1</v>
      </c>
      <c r="N1350" s="1" t="s">
        <v>384</v>
      </c>
      <c r="O1350" s="1" t="s">
        <v>385</v>
      </c>
      <c r="P1350" s="1">
        <v>0</v>
      </c>
      <c r="Q1350" s="8">
        <v>78874</v>
      </c>
      <c r="R1350" s="8">
        <v>8221</v>
      </c>
      <c r="S1350" s="8">
        <v>15531</v>
      </c>
      <c r="T1350" s="8" t="s">
        <v>386</v>
      </c>
      <c r="U1350" s="9">
        <f>IF(R1350&gt;0,Q1350/R1350,"")</f>
        <v>9.5942099501277216</v>
      </c>
      <c r="V1350" s="10">
        <f>SUMIFS(fct_world_monthly!$J$2:$J$361,fct_world_monthly!$C$2:$C$361,C1350,fct_world_monthly!$F$2:$F$361,F1350)</f>
        <v>32603215</v>
      </c>
      <c r="W1350" s="11">
        <f>IF(V1350&gt;0,Q1350/V1350,"")</f>
        <v>2.4192092712329136E-3</v>
      </c>
      <c r="X1350" s="1" t="s">
        <v>232</v>
      </c>
      <c r="Y1350" s="1" t="s">
        <v>166</v>
      </c>
      <c r="Z1350" s="19">
        <f>IF(U1350="","",SUMIFS(Unit_Value_Review_QC!$K$10:$K$53,Unit_Value_Review_QC!$I$10:$I$53,"PARTNER|"&amp;F1350&amp;"|"&amp;I1350))</f>
        <v>19.130986055641273</v>
      </c>
      <c r="AA1350" s="20">
        <f>IFERROR(U1350/Z1350,"")</f>
        <v>0.50150106859225985</v>
      </c>
      <c r="AB1350" s="4" t="str">
        <f>IF(OR(N1350&lt;&gt;"REPORTED",U1350=""),"NOT_APPLICABLE",IF(OR(AA1350&lt;Unit_Value_Review_QC!$I$6,AA1350&gt;Unit_Value_Review_QC!$I$5),"REVIEW","WITHIN_BAND"))</f>
        <v>WITHIN_BAND</v>
      </c>
    </row>
    <row r="1351" spans="1:28">
      <c r="A1351" s="1" t="s">
        <v>1737</v>
      </c>
      <c r="B1351" s="6">
        <v>44470</v>
      </c>
      <c r="C1351" s="1">
        <v>202110</v>
      </c>
      <c r="D1351" s="1">
        <v>2021</v>
      </c>
      <c r="E1351" s="1">
        <v>10</v>
      </c>
      <c r="F1351" s="4" t="s">
        <v>271</v>
      </c>
      <c r="G1351" s="4" t="s">
        <v>273</v>
      </c>
      <c r="H1351" s="1">
        <v>720</v>
      </c>
      <c r="I1351" s="4" t="s">
        <v>325</v>
      </c>
      <c r="J1351" s="1" t="s">
        <v>326</v>
      </c>
      <c r="K1351" s="1" t="s">
        <v>383</v>
      </c>
      <c r="L1351" s="1">
        <v>3</v>
      </c>
      <c r="M1351" s="1">
        <v>1</v>
      </c>
      <c r="N1351" s="1" t="s">
        <v>384</v>
      </c>
      <c r="O1351" s="1" t="s">
        <v>385</v>
      </c>
      <c r="P1351" s="1">
        <v>0</v>
      </c>
      <c r="Q1351" s="8">
        <v>9340358</v>
      </c>
      <c r="R1351" s="8">
        <v>338247</v>
      </c>
      <c r="S1351" s="8">
        <v>990204</v>
      </c>
      <c r="T1351" s="8" t="s">
        <v>386</v>
      </c>
      <c r="U1351" s="9">
        <f>IF(R1351&gt;0,Q1351/R1351,"")</f>
        <v>27.61401579319255</v>
      </c>
      <c r="V1351" s="10">
        <f>SUMIFS(fct_world_monthly!$J$2:$J$361,fct_world_monthly!$C$2:$C$361,C1351,fct_world_monthly!$F$2:$F$361,F1351)</f>
        <v>32603215</v>
      </c>
      <c r="W1351" s="11">
        <f>IF(V1351&gt;0,Q1351/V1351,"")</f>
        <v>0.28648579595601231</v>
      </c>
      <c r="X1351" s="1" t="s">
        <v>232</v>
      </c>
      <c r="Y1351" s="1" t="s">
        <v>166</v>
      </c>
      <c r="Z1351" s="19">
        <f>IF(U1351="","",SUMIFS(Unit_Value_Review_QC!$K$10:$K$53,Unit_Value_Review_QC!$I$10:$I$53,"PARTNER|"&amp;F1351&amp;"|"&amp;I1351))</f>
        <v>27.635683246354834</v>
      </c>
      <c r="AA1351" s="20">
        <f>IFERROR(U1351/Z1351,"")</f>
        <v>0.99921596101065668</v>
      </c>
      <c r="AB1351" s="4" t="str">
        <f>IF(OR(N1351&lt;&gt;"REPORTED",U1351=""),"NOT_APPLICABLE",IF(OR(AA1351&lt;Unit_Value_Review_QC!$I$6,AA1351&gt;Unit_Value_Review_QC!$I$5),"REVIEW","WITHIN_BAND"))</f>
        <v>WITHIN_BAND</v>
      </c>
    </row>
    <row r="1352" spans="1:28">
      <c r="A1352" s="1" t="s">
        <v>1738</v>
      </c>
      <c r="B1352" s="6">
        <v>44470</v>
      </c>
      <c r="C1352" s="1">
        <v>202110</v>
      </c>
      <c r="D1352" s="1">
        <v>2021</v>
      </c>
      <c r="E1352" s="1">
        <v>10</v>
      </c>
      <c r="F1352" s="4" t="s">
        <v>278</v>
      </c>
      <c r="G1352" s="4" t="s">
        <v>279</v>
      </c>
      <c r="H1352" s="1">
        <v>52</v>
      </c>
      <c r="I1352" s="4" t="s">
        <v>296</v>
      </c>
      <c r="J1352" s="1" t="s">
        <v>297</v>
      </c>
      <c r="K1352" s="1" t="s">
        <v>383</v>
      </c>
      <c r="L1352" s="1">
        <v>3</v>
      </c>
      <c r="M1352" s="1">
        <v>1</v>
      </c>
      <c r="N1352" s="1" t="s">
        <v>384</v>
      </c>
      <c r="O1352" s="1" t="s">
        <v>385</v>
      </c>
      <c r="P1352" s="1">
        <v>0</v>
      </c>
      <c r="Q1352" s="8">
        <v>1177929</v>
      </c>
      <c r="R1352" s="8">
        <v>47441</v>
      </c>
      <c r="S1352" s="8">
        <v>134717</v>
      </c>
      <c r="T1352" s="8" t="s">
        <v>386</v>
      </c>
      <c r="U1352" s="9">
        <f>IF(R1352&gt;0,Q1352/R1352,"")</f>
        <v>24.829345924411374</v>
      </c>
      <c r="V1352" s="10">
        <f>SUMIFS(fct_world_monthly!$J$2:$J$361,fct_world_monthly!$C$2:$C$361,C1352,fct_world_monthly!$F$2:$F$361,F1352)</f>
        <v>19230157</v>
      </c>
      <c r="W1352" s="11">
        <f>IF(V1352&gt;0,Q1352/V1352,"")</f>
        <v>6.1254258090560572E-2</v>
      </c>
      <c r="X1352" s="1" t="s">
        <v>232</v>
      </c>
      <c r="Y1352" s="1" t="s">
        <v>166</v>
      </c>
      <c r="Z1352" s="19">
        <f>IF(U1352="","",SUMIFS(Unit_Value_Review_QC!$K$10:$K$53,Unit_Value_Review_QC!$I$10:$I$53,"PARTNER|"&amp;F1352&amp;"|"&amp;I1352))</f>
        <v>35.036766549381447</v>
      </c>
      <c r="AA1352" s="20">
        <f>IFERROR(U1352/Z1352,"")</f>
        <v>0.70866544974738033</v>
      </c>
      <c r="AB1352" s="4" t="str">
        <f>IF(OR(N1352&lt;&gt;"REPORTED",U1352=""),"NOT_APPLICABLE",IF(OR(AA1352&lt;Unit_Value_Review_QC!$I$6,AA1352&gt;Unit_Value_Review_QC!$I$5),"REVIEW","WITHIN_BAND"))</f>
        <v>WITHIN_BAND</v>
      </c>
    </row>
    <row r="1353" spans="1:28">
      <c r="A1353" s="1" t="s">
        <v>1739</v>
      </c>
      <c r="B1353" s="6">
        <v>44470</v>
      </c>
      <c r="C1353" s="1">
        <v>202110</v>
      </c>
      <c r="D1353" s="1">
        <v>2021</v>
      </c>
      <c r="E1353" s="1">
        <v>10</v>
      </c>
      <c r="F1353" s="4" t="s">
        <v>278</v>
      </c>
      <c r="G1353" s="4" t="s">
        <v>279</v>
      </c>
      <c r="H1353" s="1">
        <v>204</v>
      </c>
      <c r="I1353" s="4" t="s">
        <v>301</v>
      </c>
      <c r="J1353" s="1" t="s">
        <v>302</v>
      </c>
      <c r="K1353" s="1" t="s">
        <v>383</v>
      </c>
      <c r="L1353" s="1">
        <v>3</v>
      </c>
      <c r="M1353" s="1">
        <v>1</v>
      </c>
      <c r="N1353" s="1" t="s">
        <v>384</v>
      </c>
      <c r="O1353" s="1" t="s">
        <v>385</v>
      </c>
      <c r="P1353" s="1">
        <v>0</v>
      </c>
      <c r="Q1353" s="8">
        <v>65875</v>
      </c>
      <c r="R1353" s="8">
        <v>2793</v>
      </c>
      <c r="S1353" s="8">
        <v>8284</v>
      </c>
      <c r="T1353" s="8" t="s">
        <v>386</v>
      </c>
      <c r="U1353" s="9">
        <f>IF(R1353&gt;0,Q1353/R1353,"")</f>
        <v>23.585750089509489</v>
      </c>
      <c r="V1353" s="10">
        <f>SUMIFS(fct_world_monthly!$J$2:$J$361,fct_world_monthly!$C$2:$C$361,C1353,fct_world_monthly!$F$2:$F$361,F1353)</f>
        <v>19230157</v>
      </c>
      <c r="W1353" s="11">
        <f>IF(V1353&gt;0,Q1353/V1353,"")</f>
        <v>3.4256090576899605E-3</v>
      </c>
      <c r="X1353" s="1" t="s">
        <v>232</v>
      </c>
      <c r="Y1353" s="1" t="s">
        <v>166</v>
      </c>
      <c r="Z1353" s="19">
        <f>IF(U1353="","",SUMIFS(Unit_Value_Review_QC!$K$10:$K$53,Unit_Value_Review_QC!$I$10:$I$53,"PARTNER|"&amp;F1353&amp;"|"&amp;I1353))</f>
        <v>33.195880622110131</v>
      </c>
      <c r="AA1353" s="20">
        <f>IFERROR(U1353/Z1353,"")</f>
        <v>0.71050231677843156</v>
      </c>
      <c r="AB1353" s="4" t="str">
        <f>IF(OR(N1353&lt;&gt;"REPORTED",U1353=""),"NOT_APPLICABLE",IF(OR(AA1353&lt;Unit_Value_Review_QC!$I$6,AA1353&gt;Unit_Value_Review_QC!$I$5),"REVIEW","WITHIN_BAND"))</f>
        <v>WITHIN_BAND</v>
      </c>
    </row>
    <row r="1354" spans="1:28">
      <c r="A1354" s="1" t="s">
        <v>1740</v>
      </c>
      <c r="B1354" s="6">
        <v>44470</v>
      </c>
      <c r="C1354" s="1">
        <v>202110</v>
      </c>
      <c r="D1354" s="1">
        <v>2021</v>
      </c>
      <c r="E1354" s="1">
        <v>10</v>
      </c>
      <c r="F1354" s="4" t="s">
        <v>278</v>
      </c>
      <c r="G1354" s="4" t="s">
        <v>279</v>
      </c>
      <c r="H1354" s="1">
        <v>662</v>
      </c>
      <c r="I1354" s="4" t="s">
        <v>304</v>
      </c>
      <c r="J1354" s="1" t="s">
        <v>305</v>
      </c>
      <c r="K1354" s="1" t="s">
        <v>383</v>
      </c>
      <c r="L1354" s="1">
        <v>3</v>
      </c>
      <c r="M1354" s="1">
        <v>1</v>
      </c>
      <c r="N1354" s="1" t="s">
        <v>384</v>
      </c>
      <c r="O1354" s="1" t="s">
        <v>385</v>
      </c>
      <c r="P1354" s="1">
        <v>0</v>
      </c>
      <c r="Q1354" s="8">
        <v>51115</v>
      </c>
      <c r="R1354" s="8">
        <v>14989</v>
      </c>
      <c r="S1354" s="8">
        <v>10867</v>
      </c>
      <c r="T1354" s="8" t="s">
        <v>386</v>
      </c>
      <c r="U1354" s="9">
        <f>IF(R1354&gt;0,Q1354/R1354,"")</f>
        <v>3.4101674561344986</v>
      </c>
      <c r="V1354" s="10">
        <f>SUMIFS(fct_world_monthly!$J$2:$J$361,fct_world_monthly!$C$2:$C$361,C1354,fct_world_monthly!$F$2:$F$361,F1354)</f>
        <v>19230157</v>
      </c>
      <c r="W1354" s="11">
        <f>IF(V1354&gt;0,Q1354/V1354,"")</f>
        <v>2.6580646221453104E-3</v>
      </c>
      <c r="X1354" s="1" t="s">
        <v>232</v>
      </c>
      <c r="Y1354" s="1" t="s">
        <v>166</v>
      </c>
      <c r="Z1354" s="19">
        <f>IF(U1354="","",SUMIFS(Unit_Value_Review_QC!$K$10:$K$53,Unit_Value_Review_QC!$I$10:$I$53,"PARTNER|"&amp;F1354&amp;"|"&amp;I1354))</f>
        <v>11.552282298889692</v>
      </c>
      <c r="AA1354" s="20">
        <f>IFERROR(U1354/Z1354,"")</f>
        <v>0.29519426273562022</v>
      </c>
      <c r="AB1354" s="4" t="str">
        <f>IF(OR(N1354&lt;&gt;"REPORTED",U1354=""),"NOT_APPLICABLE",IF(OR(AA1354&lt;Unit_Value_Review_QC!$I$6,AA1354&gt;Unit_Value_Review_QC!$I$5),"REVIEW","WITHIN_BAND"))</f>
        <v>REVIEW</v>
      </c>
    </row>
    <row r="1355" spans="1:28">
      <c r="A1355" s="1" t="s">
        <v>1741</v>
      </c>
      <c r="B1355" s="6">
        <v>44470</v>
      </c>
      <c r="C1355" s="1">
        <v>202110</v>
      </c>
      <c r="D1355" s="1">
        <v>2021</v>
      </c>
      <c r="E1355" s="1">
        <v>10</v>
      </c>
      <c r="F1355" s="4" t="s">
        <v>278</v>
      </c>
      <c r="G1355" s="4" t="s">
        <v>279</v>
      </c>
      <c r="H1355" s="1">
        <v>664</v>
      </c>
      <c r="I1355" s="4" t="s">
        <v>307</v>
      </c>
      <c r="J1355" s="1" t="s">
        <v>308</v>
      </c>
      <c r="K1355" s="1" t="s">
        <v>383</v>
      </c>
      <c r="L1355" s="1">
        <v>3</v>
      </c>
      <c r="M1355" s="1">
        <v>1</v>
      </c>
      <c r="N1355" s="1" t="s">
        <v>384</v>
      </c>
      <c r="O1355" s="1" t="s">
        <v>385</v>
      </c>
      <c r="P1355" s="1">
        <v>0</v>
      </c>
      <c r="Q1355" s="8">
        <v>1762171</v>
      </c>
      <c r="R1355" s="8">
        <v>112549</v>
      </c>
      <c r="S1355" s="8">
        <v>286636</v>
      </c>
      <c r="T1355" s="8" t="s">
        <v>386</v>
      </c>
      <c r="U1355" s="9">
        <f>IF(R1355&gt;0,Q1355/R1355,"")</f>
        <v>15.656922762530098</v>
      </c>
      <c r="V1355" s="10">
        <f>SUMIFS(fct_world_monthly!$J$2:$J$361,fct_world_monthly!$C$2:$C$361,C1355,fct_world_monthly!$F$2:$F$361,F1355)</f>
        <v>19230157</v>
      </c>
      <c r="W1355" s="11">
        <f>IF(V1355&gt;0,Q1355/V1355,"")</f>
        <v>9.1635809317625438E-2</v>
      </c>
      <c r="X1355" s="1" t="s">
        <v>232</v>
      </c>
      <c r="Y1355" s="1" t="s">
        <v>166</v>
      </c>
      <c r="Z1355" s="19">
        <f>IF(U1355="","",SUMIFS(Unit_Value_Review_QC!$K$10:$K$53,Unit_Value_Review_QC!$I$10:$I$53,"PARTNER|"&amp;F1355&amp;"|"&amp;I1355))</f>
        <v>20.753901094655859</v>
      </c>
      <c r="AA1355" s="20">
        <f>IFERROR(U1355/Z1355,"")</f>
        <v>0.75440866230984227</v>
      </c>
      <c r="AB1355" s="4" t="str">
        <f>IF(OR(N1355&lt;&gt;"REPORTED",U1355=""),"NOT_APPLICABLE",IF(OR(AA1355&lt;Unit_Value_Review_QC!$I$6,AA1355&gt;Unit_Value_Review_QC!$I$5),"REVIEW","WITHIN_BAND"))</f>
        <v>WITHIN_BAND</v>
      </c>
    </row>
    <row r="1356" spans="1:28">
      <c r="A1356" s="1" t="s">
        <v>1742</v>
      </c>
      <c r="B1356" s="6">
        <v>44470</v>
      </c>
      <c r="C1356" s="1">
        <v>202110</v>
      </c>
      <c r="D1356" s="1">
        <v>2021</v>
      </c>
      <c r="E1356" s="1">
        <v>10</v>
      </c>
      <c r="F1356" s="4" t="s">
        <v>278</v>
      </c>
      <c r="G1356" s="4" t="s">
        <v>279</v>
      </c>
      <c r="H1356" s="1">
        <v>666</v>
      </c>
      <c r="I1356" s="4" t="s">
        <v>310</v>
      </c>
      <c r="J1356" s="1" t="s">
        <v>311</v>
      </c>
      <c r="K1356" s="1" t="s">
        <v>383</v>
      </c>
      <c r="L1356" s="1">
        <v>3</v>
      </c>
      <c r="M1356" s="1">
        <v>1</v>
      </c>
      <c r="N1356" s="1" t="s">
        <v>384</v>
      </c>
      <c r="O1356" s="1" t="s">
        <v>385</v>
      </c>
      <c r="P1356" s="1">
        <v>0</v>
      </c>
      <c r="Q1356" s="8">
        <v>5201600</v>
      </c>
      <c r="R1356" s="8">
        <v>413663</v>
      </c>
      <c r="S1356" s="8">
        <v>1073697</v>
      </c>
      <c r="T1356" s="8" t="s">
        <v>386</v>
      </c>
      <c r="U1356" s="9">
        <f>IF(R1356&gt;0,Q1356/R1356,"")</f>
        <v>12.574486961608846</v>
      </c>
      <c r="V1356" s="10">
        <f>SUMIFS(fct_world_monthly!$J$2:$J$361,fct_world_monthly!$C$2:$C$361,C1356,fct_world_monthly!$F$2:$F$361,F1356)</f>
        <v>19230157</v>
      </c>
      <c r="W1356" s="11">
        <f>IF(V1356&gt;0,Q1356/V1356,"")</f>
        <v>0.27049181137730699</v>
      </c>
      <c r="X1356" s="1" t="s">
        <v>232</v>
      </c>
      <c r="Y1356" s="1" t="s">
        <v>166</v>
      </c>
      <c r="Z1356" s="19">
        <f>IF(U1356="","",SUMIFS(Unit_Value_Review_QC!$K$10:$K$53,Unit_Value_Review_QC!$I$10:$I$53,"PARTNER|"&amp;F1356&amp;"|"&amp;I1356))</f>
        <v>16.653214733323903</v>
      </c>
      <c r="AA1356" s="20">
        <f>IFERROR(U1356/Z1356,"")</f>
        <v>0.75507865375966587</v>
      </c>
      <c r="AB1356" s="4" t="str">
        <f>IF(OR(N1356&lt;&gt;"REPORTED",U1356=""),"NOT_APPLICABLE",IF(OR(AA1356&lt;Unit_Value_Review_QC!$I$6,AA1356&gt;Unit_Value_Review_QC!$I$5),"REVIEW","WITHIN_BAND"))</f>
        <v>WITHIN_BAND</v>
      </c>
    </row>
    <row r="1357" spans="1:28">
      <c r="A1357" s="1" t="s">
        <v>1743</v>
      </c>
      <c r="B1357" s="6">
        <v>44470</v>
      </c>
      <c r="C1357" s="1">
        <v>202110</v>
      </c>
      <c r="D1357" s="1">
        <v>2021</v>
      </c>
      <c r="E1357" s="1">
        <v>10</v>
      </c>
      <c r="F1357" s="4" t="s">
        <v>278</v>
      </c>
      <c r="G1357" s="4" t="s">
        <v>279</v>
      </c>
      <c r="H1357" s="1">
        <v>669</v>
      </c>
      <c r="I1357" s="4" t="s">
        <v>313</v>
      </c>
      <c r="J1357" s="1" t="s">
        <v>314</v>
      </c>
      <c r="K1357" s="1" t="s">
        <v>383</v>
      </c>
      <c r="L1357" s="1">
        <v>3</v>
      </c>
      <c r="M1357" s="1">
        <v>1</v>
      </c>
      <c r="N1357" s="1" t="s">
        <v>384</v>
      </c>
      <c r="O1357" s="1" t="s">
        <v>385</v>
      </c>
      <c r="P1357" s="1">
        <v>0</v>
      </c>
      <c r="Q1357" s="8">
        <v>171685</v>
      </c>
      <c r="R1357" s="8">
        <v>8964</v>
      </c>
      <c r="S1357" s="8">
        <v>31642</v>
      </c>
      <c r="T1357" s="8" t="s">
        <v>386</v>
      </c>
      <c r="U1357" s="9">
        <f>IF(R1357&gt;0,Q1357/R1357,"")</f>
        <v>19.152721999107541</v>
      </c>
      <c r="V1357" s="10">
        <f>SUMIFS(fct_world_monthly!$J$2:$J$361,fct_world_monthly!$C$2:$C$361,C1357,fct_world_monthly!$F$2:$F$361,F1357)</f>
        <v>19230157</v>
      </c>
      <c r="W1357" s="11">
        <f>IF(V1357&gt;0,Q1357/V1357,"")</f>
        <v>8.927904228759026E-3</v>
      </c>
      <c r="X1357" s="1" t="s">
        <v>232</v>
      </c>
      <c r="Y1357" s="1" t="s">
        <v>166</v>
      </c>
      <c r="Z1357" s="19">
        <f>IF(U1357="","",SUMIFS(Unit_Value_Review_QC!$K$10:$K$53,Unit_Value_Review_QC!$I$10:$I$53,"PARTNER|"&amp;F1357&amp;"|"&amp;I1357))</f>
        <v>20.668787815742178</v>
      </c>
      <c r="AA1357" s="20">
        <f>IFERROR(U1357/Z1357,"")</f>
        <v>0.92664950503386856</v>
      </c>
      <c r="AB1357" s="4" t="str">
        <f>IF(OR(N1357&lt;&gt;"REPORTED",U1357=""),"NOT_APPLICABLE",IF(OR(AA1357&lt;Unit_Value_Review_QC!$I$6,AA1357&gt;Unit_Value_Review_QC!$I$5),"REVIEW","WITHIN_BAND"))</f>
        <v>WITHIN_BAND</v>
      </c>
    </row>
    <row r="1358" spans="1:28">
      <c r="A1358" s="1" t="s">
        <v>1744</v>
      </c>
      <c r="B1358" s="6">
        <v>44470</v>
      </c>
      <c r="C1358" s="1">
        <v>202110</v>
      </c>
      <c r="D1358" s="1">
        <v>2021</v>
      </c>
      <c r="E1358" s="1">
        <v>10</v>
      </c>
      <c r="F1358" s="4" t="s">
        <v>278</v>
      </c>
      <c r="G1358" s="4" t="s">
        <v>279</v>
      </c>
      <c r="H1358" s="1">
        <v>676</v>
      </c>
      <c r="I1358" s="4" t="s">
        <v>316</v>
      </c>
      <c r="J1358" s="1" t="s">
        <v>317</v>
      </c>
      <c r="K1358" s="1" t="s">
        <v>383</v>
      </c>
      <c r="L1358" s="1">
        <v>3</v>
      </c>
      <c r="M1358" s="1">
        <v>1</v>
      </c>
      <c r="N1358" s="1" t="s">
        <v>384</v>
      </c>
      <c r="O1358" s="1" t="s">
        <v>385</v>
      </c>
      <c r="P1358" s="1">
        <v>0</v>
      </c>
      <c r="Q1358" s="8">
        <v>13142</v>
      </c>
      <c r="R1358" s="8">
        <v>188</v>
      </c>
      <c r="S1358" s="8">
        <v>3272</v>
      </c>
      <c r="T1358" s="8" t="s">
        <v>386</v>
      </c>
      <c r="U1358" s="9">
        <f>IF(R1358&gt;0,Q1358/R1358,"")</f>
        <v>69.90425531914893</v>
      </c>
      <c r="V1358" s="10">
        <f>SUMIFS(fct_world_monthly!$J$2:$J$361,fct_world_monthly!$C$2:$C$361,C1358,fct_world_monthly!$F$2:$F$361,F1358)</f>
        <v>19230157</v>
      </c>
      <c r="W1358" s="11">
        <f>IF(V1358&gt;0,Q1358/V1358,"")</f>
        <v>6.834057569056768E-4</v>
      </c>
      <c r="X1358" s="1" t="s">
        <v>232</v>
      </c>
      <c r="Y1358" s="1" t="s">
        <v>166</v>
      </c>
      <c r="Z1358" s="19">
        <f>IF(U1358="","",SUMIFS(Unit_Value_Review_QC!$K$10:$K$53,Unit_Value_Review_QC!$I$10:$I$53,"PARTNER|"&amp;F1358&amp;"|"&amp;I1358))</f>
        <v>22.71683967704729</v>
      </c>
      <c r="AA1358" s="20">
        <f>IFERROR(U1358/Z1358,"")</f>
        <v>3.0771998355818395</v>
      </c>
      <c r="AB1358" s="4" t="str">
        <f>IF(OR(N1358&lt;&gt;"REPORTED",U1358=""),"NOT_APPLICABLE",IF(OR(AA1358&lt;Unit_Value_Review_QC!$I$6,AA1358&gt;Unit_Value_Review_QC!$I$5),"REVIEW","WITHIN_BAND"))</f>
        <v>REVIEW</v>
      </c>
    </row>
    <row r="1359" spans="1:28">
      <c r="A1359" s="1" t="s">
        <v>1745</v>
      </c>
      <c r="B1359" s="6">
        <v>44470</v>
      </c>
      <c r="C1359" s="1">
        <v>202110</v>
      </c>
      <c r="D1359" s="1">
        <v>2021</v>
      </c>
      <c r="E1359" s="1">
        <v>10</v>
      </c>
      <c r="F1359" s="4" t="s">
        <v>278</v>
      </c>
      <c r="G1359" s="4" t="s">
        <v>279</v>
      </c>
      <c r="H1359" s="1">
        <v>690</v>
      </c>
      <c r="I1359" s="4" t="s">
        <v>319</v>
      </c>
      <c r="J1359" s="1" t="s">
        <v>320</v>
      </c>
      <c r="K1359" s="1" t="s">
        <v>383</v>
      </c>
      <c r="L1359" s="1">
        <v>3</v>
      </c>
      <c r="M1359" s="1">
        <v>1</v>
      </c>
      <c r="N1359" s="1" t="s">
        <v>384</v>
      </c>
      <c r="O1359" s="1" t="s">
        <v>385</v>
      </c>
      <c r="P1359" s="1">
        <v>0</v>
      </c>
      <c r="Q1359" s="8">
        <v>706939</v>
      </c>
      <c r="R1359" s="8">
        <v>23618</v>
      </c>
      <c r="S1359" s="8">
        <v>69151</v>
      </c>
      <c r="T1359" s="8" t="s">
        <v>386</v>
      </c>
      <c r="U1359" s="9">
        <f>IF(R1359&gt;0,Q1359/R1359,"")</f>
        <v>29.932212719112542</v>
      </c>
      <c r="V1359" s="10">
        <f>SUMIFS(fct_world_monthly!$J$2:$J$361,fct_world_monthly!$C$2:$C$361,C1359,fct_world_monthly!$F$2:$F$361,F1359)</f>
        <v>19230157</v>
      </c>
      <c r="W1359" s="11">
        <f>IF(V1359&gt;0,Q1359/V1359,"")</f>
        <v>3.6761998354979626E-2</v>
      </c>
      <c r="X1359" s="1" t="s">
        <v>232</v>
      </c>
      <c r="Y1359" s="1" t="s">
        <v>166</v>
      </c>
      <c r="Z1359" s="19">
        <f>IF(U1359="","",SUMIFS(Unit_Value_Review_QC!$K$10:$K$53,Unit_Value_Review_QC!$I$10:$I$53,"PARTNER|"&amp;F1359&amp;"|"&amp;I1359))</f>
        <v>28.158453665195097</v>
      </c>
      <c r="AA1359" s="20">
        <f>IFERROR(U1359/Z1359,"")</f>
        <v>1.0629920618158759</v>
      </c>
      <c r="AB1359" s="4" t="str">
        <f>IF(OR(N1359&lt;&gt;"REPORTED",U1359=""),"NOT_APPLICABLE",IF(OR(AA1359&lt;Unit_Value_Review_QC!$I$6,AA1359&gt;Unit_Value_Review_QC!$I$5),"REVIEW","WITHIN_BAND"))</f>
        <v>WITHIN_BAND</v>
      </c>
    </row>
    <row r="1360" spans="1:28">
      <c r="A1360" s="1" t="s">
        <v>1746</v>
      </c>
      <c r="B1360" s="6">
        <v>44470</v>
      </c>
      <c r="C1360" s="1">
        <v>202110</v>
      </c>
      <c r="D1360" s="1">
        <v>2021</v>
      </c>
      <c r="E1360" s="1">
        <v>10</v>
      </c>
      <c r="F1360" s="4" t="s">
        <v>278</v>
      </c>
      <c r="G1360" s="4" t="s">
        <v>279</v>
      </c>
      <c r="H1360" s="1">
        <v>696</v>
      </c>
      <c r="I1360" s="4" t="s">
        <v>322</v>
      </c>
      <c r="J1360" s="1" t="s">
        <v>323</v>
      </c>
      <c r="K1360" s="1" t="s">
        <v>383</v>
      </c>
      <c r="L1360" s="1">
        <v>3</v>
      </c>
      <c r="M1360" s="1">
        <v>1</v>
      </c>
      <c r="N1360" s="1" t="s">
        <v>384</v>
      </c>
      <c r="O1360" s="1" t="s">
        <v>385</v>
      </c>
      <c r="P1360" s="1">
        <v>0</v>
      </c>
      <c r="Q1360" s="8">
        <v>434082</v>
      </c>
      <c r="R1360" s="8">
        <v>21495</v>
      </c>
      <c r="S1360" s="8">
        <v>62723</v>
      </c>
      <c r="T1360" s="8" t="s">
        <v>386</v>
      </c>
      <c r="U1360" s="9">
        <f>IF(R1360&gt;0,Q1360/R1360,"")</f>
        <v>20.194556873691557</v>
      </c>
      <c r="V1360" s="10">
        <f>SUMIFS(fct_world_monthly!$J$2:$J$361,fct_world_monthly!$C$2:$C$361,C1360,fct_world_monthly!$F$2:$F$361,F1360)</f>
        <v>19230157</v>
      </c>
      <c r="W1360" s="11">
        <f>IF(V1360&gt;0,Q1360/V1360,"")</f>
        <v>2.2572982633475118E-2</v>
      </c>
      <c r="X1360" s="1" t="s">
        <v>232</v>
      </c>
      <c r="Y1360" s="1" t="s">
        <v>166</v>
      </c>
      <c r="Z1360" s="19">
        <f>IF(U1360="","",SUMIFS(Unit_Value_Review_QC!$K$10:$K$53,Unit_Value_Review_QC!$I$10:$I$53,"PARTNER|"&amp;F1360&amp;"|"&amp;I1360))</f>
        <v>25.266638688646662</v>
      </c>
      <c r="AA1360" s="20">
        <f>IFERROR(U1360/Z1360,"")</f>
        <v>0.79925775337761096</v>
      </c>
      <c r="AB1360" s="4" t="str">
        <f>IF(OR(N1360&lt;&gt;"REPORTED",U1360=""),"NOT_APPLICABLE",IF(OR(AA1360&lt;Unit_Value_Review_QC!$I$6,AA1360&gt;Unit_Value_Review_QC!$I$5),"REVIEW","WITHIN_BAND"))</f>
        <v>WITHIN_BAND</v>
      </c>
    </row>
    <row r="1361" spans="1:28">
      <c r="A1361" s="1" t="s">
        <v>1747</v>
      </c>
      <c r="B1361" s="6">
        <v>44470</v>
      </c>
      <c r="C1361" s="1">
        <v>202110</v>
      </c>
      <c r="D1361" s="1">
        <v>2021</v>
      </c>
      <c r="E1361" s="1">
        <v>10</v>
      </c>
      <c r="F1361" s="4" t="s">
        <v>278</v>
      </c>
      <c r="G1361" s="4" t="s">
        <v>279</v>
      </c>
      <c r="H1361" s="1">
        <v>720</v>
      </c>
      <c r="I1361" s="4" t="s">
        <v>325</v>
      </c>
      <c r="J1361" s="1" t="s">
        <v>326</v>
      </c>
      <c r="K1361" s="1" t="s">
        <v>383</v>
      </c>
      <c r="L1361" s="1">
        <v>3</v>
      </c>
      <c r="M1361" s="1">
        <v>1</v>
      </c>
      <c r="N1361" s="1" t="s">
        <v>384</v>
      </c>
      <c r="O1361" s="1" t="s">
        <v>385</v>
      </c>
      <c r="P1361" s="1">
        <v>0</v>
      </c>
      <c r="Q1361" s="8">
        <v>1361550</v>
      </c>
      <c r="R1361" s="8">
        <v>66431</v>
      </c>
      <c r="S1361" s="8">
        <v>173488</v>
      </c>
      <c r="T1361" s="8" t="s">
        <v>386</v>
      </c>
      <c r="U1361" s="9">
        <f>IF(R1361&gt;0,Q1361/R1361,"")</f>
        <v>20.49570230765757</v>
      </c>
      <c r="V1361" s="10">
        <f>SUMIFS(fct_world_monthly!$J$2:$J$361,fct_world_monthly!$C$2:$C$361,C1361,fct_world_monthly!$F$2:$F$361,F1361)</f>
        <v>19230157</v>
      </c>
      <c r="W1361" s="11">
        <f>IF(V1361&gt;0,Q1361/V1361,"")</f>
        <v>7.0802854079662483E-2</v>
      </c>
      <c r="X1361" s="1" t="s">
        <v>232</v>
      </c>
      <c r="Y1361" s="1" t="s">
        <v>166</v>
      </c>
      <c r="Z1361" s="19">
        <f>IF(U1361="","",SUMIFS(Unit_Value_Review_QC!$K$10:$K$53,Unit_Value_Review_QC!$I$10:$I$53,"PARTNER|"&amp;F1361&amp;"|"&amp;I1361))</f>
        <v>23.211497613909994</v>
      </c>
      <c r="AA1361" s="20">
        <f>IFERROR(U1361/Z1361,"")</f>
        <v>0.8829978422148459</v>
      </c>
      <c r="AB1361" s="4" t="str">
        <f>IF(OR(N1361&lt;&gt;"REPORTED",U1361=""),"NOT_APPLICABLE",IF(OR(AA1361&lt;Unit_Value_Review_QC!$I$6,AA1361&gt;Unit_Value_Review_QC!$I$5),"REVIEW","WITHIN_BAND"))</f>
        <v>WITHIN_BAND</v>
      </c>
    </row>
    <row r="1362" spans="1:28">
      <c r="A1362" s="1" t="s">
        <v>1748</v>
      </c>
      <c r="B1362" s="6">
        <v>44501</v>
      </c>
      <c r="C1362" s="1">
        <v>202111</v>
      </c>
      <c r="D1362" s="1">
        <v>2021</v>
      </c>
      <c r="E1362" s="1">
        <v>11</v>
      </c>
      <c r="F1362" s="4" t="s">
        <v>256</v>
      </c>
      <c r="G1362" s="4" t="s">
        <v>258</v>
      </c>
      <c r="H1362" s="1">
        <v>52</v>
      </c>
      <c r="I1362" s="4" t="s">
        <v>296</v>
      </c>
      <c r="J1362" s="1" t="s">
        <v>297</v>
      </c>
      <c r="K1362" s="1" t="s">
        <v>383</v>
      </c>
      <c r="L1362" s="1">
        <v>3</v>
      </c>
      <c r="M1362" s="1">
        <v>1</v>
      </c>
      <c r="N1362" s="1" t="s">
        <v>384</v>
      </c>
      <c r="O1362" s="1" t="s">
        <v>385</v>
      </c>
      <c r="P1362" s="1">
        <v>0</v>
      </c>
      <c r="Q1362" s="8">
        <v>9747628</v>
      </c>
      <c r="R1362" s="8">
        <v>553639</v>
      </c>
      <c r="S1362" s="8">
        <v>2478563</v>
      </c>
      <c r="T1362" s="8" t="s">
        <v>386</v>
      </c>
      <c r="U1362" s="9">
        <f>IF(R1362&gt;0,Q1362/R1362,"")</f>
        <v>17.60646919743732</v>
      </c>
      <c r="V1362" s="10">
        <f>SUMIFS(fct_world_monthly!$J$2:$J$361,fct_world_monthly!$C$2:$C$361,C1362,fct_world_monthly!$F$2:$F$361,F1362)</f>
        <v>100622340</v>
      </c>
      <c r="W1362" s="11">
        <f>IF(V1362&gt;0,Q1362/V1362,"")</f>
        <v>9.6873398094299928E-2</v>
      </c>
      <c r="X1362" s="1" t="s">
        <v>232</v>
      </c>
      <c r="Y1362" s="1" t="s">
        <v>166</v>
      </c>
      <c r="Z1362" s="19">
        <f>IF(U1362="","",SUMIFS(Unit_Value_Review_QC!$K$10:$K$53,Unit_Value_Review_QC!$I$10:$I$53,"PARTNER|"&amp;F1362&amp;"|"&amp;I1362))</f>
        <v>20.461444760337919</v>
      </c>
      <c r="AA1362" s="20">
        <f>IFERROR(U1362/Z1362,"")</f>
        <v>0.86047048014739258</v>
      </c>
      <c r="AB1362" s="4" t="str">
        <f>IF(OR(N1362&lt;&gt;"REPORTED",U1362=""),"NOT_APPLICABLE",IF(OR(AA1362&lt;Unit_Value_Review_QC!$I$6,AA1362&gt;Unit_Value_Review_QC!$I$5),"REVIEW","WITHIN_BAND"))</f>
        <v>WITHIN_BAND</v>
      </c>
    </row>
    <row r="1363" spans="1:28">
      <c r="A1363" s="1" t="s">
        <v>1749</v>
      </c>
      <c r="B1363" s="6">
        <v>44501</v>
      </c>
      <c r="C1363" s="1">
        <v>202111</v>
      </c>
      <c r="D1363" s="1">
        <v>2021</v>
      </c>
      <c r="E1363" s="1">
        <v>11</v>
      </c>
      <c r="F1363" s="4" t="s">
        <v>256</v>
      </c>
      <c r="G1363" s="4" t="s">
        <v>258</v>
      </c>
      <c r="H1363" s="1">
        <v>204</v>
      </c>
      <c r="I1363" s="4" t="s">
        <v>301</v>
      </c>
      <c r="J1363" s="1" t="s">
        <v>302</v>
      </c>
      <c r="K1363" s="1" t="s">
        <v>383</v>
      </c>
      <c r="L1363" s="1">
        <v>3</v>
      </c>
      <c r="M1363" s="1">
        <v>1</v>
      </c>
      <c r="N1363" s="1" t="s">
        <v>384</v>
      </c>
      <c r="O1363" s="1" t="s">
        <v>385</v>
      </c>
      <c r="P1363" s="1">
        <v>0</v>
      </c>
      <c r="Q1363" s="8">
        <v>859199</v>
      </c>
      <c r="R1363" s="8">
        <v>148755</v>
      </c>
      <c r="S1363" s="8">
        <v>1033541</v>
      </c>
      <c r="T1363" s="8" t="s">
        <v>386</v>
      </c>
      <c r="U1363" s="9">
        <f>IF(R1363&gt;0,Q1363/R1363,"")</f>
        <v>5.7759335820644688</v>
      </c>
      <c r="V1363" s="10">
        <f>SUMIFS(fct_world_monthly!$J$2:$J$361,fct_world_monthly!$C$2:$C$361,C1363,fct_world_monthly!$F$2:$F$361,F1363)</f>
        <v>100622340</v>
      </c>
      <c r="W1363" s="11">
        <f>IF(V1363&gt;0,Q1363/V1363,"")</f>
        <v>8.5388493251101101E-3</v>
      </c>
      <c r="X1363" s="1" t="s">
        <v>232</v>
      </c>
      <c r="Y1363" s="1" t="s">
        <v>166</v>
      </c>
      <c r="Z1363" s="19">
        <f>IF(U1363="","",SUMIFS(Unit_Value_Review_QC!$K$10:$K$53,Unit_Value_Review_QC!$I$10:$I$53,"PARTNER|"&amp;F1363&amp;"|"&amp;I1363))</f>
        <v>7.8392981154747989</v>
      </c>
      <c r="AA1363" s="20">
        <f>IFERROR(U1363/Z1363,"")</f>
        <v>0.73679218432358862</v>
      </c>
      <c r="AB1363" s="4" t="str">
        <f>IF(OR(N1363&lt;&gt;"REPORTED",U1363=""),"NOT_APPLICABLE",IF(OR(AA1363&lt;Unit_Value_Review_QC!$I$6,AA1363&gt;Unit_Value_Review_QC!$I$5),"REVIEW","WITHIN_BAND"))</f>
        <v>WITHIN_BAND</v>
      </c>
    </row>
    <row r="1364" spans="1:28">
      <c r="A1364" s="1" t="s">
        <v>1750</v>
      </c>
      <c r="B1364" s="6">
        <v>44501</v>
      </c>
      <c r="C1364" s="1">
        <v>202111</v>
      </c>
      <c r="D1364" s="1">
        <v>2021</v>
      </c>
      <c r="E1364" s="1">
        <v>11</v>
      </c>
      <c r="F1364" s="4" t="s">
        <v>256</v>
      </c>
      <c r="G1364" s="4" t="s">
        <v>258</v>
      </c>
      <c r="H1364" s="1">
        <v>662</v>
      </c>
      <c r="I1364" s="4" t="s">
        <v>304</v>
      </c>
      <c r="J1364" s="1" t="s">
        <v>305</v>
      </c>
      <c r="K1364" s="1" t="s">
        <v>383</v>
      </c>
      <c r="L1364" s="1">
        <v>3</v>
      </c>
      <c r="M1364" s="1">
        <v>1</v>
      </c>
      <c r="N1364" s="1" t="s">
        <v>384</v>
      </c>
      <c r="O1364" s="1" t="s">
        <v>385</v>
      </c>
      <c r="P1364" s="1">
        <v>0</v>
      </c>
      <c r="Q1364" s="8">
        <v>2741595</v>
      </c>
      <c r="R1364" s="8">
        <v>274391</v>
      </c>
      <c r="S1364" s="8">
        <v>897465</v>
      </c>
      <c r="T1364" s="8" t="s">
        <v>386</v>
      </c>
      <c r="U1364" s="9">
        <f>IF(R1364&gt;0,Q1364/R1364,"")</f>
        <v>9.9915631343593638</v>
      </c>
      <c r="V1364" s="10">
        <f>SUMIFS(fct_world_monthly!$J$2:$J$361,fct_world_monthly!$C$2:$C$361,C1364,fct_world_monthly!$F$2:$F$361,F1364)</f>
        <v>100622340</v>
      </c>
      <c r="W1364" s="11">
        <f>IF(V1364&gt;0,Q1364/V1364,"")</f>
        <v>2.7246384848533634E-2</v>
      </c>
      <c r="X1364" s="1" t="s">
        <v>232</v>
      </c>
      <c r="Y1364" s="1" t="s">
        <v>166</v>
      </c>
      <c r="Z1364" s="19">
        <f>IF(U1364="","",SUMIFS(Unit_Value_Review_QC!$K$10:$K$53,Unit_Value_Review_QC!$I$10:$I$53,"PARTNER|"&amp;F1364&amp;"|"&amp;I1364))</f>
        <v>10.235891461787936</v>
      </c>
      <c r="AA1364" s="20">
        <f>IFERROR(U1364/Z1364,"")</f>
        <v>0.97613023464143933</v>
      </c>
      <c r="AB1364" s="4" t="str">
        <f>IF(OR(N1364&lt;&gt;"REPORTED",U1364=""),"NOT_APPLICABLE",IF(OR(AA1364&lt;Unit_Value_Review_QC!$I$6,AA1364&gt;Unit_Value_Review_QC!$I$5),"REVIEW","WITHIN_BAND"))</f>
        <v>WITHIN_BAND</v>
      </c>
    </row>
    <row r="1365" spans="1:28">
      <c r="A1365" s="1" t="s">
        <v>1751</v>
      </c>
      <c r="B1365" s="6">
        <v>44501</v>
      </c>
      <c r="C1365" s="1">
        <v>202111</v>
      </c>
      <c r="D1365" s="1">
        <v>2021</v>
      </c>
      <c r="E1365" s="1">
        <v>11</v>
      </c>
      <c r="F1365" s="4" t="s">
        <v>256</v>
      </c>
      <c r="G1365" s="4" t="s">
        <v>258</v>
      </c>
      <c r="H1365" s="1">
        <v>664</v>
      </c>
      <c r="I1365" s="4" t="s">
        <v>307</v>
      </c>
      <c r="J1365" s="1" t="s">
        <v>308</v>
      </c>
      <c r="K1365" s="1" t="s">
        <v>383</v>
      </c>
      <c r="L1365" s="1">
        <v>3</v>
      </c>
      <c r="M1365" s="1">
        <v>1</v>
      </c>
      <c r="N1365" s="1" t="s">
        <v>384</v>
      </c>
      <c r="O1365" s="1" t="s">
        <v>385</v>
      </c>
      <c r="P1365" s="1">
        <v>0</v>
      </c>
      <c r="Q1365" s="8">
        <v>7291711</v>
      </c>
      <c r="R1365" s="8">
        <v>542961</v>
      </c>
      <c r="S1365" s="8">
        <v>3312224</v>
      </c>
      <c r="T1365" s="8" t="s">
        <v>386</v>
      </c>
      <c r="U1365" s="9">
        <f>IF(R1365&gt;0,Q1365/R1365,"")</f>
        <v>13.429529929405611</v>
      </c>
      <c r="V1365" s="10">
        <f>SUMIFS(fct_world_monthly!$J$2:$J$361,fct_world_monthly!$C$2:$C$361,C1365,fct_world_monthly!$F$2:$F$361,F1365)</f>
        <v>100622340</v>
      </c>
      <c r="W1365" s="11">
        <f>IF(V1365&gt;0,Q1365/V1365,"")</f>
        <v>7.2466124321895115E-2</v>
      </c>
      <c r="X1365" s="1" t="s">
        <v>232</v>
      </c>
      <c r="Y1365" s="1" t="s">
        <v>166</v>
      </c>
      <c r="Z1365" s="19">
        <f>IF(U1365="","",SUMIFS(Unit_Value_Review_QC!$K$10:$K$53,Unit_Value_Review_QC!$I$10:$I$53,"PARTNER|"&amp;F1365&amp;"|"&amp;I1365))</f>
        <v>13.594059812928137</v>
      </c>
      <c r="AA1365" s="20">
        <f>IFERROR(U1365/Z1365,"")</f>
        <v>0.98789692808574703</v>
      </c>
      <c r="AB1365" s="4" t="str">
        <f>IF(OR(N1365&lt;&gt;"REPORTED",U1365=""),"NOT_APPLICABLE",IF(OR(AA1365&lt;Unit_Value_Review_QC!$I$6,AA1365&gt;Unit_Value_Review_QC!$I$5),"REVIEW","WITHIN_BAND"))</f>
        <v>WITHIN_BAND</v>
      </c>
    </row>
    <row r="1366" spans="1:28">
      <c r="A1366" s="1" t="s">
        <v>1752</v>
      </c>
      <c r="B1366" s="6">
        <v>44501</v>
      </c>
      <c r="C1366" s="1">
        <v>202111</v>
      </c>
      <c r="D1366" s="1">
        <v>2021</v>
      </c>
      <c r="E1366" s="1">
        <v>11</v>
      </c>
      <c r="F1366" s="4" t="s">
        <v>256</v>
      </c>
      <c r="G1366" s="4" t="s">
        <v>258</v>
      </c>
      <c r="H1366" s="1">
        <v>666</v>
      </c>
      <c r="I1366" s="4" t="s">
        <v>310</v>
      </c>
      <c r="J1366" s="1" t="s">
        <v>311</v>
      </c>
      <c r="K1366" s="1" t="s">
        <v>383</v>
      </c>
      <c r="L1366" s="1">
        <v>3</v>
      </c>
      <c r="M1366" s="1">
        <v>1</v>
      </c>
      <c r="N1366" s="1" t="s">
        <v>384</v>
      </c>
      <c r="O1366" s="1" t="s">
        <v>385</v>
      </c>
      <c r="P1366" s="1">
        <v>0</v>
      </c>
      <c r="Q1366" s="8">
        <v>32605084</v>
      </c>
      <c r="R1366" s="8">
        <v>3619536</v>
      </c>
      <c r="S1366" s="8">
        <v>21296867</v>
      </c>
      <c r="T1366" s="8" t="s">
        <v>386</v>
      </c>
      <c r="U1366" s="9">
        <f>IF(R1366&gt;0,Q1366/R1366,"")</f>
        <v>9.0080839090977403</v>
      </c>
      <c r="V1366" s="10">
        <f>SUMIFS(fct_world_monthly!$J$2:$J$361,fct_world_monthly!$C$2:$C$361,C1366,fct_world_monthly!$F$2:$F$361,F1366)</f>
        <v>100622340</v>
      </c>
      <c r="W1366" s="11">
        <f>IF(V1366&gt;0,Q1366/V1366,"")</f>
        <v>0.32403424527793728</v>
      </c>
      <c r="X1366" s="1" t="s">
        <v>232</v>
      </c>
      <c r="Y1366" s="1" t="s">
        <v>166</v>
      </c>
      <c r="Z1366" s="19">
        <f>IF(U1366="","",SUMIFS(Unit_Value_Review_QC!$K$10:$K$53,Unit_Value_Review_QC!$I$10:$I$53,"PARTNER|"&amp;F1366&amp;"|"&amp;I1366))</f>
        <v>10.323147527272614</v>
      </c>
      <c r="AA1366" s="20">
        <f>IFERROR(U1366/Z1366,"")</f>
        <v>0.87261020781688714</v>
      </c>
      <c r="AB1366" s="4" t="str">
        <f>IF(OR(N1366&lt;&gt;"REPORTED",U1366=""),"NOT_APPLICABLE",IF(OR(AA1366&lt;Unit_Value_Review_QC!$I$6,AA1366&gt;Unit_Value_Review_QC!$I$5),"REVIEW","WITHIN_BAND"))</f>
        <v>WITHIN_BAND</v>
      </c>
    </row>
    <row r="1367" spans="1:28">
      <c r="A1367" s="1" t="s">
        <v>1753</v>
      </c>
      <c r="B1367" s="6">
        <v>44501</v>
      </c>
      <c r="C1367" s="1">
        <v>202111</v>
      </c>
      <c r="D1367" s="1">
        <v>2021</v>
      </c>
      <c r="E1367" s="1">
        <v>11</v>
      </c>
      <c r="F1367" s="4" t="s">
        <v>256</v>
      </c>
      <c r="G1367" s="4" t="s">
        <v>258</v>
      </c>
      <c r="H1367" s="1">
        <v>669</v>
      </c>
      <c r="I1367" s="4" t="s">
        <v>313</v>
      </c>
      <c r="J1367" s="1" t="s">
        <v>314</v>
      </c>
      <c r="K1367" s="1" t="s">
        <v>383</v>
      </c>
      <c r="L1367" s="1">
        <v>3</v>
      </c>
      <c r="M1367" s="1">
        <v>1</v>
      </c>
      <c r="N1367" s="1" t="s">
        <v>384</v>
      </c>
      <c r="O1367" s="1" t="s">
        <v>385</v>
      </c>
      <c r="P1367" s="1">
        <v>0</v>
      </c>
      <c r="Q1367" s="8">
        <v>1170143</v>
      </c>
      <c r="R1367" s="8">
        <v>83348</v>
      </c>
      <c r="S1367" s="8">
        <v>435738</v>
      </c>
      <c r="T1367" s="8" t="s">
        <v>386</v>
      </c>
      <c r="U1367" s="9">
        <f>IF(R1367&gt;0,Q1367/R1367,"")</f>
        <v>14.039245092863656</v>
      </c>
      <c r="V1367" s="10">
        <f>SUMIFS(fct_world_monthly!$J$2:$J$361,fct_world_monthly!$C$2:$C$361,C1367,fct_world_monthly!$F$2:$F$361,F1367)</f>
        <v>100622340</v>
      </c>
      <c r="W1367" s="11">
        <f>IF(V1367&gt;0,Q1367/V1367,"")</f>
        <v>1.1629057722171836E-2</v>
      </c>
      <c r="X1367" s="1" t="s">
        <v>232</v>
      </c>
      <c r="Y1367" s="1" t="s">
        <v>166</v>
      </c>
      <c r="Z1367" s="19">
        <f>IF(U1367="","",SUMIFS(Unit_Value_Review_QC!$K$10:$K$53,Unit_Value_Review_QC!$I$10:$I$53,"PARTNER|"&amp;F1367&amp;"|"&amp;I1367))</f>
        <v>13.552232139720488</v>
      </c>
      <c r="AA1367" s="20">
        <f>IFERROR(U1367/Z1367,"")</f>
        <v>1.0359359954966956</v>
      </c>
      <c r="AB1367" s="4" t="str">
        <f>IF(OR(N1367&lt;&gt;"REPORTED",U1367=""),"NOT_APPLICABLE",IF(OR(AA1367&lt;Unit_Value_Review_QC!$I$6,AA1367&gt;Unit_Value_Review_QC!$I$5),"REVIEW","WITHIN_BAND"))</f>
        <v>WITHIN_BAND</v>
      </c>
    </row>
    <row r="1368" spans="1:28">
      <c r="A1368" s="1" t="s">
        <v>1754</v>
      </c>
      <c r="B1368" s="6">
        <v>44501</v>
      </c>
      <c r="C1368" s="1">
        <v>202111</v>
      </c>
      <c r="D1368" s="1">
        <v>2021</v>
      </c>
      <c r="E1368" s="1">
        <v>11</v>
      </c>
      <c r="F1368" s="4" t="s">
        <v>256</v>
      </c>
      <c r="G1368" s="4" t="s">
        <v>258</v>
      </c>
      <c r="H1368" s="1">
        <v>676</v>
      </c>
      <c r="I1368" s="4" t="s">
        <v>316</v>
      </c>
      <c r="J1368" s="1" t="s">
        <v>317</v>
      </c>
      <c r="K1368" s="1" t="s">
        <v>383</v>
      </c>
      <c r="L1368" s="1">
        <v>3</v>
      </c>
      <c r="M1368" s="1">
        <v>1</v>
      </c>
      <c r="N1368" s="1" t="s">
        <v>384</v>
      </c>
      <c r="O1368" s="1" t="s">
        <v>385</v>
      </c>
      <c r="P1368" s="1">
        <v>0</v>
      </c>
      <c r="Q1368" s="8">
        <v>13069</v>
      </c>
      <c r="R1368" s="8">
        <v>631</v>
      </c>
      <c r="S1368" s="8">
        <v>6010</v>
      </c>
      <c r="T1368" s="8" t="s">
        <v>386</v>
      </c>
      <c r="U1368" s="9">
        <f>IF(R1368&gt;0,Q1368/R1368,"")</f>
        <v>20.711568938193345</v>
      </c>
      <c r="V1368" s="10">
        <f>SUMIFS(fct_world_monthly!$J$2:$J$361,fct_world_monthly!$C$2:$C$361,C1368,fct_world_monthly!$F$2:$F$361,F1368)</f>
        <v>100622340</v>
      </c>
      <c r="W1368" s="11">
        <f>IF(V1368&gt;0,Q1368/V1368,"")</f>
        <v>1.2988169426391793E-4</v>
      </c>
      <c r="X1368" s="1" t="s">
        <v>232</v>
      </c>
      <c r="Y1368" s="1" t="s">
        <v>166</v>
      </c>
      <c r="Z1368" s="19">
        <f>IF(U1368="","",SUMIFS(Unit_Value_Review_QC!$K$10:$K$53,Unit_Value_Review_QC!$I$10:$I$53,"PARTNER|"&amp;F1368&amp;"|"&amp;I1368))</f>
        <v>16.294942108470444</v>
      </c>
      <c r="AA1368" s="20">
        <f>IFERROR(U1368/Z1368,"")</f>
        <v>1.2710428058180734</v>
      </c>
      <c r="AB1368" s="4" t="str">
        <f>IF(OR(N1368&lt;&gt;"REPORTED",U1368=""),"NOT_APPLICABLE",IF(OR(AA1368&lt;Unit_Value_Review_QC!$I$6,AA1368&gt;Unit_Value_Review_QC!$I$5),"REVIEW","WITHIN_BAND"))</f>
        <v>WITHIN_BAND</v>
      </c>
    </row>
    <row r="1369" spans="1:28">
      <c r="A1369" s="1" t="s">
        <v>1755</v>
      </c>
      <c r="B1369" s="6">
        <v>44501</v>
      </c>
      <c r="C1369" s="1">
        <v>202111</v>
      </c>
      <c r="D1369" s="1">
        <v>2021</v>
      </c>
      <c r="E1369" s="1">
        <v>11</v>
      </c>
      <c r="F1369" s="4" t="s">
        <v>256</v>
      </c>
      <c r="G1369" s="4" t="s">
        <v>258</v>
      </c>
      <c r="H1369" s="1">
        <v>690</v>
      </c>
      <c r="I1369" s="4" t="s">
        <v>319</v>
      </c>
      <c r="J1369" s="1" t="s">
        <v>320</v>
      </c>
      <c r="K1369" s="1" t="s">
        <v>383</v>
      </c>
      <c r="L1369" s="1">
        <v>3</v>
      </c>
      <c r="M1369" s="1">
        <v>1</v>
      </c>
      <c r="N1369" s="1" t="s">
        <v>384</v>
      </c>
      <c r="O1369" s="1" t="s">
        <v>385</v>
      </c>
      <c r="P1369" s="1">
        <v>0</v>
      </c>
      <c r="Q1369" s="8">
        <v>960377</v>
      </c>
      <c r="R1369" s="8">
        <v>57124</v>
      </c>
      <c r="S1369" s="8">
        <v>246702</v>
      </c>
      <c r="T1369" s="8" t="s">
        <v>386</v>
      </c>
      <c r="U1369" s="9">
        <f>IF(R1369&gt;0,Q1369/R1369,"")</f>
        <v>16.812145508017647</v>
      </c>
      <c r="V1369" s="10">
        <f>SUMIFS(fct_world_monthly!$J$2:$J$361,fct_world_monthly!$C$2:$C$361,C1369,fct_world_monthly!$F$2:$F$361,F1369)</f>
        <v>100622340</v>
      </c>
      <c r="W1369" s="11">
        <f>IF(V1369&gt;0,Q1369/V1369,"")</f>
        <v>9.5443715580456594E-3</v>
      </c>
      <c r="X1369" s="1" t="s">
        <v>232</v>
      </c>
      <c r="Y1369" s="1" t="s">
        <v>166</v>
      </c>
      <c r="Z1369" s="19">
        <f>IF(U1369="","",SUMIFS(Unit_Value_Review_QC!$K$10:$K$53,Unit_Value_Review_QC!$I$10:$I$53,"PARTNER|"&amp;F1369&amp;"|"&amp;I1369))</f>
        <v>21.029827109089425</v>
      </c>
      <c r="AA1369" s="20">
        <f>IFERROR(U1369/Z1369,"")</f>
        <v>0.79944287800403124</v>
      </c>
      <c r="AB1369" s="4" t="str">
        <f>IF(OR(N1369&lt;&gt;"REPORTED",U1369=""),"NOT_APPLICABLE",IF(OR(AA1369&lt;Unit_Value_Review_QC!$I$6,AA1369&gt;Unit_Value_Review_QC!$I$5),"REVIEW","WITHIN_BAND"))</f>
        <v>WITHIN_BAND</v>
      </c>
    </row>
    <row r="1370" spans="1:28">
      <c r="A1370" s="1" t="s">
        <v>1756</v>
      </c>
      <c r="B1370" s="6">
        <v>44501</v>
      </c>
      <c r="C1370" s="1">
        <v>202111</v>
      </c>
      <c r="D1370" s="1">
        <v>2021</v>
      </c>
      <c r="E1370" s="1">
        <v>11</v>
      </c>
      <c r="F1370" s="4" t="s">
        <v>256</v>
      </c>
      <c r="G1370" s="4" t="s">
        <v>258</v>
      </c>
      <c r="H1370" s="1">
        <v>696</v>
      </c>
      <c r="I1370" s="4" t="s">
        <v>322</v>
      </c>
      <c r="J1370" s="1" t="s">
        <v>323</v>
      </c>
      <c r="K1370" s="1" t="s">
        <v>383</v>
      </c>
      <c r="L1370" s="1">
        <v>3</v>
      </c>
      <c r="M1370" s="1">
        <v>1</v>
      </c>
      <c r="N1370" s="1" t="s">
        <v>384</v>
      </c>
      <c r="O1370" s="1" t="s">
        <v>385</v>
      </c>
      <c r="P1370" s="1">
        <v>0</v>
      </c>
      <c r="Q1370" s="8">
        <v>572667</v>
      </c>
      <c r="R1370" s="8">
        <v>32208</v>
      </c>
      <c r="S1370" s="8">
        <v>188096</v>
      </c>
      <c r="T1370" s="8" t="s">
        <v>386</v>
      </c>
      <c r="U1370" s="9">
        <f>IF(R1370&gt;0,Q1370/R1370,"")</f>
        <v>17.780271982116243</v>
      </c>
      <c r="V1370" s="10">
        <f>SUMIFS(fct_world_monthly!$J$2:$J$361,fct_world_monthly!$C$2:$C$361,C1370,fct_world_monthly!$F$2:$F$361,F1370)</f>
        <v>100622340</v>
      </c>
      <c r="W1370" s="11">
        <f>IF(V1370&gt;0,Q1370/V1370,"")</f>
        <v>5.6912510681027696E-3</v>
      </c>
      <c r="X1370" s="1" t="s">
        <v>232</v>
      </c>
      <c r="Y1370" s="1" t="s">
        <v>166</v>
      </c>
      <c r="Z1370" s="19">
        <f>IF(U1370="","",SUMIFS(Unit_Value_Review_QC!$K$10:$K$53,Unit_Value_Review_QC!$I$10:$I$53,"PARTNER|"&amp;F1370&amp;"|"&amp;I1370))</f>
        <v>18.09118149032647</v>
      </c>
      <c r="AA1370" s="20">
        <f>IFERROR(U1370/Z1370,"")</f>
        <v>0.98281430605422471</v>
      </c>
      <c r="AB1370" s="4" t="str">
        <f>IF(OR(N1370&lt;&gt;"REPORTED",U1370=""),"NOT_APPLICABLE",IF(OR(AA1370&lt;Unit_Value_Review_QC!$I$6,AA1370&gt;Unit_Value_Review_QC!$I$5),"REVIEW","WITHIN_BAND"))</f>
        <v>WITHIN_BAND</v>
      </c>
    </row>
    <row r="1371" spans="1:28">
      <c r="A1371" s="1" t="s">
        <v>1757</v>
      </c>
      <c r="B1371" s="6">
        <v>44501</v>
      </c>
      <c r="C1371" s="1">
        <v>202111</v>
      </c>
      <c r="D1371" s="1">
        <v>2021</v>
      </c>
      <c r="E1371" s="1">
        <v>11</v>
      </c>
      <c r="F1371" s="4" t="s">
        <v>256</v>
      </c>
      <c r="G1371" s="4" t="s">
        <v>258</v>
      </c>
      <c r="H1371" s="1">
        <v>720</v>
      </c>
      <c r="I1371" s="4" t="s">
        <v>325</v>
      </c>
      <c r="J1371" s="1" t="s">
        <v>326</v>
      </c>
      <c r="K1371" s="1" t="s">
        <v>383</v>
      </c>
      <c r="L1371" s="1">
        <v>3</v>
      </c>
      <c r="M1371" s="1">
        <v>1</v>
      </c>
      <c r="N1371" s="1" t="s">
        <v>384</v>
      </c>
      <c r="O1371" s="1" t="s">
        <v>385</v>
      </c>
      <c r="P1371" s="1">
        <v>0</v>
      </c>
      <c r="Q1371" s="8">
        <v>3927325</v>
      </c>
      <c r="R1371" s="8">
        <v>231323</v>
      </c>
      <c r="S1371" s="8">
        <v>1106029</v>
      </c>
      <c r="T1371" s="8" t="s">
        <v>386</v>
      </c>
      <c r="U1371" s="9">
        <f>IF(R1371&gt;0,Q1371/R1371,"")</f>
        <v>16.977667590339049</v>
      </c>
      <c r="V1371" s="10">
        <f>SUMIFS(fct_world_monthly!$J$2:$J$361,fct_world_monthly!$C$2:$C$361,C1371,fct_world_monthly!$F$2:$F$361,F1371)</f>
        <v>100622340</v>
      </c>
      <c r="W1371" s="11">
        <f>IF(V1371&gt;0,Q1371/V1371,"")</f>
        <v>3.9030348528964844E-2</v>
      </c>
      <c r="X1371" s="1" t="s">
        <v>232</v>
      </c>
      <c r="Y1371" s="1" t="s">
        <v>166</v>
      </c>
      <c r="Z1371" s="19">
        <f>IF(U1371="","",SUMIFS(Unit_Value_Review_QC!$K$10:$K$53,Unit_Value_Review_QC!$I$10:$I$53,"PARTNER|"&amp;F1371&amp;"|"&amp;I1371))</f>
        <v>18.213915185849537</v>
      </c>
      <c r="AA1371" s="20">
        <f>IFERROR(U1371/Z1371,"")</f>
        <v>0.93212620225271869</v>
      </c>
      <c r="AB1371" s="4" t="str">
        <f>IF(OR(N1371&lt;&gt;"REPORTED",U1371=""),"NOT_APPLICABLE",IF(OR(AA1371&lt;Unit_Value_Review_QC!$I$6,AA1371&gt;Unit_Value_Review_QC!$I$5),"REVIEW","WITHIN_BAND"))</f>
        <v>WITHIN_BAND</v>
      </c>
    </row>
    <row r="1372" spans="1:28">
      <c r="A1372" s="1" t="s">
        <v>1758</v>
      </c>
      <c r="B1372" s="6">
        <v>44501</v>
      </c>
      <c r="C1372" s="1">
        <v>202111</v>
      </c>
      <c r="D1372" s="1">
        <v>2021</v>
      </c>
      <c r="E1372" s="1">
        <v>11</v>
      </c>
      <c r="F1372" s="4" t="s">
        <v>265</v>
      </c>
      <c r="G1372" s="4" t="s">
        <v>266</v>
      </c>
      <c r="H1372" s="1">
        <v>52</v>
      </c>
      <c r="I1372" s="4" t="s">
        <v>296</v>
      </c>
      <c r="J1372" s="1" t="s">
        <v>297</v>
      </c>
      <c r="K1372" s="1" t="s">
        <v>383</v>
      </c>
      <c r="L1372" s="1">
        <v>3</v>
      </c>
      <c r="M1372" s="1">
        <v>1</v>
      </c>
      <c r="N1372" s="1" t="s">
        <v>384</v>
      </c>
      <c r="O1372" s="1" t="s">
        <v>385</v>
      </c>
      <c r="P1372" s="1">
        <v>0</v>
      </c>
      <c r="Q1372" s="8">
        <v>6936538</v>
      </c>
      <c r="R1372" s="8">
        <v>385050</v>
      </c>
      <c r="S1372" s="8">
        <v>976274</v>
      </c>
      <c r="T1372" s="8" t="s">
        <v>386</v>
      </c>
      <c r="U1372" s="9">
        <f>IF(R1372&gt;0,Q1372/R1372,"")</f>
        <v>18.014642254252696</v>
      </c>
      <c r="V1372" s="10">
        <f>SUMIFS(fct_world_monthly!$J$2:$J$361,fct_world_monthly!$C$2:$C$361,C1372,fct_world_monthly!$F$2:$F$361,F1372)</f>
        <v>83170310</v>
      </c>
      <c r="W1372" s="11">
        <f>IF(V1372&gt;0,Q1372/V1372,"")</f>
        <v>8.3401612907298292E-2</v>
      </c>
      <c r="X1372" s="1" t="s">
        <v>232</v>
      </c>
      <c r="Y1372" s="1" t="s">
        <v>166</v>
      </c>
      <c r="Z1372" s="19">
        <f>IF(U1372="","",SUMIFS(Unit_Value_Review_QC!$K$10:$K$53,Unit_Value_Review_QC!$I$10:$I$53,"PARTNER|"&amp;F1372&amp;"|"&amp;I1372))</f>
        <v>19.213268245879746</v>
      </c>
      <c r="AA1372" s="20">
        <f>IFERROR(U1372/Z1372,"")</f>
        <v>0.93761467459425629</v>
      </c>
      <c r="AB1372" s="4" t="str">
        <f>IF(OR(N1372&lt;&gt;"REPORTED",U1372=""),"NOT_APPLICABLE",IF(OR(AA1372&lt;Unit_Value_Review_QC!$I$6,AA1372&gt;Unit_Value_Review_QC!$I$5),"REVIEW","WITHIN_BAND"))</f>
        <v>WITHIN_BAND</v>
      </c>
    </row>
    <row r="1373" spans="1:28">
      <c r="A1373" s="1" t="s">
        <v>1759</v>
      </c>
      <c r="B1373" s="6">
        <v>44501</v>
      </c>
      <c r="C1373" s="1">
        <v>202111</v>
      </c>
      <c r="D1373" s="1">
        <v>2021</v>
      </c>
      <c r="E1373" s="1">
        <v>11</v>
      </c>
      <c r="F1373" s="4" t="s">
        <v>265</v>
      </c>
      <c r="G1373" s="4" t="s">
        <v>266</v>
      </c>
      <c r="H1373" s="1">
        <v>204</v>
      </c>
      <c r="I1373" s="4" t="s">
        <v>301</v>
      </c>
      <c r="J1373" s="1" t="s">
        <v>302</v>
      </c>
      <c r="K1373" s="1" t="s">
        <v>383</v>
      </c>
      <c r="L1373" s="1">
        <v>3</v>
      </c>
      <c r="M1373" s="1">
        <v>1</v>
      </c>
      <c r="N1373" s="1" t="s">
        <v>384</v>
      </c>
      <c r="O1373" s="1" t="s">
        <v>385</v>
      </c>
      <c r="P1373" s="1">
        <v>0</v>
      </c>
      <c r="Q1373" s="8">
        <v>3684</v>
      </c>
      <c r="R1373" s="8">
        <v>198</v>
      </c>
      <c r="S1373" s="8">
        <v>404</v>
      </c>
      <c r="T1373" s="8" t="s">
        <v>386</v>
      </c>
      <c r="U1373" s="9">
        <f>IF(R1373&gt;0,Q1373/R1373,"")</f>
        <v>18.606060606060606</v>
      </c>
      <c r="V1373" s="10">
        <f>SUMIFS(fct_world_monthly!$J$2:$J$361,fct_world_monthly!$C$2:$C$361,C1373,fct_world_monthly!$F$2:$F$361,F1373)</f>
        <v>83170310</v>
      </c>
      <c r="W1373" s="11">
        <f>IF(V1373&gt;0,Q1373/V1373,"")</f>
        <v>4.4294652743268602E-5</v>
      </c>
      <c r="X1373" s="1" t="s">
        <v>232</v>
      </c>
      <c r="Y1373" s="1" t="s">
        <v>166</v>
      </c>
      <c r="Z1373" s="19">
        <f>IF(U1373="","",SUMIFS(Unit_Value_Review_QC!$K$10:$K$53,Unit_Value_Review_QC!$I$10:$I$53,"PARTNER|"&amp;F1373&amp;"|"&amp;I1373))</f>
        <v>16.024818561257973</v>
      </c>
      <c r="AA1373" s="20">
        <f>IFERROR(U1373/Z1373,"")</f>
        <v>1.1610777703931769</v>
      </c>
      <c r="AB1373" s="4" t="str">
        <f>IF(OR(N1373&lt;&gt;"REPORTED",U1373=""),"NOT_APPLICABLE",IF(OR(AA1373&lt;Unit_Value_Review_QC!$I$6,AA1373&gt;Unit_Value_Review_QC!$I$5),"REVIEW","WITHIN_BAND"))</f>
        <v>WITHIN_BAND</v>
      </c>
    </row>
    <row r="1374" spans="1:28">
      <c r="A1374" s="1" t="s">
        <v>1760</v>
      </c>
      <c r="B1374" s="6">
        <v>44501</v>
      </c>
      <c r="C1374" s="1">
        <v>202111</v>
      </c>
      <c r="D1374" s="1">
        <v>2021</v>
      </c>
      <c r="E1374" s="1">
        <v>11</v>
      </c>
      <c r="F1374" s="4" t="s">
        <v>265</v>
      </c>
      <c r="G1374" s="4" t="s">
        <v>266</v>
      </c>
      <c r="H1374" s="1">
        <v>662</v>
      </c>
      <c r="I1374" s="4" t="s">
        <v>304</v>
      </c>
      <c r="J1374" s="1" t="s">
        <v>305</v>
      </c>
      <c r="K1374" s="1" t="s">
        <v>383</v>
      </c>
      <c r="L1374" s="1">
        <v>3</v>
      </c>
      <c r="M1374" s="1">
        <v>1</v>
      </c>
      <c r="N1374" s="1" t="s">
        <v>384</v>
      </c>
      <c r="O1374" s="1" t="s">
        <v>385</v>
      </c>
      <c r="P1374" s="1">
        <v>0</v>
      </c>
      <c r="Q1374" s="8">
        <v>436495</v>
      </c>
      <c r="R1374" s="8">
        <v>41270</v>
      </c>
      <c r="S1374" s="8">
        <v>82110</v>
      </c>
      <c r="T1374" s="8" t="s">
        <v>386</v>
      </c>
      <c r="U1374" s="9">
        <f>IF(R1374&gt;0,Q1374/R1374,"")</f>
        <v>10.576568936273322</v>
      </c>
      <c r="V1374" s="10">
        <f>SUMIFS(fct_world_monthly!$J$2:$J$361,fct_world_monthly!$C$2:$C$361,C1374,fct_world_monthly!$F$2:$F$361,F1374)</f>
        <v>83170310</v>
      </c>
      <c r="W1374" s="11">
        <f>IF(V1374&gt;0,Q1374/V1374,"")</f>
        <v>5.2482069623162398E-3</v>
      </c>
      <c r="X1374" s="1" t="s">
        <v>232</v>
      </c>
      <c r="Y1374" s="1" t="s">
        <v>166</v>
      </c>
      <c r="Z1374" s="19">
        <f>IF(U1374="","",SUMIFS(Unit_Value_Review_QC!$K$10:$K$53,Unit_Value_Review_QC!$I$10:$I$53,"PARTNER|"&amp;F1374&amp;"|"&amp;I1374))</f>
        <v>13.24068828999865</v>
      </c>
      <c r="AA1374" s="20">
        <f>IFERROR(U1374/Z1374,"")</f>
        <v>0.79879298603097015</v>
      </c>
      <c r="AB1374" s="4" t="str">
        <f>IF(OR(N1374&lt;&gt;"REPORTED",U1374=""),"NOT_APPLICABLE",IF(OR(AA1374&lt;Unit_Value_Review_QC!$I$6,AA1374&gt;Unit_Value_Review_QC!$I$5),"REVIEW","WITHIN_BAND"))</f>
        <v>WITHIN_BAND</v>
      </c>
    </row>
    <row r="1375" spans="1:28">
      <c r="A1375" s="1" t="s">
        <v>1761</v>
      </c>
      <c r="B1375" s="6">
        <v>44501</v>
      </c>
      <c r="C1375" s="1">
        <v>202111</v>
      </c>
      <c r="D1375" s="1">
        <v>2021</v>
      </c>
      <c r="E1375" s="1">
        <v>11</v>
      </c>
      <c r="F1375" s="4" t="s">
        <v>265</v>
      </c>
      <c r="G1375" s="4" t="s">
        <v>266</v>
      </c>
      <c r="H1375" s="1">
        <v>664</v>
      </c>
      <c r="I1375" s="4" t="s">
        <v>307</v>
      </c>
      <c r="J1375" s="1" t="s">
        <v>308</v>
      </c>
      <c r="K1375" s="1" t="s">
        <v>383</v>
      </c>
      <c r="L1375" s="1">
        <v>3</v>
      </c>
      <c r="M1375" s="1">
        <v>1</v>
      </c>
      <c r="N1375" s="1" t="s">
        <v>384</v>
      </c>
      <c r="O1375" s="1" t="s">
        <v>385</v>
      </c>
      <c r="P1375" s="1">
        <v>0</v>
      </c>
      <c r="Q1375" s="8">
        <v>411145</v>
      </c>
      <c r="R1375" s="8">
        <v>28109</v>
      </c>
      <c r="S1375" s="8">
        <v>80790</v>
      </c>
      <c r="T1375" s="8" t="s">
        <v>386</v>
      </c>
      <c r="U1375" s="9">
        <f>IF(R1375&gt;0,Q1375/R1375,"")</f>
        <v>14.626809918531432</v>
      </c>
      <c r="V1375" s="10">
        <f>SUMIFS(fct_world_monthly!$J$2:$J$361,fct_world_monthly!$C$2:$C$361,C1375,fct_world_monthly!$F$2:$F$361,F1375)</f>
        <v>83170310</v>
      </c>
      <c r="W1375" s="11">
        <f>IF(V1375&gt;0,Q1375/V1375,"")</f>
        <v>4.9434106954753445E-3</v>
      </c>
      <c r="X1375" s="1" t="s">
        <v>232</v>
      </c>
      <c r="Y1375" s="1" t="s">
        <v>166</v>
      </c>
      <c r="Z1375" s="19">
        <f>IF(U1375="","",SUMIFS(Unit_Value_Review_QC!$K$10:$K$53,Unit_Value_Review_QC!$I$10:$I$53,"PARTNER|"&amp;F1375&amp;"|"&amp;I1375))</f>
        <v>13.033767004833301</v>
      </c>
      <c r="AA1375" s="20">
        <f>IFERROR(U1375/Z1375,"")</f>
        <v>1.1222242896552765</v>
      </c>
      <c r="AB1375" s="4" t="str">
        <f>IF(OR(N1375&lt;&gt;"REPORTED",U1375=""),"NOT_APPLICABLE",IF(OR(AA1375&lt;Unit_Value_Review_QC!$I$6,AA1375&gt;Unit_Value_Review_QC!$I$5),"REVIEW","WITHIN_BAND"))</f>
        <v>WITHIN_BAND</v>
      </c>
    </row>
    <row r="1376" spans="1:28">
      <c r="A1376" s="1" t="s">
        <v>1762</v>
      </c>
      <c r="B1376" s="6">
        <v>44501</v>
      </c>
      <c r="C1376" s="1">
        <v>202111</v>
      </c>
      <c r="D1376" s="1">
        <v>2021</v>
      </c>
      <c r="E1376" s="1">
        <v>11</v>
      </c>
      <c r="F1376" s="4" t="s">
        <v>265</v>
      </c>
      <c r="G1376" s="4" t="s">
        <v>266</v>
      </c>
      <c r="H1376" s="1">
        <v>666</v>
      </c>
      <c r="I1376" s="4" t="s">
        <v>310</v>
      </c>
      <c r="J1376" s="1" t="s">
        <v>311</v>
      </c>
      <c r="K1376" s="1" t="s">
        <v>383</v>
      </c>
      <c r="L1376" s="1">
        <v>3</v>
      </c>
      <c r="M1376" s="1">
        <v>1</v>
      </c>
      <c r="N1376" s="1" t="s">
        <v>384</v>
      </c>
      <c r="O1376" s="1" t="s">
        <v>385</v>
      </c>
      <c r="P1376" s="1">
        <v>0</v>
      </c>
      <c r="Q1376" s="8">
        <v>15229124</v>
      </c>
      <c r="R1376" s="8">
        <v>1275525</v>
      </c>
      <c r="S1376" s="8">
        <v>3240496</v>
      </c>
      <c r="T1376" s="8" t="s">
        <v>386</v>
      </c>
      <c r="U1376" s="9">
        <f>IF(R1376&gt;0,Q1376/R1376,"")</f>
        <v>11.939494717861272</v>
      </c>
      <c r="V1376" s="10">
        <f>SUMIFS(fct_world_monthly!$J$2:$J$361,fct_world_monthly!$C$2:$C$361,C1376,fct_world_monthly!$F$2:$F$361,F1376)</f>
        <v>83170310</v>
      </c>
      <c r="W1376" s="11">
        <f>IF(V1376&gt;0,Q1376/V1376,"")</f>
        <v>0.18310769792730122</v>
      </c>
      <c r="X1376" s="1" t="s">
        <v>232</v>
      </c>
      <c r="Y1376" s="1" t="s">
        <v>166</v>
      </c>
      <c r="Z1376" s="19">
        <f>IF(U1376="","",SUMIFS(Unit_Value_Review_QC!$K$10:$K$53,Unit_Value_Review_QC!$I$10:$I$53,"PARTNER|"&amp;F1376&amp;"|"&amp;I1376))</f>
        <v>12.503788450831344</v>
      </c>
      <c r="AA1376" s="20">
        <f>IFERROR(U1376/Z1376,"")</f>
        <v>0.95487017913098549</v>
      </c>
      <c r="AB1376" s="4" t="str">
        <f>IF(OR(N1376&lt;&gt;"REPORTED",U1376=""),"NOT_APPLICABLE",IF(OR(AA1376&lt;Unit_Value_Review_QC!$I$6,AA1376&gt;Unit_Value_Review_QC!$I$5),"REVIEW","WITHIN_BAND"))</f>
        <v>WITHIN_BAND</v>
      </c>
    </row>
    <row r="1377" spans="1:28">
      <c r="A1377" s="1" t="s">
        <v>1763</v>
      </c>
      <c r="B1377" s="6">
        <v>44501</v>
      </c>
      <c r="C1377" s="1">
        <v>202111</v>
      </c>
      <c r="D1377" s="1">
        <v>2021</v>
      </c>
      <c r="E1377" s="1">
        <v>11</v>
      </c>
      <c r="F1377" s="4" t="s">
        <v>265</v>
      </c>
      <c r="G1377" s="4" t="s">
        <v>266</v>
      </c>
      <c r="H1377" s="1">
        <v>669</v>
      </c>
      <c r="I1377" s="4" t="s">
        <v>313</v>
      </c>
      <c r="J1377" s="1" t="s">
        <v>314</v>
      </c>
      <c r="K1377" s="1" t="s">
        <v>383</v>
      </c>
      <c r="L1377" s="1">
        <v>3</v>
      </c>
      <c r="M1377" s="1">
        <v>1</v>
      </c>
      <c r="N1377" s="1" t="s">
        <v>384</v>
      </c>
      <c r="O1377" s="1" t="s">
        <v>385</v>
      </c>
      <c r="P1377" s="1">
        <v>0</v>
      </c>
      <c r="Q1377" s="8">
        <v>262576</v>
      </c>
      <c r="R1377" s="8">
        <v>15170</v>
      </c>
      <c r="S1377" s="8">
        <v>67158</v>
      </c>
      <c r="T1377" s="8" t="s">
        <v>386</v>
      </c>
      <c r="U1377" s="9">
        <f>IF(R1377&gt;0,Q1377/R1377,"")</f>
        <v>17.308899143045483</v>
      </c>
      <c r="V1377" s="10">
        <f>SUMIFS(fct_world_monthly!$J$2:$J$361,fct_world_monthly!$C$2:$C$361,C1377,fct_world_monthly!$F$2:$F$361,F1377)</f>
        <v>83170310</v>
      </c>
      <c r="W1377" s="11">
        <f>IF(V1377&gt;0,Q1377/V1377,"")</f>
        <v>3.1570881484029576E-3</v>
      </c>
      <c r="X1377" s="1" t="s">
        <v>232</v>
      </c>
      <c r="Y1377" s="1" t="s">
        <v>166</v>
      </c>
      <c r="Z1377" s="19">
        <f>IF(U1377="","",SUMIFS(Unit_Value_Review_QC!$K$10:$K$53,Unit_Value_Review_QC!$I$10:$I$53,"PARTNER|"&amp;F1377&amp;"|"&amp;I1377))</f>
        <v>16.58404384448577</v>
      </c>
      <c r="AA1377" s="20">
        <f>IFERROR(U1377/Z1377,"")</f>
        <v>1.0437079945854539</v>
      </c>
      <c r="AB1377" s="4" t="str">
        <f>IF(OR(N1377&lt;&gt;"REPORTED",U1377=""),"NOT_APPLICABLE",IF(OR(AA1377&lt;Unit_Value_Review_QC!$I$6,AA1377&gt;Unit_Value_Review_QC!$I$5),"REVIEW","WITHIN_BAND"))</f>
        <v>WITHIN_BAND</v>
      </c>
    </row>
    <row r="1378" spans="1:28">
      <c r="A1378" s="1" t="s">
        <v>1764</v>
      </c>
      <c r="B1378" s="6">
        <v>44501</v>
      </c>
      <c r="C1378" s="1">
        <v>202111</v>
      </c>
      <c r="D1378" s="1">
        <v>2021</v>
      </c>
      <c r="E1378" s="1">
        <v>11</v>
      </c>
      <c r="F1378" s="4" t="s">
        <v>265</v>
      </c>
      <c r="G1378" s="4" t="s">
        <v>266</v>
      </c>
      <c r="H1378" s="1">
        <v>676</v>
      </c>
      <c r="I1378" s="4" t="s">
        <v>316</v>
      </c>
      <c r="J1378" s="1" t="s">
        <v>317</v>
      </c>
      <c r="K1378" s="1" t="s">
        <v>383</v>
      </c>
      <c r="L1378" s="1">
        <v>3</v>
      </c>
      <c r="M1378" s="1">
        <v>1</v>
      </c>
      <c r="N1378" s="1" t="s">
        <v>384</v>
      </c>
      <c r="O1378" s="1" t="s">
        <v>385</v>
      </c>
      <c r="P1378" s="1">
        <v>0</v>
      </c>
      <c r="Q1378" s="8">
        <v>2431106</v>
      </c>
      <c r="R1378" s="8">
        <v>257055</v>
      </c>
      <c r="S1378" s="8">
        <v>645379</v>
      </c>
      <c r="T1378" s="8" t="s">
        <v>386</v>
      </c>
      <c r="U1378" s="9">
        <f>IF(R1378&gt;0,Q1378/R1378,"")</f>
        <v>9.4575324346929648</v>
      </c>
      <c r="V1378" s="10">
        <f>SUMIFS(fct_world_monthly!$J$2:$J$361,fct_world_monthly!$C$2:$C$361,C1378,fct_world_monthly!$F$2:$F$361,F1378)</f>
        <v>83170310</v>
      </c>
      <c r="W1378" s="11">
        <f>IF(V1378&gt;0,Q1378/V1378,"")</f>
        <v>2.9230454954418228E-2</v>
      </c>
      <c r="X1378" s="1" t="s">
        <v>232</v>
      </c>
      <c r="Y1378" s="1" t="s">
        <v>166</v>
      </c>
      <c r="Z1378" s="19">
        <f>IF(U1378="","",SUMIFS(Unit_Value_Review_QC!$K$10:$K$53,Unit_Value_Review_QC!$I$10:$I$53,"PARTNER|"&amp;F1378&amp;"|"&amp;I1378))</f>
        <v>12.705450477595873</v>
      </c>
      <c r="AA1378" s="20">
        <f>IFERROR(U1378/Z1378,"")</f>
        <v>0.74436813172188443</v>
      </c>
      <c r="AB1378" s="4" t="str">
        <f>IF(OR(N1378&lt;&gt;"REPORTED",U1378=""),"NOT_APPLICABLE",IF(OR(AA1378&lt;Unit_Value_Review_QC!$I$6,AA1378&gt;Unit_Value_Review_QC!$I$5),"REVIEW","WITHIN_BAND"))</f>
        <v>WITHIN_BAND</v>
      </c>
    </row>
    <row r="1379" spans="1:28">
      <c r="A1379" s="1" t="s">
        <v>1765</v>
      </c>
      <c r="B1379" s="6">
        <v>44501</v>
      </c>
      <c r="C1379" s="1">
        <v>202111</v>
      </c>
      <c r="D1379" s="1">
        <v>2021</v>
      </c>
      <c r="E1379" s="1">
        <v>11</v>
      </c>
      <c r="F1379" s="4" t="s">
        <v>265</v>
      </c>
      <c r="G1379" s="4" t="s">
        <v>266</v>
      </c>
      <c r="H1379" s="1">
        <v>690</v>
      </c>
      <c r="I1379" s="4" t="s">
        <v>319</v>
      </c>
      <c r="J1379" s="1" t="s">
        <v>320</v>
      </c>
      <c r="K1379" s="1" t="s">
        <v>383</v>
      </c>
      <c r="L1379" s="1">
        <v>3</v>
      </c>
      <c r="M1379" s="1">
        <v>1</v>
      </c>
      <c r="N1379" s="1" t="s">
        <v>384</v>
      </c>
      <c r="O1379" s="1" t="s">
        <v>385</v>
      </c>
      <c r="P1379" s="1">
        <v>0</v>
      </c>
      <c r="Q1379" s="8">
        <v>239782</v>
      </c>
      <c r="R1379" s="8">
        <v>11541</v>
      </c>
      <c r="S1379" s="8">
        <v>33890</v>
      </c>
      <c r="T1379" s="8" t="s">
        <v>386</v>
      </c>
      <c r="U1379" s="9">
        <f>IF(R1379&gt;0,Q1379/R1379,"")</f>
        <v>20.776535828784333</v>
      </c>
      <c r="V1379" s="10">
        <f>SUMIFS(fct_world_monthly!$J$2:$J$361,fct_world_monthly!$C$2:$C$361,C1379,fct_world_monthly!$F$2:$F$361,F1379)</f>
        <v>83170310</v>
      </c>
      <c r="W1379" s="11">
        <f>IF(V1379&gt;0,Q1379/V1379,"")</f>
        <v>2.8830240021950142E-3</v>
      </c>
      <c r="X1379" s="1" t="s">
        <v>232</v>
      </c>
      <c r="Y1379" s="1" t="s">
        <v>166</v>
      </c>
      <c r="Z1379" s="19">
        <f>IF(U1379="","",SUMIFS(Unit_Value_Review_QC!$K$10:$K$53,Unit_Value_Review_QC!$I$10:$I$53,"PARTNER|"&amp;F1379&amp;"|"&amp;I1379))</f>
        <v>23.234221767733438</v>
      </c>
      <c r="AA1379" s="20">
        <f>IFERROR(U1379/Z1379,"")</f>
        <v>0.89422129290501051</v>
      </c>
      <c r="AB1379" s="4" t="str">
        <f>IF(OR(N1379&lt;&gt;"REPORTED",U1379=""),"NOT_APPLICABLE",IF(OR(AA1379&lt;Unit_Value_Review_QC!$I$6,AA1379&gt;Unit_Value_Review_QC!$I$5),"REVIEW","WITHIN_BAND"))</f>
        <v>WITHIN_BAND</v>
      </c>
    </row>
    <row r="1380" spans="1:28">
      <c r="A1380" s="1" t="s">
        <v>1766</v>
      </c>
      <c r="B1380" s="6">
        <v>44501</v>
      </c>
      <c r="C1380" s="1">
        <v>202111</v>
      </c>
      <c r="D1380" s="1">
        <v>2021</v>
      </c>
      <c r="E1380" s="1">
        <v>11</v>
      </c>
      <c r="F1380" s="4" t="s">
        <v>265</v>
      </c>
      <c r="G1380" s="4" t="s">
        <v>266</v>
      </c>
      <c r="H1380" s="1">
        <v>696</v>
      </c>
      <c r="I1380" s="4" t="s">
        <v>322</v>
      </c>
      <c r="J1380" s="1" t="s">
        <v>323</v>
      </c>
      <c r="K1380" s="1" t="s">
        <v>383</v>
      </c>
      <c r="L1380" s="1">
        <v>3</v>
      </c>
      <c r="M1380" s="1">
        <v>1</v>
      </c>
      <c r="N1380" s="1" t="s">
        <v>384</v>
      </c>
      <c r="O1380" s="1" t="s">
        <v>385</v>
      </c>
      <c r="P1380" s="1">
        <v>0</v>
      </c>
      <c r="Q1380" s="8">
        <v>6989705</v>
      </c>
      <c r="R1380" s="8">
        <v>592378</v>
      </c>
      <c r="S1380" s="8">
        <v>1508887</v>
      </c>
      <c r="T1380" s="8" t="s">
        <v>386</v>
      </c>
      <c r="U1380" s="9">
        <f>IF(R1380&gt;0,Q1380/R1380,"")</f>
        <v>11.799400045241383</v>
      </c>
      <c r="V1380" s="10">
        <f>SUMIFS(fct_world_monthly!$J$2:$J$361,fct_world_monthly!$C$2:$C$361,C1380,fct_world_monthly!$F$2:$F$361,F1380)</f>
        <v>83170310</v>
      </c>
      <c r="W1380" s="11">
        <f>IF(V1380&gt;0,Q1380/V1380,"")</f>
        <v>8.4040867468210712E-2</v>
      </c>
      <c r="X1380" s="1" t="s">
        <v>232</v>
      </c>
      <c r="Y1380" s="1" t="s">
        <v>166</v>
      </c>
      <c r="Z1380" s="19">
        <f>IF(U1380="","",SUMIFS(Unit_Value_Review_QC!$K$10:$K$53,Unit_Value_Review_QC!$I$10:$I$53,"PARTNER|"&amp;F1380&amp;"|"&amp;I1380))</f>
        <v>12.339390026247985</v>
      </c>
      <c r="AA1380" s="20">
        <f>IFERROR(U1380/Z1380,"")</f>
        <v>0.95623851909551838</v>
      </c>
      <c r="AB1380" s="4" t="str">
        <f>IF(OR(N1380&lt;&gt;"REPORTED",U1380=""),"NOT_APPLICABLE",IF(OR(AA1380&lt;Unit_Value_Review_QC!$I$6,AA1380&gt;Unit_Value_Review_QC!$I$5),"REVIEW","WITHIN_BAND"))</f>
        <v>WITHIN_BAND</v>
      </c>
    </row>
    <row r="1381" spans="1:28">
      <c r="A1381" s="1" t="s">
        <v>1767</v>
      </c>
      <c r="B1381" s="6">
        <v>44501</v>
      </c>
      <c r="C1381" s="1">
        <v>202111</v>
      </c>
      <c r="D1381" s="1">
        <v>2021</v>
      </c>
      <c r="E1381" s="1">
        <v>11</v>
      </c>
      <c r="F1381" s="4" t="s">
        <v>265</v>
      </c>
      <c r="G1381" s="4" t="s">
        <v>266</v>
      </c>
      <c r="H1381" s="1">
        <v>720</v>
      </c>
      <c r="I1381" s="4" t="s">
        <v>325</v>
      </c>
      <c r="J1381" s="1" t="s">
        <v>326</v>
      </c>
      <c r="K1381" s="1" t="s">
        <v>383</v>
      </c>
      <c r="L1381" s="1">
        <v>3</v>
      </c>
      <c r="M1381" s="1">
        <v>1</v>
      </c>
      <c r="N1381" s="1" t="s">
        <v>384</v>
      </c>
      <c r="O1381" s="1" t="s">
        <v>385</v>
      </c>
      <c r="P1381" s="1">
        <v>0</v>
      </c>
      <c r="Q1381" s="8">
        <v>28641330</v>
      </c>
      <c r="R1381" s="8">
        <v>2060052</v>
      </c>
      <c r="S1381" s="8">
        <v>5612915</v>
      </c>
      <c r="T1381" s="8" t="s">
        <v>386</v>
      </c>
      <c r="U1381" s="9">
        <f>IF(R1381&gt;0,Q1381/R1381,"")</f>
        <v>13.903207297679865</v>
      </c>
      <c r="V1381" s="10">
        <f>SUMIFS(fct_world_monthly!$J$2:$J$361,fct_world_monthly!$C$2:$C$361,C1381,fct_world_monthly!$F$2:$F$361,F1381)</f>
        <v>83170310</v>
      </c>
      <c r="W1381" s="11">
        <f>IF(V1381&gt;0,Q1381/V1381,"")</f>
        <v>0.34436964344608068</v>
      </c>
      <c r="X1381" s="1" t="s">
        <v>232</v>
      </c>
      <c r="Y1381" s="1" t="s">
        <v>166</v>
      </c>
      <c r="Z1381" s="19">
        <f>IF(U1381="","",SUMIFS(Unit_Value_Review_QC!$K$10:$K$53,Unit_Value_Review_QC!$I$10:$I$53,"PARTNER|"&amp;F1381&amp;"|"&amp;I1381))</f>
        <v>15.158852636173485</v>
      </c>
      <c r="AA1381" s="20">
        <f>IFERROR(U1381/Z1381,"")</f>
        <v>0.91716752127418399</v>
      </c>
      <c r="AB1381" s="4" t="str">
        <f>IF(OR(N1381&lt;&gt;"REPORTED",U1381=""),"NOT_APPLICABLE",IF(OR(AA1381&lt;Unit_Value_Review_QC!$I$6,AA1381&gt;Unit_Value_Review_QC!$I$5),"REVIEW","WITHIN_BAND"))</f>
        <v>WITHIN_BAND</v>
      </c>
    </row>
    <row r="1382" spans="1:28">
      <c r="A1382" s="1" t="s">
        <v>1768</v>
      </c>
      <c r="B1382" s="6">
        <v>44501</v>
      </c>
      <c r="C1382" s="1">
        <v>202111</v>
      </c>
      <c r="D1382" s="1">
        <v>2021</v>
      </c>
      <c r="E1382" s="1">
        <v>11</v>
      </c>
      <c r="F1382" s="4" t="s">
        <v>271</v>
      </c>
      <c r="G1382" s="4" t="s">
        <v>273</v>
      </c>
      <c r="H1382" s="1">
        <v>52</v>
      </c>
      <c r="I1382" s="4" t="s">
        <v>296</v>
      </c>
      <c r="J1382" s="1" t="s">
        <v>297</v>
      </c>
      <c r="K1382" s="1" t="s">
        <v>383</v>
      </c>
      <c r="L1382" s="1">
        <v>3</v>
      </c>
      <c r="M1382" s="1">
        <v>1</v>
      </c>
      <c r="N1382" s="1" t="s">
        <v>384</v>
      </c>
      <c r="O1382" s="1" t="s">
        <v>385</v>
      </c>
      <c r="P1382" s="1">
        <v>0</v>
      </c>
      <c r="Q1382" s="8">
        <v>988525</v>
      </c>
      <c r="R1382" s="8">
        <v>49096</v>
      </c>
      <c r="S1382" s="8">
        <v>110222</v>
      </c>
      <c r="T1382" s="8" t="s">
        <v>386</v>
      </c>
      <c r="U1382" s="9">
        <f>IF(R1382&gt;0,Q1382/R1382,"")</f>
        <v>20.134532344793872</v>
      </c>
      <c r="V1382" s="10">
        <f>SUMIFS(fct_world_monthly!$J$2:$J$361,fct_world_monthly!$C$2:$C$361,C1382,fct_world_monthly!$F$2:$F$361,F1382)</f>
        <v>34122271</v>
      </c>
      <c r="W1382" s="11">
        <f>IF(V1382&gt;0,Q1382/V1382,"")</f>
        <v>2.8970082325411459E-2</v>
      </c>
      <c r="X1382" s="1" t="s">
        <v>232</v>
      </c>
      <c r="Y1382" s="1" t="s">
        <v>166</v>
      </c>
      <c r="Z1382" s="19">
        <f>IF(U1382="","",SUMIFS(Unit_Value_Review_QC!$K$10:$K$53,Unit_Value_Review_QC!$I$10:$I$53,"PARTNER|"&amp;F1382&amp;"|"&amp;I1382))</f>
        <v>31.867133143721738</v>
      </c>
      <c r="AA1382" s="20">
        <f>IFERROR(U1382/Z1382,"")</f>
        <v>0.63182754011747844</v>
      </c>
      <c r="AB1382" s="4" t="str">
        <f>IF(OR(N1382&lt;&gt;"REPORTED",U1382=""),"NOT_APPLICABLE",IF(OR(AA1382&lt;Unit_Value_Review_QC!$I$6,AA1382&gt;Unit_Value_Review_QC!$I$5),"REVIEW","WITHIN_BAND"))</f>
        <v>WITHIN_BAND</v>
      </c>
    </row>
    <row r="1383" spans="1:28">
      <c r="A1383" s="1" t="s">
        <v>1769</v>
      </c>
      <c r="B1383" s="6">
        <v>44501</v>
      </c>
      <c r="C1383" s="1">
        <v>202111</v>
      </c>
      <c r="D1383" s="1">
        <v>2021</v>
      </c>
      <c r="E1383" s="1">
        <v>11</v>
      </c>
      <c r="F1383" s="4" t="s">
        <v>271</v>
      </c>
      <c r="G1383" s="4" t="s">
        <v>273</v>
      </c>
      <c r="H1383" s="1">
        <v>204</v>
      </c>
      <c r="I1383" s="4" t="s">
        <v>301</v>
      </c>
      <c r="J1383" s="1" t="s">
        <v>302</v>
      </c>
      <c r="K1383" s="1" t="s">
        <v>383</v>
      </c>
      <c r="L1383" s="1">
        <v>3</v>
      </c>
      <c r="M1383" s="1">
        <v>1</v>
      </c>
      <c r="N1383" s="1" t="s">
        <v>384</v>
      </c>
      <c r="O1383" s="1" t="s">
        <v>385</v>
      </c>
      <c r="P1383" s="1">
        <v>0</v>
      </c>
      <c r="Q1383" s="8">
        <v>1247382</v>
      </c>
      <c r="R1383" s="8">
        <v>76667</v>
      </c>
      <c r="S1383" s="8">
        <v>215708</v>
      </c>
      <c r="T1383" s="8" t="s">
        <v>386</v>
      </c>
      <c r="U1383" s="9">
        <f>IF(R1383&gt;0,Q1383/R1383,"")</f>
        <v>16.270129260307563</v>
      </c>
      <c r="V1383" s="10">
        <f>SUMIFS(fct_world_monthly!$J$2:$J$361,fct_world_monthly!$C$2:$C$361,C1383,fct_world_monthly!$F$2:$F$361,F1383)</f>
        <v>34122271</v>
      </c>
      <c r="W1383" s="11">
        <f>IF(V1383&gt;0,Q1383/V1383,"")</f>
        <v>3.655624210944225E-2</v>
      </c>
      <c r="X1383" s="1" t="s">
        <v>232</v>
      </c>
      <c r="Y1383" s="1" t="s">
        <v>166</v>
      </c>
      <c r="Z1383" s="19">
        <f>IF(U1383="","",SUMIFS(Unit_Value_Review_QC!$K$10:$K$53,Unit_Value_Review_QC!$I$10:$I$53,"PARTNER|"&amp;F1383&amp;"|"&amp;I1383))</f>
        <v>19.682231685892088</v>
      </c>
      <c r="AA1383" s="20">
        <f>IFERROR(U1383/Z1383,"")</f>
        <v>0.82664047044877198</v>
      </c>
      <c r="AB1383" s="4" t="str">
        <f>IF(OR(N1383&lt;&gt;"REPORTED",U1383=""),"NOT_APPLICABLE",IF(OR(AA1383&lt;Unit_Value_Review_QC!$I$6,AA1383&gt;Unit_Value_Review_QC!$I$5),"REVIEW","WITHIN_BAND"))</f>
        <v>WITHIN_BAND</v>
      </c>
    </row>
    <row r="1384" spans="1:28">
      <c r="A1384" s="1" t="s">
        <v>1770</v>
      </c>
      <c r="B1384" s="6">
        <v>44501</v>
      </c>
      <c r="C1384" s="1">
        <v>202111</v>
      </c>
      <c r="D1384" s="1">
        <v>2021</v>
      </c>
      <c r="E1384" s="1">
        <v>11</v>
      </c>
      <c r="F1384" s="4" t="s">
        <v>271</v>
      </c>
      <c r="G1384" s="4" t="s">
        <v>273</v>
      </c>
      <c r="H1384" s="1">
        <v>662</v>
      </c>
      <c r="I1384" s="4" t="s">
        <v>304</v>
      </c>
      <c r="J1384" s="1" t="s">
        <v>305</v>
      </c>
      <c r="K1384" s="1" t="s">
        <v>383</v>
      </c>
      <c r="L1384" s="1">
        <v>3</v>
      </c>
      <c r="M1384" s="1">
        <v>1</v>
      </c>
      <c r="N1384" s="1" t="s">
        <v>384</v>
      </c>
      <c r="O1384" s="1" t="s">
        <v>385</v>
      </c>
      <c r="P1384" s="1">
        <v>0</v>
      </c>
      <c r="Q1384" s="8">
        <v>31032</v>
      </c>
      <c r="R1384" s="8">
        <v>2426</v>
      </c>
      <c r="S1384" s="8">
        <v>6589</v>
      </c>
      <c r="T1384" s="8" t="s">
        <v>386</v>
      </c>
      <c r="U1384" s="9">
        <f>IF(R1384&gt;0,Q1384/R1384,"")</f>
        <v>12.791426215993404</v>
      </c>
      <c r="V1384" s="10">
        <f>SUMIFS(fct_world_monthly!$J$2:$J$361,fct_world_monthly!$C$2:$C$361,C1384,fct_world_monthly!$F$2:$F$361,F1384)</f>
        <v>34122271</v>
      </c>
      <c r="W1384" s="11">
        <f>IF(V1384&gt;0,Q1384/V1384,"")</f>
        <v>9.0943536554176005E-4</v>
      </c>
      <c r="X1384" s="1" t="s">
        <v>232</v>
      </c>
      <c r="Y1384" s="1" t="s">
        <v>166</v>
      </c>
      <c r="Z1384" s="19">
        <f>IF(U1384="","",SUMIFS(Unit_Value_Review_QC!$K$10:$K$53,Unit_Value_Review_QC!$I$10:$I$53,"PARTNER|"&amp;F1384&amp;"|"&amp;I1384))</f>
        <v>19.366411423422985</v>
      </c>
      <c r="AA1384" s="20">
        <f>IFERROR(U1384/Z1384,"")</f>
        <v>0.6604954287257695</v>
      </c>
      <c r="AB1384" s="4" t="str">
        <f>IF(OR(N1384&lt;&gt;"REPORTED",U1384=""),"NOT_APPLICABLE",IF(OR(AA1384&lt;Unit_Value_Review_QC!$I$6,AA1384&gt;Unit_Value_Review_QC!$I$5),"REVIEW","WITHIN_BAND"))</f>
        <v>WITHIN_BAND</v>
      </c>
    </row>
    <row r="1385" spans="1:28">
      <c r="A1385" s="1" t="s">
        <v>1771</v>
      </c>
      <c r="B1385" s="6">
        <v>44501</v>
      </c>
      <c r="C1385" s="1">
        <v>202111</v>
      </c>
      <c r="D1385" s="1">
        <v>2021</v>
      </c>
      <c r="E1385" s="1">
        <v>11</v>
      </c>
      <c r="F1385" s="4" t="s">
        <v>271</v>
      </c>
      <c r="G1385" s="4" t="s">
        <v>273</v>
      </c>
      <c r="H1385" s="1">
        <v>664</v>
      </c>
      <c r="I1385" s="4" t="s">
        <v>307</v>
      </c>
      <c r="J1385" s="1" t="s">
        <v>308</v>
      </c>
      <c r="K1385" s="1" t="s">
        <v>383</v>
      </c>
      <c r="L1385" s="1">
        <v>3</v>
      </c>
      <c r="M1385" s="1">
        <v>1</v>
      </c>
      <c r="N1385" s="1" t="s">
        <v>384</v>
      </c>
      <c r="O1385" s="1" t="s">
        <v>385</v>
      </c>
      <c r="P1385" s="1">
        <v>0</v>
      </c>
      <c r="Q1385" s="8">
        <v>3611471</v>
      </c>
      <c r="R1385" s="8">
        <v>112960</v>
      </c>
      <c r="S1385" s="8">
        <v>364031</v>
      </c>
      <c r="T1385" s="8" t="s">
        <v>386</v>
      </c>
      <c r="U1385" s="9">
        <f>IF(R1385&gt;0,Q1385/R1385,"")</f>
        <v>31.971237606232293</v>
      </c>
      <c r="V1385" s="10">
        <f>SUMIFS(fct_world_monthly!$J$2:$J$361,fct_world_monthly!$C$2:$C$361,C1385,fct_world_monthly!$F$2:$F$361,F1385)</f>
        <v>34122271</v>
      </c>
      <c r="W1385" s="11">
        <f>IF(V1385&gt;0,Q1385/V1385,"")</f>
        <v>0.10583911604242285</v>
      </c>
      <c r="X1385" s="1" t="s">
        <v>232</v>
      </c>
      <c r="Y1385" s="1" t="s">
        <v>166</v>
      </c>
      <c r="Z1385" s="19">
        <f>IF(U1385="","",SUMIFS(Unit_Value_Review_QC!$K$10:$K$53,Unit_Value_Review_QC!$I$10:$I$53,"PARTNER|"&amp;F1385&amp;"|"&amp;I1385))</f>
        <v>29.827360886039607</v>
      </c>
      <c r="AA1385" s="20">
        <f>IFERROR(U1385/Z1385,"")</f>
        <v>1.0718761786664173</v>
      </c>
      <c r="AB1385" s="4" t="str">
        <f>IF(OR(N1385&lt;&gt;"REPORTED",U1385=""),"NOT_APPLICABLE",IF(OR(AA1385&lt;Unit_Value_Review_QC!$I$6,AA1385&gt;Unit_Value_Review_QC!$I$5),"REVIEW","WITHIN_BAND"))</f>
        <v>WITHIN_BAND</v>
      </c>
    </row>
    <row r="1386" spans="1:28">
      <c r="A1386" s="1" t="s">
        <v>1772</v>
      </c>
      <c r="B1386" s="6">
        <v>44501</v>
      </c>
      <c r="C1386" s="1">
        <v>202111</v>
      </c>
      <c r="D1386" s="1">
        <v>2021</v>
      </c>
      <c r="E1386" s="1">
        <v>11</v>
      </c>
      <c r="F1386" s="4" t="s">
        <v>271</v>
      </c>
      <c r="G1386" s="4" t="s">
        <v>273</v>
      </c>
      <c r="H1386" s="1">
        <v>666</v>
      </c>
      <c r="I1386" s="4" t="s">
        <v>310</v>
      </c>
      <c r="J1386" s="1" t="s">
        <v>311</v>
      </c>
      <c r="K1386" s="1" t="s">
        <v>383</v>
      </c>
      <c r="L1386" s="1">
        <v>3</v>
      </c>
      <c r="M1386" s="1">
        <v>1</v>
      </c>
      <c r="N1386" s="1" t="s">
        <v>384</v>
      </c>
      <c r="O1386" s="1" t="s">
        <v>385</v>
      </c>
      <c r="P1386" s="1">
        <v>0</v>
      </c>
      <c r="Q1386" s="8">
        <v>420728</v>
      </c>
      <c r="R1386" s="8">
        <v>30683</v>
      </c>
      <c r="S1386" s="8">
        <v>86476</v>
      </c>
      <c r="T1386" s="8" t="s">
        <v>386</v>
      </c>
      <c r="U1386" s="9">
        <f>IF(R1386&gt;0,Q1386/R1386,"")</f>
        <v>13.71208812697585</v>
      </c>
      <c r="V1386" s="10">
        <f>SUMIFS(fct_world_monthly!$J$2:$J$361,fct_world_monthly!$C$2:$C$361,C1386,fct_world_monthly!$F$2:$F$361,F1386)</f>
        <v>34122271</v>
      </c>
      <c r="W1386" s="11">
        <f>IF(V1386&gt;0,Q1386/V1386,"")</f>
        <v>1.2330011680641068E-2</v>
      </c>
      <c r="X1386" s="1" t="s">
        <v>232</v>
      </c>
      <c r="Y1386" s="1" t="s">
        <v>166</v>
      </c>
      <c r="Z1386" s="19">
        <f>IF(U1386="","",SUMIFS(Unit_Value_Review_QC!$K$10:$K$53,Unit_Value_Review_QC!$I$10:$I$53,"PARTNER|"&amp;F1386&amp;"|"&amp;I1386))</f>
        <v>14.86106925541052</v>
      </c>
      <c r="AA1386" s="20">
        <f>IFERROR(U1386/Z1386,"")</f>
        <v>0.9226851642578574</v>
      </c>
      <c r="AB1386" s="4" t="str">
        <f>IF(OR(N1386&lt;&gt;"REPORTED",U1386=""),"NOT_APPLICABLE",IF(OR(AA1386&lt;Unit_Value_Review_QC!$I$6,AA1386&gt;Unit_Value_Review_QC!$I$5),"REVIEW","WITHIN_BAND"))</f>
        <v>WITHIN_BAND</v>
      </c>
    </row>
    <row r="1387" spans="1:28">
      <c r="A1387" s="1" t="s">
        <v>1773</v>
      </c>
      <c r="B1387" s="6">
        <v>44501</v>
      </c>
      <c r="C1387" s="1">
        <v>202111</v>
      </c>
      <c r="D1387" s="1">
        <v>2021</v>
      </c>
      <c r="E1387" s="1">
        <v>11</v>
      </c>
      <c r="F1387" s="4" t="s">
        <v>271</v>
      </c>
      <c r="G1387" s="4" t="s">
        <v>273</v>
      </c>
      <c r="H1387" s="1">
        <v>669</v>
      </c>
      <c r="I1387" s="4" t="s">
        <v>313</v>
      </c>
      <c r="J1387" s="1" t="s">
        <v>314</v>
      </c>
      <c r="K1387" s="1" t="s">
        <v>383</v>
      </c>
      <c r="L1387" s="1">
        <v>3</v>
      </c>
      <c r="M1387" s="1">
        <v>1</v>
      </c>
      <c r="N1387" s="1" t="s">
        <v>384</v>
      </c>
      <c r="O1387" s="1" t="s">
        <v>385</v>
      </c>
      <c r="P1387" s="1">
        <v>0</v>
      </c>
      <c r="Q1387" s="8">
        <v>1074478</v>
      </c>
      <c r="R1387" s="8">
        <v>69389</v>
      </c>
      <c r="S1387" s="8">
        <v>209333</v>
      </c>
      <c r="T1387" s="8" t="s">
        <v>386</v>
      </c>
      <c r="U1387" s="9">
        <f>IF(R1387&gt;0,Q1387/R1387,"")</f>
        <v>15.484846301286947</v>
      </c>
      <c r="V1387" s="10">
        <f>SUMIFS(fct_world_monthly!$J$2:$J$361,fct_world_monthly!$C$2:$C$361,C1387,fct_world_monthly!$F$2:$F$361,F1387)</f>
        <v>34122271</v>
      </c>
      <c r="W1387" s="11">
        <f>IF(V1387&gt;0,Q1387/V1387,"")</f>
        <v>3.1489053000018669E-2</v>
      </c>
      <c r="X1387" s="1" t="s">
        <v>232</v>
      </c>
      <c r="Y1387" s="1" t="s">
        <v>166</v>
      </c>
      <c r="Z1387" s="19">
        <f>IF(U1387="","",SUMIFS(Unit_Value_Review_QC!$K$10:$K$53,Unit_Value_Review_QC!$I$10:$I$53,"PARTNER|"&amp;F1387&amp;"|"&amp;I1387))</f>
        <v>17.070169468034248</v>
      </c>
      <c r="AA1387" s="20">
        <f>IFERROR(U1387/Z1387,"")</f>
        <v>0.90712903174652182</v>
      </c>
      <c r="AB1387" s="4" t="str">
        <f>IF(OR(N1387&lt;&gt;"REPORTED",U1387=""),"NOT_APPLICABLE",IF(OR(AA1387&lt;Unit_Value_Review_QC!$I$6,AA1387&gt;Unit_Value_Review_QC!$I$5),"REVIEW","WITHIN_BAND"))</f>
        <v>WITHIN_BAND</v>
      </c>
    </row>
    <row r="1388" spans="1:28">
      <c r="A1388" s="1" t="s">
        <v>1774</v>
      </c>
      <c r="B1388" s="6">
        <v>44501</v>
      </c>
      <c r="C1388" s="1">
        <v>202111</v>
      </c>
      <c r="D1388" s="1">
        <v>2021</v>
      </c>
      <c r="E1388" s="1">
        <v>11</v>
      </c>
      <c r="F1388" s="4" t="s">
        <v>271</v>
      </c>
      <c r="G1388" s="4" t="s">
        <v>273</v>
      </c>
      <c r="H1388" s="1">
        <v>676</v>
      </c>
      <c r="I1388" s="4" t="s">
        <v>316</v>
      </c>
      <c r="J1388" s="1" t="s">
        <v>317</v>
      </c>
      <c r="K1388" s="1" t="s">
        <v>383</v>
      </c>
      <c r="L1388" s="1">
        <v>3</v>
      </c>
      <c r="M1388" s="1">
        <v>1</v>
      </c>
      <c r="N1388" s="1" t="s">
        <v>384</v>
      </c>
      <c r="O1388" s="1" t="s">
        <v>385</v>
      </c>
      <c r="P1388" s="1">
        <v>0</v>
      </c>
      <c r="Q1388" s="8">
        <v>216247</v>
      </c>
      <c r="R1388" s="8">
        <v>4211</v>
      </c>
      <c r="S1388" s="8">
        <v>7788</v>
      </c>
      <c r="T1388" s="8" t="s">
        <v>386</v>
      </c>
      <c r="U1388" s="9">
        <f>IF(R1388&gt;0,Q1388/R1388,"")</f>
        <v>51.352885300403706</v>
      </c>
      <c r="V1388" s="10">
        <f>SUMIFS(fct_world_monthly!$J$2:$J$361,fct_world_monthly!$C$2:$C$361,C1388,fct_world_monthly!$F$2:$F$361,F1388)</f>
        <v>34122271</v>
      </c>
      <c r="W1388" s="11">
        <f>IF(V1388&gt;0,Q1388/V1388,"")</f>
        <v>6.3374152324152163E-3</v>
      </c>
      <c r="X1388" s="1" t="s">
        <v>232</v>
      </c>
      <c r="Y1388" s="1" t="s">
        <v>166</v>
      </c>
      <c r="Z1388" s="19">
        <f>IF(U1388="","",SUMIFS(Unit_Value_Review_QC!$K$10:$K$53,Unit_Value_Review_QC!$I$10:$I$53,"PARTNER|"&amp;F1388&amp;"|"&amp;I1388))</f>
        <v>29.259592038236608</v>
      </c>
      <c r="AA1388" s="20">
        <f>IFERROR(U1388/Z1388,"")</f>
        <v>1.7550786502182072</v>
      </c>
      <c r="AB1388" s="4" t="str">
        <f>IF(OR(N1388&lt;&gt;"REPORTED",U1388=""),"NOT_APPLICABLE",IF(OR(AA1388&lt;Unit_Value_Review_QC!$I$6,AA1388&gt;Unit_Value_Review_QC!$I$5),"REVIEW","WITHIN_BAND"))</f>
        <v>WITHIN_BAND</v>
      </c>
    </row>
    <row r="1389" spans="1:28">
      <c r="A1389" s="1" t="s">
        <v>1775</v>
      </c>
      <c r="B1389" s="6">
        <v>44501</v>
      </c>
      <c r="C1389" s="1">
        <v>202111</v>
      </c>
      <c r="D1389" s="1">
        <v>2021</v>
      </c>
      <c r="E1389" s="1">
        <v>11</v>
      </c>
      <c r="F1389" s="4" t="s">
        <v>271</v>
      </c>
      <c r="G1389" s="4" t="s">
        <v>273</v>
      </c>
      <c r="H1389" s="1">
        <v>690</v>
      </c>
      <c r="I1389" s="4" t="s">
        <v>319</v>
      </c>
      <c r="J1389" s="1" t="s">
        <v>320</v>
      </c>
      <c r="K1389" s="1" t="s">
        <v>383</v>
      </c>
      <c r="L1389" s="1">
        <v>3</v>
      </c>
      <c r="M1389" s="1">
        <v>1</v>
      </c>
      <c r="N1389" s="1" t="s">
        <v>384</v>
      </c>
      <c r="O1389" s="1" t="s">
        <v>385</v>
      </c>
      <c r="P1389" s="1">
        <v>0</v>
      </c>
      <c r="Q1389" s="8">
        <v>684167</v>
      </c>
      <c r="R1389" s="8">
        <v>27236</v>
      </c>
      <c r="S1389" s="8">
        <v>79803</v>
      </c>
      <c r="T1389" s="8" t="s">
        <v>386</v>
      </c>
      <c r="U1389" s="9">
        <f>IF(R1389&gt;0,Q1389/R1389,"")</f>
        <v>25.119951534733442</v>
      </c>
      <c r="V1389" s="10">
        <f>SUMIFS(fct_world_monthly!$J$2:$J$361,fct_world_monthly!$C$2:$C$361,C1389,fct_world_monthly!$F$2:$F$361,F1389)</f>
        <v>34122271</v>
      </c>
      <c r="W1389" s="11">
        <f>IF(V1389&gt;0,Q1389/V1389,"")</f>
        <v>2.0050453265551989E-2</v>
      </c>
      <c r="X1389" s="1" t="s">
        <v>232</v>
      </c>
      <c r="Y1389" s="1" t="s">
        <v>166</v>
      </c>
      <c r="Z1389" s="19">
        <f>IF(U1389="","",SUMIFS(Unit_Value_Review_QC!$K$10:$K$53,Unit_Value_Review_QC!$I$10:$I$53,"PARTNER|"&amp;F1389&amp;"|"&amp;I1389))</f>
        <v>24.149636282520802</v>
      </c>
      <c r="AA1389" s="20">
        <f>IFERROR(U1389/Z1389,"")</f>
        <v>1.0401792905226876</v>
      </c>
      <c r="AB1389" s="4" t="str">
        <f>IF(OR(N1389&lt;&gt;"REPORTED",U1389=""),"NOT_APPLICABLE",IF(OR(AA1389&lt;Unit_Value_Review_QC!$I$6,AA1389&gt;Unit_Value_Review_QC!$I$5),"REVIEW","WITHIN_BAND"))</f>
        <v>WITHIN_BAND</v>
      </c>
    </row>
    <row r="1390" spans="1:28">
      <c r="A1390" s="1" t="s">
        <v>1776</v>
      </c>
      <c r="B1390" s="6">
        <v>44501</v>
      </c>
      <c r="C1390" s="1">
        <v>202111</v>
      </c>
      <c r="D1390" s="1">
        <v>2021</v>
      </c>
      <c r="E1390" s="1">
        <v>11</v>
      </c>
      <c r="F1390" s="4" t="s">
        <v>271</v>
      </c>
      <c r="G1390" s="4" t="s">
        <v>273</v>
      </c>
      <c r="H1390" s="1">
        <v>696</v>
      </c>
      <c r="I1390" s="4" t="s">
        <v>322</v>
      </c>
      <c r="J1390" s="1" t="s">
        <v>323</v>
      </c>
      <c r="K1390" s="1" t="s">
        <v>383</v>
      </c>
      <c r="L1390" s="1">
        <v>3</v>
      </c>
      <c r="M1390" s="1">
        <v>1</v>
      </c>
      <c r="N1390" s="1" t="s">
        <v>384</v>
      </c>
      <c r="O1390" s="1" t="s">
        <v>385</v>
      </c>
      <c r="P1390" s="1">
        <v>0</v>
      </c>
      <c r="Q1390" s="8">
        <v>60342</v>
      </c>
      <c r="R1390" s="8">
        <v>2331</v>
      </c>
      <c r="S1390" s="8">
        <v>5792</v>
      </c>
      <c r="T1390" s="8" t="s">
        <v>386</v>
      </c>
      <c r="U1390" s="9">
        <f>IF(R1390&gt;0,Q1390/R1390,"")</f>
        <v>25.886743886743886</v>
      </c>
      <c r="V1390" s="10">
        <f>SUMIFS(fct_world_monthly!$J$2:$J$361,fct_world_monthly!$C$2:$C$361,C1390,fct_world_monthly!$F$2:$F$361,F1390)</f>
        <v>34122271</v>
      </c>
      <c r="W1390" s="11">
        <f>IF(V1390&gt;0,Q1390/V1390,"")</f>
        <v>1.768405156854888E-3</v>
      </c>
      <c r="X1390" s="1" t="s">
        <v>232</v>
      </c>
      <c r="Y1390" s="1" t="s">
        <v>166</v>
      </c>
      <c r="Z1390" s="19">
        <f>IF(U1390="","",SUMIFS(Unit_Value_Review_QC!$K$10:$K$53,Unit_Value_Review_QC!$I$10:$I$53,"PARTNER|"&amp;F1390&amp;"|"&amp;I1390))</f>
        <v>19.130986055641273</v>
      </c>
      <c r="AA1390" s="20">
        <f>IFERROR(U1390/Z1390,"")</f>
        <v>1.35313171059003</v>
      </c>
      <c r="AB1390" s="4" t="str">
        <f>IF(OR(N1390&lt;&gt;"REPORTED",U1390=""),"NOT_APPLICABLE",IF(OR(AA1390&lt;Unit_Value_Review_QC!$I$6,AA1390&gt;Unit_Value_Review_QC!$I$5),"REVIEW","WITHIN_BAND"))</f>
        <v>WITHIN_BAND</v>
      </c>
    </row>
    <row r="1391" spans="1:28">
      <c r="A1391" s="1" t="s">
        <v>1777</v>
      </c>
      <c r="B1391" s="6">
        <v>44501</v>
      </c>
      <c r="C1391" s="1">
        <v>202111</v>
      </c>
      <c r="D1391" s="1">
        <v>2021</v>
      </c>
      <c r="E1391" s="1">
        <v>11</v>
      </c>
      <c r="F1391" s="4" t="s">
        <v>271</v>
      </c>
      <c r="G1391" s="4" t="s">
        <v>273</v>
      </c>
      <c r="H1391" s="1">
        <v>720</v>
      </c>
      <c r="I1391" s="4" t="s">
        <v>325</v>
      </c>
      <c r="J1391" s="1" t="s">
        <v>326</v>
      </c>
      <c r="K1391" s="1" t="s">
        <v>383</v>
      </c>
      <c r="L1391" s="1">
        <v>3</v>
      </c>
      <c r="M1391" s="1">
        <v>1</v>
      </c>
      <c r="N1391" s="1" t="s">
        <v>384</v>
      </c>
      <c r="O1391" s="1" t="s">
        <v>385</v>
      </c>
      <c r="P1391" s="1">
        <v>0</v>
      </c>
      <c r="Q1391" s="8">
        <v>9728482</v>
      </c>
      <c r="R1391" s="8">
        <v>351740</v>
      </c>
      <c r="S1391" s="8">
        <v>938935</v>
      </c>
      <c r="T1391" s="8" t="s">
        <v>386</v>
      </c>
      <c r="U1391" s="9">
        <f>IF(R1391&gt;0,Q1391/R1391,"")</f>
        <v>27.658162278956048</v>
      </c>
      <c r="V1391" s="10">
        <f>SUMIFS(fct_world_monthly!$J$2:$J$361,fct_world_monthly!$C$2:$C$361,C1391,fct_world_monthly!$F$2:$F$361,F1391)</f>
        <v>34122271</v>
      </c>
      <c r="W1391" s="11">
        <f>IF(V1391&gt;0,Q1391/V1391,"")</f>
        <v>0.28510652177869406</v>
      </c>
      <c r="X1391" s="1" t="s">
        <v>232</v>
      </c>
      <c r="Y1391" s="1" t="s">
        <v>166</v>
      </c>
      <c r="Z1391" s="19">
        <f>IF(U1391="","",SUMIFS(Unit_Value_Review_QC!$K$10:$K$53,Unit_Value_Review_QC!$I$10:$I$53,"PARTNER|"&amp;F1391&amp;"|"&amp;I1391))</f>
        <v>27.635683246354834</v>
      </c>
      <c r="AA1391" s="20">
        <f>IFERROR(U1391/Z1391,"")</f>
        <v>1.0008134060736198</v>
      </c>
      <c r="AB1391" s="4" t="str">
        <f>IF(OR(N1391&lt;&gt;"REPORTED",U1391=""),"NOT_APPLICABLE",IF(OR(AA1391&lt;Unit_Value_Review_QC!$I$6,AA1391&gt;Unit_Value_Review_QC!$I$5),"REVIEW","WITHIN_BAND"))</f>
        <v>WITHIN_BAND</v>
      </c>
    </row>
    <row r="1392" spans="1:28">
      <c r="A1392" s="1" t="s">
        <v>1778</v>
      </c>
      <c r="B1392" s="6">
        <v>44501</v>
      </c>
      <c r="C1392" s="1">
        <v>202111</v>
      </c>
      <c r="D1392" s="1">
        <v>2021</v>
      </c>
      <c r="E1392" s="1">
        <v>11</v>
      </c>
      <c r="F1392" s="4" t="s">
        <v>278</v>
      </c>
      <c r="G1392" s="4" t="s">
        <v>279</v>
      </c>
      <c r="H1392" s="1">
        <v>52</v>
      </c>
      <c r="I1392" s="4" t="s">
        <v>296</v>
      </c>
      <c r="J1392" s="1" t="s">
        <v>297</v>
      </c>
      <c r="K1392" s="1" t="s">
        <v>383</v>
      </c>
      <c r="L1392" s="1">
        <v>3</v>
      </c>
      <c r="M1392" s="1">
        <v>1</v>
      </c>
      <c r="N1392" s="1" t="s">
        <v>384</v>
      </c>
      <c r="O1392" s="1" t="s">
        <v>385</v>
      </c>
      <c r="P1392" s="1">
        <v>0</v>
      </c>
      <c r="Q1392" s="8">
        <v>1949674</v>
      </c>
      <c r="R1392" s="8">
        <v>71924</v>
      </c>
      <c r="S1392" s="8">
        <v>227530</v>
      </c>
      <c r="T1392" s="8" t="s">
        <v>386</v>
      </c>
      <c r="U1392" s="9">
        <f>IF(R1392&gt;0,Q1392/R1392,"")</f>
        <v>27.107418942216785</v>
      </c>
      <c r="V1392" s="10">
        <f>SUMIFS(fct_world_monthly!$J$2:$J$361,fct_world_monthly!$C$2:$C$361,C1392,fct_world_monthly!$F$2:$F$361,F1392)</f>
        <v>23786511</v>
      </c>
      <c r="W1392" s="11">
        <f>IF(V1392&gt;0,Q1392/V1392,"")</f>
        <v>8.1965530800208575E-2</v>
      </c>
      <c r="X1392" s="1" t="s">
        <v>232</v>
      </c>
      <c r="Y1392" s="1" t="s">
        <v>166</v>
      </c>
      <c r="Z1392" s="19">
        <f>IF(U1392="","",SUMIFS(Unit_Value_Review_QC!$K$10:$K$53,Unit_Value_Review_QC!$I$10:$I$53,"PARTNER|"&amp;F1392&amp;"|"&amp;I1392))</f>
        <v>35.036766549381447</v>
      </c>
      <c r="AA1392" s="20">
        <f>IFERROR(U1392/Z1392,"")</f>
        <v>0.77368494903806562</v>
      </c>
      <c r="AB1392" s="4" t="str">
        <f>IF(OR(N1392&lt;&gt;"REPORTED",U1392=""),"NOT_APPLICABLE",IF(OR(AA1392&lt;Unit_Value_Review_QC!$I$6,AA1392&gt;Unit_Value_Review_QC!$I$5),"REVIEW","WITHIN_BAND"))</f>
        <v>WITHIN_BAND</v>
      </c>
    </row>
    <row r="1393" spans="1:28">
      <c r="A1393" s="1" t="s">
        <v>1779</v>
      </c>
      <c r="B1393" s="6">
        <v>44501</v>
      </c>
      <c r="C1393" s="1">
        <v>202111</v>
      </c>
      <c r="D1393" s="1">
        <v>2021</v>
      </c>
      <c r="E1393" s="1">
        <v>11</v>
      </c>
      <c r="F1393" s="4" t="s">
        <v>278</v>
      </c>
      <c r="G1393" s="4" t="s">
        <v>279</v>
      </c>
      <c r="H1393" s="1">
        <v>204</v>
      </c>
      <c r="I1393" s="4" t="s">
        <v>301</v>
      </c>
      <c r="J1393" s="1" t="s">
        <v>302</v>
      </c>
      <c r="K1393" s="1" t="s">
        <v>383</v>
      </c>
      <c r="L1393" s="1">
        <v>3</v>
      </c>
      <c r="M1393" s="1">
        <v>1</v>
      </c>
      <c r="N1393" s="1" t="s">
        <v>384</v>
      </c>
      <c r="O1393" s="1" t="s">
        <v>385</v>
      </c>
      <c r="P1393" s="1">
        <v>0</v>
      </c>
      <c r="Q1393" s="8">
        <v>75753</v>
      </c>
      <c r="R1393" s="8">
        <v>4361</v>
      </c>
      <c r="S1393" s="8">
        <v>13093</v>
      </c>
      <c r="T1393" s="8" t="s">
        <v>386</v>
      </c>
      <c r="U1393" s="9">
        <f>IF(R1393&gt;0,Q1393/R1393,"")</f>
        <v>17.370557211648705</v>
      </c>
      <c r="V1393" s="10">
        <f>SUMIFS(fct_world_monthly!$J$2:$J$361,fct_world_monthly!$C$2:$C$361,C1393,fct_world_monthly!$F$2:$F$361,F1393)</f>
        <v>23786511</v>
      </c>
      <c r="W1393" s="11">
        <f>IF(V1393&gt;0,Q1393/V1393,"")</f>
        <v>3.1847041375677163E-3</v>
      </c>
      <c r="X1393" s="1" t="s">
        <v>232</v>
      </c>
      <c r="Y1393" s="1" t="s">
        <v>166</v>
      </c>
      <c r="Z1393" s="19">
        <f>IF(U1393="","",SUMIFS(Unit_Value_Review_QC!$K$10:$K$53,Unit_Value_Review_QC!$I$10:$I$53,"PARTNER|"&amp;F1393&amp;"|"&amp;I1393))</f>
        <v>33.195880622110131</v>
      </c>
      <c r="AA1393" s="20">
        <f>IFERROR(U1393/Z1393,"")</f>
        <v>0.52327448123424802</v>
      </c>
      <c r="AB1393" s="4" t="str">
        <f>IF(OR(N1393&lt;&gt;"REPORTED",U1393=""),"NOT_APPLICABLE",IF(OR(AA1393&lt;Unit_Value_Review_QC!$I$6,AA1393&gt;Unit_Value_Review_QC!$I$5),"REVIEW","WITHIN_BAND"))</f>
        <v>WITHIN_BAND</v>
      </c>
    </row>
    <row r="1394" spans="1:28">
      <c r="A1394" s="1" t="s">
        <v>1780</v>
      </c>
      <c r="B1394" s="6">
        <v>44501</v>
      </c>
      <c r="C1394" s="1">
        <v>202111</v>
      </c>
      <c r="D1394" s="1">
        <v>2021</v>
      </c>
      <c r="E1394" s="1">
        <v>11</v>
      </c>
      <c r="F1394" s="4" t="s">
        <v>278</v>
      </c>
      <c r="G1394" s="4" t="s">
        <v>279</v>
      </c>
      <c r="H1394" s="1">
        <v>662</v>
      </c>
      <c r="I1394" s="4" t="s">
        <v>304</v>
      </c>
      <c r="J1394" s="1" t="s">
        <v>305</v>
      </c>
      <c r="K1394" s="1" t="s">
        <v>383</v>
      </c>
      <c r="L1394" s="1">
        <v>3</v>
      </c>
      <c r="M1394" s="1">
        <v>1</v>
      </c>
      <c r="N1394" s="1" t="s">
        <v>384</v>
      </c>
      <c r="O1394" s="1" t="s">
        <v>385</v>
      </c>
      <c r="P1394" s="1">
        <v>0</v>
      </c>
      <c r="Q1394" s="8">
        <v>82648</v>
      </c>
      <c r="R1394" s="8">
        <v>5368</v>
      </c>
      <c r="S1394" s="8">
        <v>14323</v>
      </c>
      <c r="T1394" s="8" t="s">
        <v>386</v>
      </c>
      <c r="U1394" s="9">
        <f>IF(R1394&gt;0,Q1394/R1394,"")</f>
        <v>15.396423248882265</v>
      </c>
      <c r="V1394" s="10">
        <f>SUMIFS(fct_world_monthly!$J$2:$J$361,fct_world_monthly!$C$2:$C$361,C1394,fct_world_monthly!$F$2:$F$361,F1394)</f>
        <v>23786511</v>
      </c>
      <c r="W1394" s="11">
        <f>IF(V1394&gt;0,Q1394/V1394,"")</f>
        <v>3.4745743081026049E-3</v>
      </c>
      <c r="X1394" s="1" t="s">
        <v>232</v>
      </c>
      <c r="Y1394" s="1" t="s">
        <v>166</v>
      </c>
      <c r="Z1394" s="19">
        <f>IF(U1394="","",SUMIFS(Unit_Value_Review_QC!$K$10:$K$53,Unit_Value_Review_QC!$I$10:$I$53,"PARTNER|"&amp;F1394&amp;"|"&amp;I1394))</f>
        <v>11.552282298889692</v>
      </c>
      <c r="AA1394" s="20">
        <f>IFERROR(U1394/Z1394,"")</f>
        <v>1.3327603022964596</v>
      </c>
      <c r="AB1394" s="4" t="str">
        <f>IF(OR(N1394&lt;&gt;"REPORTED",U1394=""),"NOT_APPLICABLE",IF(OR(AA1394&lt;Unit_Value_Review_QC!$I$6,AA1394&gt;Unit_Value_Review_QC!$I$5),"REVIEW","WITHIN_BAND"))</f>
        <v>WITHIN_BAND</v>
      </c>
    </row>
    <row r="1395" spans="1:28">
      <c r="A1395" s="1" t="s">
        <v>1781</v>
      </c>
      <c r="B1395" s="6">
        <v>44501</v>
      </c>
      <c r="C1395" s="1">
        <v>202111</v>
      </c>
      <c r="D1395" s="1">
        <v>2021</v>
      </c>
      <c r="E1395" s="1">
        <v>11</v>
      </c>
      <c r="F1395" s="4" t="s">
        <v>278</v>
      </c>
      <c r="G1395" s="4" t="s">
        <v>279</v>
      </c>
      <c r="H1395" s="1">
        <v>664</v>
      </c>
      <c r="I1395" s="4" t="s">
        <v>307</v>
      </c>
      <c r="J1395" s="1" t="s">
        <v>308</v>
      </c>
      <c r="K1395" s="1" t="s">
        <v>383</v>
      </c>
      <c r="L1395" s="1">
        <v>3</v>
      </c>
      <c r="M1395" s="1">
        <v>1</v>
      </c>
      <c r="N1395" s="1" t="s">
        <v>384</v>
      </c>
      <c r="O1395" s="1" t="s">
        <v>385</v>
      </c>
      <c r="P1395" s="1">
        <v>0</v>
      </c>
      <c r="Q1395" s="8">
        <v>2558909</v>
      </c>
      <c r="R1395" s="8">
        <v>146064</v>
      </c>
      <c r="S1395" s="8">
        <v>412016</v>
      </c>
      <c r="T1395" s="8" t="s">
        <v>386</v>
      </c>
      <c r="U1395" s="9">
        <f>IF(R1395&gt;0,Q1395/R1395,"")</f>
        <v>17.519094369591411</v>
      </c>
      <c r="V1395" s="10">
        <f>SUMIFS(fct_world_monthly!$J$2:$J$361,fct_world_monthly!$C$2:$C$361,C1395,fct_world_monthly!$F$2:$F$361,F1395)</f>
        <v>23786511</v>
      </c>
      <c r="W1395" s="11">
        <f>IF(V1395&gt;0,Q1395/V1395,"")</f>
        <v>0.10757815637610744</v>
      </c>
      <c r="X1395" s="1" t="s">
        <v>232</v>
      </c>
      <c r="Y1395" s="1" t="s">
        <v>166</v>
      </c>
      <c r="Z1395" s="19">
        <f>IF(U1395="","",SUMIFS(Unit_Value_Review_QC!$K$10:$K$53,Unit_Value_Review_QC!$I$10:$I$53,"PARTNER|"&amp;F1395&amp;"|"&amp;I1395))</f>
        <v>20.753901094655859</v>
      </c>
      <c r="AA1395" s="20">
        <f>IFERROR(U1395/Z1395,"")</f>
        <v>0.84413500332728231</v>
      </c>
      <c r="AB1395" s="4" t="str">
        <f>IF(OR(N1395&lt;&gt;"REPORTED",U1395=""),"NOT_APPLICABLE",IF(OR(AA1395&lt;Unit_Value_Review_QC!$I$6,AA1395&gt;Unit_Value_Review_QC!$I$5),"REVIEW","WITHIN_BAND"))</f>
        <v>WITHIN_BAND</v>
      </c>
    </row>
    <row r="1396" spans="1:28">
      <c r="A1396" s="1" t="s">
        <v>1782</v>
      </c>
      <c r="B1396" s="6">
        <v>44501</v>
      </c>
      <c r="C1396" s="1">
        <v>202111</v>
      </c>
      <c r="D1396" s="1">
        <v>2021</v>
      </c>
      <c r="E1396" s="1">
        <v>11</v>
      </c>
      <c r="F1396" s="4" t="s">
        <v>278</v>
      </c>
      <c r="G1396" s="4" t="s">
        <v>279</v>
      </c>
      <c r="H1396" s="1">
        <v>666</v>
      </c>
      <c r="I1396" s="4" t="s">
        <v>310</v>
      </c>
      <c r="J1396" s="1" t="s">
        <v>311</v>
      </c>
      <c r="K1396" s="1" t="s">
        <v>383</v>
      </c>
      <c r="L1396" s="1">
        <v>3</v>
      </c>
      <c r="M1396" s="1">
        <v>1</v>
      </c>
      <c r="N1396" s="1" t="s">
        <v>384</v>
      </c>
      <c r="O1396" s="1" t="s">
        <v>385</v>
      </c>
      <c r="P1396" s="1">
        <v>0</v>
      </c>
      <c r="Q1396" s="8">
        <v>6934040</v>
      </c>
      <c r="R1396" s="8">
        <v>487111</v>
      </c>
      <c r="S1396" s="8">
        <v>1455736</v>
      </c>
      <c r="T1396" s="8" t="s">
        <v>386</v>
      </c>
      <c r="U1396" s="9">
        <f>IF(R1396&gt;0,Q1396/R1396,"")</f>
        <v>14.23503061930443</v>
      </c>
      <c r="V1396" s="10">
        <f>SUMIFS(fct_world_monthly!$J$2:$J$361,fct_world_monthly!$C$2:$C$361,C1396,fct_world_monthly!$F$2:$F$361,F1396)</f>
        <v>23786511</v>
      </c>
      <c r="W1396" s="11">
        <f>IF(V1396&gt;0,Q1396/V1396,"")</f>
        <v>0.29151143688118025</v>
      </c>
      <c r="X1396" s="1" t="s">
        <v>232</v>
      </c>
      <c r="Y1396" s="1" t="s">
        <v>166</v>
      </c>
      <c r="Z1396" s="19">
        <f>IF(U1396="","",SUMIFS(Unit_Value_Review_QC!$K$10:$K$53,Unit_Value_Review_QC!$I$10:$I$53,"PARTNER|"&amp;F1396&amp;"|"&amp;I1396))</f>
        <v>16.653214733323903</v>
      </c>
      <c r="AA1396" s="20">
        <f>IFERROR(U1396/Z1396,"")</f>
        <v>0.85479175325947321</v>
      </c>
      <c r="AB1396" s="4" t="str">
        <f>IF(OR(N1396&lt;&gt;"REPORTED",U1396=""),"NOT_APPLICABLE",IF(OR(AA1396&lt;Unit_Value_Review_QC!$I$6,AA1396&gt;Unit_Value_Review_QC!$I$5),"REVIEW","WITHIN_BAND"))</f>
        <v>WITHIN_BAND</v>
      </c>
    </row>
    <row r="1397" spans="1:28">
      <c r="A1397" s="1" t="s">
        <v>1783</v>
      </c>
      <c r="B1397" s="6">
        <v>44501</v>
      </c>
      <c r="C1397" s="1">
        <v>202111</v>
      </c>
      <c r="D1397" s="1">
        <v>2021</v>
      </c>
      <c r="E1397" s="1">
        <v>11</v>
      </c>
      <c r="F1397" s="4" t="s">
        <v>278</v>
      </c>
      <c r="G1397" s="4" t="s">
        <v>279</v>
      </c>
      <c r="H1397" s="1">
        <v>669</v>
      </c>
      <c r="I1397" s="4" t="s">
        <v>313</v>
      </c>
      <c r="J1397" s="1" t="s">
        <v>314</v>
      </c>
      <c r="K1397" s="1" t="s">
        <v>383</v>
      </c>
      <c r="L1397" s="1">
        <v>3</v>
      </c>
      <c r="M1397" s="1">
        <v>1</v>
      </c>
      <c r="N1397" s="1" t="s">
        <v>384</v>
      </c>
      <c r="O1397" s="1" t="s">
        <v>385</v>
      </c>
      <c r="P1397" s="1">
        <v>0</v>
      </c>
      <c r="Q1397" s="8">
        <v>233923</v>
      </c>
      <c r="R1397" s="8">
        <v>11031</v>
      </c>
      <c r="S1397" s="8">
        <v>31972</v>
      </c>
      <c r="T1397" s="8" t="s">
        <v>386</v>
      </c>
      <c r="U1397" s="9">
        <f>IF(R1397&gt;0,Q1397/R1397,"")</f>
        <v>21.205965007705558</v>
      </c>
      <c r="V1397" s="10">
        <f>SUMIFS(fct_world_monthly!$J$2:$J$361,fct_world_monthly!$C$2:$C$361,C1397,fct_world_monthly!$F$2:$F$361,F1397)</f>
        <v>23786511</v>
      </c>
      <c r="W1397" s="11">
        <f>IF(V1397&gt;0,Q1397/V1397,"")</f>
        <v>9.8342711968140255E-3</v>
      </c>
      <c r="X1397" s="1" t="s">
        <v>232</v>
      </c>
      <c r="Y1397" s="1" t="s">
        <v>166</v>
      </c>
      <c r="Z1397" s="19">
        <f>IF(U1397="","",SUMIFS(Unit_Value_Review_QC!$K$10:$K$53,Unit_Value_Review_QC!$I$10:$I$53,"PARTNER|"&amp;F1397&amp;"|"&amp;I1397))</f>
        <v>20.668787815742178</v>
      </c>
      <c r="AA1397" s="20">
        <f>IFERROR(U1397/Z1397,"")</f>
        <v>1.0259897772792579</v>
      </c>
      <c r="AB1397" s="4" t="str">
        <f>IF(OR(N1397&lt;&gt;"REPORTED",U1397=""),"NOT_APPLICABLE",IF(OR(AA1397&lt;Unit_Value_Review_QC!$I$6,AA1397&gt;Unit_Value_Review_QC!$I$5),"REVIEW","WITHIN_BAND"))</f>
        <v>WITHIN_BAND</v>
      </c>
    </row>
    <row r="1398" spans="1:28">
      <c r="A1398" s="1" t="s">
        <v>1784</v>
      </c>
      <c r="B1398" s="6">
        <v>44501</v>
      </c>
      <c r="C1398" s="1">
        <v>202111</v>
      </c>
      <c r="D1398" s="1">
        <v>2021</v>
      </c>
      <c r="E1398" s="1">
        <v>11</v>
      </c>
      <c r="F1398" s="4" t="s">
        <v>278</v>
      </c>
      <c r="G1398" s="4" t="s">
        <v>279</v>
      </c>
      <c r="H1398" s="1">
        <v>676</v>
      </c>
      <c r="I1398" s="4" t="s">
        <v>316</v>
      </c>
      <c r="J1398" s="1" t="s">
        <v>317</v>
      </c>
      <c r="K1398" s="1" t="s">
        <v>383</v>
      </c>
      <c r="L1398" s="1">
        <v>3</v>
      </c>
      <c r="M1398" s="1">
        <v>1</v>
      </c>
      <c r="N1398" s="1" t="s">
        <v>384</v>
      </c>
      <c r="O1398" s="1" t="s">
        <v>385</v>
      </c>
      <c r="P1398" s="1">
        <v>0</v>
      </c>
      <c r="Q1398" s="8">
        <v>10040</v>
      </c>
      <c r="R1398" s="8">
        <v>361</v>
      </c>
      <c r="S1398" s="8">
        <v>1901</v>
      </c>
      <c r="T1398" s="8" t="s">
        <v>386</v>
      </c>
      <c r="U1398" s="9">
        <f>IF(R1398&gt;0,Q1398/R1398,"")</f>
        <v>27.81163434903047</v>
      </c>
      <c r="V1398" s="10">
        <f>SUMIFS(fct_world_monthly!$J$2:$J$361,fct_world_monthly!$C$2:$C$361,C1398,fct_world_monthly!$F$2:$F$361,F1398)</f>
        <v>23786511</v>
      </c>
      <c r="W1398" s="11">
        <f>IF(V1398&gt;0,Q1398/V1398,"")</f>
        <v>4.2208796405660335E-4</v>
      </c>
      <c r="X1398" s="1" t="s">
        <v>232</v>
      </c>
      <c r="Y1398" s="1" t="s">
        <v>166</v>
      </c>
      <c r="Z1398" s="19">
        <f>IF(U1398="","",SUMIFS(Unit_Value_Review_QC!$K$10:$K$53,Unit_Value_Review_QC!$I$10:$I$53,"PARTNER|"&amp;F1398&amp;"|"&amp;I1398))</f>
        <v>22.71683967704729</v>
      </c>
      <c r="AA1398" s="20">
        <f>IFERROR(U1398/Z1398,"")</f>
        <v>1.2242739194541605</v>
      </c>
      <c r="AB1398" s="4" t="str">
        <f>IF(OR(N1398&lt;&gt;"REPORTED",U1398=""),"NOT_APPLICABLE",IF(OR(AA1398&lt;Unit_Value_Review_QC!$I$6,AA1398&gt;Unit_Value_Review_QC!$I$5),"REVIEW","WITHIN_BAND"))</f>
        <v>WITHIN_BAND</v>
      </c>
    </row>
    <row r="1399" spans="1:28">
      <c r="A1399" s="1" t="s">
        <v>1785</v>
      </c>
      <c r="B1399" s="6">
        <v>44501</v>
      </c>
      <c r="C1399" s="1">
        <v>202111</v>
      </c>
      <c r="D1399" s="1">
        <v>2021</v>
      </c>
      <c r="E1399" s="1">
        <v>11</v>
      </c>
      <c r="F1399" s="4" t="s">
        <v>278</v>
      </c>
      <c r="G1399" s="4" t="s">
        <v>279</v>
      </c>
      <c r="H1399" s="1">
        <v>690</v>
      </c>
      <c r="I1399" s="4" t="s">
        <v>319</v>
      </c>
      <c r="J1399" s="1" t="s">
        <v>320</v>
      </c>
      <c r="K1399" s="1" t="s">
        <v>383</v>
      </c>
      <c r="L1399" s="1">
        <v>3</v>
      </c>
      <c r="M1399" s="1">
        <v>1</v>
      </c>
      <c r="N1399" s="1" t="s">
        <v>384</v>
      </c>
      <c r="O1399" s="1" t="s">
        <v>385</v>
      </c>
      <c r="P1399" s="1">
        <v>0</v>
      </c>
      <c r="Q1399" s="8">
        <v>702895</v>
      </c>
      <c r="R1399" s="8">
        <v>26286</v>
      </c>
      <c r="S1399" s="8">
        <v>81414</v>
      </c>
      <c r="T1399" s="8" t="s">
        <v>386</v>
      </c>
      <c r="U1399" s="9">
        <f>IF(R1399&gt;0,Q1399/R1399,"")</f>
        <v>26.740279996956556</v>
      </c>
      <c r="V1399" s="10">
        <f>SUMIFS(fct_world_monthly!$J$2:$J$361,fct_world_monthly!$C$2:$C$361,C1399,fct_world_monthly!$F$2:$F$361,F1399)</f>
        <v>23786511</v>
      </c>
      <c r="W1399" s="11">
        <f>IF(V1399&gt;0,Q1399/V1399,"")</f>
        <v>2.95501513441799E-2</v>
      </c>
      <c r="X1399" s="1" t="s">
        <v>232</v>
      </c>
      <c r="Y1399" s="1" t="s">
        <v>166</v>
      </c>
      <c r="Z1399" s="19">
        <f>IF(U1399="","",SUMIFS(Unit_Value_Review_QC!$K$10:$K$53,Unit_Value_Review_QC!$I$10:$I$53,"PARTNER|"&amp;F1399&amp;"|"&amp;I1399))</f>
        <v>28.158453665195097</v>
      </c>
      <c r="AA1399" s="20">
        <f>IFERROR(U1399/Z1399,"")</f>
        <v>0.94963595355410235</v>
      </c>
      <c r="AB1399" s="4" t="str">
        <f>IF(OR(N1399&lt;&gt;"REPORTED",U1399=""),"NOT_APPLICABLE",IF(OR(AA1399&lt;Unit_Value_Review_QC!$I$6,AA1399&gt;Unit_Value_Review_QC!$I$5),"REVIEW","WITHIN_BAND"))</f>
        <v>WITHIN_BAND</v>
      </c>
    </row>
    <row r="1400" spans="1:28">
      <c r="A1400" s="1" t="s">
        <v>1786</v>
      </c>
      <c r="B1400" s="6">
        <v>44501</v>
      </c>
      <c r="C1400" s="1">
        <v>202111</v>
      </c>
      <c r="D1400" s="1">
        <v>2021</v>
      </c>
      <c r="E1400" s="1">
        <v>11</v>
      </c>
      <c r="F1400" s="4" t="s">
        <v>278</v>
      </c>
      <c r="G1400" s="4" t="s">
        <v>279</v>
      </c>
      <c r="H1400" s="1">
        <v>696</v>
      </c>
      <c r="I1400" s="4" t="s">
        <v>322</v>
      </c>
      <c r="J1400" s="1" t="s">
        <v>323</v>
      </c>
      <c r="K1400" s="1" t="s">
        <v>383</v>
      </c>
      <c r="L1400" s="1">
        <v>3</v>
      </c>
      <c r="M1400" s="1">
        <v>1</v>
      </c>
      <c r="N1400" s="1" t="s">
        <v>384</v>
      </c>
      <c r="O1400" s="1" t="s">
        <v>385</v>
      </c>
      <c r="P1400" s="1">
        <v>0</v>
      </c>
      <c r="Q1400" s="8">
        <v>663910</v>
      </c>
      <c r="R1400" s="8">
        <v>25927</v>
      </c>
      <c r="S1400" s="8">
        <v>76858</v>
      </c>
      <c r="T1400" s="8" t="s">
        <v>386</v>
      </c>
      <c r="U1400" s="9">
        <f>IF(R1400&gt;0,Q1400/R1400,"")</f>
        <v>25.606896285725306</v>
      </c>
      <c r="V1400" s="10">
        <f>SUMIFS(fct_world_monthly!$J$2:$J$361,fct_world_monthly!$C$2:$C$361,C1400,fct_world_monthly!$F$2:$F$361,F1400)</f>
        <v>23786511</v>
      </c>
      <c r="W1400" s="11">
        <f>IF(V1400&gt;0,Q1400/V1400,"")</f>
        <v>2.7911197232750949E-2</v>
      </c>
      <c r="X1400" s="1" t="s">
        <v>232</v>
      </c>
      <c r="Y1400" s="1" t="s">
        <v>166</v>
      </c>
      <c r="Z1400" s="19">
        <f>IF(U1400="","",SUMIFS(Unit_Value_Review_QC!$K$10:$K$53,Unit_Value_Review_QC!$I$10:$I$53,"PARTNER|"&amp;F1400&amp;"|"&amp;I1400))</f>
        <v>25.266638688646662</v>
      </c>
      <c r="AA1400" s="20">
        <f>IFERROR(U1400/Z1400,"")</f>
        <v>1.0134666744267624</v>
      </c>
      <c r="AB1400" s="4" t="str">
        <f>IF(OR(N1400&lt;&gt;"REPORTED",U1400=""),"NOT_APPLICABLE",IF(OR(AA1400&lt;Unit_Value_Review_QC!$I$6,AA1400&gt;Unit_Value_Review_QC!$I$5),"REVIEW","WITHIN_BAND"))</f>
        <v>WITHIN_BAND</v>
      </c>
    </row>
    <row r="1401" spans="1:28">
      <c r="A1401" s="1" t="s">
        <v>1787</v>
      </c>
      <c r="B1401" s="6">
        <v>44501</v>
      </c>
      <c r="C1401" s="1">
        <v>202111</v>
      </c>
      <c r="D1401" s="1">
        <v>2021</v>
      </c>
      <c r="E1401" s="1">
        <v>11</v>
      </c>
      <c r="F1401" s="4" t="s">
        <v>278</v>
      </c>
      <c r="G1401" s="4" t="s">
        <v>279</v>
      </c>
      <c r="H1401" s="1">
        <v>720</v>
      </c>
      <c r="I1401" s="4" t="s">
        <v>325</v>
      </c>
      <c r="J1401" s="1" t="s">
        <v>326</v>
      </c>
      <c r="K1401" s="1" t="s">
        <v>383</v>
      </c>
      <c r="L1401" s="1">
        <v>3</v>
      </c>
      <c r="M1401" s="1">
        <v>1</v>
      </c>
      <c r="N1401" s="1" t="s">
        <v>384</v>
      </c>
      <c r="O1401" s="1" t="s">
        <v>385</v>
      </c>
      <c r="P1401" s="1">
        <v>0</v>
      </c>
      <c r="Q1401" s="8">
        <v>1342190</v>
      </c>
      <c r="R1401" s="8">
        <v>56664</v>
      </c>
      <c r="S1401" s="8">
        <v>166432</v>
      </c>
      <c r="T1401" s="8" t="s">
        <v>386</v>
      </c>
      <c r="U1401" s="9">
        <f>IF(R1401&gt;0,Q1401/R1401,"")</f>
        <v>23.68682055626147</v>
      </c>
      <c r="V1401" s="10">
        <f>SUMIFS(fct_world_monthly!$J$2:$J$361,fct_world_monthly!$C$2:$C$361,C1401,fct_world_monthly!$F$2:$F$361,F1401)</f>
        <v>23786511</v>
      </c>
      <c r="W1401" s="11">
        <f>IF(V1401&gt;0,Q1401/V1401,"")</f>
        <v>5.6426518374216375E-2</v>
      </c>
      <c r="X1401" s="1" t="s">
        <v>232</v>
      </c>
      <c r="Y1401" s="1" t="s">
        <v>166</v>
      </c>
      <c r="Z1401" s="19">
        <f>IF(U1401="","",SUMIFS(Unit_Value_Review_QC!$K$10:$K$53,Unit_Value_Review_QC!$I$10:$I$53,"PARTNER|"&amp;F1401&amp;"|"&amp;I1401))</f>
        <v>23.211497613909994</v>
      </c>
      <c r="AA1401" s="20">
        <f>IFERROR(U1401/Z1401,"")</f>
        <v>1.0204779092783152</v>
      </c>
      <c r="AB1401" s="4" t="str">
        <f>IF(OR(N1401&lt;&gt;"REPORTED",U1401=""),"NOT_APPLICABLE",IF(OR(AA1401&lt;Unit_Value_Review_QC!$I$6,AA1401&gt;Unit_Value_Review_QC!$I$5),"REVIEW","WITHIN_BAND"))</f>
        <v>WITHIN_BAND</v>
      </c>
    </row>
    <row r="1402" spans="1:28">
      <c r="A1402" s="1" t="s">
        <v>1788</v>
      </c>
      <c r="B1402" s="6">
        <v>44531</v>
      </c>
      <c r="C1402" s="1">
        <v>202112</v>
      </c>
      <c r="D1402" s="1">
        <v>2021</v>
      </c>
      <c r="E1402" s="1">
        <v>12</v>
      </c>
      <c r="F1402" s="4" t="s">
        <v>256</v>
      </c>
      <c r="G1402" s="4" t="s">
        <v>258</v>
      </c>
      <c r="H1402" s="1">
        <v>52</v>
      </c>
      <c r="I1402" s="4" t="s">
        <v>296</v>
      </c>
      <c r="J1402" s="1" t="s">
        <v>297</v>
      </c>
      <c r="K1402" s="1" t="s">
        <v>383</v>
      </c>
      <c r="L1402" s="1">
        <v>3</v>
      </c>
      <c r="M1402" s="1">
        <v>1</v>
      </c>
      <c r="N1402" s="1" t="s">
        <v>384</v>
      </c>
      <c r="O1402" s="1" t="s">
        <v>385</v>
      </c>
      <c r="P1402" s="1">
        <v>0</v>
      </c>
      <c r="Q1402" s="8">
        <v>8645263</v>
      </c>
      <c r="R1402" s="8">
        <v>410094</v>
      </c>
      <c r="S1402" s="8">
        <v>1996832</v>
      </c>
      <c r="T1402" s="8" t="s">
        <v>386</v>
      </c>
      <c r="U1402" s="9">
        <f>IF(R1402&gt;0,Q1402/R1402,"")</f>
        <v>21.081174072285865</v>
      </c>
      <c r="V1402" s="10">
        <f>SUMIFS(fct_world_monthly!$J$2:$J$361,fct_world_monthly!$C$2:$C$361,C1402,fct_world_monthly!$F$2:$F$361,F1402)</f>
        <v>80943217</v>
      </c>
      <c r="W1402" s="11">
        <f>IF(V1402&gt;0,Q1402/V1402,"")</f>
        <v>0.1068065159802087</v>
      </c>
      <c r="X1402" s="1" t="s">
        <v>232</v>
      </c>
      <c r="Y1402" s="1" t="s">
        <v>166</v>
      </c>
      <c r="Z1402" s="19">
        <f>IF(U1402="","",SUMIFS(Unit_Value_Review_QC!$K$10:$K$53,Unit_Value_Review_QC!$I$10:$I$53,"PARTNER|"&amp;F1402&amp;"|"&amp;I1402))</f>
        <v>20.461444760337919</v>
      </c>
      <c r="AA1402" s="20">
        <f>IFERROR(U1402/Z1402,"")</f>
        <v>1.0302876614631444</v>
      </c>
      <c r="AB1402" s="4" t="str">
        <f>IF(OR(N1402&lt;&gt;"REPORTED",U1402=""),"NOT_APPLICABLE",IF(OR(AA1402&lt;Unit_Value_Review_QC!$I$6,AA1402&gt;Unit_Value_Review_QC!$I$5),"REVIEW","WITHIN_BAND"))</f>
        <v>WITHIN_BAND</v>
      </c>
    </row>
    <row r="1403" spans="1:28">
      <c r="A1403" s="1" t="s">
        <v>1789</v>
      </c>
      <c r="B1403" s="6">
        <v>44531</v>
      </c>
      <c r="C1403" s="1">
        <v>202112</v>
      </c>
      <c r="D1403" s="1">
        <v>2021</v>
      </c>
      <c r="E1403" s="1">
        <v>12</v>
      </c>
      <c r="F1403" s="4" t="s">
        <v>256</v>
      </c>
      <c r="G1403" s="4" t="s">
        <v>258</v>
      </c>
      <c r="H1403" s="1">
        <v>204</v>
      </c>
      <c r="I1403" s="4" t="s">
        <v>301</v>
      </c>
      <c r="J1403" s="1" t="s">
        <v>302</v>
      </c>
      <c r="K1403" s="1" t="s">
        <v>383</v>
      </c>
      <c r="L1403" s="1">
        <v>3</v>
      </c>
      <c r="M1403" s="1">
        <v>1</v>
      </c>
      <c r="N1403" s="1" t="s">
        <v>384</v>
      </c>
      <c r="O1403" s="1" t="s">
        <v>385</v>
      </c>
      <c r="P1403" s="1">
        <v>0</v>
      </c>
      <c r="Q1403" s="8">
        <v>310140</v>
      </c>
      <c r="R1403" s="8">
        <v>49070</v>
      </c>
      <c r="S1403" s="8">
        <v>356752</v>
      </c>
      <c r="T1403" s="8" t="s">
        <v>386</v>
      </c>
      <c r="U1403" s="9">
        <f>IF(R1403&gt;0,Q1403/R1403,"")</f>
        <v>6.3203586712859181</v>
      </c>
      <c r="V1403" s="10">
        <f>SUMIFS(fct_world_monthly!$J$2:$J$361,fct_world_monthly!$C$2:$C$361,C1403,fct_world_monthly!$F$2:$F$361,F1403)</f>
        <v>80943217</v>
      </c>
      <c r="W1403" s="11">
        <f>IF(V1403&gt;0,Q1403/V1403,"")</f>
        <v>3.8315749175128534E-3</v>
      </c>
      <c r="X1403" s="1" t="s">
        <v>232</v>
      </c>
      <c r="Y1403" s="1" t="s">
        <v>166</v>
      </c>
      <c r="Z1403" s="19">
        <f>IF(U1403="","",SUMIFS(Unit_Value_Review_QC!$K$10:$K$53,Unit_Value_Review_QC!$I$10:$I$53,"PARTNER|"&amp;F1403&amp;"|"&amp;I1403))</f>
        <v>7.8392981154747989</v>
      </c>
      <c r="AA1403" s="20">
        <f>IFERROR(U1403/Z1403,"")</f>
        <v>0.80624037741459409</v>
      </c>
      <c r="AB1403" s="4" t="str">
        <f>IF(OR(N1403&lt;&gt;"REPORTED",U1403=""),"NOT_APPLICABLE",IF(OR(AA1403&lt;Unit_Value_Review_QC!$I$6,AA1403&gt;Unit_Value_Review_QC!$I$5),"REVIEW","WITHIN_BAND"))</f>
        <v>WITHIN_BAND</v>
      </c>
    </row>
    <row r="1404" spans="1:28">
      <c r="A1404" s="1" t="s">
        <v>1790</v>
      </c>
      <c r="B1404" s="6">
        <v>44531</v>
      </c>
      <c r="C1404" s="1">
        <v>202112</v>
      </c>
      <c r="D1404" s="1">
        <v>2021</v>
      </c>
      <c r="E1404" s="1">
        <v>12</v>
      </c>
      <c r="F1404" s="4" t="s">
        <v>256</v>
      </c>
      <c r="G1404" s="4" t="s">
        <v>258</v>
      </c>
      <c r="H1404" s="1">
        <v>662</v>
      </c>
      <c r="I1404" s="4" t="s">
        <v>304</v>
      </c>
      <c r="J1404" s="1" t="s">
        <v>305</v>
      </c>
      <c r="K1404" s="1" t="s">
        <v>383</v>
      </c>
      <c r="L1404" s="1">
        <v>3</v>
      </c>
      <c r="M1404" s="1">
        <v>1</v>
      </c>
      <c r="N1404" s="1" t="s">
        <v>384</v>
      </c>
      <c r="O1404" s="1" t="s">
        <v>385</v>
      </c>
      <c r="P1404" s="1">
        <v>0</v>
      </c>
      <c r="Q1404" s="8">
        <v>2499948</v>
      </c>
      <c r="R1404" s="8">
        <v>281105</v>
      </c>
      <c r="S1404" s="8">
        <v>885321</v>
      </c>
      <c r="T1404" s="8" t="s">
        <v>386</v>
      </c>
      <c r="U1404" s="9">
        <f>IF(R1404&gt;0,Q1404/R1404,"")</f>
        <v>8.8932889845431422</v>
      </c>
      <c r="V1404" s="10">
        <f>SUMIFS(fct_world_monthly!$J$2:$J$361,fct_world_monthly!$C$2:$C$361,C1404,fct_world_monthly!$F$2:$F$361,F1404)</f>
        <v>80943217</v>
      </c>
      <c r="W1404" s="11">
        <f>IF(V1404&gt;0,Q1404/V1404,"")</f>
        <v>3.0885206848153813E-2</v>
      </c>
      <c r="X1404" s="1" t="s">
        <v>232</v>
      </c>
      <c r="Y1404" s="1" t="s">
        <v>166</v>
      </c>
      <c r="Z1404" s="19">
        <f>IF(U1404="","",SUMIFS(Unit_Value_Review_QC!$K$10:$K$53,Unit_Value_Review_QC!$I$10:$I$53,"PARTNER|"&amp;F1404&amp;"|"&amp;I1404))</f>
        <v>10.235891461787936</v>
      </c>
      <c r="AA1404" s="20">
        <f>IFERROR(U1404/Z1404,"")</f>
        <v>0.86883384976707467</v>
      </c>
      <c r="AB1404" s="4" t="str">
        <f>IF(OR(N1404&lt;&gt;"REPORTED",U1404=""),"NOT_APPLICABLE",IF(OR(AA1404&lt;Unit_Value_Review_QC!$I$6,AA1404&gt;Unit_Value_Review_QC!$I$5),"REVIEW","WITHIN_BAND"))</f>
        <v>WITHIN_BAND</v>
      </c>
    </row>
    <row r="1405" spans="1:28">
      <c r="A1405" s="1" t="s">
        <v>1791</v>
      </c>
      <c r="B1405" s="6">
        <v>44531</v>
      </c>
      <c r="C1405" s="1">
        <v>202112</v>
      </c>
      <c r="D1405" s="1">
        <v>2021</v>
      </c>
      <c r="E1405" s="1">
        <v>12</v>
      </c>
      <c r="F1405" s="4" t="s">
        <v>256</v>
      </c>
      <c r="G1405" s="4" t="s">
        <v>258</v>
      </c>
      <c r="H1405" s="1">
        <v>664</v>
      </c>
      <c r="I1405" s="4" t="s">
        <v>307</v>
      </c>
      <c r="J1405" s="1" t="s">
        <v>308</v>
      </c>
      <c r="K1405" s="1" t="s">
        <v>383</v>
      </c>
      <c r="L1405" s="1">
        <v>3</v>
      </c>
      <c r="M1405" s="1">
        <v>1</v>
      </c>
      <c r="N1405" s="1" t="s">
        <v>384</v>
      </c>
      <c r="O1405" s="1" t="s">
        <v>385</v>
      </c>
      <c r="P1405" s="1">
        <v>0</v>
      </c>
      <c r="Q1405" s="8">
        <v>5978663</v>
      </c>
      <c r="R1405" s="8">
        <v>417040</v>
      </c>
      <c r="S1405" s="8">
        <v>2205636</v>
      </c>
      <c r="T1405" s="8" t="s">
        <v>386</v>
      </c>
      <c r="U1405" s="9">
        <f>IF(R1405&gt;0,Q1405/R1405,"")</f>
        <v>14.335946192211779</v>
      </c>
      <c r="V1405" s="10">
        <f>SUMIFS(fct_world_monthly!$J$2:$J$361,fct_world_monthly!$C$2:$C$361,C1405,fct_world_monthly!$F$2:$F$361,F1405)</f>
        <v>80943217</v>
      </c>
      <c r="W1405" s="11">
        <f>IF(V1405&gt;0,Q1405/V1405,"")</f>
        <v>7.3862433710782702E-2</v>
      </c>
      <c r="X1405" s="1" t="s">
        <v>232</v>
      </c>
      <c r="Y1405" s="1" t="s">
        <v>166</v>
      </c>
      <c r="Z1405" s="19">
        <f>IF(U1405="","",SUMIFS(Unit_Value_Review_QC!$K$10:$K$53,Unit_Value_Review_QC!$I$10:$I$53,"PARTNER|"&amp;F1405&amp;"|"&amp;I1405))</f>
        <v>13.594059812928137</v>
      </c>
      <c r="AA1405" s="20">
        <f>IFERROR(U1405/Z1405,"")</f>
        <v>1.0545743059463442</v>
      </c>
      <c r="AB1405" s="4" t="str">
        <f>IF(OR(N1405&lt;&gt;"REPORTED",U1405=""),"NOT_APPLICABLE",IF(OR(AA1405&lt;Unit_Value_Review_QC!$I$6,AA1405&gt;Unit_Value_Review_QC!$I$5),"REVIEW","WITHIN_BAND"))</f>
        <v>WITHIN_BAND</v>
      </c>
    </row>
    <row r="1406" spans="1:28">
      <c r="A1406" s="1" t="s">
        <v>1792</v>
      </c>
      <c r="B1406" s="6">
        <v>44531</v>
      </c>
      <c r="C1406" s="1">
        <v>202112</v>
      </c>
      <c r="D1406" s="1">
        <v>2021</v>
      </c>
      <c r="E1406" s="1">
        <v>12</v>
      </c>
      <c r="F1406" s="4" t="s">
        <v>256</v>
      </c>
      <c r="G1406" s="4" t="s">
        <v>258</v>
      </c>
      <c r="H1406" s="1">
        <v>666</v>
      </c>
      <c r="I1406" s="4" t="s">
        <v>310</v>
      </c>
      <c r="J1406" s="1" t="s">
        <v>311</v>
      </c>
      <c r="K1406" s="1" t="s">
        <v>383</v>
      </c>
      <c r="L1406" s="1">
        <v>3</v>
      </c>
      <c r="M1406" s="1">
        <v>1</v>
      </c>
      <c r="N1406" s="1" t="s">
        <v>384</v>
      </c>
      <c r="O1406" s="1" t="s">
        <v>385</v>
      </c>
      <c r="P1406" s="1">
        <v>0</v>
      </c>
      <c r="Q1406" s="8">
        <v>19176323</v>
      </c>
      <c r="R1406" s="8">
        <v>1914293</v>
      </c>
      <c r="S1406" s="8">
        <v>11094066</v>
      </c>
      <c r="T1406" s="8" t="s">
        <v>386</v>
      </c>
      <c r="U1406" s="9">
        <f>IF(R1406&gt;0,Q1406/R1406,"")</f>
        <v>10.017444038086124</v>
      </c>
      <c r="V1406" s="10">
        <f>SUMIFS(fct_world_monthly!$J$2:$J$361,fct_world_monthly!$C$2:$C$361,C1406,fct_world_monthly!$F$2:$F$361,F1406)</f>
        <v>80943217</v>
      </c>
      <c r="W1406" s="11">
        <f>IF(V1406&gt;0,Q1406/V1406,"")</f>
        <v>0.23691080872162518</v>
      </c>
      <c r="X1406" s="1" t="s">
        <v>232</v>
      </c>
      <c r="Y1406" s="1" t="s">
        <v>166</v>
      </c>
      <c r="Z1406" s="19">
        <f>IF(U1406="","",SUMIFS(Unit_Value_Review_QC!$K$10:$K$53,Unit_Value_Review_QC!$I$10:$I$53,"PARTNER|"&amp;F1406&amp;"|"&amp;I1406))</f>
        <v>10.323147527272614</v>
      </c>
      <c r="AA1406" s="20">
        <f>IFERROR(U1406/Z1406,"")</f>
        <v>0.97038660075535543</v>
      </c>
      <c r="AB1406" s="4" t="str">
        <f>IF(OR(N1406&lt;&gt;"REPORTED",U1406=""),"NOT_APPLICABLE",IF(OR(AA1406&lt;Unit_Value_Review_QC!$I$6,AA1406&gt;Unit_Value_Review_QC!$I$5),"REVIEW","WITHIN_BAND"))</f>
        <v>WITHIN_BAND</v>
      </c>
    </row>
    <row r="1407" spans="1:28">
      <c r="A1407" s="1" t="s">
        <v>1793</v>
      </c>
      <c r="B1407" s="6">
        <v>44531</v>
      </c>
      <c r="C1407" s="1">
        <v>202112</v>
      </c>
      <c r="D1407" s="1">
        <v>2021</v>
      </c>
      <c r="E1407" s="1">
        <v>12</v>
      </c>
      <c r="F1407" s="4" t="s">
        <v>256</v>
      </c>
      <c r="G1407" s="4" t="s">
        <v>258</v>
      </c>
      <c r="H1407" s="1">
        <v>669</v>
      </c>
      <c r="I1407" s="4" t="s">
        <v>313</v>
      </c>
      <c r="J1407" s="1" t="s">
        <v>314</v>
      </c>
      <c r="K1407" s="1" t="s">
        <v>383</v>
      </c>
      <c r="L1407" s="1">
        <v>3</v>
      </c>
      <c r="M1407" s="1">
        <v>1</v>
      </c>
      <c r="N1407" s="1" t="s">
        <v>384</v>
      </c>
      <c r="O1407" s="1" t="s">
        <v>385</v>
      </c>
      <c r="P1407" s="1">
        <v>0</v>
      </c>
      <c r="Q1407" s="8">
        <v>806019</v>
      </c>
      <c r="R1407" s="8">
        <v>53649</v>
      </c>
      <c r="S1407" s="8">
        <v>279931</v>
      </c>
      <c r="T1407" s="8" t="s">
        <v>386</v>
      </c>
      <c r="U1407" s="9">
        <f>IF(R1407&gt;0,Q1407/R1407,"")</f>
        <v>15.02393334451714</v>
      </c>
      <c r="V1407" s="10">
        <f>SUMIFS(fct_world_monthly!$J$2:$J$361,fct_world_monthly!$C$2:$C$361,C1407,fct_world_monthly!$F$2:$F$361,F1407)</f>
        <v>80943217</v>
      </c>
      <c r="W1407" s="11">
        <f>IF(V1407&gt;0,Q1407/V1407,"")</f>
        <v>9.9578325383336327E-3</v>
      </c>
      <c r="X1407" s="1" t="s">
        <v>232</v>
      </c>
      <c r="Y1407" s="1" t="s">
        <v>166</v>
      </c>
      <c r="Z1407" s="19">
        <f>IF(U1407="","",SUMIFS(Unit_Value_Review_QC!$K$10:$K$53,Unit_Value_Review_QC!$I$10:$I$53,"PARTNER|"&amp;F1407&amp;"|"&amp;I1407))</f>
        <v>13.552232139720488</v>
      </c>
      <c r="AA1407" s="20">
        <f>IFERROR(U1407/Z1407,"")</f>
        <v>1.1085947458414038</v>
      </c>
      <c r="AB1407" s="4" t="str">
        <f>IF(OR(N1407&lt;&gt;"REPORTED",U1407=""),"NOT_APPLICABLE",IF(OR(AA1407&lt;Unit_Value_Review_QC!$I$6,AA1407&gt;Unit_Value_Review_QC!$I$5),"REVIEW","WITHIN_BAND"))</f>
        <v>WITHIN_BAND</v>
      </c>
    </row>
    <row r="1408" spans="1:28">
      <c r="A1408" s="1" t="s">
        <v>1794</v>
      </c>
      <c r="B1408" s="6">
        <v>44531</v>
      </c>
      <c r="C1408" s="1">
        <v>202112</v>
      </c>
      <c r="D1408" s="1">
        <v>2021</v>
      </c>
      <c r="E1408" s="1">
        <v>12</v>
      </c>
      <c r="F1408" s="4" t="s">
        <v>256</v>
      </c>
      <c r="G1408" s="4" t="s">
        <v>258</v>
      </c>
      <c r="H1408" s="1">
        <v>676</v>
      </c>
      <c r="I1408" s="4" t="s">
        <v>316</v>
      </c>
      <c r="J1408" s="1" t="s">
        <v>317</v>
      </c>
      <c r="K1408" s="1" t="s">
        <v>383</v>
      </c>
      <c r="L1408" s="1">
        <v>3</v>
      </c>
      <c r="M1408" s="1">
        <v>1</v>
      </c>
      <c r="N1408" s="1" t="s">
        <v>384</v>
      </c>
      <c r="O1408" s="1" t="s">
        <v>385</v>
      </c>
      <c r="P1408" s="1">
        <v>0</v>
      </c>
      <c r="Q1408" s="8">
        <v>39136</v>
      </c>
      <c r="R1408" s="8">
        <v>1857</v>
      </c>
      <c r="S1408" s="8">
        <v>11585</v>
      </c>
      <c r="T1408" s="8" t="s">
        <v>386</v>
      </c>
      <c r="U1408" s="9">
        <f>IF(R1408&gt;0,Q1408/R1408,"")</f>
        <v>21.074851911685514</v>
      </c>
      <c r="V1408" s="10">
        <f>SUMIFS(fct_world_monthly!$J$2:$J$361,fct_world_monthly!$C$2:$C$361,C1408,fct_world_monthly!$F$2:$F$361,F1408)</f>
        <v>80943217</v>
      </c>
      <c r="W1408" s="11">
        <f>IF(V1408&gt;0,Q1408/V1408,"")</f>
        <v>4.8349943887206757E-4</v>
      </c>
      <c r="X1408" s="1" t="s">
        <v>232</v>
      </c>
      <c r="Y1408" s="1" t="s">
        <v>166</v>
      </c>
      <c r="Z1408" s="19">
        <f>IF(U1408="","",SUMIFS(Unit_Value_Review_QC!$K$10:$K$53,Unit_Value_Review_QC!$I$10:$I$53,"PARTNER|"&amp;F1408&amp;"|"&amp;I1408))</f>
        <v>16.294942108470444</v>
      </c>
      <c r="AA1408" s="20">
        <f>IFERROR(U1408/Z1408,"")</f>
        <v>1.2933370227029144</v>
      </c>
      <c r="AB1408" s="4" t="str">
        <f>IF(OR(N1408&lt;&gt;"REPORTED",U1408=""),"NOT_APPLICABLE",IF(OR(AA1408&lt;Unit_Value_Review_QC!$I$6,AA1408&gt;Unit_Value_Review_QC!$I$5),"REVIEW","WITHIN_BAND"))</f>
        <v>WITHIN_BAND</v>
      </c>
    </row>
    <row r="1409" spans="1:28">
      <c r="A1409" s="1" t="s">
        <v>1795</v>
      </c>
      <c r="B1409" s="6">
        <v>44531</v>
      </c>
      <c r="C1409" s="1">
        <v>202112</v>
      </c>
      <c r="D1409" s="1">
        <v>2021</v>
      </c>
      <c r="E1409" s="1">
        <v>12</v>
      </c>
      <c r="F1409" s="4" t="s">
        <v>256</v>
      </c>
      <c r="G1409" s="4" t="s">
        <v>258</v>
      </c>
      <c r="H1409" s="1">
        <v>690</v>
      </c>
      <c r="I1409" s="4" t="s">
        <v>319</v>
      </c>
      <c r="J1409" s="1" t="s">
        <v>320</v>
      </c>
      <c r="K1409" s="1" t="s">
        <v>383</v>
      </c>
      <c r="L1409" s="1">
        <v>3</v>
      </c>
      <c r="M1409" s="1">
        <v>1</v>
      </c>
      <c r="N1409" s="1" t="s">
        <v>384</v>
      </c>
      <c r="O1409" s="1" t="s">
        <v>385</v>
      </c>
      <c r="P1409" s="1">
        <v>0</v>
      </c>
      <c r="Q1409" s="8">
        <v>891157</v>
      </c>
      <c r="R1409" s="8">
        <v>40458</v>
      </c>
      <c r="S1409" s="8">
        <v>236085</v>
      </c>
      <c r="T1409" s="8" t="s">
        <v>386</v>
      </c>
      <c r="U1409" s="9">
        <f>IF(R1409&gt;0,Q1409/R1409,"")</f>
        <v>22.026719066686439</v>
      </c>
      <c r="V1409" s="10">
        <f>SUMIFS(fct_world_monthly!$J$2:$J$361,fct_world_monthly!$C$2:$C$361,C1409,fct_world_monthly!$F$2:$F$361,F1409)</f>
        <v>80943217</v>
      </c>
      <c r="W1409" s="11">
        <f>IF(V1409&gt;0,Q1409/V1409,"")</f>
        <v>1.1009656312523384E-2</v>
      </c>
      <c r="X1409" s="1" t="s">
        <v>232</v>
      </c>
      <c r="Y1409" s="1" t="s">
        <v>166</v>
      </c>
      <c r="Z1409" s="19">
        <f>IF(U1409="","",SUMIFS(Unit_Value_Review_QC!$K$10:$K$53,Unit_Value_Review_QC!$I$10:$I$53,"PARTNER|"&amp;F1409&amp;"|"&amp;I1409))</f>
        <v>21.029827109089425</v>
      </c>
      <c r="AA1409" s="20">
        <f>IFERROR(U1409/Z1409,"")</f>
        <v>1.0474037162752585</v>
      </c>
      <c r="AB1409" s="4" t="str">
        <f>IF(OR(N1409&lt;&gt;"REPORTED",U1409=""),"NOT_APPLICABLE",IF(OR(AA1409&lt;Unit_Value_Review_QC!$I$6,AA1409&gt;Unit_Value_Review_QC!$I$5),"REVIEW","WITHIN_BAND"))</f>
        <v>WITHIN_BAND</v>
      </c>
    </row>
    <row r="1410" spans="1:28">
      <c r="A1410" s="1" t="s">
        <v>1796</v>
      </c>
      <c r="B1410" s="6">
        <v>44531</v>
      </c>
      <c r="C1410" s="1">
        <v>202112</v>
      </c>
      <c r="D1410" s="1">
        <v>2021</v>
      </c>
      <c r="E1410" s="1">
        <v>12</v>
      </c>
      <c r="F1410" s="4" t="s">
        <v>256</v>
      </c>
      <c r="G1410" s="4" t="s">
        <v>258</v>
      </c>
      <c r="H1410" s="1">
        <v>696</v>
      </c>
      <c r="I1410" s="4" t="s">
        <v>322</v>
      </c>
      <c r="J1410" s="1" t="s">
        <v>323</v>
      </c>
      <c r="K1410" s="1" t="s">
        <v>383</v>
      </c>
      <c r="L1410" s="1">
        <v>3</v>
      </c>
      <c r="M1410" s="1">
        <v>1</v>
      </c>
      <c r="N1410" s="1" t="s">
        <v>384</v>
      </c>
      <c r="O1410" s="1" t="s">
        <v>385</v>
      </c>
      <c r="P1410" s="1">
        <v>0</v>
      </c>
      <c r="Q1410" s="8">
        <v>193571</v>
      </c>
      <c r="R1410" s="8">
        <v>10243</v>
      </c>
      <c r="S1410" s="8">
        <v>58624</v>
      </c>
      <c r="T1410" s="8" t="s">
        <v>386</v>
      </c>
      <c r="U1410" s="9">
        <f>IF(R1410&gt;0,Q1410/R1410,"")</f>
        <v>18.897881480035146</v>
      </c>
      <c r="V1410" s="10">
        <f>SUMIFS(fct_world_monthly!$J$2:$J$361,fct_world_monthly!$C$2:$C$361,C1410,fct_world_monthly!$F$2:$F$361,F1410)</f>
        <v>80943217</v>
      </c>
      <c r="W1410" s="11">
        <f>IF(V1410&gt;0,Q1410/V1410,"")</f>
        <v>2.3914418919129443E-3</v>
      </c>
      <c r="X1410" s="1" t="s">
        <v>232</v>
      </c>
      <c r="Y1410" s="1" t="s">
        <v>166</v>
      </c>
      <c r="Z1410" s="19">
        <f>IF(U1410="","",SUMIFS(Unit_Value_Review_QC!$K$10:$K$53,Unit_Value_Review_QC!$I$10:$I$53,"PARTNER|"&amp;F1410&amp;"|"&amp;I1410))</f>
        <v>18.09118149032647</v>
      </c>
      <c r="AA1410" s="20">
        <f>IFERROR(U1410/Z1410,"")</f>
        <v>1.0445907853027745</v>
      </c>
      <c r="AB1410" s="4" t="str">
        <f>IF(OR(N1410&lt;&gt;"REPORTED",U1410=""),"NOT_APPLICABLE",IF(OR(AA1410&lt;Unit_Value_Review_QC!$I$6,AA1410&gt;Unit_Value_Review_QC!$I$5),"REVIEW","WITHIN_BAND"))</f>
        <v>WITHIN_BAND</v>
      </c>
    </row>
    <row r="1411" spans="1:28">
      <c r="A1411" s="1" t="s">
        <v>1797</v>
      </c>
      <c r="B1411" s="6">
        <v>44531</v>
      </c>
      <c r="C1411" s="1">
        <v>202112</v>
      </c>
      <c r="D1411" s="1">
        <v>2021</v>
      </c>
      <c r="E1411" s="1">
        <v>12</v>
      </c>
      <c r="F1411" s="4" t="s">
        <v>256</v>
      </c>
      <c r="G1411" s="4" t="s">
        <v>258</v>
      </c>
      <c r="H1411" s="1">
        <v>720</v>
      </c>
      <c r="I1411" s="4" t="s">
        <v>325</v>
      </c>
      <c r="J1411" s="1" t="s">
        <v>326</v>
      </c>
      <c r="K1411" s="1" t="s">
        <v>383</v>
      </c>
      <c r="L1411" s="1">
        <v>3</v>
      </c>
      <c r="M1411" s="1">
        <v>1</v>
      </c>
      <c r="N1411" s="1" t="s">
        <v>384</v>
      </c>
      <c r="O1411" s="1" t="s">
        <v>385</v>
      </c>
      <c r="P1411" s="1">
        <v>0</v>
      </c>
      <c r="Q1411" s="8">
        <v>3589347</v>
      </c>
      <c r="R1411" s="8">
        <v>185530</v>
      </c>
      <c r="S1411" s="8">
        <v>958677</v>
      </c>
      <c r="T1411" s="8" t="s">
        <v>386</v>
      </c>
      <c r="U1411" s="9">
        <f>IF(R1411&gt;0,Q1411/R1411,"")</f>
        <v>19.34645070878025</v>
      </c>
      <c r="V1411" s="10">
        <f>SUMIFS(fct_world_monthly!$J$2:$J$361,fct_world_monthly!$C$2:$C$361,C1411,fct_world_monthly!$F$2:$F$361,F1411)</f>
        <v>80943217</v>
      </c>
      <c r="W1411" s="11">
        <f>IF(V1411&gt;0,Q1411/V1411,"")</f>
        <v>4.4344012173373339E-2</v>
      </c>
      <c r="X1411" s="1" t="s">
        <v>232</v>
      </c>
      <c r="Y1411" s="1" t="s">
        <v>166</v>
      </c>
      <c r="Z1411" s="19">
        <f>IF(U1411="","",SUMIFS(Unit_Value_Review_QC!$K$10:$K$53,Unit_Value_Review_QC!$I$10:$I$53,"PARTNER|"&amp;F1411&amp;"|"&amp;I1411))</f>
        <v>18.213915185849537</v>
      </c>
      <c r="AA1411" s="20">
        <f>IFERROR(U1411/Z1411,"")</f>
        <v>1.0621796857718204</v>
      </c>
      <c r="AB1411" s="4" t="str">
        <f>IF(OR(N1411&lt;&gt;"REPORTED",U1411=""),"NOT_APPLICABLE",IF(OR(AA1411&lt;Unit_Value_Review_QC!$I$6,AA1411&gt;Unit_Value_Review_QC!$I$5),"REVIEW","WITHIN_BAND"))</f>
        <v>WITHIN_BAND</v>
      </c>
    </row>
    <row r="1412" spans="1:28">
      <c r="A1412" s="1" t="s">
        <v>1798</v>
      </c>
      <c r="B1412" s="6">
        <v>44531</v>
      </c>
      <c r="C1412" s="1">
        <v>202112</v>
      </c>
      <c r="D1412" s="1">
        <v>2021</v>
      </c>
      <c r="E1412" s="1">
        <v>12</v>
      </c>
      <c r="F1412" s="4" t="s">
        <v>265</v>
      </c>
      <c r="G1412" s="4" t="s">
        <v>266</v>
      </c>
      <c r="H1412" s="1">
        <v>52</v>
      </c>
      <c r="I1412" s="4" t="s">
        <v>296</v>
      </c>
      <c r="J1412" s="1" t="s">
        <v>297</v>
      </c>
      <c r="K1412" s="1" t="s">
        <v>383</v>
      </c>
      <c r="L1412" s="1">
        <v>3</v>
      </c>
      <c r="M1412" s="1">
        <v>1</v>
      </c>
      <c r="N1412" s="1" t="s">
        <v>384</v>
      </c>
      <c r="O1412" s="1" t="s">
        <v>385</v>
      </c>
      <c r="P1412" s="1">
        <v>0</v>
      </c>
      <c r="Q1412" s="8">
        <v>5387484</v>
      </c>
      <c r="R1412" s="8">
        <v>280565</v>
      </c>
      <c r="S1412" s="8">
        <v>966744</v>
      </c>
      <c r="T1412" s="8" t="s">
        <v>386</v>
      </c>
      <c r="U1412" s="9">
        <f>IF(R1412&gt;0,Q1412/R1412,"")</f>
        <v>19.202266854383119</v>
      </c>
      <c r="V1412" s="10">
        <f>SUMIFS(fct_world_monthly!$J$2:$J$361,fct_world_monthly!$C$2:$C$361,C1412,fct_world_monthly!$F$2:$F$361,F1412)</f>
        <v>53642651</v>
      </c>
      <c r="W1412" s="11">
        <f>IF(V1412&gt;0,Q1412/V1412,"")</f>
        <v>0.10043284400690786</v>
      </c>
      <c r="X1412" s="1" t="s">
        <v>232</v>
      </c>
      <c r="Y1412" s="1" t="s">
        <v>166</v>
      </c>
      <c r="Z1412" s="19">
        <f>IF(U1412="","",SUMIFS(Unit_Value_Review_QC!$K$10:$K$53,Unit_Value_Review_QC!$I$10:$I$53,"PARTNER|"&amp;F1412&amp;"|"&amp;I1412))</f>
        <v>19.213268245879746</v>
      </c>
      <c r="AA1412" s="20">
        <f>IFERROR(U1412/Z1412,"")</f>
        <v>0.99942740655281348</v>
      </c>
      <c r="AB1412" s="4" t="str">
        <f>IF(OR(N1412&lt;&gt;"REPORTED",U1412=""),"NOT_APPLICABLE",IF(OR(AA1412&lt;Unit_Value_Review_QC!$I$6,AA1412&gt;Unit_Value_Review_QC!$I$5),"REVIEW","WITHIN_BAND"))</f>
        <v>WITHIN_BAND</v>
      </c>
    </row>
    <row r="1413" spans="1:28">
      <c r="A1413" s="1" t="s">
        <v>1799</v>
      </c>
      <c r="B1413" s="6">
        <v>44531</v>
      </c>
      <c r="C1413" s="1">
        <v>202112</v>
      </c>
      <c r="D1413" s="1">
        <v>2021</v>
      </c>
      <c r="E1413" s="1">
        <v>12</v>
      </c>
      <c r="F1413" s="4" t="s">
        <v>265</v>
      </c>
      <c r="G1413" s="4" t="s">
        <v>266</v>
      </c>
      <c r="H1413" s="1">
        <v>204</v>
      </c>
      <c r="I1413" s="4" t="s">
        <v>301</v>
      </c>
      <c r="J1413" s="1" t="s">
        <v>302</v>
      </c>
      <c r="K1413" s="1" t="s">
        <v>383</v>
      </c>
      <c r="L1413" s="1">
        <v>3</v>
      </c>
      <c r="M1413" s="1">
        <v>1</v>
      </c>
      <c r="N1413" s="1" t="s">
        <v>384</v>
      </c>
      <c r="O1413" s="1" t="s">
        <v>385</v>
      </c>
      <c r="P1413" s="1">
        <v>0</v>
      </c>
      <c r="Q1413" s="8">
        <v>13127</v>
      </c>
      <c r="R1413" s="8">
        <v>888</v>
      </c>
      <c r="S1413" s="8">
        <v>1869</v>
      </c>
      <c r="T1413" s="8" t="s">
        <v>386</v>
      </c>
      <c r="U1413" s="9">
        <f>IF(R1413&gt;0,Q1413/R1413,"")</f>
        <v>14.782657657657658</v>
      </c>
      <c r="V1413" s="10">
        <f>SUMIFS(fct_world_monthly!$J$2:$J$361,fct_world_monthly!$C$2:$C$361,C1413,fct_world_monthly!$F$2:$F$361,F1413)</f>
        <v>53642651</v>
      </c>
      <c r="W1413" s="11">
        <f>IF(V1413&gt;0,Q1413/V1413,"")</f>
        <v>2.4471199232864162E-4</v>
      </c>
      <c r="X1413" s="1" t="s">
        <v>232</v>
      </c>
      <c r="Y1413" s="1" t="s">
        <v>166</v>
      </c>
      <c r="Z1413" s="19">
        <f>IF(U1413="","",SUMIFS(Unit_Value_Review_QC!$K$10:$K$53,Unit_Value_Review_QC!$I$10:$I$53,"PARTNER|"&amp;F1413&amp;"|"&amp;I1413))</f>
        <v>16.024818561257973</v>
      </c>
      <c r="AA1413" s="20">
        <f>IFERROR(U1413/Z1413,"")</f>
        <v>0.92248518141706792</v>
      </c>
      <c r="AB1413" s="4" t="str">
        <f>IF(OR(N1413&lt;&gt;"REPORTED",U1413=""),"NOT_APPLICABLE",IF(OR(AA1413&lt;Unit_Value_Review_QC!$I$6,AA1413&gt;Unit_Value_Review_QC!$I$5),"REVIEW","WITHIN_BAND"))</f>
        <v>WITHIN_BAND</v>
      </c>
    </row>
    <row r="1414" spans="1:28">
      <c r="A1414" s="1" t="s">
        <v>1800</v>
      </c>
      <c r="B1414" s="6">
        <v>44531</v>
      </c>
      <c r="C1414" s="1">
        <v>202112</v>
      </c>
      <c r="D1414" s="1">
        <v>2021</v>
      </c>
      <c r="E1414" s="1">
        <v>12</v>
      </c>
      <c r="F1414" s="4" t="s">
        <v>265</v>
      </c>
      <c r="G1414" s="4" t="s">
        <v>266</v>
      </c>
      <c r="H1414" s="1">
        <v>662</v>
      </c>
      <c r="I1414" s="4" t="s">
        <v>304</v>
      </c>
      <c r="J1414" s="1" t="s">
        <v>305</v>
      </c>
      <c r="K1414" s="1" t="s">
        <v>383</v>
      </c>
      <c r="L1414" s="1">
        <v>3</v>
      </c>
      <c r="M1414" s="1">
        <v>1</v>
      </c>
      <c r="N1414" s="1" t="s">
        <v>384</v>
      </c>
      <c r="O1414" s="1" t="s">
        <v>385</v>
      </c>
      <c r="P1414" s="1">
        <v>0</v>
      </c>
      <c r="Q1414" s="8">
        <v>314815</v>
      </c>
      <c r="R1414" s="8">
        <v>25106</v>
      </c>
      <c r="S1414" s="8">
        <v>60670</v>
      </c>
      <c r="T1414" s="8" t="s">
        <v>386</v>
      </c>
      <c r="U1414" s="9">
        <f>IF(R1414&gt;0,Q1414/R1414,"")</f>
        <v>12.539432804907193</v>
      </c>
      <c r="V1414" s="10">
        <f>SUMIFS(fct_world_monthly!$J$2:$J$361,fct_world_monthly!$C$2:$C$361,C1414,fct_world_monthly!$F$2:$F$361,F1414)</f>
        <v>53642651</v>
      </c>
      <c r="W1414" s="11">
        <f>IF(V1414&gt;0,Q1414/V1414,"")</f>
        <v>5.8687442572515668E-3</v>
      </c>
      <c r="X1414" s="1" t="s">
        <v>232</v>
      </c>
      <c r="Y1414" s="1" t="s">
        <v>166</v>
      </c>
      <c r="Z1414" s="19">
        <f>IF(U1414="","",SUMIFS(Unit_Value_Review_QC!$K$10:$K$53,Unit_Value_Review_QC!$I$10:$I$53,"PARTNER|"&amp;F1414&amp;"|"&amp;I1414))</f>
        <v>13.24068828999865</v>
      </c>
      <c r="AA1414" s="20">
        <f>IFERROR(U1414/Z1414,"")</f>
        <v>0.94703783748000847</v>
      </c>
      <c r="AB1414" s="4" t="str">
        <f>IF(OR(N1414&lt;&gt;"REPORTED",U1414=""),"NOT_APPLICABLE",IF(OR(AA1414&lt;Unit_Value_Review_QC!$I$6,AA1414&gt;Unit_Value_Review_QC!$I$5),"REVIEW","WITHIN_BAND"))</f>
        <v>WITHIN_BAND</v>
      </c>
    </row>
    <row r="1415" spans="1:28">
      <c r="A1415" s="1" t="s">
        <v>1801</v>
      </c>
      <c r="B1415" s="6">
        <v>44531</v>
      </c>
      <c r="C1415" s="1">
        <v>202112</v>
      </c>
      <c r="D1415" s="1">
        <v>2021</v>
      </c>
      <c r="E1415" s="1">
        <v>12</v>
      </c>
      <c r="F1415" s="4" t="s">
        <v>265</v>
      </c>
      <c r="G1415" s="4" t="s">
        <v>266</v>
      </c>
      <c r="H1415" s="1">
        <v>664</v>
      </c>
      <c r="I1415" s="4" t="s">
        <v>307</v>
      </c>
      <c r="J1415" s="1" t="s">
        <v>308</v>
      </c>
      <c r="K1415" s="1" t="s">
        <v>383</v>
      </c>
      <c r="L1415" s="1">
        <v>3</v>
      </c>
      <c r="M1415" s="1">
        <v>1</v>
      </c>
      <c r="N1415" s="1" t="s">
        <v>384</v>
      </c>
      <c r="O1415" s="1" t="s">
        <v>385</v>
      </c>
      <c r="P1415" s="1">
        <v>0</v>
      </c>
      <c r="Q1415" s="8">
        <v>69272</v>
      </c>
      <c r="R1415" s="8">
        <v>4485</v>
      </c>
      <c r="S1415" s="8">
        <v>9695</v>
      </c>
      <c r="T1415" s="8" t="s">
        <v>386</v>
      </c>
      <c r="U1415" s="9">
        <f>IF(R1415&gt;0,Q1415/R1415,"")</f>
        <v>15.445261984392419</v>
      </c>
      <c r="V1415" s="10">
        <f>SUMIFS(fct_world_monthly!$J$2:$J$361,fct_world_monthly!$C$2:$C$361,C1415,fct_world_monthly!$F$2:$F$361,F1415)</f>
        <v>53642651</v>
      </c>
      <c r="W1415" s="11">
        <f>IF(V1415&gt;0,Q1415/V1415,"")</f>
        <v>1.2913604885038212E-3</v>
      </c>
      <c r="X1415" s="1" t="s">
        <v>232</v>
      </c>
      <c r="Y1415" s="1" t="s">
        <v>166</v>
      </c>
      <c r="Z1415" s="19">
        <f>IF(U1415="","",SUMIFS(Unit_Value_Review_QC!$K$10:$K$53,Unit_Value_Review_QC!$I$10:$I$53,"PARTNER|"&amp;F1415&amp;"|"&amp;I1415))</f>
        <v>13.033767004833301</v>
      </c>
      <c r="AA1415" s="20">
        <f>IFERROR(U1415/Z1415,"")</f>
        <v>1.1850190339189632</v>
      </c>
      <c r="AB1415" s="4" t="str">
        <f>IF(OR(N1415&lt;&gt;"REPORTED",U1415=""),"NOT_APPLICABLE",IF(OR(AA1415&lt;Unit_Value_Review_QC!$I$6,AA1415&gt;Unit_Value_Review_QC!$I$5),"REVIEW","WITHIN_BAND"))</f>
        <v>WITHIN_BAND</v>
      </c>
    </row>
    <row r="1416" spans="1:28">
      <c r="A1416" s="1" t="s">
        <v>1802</v>
      </c>
      <c r="B1416" s="6">
        <v>44531</v>
      </c>
      <c r="C1416" s="1">
        <v>202112</v>
      </c>
      <c r="D1416" s="1">
        <v>2021</v>
      </c>
      <c r="E1416" s="1">
        <v>12</v>
      </c>
      <c r="F1416" s="4" t="s">
        <v>265</v>
      </c>
      <c r="G1416" s="4" t="s">
        <v>266</v>
      </c>
      <c r="H1416" s="1">
        <v>666</v>
      </c>
      <c r="I1416" s="4" t="s">
        <v>310</v>
      </c>
      <c r="J1416" s="1" t="s">
        <v>311</v>
      </c>
      <c r="K1416" s="1" t="s">
        <v>383</v>
      </c>
      <c r="L1416" s="1">
        <v>3</v>
      </c>
      <c r="M1416" s="1">
        <v>1</v>
      </c>
      <c r="N1416" s="1" t="s">
        <v>384</v>
      </c>
      <c r="O1416" s="1" t="s">
        <v>385</v>
      </c>
      <c r="P1416" s="1">
        <v>0</v>
      </c>
      <c r="Q1416" s="8">
        <v>9389986</v>
      </c>
      <c r="R1416" s="8">
        <v>703440</v>
      </c>
      <c r="S1416" s="8">
        <v>1811387</v>
      </c>
      <c r="T1416" s="8" t="s">
        <v>386</v>
      </c>
      <c r="U1416" s="9">
        <f>IF(R1416&gt;0,Q1416/R1416,"")</f>
        <v>13.348666552939839</v>
      </c>
      <c r="V1416" s="10">
        <f>SUMIFS(fct_world_monthly!$J$2:$J$361,fct_world_monthly!$C$2:$C$361,C1416,fct_world_monthly!$F$2:$F$361,F1416)</f>
        <v>53642651</v>
      </c>
      <c r="W1416" s="11">
        <f>IF(V1416&gt;0,Q1416/V1416,"")</f>
        <v>0.17504701622595051</v>
      </c>
      <c r="X1416" s="1" t="s">
        <v>232</v>
      </c>
      <c r="Y1416" s="1" t="s">
        <v>166</v>
      </c>
      <c r="Z1416" s="19">
        <f>IF(U1416="","",SUMIFS(Unit_Value_Review_QC!$K$10:$K$53,Unit_Value_Review_QC!$I$10:$I$53,"PARTNER|"&amp;F1416&amp;"|"&amp;I1416))</f>
        <v>12.503788450831344</v>
      </c>
      <c r="AA1416" s="20">
        <f>IFERROR(U1416/Z1416,"")</f>
        <v>1.0675697693887585</v>
      </c>
      <c r="AB1416" s="4" t="str">
        <f>IF(OR(N1416&lt;&gt;"REPORTED",U1416=""),"NOT_APPLICABLE",IF(OR(AA1416&lt;Unit_Value_Review_QC!$I$6,AA1416&gt;Unit_Value_Review_QC!$I$5),"REVIEW","WITHIN_BAND"))</f>
        <v>WITHIN_BAND</v>
      </c>
    </row>
    <row r="1417" spans="1:28">
      <c r="A1417" s="1" t="s">
        <v>1803</v>
      </c>
      <c r="B1417" s="6">
        <v>44531</v>
      </c>
      <c r="C1417" s="1">
        <v>202112</v>
      </c>
      <c r="D1417" s="1">
        <v>2021</v>
      </c>
      <c r="E1417" s="1">
        <v>12</v>
      </c>
      <c r="F1417" s="4" t="s">
        <v>265</v>
      </c>
      <c r="G1417" s="4" t="s">
        <v>266</v>
      </c>
      <c r="H1417" s="1">
        <v>669</v>
      </c>
      <c r="I1417" s="4" t="s">
        <v>313</v>
      </c>
      <c r="J1417" s="1" t="s">
        <v>314</v>
      </c>
      <c r="K1417" s="1" t="s">
        <v>383</v>
      </c>
      <c r="L1417" s="1">
        <v>3</v>
      </c>
      <c r="M1417" s="1">
        <v>1</v>
      </c>
      <c r="N1417" s="1" t="s">
        <v>384</v>
      </c>
      <c r="O1417" s="1" t="s">
        <v>385</v>
      </c>
      <c r="P1417" s="1">
        <v>0</v>
      </c>
      <c r="Q1417" s="8">
        <v>77639</v>
      </c>
      <c r="R1417" s="8">
        <v>4322</v>
      </c>
      <c r="S1417" s="8">
        <v>17871</v>
      </c>
      <c r="T1417" s="8" t="s">
        <v>386</v>
      </c>
      <c r="U1417" s="9">
        <f>IF(R1417&gt;0,Q1417/R1417,"")</f>
        <v>17.963674224895883</v>
      </c>
      <c r="V1417" s="10">
        <f>SUMIFS(fct_world_monthly!$J$2:$J$361,fct_world_monthly!$C$2:$C$361,C1417,fct_world_monthly!$F$2:$F$361,F1417)</f>
        <v>53642651</v>
      </c>
      <c r="W1417" s="11">
        <f>IF(V1417&gt;0,Q1417/V1417,"")</f>
        <v>1.4473371198600905E-3</v>
      </c>
      <c r="X1417" s="1" t="s">
        <v>232</v>
      </c>
      <c r="Y1417" s="1" t="s">
        <v>166</v>
      </c>
      <c r="Z1417" s="19">
        <f>IF(U1417="","",SUMIFS(Unit_Value_Review_QC!$K$10:$K$53,Unit_Value_Review_QC!$I$10:$I$53,"PARTNER|"&amp;F1417&amp;"|"&amp;I1417))</f>
        <v>16.58404384448577</v>
      </c>
      <c r="AA1417" s="20">
        <f>IFERROR(U1417/Z1417,"")</f>
        <v>1.0831902275070771</v>
      </c>
      <c r="AB1417" s="4" t="str">
        <f>IF(OR(N1417&lt;&gt;"REPORTED",U1417=""),"NOT_APPLICABLE",IF(OR(AA1417&lt;Unit_Value_Review_QC!$I$6,AA1417&gt;Unit_Value_Review_QC!$I$5),"REVIEW","WITHIN_BAND"))</f>
        <v>WITHIN_BAND</v>
      </c>
    </row>
    <row r="1418" spans="1:28">
      <c r="A1418" s="1" t="s">
        <v>1804</v>
      </c>
      <c r="B1418" s="6">
        <v>44531</v>
      </c>
      <c r="C1418" s="1">
        <v>202112</v>
      </c>
      <c r="D1418" s="1">
        <v>2021</v>
      </c>
      <c r="E1418" s="1">
        <v>12</v>
      </c>
      <c r="F1418" s="4" t="s">
        <v>265</v>
      </c>
      <c r="G1418" s="4" t="s">
        <v>266</v>
      </c>
      <c r="H1418" s="1">
        <v>676</v>
      </c>
      <c r="I1418" s="4" t="s">
        <v>316</v>
      </c>
      <c r="J1418" s="1" t="s">
        <v>317</v>
      </c>
      <c r="K1418" s="1" t="s">
        <v>383</v>
      </c>
      <c r="L1418" s="1">
        <v>3</v>
      </c>
      <c r="M1418" s="1">
        <v>1</v>
      </c>
      <c r="N1418" s="1" t="s">
        <v>384</v>
      </c>
      <c r="O1418" s="1" t="s">
        <v>385</v>
      </c>
      <c r="P1418" s="1">
        <v>0</v>
      </c>
      <c r="Q1418" s="8">
        <v>1604286</v>
      </c>
      <c r="R1418" s="8">
        <v>158902</v>
      </c>
      <c r="S1418" s="8">
        <v>434003</v>
      </c>
      <c r="T1418" s="8" t="s">
        <v>386</v>
      </c>
      <c r="U1418" s="9">
        <f>IF(R1418&gt;0,Q1418/R1418,"")</f>
        <v>10.096071792677247</v>
      </c>
      <c r="V1418" s="10">
        <f>SUMIFS(fct_world_monthly!$J$2:$J$361,fct_world_monthly!$C$2:$C$361,C1418,fct_world_monthly!$F$2:$F$361,F1418)</f>
        <v>53642651</v>
      </c>
      <c r="W1418" s="11">
        <f>IF(V1418&gt;0,Q1418/V1418,"")</f>
        <v>2.990691120019404E-2</v>
      </c>
      <c r="X1418" s="1" t="s">
        <v>232</v>
      </c>
      <c r="Y1418" s="1" t="s">
        <v>166</v>
      </c>
      <c r="Z1418" s="19">
        <f>IF(U1418="","",SUMIFS(Unit_Value_Review_QC!$K$10:$K$53,Unit_Value_Review_QC!$I$10:$I$53,"PARTNER|"&amp;F1418&amp;"|"&amp;I1418))</f>
        <v>12.705450477595873</v>
      </c>
      <c r="AA1418" s="20">
        <f>IFERROR(U1418/Z1418,"")</f>
        <v>0.79462525240487392</v>
      </c>
      <c r="AB1418" s="4" t="str">
        <f>IF(OR(N1418&lt;&gt;"REPORTED",U1418=""),"NOT_APPLICABLE",IF(OR(AA1418&lt;Unit_Value_Review_QC!$I$6,AA1418&gt;Unit_Value_Review_QC!$I$5),"REVIEW","WITHIN_BAND"))</f>
        <v>WITHIN_BAND</v>
      </c>
    </row>
    <row r="1419" spans="1:28">
      <c r="A1419" s="1" t="s">
        <v>1805</v>
      </c>
      <c r="B1419" s="6">
        <v>44531</v>
      </c>
      <c r="C1419" s="1">
        <v>202112</v>
      </c>
      <c r="D1419" s="1">
        <v>2021</v>
      </c>
      <c r="E1419" s="1">
        <v>12</v>
      </c>
      <c r="F1419" s="4" t="s">
        <v>265</v>
      </c>
      <c r="G1419" s="4" t="s">
        <v>266</v>
      </c>
      <c r="H1419" s="1">
        <v>690</v>
      </c>
      <c r="I1419" s="4" t="s">
        <v>319</v>
      </c>
      <c r="J1419" s="1" t="s">
        <v>320</v>
      </c>
      <c r="K1419" s="1" t="s">
        <v>383</v>
      </c>
      <c r="L1419" s="1">
        <v>3</v>
      </c>
      <c r="M1419" s="1">
        <v>1</v>
      </c>
      <c r="N1419" s="1" t="s">
        <v>384</v>
      </c>
      <c r="O1419" s="1" t="s">
        <v>385</v>
      </c>
      <c r="P1419" s="1">
        <v>0</v>
      </c>
      <c r="Q1419" s="8">
        <v>186682</v>
      </c>
      <c r="R1419" s="8">
        <v>10580</v>
      </c>
      <c r="S1419" s="8">
        <v>32080</v>
      </c>
      <c r="T1419" s="8" t="s">
        <v>386</v>
      </c>
      <c r="U1419" s="9">
        <f>IF(R1419&gt;0,Q1419/R1419,"")</f>
        <v>17.644801512287334</v>
      </c>
      <c r="V1419" s="10">
        <f>SUMIFS(fct_world_monthly!$J$2:$J$361,fct_world_monthly!$C$2:$C$361,C1419,fct_world_monthly!$F$2:$F$361,F1419)</f>
        <v>53642651</v>
      </c>
      <c r="W1419" s="11">
        <f>IF(V1419&gt;0,Q1419/V1419,"")</f>
        <v>3.4801039195471528E-3</v>
      </c>
      <c r="X1419" s="1" t="s">
        <v>232</v>
      </c>
      <c r="Y1419" s="1" t="s">
        <v>166</v>
      </c>
      <c r="Z1419" s="19">
        <f>IF(U1419="","",SUMIFS(Unit_Value_Review_QC!$K$10:$K$53,Unit_Value_Review_QC!$I$10:$I$53,"PARTNER|"&amp;F1419&amp;"|"&amp;I1419))</f>
        <v>23.234221767733438</v>
      </c>
      <c r="AA1419" s="20">
        <f>IFERROR(U1419/Z1419,"")</f>
        <v>0.75943156989194194</v>
      </c>
      <c r="AB1419" s="4" t="str">
        <f>IF(OR(N1419&lt;&gt;"REPORTED",U1419=""),"NOT_APPLICABLE",IF(OR(AA1419&lt;Unit_Value_Review_QC!$I$6,AA1419&gt;Unit_Value_Review_QC!$I$5),"REVIEW","WITHIN_BAND"))</f>
        <v>WITHIN_BAND</v>
      </c>
    </row>
    <row r="1420" spans="1:28">
      <c r="A1420" s="1" t="s">
        <v>1806</v>
      </c>
      <c r="B1420" s="6">
        <v>44531</v>
      </c>
      <c r="C1420" s="1">
        <v>202112</v>
      </c>
      <c r="D1420" s="1">
        <v>2021</v>
      </c>
      <c r="E1420" s="1">
        <v>12</v>
      </c>
      <c r="F1420" s="4" t="s">
        <v>265</v>
      </c>
      <c r="G1420" s="4" t="s">
        <v>266</v>
      </c>
      <c r="H1420" s="1">
        <v>696</v>
      </c>
      <c r="I1420" s="4" t="s">
        <v>322</v>
      </c>
      <c r="J1420" s="1" t="s">
        <v>323</v>
      </c>
      <c r="K1420" s="1" t="s">
        <v>383</v>
      </c>
      <c r="L1420" s="1">
        <v>3</v>
      </c>
      <c r="M1420" s="1">
        <v>1</v>
      </c>
      <c r="N1420" s="1" t="s">
        <v>384</v>
      </c>
      <c r="O1420" s="1" t="s">
        <v>385</v>
      </c>
      <c r="P1420" s="1">
        <v>0</v>
      </c>
      <c r="Q1420" s="8">
        <v>3570532</v>
      </c>
      <c r="R1420" s="8">
        <v>271318</v>
      </c>
      <c r="S1420" s="8">
        <v>665023</v>
      </c>
      <c r="T1420" s="8" t="s">
        <v>386</v>
      </c>
      <c r="U1420" s="9">
        <f>IF(R1420&gt;0,Q1420/R1420,"")</f>
        <v>13.159952528029839</v>
      </c>
      <c r="V1420" s="10">
        <f>SUMIFS(fct_world_monthly!$J$2:$J$361,fct_world_monthly!$C$2:$C$361,C1420,fct_world_monthly!$F$2:$F$361,F1420)</f>
        <v>53642651</v>
      </c>
      <c r="W1420" s="11">
        <f>IF(V1420&gt;0,Q1420/V1420,"")</f>
        <v>6.6561438210799836E-2</v>
      </c>
      <c r="X1420" s="1" t="s">
        <v>232</v>
      </c>
      <c r="Y1420" s="1" t="s">
        <v>166</v>
      </c>
      <c r="Z1420" s="19">
        <f>IF(U1420="","",SUMIFS(Unit_Value_Review_QC!$K$10:$K$53,Unit_Value_Review_QC!$I$10:$I$53,"PARTNER|"&amp;F1420&amp;"|"&amp;I1420))</f>
        <v>12.339390026247985</v>
      </c>
      <c r="AA1420" s="20">
        <f>IFERROR(U1420/Z1420,"")</f>
        <v>1.0664994379816488</v>
      </c>
      <c r="AB1420" s="4" t="str">
        <f>IF(OR(N1420&lt;&gt;"REPORTED",U1420=""),"NOT_APPLICABLE",IF(OR(AA1420&lt;Unit_Value_Review_QC!$I$6,AA1420&gt;Unit_Value_Review_QC!$I$5),"REVIEW","WITHIN_BAND"))</f>
        <v>WITHIN_BAND</v>
      </c>
    </row>
    <row r="1421" spans="1:28">
      <c r="A1421" s="1" t="s">
        <v>1807</v>
      </c>
      <c r="B1421" s="6">
        <v>44531</v>
      </c>
      <c r="C1421" s="1">
        <v>202112</v>
      </c>
      <c r="D1421" s="1">
        <v>2021</v>
      </c>
      <c r="E1421" s="1">
        <v>12</v>
      </c>
      <c r="F1421" s="4" t="s">
        <v>265</v>
      </c>
      <c r="G1421" s="4" t="s">
        <v>266</v>
      </c>
      <c r="H1421" s="1">
        <v>720</v>
      </c>
      <c r="I1421" s="4" t="s">
        <v>325</v>
      </c>
      <c r="J1421" s="1" t="s">
        <v>326</v>
      </c>
      <c r="K1421" s="1" t="s">
        <v>383</v>
      </c>
      <c r="L1421" s="1">
        <v>3</v>
      </c>
      <c r="M1421" s="1">
        <v>1</v>
      </c>
      <c r="N1421" s="1" t="s">
        <v>384</v>
      </c>
      <c r="O1421" s="1" t="s">
        <v>385</v>
      </c>
      <c r="P1421" s="1">
        <v>0</v>
      </c>
      <c r="Q1421" s="8">
        <v>16831601</v>
      </c>
      <c r="R1421" s="8">
        <v>1213592</v>
      </c>
      <c r="S1421" s="8">
        <v>2866657</v>
      </c>
      <c r="T1421" s="8" t="s">
        <v>386</v>
      </c>
      <c r="U1421" s="9">
        <f>IF(R1421&gt;0,Q1421/R1421,"")</f>
        <v>13.869241886894443</v>
      </c>
      <c r="V1421" s="10">
        <f>SUMIFS(fct_world_monthly!$J$2:$J$361,fct_world_monthly!$C$2:$C$361,C1421,fct_world_monthly!$F$2:$F$361,F1421)</f>
        <v>53642651</v>
      </c>
      <c r="W1421" s="11">
        <f>IF(V1421&gt;0,Q1421/V1421,"")</f>
        <v>0.31377272909200554</v>
      </c>
      <c r="X1421" s="1" t="s">
        <v>232</v>
      </c>
      <c r="Y1421" s="1" t="s">
        <v>166</v>
      </c>
      <c r="Z1421" s="19">
        <f>IF(U1421="","",SUMIFS(Unit_Value_Review_QC!$K$10:$K$53,Unit_Value_Review_QC!$I$10:$I$53,"PARTNER|"&amp;F1421&amp;"|"&amp;I1421))</f>
        <v>15.158852636173485</v>
      </c>
      <c r="AA1421" s="20">
        <f>IFERROR(U1421/Z1421,"")</f>
        <v>0.91492688924215471</v>
      </c>
      <c r="AB1421" s="4" t="str">
        <f>IF(OR(N1421&lt;&gt;"REPORTED",U1421=""),"NOT_APPLICABLE",IF(OR(AA1421&lt;Unit_Value_Review_QC!$I$6,AA1421&gt;Unit_Value_Review_QC!$I$5),"REVIEW","WITHIN_BAND"))</f>
        <v>WITHIN_BAND</v>
      </c>
    </row>
    <row r="1422" spans="1:28">
      <c r="A1422" s="1" t="s">
        <v>1808</v>
      </c>
      <c r="B1422" s="6">
        <v>44531</v>
      </c>
      <c r="C1422" s="1">
        <v>202112</v>
      </c>
      <c r="D1422" s="1">
        <v>2021</v>
      </c>
      <c r="E1422" s="1">
        <v>12</v>
      </c>
      <c r="F1422" s="4" t="s">
        <v>271</v>
      </c>
      <c r="G1422" s="4" t="s">
        <v>273</v>
      </c>
      <c r="H1422" s="1">
        <v>52</v>
      </c>
      <c r="I1422" s="4" t="s">
        <v>296</v>
      </c>
      <c r="J1422" s="1" t="s">
        <v>297</v>
      </c>
      <c r="K1422" s="1" t="s">
        <v>383</v>
      </c>
      <c r="L1422" s="1">
        <v>3</v>
      </c>
      <c r="M1422" s="1">
        <v>1</v>
      </c>
      <c r="N1422" s="1" t="s">
        <v>384</v>
      </c>
      <c r="O1422" s="1" t="s">
        <v>385</v>
      </c>
      <c r="P1422" s="1">
        <v>0</v>
      </c>
      <c r="Q1422" s="8">
        <v>1347542</v>
      </c>
      <c r="R1422" s="8">
        <v>45755</v>
      </c>
      <c r="S1422" s="8">
        <v>117550</v>
      </c>
      <c r="T1422" s="8" t="s">
        <v>386</v>
      </c>
      <c r="U1422" s="9">
        <f>IF(R1422&gt;0,Q1422/R1422,"")</f>
        <v>29.451251229373838</v>
      </c>
      <c r="V1422" s="10">
        <f>SUMIFS(fct_world_monthly!$J$2:$J$361,fct_world_monthly!$C$2:$C$361,C1422,fct_world_monthly!$F$2:$F$361,F1422)</f>
        <v>24713548</v>
      </c>
      <c r="W1422" s="11">
        <f>IF(V1422&gt;0,Q1422/V1422,"")</f>
        <v>5.4526448407974444E-2</v>
      </c>
      <c r="X1422" s="1" t="s">
        <v>232</v>
      </c>
      <c r="Y1422" s="1" t="s">
        <v>166</v>
      </c>
      <c r="Z1422" s="19">
        <f>IF(U1422="","",SUMIFS(Unit_Value_Review_QC!$K$10:$K$53,Unit_Value_Review_QC!$I$10:$I$53,"PARTNER|"&amp;F1422&amp;"|"&amp;I1422))</f>
        <v>31.867133143721738</v>
      </c>
      <c r="AA1422" s="20">
        <f>IFERROR(U1422/Z1422,"")</f>
        <v>0.92418891578818219</v>
      </c>
      <c r="AB1422" s="4" t="str">
        <f>IF(OR(N1422&lt;&gt;"REPORTED",U1422=""),"NOT_APPLICABLE",IF(OR(AA1422&lt;Unit_Value_Review_QC!$I$6,AA1422&gt;Unit_Value_Review_QC!$I$5),"REVIEW","WITHIN_BAND"))</f>
        <v>WITHIN_BAND</v>
      </c>
    </row>
    <row r="1423" spans="1:28">
      <c r="A1423" s="1" t="s">
        <v>1809</v>
      </c>
      <c r="B1423" s="6">
        <v>44531</v>
      </c>
      <c r="C1423" s="1">
        <v>202112</v>
      </c>
      <c r="D1423" s="1">
        <v>2021</v>
      </c>
      <c r="E1423" s="1">
        <v>12</v>
      </c>
      <c r="F1423" s="4" t="s">
        <v>271</v>
      </c>
      <c r="G1423" s="4" t="s">
        <v>273</v>
      </c>
      <c r="H1423" s="1">
        <v>204</v>
      </c>
      <c r="I1423" s="4" t="s">
        <v>301</v>
      </c>
      <c r="J1423" s="1" t="s">
        <v>302</v>
      </c>
      <c r="K1423" s="1" t="s">
        <v>383</v>
      </c>
      <c r="L1423" s="1">
        <v>3</v>
      </c>
      <c r="M1423" s="1">
        <v>1</v>
      </c>
      <c r="N1423" s="1" t="s">
        <v>384</v>
      </c>
      <c r="O1423" s="1" t="s">
        <v>385</v>
      </c>
      <c r="P1423" s="1">
        <v>0</v>
      </c>
      <c r="Q1423" s="8">
        <v>816567</v>
      </c>
      <c r="R1423" s="8">
        <v>54369</v>
      </c>
      <c r="S1423" s="8">
        <v>182849</v>
      </c>
      <c r="T1423" s="8" t="s">
        <v>386</v>
      </c>
      <c r="U1423" s="9">
        <f>IF(R1423&gt;0,Q1423/R1423,"")</f>
        <v>15.018981404844672</v>
      </c>
      <c r="V1423" s="10">
        <f>SUMIFS(fct_world_monthly!$J$2:$J$361,fct_world_monthly!$C$2:$C$361,C1423,fct_world_monthly!$F$2:$F$361,F1423)</f>
        <v>24713548</v>
      </c>
      <c r="W1423" s="11">
        <f>IF(V1423&gt;0,Q1423/V1423,"")</f>
        <v>3.3041269509339576E-2</v>
      </c>
      <c r="X1423" s="1" t="s">
        <v>232</v>
      </c>
      <c r="Y1423" s="1" t="s">
        <v>166</v>
      </c>
      <c r="Z1423" s="19">
        <f>IF(U1423="","",SUMIFS(Unit_Value_Review_QC!$K$10:$K$53,Unit_Value_Review_QC!$I$10:$I$53,"PARTNER|"&amp;F1423&amp;"|"&amp;I1423))</f>
        <v>19.682231685892088</v>
      </c>
      <c r="AA1423" s="20">
        <f>IFERROR(U1423/Z1423,"")</f>
        <v>0.7630730927535031</v>
      </c>
      <c r="AB1423" s="4" t="str">
        <f>IF(OR(N1423&lt;&gt;"REPORTED",U1423=""),"NOT_APPLICABLE",IF(OR(AA1423&lt;Unit_Value_Review_QC!$I$6,AA1423&gt;Unit_Value_Review_QC!$I$5),"REVIEW","WITHIN_BAND"))</f>
        <v>WITHIN_BAND</v>
      </c>
    </row>
    <row r="1424" spans="1:28">
      <c r="A1424" s="1" t="s">
        <v>1810</v>
      </c>
      <c r="B1424" s="6">
        <v>44531</v>
      </c>
      <c r="C1424" s="1">
        <v>202112</v>
      </c>
      <c r="D1424" s="1">
        <v>2021</v>
      </c>
      <c r="E1424" s="1">
        <v>12</v>
      </c>
      <c r="F1424" s="4" t="s">
        <v>271</v>
      </c>
      <c r="G1424" s="4" t="s">
        <v>273</v>
      </c>
      <c r="H1424" s="1">
        <v>662</v>
      </c>
      <c r="I1424" s="4" t="s">
        <v>304</v>
      </c>
      <c r="J1424" s="1" t="s">
        <v>305</v>
      </c>
      <c r="K1424" s="1" t="s">
        <v>383</v>
      </c>
      <c r="L1424" s="1">
        <v>3</v>
      </c>
      <c r="M1424" s="1">
        <v>1</v>
      </c>
      <c r="N1424" s="1" t="s">
        <v>384</v>
      </c>
      <c r="O1424" s="1" t="s">
        <v>385</v>
      </c>
      <c r="P1424" s="1">
        <v>0</v>
      </c>
      <c r="Q1424" s="8">
        <v>68367</v>
      </c>
      <c r="R1424" s="8">
        <v>3189</v>
      </c>
      <c r="S1424" s="8">
        <v>7154</v>
      </c>
      <c r="T1424" s="8" t="s">
        <v>386</v>
      </c>
      <c r="U1424" s="9">
        <f>IF(R1424&gt;0,Q1424/R1424,"")</f>
        <v>21.438381937911572</v>
      </c>
      <c r="V1424" s="10">
        <f>SUMIFS(fct_world_monthly!$J$2:$J$361,fct_world_monthly!$C$2:$C$361,C1424,fct_world_monthly!$F$2:$F$361,F1424)</f>
        <v>24713548</v>
      </c>
      <c r="W1424" s="11">
        <f>IF(V1424&gt;0,Q1424/V1424,"")</f>
        <v>2.766377373252922E-3</v>
      </c>
      <c r="X1424" s="1" t="s">
        <v>232</v>
      </c>
      <c r="Y1424" s="1" t="s">
        <v>166</v>
      </c>
      <c r="Z1424" s="19">
        <f>IF(U1424="","",SUMIFS(Unit_Value_Review_QC!$K$10:$K$53,Unit_Value_Review_QC!$I$10:$I$53,"PARTNER|"&amp;F1424&amp;"|"&amp;I1424))</f>
        <v>19.366411423422985</v>
      </c>
      <c r="AA1424" s="20">
        <f>IFERROR(U1424/Z1424,"")</f>
        <v>1.1069878393672157</v>
      </c>
      <c r="AB1424" s="4" t="str">
        <f>IF(OR(N1424&lt;&gt;"REPORTED",U1424=""),"NOT_APPLICABLE",IF(OR(AA1424&lt;Unit_Value_Review_QC!$I$6,AA1424&gt;Unit_Value_Review_QC!$I$5),"REVIEW","WITHIN_BAND"))</f>
        <v>WITHIN_BAND</v>
      </c>
    </row>
    <row r="1425" spans="1:28">
      <c r="A1425" s="1" t="s">
        <v>1811</v>
      </c>
      <c r="B1425" s="6">
        <v>44531</v>
      </c>
      <c r="C1425" s="1">
        <v>202112</v>
      </c>
      <c r="D1425" s="1">
        <v>2021</v>
      </c>
      <c r="E1425" s="1">
        <v>12</v>
      </c>
      <c r="F1425" s="4" t="s">
        <v>271</v>
      </c>
      <c r="G1425" s="4" t="s">
        <v>273</v>
      </c>
      <c r="H1425" s="1">
        <v>664</v>
      </c>
      <c r="I1425" s="4" t="s">
        <v>307</v>
      </c>
      <c r="J1425" s="1" t="s">
        <v>308</v>
      </c>
      <c r="K1425" s="1" t="s">
        <v>383</v>
      </c>
      <c r="L1425" s="1">
        <v>3</v>
      </c>
      <c r="M1425" s="1">
        <v>1</v>
      </c>
      <c r="N1425" s="1" t="s">
        <v>384</v>
      </c>
      <c r="O1425" s="1" t="s">
        <v>385</v>
      </c>
      <c r="P1425" s="1">
        <v>0</v>
      </c>
      <c r="Q1425" s="8">
        <v>2780114</v>
      </c>
      <c r="R1425" s="8">
        <v>84239</v>
      </c>
      <c r="S1425" s="8">
        <v>293167</v>
      </c>
      <c r="T1425" s="8" t="s">
        <v>386</v>
      </c>
      <c r="U1425" s="9">
        <f>IF(R1425&gt;0,Q1425/R1425,"")</f>
        <v>33.002694713849877</v>
      </c>
      <c r="V1425" s="10">
        <f>SUMIFS(fct_world_monthly!$J$2:$J$361,fct_world_monthly!$C$2:$C$361,C1425,fct_world_monthly!$F$2:$F$361,F1425)</f>
        <v>24713548</v>
      </c>
      <c r="W1425" s="11">
        <f>IF(V1425&gt;0,Q1425/V1425,"")</f>
        <v>0.1124935197487629</v>
      </c>
      <c r="X1425" s="1" t="s">
        <v>232</v>
      </c>
      <c r="Y1425" s="1" t="s">
        <v>166</v>
      </c>
      <c r="Z1425" s="19">
        <f>IF(U1425="","",SUMIFS(Unit_Value_Review_QC!$K$10:$K$53,Unit_Value_Review_QC!$I$10:$I$53,"PARTNER|"&amp;F1425&amp;"|"&amp;I1425))</f>
        <v>29.827360886039607</v>
      </c>
      <c r="AA1425" s="20">
        <f>IFERROR(U1425/Z1425,"")</f>
        <v>1.1064570828087057</v>
      </c>
      <c r="AB1425" s="4" t="str">
        <f>IF(OR(N1425&lt;&gt;"REPORTED",U1425=""),"NOT_APPLICABLE",IF(OR(AA1425&lt;Unit_Value_Review_QC!$I$6,AA1425&gt;Unit_Value_Review_QC!$I$5),"REVIEW","WITHIN_BAND"))</f>
        <v>WITHIN_BAND</v>
      </c>
    </row>
    <row r="1426" spans="1:28">
      <c r="A1426" s="1" t="s">
        <v>1812</v>
      </c>
      <c r="B1426" s="6">
        <v>44531</v>
      </c>
      <c r="C1426" s="1">
        <v>202112</v>
      </c>
      <c r="D1426" s="1">
        <v>2021</v>
      </c>
      <c r="E1426" s="1">
        <v>12</v>
      </c>
      <c r="F1426" s="4" t="s">
        <v>271</v>
      </c>
      <c r="G1426" s="4" t="s">
        <v>273</v>
      </c>
      <c r="H1426" s="1">
        <v>666</v>
      </c>
      <c r="I1426" s="4" t="s">
        <v>310</v>
      </c>
      <c r="J1426" s="1" t="s">
        <v>311</v>
      </c>
      <c r="K1426" s="1" t="s">
        <v>383</v>
      </c>
      <c r="L1426" s="1">
        <v>3</v>
      </c>
      <c r="M1426" s="1">
        <v>1</v>
      </c>
      <c r="N1426" s="1" t="s">
        <v>384</v>
      </c>
      <c r="O1426" s="1" t="s">
        <v>385</v>
      </c>
      <c r="P1426" s="1">
        <v>0</v>
      </c>
      <c r="Q1426" s="8">
        <v>469853</v>
      </c>
      <c r="R1426" s="8">
        <v>23429</v>
      </c>
      <c r="S1426" s="8">
        <v>58088</v>
      </c>
      <c r="T1426" s="8" t="s">
        <v>386</v>
      </c>
      <c r="U1426" s="9">
        <f>IF(R1426&gt;0,Q1426/R1426,"")</f>
        <v>20.054334371932221</v>
      </c>
      <c r="V1426" s="10">
        <f>SUMIFS(fct_world_monthly!$J$2:$J$361,fct_world_monthly!$C$2:$C$361,C1426,fct_world_monthly!$F$2:$F$361,F1426)</f>
        <v>24713548</v>
      </c>
      <c r="W1426" s="11">
        <f>IF(V1426&gt;0,Q1426/V1426,"")</f>
        <v>1.9011960565111896E-2</v>
      </c>
      <c r="X1426" s="1" t="s">
        <v>232</v>
      </c>
      <c r="Y1426" s="1" t="s">
        <v>166</v>
      </c>
      <c r="Z1426" s="19">
        <f>IF(U1426="","",SUMIFS(Unit_Value_Review_QC!$K$10:$K$53,Unit_Value_Review_QC!$I$10:$I$53,"PARTNER|"&amp;F1426&amp;"|"&amp;I1426))</f>
        <v>14.86106925541052</v>
      </c>
      <c r="AA1426" s="20">
        <f>IFERROR(U1426/Z1426,"")</f>
        <v>1.3494543378586956</v>
      </c>
      <c r="AB1426" s="4" t="str">
        <f>IF(OR(N1426&lt;&gt;"REPORTED",U1426=""),"NOT_APPLICABLE",IF(OR(AA1426&lt;Unit_Value_Review_QC!$I$6,AA1426&gt;Unit_Value_Review_QC!$I$5),"REVIEW","WITHIN_BAND"))</f>
        <v>WITHIN_BAND</v>
      </c>
    </row>
    <row r="1427" spans="1:28">
      <c r="A1427" s="1" t="s">
        <v>1813</v>
      </c>
      <c r="B1427" s="6">
        <v>44531</v>
      </c>
      <c r="C1427" s="1">
        <v>202112</v>
      </c>
      <c r="D1427" s="1">
        <v>2021</v>
      </c>
      <c r="E1427" s="1">
        <v>12</v>
      </c>
      <c r="F1427" s="4" t="s">
        <v>271</v>
      </c>
      <c r="G1427" s="4" t="s">
        <v>273</v>
      </c>
      <c r="H1427" s="1">
        <v>669</v>
      </c>
      <c r="I1427" s="4" t="s">
        <v>313</v>
      </c>
      <c r="J1427" s="1" t="s">
        <v>314</v>
      </c>
      <c r="K1427" s="1" t="s">
        <v>383</v>
      </c>
      <c r="L1427" s="1">
        <v>3</v>
      </c>
      <c r="M1427" s="1">
        <v>1</v>
      </c>
      <c r="N1427" s="1" t="s">
        <v>384</v>
      </c>
      <c r="O1427" s="1" t="s">
        <v>385</v>
      </c>
      <c r="P1427" s="1">
        <v>0</v>
      </c>
      <c r="Q1427" s="8">
        <v>848901</v>
      </c>
      <c r="R1427" s="8">
        <v>50054</v>
      </c>
      <c r="S1427" s="8">
        <v>144619</v>
      </c>
      <c r="T1427" s="8" t="s">
        <v>386</v>
      </c>
      <c r="U1427" s="9">
        <f>IF(R1427&gt;0,Q1427/R1427,"")</f>
        <v>16.959703520198186</v>
      </c>
      <c r="V1427" s="10">
        <f>SUMIFS(fct_world_monthly!$J$2:$J$361,fct_world_monthly!$C$2:$C$361,C1427,fct_world_monthly!$F$2:$F$361,F1427)</f>
        <v>24713548</v>
      </c>
      <c r="W1427" s="11">
        <f>IF(V1427&gt;0,Q1427/V1427,"")</f>
        <v>3.4349620701972859E-2</v>
      </c>
      <c r="X1427" s="1" t="s">
        <v>232</v>
      </c>
      <c r="Y1427" s="1" t="s">
        <v>166</v>
      </c>
      <c r="Z1427" s="19">
        <f>IF(U1427="","",SUMIFS(Unit_Value_Review_QC!$K$10:$K$53,Unit_Value_Review_QC!$I$10:$I$53,"PARTNER|"&amp;F1427&amp;"|"&amp;I1427))</f>
        <v>17.070169468034248</v>
      </c>
      <c r="AA1427" s="20">
        <f>IFERROR(U1427/Z1427,"")</f>
        <v>0.99352871405038357</v>
      </c>
      <c r="AB1427" s="4" t="str">
        <f>IF(OR(N1427&lt;&gt;"REPORTED",U1427=""),"NOT_APPLICABLE",IF(OR(AA1427&lt;Unit_Value_Review_QC!$I$6,AA1427&gt;Unit_Value_Review_QC!$I$5),"REVIEW","WITHIN_BAND"))</f>
        <v>WITHIN_BAND</v>
      </c>
    </row>
    <row r="1428" spans="1:28">
      <c r="A1428" s="1" t="s">
        <v>1814</v>
      </c>
      <c r="B1428" s="6">
        <v>44531</v>
      </c>
      <c r="C1428" s="1">
        <v>202112</v>
      </c>
      <c r="D1428" s="1">
        <v>2021</v>
      </c>
      <c r="E1428" s="1">
        <v>12</v>
      </c>
      <c r="F1428" s="4" t="s">
        <v>271</v>
      </c>
      <c r="G1428" s="4" t="s">
        <v>273</v>
      </c>
      <c r="H1428" s="1">
        <v>676</v>
      </c>
      <c r="I1428" s="4" t="s">
        <v>316</v>
      </c>
      <c r="J1428" s="1" t="s">
        <v>317</v>
      </c>
      <c r="K1428" s="1" t="s">
        <v>383</v>
      </c>
      <c r="L1428" s="1">
        <v>3</v>
      </c>
      <c r="M1428" s="1">
        <v>1</v>
      </c>
      <c r="N1428" s="1" t="s">
        <v>384</v>
      </c>
      <c r="O1428" s="1" t="s">
        <v>385</v>
      </c>
      <c r="P1428" s="1">
        <v>0</v>
      </c>
      <c r="Q1428" s="8">
        <v>261715</v>
      </c>
      <c r="R1428" s="8">
        <v>7852</v>
      </c>
      <c r="S1428" s="8">
        <v>15367</v>
      </c>
      <c r="T1428" s="8" t="s">
        <v>386</v>
      </c>
      <c r="U1428" s="9">
        <f>IF(R1428&gt;0,Q1428/R1428,"")</f>
        <v>33.33099847172695</v>
      </c>
      <c r="V1428" s="10">
        <f>SUMIFS(fct_world_monthly!$J$2:$J$361,fct_world_monthly!$C$2:$C$361,C1428,fct_world_monthly!$F$2:$F$361,F1428)</f>
        <v>24713548</v>
      </c>
      <c r="W1428" s="11">
        <f>IF(V1428&gt;0,Q1428/V1428,"")</f>
        <v>1.0589940384116437E-2</v>
      </c>
      <c r="X1428" s="1" t="s">
        <v>232</v>
      </c>
      <c r="Y1428" s="1" t="s">
        <v>166</v>
      </c>
      <c r="Z1428" s="19">
        <f>IF(U1428="","",SUMIFS(Unit_Value_Review_QC!$K$10:$K$53,Unit_Value_Review_QC!$I$10:$I$53,"PARTNER|"&amp;F1428&amp;"|"&amp;I1428))</f>
        <v>29.259592038236608</v>
      </c>
      <c r="AA1428" s="20">
        <f>IFERROR(U1428/Z1428,"")</f>
        <v>1.1391477512116301</v>
      </c>
      <c r="AB1428" s="4" t="str">
        <f>IF(OR(N1428&lt;&gt;"REPORTED",U1428=""),"NOT_APPLICABLE",IF(OR(AA1428&lt;Unit_Value_Review_QC!$I$6,AA1428&gt;Unit_Value_Review_QC!$I$5),"REVIEW","WITHIN_BAND"))</f>
        <v>WITHIN_BAND</v>
      </c>
    </row>
    <row r="1429" spans="1:28">
      <c r="A1429" s="1" t="s">
        <v>1815</v>
      </c>
      <c r="B1429" s="6">
        <v>44531</v>
      </c>
      <c r="C1429" s="1">
        <v>202112</v>
      </c>
      <c r="D1429" s="1">
        <v>2021</v>
      </c>
      <c r="E1429" s="1">
        <v>12</v>
      </c>
      <c r="F1429" s="4" t="s">
        <v>271</v>
      </c>
      <c r="G1429" s="4" t="s">
        <v>273</v>
      </c>
      <c r="H1429" s="1">
        <v>690</v>
      </c>
      <c r="I1429" s="4" t="s">
        <v>319</v>
      </c>
      <c r="J1429" s="1" t="s">
        <v>320</v>
      </c>
      <c r="K1429" s="1" t="s">
        <v>383</v>
      </c>
      <c r="L1429" s="1">
        <v>3</v>
      </c>
      <c r="M1429" s="1">
        <v>1</v>
      </c>
      <c r="N1429" s="1" t="s">
        <v>384</v>
      </c>
      <c r="O1429" s="1" t="s">
        <v>385</v>
      </c>
      <c r="P1429" s="1">
        <v>0</v>
      </c>
      <c r="Q1429" s="8">
        <v>428324</v>
      </c>
      <c r="R1429" s="8">
        <v>17031</v>
      </c>
      <c r="S1429" s="8">
        <v>59559</v>
      </c>
      <c r="T1429" s="8" t="s">
        <v>386</v>
      </c>
      <c r="U1429" s="9">
        <f>IF(R1429&gt;0,Q1429/R1429,"")</f>
        <v>25.14966825201104</v>
      </c>
      <c r="V1429" s="10">
        <f>SUMIFS(fct_world_monthly!$J$2:$J$361,fct_world_monthly!$C$2:$C$361,C1429,fct_world_monthly!$F$2:$F$361,F1429)</f>
        <v>24713548</v>
      </c>
      <c r="W1429" s="11">
        <f>IF(V1429&gt;0,Q1429/V1429,"")</f>
        <v>1.733154624338035E-2</v>
      </c>
      <c r="X1429" s="1" t="s">
        <v>232</v>
      </c>
      <c r="Y1429" s="1" t="s">
        <v>166</v>
      </c>
      <c r="Z1429" s="19">
        <f>IF(U1429="","",SUMIFS(Unit_Value_Review_QC!$K$10:$K$53,Unit_Value_Review_QC!$I$10:$I$53,"PARTNER|"&amp;F1429&amp;"|"&amp;I1429))</f>
        <v>24.149636282520802</v>
      </c>
      <c r="AA1429" s="20">
        <f>IFERROR(U1429/Z1429,"")</f>
        <v>1.0414098149467388</v>
      </c>
      <c r="AB1429" s="4" t="str">
        <f>IF(OR(N1429&lt;&gt;"REPORTED",U1429=""),"NOT_APPLICABLE",IF(OR(AA1429&lt;Unit_Value_Review_QC!$I$6,AA1429&gt;Unit_Value_Review_QC!$I$5),"REVIEW","WITHIN_BAND"))</f>
        <v>WITHIN_BAND</v>
      </c>
    </row>
    <row r="1430" spans="1:28">
      <c r="A1430" s="1" t="s">
        <v>1816</v>
      </c>
      <c r="B1430" s="6">
        <v>44531</v>
      </c>
      <c r="C1430" s="1">
        <v>202112</v>
      </c>
      <c r="D1430" s="1">
        <v>2021</v>
      </c>
      <c r="E1430" s="1">
        <v>12</v>
      </c>
      <c r="F1430" s="4" t="s">
        <v>271</v>
      </c>
      <c r="G1430" s="4" t="s">
        <v>273</v>
      </c>
      <c r="H1430" s="1">
        <v>696</v>
      </c>
      <c r="I1430" s="4" t="s">
        <v>322</v>
      </c>
      <c r="J1430" s="1" t="s">
        <v>323</v>
      </c>
      <c r="K1430" s="1" t="s">
        <v>383</v>
      </c>
      <c r="L1430" s="1">
        <v>3</v>
      </c>
      <c r="M1430" s="1">
        <v>1</v>
      </c>
      <c r="N1430" s="1" t="s">
        <v>384</v>
      </c>
      <c r="O1430" s="1" t="s">
        <v>385</v>
      </c>
      <c r="P1430" s="1">
        <v>0</v>
      </c>
      <c r="Q1430" s="8">
        <v>14549</v>
      </c>
      <c r="R1430" s="8">
        <v>1141</v>
      </c>
      <c r="S1430" s="8">
        <v>1859</v>
      </c>
      <c r="T1430" s="8" t="s">
        <v>386</v>
      </c>
      <c r="U1430" s="9">
        <f>IF(R1430&gt;0,Q1430/R1430,"")</f>
        <v>12.751095530236634</v>
      </c>
      <c r="V1430" s="10">
        <f>SUMIFS(fct_world_monthly!$J$2:$J$361,fct_world_monthly!$C$2:$C$361,C1430,fct_world_monthly!$F$2:$F$361,F1430)</f>
        <v>24713548</v>
      </c>
      <c r="W1430" s="11">
        <f>IF(V1430&gt;0,Q1430/V1430,"")</f>
        <v>5.8870543395873388E-4</v>
      </c>
      <c r="X1430" s="1" t="s">
        <v>232</v>
      </c>
      <c r="Y1430" s="1" t="s">
        <v>166</v>
      </c>
      <c r="Z1430" s="19">
        <f>IF(U1430="","",SUMIFS(Unit_Value_Review_QC!$K$10:$K$53,Unit_Value_Review_QC!$I$10:$I$53,"PARTNER|"&amp;F1430&amp;"|"&amp;I1430))</f>
        <v>19.130986055641273</v>
      </c>
      <c r="AA1430" s="20">
        <f>IFERROR(U1430/Z1430,"")</f>
        <v>0.66651533241155858</v>
      </c>
      <c r="AB1430" s="4" t="str">
        <f>IF(OR(N1430&lt;&gt;"REPORTED",U1430=""),"NOT_APPLICABLE",IF(OR(AA1430&lt;Unit_Value_Review_QC!$I$6,AA1430&gt;Unit_Value_Review_QC!$I$5),"REVIEW","WITHIN_BAND"))</f>
        <v>WITHIN_BAND</v>
      </c>
    </row>
    <row r="1431" spans="1:28">
      <c r="A1431" s="1" t="s">
        <v>1817</v>
      </c>
      <c r="B1431" s="6">
        <v>44531</v>
      </c>
      <c r="C1431" s="1">
        <v>202112</v>
      </c>
      <c r="D1431" s="1">
        <v>2021</v>
      </c>
      <c r="E1431" s="1">
        <v>12</v>
      </c>
      <c r="F1431" s="4" t="s">
        <v>271</v>
      </c>
      <c r="G1431" s="4" t="s">
        <v>273</v>
      </c>
      <c r="H1431" s="1">
        <v>720</v>
      </c>
      <c r="I1431" s="4" t="s">
        <v>325</v>
      </c>
      <c r="J1431" s="1" t="s">
        <v>326</v>
      </c>
      <c r="K1431" s="1" t="s">
        <v>383</v>
      </c>
      <c r="L1431" s="1">
        <v>3</v>
      </c>
      <c r="M1431" s="1">
        <v>1</v>
      </c>
      <c r="N1431" s="1" t="s">
        <v>384</v>
      </c>
      <c r="O1431" s="1" t="s">
        <v>385</v>
      </c>
      <c r="P1431" s="1">
        <v>0</v>
      </c>
      <c r="Q1431" s="8">
        <v>7057021</v>
      </c>
      <c r="R1431" s="8">
        <v>236194</v>
      </c>
      <c r="S1431" s="8">
        <v>642421</v>
      </c>
      <c r="T1431" s="8" t="s">
        <v>386</v>
      </c>
      <c r="U1431" s="9">
        <f>IF(R1431&gt;0,Q1431/R1431,"")</f>
        <v>29.878070569108445</v>
      </c>
      <c r="V1431" s="10">
        <f>SUMIFS(fct_world_monthly!$J$2:$J$361,fct_world_monthly!$C$2:$C$361,C1431,fct_world_monthly!$F$2:$F$361,F1431)</f>
        <v>24713548</v>
      </c>
      <c r="W1431" s="11">
        <f>IF(V1431&gt;0,Q1431/V1431,"")</f>
        <v>0.28555272597847947</v>
      </c>
      <c r="X1431" s="1" t="s">
        <v>232</v>
      </c>
      <c r="Y1431" s="1" t="s">
        <v>166</v>
      </c>
      <c r="Z1431" s="19">
        <f>IF(U1431="","",SUMIFS(Unit_Value_Review_QC!$K$10:$K$53,Unit_Value_Review_QC!$I$10:$I$53,"PARTNER|"&amp;F1431&amp;"|"&amp;I1431))</f>
        <v>27.635683246354834</v>
      </c>
      <c r="AA1431" s="20">
        <f>IFERROR(U1431/Z1431,"")</f>
        <v>1.0811410126091014</v>
      </c>
      <c r="AB1431" s="4" t="str">
        <f>IF(OR(N1431&lt;&gt;"REPORTED",U1431=""),"NOT_APPLICABLE",IF(OR(AA1431&lt;Unit_Value_Review_QC!$I$6,AA1431&gt;Unit_Value_Review_QC!$I$5),"REVIEW","WITHIN_BAND"))</f>
        <v>WITHIN_BAND</v>
      </c>
    </row>
    <row r="1432" spans="1:28">
      <c r="A1432" s="1" t="s">
        <v>1818</v>
      </c>
      <c r="B1432" s="6">
        <v>44531</v>
      </c>
      <c r="C1432" s="1">
        <v>202112</v>
      </c>
      <c r="D1432" s="1">
        <v>2021</v>
      </c>
      <c r="E1432" s="1">
        <v>12</v>
      </c>
      <c r="F1432" s="4" t="s">
        <v>278</v>
      </c>
      <c r="G1432" s="4" t="s">
        <v>279</v>
      </c>
      <c r="H1432" s="1">
        <v>52</v>
      </c>
      <c r="I1432" s="4" t="s">
        <v>296</v>
      </c>
      <c r="J1432" s="1" t="s">
        <v>297</v>
      </c>
      <c r="K1432" s="1" t="s">
        <v>383</v>
      </c>
      <c r="L1432" s="1">
        <v>3</v>
      </c>
      <c r="M1432" s="1">
        <v>1</v>
      </c>
      <c r="N1432" s="1" t="s">
        <v>384</v>
      </c>
      <c r="O1432" s="1" t="s">
        <v>385</v>
      </c>
      <c r="P1432" s="1">
        <v>0</v>
      </c>
      <c r="Q1432" s="8">
        <v>1190583</v>
      </c>
      <c r="R1432" s="8">
        <v>47801</v>
      </c>
      <c r="S1432" s="8">
        <v>148522</v>
      </c>
      <c r="T1432" s="8" t="s">
        <v>386</v>
      </c>
      <c r="U1432" s="9">
        <f>IF(R1432&gt;0,Q1432/R1432,"")</f>
        <v>24.907073073785067</v>
      </c>
      <c r="V1432" s="10">
        <f>SUMIFS(fct_world_monthly!$J$2:$J$361,fct_world_monthly!$C$2:$C$361,C1432,fct_world_monthly!$F$2:$F$361,F1432)</f>
        <v>18803768</v>
      </c>
      <c r="W1432" s="11">
        <f>IF(V1432&gt;0,Q1432/V1432,"")</f>
        <v>6.3316192797103224E-2</v>
      </c>
      <c r="X1432" s="1" t="s">
        <v>232</v>
      </c>
      <c r="Y1432" s="1" t="s">
        <v>166</v>
      </c>
      <c r="Z1432" s="19">
        <f>IF(U1432="","",SUMIFS(Unit_Value_Review_QC!$K$10:$K$53,Unit_Value_Review_QC!$I$10:$I$53,"PARTNER|"&amp;F1432&amp;"|"&amp;I1432))</f>
        <v>35.036766549381447</v>
      </c>
      <c r="AA1432" s="20">
        <f>IFERROR(U1432/Z1432,"")</f>
        <v>0.71088389502725924</v>
      </c>
      <c r="AB1432" s="4" t="str">
        <f>IF(OR(N1432&lt;&gt;"REPORTED",U1432=""),"NOT_APPLICABLE",IF(OR(AA1432&lt;Unit_Value_Review_QC!$I$6,AA1432&gt;Unit_Value_Review_QC!$I$5),"REVIEW","WITHIN_BAND"))</f>
        <v>WITHIN_BAND</v>
      </c>
    </row>
    <row r="1433" spans="1:28">
      <c r="A1433" s="1" t="s">
        <v>1819</v>
      </c>
      <c r="B1433" s="6">
        <v>44531</v>
      </c>
      <c r="C1433" s="1">
        <v>202112</v>
      </c>
      <c r="D1433" s="1">
        <v>2021</v>
      </c>
      <c r="E1433" s="1">
        <v>12</v>
      </c>
      <c r="F1433" s="4" t="s">
        <v>278</v>
      </c>
      <c r="G1433" s="4" t="s">
        <v>279</v>
      </c>
      <c r="H1433" s="1">
        <v>204</v>
      </c>
      <c r="I1433" s="4" t="s">
        <v>301</v>
      </c>
      <c r="J1433" s="1" t="s">
        <v>302</v>
      </c>
      <c r="K1433" s="1" t="s">
        <v>383</v>
      </c>
      <c r="L1433" s="1">
        <v>3</v>
      </c>
      <c r="M1433" s="1">
        <v>1</v>
      </c>
      <c r="N1433" s="1" t="s">
        <v>384</v>
      </c>
      <c r="O1433" s="1" t="s">
        <v>385</v>
      </c>
      <c r="P1433" s="1">
        <v>0</v>
      </c>
      <c r="Q1433" s="8">
        <v>103920</v>
      </c>
      <c r="R1433" s="8">
        <v>4093</v>
      </c>
      <c r="S1433" s="8">
        <v>14360</v>
      </c>
      <c r="T1433" s="8" t="s">
        <v>386</v>
      </c>
      <c r="U1433" s="9">
        <f>IF(R1433&gt;0,Q1433/R1433,"")</f>
        <v>25.389689714146105</v>
      </c>
      <c r="V1433" s="10">
        <f>SUMIFS(fct_world_monthly!$J$2:$J$361,fct_world_monthly!$C$2:$C$361,C1433,fct_world_monthly!$F$2:$F$361,F1433)</f>
        <v>18803768</v>
      </c>
      <c r="W1433" s="11">
        <f>IF(V1433&gt;0,Q1433/V1433,"")</f>
        <v>5.526551912361395E-3</v>
      </c>
      <c r="X1433" s="1" t="s">
        <v>232</v>
      </c>
      <c r="Y1433" s="1" t="s">
        <v>166</v>
      </c>
      <c r="Z1433" s="19">
        <f>IF(U1433="","",SUMIFS(Unit_Value_Review_QC!$K$10:$K$53,Unit_Value_Review_QC!$I$10:$I$53,"PARTNER|"&amp;F1433&amp;"|"&amp;I1433))</f>
        <v>33.195880622110131</v>
      </c>
      <c r="AA1433" s="20">
        <f>IFERROR(U1433/Z1433,"")</f>
        <v>0.76484459030242713</v>
      </c>
      <c r="AB1433" s="4" t="str">
        <f>IF(OR(N1433&lt;&gt;"REPORTED",U1433=""),"NOT_APPLICABLE",IF(OR(AA1433&lt;Unit_Value_Review_QC!$I$6,AA1433&gt;Unit_Value_Review_QC!$I$5),"REVIEW","WITHIN_BAND"))</f>
        <v>WITHIN_BAND</v>
      </c>
    </row>
    <row r="1434" spans="1:28">
      <c r="A1434" s="1" t="s">
        <v>1820</v>
      </c>
      <c r="B1434" s="6">
        <v>44531</v>
      </c>
      <c r="C1434" s="1">
        <v>202112</v>
      </c>
      <c r="D1434" s="1">
        <v>2021</v>
      </c>
      <c r="E1434" s="1">
        <v>12</v>
      </c>
      <c r="F1434" s="4" t="s">
        <v>278</v>
      </c>
      <c r="G1434" s="4" t="s">
        <v>279</v>
      </c>
      <c r="H1434" s="1">
        <v>662</v>
      </c>
      <c r="I1434" s="4" t="s">
        <v>304</v>
      </c>
      <c r="J1434" s="1" t="s">
        <v>305</v>
      </c>
      <c r="K1434" s="1" t="s">
        <v>383</v>
      </c>
      <c r="L1434" s="1">
        <v>3</v>
      </c>
      <c r="M1434" s="1">
        <v>1</v>
      </c>
      <c r="N1434" s="1" t="s">
        <v>384</v>
      </c>
      <c r="O1434" s="1" t="s">
        <v>385</v>
      </c>
      <c r="P1434" s="1">
        <v>0</v>
      </c>
      <c r="Q1434" s="8">
        <v>40628</v>
      </c>
      <c r="R1434" s="8">
        <v>2940</v>
      </c>
      <c r="S1434" s="8">
        <v>7446</v>
      </c>
      <c r="T1434" s="8" t="s">
        <v>386</v>
      </c>
      <c r="U1434" s="9">
        <f>IF(R1434&gt;0,Q1434/R1434,"")</f>
        <v>13.81904761904762</v>
      </c>
      <c r="V1434" s="10">
        <f>SUMIFS(fct_world_monthly!$J$2:$J$361,fct_world_monthly!$C$2:$C$361,C1434,fct_world_monthly!$F$2:$F$361,F1434)</f>
        <v>18803768</v>
      </c>
      <c r="W1434" s="11">
        <f>IF(V1434&gt;0,Q1434/V1434,"")</f>
        <v>2.1606307842130363E-3</v>
      </c>
      <c r="X1434" s="1" t="s">
        <v>232</v>
      </c>
      <c r="Y1434" s="1" t="s">
        <v>166</v>
      </c>
      <c r="Z1434" s="19">
        <f>IF(U1434="","",SUMIFS(Unit_Value_Review_QC!$K$10:$K$53,Unit_Value_Review_QC!$I$10:$I$53,"PARTNER|"&amp;F1434&amp;"|"&amp;I1434))</f>
        <v>11.552282298889692</v>
      </c>
      <c r="AA1434" s="20">
        <f>IFERROR(U1434/Z1434,"")</f>
        <v>1.1962179646852804</v>
      </c>
      <c r="AB1434" s="4" t="str">
        <f>IF(OR(N1434&lt;&gt;"REPORTED",U1434=""),"NOT_APPLICABLE",IF(OR(AA1434&lt;Unit_Value_Review_QC!$I$6,AA1434&gt;Unit_Value_Review_QC!$I$5),"REVIEW","WITHIN_BAND"))</f>
        <v>WITHIN_BAND</v>
      </c>
    </row>
    <row r="1435" spans="1:28">
      <c r="A1435" s="1" t="s">
        <v>1821</v>
      </c>
      <c r="B1435" s="6">
        <v>44531</v>
      </c>
      <c r="C1435" s="1">
        <v>202112</v>
      </c>
      <c r="D1435" s="1">
        <v>2021</v>
      </c>
      <c r="E1435" s="1">
        <v>12</v>
      </c>
      <c r="F1435" s="4" t="s">
        <v>278</v>
      </c>
      <c r="G1435" s="4" t="s">
        <v>279</v>
      </c>
      <c r="H1435" s="1">
        <v>664</v>
      </c>
      <c r="I1435" s="4" t="s">
        <v>307</v>
      </c>
      <c r="J1435" s="1" t="s">
        <v>308</v>
      </c>
      <c r="K1435" s="1" t="s">
        <v>383</v>
      </c>
      <c r="L1435" s="1">
        <v>3</v>
      </c>
      <c r="M1435" s="1">
        <v>1</v>
      </c>
      <c r="N1435" s="1" t="s">
        <v>384</v>
      </c>
      <c r="O1435" s="1" t="s">
        <v>385</v>
      </c>
      <c r="P1435" s="1">
        <v>0</v>
      </c>
      <c r="Q1435" s="8">
        <v>1909371</v>
      </c>
      <c r="R1435" s="8">
        <v>105844</v>
      </c>
      <c r="S1435" s="8">
        <v>293758</v>
      </c>
      <c r="T1435" s="8" t="s">
        <v>386</v>
      </c>
      <c r="U1435" s="9">
        <f>IF(R1435&gt;0,Q1435/R1435,"")</f>
        <v>18.039482634821056</v>
      </c>
      <c r="V1435" s="10">
        <f>SUMIFS(fct_world_monthly!$J$2:$J$361,fct_world_monthly!$C$2:$C$361,C1435,fct_world_monthly!$F$2:$F$361,F1435)</f>
        <v>18803768</v>
      </c>
      <c r="W1435" s="11">
        <f>IF(V1435&gt;0,Q1435/V1435,"")</f>
        <v>0.10154193563758072</v>
      </c>
      <c r="X1435" s="1" t="s">
        <v>232</v>
      </c>
      <c r="Y1435" s="1" t="s">
        <v>166</v>
      </c>
      <c r="Z1435" s="19">
        <f>IF(U1435="","",SUMIFS(Unit_Value_Review_QC!$K$10:$K$53,Unit_Value_Review_QC!$I$10:$I$53,"PARTNER|"&amp;F1435&amp;"|"&amp;I1435))</f>
        <v>20.753901094655859</v>
      </c>
      <c r="AA1435" s="20">
        <f>IFERROR(U1435/Z1435,"")</f>
        <v>0.86920924179725578</v>
      </c>
      <c r="AB1435" s="4" t="str">
        <f>IF(OR(N1435&lt;&gt;"REPORTED",U1435=""),"NOT_APPLICABLE",IF(OR(AA1435&lt;Unit_Value_Review_QC!$I$6,AA1435&gt;Unit_Value_Review_QC!$I$5),"REVIEW","WITHIN_BAND"))</f>
        <v>WITHIN_BAND</v>
      </c>
    </row>
    <row r="1436" spans="1:28">
      <c r="A1436" s="1" t="s">
        <v>1822</v>
      </c>
      <c r="B1436" s="6">
        <v>44531</v>
      </c>
      <c r="C1436" s="1">
        <v>202112</v>
      </c>
      <c r="D1436" s="1">
        <v>2021</v>
      </c>
      <c r="E1436" s="1">
        <v>12</v>
      </c>
      <c r="F1436" s="4" t="s">
        <v>278</v>
      </c>
      <c r="G1436" s="4" t="s">
        <v>279</v>
      </c>
      <c r="H1436" s="1">
        <v>666</v>
      </c>
      <c r="I1436" s="4" t="s">
        <v>310</v>
      </c>
      <c r="J1436" s="1" t="s">
        <v>311</v>
      </c>
      <c r="K1436" s="1" t="s">
        <v>383</v>
      </c>
      <c r="L1436" s="1">
        <v>3</v>
      </c>
      <c r="M1436" s="1">
        <v>1</v>
      </c>
      <c r="N1436" s="1" t="s">
        <v>384</v>
      </c>
      <c r="O1436" s="1" t="s">
        <v>385</v>
      </c>
      <c r="P1436" s="1">
        <v>0</v>
      </c>
      <c r="Q1436" s="8">
        <v>3985610</v>
      </c>
      <c r="R1436" s="8">
        <v>267516</v>
      </c>
      <c r="S1436" s="8">
        <v>805519</v>
      </c>
      <c r="T1436" s="8" t="s">
        <v>386</v>
      </c>
      <c r="U1436" s="9">
        <f>IF(R1436&gt;0,Q1436/R1436,"")</f>
        <v>14.898585505166047</v>
      </c>
      <c r="V1436" s="10">
        <f>SUMIFS(fct_world_monthly!$J$2:$J$361,fct_world_monthly!$C$2:$C$361,C1436,fct_world_monthly!$F$2:$F$361,F1436)</f>
        <v>18803768</v>
      </c>
      <c r="W1436" s="11">
        <f>IF(V1436&gt;0,Q1436/V1436,"")</f>
        <v>0.21195805010995669</v>
      </c>
      <c r="X1436" s="1" t="s">
        <v>232</v>
      </c>
      <c r="Y1436" s="1" t="s">
        <v>166</v>
      </c>
      <c r="Z1436" s="19">
        <f>IF(U1436="","",SUMIFS(Unit_Value_Review_QC!$K$10:$K$53,Unit_Value_Review_QC!$I$10:$I$53,"PARTNER|"&amp;F1436&amp;"|"&amp;I1436))</f>
        <v>16.653214733323903</v>
      </c>
      <c r="AA1436" s="20">
        <f>IFERROR(U1436/Z1436,"")</f>
        <v>0.89463720631388022</v>
      </c>
      <c r="AB1436" s="4" t="str">
        <f>IF(OR(N1436&lt;&gt;"REPORTED",U1436=""),"NOT_APPLICABLE",IF(OR(AA1436&lt;Unit_Value_Review_QC!$I$6,AA1436&gt;Unit_Value_Review_QC!$I$5),"REVIEW","WITHIN_BAND"))</f>
        <v>WITHIN_BAND</v>
      </c>
    </row>
    <row r="1437" spans="1:28">
      <c r="A1437" s="1" t="s">
        <v>1823</v>
      </c>
      <c r="B1437" s="6">
        <v>44531</v>
      </c>
      <c r="C1437" s="1">
        <v>202112</v>
      </c>
      <c r="D1437" s="1">
        <v>2021</v>
      </c>
      <c r="E1437" s="1">
        <v>12</v>
      </c>
      <c r="F1437" s="4" t="s">
        <v>278</v>
      </c>
      <c r="G1437" s="4" t="s">
        <v>279</v>
      </c>
      <c r="H1437" s="1">
        <v>669</v>
      </c>
      <c r="I1437" s="4" t="s">
        <v>313</v>
      </c>
      <c r="J1437" s="1" t="s">
        <v>314</v>
      </c>
      <c r="K1437" s="1" t="s">
        <v>383</v>
      </c>
      <c r="L1437" s="1">
        <v>3</v>
      </c>
      <c r="M1437" s="1">
        <v>1</v>
      </c>
      <c r="N1437" s="1" t="s">
        <v>384</v>
      </c>
      <c r="O1437" s="1" t="s">
        <v>385</v>
      </c>
      <c r="P1437" s="1">
        <v>0</v>
      </c>
      <c r="Q1437" s="8">
        <v>172786</v>
      </c>
      <c r="R1437" s="8">
        <v>9578</v>
      </c>
      <c r="S1437" s="8">
        <v>20052</v>
      </c>
      <c r="T1437" s="8" t="s">
        <v>386</v>
      </c>
      <c r="U1437" s="9">
        <f>IF(R1437&gt;0,Q1437/R1437,"")</f>
        <v>18.039883065358111</v>
      </c>
      <c r="V1437" s="10">
        <f>SUMIFS(fct_world_monthly!$J$2:$J$361,fct_world_monthly!$C$2:$C$361,C1437,fct_world_monthly!$F$2:$F$361,F1437)</f>
        <v>18803768</v>
      </c>
      <c r="W1437" s="11">
        <f>IF(V1437&gt;0,Q1437/V1437,"")</f>
        <v>9.1889029900815624E-3</v>
      </c>
      <c r="X1437" s="1" t="s">
        <v>232</v>
      </c>
      <c r="Y1437" s="1" t="s">
        <v>166</v>
      </c>
      <c r="Z1437" s="19">
        <f>IF(U1437="","",SUMIFS(Unit_Value_Review_QC!$K$10:$K$53,Unit_Value_Review_QC!$I$10:$I$53,"PARTNER|"&amp;F1437&amp;"|"&amp;I1437))</f>
        <v>20.668787815742178</v>
      </c>
      <c r="AA1437" s="20">
        <f>IFERROR(U1437/Z1437,"")</f>
        <v>0.8728079859438207</v>
      </c>
      <c r="AB1437" s="4" t="str">
        <f>IF(OR(N1437&lt;&gt;"REPORTED",U1437=""),"NOT_APPLICABLE",IF(OR(AA1437&lt;Unit_Value_Review_QC!$I$6,AA1437&gt;Unit_Value_Review_QC!$I$5),"REVIEW","WITHIN_BAND"))</f>
        <v>WITHIN_BAND</v>
      </c>
    </row>
    <row r="1438" spans="1:28">
      <c r="A1438" s="1" t="s">
        <v>1824</v>
      </c>
      <c r="B1438" s="6">
        <v>44531</v>
      </c>
      <c r="C1438" s="1">
        <v>202112</v>
      </c>
      <c r="D1438" s="1">
        <v>2021</v>
      </c>
      <c r="E1438" s="1">
        <v>12</v>
      </c>
      <c r="F1438" s="4" t="s">
        <v>278</v>
      </c>
      <c r="G1438" s="4" t="s">
        <v>279</v>
      </c>
      <c r="H1438" s="1">
        <v>676</v>
      </c>
      <c r="I1438" s="4" t="s">
        <v>316</v>
      </c>
      <c r="J1438" s="1" t="s">
        <v>317</v>
      </c>
      <c r="K1438" s="1" t="s">
        <v>383</v>
      </c>
      <c r="L1438" s="1">
        <v>3</v>
      </c>
      <c r="M1438" s="1">
        <v>1</v>
      </c>
      <c r="N1438" s="1" t="s">
        <v>384</v>
      </c>
      <c r="O1438" s="1" t="s">
        <v>385</v>
      </c>
      <c r="P1438" s="1">
        <v>0</v>
      </c>
      <c r="Q1438" s="8">
        <v>50841</v>
      </c>
      <c r="R1438" s="8">
        <v>2614</v>
      </c>
      <c r="S1438" s="8">
        <v>9088</v>
      </c>
      <c r="T1438" s="8" t="s">
        <v>386</v>
      </c>
      <c r="U1438" s="9">
        <f>IF(R1438&gt;0,Q1438/R1438,"")</f>
        <v>19.449502677888294</v>
      </c>
      <c r="V1438" s="10">
        <f>SUMIFS(fct_world_monthly!$J$2:$J$361,fct_world_monthly!$C$2:$C$361,C1438,fct_world_monthly!$F$2:$F$361,F1438)</f>
        <v>18803768</v>
      </c>
      <c r="W1438" s="11">
        <f>IF(V1438&gt;0,Q1438/V1438,"")</f>
        <v>2.7037666067779606E-3</v>
      </c>
      <c r="X1438" s="1" t="s">
        <v>232</v>
      </c>
      <c r="Y1438" s="1" t="s">
        <v>166</v>
      </c>
      <c r="Z1438" s="19">
        <f>IF(U1438="","",SUMIFS(Unit_Value_Review_QC!$K$10:$K$53,Unit_Value_Review_QC!$I$10:$I$53,"PARTNER|"&amp;F1438&amp;"|"&amp;I1438))</f>
        <v>22.71683967704729</v>
      </c>
      <c r="AA1438" s="20">
        <f>IFERROR(U1438/Z1438,"")</f>
        <v>0.85617114679643325</v>
      </c>
      <c r="AB1438" s="4" t="str">
        <f>IF(OR(N1438&lt;&gt;"REPORTED",U1438=""),"NOT_APPLICABLE",IF(OR(AA1438&lt;Unit_Value_Review_QC!$I$6,AA1438&gt;Unit_Value_Review_QC!$I$5),"REVIEW","WITHIN_BAND"))</f>
        <v>WITHIN_BAND</v>
      </c>
    </row>
    <row r="1439" spans="1:28">
      <c r="A1439" s="1" t="s">
        <v>1825</v>
      </c>
      <c r="B1439" s="6">
        <v>44531</v>
      </c>
      <c r="C1439" s="1">
        <v>202112</v>
      </c>
      <c r="D1439" s="1">
        <v>2021</v>
      </c>
      <c r="E1439" s="1">
        <v>12</v>
      </c>
      <c r="F1439" s="4" t="s">
        <v>278</v>
      </c>
      <c r="G1439" s="4" t="s">
        <v>279</v>
      </c>
      <c r="H1439" s="1">
        <v>690</v>
      </c>
      <c r="I1439" s="4" t="s">
        <v>319</v>
      </c>
      <c r="J1439" s="1" t="s">
        <v>320</v>
      </c>
      <c r="K1439" s="1" t="s">
        <v>383</v>
      </c>
      <c r="L1439" s="1">
        <v>3</v>
      </c>
      <c r="M1439" s="1">
        <v>1</v>
      </c>
      <c r="N1439" s="1" t="s">
        <v>384</v>
      </c>
      <c r="O1439" s="1" t="s">
        <v>385</v>
      </c>
      <c r="P1439" s="1">
        <v>0</v>
      </c>
      <c r="Q1439" s="8">
        <v>539466</v>
      </c>
      <c r="R1439" s="8">
        <v>34797</v>
      </c>
      <c r="S1439" s="8">
        <v>62539</v>
      </c>
      <c r="T1439" s="8" t="s">
        <v>386</v>
      </c>
      <c r="U1439" s="9">
        <f>IF(R1439&gt;0,Q1439/R1439,"")</f>
        <v>15.503233037330805</v>
      </c>
      <c r="V1439" s="10">
        <f>SUMIFS(fct_world_monthly!$J$2:$J$361,fct_world_monthly!$C$2:$C$361,C1439,fct_world_monthly!$F$2:$F$361,F1439)</f>
        <v>18803768</v>
      </c>
      <c r="W1439" s="11">
        <f>IF(V1439&gt;0,Q1439/V1439,"")</f>
        <v>2.868924994182017E-2</v>
      </c>
      <c r="X1439" s="1" t="s">
        <v>232</v>
      </c>
      <c r="Y1439" s="1" t="s">
        <v>166</v>
      </c>
      <c r="Z1439" s="19">
        <f>IF(U1439="","",SUMIFS(Unit_Value_Review_QC!$K$10:$K$53,Unit_Value_Review_QC!$I$10:$I$53,"PARTNER|"&amp;F1439&amp;"|"&amp;I1439))</f>
        <v>28.158453665195097</v>
      </c>
      <c r="AA1439" s="20">
        <f>IFERROR(U1439/Z1439,"")</f>
        <v>0.55057117914444931</v>
      </c>
      <c r="AB1439" s="4" t="str">
        <f>IF(OR(N1439&lt;&gt;"REPORTED",U1439=""),"NOT_APPLICABLE",IF(OR(AA1439&lt;Unit_Value_Review_QC!$I$6,AA1439&gt;Unit_Value_Review_QC!$I$5),"REVIEW","WITHIN_BAND"))</f>
        <v>WITHIN_BAND</v>
      </c>
    </row>
    <row r="1440" spans="1:28">
      <c r="A1440" s="1" t="s">
        <v>1826</v>
      </c>
      <c r="B1440" s="6">
        <v>44531</v>
      </c>
      <c r="C1440" s="1">
        <v>202112</v>
      </c>
      <c r="D1440" s="1">
        <v>2021</v>
      </c>
      <c r="E1440" s="1">
        <v>12</v>
      </c>
      <c r="F1440" s="4" t="s">
        <v>278</v>
      </c>
      <c r="G1440" s="4" t="s">
        <v>279</v>
      </c>
      <c r="H1440" s="1">
        <v>696</v>
      </c>
      <c r="I1440" s="4" t="s">
        <v>322</v>
      </c>
      <c r="J1440" s="1" t="s">
        <v>323</v>
      </c>
      <c r="K1440" s="1" t="s">
        <v>383</v>
      </c>
      <c r="L1440" s="1">
        <v>3</v>
      </c>
      <c r="M1440" s="1">
        <v>1</v>
      </c>
      <c r="N1440" s="1" t="s">
        <v>384</v>
      </c>
      <c r="O1440" s="1" t="s">
        <v>385</v>
      </c>
      <c r="P1440" s="1">
        <v>0</v>
      </c>
      <c r="Q1440" s="8">
        <v>525783</v>
      </c>
      <c r="R1440" s="8">
        <v>19788</v>
      </c>
      <c r="S1440" s="8">
        <v>51612</v>
      </c>
      <c r="T1440" s="8" t="s">
        <v>386</v>
      </c>
      <c r="U1440" s="9">
        <f>IF(R1440&gt;0,Q1440/R1440,"")</f>
        <v>26.570800485142509</v>
      </c>
      <c r="V1440" s="10">
        <f>SUMIFS(fct_world_monthly!$J$2:$J$361,fct_world_monthly!$C$2:$C$361,C1440,fct_world_monthly!$F$2:$F$361,F1440)</f>
        <v>18803768</v>
      </c>
      <c r="W1440" s="11">
        <f>IF(V1440&gt;0,Q1440/V1440,"")</f>
        <v>2.796157663719314E-2</v>
      </c>
      <c r="X1440" s="1" t="s">
        <v>232</v>
      </c>
      <c r="Y1440" s="1" t="s">
        <v>166</v>
      </c>
      <c r="Z1440" s="19">
        <f>IF(U1440="","",SUMIFS(Unit_Value_Review_QC!$K$10:$K$53,Unit_Value_Review_QC!$I$10:$I$53,"PARTNER|"&amp;F1440&amp;"|"&amp;I1440))</f>
        <v>25.266638688646662</v>
      </c>
      <c r="AA1440" s="20">
        <f>IFERROR(U1440/Z1440,"")</f>
        <v>1.0516159593908256</v>
      </c>
      <c r="AB1440" s="4" t="str">
        <f>IF(OR(N1440&lt;&gt;"REPORTED",U1440=""),"NOT_APPLICABLE",IF(OR(AA1440&lt;Unit_Value_Review_QC!$I$6,AA1440&gt;Unit_Value_Review_QC!$I$5),"REVIEW","WITHIN_BAND"))</f>
        <v>WITHIN_BAND</v>
      </c>
    </row>
    <row r="1441" spans="1:28">
      <c r="A1441" s="1" t="s">
        <v>1827</v>
      </c>
      <c r="B1441" s="6">
        <v>44531</v>
      </c>
      <c r="C1441" s="1">
        <v>202112</v>
      </c>
      <c r="D1441" s="1">
        <v>2021</v>
      </c>
      <c r="E1441" s="1">
        <v>12</v>
      </c>
      <c r="F1441" s="4" t="s">
        <v>278</v>
      </c>
      <c r="G1441" s="4" t="s">
        <v>279</v>
      </c>
      <c r="H1441" s="1">
        <v>720</v>
      </c>
      <c r="I1441" s="4" t="s">
        <v>325</v>
      </c>
      <c r="J1441" s="1" t="s">
        <v>326</v>
      </c>
      <c r="K1441" s="1" t="s">
        <v>383</v>
      </c>
      <c r="L1441" s="1">
        <v>3</v>
      </c>
      <c r="M1441" s="1">
        <v>1</v>
      </c>
      <c r="N1441" s="1" t="s">
        <v>384</v>
      </c>
      <c r="O1441" s="1" t="s">
        <v>385</v>
      </c>
      <c r="P1441" s="1">
        <v>0</v>
      </c>
      <c r="Q1441" s="8">
        <v>1473199</v>
      </c>
      <c r="R1441" s="8">
        <v>58918</v>
      </c>
      <c r="S1441" s="8">
        <v>166392</v>
      </c>
      <c r="T1441" s="8" t="s">
        <v>386</v>
      </c>
      <c r="U1441" s="9">
        <f>IF(R1441&gt;0,Q1441/R1441,"")</f>
        <v>25.004226212702399</v>
      </c>
      <c r="V1441" s="10">
        <f>SUMIFS(fct_world_monthly!$J$2:$J$361,fct_world_monthly!$C$2:$C$361,C1441,fct_world_monthly!$F$2:$F$361,F1441)</f>
        <v>18803768</v>
      </c>
      <c r="W1441" s="11">
        <f>IF(V1441&gt;0,Q1441/V1441,"")</f>
        <v>7.8345946408187969E-2</v>
      </c>
      <c r="X1441" s="1" t="s">
        <v>232</v>
      </c>
      <c r="Y1441" s="1" t="s">
        <v>166</v>
      </c>
      <c r="Z1441" s="19">
        <f>IF(U1441="","",SUMIFS(Unit_Value_Review_QC!$K$10:$K$53,Unit_Value_Review_QC!$I$10:$I$53,"PARTNER|"&amp;F1441&amp;"|"&amp;I1441))</f>
        <v>23.211497613909994</v>
      </c>
      <c r="AA1441" s="20">
        <f>IFERROR(U1441/Z1441,"")</f>
        <v>1.0772345080275247</v>
      </c>
      <c r="AB1441" s="4" t="str">
        <f>IF(OR(N1441&lt;&gt;"REPORTED",U1441=""),"NOT_APPLICABLE",IF(OR(AA1441&lt;Unit_Value_Review_QC!$I$6,AA1441&gt;Unit_Value_Review_QC!$I$5),"REVIEW","WITHIN_BAND"))</f>
        <v>WITHIN_BAND</v>
      </c>
    </row>
    <row r="1442" spans="1:28">
      <c r="A1442" s="1" t="s">
        <v>1828</v>
      </c>
      <c r="B1442" s="6">
        <v>44562</v>
      </c>
      <c r="C1442" s="1">
        <v>202201</v>
      </c>
      <c r="D1442" s="1">
        <v>2022</v>
      </c>
      <c r="E1442" s="1">
        <v>1</v>
      </c>
      <c r="F1442" s="4" t="s">
        <v>256</v>
      </c>
      <c r="G1442" s="4" t="s">
        <v>258</v>
      </c>
      <c r="H1442" s="1">
        <v>52</v>
      </c>
      <c r="I1442" s="4" t="s">
        <v>296</v>
      </c>
      <c r="J1442" s="1" t="s">
        <v>297</v>
      </c>
      <c r="K1442" s="1" t="s">
        <v>383</v>
      </c>
      <c r="L1442" s="1">
        <v>3</v>
      </c>
      <c r="M1442" s="1">
        <v>1</v>
      </c>
      <c r="N1442" s="1" t="s">
        <v>384</v>
      </c>
      <c r="O1442" s="1" t="s">
        <v>385</v>
      </c>
      <c r="P1442" s="1">
        <v>0</v>
      </c>
      <c r="Q1442" s="8">
        <v>8907476</v>
      </c>
      <c r="R1442" s="8">
        <v>478060</v>
      </c>
      <c r="S1442" s="8">
        <v>2287398</v>
      </c>
      <c r="T1442" s="8" t="s">
        <v>386</v>
      </c>
      <c r="U1442" s="9">
        <f>IF(R1442&gt;0,Q1442/R1442,"")</f>
        <v>18.632548215705143</v>
      </c>
      <c r="V1442" s="10">
        <f>SUMIFS(fct_world_monthly!$J$2:$J$361,fct_world_monthly!$C$2:$C$361,C1442,fct_world_monthly!$F$2:$F$361,F1442)</f>
        <v>105323654</v>
      </c>
      <c r="W1442" s="11">
        <f>IF(V1442&gt;0,Q1442/V1442,"")</f>
        <v>8.4572417132432562E-2</v>
      </c>
      <c r="X1442" s="1" t="s">
        <v>232</v>
      </c>
      <c r="Y1442" s="1" t="s">
        <v>166</v>
      </c>
      <c r="Z1442" s="19">
        <f>IF(U1442="","",SUMIFS(Unit_Value_Review_QC!$K$10:$K$53,Unit_Value_Review_QC!$I$10:$I$53,"PARTNER|"&amp;F1442&amp;"|"&amp;I1442))</f>
        <v>20.461444760337919</v>
      </c>
      <c r="AA1442" s="20">
        <f>IFERROR(U1442/Z1442,"")</f>
        <v>0.91061742872732643</v>
      </c>
      <c r="AB1442" s="4" t="str">
        <f>IF(OR(N1442&lt;&gt;"REPORTED",U1442=""),"NOT_APPLICABLE",IF(OR(AA1442&lt;Unit_Value_Review_QC!$I$6,AA1442&gt;Unit_Value_Review_QC!$I$5),"REVIEW","WITHIN_BAND"))</f>
        <v>WITHIN_BAND</v>
      </c>
    </row>
    <row r="1443" spans="1:28">
      <c r="A1443" s="1" t="s">
        <v>1829</v>
      </c>
      <c r="B1443" s="6">
        <v>44562</v>
      </c>
      <c r="C1443" s="1">
        <v>202201</v>
      </c>
      <c r="D1443" s="1">
        <v>2022</v>
      </c>
      <c r="E1443" s="1">
        <v>1</v>
      </c>
      <c r="F1443" s="4" t="s">
        <v>256</v>
      </c>
      <c r="G1443" s="4" t="s">
        <v>258</v>
      </c>
      <c r="H1443" s="1">
        <v>204</v>
      </c>
      <c r="I1443" s="4" t="s">
        <v>301</v>
      </c>
      <c r="J1443" s="1" t="s">
        <v>302</v>
      </c>
      <c r="K1443" s="1" t="s">
        <v>383</v>
      </c>
      <c r="L1443" s="1">
        <v>3</v>
      </c>
      <c r="M1443" s="1">
        <v>1</v>
      </c>
      <c r="N1443" s="1" t="s">
        <v>384</v>
      </c>
      <c r="O1443" s="1" t="s">
        <v>385</v>
      </c>
      <c r="P1443" s="1">
        <v>0</v>
      </c>
      <c r="Q1443" s="8">
        <v>340399</v>
      </c>
      <c r="R1443" s="8">
        <v>47287</v>
      </c>
      <c r="S1443" s="8">
        <v>315459</v>
      </c>
      <c r="T1443" s="8" t="s">
        <v>386</v>
      </c>
      <c r="U1443" s="9">
        <f>IF(R1443&gt;0,Q1443/R1443,"")</f>
        <v>7.1985746611119339</v>
      </c>
      <c r="V1443" s="10">
        <f>SUMIFS(fct_world_monthly!$J$2:$J$361,fct_world_monthly!$C$2:$C$361,C1443,fct_world_monthly!$F$2:$F$361,F1443)</f>
        <v>105323654</v>
      </c>
      <c r="W1443" s="11">
        <f>IF(V1443&gt;0,Q1443/V1443,"")</f>
        <v>3.2319330660518101E-3</v>
      </c>
      <c r="X1443" s="1" t="s">
        <v>232</v>
      </c>
      <c r="Y1443" s="1" t="s">
        <v>166</v>
      </c>
      <c r="Z1443" s="19">
        <f>IF(U1443="","",SUMIFS(Unit_Value_Review_QC!$K$10:$K$53,Unit_Value_Review_QC!$I$10:$I$53,"PARTNER|"&amp;F1443&amp;"|"&amp;I1443))</f>
        <v>7.8392981154747989</v>
      </c>
      <c r="AA1443" s="20">
        <f>IFERROR(U1443/Z1443,"")</f>
        <v>0.918267752428234</v>
      </c>
      <c r="AB1443" s="4" t="str">
        <f>IF(OR(N1443&lt;&gt;"REPORTED",U1443=""),"NOT_APPLICABLE",IF(OR(AA1443&lt;Unit_Value_Review_QC!$I$6,AA1443&gt;Unit_Value_Review_QC!$I$5),"REVIEW","WITHIN_BAND"))</f>
        <v>WITHIN_BAND</v>
      </c>
    </row>
    <row r="1444" spans="1:28">
      <c r="A1444" s="1" t="s">
        <v>1830</v>
      </c>
      <c r="B1444" s="6">
        <v>44562</v>
      </c>
      <c r="C1444" s="1">
        <v>202201</v>
      </c>
      <c r="D1444" s="1">
        <v>2022</v>
      </c>
      <c r="E1444" s="1">
        <v>1</v>
      </c>
      <c r="F1444" s="4" t="s">
        <v>256</v>
      </c>
      <c r="G1444" s="4" t="s">
        <v>258</v>
      </c>
      <c r="H1444" s="1">
        <v>662</v>
      </c>
      <c r="I1444" s="4" t="s">
        <v>304</v>
      </c>
      <c r="J1444" s="1" t="s">
        <v>305</v>
      </c>
      <c r="K1444" s="1" t="s">
        <v>383</v>
      </c>
      <c r="L1444" s="1">
        <v>3</v>
      </c>
      <c r="M1444" s="1">
        <v>1</v>
      </c>
      <c r="N1444" s="1" t="s">
        <v>384</v>
      </c>
      <c r="O1444" s="1" t="s">
        <v>385</v>
      </c>
      <c r="P1444" s="1">
        <v>0</v>
      </c>
      <c r="Q1444" s="8">
        <v>2596457</v>
      </c>
      <c r="R1444" s="8">
        <v>253234</v>
      </c>
      <c r="S1444" s="8">
        <v>896814</v>
      </c>
      <c r="T1444" s="8" t="s">
        <v>386</v>
      </c>
      <c r="U1444" s="9">
        <f>IF(R1444&gt;0,Q1444/R1444,"")</f>
        <v>10.253192699242598</v>
      </c>
      <c r="V1444" s="10">
        <f>SUMIFS(fct_world_monthly!$J$2:$J$361,fct_world_monthly!$C$2:$C$361,C1444,fct_world_monthly!$F$2:$F$361,F1444)</f>
        <v>105323654</v>
      </c>
      <c r="W1444" s="11">
        <f>IF(V1444&gt;0,Q1444/V1444,"")</f>
        <v>2.4652173575367978E-2</v>
      </c>
      <c r="X1444" s="1" t="s">
        <v>232</v>
      </c>
      <c r="Y1444" s="1" t="s">
        <v>166</v>
      </c>
      <c r="Z1444" s="19">
        <f>IF(U1444="","",SUMIFS(Unit_Value_Review_QC!$K$10:$K$53,Unit_Value_Review_QC!$I$10:$I$53,"PARTNER|"&amp;F1444&amp;"|"&amp;I1444))</f>
        <v>10.235891461787936</v>
      </c>
      <c r="AA1444" s="20">
        <f>IFERROR(U1444/Z1444,"")</f>
        <v>1.0016902521406417</v>
      </c>
      <c r="AB1444" s="4" t="str">
        <f>IF(OR(N1444&lt;&gt;"REPORTED",U1444=""),"NOT_APPLICABLE",IF(OR(AA1444&lt;Unit_Value_Review_QC!$I$6,AA1444&gt;Unit_Value_Review_QC!$I$5),"REVIEW","WITHIN_BAND"))</f>
        <v>WITHIN_BAND</v>
      </c>
    </row>
    <row r="1445" spans="1:28">
      <c r="A1445" s="1" t="s">
        <v>1831</v>
      </c>
      <c r="B1445" s="6">
        <v>44562</v>
      </c>
      <c r="C1445" s="1">
        <v>202201</v>
      </c>
      <c r="D1445" s="1">
        <v>2022</v>
      </c>
      <c r="E1445" s="1">
        <v>1</v>
      </c>
      <c r="F1445" s="4" t="s">
        <v>256</v>
      </c>
      <c r="G1445" s="4" t="s">
        <v>258</v>
      </c>
      <c r="H1445" s="1">
        <v>664</v>
      </c>
      <c r="I1445" s="4" t="s">
        <v>307</v>
      </c>
      <c r="J1445" s="1" t="s">
        <v>308</v>
      </c>
      <c r="K1445" s="1" t="s">
        <v>383</v>
      </c>
      <c r="L1445" s="1">
        <v>3</v>
      </c>
      <c r="M1445" s="1">
        <v>1</v>
      </c>
      <c r="N1445" s="1" t="s">
        <v>384</v>
      </c>
      <c r="O1445" s="1" t="s">
        <v>385</v>
      </c>
      <c r="P1445" s="1">
        <v>0</v>
      </c>
      <c r="Q1445" s="8">
        <v>6815720</v>
      </c>
      <c r="R1445" s="8">
        <v>496625</v>
      </c>
      <c r="S1445" s="8">
        <v>2995726</v>
      </c>
      <c r="T1445" s="8" t="s">
        <v>386</v>
      </c>
      <c r="U1445" s="9">
        <f>IF(R1445&gt;0,Q1445/R1445,"")</f>
        <v>13.724077523282155</v>
      </c>
      <c r="V1445" s="10">
        <f>SUMIFS(fct_world_monthly!$J$2:$J$361,fct_world_monthly!$C$2:$C$361,C1445,fct_world_monthly!$F$2:$F$361,F1445)</f>
        <v>105323654</v>
      </c>
      <c r="W1445" s="11">
        <f>IF(V1445&gt;0,Q1445/V1445,"")</f>
        <v>6.4712149086661952E-2</v>
      </c>
      <c r="X1445" s="1" t="s">
        <v>232</v>
      </c>
      <c r="Y1445" s="1" t="s">
        <v>166</v>
      </c>
      <c r="Z1445" s="19">
        <f>IF(U1445="","",SUMIFS(Unit_Value_Review_QC!$K$10:$K$53,Unit_Value_Review_QC!$I$10:$I$53,"PARTNER|"&amp;F1445&amp;"|"&amp;I1445))</f>
        <v>13.594059812928137</v>
      </c>
      <c r="AA1445" s="20">
        <f>IFERROR(U1445/Z1445,"")</f>
        <v>1.0095643032429775</v>
      </c>
      <c r="AB1445" s="4" t="str">
        <f>IF(OR(N1445&lt;&gt;"REPORTED",U1445=""),"NOT_APPLICABLE",IF(OR(AA1445&lt;Unit_Value_Review_QC!$I$6,AA1445&gt;Unit_Value_Review_QC!$I$5),"REVIEW","WITHIN_BAND"))</f>
        <v>WITHIN_BAND</v>
      </c>
    </row>
    <row r="1446" spans="1:28">
      <c r="A1446" s="1" t="s">
        <v>1832</v>
      </c>
      <c r="B1446" s="6">
        <v>44562</v>
      </c>
      <c r="C1446" s="1">
        <v>202201</v>
      </c>
      <c r="D1446" s="1">
        <v>2022</v>
      </c>
      <c r="E1446" s="1">
        <v>1</v>
      </c>
      <c r="F1446" s="4" t="s">
        <v>256</v>
      </c>
      <c r="G1446" s="4" t="s">
        <v>258</v>
      </c>
      <c r="H1446" s="1">
        <v>666</v>
      </c>
      <c r="I1446" s="4" t="s">
        <v>310</v>
      </c>
      <c r="J1446" s="1" t="s">
        <v>311</v>
      </c>
      <c r="K1446" s="1" t="s">
        <v>383</v>
      </c>
      <c r="L1446" s="1">
        <v>3</v>
      </c>
      <c r="M1446" s="1">
        <v>1</v>
      </c>
      <c r="N1446" s="1" t="s">
        <v>384</v>
      </c>
      <c r="O1446" s="1" t="s">
        <v>385</v>
      </c>
      <c r="P1446" s="1">
        <v>0</v>
      </c>
      <c r="Q1446" s="8">
        <v>34138382</v>
      </c>
      <c r="R1446" s="8">
        <v>3409058</v>
      </c>
      <c r="S1446" s="8">
        <v>22096700</v>
      </c>
      <c r="T1446" s="8" t="s">
        <v>386</v>
      </c>
      <c r="U1446" s="9">
        <f>IF(R1446&gt;0,Q1446/R1446,"")</f>
        <v>10.014022055359574</v>
      </c>
      <c r="V1446" s="10">
        <f>SUMIFS(fct_world_monthly!$J$2:$J$361,fct_world_monthly!$C$2:$C$361,C1446,fct_world_monthly!$F$2:$F$361,F1446)</f>
        <v>105323654</v>
      </c>
      <c r="W1446" s="11">
        <f>IF(V1446&gt;0,Q1446/V1446,"")</f>
        <v>0.32412834822460679</v>
      </c>
      <c r="X1446" s="1" t="s">
        <v>232</v>
      </c>
      <c r="Y1446" s="1" t="s">
        <v>166</v>
      </c>
      <c r="Z1446" s="19">
        <f>IF(U1446="","",SUMIFS(Unit_Value_Review_QC!$K$10:$K$53,Unit_Value_Review_QC!$I$10:$I$53,"PARTNER|"&amp;F1446&amp;"|"&amp;I1446))</f>
        <v>10.323147527272614</v>
      </c>
      <c r="AA1446" s="20">
        <f>IFERROR(U1446/Z1446,"")</f>
        <v>0.97005511438285996</v>
      </c>
      <c r="AB1446" s="4" t="str">
        <f>IF(OR(N1446&lt;&gt;"REPORTED",U1446=""),"NOT_APPLICABLE",IF(OR(AA1446&lt;Unit_Value_Review_QC!$I$6,AA1446&gt;Unit_Value_Review_QC!$I$5),"REVIEW","WITHIN_BAND"))</f>
        <v>WITHIN_BAND</v>
      </c>
    </row>
    <row r="1447" spans="1:28">
      <c r="A1447" s="1" t="s">
        <v>1833</v>
      </c>
      <c r="B1447" s="6">
        <v>44562</v>
      </c>
      <c r="C1447" s="1">
        <v>202201</v>
      </c>
      <c r="D1447" s="1">
        <v>2022</v>
      </c>
      <c r="E1447" s="1">
        <v>1</v>
      </c>
      <c r="F1447" s="4" t="s">
        <v>256</v>
      </c>
      <c r="G1447" s="4" t="s">
        <v>258</v>
      </c>
      <c r="H1447" s="1">
        <v>669</v>
      </c>
      <c r="I1447" s="4" t="s">
        <v>313</v>
      </c>
      <c r="J1447" s="1" t="s">
        <v>314</v>
      </c>
      <c r="K1447" s="1" t="s">
        <v>383</v>
      </c>
      <c r="L1447" s="1">
        <v>3</v>
      </c>
      <c r="M1447" s="1">
        <v>1</v>
      </c>
      <c r="N1447" s="1" t="s">
        <v>384</v>
      </c>
      <c r="O1447" s="1" t="s">
        <v>385</v>
      </c>
      <c r="P1447" s="1">
        <v>0</v>
      </c>
      <c r="Q1447" s="8">
        <v>1266256</v>
      </c>
      <c r="R1447" s="8">
        <v>76400</v>
      </c>
      <c r="S1447" s="8">
        <v>481760</v>
      </c>
      <c r="T1447" s="8" t="s">
        <v>386</v>
      </c>
      <c r="U1447" s="9">
        <f>IF(R1447&gt;0,Q1447/R1447,"")</f>
        <v>16.574031413612566</v>
      </c>
      <c r="V1447" s="10">
        <f>SUMIFS(fct_world_monthly!$J$2:$J$361,fct_world_monthly!$C$2:$C$361,C1447,fct_world_monthly!$F$2:$F$361,F1447)</f>
        <v>105323654</v>
      </c>
      <c r="W1447" s="11">
        <f>IF(V1447&gt;0,Q1447/V1447,"")</f>
        <v>1.2022522500026443E-2</v>
      </c>
      <c r="X1447" s="1" t="s">
        <v>232</v>
      </c>
      <c r="Y1447" s="1" t="s">
        <v>166</v>
      </c>
      <c r="Z1447" s="19">
        <f>IF(U1447="","",SUMIFS(Unit_Value_Review_QC!$K$10:$K$53,Unit_Value_Review_QC!$I$10:$I$53,"PARTNER|"&amp;F1447&amp;"|"&amp;I1447))</f>
        <v>13.552232139720488</v>
      </c>
      <c r="AA1447" s="20">
        <f>IFERROR(U1447/Z1447,"")</f>
        <v>1.2229742851759033</v>
      </c>
      <c r="AB1447" s="4" t="str">
        <f>IF(OR(N1447&lt;&gt;"REPORTED",U1447=""),"NOT_APPLICABLE",IF(OR(AA1447&lt;Unit_Value_Review_QC!$I$6,AA1447&gt;Unit_Value_Review_QC!$I$5),"REVIEW","WITHIN_BAND"))</f>
        <v>WITHIN_BAND</v>
      </c>
    </row>
    <row r="1448" spans="1:28">
      <c r="A1448" s="1" t="s">
        <v>1834</v>
      </c>
      <c r="B1448" s="6">
        <v>44562</v>
      </c>
      <c r="C1448" s="1">
        <v>202201</v>
      </c>
      <c r="D1448" s="1">
        <v>2022</v>
      </c>
      <c r="E1448" s="1">
        <v>1</v>
      </c>
      <c r="F1448" s="4" t="s">
        <v>256</v>
      </c>
      <c r="G1448" s="4" t="s">
        <v>258</v>
      </c>
      <c r="H1448" s="1">
        <v>676</v>
      </c>
      <c r="I1448" s="4" t="s">
        <v>316</v>
      </c>
      <c r="J1448" s="1" t="s">
        <v>317</v>
      </c>
      <c r="K1448" s="1" t="s">
        <v>383</v>
      </c>
      <c r="L1448" s="1">
        <v>3</v>
      </c>
      <c r="M1448" s="1">
        <v>1</v>
      </c>
      <c r="N1448" s="1" t="s">
        <v>384</v>
      </c>
      <c r="O1448" s="1" t="s">
        <v>385</v>
      </c>
      <c r="P1448" s="1">
        <v>0</v>
      </c>
      <c r="Q1448" s="8">
        <v>47925</v>
      </c>
      <c r="R1448" s="8">
        <v>2468</v>
      </c>
      <c r="S1448" s="8">
        <v>19926</v>
      </c>
      <c r="T1448" s="8" t="s">
        <v>386</v>
      </c>
      <c r="U1448" s="9">
        <f>IF(R1448&gt;0,Q1448/R1448,"")</f>
        <v>19.418557536466775</v>
      </c>
      <c r="V1448" s="10">
        <f>SUMIFS(fct_world_monthly!$J$2:$J$361,fct_world_monthly!$C$2:$C$361,C1448,fct_world_monthly!$F$2:$F$361,F1448)</f>
        <v>105323654</v>
      </c>
      <c r="W1448" s="11">
        <f>IF(V1448&gt;0,Q1448/V1448,"")</f>
        <v>4.5502599064783684E-4</v>
      </c>
      <c r="X1448" s="1" t="s">
        <v>232</v>
      </c>
      <c r="Y1448" s="1" t="s">
        <v>166</v>
      </c>
      <c r="Z1448" s="19">
        <f>IF(U1448="","",SUMIFS(Unit_Value_Review_QC!$K$10:$K$53,Unit_Value_Review_QC!$I$10:$I$53,"PARTNER|"&amp;F1448&amp;"|"&amp;I1448))</f>
        <v>16.294942108470444</v>
      </c>
      <c r="AA1448" s="20">
        <f>IFERROR(U1448/Z1448,"")</f>
        <v>1.1916923304914726</v>
      </c>
      <c r="AB1448" s="4" t="str">
        <f>IF(OR(N1448&lt;&gt;"REPORTED",U1448=""),"NOT_APPLICABLE",IF(OR(AA1448&lt;Unit_Value_Review_QC!$I$6,AA1448&gt;Unit_Value_Review_QC!$I$5),"REVIEW","WITHIN_BAND"))</f>
        <v>WITHIN_BAND</v>
      </c>
    </row>
    <row r="1449" spans="1:28">
      <c r="A1449" s="1" t="s">
        <v>1835</v>
      </c>
      <c r="B1449" s="6">
        <v>44562</v>
      </c>
      <c r="C1449" s="1">
        <v>202201</v>
      </c>
      <c r="D1449" s="1">
        <v>2022</v>
      </c>
      <c r="E1449" s="1">
        <v>1</v>
      </c>
      <c r="F1449" s="4" t="s">
        <v>256</v>
      </c>
      <c r="G1449" s="4" t="s">
        <v>258</v>
      </c>
      <c r="H1449" s="1">
        <v>690</v>
      </c>
      <c r="I1449" s="4" t="s">
        <v>319</v>
      </c>
      <c r="J1449" s="1" t="s">
        <v>320</v>
      </c>
      <c r="K1449" s="1" t="s">
        <v>383</v>
      </c>
      <c r="L1449" s="1">
        <v>3</v>
      </c>
      <c r="M1449" s="1">
        <v>1</v>
      </c>
      <c r="N1449" s="1" t="s">
        <v>384</v>
      </c>
      <c r="O1449" s="1" t="s">
        <v>385</v>
      </c>
      <c r="P1449" s="1">
        <v>0</v>
      </c>
      <c r="Q1449" s="8">
        <v>917945</v>
      </c>
      <c r="R1449" s="8">
        <v>44350</v>
      </c>
      <c r="S1449" s="8">
        <v>294298</v>
      </c>
      <c r="T1449" s="8" t="s">
        <v>386</v>
      </c>
      <c r="U1449" s="9">
        <f>IF(R1449&gt;0,Q1449/R1449,"")</f>
        <v>20.697745208568207</v>
      </c>
      <c r="V1449" s="10">
        <f>SUMIFS(fct_world_monthly!$J$2:$J$361,fct_world_monthly!$C$2:$C$361,C1449,fct_world_monthly!$F$2:$F$361,F1449)</f>
        <v>105323654</v>
      </c>
      <c r="W1449" s="11">
        <f>IF(V1449&gt;0,Q1449/V1449,"")</f>
        <v>8.7154686068905279E-3</v>
      </c>
      <c r="X1449" s="1" t="s">
        <v>232</v>
      </c>
      <c r="Y1449" s="1" t="s">
        <v>166</v>
      </c>
      <c r="Z1449" s="19">
        <f>IF(U1449="","",SUMIFS(Unit_Value_Review_QC!$K$10:$K$53,Unit_Value_Review_QC!$I$10:$I$53,"PARTNER|"&amp;F1449&amp;"|"&amp;I1449))</f>
        <v>21.029827109089425</v>
      </c>
      <c r="AA1449" s="20">
        <f>IFERROR(U1449/Z1449,"")</f>
        <v>0.98420900472464246</v>
      </c>
      <c r="AB1449" s="4" t="str">
        <f>IF(OR(N1449&lt;&gt;"REPORTED",U1449=""),"NOT_APPLICABLE",IF(OR(AA1449&lt;Unit_Value_Review_QC!$I$6,AA1449&gt;Unit_Value_Review_QC!$I$5),"REVIEW","WITHIN_BAND"))</f>
        <v>WITHIN_BAND</v>
      </c>
    </row>
    <row r="1450" spans="1:28">
      <c r="A1450" s="1" t="s">
        <v>1836</v>
      </c>
      <c r="B1450" s="6">
        <v>44562</v>
      </c>
      <c r="C1450" s="1">
        <v>202201</v>
      </c>
      <c r="D1450" s="1">
        <v>2022</v>
      </c>
      <c r="E1450" s="1">
        <v>1</v>
      </c>
      <c r="F1450" s="4" t="s">
        <v>256</v>
      </c>
      <c r="G1450" s="4" t="s">
        <v>258</v>
      </c>
      <c r="H1450" s="1">
        <v>696</v>
      </c>
      <c r="I1450" s="4" t="s">
        <v>322</v>
      </c>
      <c r="J1450" s="1" t="s">
        <v>323</v>
      </c>
      <c r="K1450" s="1" t="s">
        <v>383</v>
      </c>
      <c r="L1450" s="1">
        <v>3</v>
      </c>
      <c r="M1450" s="1">
        <v>1</v>
      </c>
      <c r="N1450" s="1" t="s">
        <v>384</v>
      </c>
      <c r="O1450" s="1" t="s">
        <v>385</v>
      </c>
      <c r="P1450" s="1">
        <v>0</v>
      </c>
      <c r="Q1450" s="8">
        <v>373669</v>
      </c>
      <c r="R1450" s="8">
        <v>18677</v>
      </c>
      <c r="S1450" s="8">
        <v>101009</v>
      </c>
      <c r="T1450" s="8" t="s">
        <v>386</v>
      </c>
      <c r="U1450" s="9">
        <f>IF(R1450&gt;0,Q1450/R1450,"")</f>
        <v>20.00690689082829</v>
      </c>
      <c r="V1450" s="10">
        <f>SUMIFS(fct_world_monthly!$J$2:$J$361,fct_world_monthly!$C$2:$C$361,C1450,fct_world_monthly!$F$2:$F$361,F1450)</f>
        <v>105323654</v>
      </c>
      <c r="W1450" s="11">
        <f>IF(V1450&gt;0,Q1450/V1450,"")</f>
        <v>3.547816523722202E-3</v>
      </c>
      <c r="X1450" s="1" t="s">
        <v>232</v>
      </c>
      <c r="Y1450" s="1" t="s">
        <v>166</v>
      </c>
      <c r="Z1450" s="19">
        <f>IF(U1450="","",SUMIFS(Unit_Value_Review_QC!$K$10:$K$53,Unit_Value_Review_QC!$I$10:$I$53,"PARTNER|"&amp;F1450&amp;"|"&amp;I1450))</f>
        <v>18.09118149032647</v>
      </c>
      <c r="AA1450" s="20">
        <f>IFERROR(U1450/Z1450,"")</f>
        <v>1.1058927744175346</v>
      </c>
      <c r="AB1450" s="4" t="str">
        <f>IF(OR(N1450&lt;&gt;"REPORTED",U1450=""),"NOT_APPLICABLE",IF(OR(AA1450&lt;Unit_Value_Review_QC!$I$6,AA1450&gt;Unit_Value_Review_QC!$I$5),"REVIEW","WITHIN_BAND"))</f>
        <v>WITHIN_BAND</v>
      </c>
    </row>
    <row r="1451" spans="1:28">
      <c r="A1451" s="1" t="s">
        <v>1837</v>
      </c>
      <c r="B1451" s="6">
        <v>44562</v>
      </c>
      <c r="C1451" s="1">
        <v>202201</v>
      </c>
      <c r="D1451" s="1">
        <v>2022</v>
      </c>
      <c r="E1451" s="1">
        <v>1</v>
      </c>
      <c r="F1451" s="4" t="s">
        <v>256</v>
      </c>
      <c r="G1451" s="4" t="s">
        <v>258</v>
      </c>
      <c r="H1451" s="1">
        <v>720</v>
      </c>
      <c r="I1451" s="4" t="s">
        <v>325</v>
      </c>
      <c r="J1451" s="1" t="s">
        <v>326</v>
      </c>
      <c r="K1451" s="1" t="s">
        <v>383</v>
      </c>
      <c r="L1451" s="1">
        <v>3</v>
      </c>
      <c r="M1451" s="1">
        <v>1</v>
      </c>
      <c r="N1451" s="1" t="s">
        <v>384</v>
      </c>
      <c r="O1451" s="1" t="s">
        <v>385</v>
      </c>
      <c r="P1451" s="1">
        <v>0</v>
      </c>
      <c r="Q1451" s="8">
        <v>4873142</v>
      </c>
      <c r="R1451" s="8">
        <v>231655</v>
      </c>
      <c r="S1451" s="8">
        <v>1278467</v>
      </c>
      <c r="T1451" s="8" t="s">
        <v>386</v>
      </c>
      <c r="U1451" s="9">
        <f>IF(R1451&gt;0,Q1451/R1451,"")</f>
        <v>21.036204700956162</v>
      </c>
      <c r="V1451" s="10">
        <f>SUMIFS(fct_world_monthly!$J$2:$J$361,fct_world_monthly!$C$2:$C$361,C1451,fct_world_monthly!$F$2:$F$361,F1451)</f>
        <v>105323654</v>
      </c>
      <c r="W1451" s="11">
        <f>IF(V1451&gt;0,Q1451/V1451,"")</f>
        <v>4.6268258030622449E-2</v>
      </c>
      <c r="X1451" s="1" t="s">
        <v>232</v>
      </c>
      <c r="Y1451" s="1" t="s">
        <v>166</v>
      </c>
      <c r="Z1451" s="19">
        <f>IF(U1451="","",SUMIFS(Unit_Value_Review_QC!$K$10:$K$53,Unit_Value_Review_QC!$I$10:$I$53,"PARTNER|"&amp;F1451&amp;"|"&amp;I1451))</f>
        <v>18.213915185849537</v>
      </c>
      <c r="AA1451" s="20">
        <f>IFERROR(U1451/Z1451,"")</f>
        <v>1.1549523804359907</v>
      </c>
      <c r="AB1451" s="4" t="str">
        <f>IF(OR(N1451&lt;&gt;"REPORTED",U1451=""),"NOT_APPLICABLE",IF(OR(AA1451&lt;Unit_Value_Review_QC!$I$6,AA1451&gt;Unit_Value_Review_QC!$I$5),"REVIEW","WITHIN_BAND"))</f>
        <v>WITHIN_BAND</v>
      </c>
    </row>
    <row r="1452" spans="1:28">
      <c r="A1452" s="1" t="s">
        <v>1838</v>
      </c>
      <c r="B1452" s="6">
        <v>44562</v>
      </c>
      <c r="C1452" s="1">
        <v>202201</v>
      </c>
      <c r="D1452" s="1">
        <v>2022</v>
      </c>
      <c r="E1452" s="1">
        <v>1</v>
      </c>
      <c r="F1452" s="4" t="s">
        <v>265</v>
      </c>
      <c r="G1452" s="4" t="s">
        <v>266</v>
      </c>
      <c r="H1452" s="1">
        <v>52</v>
      </c>
      <c r="I1452" s="4" t="s">
        <v>296</v>
      </c>
      <c r="J1452" s="1" t="s">
        <v>297</v>
      </c>
      <c r="K1452" s="1" t="s">
        <v>383</v>
      </c>
      <c r="L1452" s="1">
        <v>3</v>
      </c>
      <c r="M1452" s="1">
        <v>1</v>
      </c>
      <c r="N1452" s="1" t="s">
        <v>384</v>
      </c>
      <c r="O1452" s="1" t="s">
        <v>385</v>
      </c>
      <c r="P1452" s="1">
        <v>0</v>
      </c>
      <c r="Q1452" s="8">
        <v>6066115</v>
      </c>
      <c r="R1452" s="8">
        <v>305452</v>
      </c>
      <c r="S1452" s="8">
        <v>832903</v>
      </c>
      <c r="T1452" s="8" t="s">
        <v>386</v>
      </c>
      <c r="U1452" s="9">
        <f>IF(R1452&gt;0,Q1452/R1452,"")</f>
        <v>19.85947055511177</v>
      </c>
      <c r="V1452" s="10">
        <f>SUMIFS(fct_world_monthly!$J$2:$J$361,fct_world_monthly!$C$2:$C$361,C1452,fct_world_monthly!$F$2:$F$361,F1452)</f>
        <v>46324326</v>
      </c>
      <c r="W1452" s="11">
        <f>IF(V1452&gt;0,Q1452/V1452,"")</f>
        <v>0.1309488021477096</v>
      </c>
      <c r="X1452" s="1" t="s">
        <v>232</v>
      </c>
      <c r="Y1452" s="1" t="s">
        <v>166</v>
      </c>
      <c r="Z1452" s="19">
        <f>IF(U1452="","",SUMIFS(Unit_Value_Review_QC!$K$10:$K$53,Unit_Value_Review_QC!$I$10:$I$53,"PARTNER|"&amp;F1452&amp;"|"&amp;I1452))</f>
        <v>19.213268245879746</v>
      </c>
      <c r="AA1452" s="20">
        <f>IFERROR(U1452/Z1452,"")</f>
        <v>1.0336331279489943</v>
      </c>
      <c r="AB1452" s="4" t="str">
        <f>IF(OR(N1452&lt;&gt;"REPORTED",U1452=""),"NOT_APPLICABLE",IF(OR(AA1452&lt;Unit_Value_Review_QC!$I$6,AA1452&gt;Unit_Value_Review_QC!$I$5),"REVIEW","WITHIN_BAND"))</f>
        <v>WITHIN_BAND</v>
      </c>
    </row>
    <row r="1453" spans="1:28">
      <c r="A1453" s="1" t="s">
        <v>1839</v>
      </c>
      <c r="B1453" s="6">
        <v>44562</v>
      </c>
      <c r="C1453" s="1">
        <v>202201</v>
      </c>
      <c r="D1453" s="1">
        <v>2022</v>
      </c>
      <c r="E1453" s="1">
        <v>1</v>
      </c>
      <c r="F1453" s="4" t="s">
        <v>265</v>
      </c>
      <c r="G1453" s="4" t="s">
        <v>266</v>
      </c>
      <c r="H1453" s="1">
        <v>204</v>
      </c>
      <c r="I1453" s="4" t="s">
        <v>301</v>
      </c>
      <c r="J1453" s="1" t="s">
        <v>302</v>
      </c>
      <c r="K1453" s="1" t="s">
        <v>383</v>
      </c>
      <c r="L1453" s="1">
        <v>3</v>
      </c>
      <c r="M1453" s="1">
        <v>0</v>
      </c>
      <c r="N1453" s="1" t="s">
        <v>998</v>
      </c>
      <c r="O1453" s="1"/>
      <c r="P1453" s="1">
        <v>0</v>
      </c>
      <c r="Q1453" s="8">
        <v>0</v>
      </c>
      <c r="R1453" s="8">
        <v>0</v>
      </c>
      <c r="S1453" s="8">
        <v>0</v>
      </c>
      <c r="T1453" s="8" t="s">
        <v>999</v>
      </c>
      <c r="U1453" s="9" t="str">
        <f>IF(R1453&gt;0,Q1453/R1453,"")</f>
        <v/>
      </c>
      <c r="V1453" s="10">
        <f>SUMIFS(fct_world_monthly!$J$2:$J$361,fct_world_monthly!$C$2:$C$361,C1453,fct_world_monthly!$F$2:$F$361,F1453)</f>
        <v>46324326</v>
      </c>
      <c r="W1453" s="11">
        <f>IF(V1453&gt;0,Q1453/V1453,"")</f>
        <v>0</v>
      </c>
      <c r="X1453" s="1" t="s">
        <v>232</v>
      </c>
      <c r="Y1453" s="1" t="s">
        <v>166</v>
      </c>
      <c r="Z1453" s="19" t="str">
        <f>IF(U1453="","",SUMIFS(Unit_Value_Review_QC!$K$10:$K$53,Unit_Value_Review_QC!$I$10:$I$53,"PARTNER|"&amp;F1453&amp;"|"&amp;I1453))</f>
        <v/>
      </c>
      <c r="AA1453" s="20" t="str">
        <f>IFERROR(U1453/Z1453,"")</f>
        <v/>
      </c>
      <c r="AB1453" s="4" t="str">
        <f>IF(OR(N1453&lt;&gt;"REPORTED",U1453=""),"NOT_APPLICABLE",IF(OR(AA1453&lt;Unit_Value_Review_QC!$I$6,AA1453&gt;Unit_Value_Review_QC!$I$5),"REVIEW","WITHIN_BAND"))</f>
        <v>NOT_APPLICABLE</v>
      </c>
    </row>
    <row r="1454" spans="1:28">
      <c r="A1454" s="1" t="s">
        <v>1840</v>
      </c>
      <c r="B1454" s="6">
        <v>44562</v>
      </c>
      <c r="C1454" s="1">
        <v>202201</v>
      </c>
      <c r="D1454" s="1">
        <v>2022</v>
      </c>
      <c r="E1454" s="1">
        <v>1</v>
      </c>
      <c r="F1454" s="4" t="s">
        <v>265</v>
      </c>
      <c r="G1454" s="4" t="s">
        <v>266</v>
      </c>
      <c r="H1454" s="1">
        <v>662</v>
      </c>
      <c r="I1454" s="4" t="s">
        <v>304</v>
      </c>
      <c r="J1454" s="1" t="s">
        <v>305</v>
      </c>
      <c r="K1454" s="1" t="s">
        <v>383</v>
      </c>
      <c r="L1454" s="1">
        <v>3</v>
      </c>
      <c r="M1454" s="1">
        <v>1</v>
      </c>
      <c r="N1454" s="1" t="s">
        <v>384</v>
      </c>
      <c r="O1454" s="1" t="s">
        <v>385</v>
      </c>
      <c r="P1454" s="1">
        <v>0</v>
      </c>
      <c r="Q1454" s="8">
        <v>731955</v>
      </c>
      <c r="R1454" s="8">
        <v>77374</v>
      </c>
      <c r="S1454" s="8">
        <v>176464</v>
      </c>
      <c r="T1454" s="8" t="s">
        <v>386</v>
      </c>
      <c r="U1454" s="9">
        <f>IF(R1454&gt;0,Q1454/R1454,"")</f>
        <v>9.4599607103161265</v>
      </c>
      <c r="V1454" s="10">
        <f>SUMIFS(fct_world_monthly!$J$2:$J$361,fct_world_monthly!$C$2:$C$361,C1454,fct_world_monthly!$F$2:$F$361,F1454)</f>
        <v>46324326</v>
      </c>
      <c r="W1454" s="11">
        <f>IF(V1454&gt;0,Q1454/V1454,"")</f>
        <v>1.5800661622146429E-2</v>
      </c>
      <c r="X1454" s="1" t="s">
        <v>232</v>
      </c>
      <c r="Y1454" s="1" t="s">
        <v>166</v>
      </c>
      <c r="Z1454" s="19">
        <f>IF(U1454="","",SUMIFS(Unit_Value_Review_QC!$K$10:$K$53,Unit_Value_Review_QC!$I$10:$I$53,"PARTNER|"&amp;F1454&amp;"|"&amp;I1454))</f>
        <v>13.24068828999865</v>
      </c>
      <c r="AA1454" s="20">
        <f>IFERROR(U1454/Z1454,"")</f>
        <v>0.71446140133528446</v>
      </c>
      <c r="AB1454" s="4" t="str">
        <f>IF(OR(N1454&lt;&gt;"REPORTED",U1454=""),"NOT_APPLICABLE",IF(OR(AA1454&lt;Unit_Value_Review_QC!$I$6,AA1454&gt;Unit_Value_Review_QC!$I$5),"REVIEW","WITHIN_BAND"))</f>
        <v>WITHIN_BAND</v>
      </c>
    </row>
    <row r="1455" spans="1:28">
      <c r="A1455" s="1" t="s">
        <v>1841</v>
      </c>
      <c r="B1455" s="6">
        <v>44562</v>
      </c>
      <c r="C1455" s="1">
        <v>202201</v>
      </c>
      <c r="D1455" s="1">
        <v>2022</v>
      </c>
      <c r="E1455" s="1">
        <v>1</v>
      </c>
      <c r="F1455" s="4" t="s">
        <v>265</v>
      </c>
      <c r="G1455" s="4" t="s">
        <v>266</v>
      </c>
      <c r="H1455" s="1">
        <v>664</v>
      </c>
      <c r="I1455" s="4" t="s">
        <v>307</v>
      </c>
      <c r="J1455" s="1" t="s">
        <v>308</v>
      </c>
      <c r="K1455" s="1" t="s">
        <v>383</v>
      </c>
      <c r="L1455" s="1">
        <v>3</v>
      </c>
      <c r="M1455" s="1">
        <v>1</v>
      </c>
      <c r="N1455" s="1" t="s">
        <v>384</v>
      </c>
      <c r="O1455" s="1" t="s">
        <v>385</v>
      </c>
      <c r="P1455" s="1">
        <v>0</v>
      </c>
      <c r="Q1455" s="8">
        <v>202510</v>
      </c>
      <c r="R1455" s="8">
        <v>19873</v>
      </c>
      <c r="S1455" s="8">
        <v>48076</v>
      </c>
      <c r="T1455" s="8" t="s">
        <v>386</v>
      </c>
      <c r="U1455" s="9">
        <f>IF(R1455&gt;0,Q1455/R1455,"")</f>
        <v>10.190207819654807</v>
      </c>
      <c r="V1455" s="10">
        <f>SUMIFS(fct_world_monthly!$J$2:$J$361,fct_world_monthly!$C$2:$C$361,C1455,fct_world_monthly!$F$2:$F$361,F1455)</f>
        <v>46324326</v>
      </c>
      <c r="W1455" s="11">
        <f>IF(V1455&gt;0,Q1455/V1455,"")</f>
        <v>4.3715692701065956E-3</v>
      </c>
      <c r="X1455" s="1" t="s">
        <v>232</v>
      </c>
      <c r="Y1455" s="1" t="s">
        <v>166</v>
      </c>
      <c r="Z1455" s="19">
        <f>IF(U1455="","",SUMIFS(Unit_Value_Review_QC!$K$10:$K$53,Unit_Value_Review_QC!$I$10:$I$53,"PARTNER|"&amp;F1455&amp;"|"&amp;I1455))</f>
        <v>13.033767004833301</v>
      </c>
      <c r="AA1455" s="20">
        <f>IFERROR(U1455/Z1455,"")</f>
        <v>0.78183136278836207</v>
      </c>
      <c r="AB1455" s="4" t="str">
        <f>IF(OR(N1455&lt;&gt;"REPORTED",U1455=""),"NOT_APPLICABLE",IF(OR(AA1455&lt;Unit_Value_Review_QC!$I$6,AA1455&gt;Unit_Value_Review_QC!$I$5),"REVIEW","WITHIN_BAND"))</f>
        <v>WITHIN_BAND</v>
      </c>
    </row>
    <row r="1456" spans="1:28">
      <c r="A1456" s="1" t="s">
        <v>1842</v>
      </c>
      <c r="B1456" s="6">
        <v>44562</v>
      </c>
      <c r="C1456" s="1">
        <v>202201</v>
      </c>
      <c r="D1456" s="1">
        <v>2022</v>
      </c>
      <c r="E1456" s="1">
        <v>1</v>
      </c>
      <c r="F1456" s="4" t="s">
        <v>265</v>
      </c>
      <c r="G1456" s="4" t="s">
        <v>266</v>
      </c>
      <c r="H1456" s="1">
        <v>666</v>
      </c>
      <c r="I1456" s="4" t="s">
        <v>310</v>
      </c>
      <c r="J1456" s="1" t="s">
        <v>311</v>
      </c>
      <c r="K1456" s="1" t="s">
        <v>383</v>
      </c>
      <c r="L1456" s="1">
        <v>3</v>
      </c>
      <c r="M1456" s="1">
        <v>1</v>
      </c>
      <c r="N1456" s="1" t="s">
        <v>384</v>
      </c>
      <c r="O1456" s="1" t="s">
        <v>385</v>
      </c>
      <c r="P1456" s="1">
        <v>0</v>
      </c>
      <c r="Q1456" s="8">
        <v>9791313</v>
      </c>
      <c r="R1456" s="8">
        <v>768800</v>
      </c>
      <c r="S1456" s="8">
        <v>1955666</v>
      </c>
      <c r="T1456" s="8" t="s">
        <v>386</v>
      </c>
      <c r="U1456" s="9">
        <f>IF(R1456&gt;0,Q1456/R1456,"")</f>
        <v>12.735838969823101</v>
      </c>
      <c r="V1456" s="10">
        <f>SUMIFS(fct_world_monthly!$J$2:$J$361,fct_world_monthly!$C$2:$C$361,C1456,fct_world_monthly!$F$2:$F$361,F1456)</f>
        <v>46324326</v>
      </c>
      <c r="W1456" s="11">
        <f>IF(V1456&gt;0,Q1456/V1456,"")</f>
        <v>0.21136439200432189</v>
      </c>
      <c r="X1456" s="1" t="s">
        <v>232</v>
      </c>
      <c r="Y1456" s="1" t="s">
        <v>166</v>
      </c>
      <c r="Z1456" s="19">
        <f>IF(U1456="","",SUMIFS(Unit_Value_Review_QC!$K$10:$K$53,Unit_Value_Review_QC!$I$10:$I$53,"PARTNER|"&amp;F1456&amp;"|"&amp;I1456))</f>
        <v>12.503788450831344</v>
      </c>
      <c r="AA1456" s="20">
        <f>IFERROR(U1456/Z1456,"")</f>
        <v>1.0185584169073436</v>
      </c>
      <c r="AB1456" s="4" t="str">
        <f>IF(OR(N1456&lt;&gt;"REPORTED",U1456=""),"NOT_APPLICABLE",IF(OR(AA1456&lt;Unit_Value_Review_QC!$I$6,AA1456&gt;Unit_Value_Review_QC!$I$5),"REVIEW","WITHIN_BAND"))</f>
        <v>WITHIN_BAND</v>
      </c>
    </row>
    <row r="1457" spans="1:28">
      <c r="A1457" s="1" t="s">
        <v>1843</v>
      </c>
      <c r="B1457" s="6">
        <v>44562</v>
      </c>
      <c r="C1457" s="1">
        <v>202201</v>
      </c>
      <c r="D1457" s="1">
        <v>2022</v>
      </c>
      <c r="E1457" s="1">
        <v>1</v>
      </c>
      <c r="F1457" s="4" t="s">
        <v>265</v>
      </c>
      <c r="G1457" s="4" t="s">
        <v>266</v>
      </c>
      <c r="H1457" s="1">
        <v>669</v>
      </c>
      <c r="I1457" s="4" t="s">
        <v>313</v>
      </c>
      <c r="J1457" s="1" t="s">
        <v>314</v>
      </c>
      <c r="K1457" s="1" t="s">
        <v>383</v>
      </c>
      <c r="L1457" s="1">
        <v>3</v>
      </c>
      <c r="M1457" s="1">
        <v>1</v>
      </c>
      <c r="N1457" s="1" t="s">
        <v>384</v>
      </c>
      <c r="O1457" s="1" t="s">
        <v>385</v>
      </c>
      <c r="P1457" s="1">
        <v>0</v>
      </c>
      <c r="Q1457" s="8">
        <v>274674</v>
      </c>
      <c r="R1457" s="8">
        <v>16129</v>
      </c>
      <c r="S1457" s="8">
        <v>47220</v>
      </c>
      <c r="T1457" s="8" t="s">
        <v>386</v>
      </c>
      <c r="U1457" s="9">
        <f>IF(R1457&gt;0,Q1457/R1457,"")</f>
        <v>17.029822059644118</v>
      </c>
      <c r="V1457" s="10">
        <f>SUMIFS(fct_world_monthly!$J$2:$J$361,fct_world_monthly!$C$2:$C$361,C1457,fct_world_monthly!$F$2:$F$361,F1457)</f>
        <v>46324326</v>
      </c>
      <c r="W1457" s="11">
        <f>IF(V1457&gt;0,Q1457/V1457,"")</f>
        <v>5.9293685136401122E-3</v>
      </c>
      <c r="X1457" s="1" t="s">
        <v>232</v>
      </c>
      <c r="Y1457" s="1" t="s">
        <v>166</v>
      </c>
      <c r="Z1457" s="19">
        <f>IF(U1457="","",SUMIFS(Unit_Value_Review_QC!$K$10:$K$53,Unit_Value_Review_QC!$I$10:$I$53,"PARTNER|"&amp;F1457&amp;"|"&amp;I1457))</f>
        <v>16.58404384448577</v>
      </c>
      <c r="AA1457" s="20">
        <f>IFERROR(U1457/Z1457,"")</f>
        <v>1.0268799467330503</v>
      </c>
      <c r="AB1457" s="4" t="str">
        <f>IF(OR(N1457&lt;&gt;"REPORTED",U1457=""),"NOT_APPLICABLE",IF(OR(AA1457&lt;Unit_Value_Review_QC!$I$6,AA1457&gt;Unit_Value_Review_QC!$I$5),"REVIEW","WITHIN_BAND"))</f>
        <v>WITHIN_BAND</v>
      </c>
    </row>
    <row r="1458" spans="1:28">
      <c r="A1458" s="1" t="s">
        <v>1844</v>
      </c>
      <c r="B1458" s="6">
        <v>44562</v>
      </c>
      <c r="C1458" s="1">
        <v>202201</v>
      </c>
      <c r="D1458" s="1">
        <v>2022</v>
      </c>
      <c r="E1458" s="1">
        <v>1</v>
      </c>
      <c r="F1458" s="4" t="s">
        <v>265</v>
      </c>
      <c r="G1458" s="4" t="s">
        <v>266</v>
      </c>
      <c r="H1458" s="1">
        <v>676</v>
      </c>
      <c r="I1458" s="4" t="s">
        <v>316</v>
      </c>
      <c r="J1458" s="1" t="s">
        <v>317</v>
      </c>
      <c r="K1458" s="1" t="s">
        <v>383</v>
      </c>
      <c r="L1458" s="1">
        <v>3</v>
      </c>
      <c r="M1458" s="1">
        <v>1</v>
      </c>
      <c r="N1458" s="1" t="s">
        <v>384</v>
      </c>
      <c r="O1458" s="1" t="s">
        <v>385</v>
      </c>
      <c r="P1458" s="1">
        <v>0</v>
      </c>
      <c r="Q1458" s="8">
        <v>2514216</v>
      </c>
      <c r="R1458" s="8">
        <v>317764</v>
      </c>
      <c r="S1458" s="8">
        <v>785584</v>
      </c>
      <c r="T1458" s="8" t="s">
        <v>386</v>
      </c>
      <c r="U1458" s="9">
        <f>IF(R1458&gt;0,Q1458/R1458,"")</f>
        <v>7.9122115784040989</v>
      </c>
      <c r="V1458" s="10">
        <f>SUMIFS(fct_world_monthly!$J$2:$J$361,fct_world_monthly!$C$2:$C$361,C1458,fct_world_monthly!$F$2:$F$361,F1458)</f>
        <v>46324326</v>
      </c>
      <c r="W1458" s="11">
        <f>IF(V1458&gt;0,Q1458/V1458,"")</f>
        <v>5.4274205738039233E-2</v>
      </c>
      <c r="X1458" s="1" t="s">
        <v>232</v>
      </c>
      <c r="Y1458" s="1" t="s">
        <v>166</v>
      </c>
      <c r="Z1458" s="19">
        <f>IF(U1458="","",SUMIFS(Unit_Value_Review_QC!$K$10:$K$53,Unit_Value_Review_QC!$I$10:$I$53,"PARTNER|"&amp;F1458&amp;"|"&amp;I1458))</f>
        <v>12.705450477595873</v>
      </c>
      <c r="AA1458" s="20">
        <f>IFERROR(U1458/Z1458,"")</f>
        <v>0.62274152280992157</v>
      </c>
      <c r="AB1458" s="4" t="str">
        <f>IF(OR(N1458&lt;&gt;"REPORTED",U1458=""),"NOT_APPLICABLE",IF(OR(AA1458&lt;Unit_Value_Review_QC!$I$6,AA1458&gt;Unit_Value_Review_QC!$I$5),"REVIEW","WITHIN_BAND"))</f>
        <v>WITHIN_BAND</v>
      </c>
    </row>
    <row r="1459" spans="1:28">
      <c r="A1459" s="1" t="s">
        <v>1845</v>
      </c>
      <c r="B1459" s="6">
        <v>44562</v>
      </c>
      <c r="C1459" s="1">
        <v>202201</v>
      </c>
      <c r="D1459" s="1">
        <v>2022</v>
      </c>
      <c r="E1459" s="1">
        <v>1</v>
      </c>
      <c r="F1459" s="4" t="s">
        <v>265</v>
      </c>
      <c r="G1459" s="4" t="s">
        <v>266</v>
      </c>
      <c r="H1459" s="1">
        <v>690</v>
      </c>
      <c r="I1459" s="4" t="s">
        <v>319</v>
      </c>
      <c r="J1459" s="1" t="s">
        <v>320</v>
      </c>
      <c r="K1459" s="1" t="s">
        <v>383</v>
      </c>
      <c r="L1459" s="1">
        <v>3</v>
      </c>
      <c r="M1459" s="1">
        <v>1</v>
      </c>
      <c r="N1459" s="1" t="s">
        <v>384</v>
      </c>
      <c r="O1459" s="1" t="s">
        <v>385</v>
      </c>
      <c r="P1459" s="1">
        <v>0</v>
      </c>
      <c r="Q1459" s="8">
        <v>565377</v>
      </c>
      <c r="R1459" s="8">
        <v>44630</v>
      </c>
      <c r="S1459" s="8">
        <v>133357</v>
      </c>
      <c r="T1459" s="8" t="s">
        <v>386</v>
      </c>
      <c r="U1459" s="9">
        <f>IF(R1459&gt;0,Q1459/R1459,"")</f>
        <v>12.668093210844724</v>
      </c>
      <c r="V1459" s="10">
        <f>SUMIFS(fct_world_monthly!$J$2:$J$361,fct_world_monthly!$C$2:$C$361,C1459,fct_world_monthly!$F$2:$F$361,F1459)</f>
        <v>46324326</v>
      </c>
      <c r="W1459" s="11">
        <f>IF(V1459&gt;0,Q1459/V1459,"")</f>
        <v>1.2204753934250441E-2</v>
      </c>
      <c r="X1459" s="1" t="s">
        <v>232</v>
      </c>
      <c r="Y1459" s="1" t="s">
        <v>166</v>
      </c>
      <c r="Z1459" s="19">
        <f>IF(U1459="","",SUMIFS(Unit_Value_Review_QC!$K$10:$K$53,Unit_Value_Review_QC!$I$10:$I$53,"PARTNER|"&amp;F1459&amp;"|"&amp;I1459))</f>
        <v>23.234221767733438</v>
      </c>
      <c r="AA1459" s="20">
        <f>IFERROR(U1459/Z1459,"")</f>
        <v>0.54523423842142882</v>
      </c>
      <c r="AB1459" s="4" t="str">
        <f>IF(OR(N1459&lt;&gt;"REPORTED",U1459=""),"NOT_APPLICABLE",IF(OR(AA1459&lt;Unit_Value_Review_QC!$I$6,AA1459&gt;Unit_Value_Review_QC!$I$5),"REVIEW","WITHIN_BAND"))</f>
        <v>WITHIN_BAND</v>
      </c>
    </row>
    <row r="1460" spans="1:28">
      <c r="A1460" s="1" t="s">
        <v>1846</v>
      </c>
      <c r="B1460" s="6">
        <v>44562</v>
      </c>
      <c r="C1460" s="1">
        <v>202201</v>
      </c>
      <c r="D1460" s="1">
        <v>2022</v>
      </c>
      <c r="E1460" s="1">
        <v>1</v>
      </c>
      <c r="F1460" s="4" t="s">
        <v>265</v>
      </c>
      <c r="G1460" s="4" t="s">
        <v>266</v>
      </c>
      <c r="H1460" s="1">
        <v>696</v>
      </c>
      <c r="I1460" s="4" t="s">
        <v>322</v>
      </c>
      <c r="J1460" s="1" t="s">
        <v>323</v>
      </c>
      <c r="K1460" s="1" t="s">
        <v>383</v>
      </c>
      <c r="L1460" s="1">
        <v>3</v>
      </c>
      <c r="M1460" s="1">
        <v>1</v>
      </c>
      <c r="N1460" s="1" t="s">
        <v>384</v>
      </c>
      <c r="O1460" s="1" t="s">
        <v>385</v>
      </c>
      <c r="P1460" s="1">
        <v>0</v>
      </c>
      <c r="Q1460" s="8">
        <v>2338239</v>
      </c>
      <c r="R1460" s="8">
        <v>208846</v>
      </c>
      <c r="S1460" s="8">
        <v>472055</v>
      </c>
      <c r="T1460" s="8" t="s">
        <v>386</v>
      </c>
      <c r="U1460" s="9">
        <f>IF(R1460&gt;0,Q1460/R1460,"")</f>
        <v>11.195996092814802</v>
      </c>
      <c r="V1460" s="10">
        <f>SUMIFS(fct_world_monthly!$J$2:$J$361,fct_world_monthly!$C$2:$C$361,C1460,fct_world_monthly!$F$2:$F$361,F1460)</f>
        <v>46324326</v>
      </c>
      <c r="W1460" s="11">
        <f>IF(V1460&gt;0,Q1460/V1460,"")</f>
        <v>5.0475402491554869E-2</v>
      </c>
      <c r="X1460" s="1" t="s">
        <v>232</v>
      </c>
      <c r="Y1460" s="1" t="s">
        <v>166</v>
      </c>
      <c r="Z1460" s="19">
        <f>IF(U1460="","",SUMIFS(Unit_Value_Review_QC!$K$10:$K$53,Unit_Value_Review_QC!$I$10:$I$53,"PARTNER|"&amp;F1460&amp;"|"&amp;I1460))</f>
        <v>12.339390026247985</v>
      </c>
      <c r="AA1460" s="20">
        <f>IFERROR(U1460/Z1460,"")</f>
        <v>0.90733788858274278</v>
      </c>
      <c r="AB1460" s="4" t="str">
        <f>IF(OR(N1460&lt;&gt;"REPORTED",U1460=""),"NOT_APPLICABLE",IF(OR(AA1460&lt;Unit_Value_Review_QC!$I$6,AA1460&gt;Unit_Value_Review_QC!$I$5),"REVIEW","WITHIN_BAND"))</f>
        <v>WITHIN_BAND</v>
      </c>
    </row>
    <row r="1461" spans="1:28">
      <c r="A1461" s="1" t="s">
        <v>1847</v>
      </c>
      <c r="B1461" s="6">
        <v>44562</v>
      </c>
      <c r="C1461" s="1">
        <v>202201</v>
      </c>
      <c r="D1461" s="1">
        <v>2022</v>
      </c>
      <c r="E1461" s="1">
        <v>1</v>
      </c>
      <c r="F1461" s="4" t="s">
        <v>265</v>
      </c>
      <c r="G1461" s="4" t="s">
        <v>266</v>
      </c>
      <c r="H1461" s="1">
        <v>720</v>
      </c>
      <c r="I1461" s="4" t="s">
        <v>325</v>
      </c>
      <c r="J1461" s="1" t="s">
        <v>326</v>
      </c>
      <c r="K1461" s="1" t="s">
        <v>383</v>
      </c>
      <c r="L1461" s="1">
        <v>3</v>
      </c>
      <c r="M1461" s="1">
        <v>1</v>
      </c>
      <c r="N1461" s="1" t="s">
        <v>384</v>
      </c>
      <c r="O1461" s="1" t="s">
        <v>385</v>
      </c>
      <c r="P1461" s="1">
        <v>0</v>
      </c>
      <c r="Q1461" s="8">
        <v>12400633</v>
      </c>
      <c r="R1461" s="8">
        <v>871566</v>
      </c>
      <c r="S1461" s="8">
        <v>2023441</v>
      </c>
      <c r="T1461" s="8" t="s">
        <v>386</v>
      </c>
      <c r="U1461" s="9">
        <f>IF(R1461&gt;0,Q1461/R1461,"")</f>
        <v>14.227990766046403</v>
      </c>
      <c r="V1461" s="10">
        <f>SUMIFS(fct_world_monthly!$J$2:$J$361,fct_world_monthly!$C$2:$C$361,C1461,fct_world_monthly!$F$2:$F$361,F1461)</f>
        <v>46324326</v>
      </c>
      <c r="W1461" s="11">
        <f>IF(V1461&gt;0,Q1461/V1461,"")</f>
        <v>0.26769160116868185</v>
      </c>
      <c r="X1461" s="1" t="s">
        <v>232</v>
      </c>
      <c r="Y1461" s="1" t="s">
        <v>166</v>
      </c>
      <c r="Z1461" s="19">
        <f>IF(U1461="","",SUMIFS(Unit_Value_Review_QC!$K$10:$K$53,Unit_Value_Review_QC!$I$10:$I$53,"PARTNER|"&amp;F1461&amp;"|"&amp;I1461))</f>
        <v>15.158852636173485</v>
      </c>
      <c r="AA1461" s="20">
        <f>IFERROR(U1461/Z1461,"")</f>
        <v>0.93859285445484364</v>
      </c>
      <c r="AB1461" s="4" t="str">
        <f>IF(OR(N1461&lt;&gt;"REPORTED",U1461=""),"NOT_APPLICABLE",IF(OR(AA1461&lt;Unit_Value_Review_QC!$I$6,AA1461&gt;Unit_Value_Review_QC!$I$5),"REVIEW","WITHIN_BAND"))</f>
        <v>WITHIN_BAND</v>
      </c>
    </row>
    <row r="1462" spans="1:28">
      <c r="A1462" s="1" t="s">
        <v>1848</v>
      </c>
      <c r="B1462" s="6">
        <v>44562</v>
      </c>
      <c r="C1462" s="1">
        <v>202201</v>
      </c>
      <c r="D1462" s="1">
        <v>2022</v>
      </c>
      <c r="E1462" s="1">
        <v>1</v>
      </c>
      <c r="F1462" s="4" t="s">
        <v>271</v>
      </c>
      <c r="G1462" s="4" t="s">
        <v>273</v>
      </c>
      <c r="H1462" s="1">
        <v>52</v>
      </c>
      <c r="I1462" s="4" t="s">
        <v>296</v>
      </c>
      <c r="J1462" s="1" t="s">
        <v>297</v>
      </c>
      <c r="K1462" s="1" t="s">
        <v>383</v>
      </c>
      <c r="L1462" s="1">
        <v>3</v>
      </c>
      <c r="M1462" s="1">
        <v>1</v>
      </c>
      <c r="N1462" s="1" t="s">
        <v>384</v>
      </c>
      <c r="O1462" s="1" t="s">
        <v>385</v>
      </c>
      <c r="P1462" s="1">
        <v>0</v>
      </c>
      <c r="Q1462" s="8">
        <v>1943267</v>
      </c>
      <c r="R1462" s="8">
        <v>66935</v>
      </c>
      <c r="S1462" s="8">
        <v>176623</v>
      </c>
      <c r="T1462" s="8" t="s">
        <v>386</v>
      </c>
      <c r="U1462" s="9">
        <f>IF(R1462&gt;0,Q1462/R1462,"")</f>
        <v>29.032150593859715</v>
      </c>
      <c r="V1462" s="10">
        <f>SUMIFS(fct_world_monthly!$J$2:$J$361,fct_world_monthly!$C$2:$C$361,C1462,fct_world_monthly!$F$2:$F$361,F1462)</f>
        <v>31616130</v>
      </c>
      <c r="W1462" s="11">
        <f>IF(V1462&gt;0,Q1462/V1462,"")</f>
        <v>6.1464417055471371E-2</v>
      </c>
      <c r="X1462" s="1" t="s">
        <v>232</v>
      </c>
      <c r="Y1462" s="1" t="s">
        <v>166</v>
      </c>
      <c r="Z1462" s="19">
        <f>IF(U1462="","",SUMIFS(Unit_Value_Review_QC!$K$10:$K$53,Unit_Value_Review_QC!$I$10:$I$53,"PARTNER|"&amp;F1462&amp;"|"&amp;I1462))</f>
        <v>31.867133143721738</v>
      </c>
      <c r="AA1462" s="20">
        <f>IFERROR(U1462/Z1462,"")</f>
        <v>0.91103741472205346</v>
      </c>
      <c r="AB1462" s="4" t="str">
        <f>IF(OR(N1462&lt;&gt;"REPORTED",U1462=""),"NOT_APPLICABLE",IF(OR(AA1462&lt;Unit_Value_Review_QC!$I$6,AA1462&gt;Unit_Value_Review_QC!$I$5),"REVIEW","WITHIN_BAND"))</f>
        <v>WITHIN_BAND</v>
      </c>
    </row>
    <row r="1463" spans="1:28">
      <c r="A1463" s="1" t="s">
        <v>1849</v>
      </c>
      <c r="B1463" s="6">
        <v>44562</v>
      </c>
      <c r="C1463" s="1">
        <v>202201</v>
      </c>
      <c r="D1463" s="1">
        <v>2022</v>
      </c>
      <c r="E1463" s="1">
        <v>1</v>
      </c>
      <c r="F1463" s="4" t="s">
        <v>271</v>
      </c>
      <c r="G1463" s="4" t="s">
        <v>273</v>
      </c>
      <c r="H1463" s="1">
        <v>204</v>
      </c>
      <c r="I1463" s="4" t="s">
        <v>301</v>
      </c>
      <c r="J1463" s="1" t="s">
        <v>302</v>
      </c>
      <c r="K1463" s="1" t="s">
        <v>383</v>
      </c>
      <c r="L1463" s="1">
        <v>3</v>
      </c>
      <c r="M1463" s="1">
        <v>1</v>
      </c>
      <c r="N1463" s="1" t="s">
        <v>384</v>
      </c>
      <c r="O1463" s="1" t="s">
        <v>385</v>
      </c>
      <c r="P1463" s="1">
        <v>0</v>
      </c>
      <c r="Q1463" s="8">
        <v>1671290</v>
      </c>
      <c r="R1463" s="8">
        <v>87663</v>
      </c>
      <c r="S1463" s="8">
        <v>260165</v>
      </c>
      <c r="T1463" s="8" t="s">
        <v>386</v>
      </c>
      <c r="U1463" s="9">
        <f>IF(R1463&gt;0,Q1463/R1463,"")</f>
        <v>19.064941879698392</v>
      </c>
      <c r="V1463" s="10">
        <f>SUMIFS(fct_world_monthly!$J$2:$J$361,fct_world_monthly!$C$2:$C$361,C1463,fct_world_monthly!$F$2:$F$361,F1463)</f>
        <v>31616130</v>
      </c>
      <c r="W1463" s="11">
        <f>IF(V1463&gt;0,Q1463/V1463,"")</f>
        <v>5.286194104085478E-2</v>
      </c>
      <c r="X1463" s="1" t="s">
        <v>232</v>
      </c>
      <c r="Y1463" s="1" t="s">
        <v>166</v>
      </c>
      <c r="Z1463" s="19">
        <f>IF(U1463="","",SUMIFS(Unit_Value_Review_QC!$K$10:$K$53,Unit_Value_Review_QC!$I$10:$I$53,"PARTNER|"&amp;F1463&amp;"|"&amp;I1463))</f>
        <v>19.682231685892088</v>
      </c>
      <c r="AA1463" s="20">
        <f>IFERROR(U1463/Z1463,"")</f>
        <v>0.96863720455865987</v>
      </c>
      <c r="AB1463" s="4" t="str">
        <f>IF(OR(N1463&lt;&gt;"REPORTED",U1463=""),"NOT_APPLICABLE",IF(OR(AA1463&lt;Unit_Value_Review_QC!$I$6,AA1463&gt;Unit_Value_Review_QC!$I$5),"REVIEW","WITHIN_BAND"))</f>
        <v>WITHIN_BAND</v>
      </c>
    </row>
    <row r="1464" spans="1:28">
      <c r="A1464" s="1" t="s">
        <v>1850</v>
      </c>
      <c r="B1464" s="6">
        <v>44562</v>
      </c>
      <c r="C1464" s="1">
        <v>202201</v>
      </c>
      <c r="D1464" s="1">
        <v>2022</v>
      </c>
      <c r="E1464" s="1">
        <v>1</v>
      </c>
      <c r="F1464" s="4" t="s">
        <v>271</v>
      </c>
      <c r="G1464" s="4" t="s">
        <v>273</v>
      </c>
      <c r="H1464" s="1">
        <v>662</v>
      </c>
      <c r="I1464" s="4" t="s">
        <v>304</v>
      </c>
      <c r="J1464" s="1" t="s">
        <v>305</v>
      </c>
      <c r="K1464" s="1" t="s">
        <v>383</v>
      </c>
      <c r="L1464" s="1">
        <v>3</v>
      </c>
      <c r="M1464" s="1">
        <v>1</v>
      </c>
      <c r="N1464" s="1" t="s">
        <v>384</v>
      </c>
      <c r="O1464" s="1" t="s">
        <v>385</v>
      </c>
      <c r="P1464" s="1">
        <v>0</v>
      </c>
      <c r="Q1464" s="8">
        <v>14211</v>
      </c>
      <c r="R1464" s="8">
        <v>1012</v>
      </c>
      <c r="S1464" s="8">
        <v>2400</v>
      </c>
      <c r="T1464" s="8" t="s">
        <v>386</v>
      </c>
      <c r="U1464" s="9">
        <f>IF(R1464&gt;0,Q1464/R1464,"")</f>
        <v>14.042490118577074</v>
      </c>
      <c r="V1464" s="10">
        <f>SUMIFS(fct_world_monthly!$J$2:$J$361,fct_world_monthly!$C$2:$C$361,C1464,fct_world_monthly!$F$2:$F$361,F1464)</f>
        <v>31616130</v>
      </c>
      <c r="W1464" s="11">
        <f>IF(V1464&gt;0,Q1464/V1464,"")</f>
        <v>4.4948575300012998E-4</v>
      </c>
      <c r="X1464" s="1" t="s">
        <v>232</v>
      </c>
      <c r="Y1464" s="1" t="s">
        <v>166</v>
      </c>
      <c r="Z1464" s="19">
        <f>IF(U1464="","",SUMIFS(Unit_Value_Review_QC!$K$10:$K$53,Unit_Value_Review_QC!$I$10:$I$53,"PARTNER|"&amp;F1464&amp;"|"&amp;I1464))</f>
        <v>19.366411423422985</v>
      </c>
      <c r="AA1464" s="20">
        <f>IFERROR(U1464/Z1464,"")</f>
        <v>0.72509510469209504</v>
      </c>
      <c r="AB1464" s="4" t="str">
        <f>IF(OR(N1464&lt;&gt;"REPORTED",U1464=""),"NOT_APPLICABLE",IF(OR(AA1464&lt;Unit_Value_Review_QC!$I$6,AA1464&gt;Unit_Value_Review_QC!$I$5),"REVIEW","WITHIN_BAND"))</f>
        <v>WITHIN_BAND</v>
      </c>
    </row>
    <row r="1465" spans="1:28">
      <c r="A1465" s="1" t="s">
        <v>1851</v>
      </c>
      <c r="B1465" s="6">
        <v>44562</v>
      </c>
      <c r="C1465" s="1">
        <v>202201</v>
      </c>
      <c r="D1465" s="1">
        <v>2022</v>
      </c>
      <c r="E1465" s="1">
        <v>1</v>
      </c>
      <c r="F1465" s="4" t="s">
        <v>271</v>
      </c>
      <c r="G1465" s="4" t="s">
        <v>273</v>
      </c>
      <c r="H1465" s="1">
        <v>664</v>
      </c>
      <c r="I1465" s="4" t="s">
        <v>307</v>
      </c>
      <c r="J1465" s="1" t="s">
        <v>308</v>
      </c>
      <c r="K1465" s="1" t="s">
        <v>383</v>
      </c>
      <c r="L1465" s="1">
        <v>3</v>
      </c>
      <c r="M1465" s="1">
        <v>1</v>
      </c>
      <c r="N1465" s="1" t="s">
        <v>384</v>
      </c>
      <c r="O1465" s="1" t="s">
        <v>385</v>
      </c>
      <c r="P1465" s="1">
        <v>0</v>
      </c>
      <c r="Q1465" s="8">
        <v>2405302</v>
      </c>
      <c r="R1465" s="8">
        <v>86233</v>
      </c>
      <c r="S1465" s="8">
        <v>299020</v>
      </c>
      <c r="T1465" s="8" t="s">
        <v>386</v>
      </c>
      <c r="U1465" s="9">
        <f>IF(R1465&gt;0,Q1465/R1465,"")</f>
        <v>27.893057182285204</v>
      </c>
      <c r="V1465" s="10">
        <f>SUMIFS(fct_world_monthly!$J$2:$J$361,fct_world_monthly!$C$2:$C$361,C1465,fct_world_monthly!$F$2:$F$361,F1465)</f>
        <v>31616130</v>
      </c>
      <c r="W1465" s="11">
        <f>IF(V1465&gt;0,Q1465/V1465,"")</f>
        <v>7.6078318250842214E-2</v>
      </c>
      <c r="X1465" s="1" t="s">
        <v>232</v>
      </c>
      <c r="Y1465" s="1" t="s">
        <v>166</v>
      </c>
      <c r="Z1465" s="19">
        <f>IF(U1465="","",SUMIFS(Unit_Value_Review_QC!$K$10:$K$53,Unit_Value_Review_QC!$I$10:$I$53,"PARTNER|"&amp;F1465&amp;"|"&amp;I1465))</f>
        <v>29.827360886039607</v>
      </c>
      <c r="AA1465" s="20">
        <f>IFERROR(U1465/Z1465,"")</f>
        <v>0.93515002178219087</v>
      </c>
      <c r="AB1465" s="4" t="str">
        <f>IF(OR(N1465&lt;&gt;"REPORTED",U1465=""),"NOT_APPLICABLE",IF(OR(AA1465&lt;Unit_Value_Review_QC!$I$6,AA1465&gt;Unit_Value_Review_QC!$I$5),"REVIEW","WITHIN_BAND"))</f>
        <v>WITHIN_BAND</v>
      </c>
    </row>
    <row r="1466" spans="1:28">
      <c r="A1466" s="1" t="s">
        <v>1852</v>
      </c>
      <c r="B1466" s="6">
        <v>44562</v>
      </c>
      <c r="C1466" s="1">
        <v>202201</v>
      </c>
      <c r="D1466" s="1">
        <v>2022</v>
      </c>
      <c r="E1466" s="1">
        <v>1</v>
      </c>
      <c r="F1466" s="4" t="s">
        <v>271</v>
      </c>
      <c r="G1466" s="4" t="s">
        <v>273</v>
      </c>
      <c r="H1466" s="1">
        <v>666</v>
      </c>
      <c r="I1466" s="4" t="s">
        <v>310</v>
      </c>
      <c r="J1466" s="1" t="s">
        <v>311</v>
      </c>
      <c r="K1466" s="1" t="s">
        <v>383</v>
      </c>
      <c r="L1466" s="1">
        <v>3</v>
      </c>
      <c r="M1466" s="1">
        <v>1</v>
      </c>
      <c r="N1466" s="1" t="s">
        <v>384</v>
      </c>
      <c r="O1466" s="1" t="s">
        <v>385</v>
      </c>
      <c r="P1466" s="1">
        <v>0</v>
      </c>
      <c r="Q1466" s="8">
        <v>785642</v>
      </c>
      <c r="R1466" s="8">
        <v>49104</v>
      </c>
      <c r="S1466" s="8">
        <v>134061</v>
      </c>
      <c r="T1466" s="8" t="s">
        <v>386</v>
      </c>
      <c r="U1466" s="9">
        <f>IF(R1466&gt;0,Q1466/R1466,"")</f>
        <v>15.999551971326165</v>
      </c>
      <c r="V1466" s="10">
        <f>SUMIFS(fct_world_monthly!$J$2:$J$361,fct_world_monthly!$C$2:$C$361,C1466,fct_world_monthly!$F$2:$F$361,F1466)</f>
        <v>31616130</v>
      </c>
      <c r="W1466" s="11">
        <f>IF(V1466&gt;0,Q1466/V1466,"")</f>
        <v>2.4849404402120058E-2</v>
      </c>
      <c r="X1466" s="1" t="s">
        <v>232</v>
      </c>
      <c r="Y1466" s="1" t="s">
        <v>166</v>
      </c>
      <c r="Z1466" s="19">
        <f>IF(U1466="","",SUMIFS(Unit_Value_Review_QC!$K$10:$K$53,Unit_Value_Review_QC!$I$10:$I$53,"PARTNER|"&amp;F1466&amp;"|"&amp;I1466))</f>
        <v>14.86106925541052</v>
      </c>
      <c r="AA1466" s="20">
        <f>IFERROR(U1466/Z1466,"")</f>
        <v>1.0766083985175665</v>
      </c>
      <c r="AB1466" s="4" t="str">
        <f>IF(OR(N1466&lt;&gt;"REPORTED",U1466=""),"NOT_APPLICABLE",IF(OR(AA1466&lt;Unit_Value_Review_QC!$I$6,AA1466&gt;Unit_Value_Review_QC!$I$5),"REVIEW","WITHIN_BAND"))</f>
        <v>WITHIN_BAND</v>
      </c>
    </row>
    <row r="1467" spans="1:28">
      <c r="A1467" s="1" t="s">
        <v>1853</v>
      </c>
      <c r="B1467" s="6">
        <v>44562</v>
      </c>
      <c r="C1467" s="1">
        <v>202201</v>
      </c>
      <c r="D1467" s="1">
        <v>2022</v>
      </c>
      <c r="E1467" s="1">
        <v>1</v>
      </c>
      <c r="F1467" s="4" t="s">
        <v>271</v>
      </c>
      <c r="G1467" s="4" t="s">
        <v>273</v>
      </c>
      <c r="H1467" s="1">
        <v>669</v>
      </c>
      <c r="I1467" s="4" t="s">
        <v>313</v>
      </c>
      <c r="J1467" s="1" t="s">
        <v>314</v>
      </c>
      <c r="K1467" s="1" t="s">
        <v>383</v>
      </c>
      <c r="L1467" s="1">
        <v>3</v>
      </c>
      <c r="M1467" s="1">
        <v>1</v>
      </c>
      <c r="N1467" s="1" t="s">
        <v>384</v>
      </c>
      <c r="O1467" s="1" t="s">
        <v>385</v>
      </c>
      <c r="P1467" s="1">
        <v>0</v>
      </c>
      <c r="Q1467" s="8">
        <v>570907</v>
      </c>
      <c r="R1467" s="8">
        <v>29178</v>
      </c>
      <c r="S1467" s="8">
        <v>114045</v>
      </c>
      <c r="T1467" s="8" t="s">
        <v>386</v>
      </c>
      <c r="U1467" s="9">
        <f>IF(R1467&gt;0,Q1467/R1467,"")</f>
        <v>19.56635136061416</v>
      </c>
      <c r="V1467" s="10">
        <f>SUMIFS(fct_world_monthly!$J$2:$J$361,fct_world_monthly!$C$2:$C$361,C1467,fct_world_monthly!$F$2:$F$361,F1467)</f>
        <v>31616130</v>
      </c>
      <c r="W1467" s="11">
        <f>IF(V1467&gt;0,Q1467/V1467,"")</f>
        <v>1.8057459910495056E-2</v>
      </c>
      <c r="X1467" s="1" t="s">
        <v>232</v>
      </c>
      <c r="Y1467" s="1" t="s">
        <v>166</v>
      </c>
      <c r="Z1467" s="19">
        <f>IF(U1467="","",SUMIFS(Unit_Value_Review_QC!$K$10:$K$53,Unit_Value_Review_QC!$I$10:$I$53,"PARTNER|"&amp;F1467&amp;"|"&amp;I1467))</f>
        <v>17.070169468034248</v>
      </c>
      <c r="AA1467" s="20">
        <f>IFERROR(U1467/Z1467,"")</f>
        <v>1.1462306450591651</v>
      </c>
      <c r="AB1467" s="4" t="str">
        <f>IF(OR(N1467&lt;&gt;"REPORTED",U1467=""),"NOT_APPLICABLE",IF(OR(AA1467&lt;Unit_Value_Review_QC!$I$6,AA1467&gt;Unit_Value_Review_QC!$I$5),"REVIEW","WITHIN_BAND"))</f>
        <v>WITHIN_BAND</v>
      </c>
    </row>
    <row r="1468" spans="1:28">
      <c r="A1468" s="1" t="s">
        <v>1854</v>
      </c>
      <c r="B1468" s="6">
        <v>44562</v>
      </c>
      <c r="C1468" s="1">
        <v>202201</v>
      </c>
      <c r="D1468" s="1">
        <v>2022</v>
      </c>
      <c r="E1468" s="1">
        <v>1</v>
      </c>
      <c r="F1468" s="4" t="s">
        <v>271</v>
      </c>
      <c r="G1468" s="4" t="s">
        <v>273</v>
      </c>
      <c r="H1468" s="1">
        <v>676</v>
      </c>
      <c r="I1468" s="4" t="s">
        <v>316</v>
      </c>
      <c r="J1468" s="1" t="s">
        <v>317</v>
      </c>
      <c r="K1468" s="1" t="s">
        <v>383</v>
      </c>
      <c r="L1468" s="1">
        <v>3</v>
      </c>
      <c r="M1468" s="1">
        <v>1</v>
      </c>
      <c r="N1468" s="1" t="s">
        <v>384</v>
      </c>
      <c r="O1468" s="1" t="s">
        <v>385</v>
      </c>
      <c r="P1468" s="1">
        <v>0</v>
      </c>
      <c r="Q1468" s="8">
        <v>378239</v>
      </c>
      <c r="R1468" s="8">
        <v>11908</v>
      </c>
      <c r="S1468" s="8">
        <v>27298</v>
      </c>
      <c r="T1468" s="8" t="s">
        <v>386</v>
      </c>
      <c r="U1468" s="9">
        <f>IF(R1468&gt;0,Q1468/R1468,"")</f>
        <v>31.763436345314073</v>
      </c>
      <c r="V1468" s="10">
        <f>SUMIFS(fct_world_monthly!$J$2:$J$361,fct_world_monthly!$C$2:$C$361,C1468,fct_world_monthly!$F$2:$F$361,F1468)</f>
        <v>31616130</v>
      </c>
      <c r="W1468" s="11">
        <f>IF(V1468&gt;0,Q1468/V1468,"")</f>
        <v>1.196348193153305E-2</v>
      </c>
      <c r="X1468" s="1" t="s">
        <v>232</v>
      </c>
      <c r="Y1468" s="1" t="s">
        <v>166</v>
      </c>
      <c r="Z1468" s="19">
        <f>IF(U1468="","",SUMIFS(Unit_Value_Review_QC!$K$10:$K$53,Unit_Value_Review_QC!$I$10:$I$53,"PARTNER|"&amp;F1468&amp;"|"&amp;I1468))</f>
        <v>29.259592038236608</v>
      </c>
      <c r="AA1468" s="20">
        <f>IFERROR(U1468/Z1468,"")</f>
        <v>1.0855734524187974</v>
      </c>
      <c r="AB1468" s="4" t="str">
        <f>IF(OR(N1468&lt;&gt;"REPORTED",U1468=""),"NOT_APPLICABLE",IF(OR(AA1468&lt;Unit_Value_Review_QC!$I$6,AA1468&gt;Unit_Value_Review_QC!$I$5),"REVIEW","WITHIN_BAND"))</f>
        <v>WITHIN_BAND</v>
      </c>
    </row>
    <row r="1469" spans="1:28">
      <c r="A1469" s="1" t="s">
        <v>1855</v>
      </c>
      <c r="B1469" s="6">
        <v>44562</v>
      </c>
      <c r="C1469" s="1">
        <v>202201</v>
      </c>
      <c r="D1469" s="1">
        <v>2022</v>
      </c>
      <c r="E1469" s="1">
        <v>1</v>
      </c>
      <c r="F1469" s="4" t="s">
        <v>271</v>
      </c>
      <c r="G1469" s="4" t="s">
        <v>273</v>
      </c>
      <c r="H1469" s="1">
        <v>690</v>
      </c>
      <c r="I1469" s="4" t="s">
        <v>319</v>
      </c>
      <c r="J1469" s="1" t="s">
        <v>320</v>
      </c>
      <c r="K1469" s="1" t="s">
        <v>383</v>
      </c>
      <c r="L1469" s="1">
        <v>3</v>
      </c>
      <c r="M1469" s="1">
        <v>1</v>
      </c>
      <c r="N1469" s="1" t="s">
        <v>384</v>
      </c>
      <c r="O1469" s="1" t="s">
        <v>385</v>
      </c>
      <c r="P1469" s="1">
        <v>0</v>
      </c>
      <c r="Q1469" s="8">
        <v>720309</v>
      </c>
      <c r="R1469" s="8">
        <v>31567</v>
      </c>
      <c r="S1469" s="8">
        <v>82212</v>
      </c>
      <c r="T1469" s="8" t="s">
        <v>386</v>
      </c>
      <c r="U1469" s="9">
        <f>IF(R1469&gt;0,Q1469/R1469,"")</f>
        <v>22.818417968131275</v>
      </c>
      <c r="V1469" s="10">
        <f>SUMIFS(fct_world_monthly!$J$2:$J$361,fct_world_monthly!$C$2:$C$361,C1469,fct_world_monthly!$F$2:$F$361,F1469)</f>
        <v>31616130</v>
      </c>
      <c r="W1469" s="11">
        <f>IF(V1469&gt;0,Q1469/V1469,"")</f>
        <v>2.2782959204684445E-2</v>
      </c>
      <c r="X1469" s="1" t="s">
        <v>232</v>
      </c>
      <c r="Y1469" s="1" t="s">
        <v>166</v>
      </c>
      <c r="Z1469" s="19">
        <f>IF(U1469="","",SUMIFS(Unit_Value_Review_QC!$K$10:$K$53,Unit_Value_Review_QC!$I$10:$I$53,"PARTNER|"&amp;F1469&amp;"|"&amp;I1469))</f>
        <v>24.149636282520802</v>
      </c>
      <c r="AA1469" s="20">
        <f>IFERROR(U1469/Z1469,"")</f>
        <v>0.94487625822534449</v>
      </c>
      <c r="AB1469" s="4" t="str">
        <f>IF(OR(N1469&lt;&gt;"REPORTED",U1469=""),"NOT_APPLICABLE",IF(OR(AA1469&lt;Unit_Value_Review_QC!$I$6,AA1469&gt;Unit_Value_Review_QC!$I$5),"REVIEW","WITHIN_BAND"))</f>
        <v>WITHIN_BAND</v>
      </c>
    </row>
    <row r="1470" spans="1:28">
      <c r="A1470" s="1" t="s">
        <v>1856</v>
      </c>
      <c r="B1470" s="6">
        <v>44562</v>
      </c>
      <c r="C1470" s="1">
        <v>202201</v>
      </c>
      <c r="D1470" s="1">
        <v>2022</v>
      </c>
      <c r="E1470" s="1">
        <v>1</v>
      </c>
      <c r="F1470" s="4" t="s">
        <v>271</v>
      </c>
      <c r="G1470" s="4" t="s">
        <v>273</v>
      </c>
      <c r="H1470" s="1">
        <v>696</v>
      </c>
      <c r="I1470" s="4" t="s">
        <v>322</v>
      </c>
      <c r="J1470" s="1" t="s">
        <v>323</v>
      </c>
      <c r="K1470" s="1" t="s">
        <v>383</v>
      </c>
      <c r="L1470" s="1">
        <v>3</v>
      </c>
      <c r="M1470" s="1">
        <v>1</v>
      </c>
      <c r="N1470" s="1" t="s">
        <v>384</v>
      </c>
      <c r="O1470" s="1" t="s">
        <v>385</v>
      </c>
      <c r="P1470" s="1">
        <v>0</v>
      </c>
      <c r="Q1470" s="8">
        <v>62651</v>
      </c>
      <c r="R1470" s="8">
        <v>2707</v>
      </c>
      <c r="S1470" s="8">
        <v>6427</v>
      </c>
      <c r="T1470" s="8" t="s">
        <v>386</v>
      </c>
      <c r="U1470" s="9">
        <f>IF(R1470&gt;0,Q1470/R1470,"")</f>
        <v>23.144070927225712</v>
      </c>
      <c r="V1470" s="10">
        <f>SUMIFS(fct_world_monthly!$J$2:$J$361,fct_world_monthly!$C$2:$C$361,C1470,fct_world_monthly!$F$2:$F$361,F1470)</f>
        <v>31616130</v>
      </c>
      <c r="W1470" s="11">
        <f>IF(V1470&gt;0,Q1470/V1470,"")</f>
        <v>1.9816150806566141E-3</v>
      </c>
      <c r="X1470" s="1" t="s">
        <v>232</v>
      </c>
      <c r="Y1470" s="1" t="s">
        <v>166</v>
      </c>
      <c r="Z1470" s="19">
        <f>IF(U1470="","",SUMIFS(Unit_Value_Review_QC!$K$10:$K$53,Unit_Value_Review_QC!$I$10:$I$53,"PARTNER|"&amp;F1470&amp;"|"&amp;I1470))</f>
        <v>19.130986055641273</v>
      </c>
      <c r="AA1470" s="20">
        <f>IFERROR(U1470/Z1470,"")</f>
        <v>1.2097688462012692</v>
      </c>
      <c r="AB1470" s="4" t="str">
        <f>IF(OR(N1470&lt;&gt;"REPORTED",U1470=""),"NOT_APPLICABLE",IF(OR(AA1470&lt;Unit_Value_Review_QC!$I$6,AA1470&gt;Unit_Value_Review_QC!$I$5),"REVIEW","WITHIN_BAND"))</f>
        <v>WITHIN_BAND</v>
      </c>
    </row>
    <row r="1471" spans="1:28">
      <c r="A1471" s="1" t="s">
        <v>1857</v>
      </c>
      <c r="B1471" s="6">
        <v>44562</v>
      </c>
      <c r="C1471" s="1">
        <v>202201</v>
      </c>
      <c r="D1471" s="1">
        <v>2022</v>
      </c>
      <c r="E1471" s="1">
        <v>1</v>
      </c>
      <c r="F1471" s="4" t="s">
        <v>271</v>
      </c>
      <c r="G1471" s="4" t="s">
        <v>273</v>
      </c>
      <c r="H1471" s="1">
        <v>720</v>
      </c>
      <c r="I1471" s="4" t="s">
        <v>325</v>
      </c>
      <c r="J1471" s="1" t="s">
        <v>326</v>
      </c>
      <c r="K1471" s="1" t="s">
        <v>383</v>
      </c>
      <c r="L1471" s="1">
        <v>3</v>
      </c>
      <c r="M1471" s="1">
        <v>1</v>
      </c>
      <c r="N1471" s="1" t="s">
        <v>384</v>
      </c>
      <c r="O1471" s="1" t="s">
        <v>385</v>
      </c>
      <c r="P1471" s="1">
        <v>0</v>
      </c>
      <c r="Q1471" s="8">
        <v>12213381</v>
      </c>
      <c r="R1471" s="8">
        <v>452973</v>
      </c>
      <c r="S1471" s="8">
        <v>1227957</v>
      </c>
      <c r="T1471" s="8" t="s">
        <v>386</v>
      </c>
      <c r="U1471" s="9">
        <f>IF(R1471&gt;0,Q1471/R1471,"")</f>
        <v>26.962713009384665</v>
      </c>
      <c r="V1471" s="10">
        <f>SUMIFS(fct_world_monthly!$J$2:$J$361,fct_world_monthly!$C$2:$C$361,C1471,fct_world_monthly!$F$2:$F$361,F1471)</f>
        <v>31616130</v>
      </c>
      <c r="W1471" s="11">
        <f>IF(V1471&gt;0,Q1471/V1471,"")</f>
        <v>0.38630221345876298</v>
      </c>
      <c r="X1471" s="1" t="s">
        <v>232</v>
      </c>
      <c r="Y1471" s="1" t="s">
        <v>166</v>
      </c>
      <c r="Z1471" s="19">
        <f>IF(U1471="","",SUMIFS(Unit_Value_Review_QC!$K$10:$K$53,Unit_Value_Review_QC!$I$10:$I$53,"PARTNER|"&amp;F1471&amp;"|"&amp;I1471))</f>
        <v>27.635683246354834</v>
      </c>
      <c r="AA1471" s="20">
        <f>IFERROR(U1471/Z1471,"")</f>
        <v>0.975648503748901</v>
      </c>
      <c r="AB1471" s="4" t="str">
        <f>IF(OR(N1471&lt;&gt;"REPORTED",U1471=""),"NOT_APPLICABLE",IF(OR(AA1471&lt;Unit_Value_Review_QC!$I$6,AA1471&gt;Unit_Value_Review_QC!$I$5),"REVIEW","WITHIN_BAND"))</f>
        <v>WITHIN_BAND</v>
      </c>
    </row>
    <row r="1472" spans="1:28">
      <c r="A1472" s="1" t="s">
        <v>1858</v>
      </c>
      <c r="B1472" s="6">
        <v>44562</v>
      </c>
      <c r="C1472" s="1">
        <v>202201</v>
      </c>
      <c r="D1472" s="1">
        <v>2022</v>
      </c>
      <c r="E1472" s="1">
        <v>1</v>
      </c>
      <c r="F1472" s="4" t="s">
        <v>278</v>
      </c>
      <c r="G1472" s="4" t="s">
        <v>279</v>
      </c>
      <c r="H1472" s="1">
        <v>52</v>
      </c>
      <c r="I1472" s="4" t="s">
        <v>296</v>
      </c>
      <c r="J1472" s="1" t="s">
        <v>297</v>
      </c>
      <c r="K1472" s="1" t="s">
        <v>383</v>
      </c>
      <c r="L1472" s="1">
        <v>3</v>
      </c>
      <c r="M1472" s="1">
        <v>1</v>
      </c>
      <c r="N1472" s="1" t="s">
        <v>384</v>
      </c>
      <c r="O1472" s="1" t="s">
        <v>385</v>
      </c>
      <c r="P1472" s="1">
        <v>0</v>
      </c>
      <c r="Q1472" s="8">
        <v>1553296</v>
      </c>
      <c r="R1472" s="8">
        <v>47993</v>
      </c>
      <c r="S1472" s="8">
        <v>231405</v>
      </c>
      <c r="T1472" s="8" t="s">
        <v>386</v>
      </c>
      <c r="U1472" s="9">
        <f>IF(R1472&gt;0,Q1472/R1472,"")</f>
        <v>32.365053236930386</v>
      </c>
      <c r="V1472" s="10">
        <f>SUMIFS(fct_world_monthly!$J$2:$J$361,fct_world_monthly!$C$2:$C$361,C1472,fct_world_monthly!$F$2:$F$361,F1472)</f>
        <v>21284928</v>
      </c>
      <c r="W1472" s="11">
        <f>IF(V1472&gt;0,Q1472/V1472,"")</f>
        <v>7.2976333300258281E-2</v>
      </c>
      <c r="X1472" s="1" t="s">
        <v>232</v>
      </c>
      <c r="Y1472" s="1" t="s">
        <v>166</v>
      </c>
      <c r="Z1472" s="19">
        <f>IF(U1472="","",SUMIFS(Unit_Value_Review_QC!$K$10:$K$53,Unit_Value_Review_QC!$I$10:$I$53,"PARTNER|"&amp;F1472&amp;"|"&amp;I1472))</f>
        <v>35.036766549381447</v>
      </c>
      <c r="AA1472" s="20">
        <f>IFERROR(U1472/Z1472,"")</f>
        <v>0.92374543727699587</v>
      </c>
      <c r="AB1472" s="4" t="str">
        <f>IF(OR(N1472&lt;&gt;"REPORTED",U1472=""),"NOT_APPLICABLE",IF(OR(AA1472&lt;Unit_Value_Review_QC!$I$6,AA1472&gt;Unit_Value_Review_QC!$I$5),"REVIEW","WITHIN_BAND"))</f>
        <v>WITHIN_BAND</v>
      </c>
    </row>
    <row r="1473" spans="1:28">
      <c r="A1473" s="1" t="s">
        <v>1859</v>
      </c>
      <c r="B1473" s="6">
        <v>44562</v>
      </c>
      <c r="C1473" s="1">
        <v>202201</v>
      </c>
      <c r="D1473" s="1">
        <v>2022</v>
      </c>
      <c r="E1473" s="1">
        <v>1</v>
      </c>
      <c r="F1473" s="4" t="s">
        <v>278</v>
      </c>
      <c r="G1473" s="4" t="s">
        <v>279</v>
      </c>
      <c r="H1473" s="1">
        <v>204</v>
      </c>
      <c r="I1473" s="4" t="s">
        <v>301</v>
      </c>
      <c r="J1473" s="1" t="s">
        <v>302</v>
      </c>
      <c r="K1473" s="1" t="s">
        <v>383</v>
      </c>
      <c r="L1473" s="1">
        <v>3</v>
      </c>
      <c r="M1473" s="1">
        <v>1</v>
      </c>
      <c r="N1473" s="1" t="s">
        <v>384</v>
      </c>
      <c r="O1473" s="1" t="s">
        <v>385</v>
      </c>
      <c r="P1473" s="1">
        <v>0</v>
      </c>
      <c r="Q1473" s="8">
        <v>226162</v>
      </c>
      <c r="R1473" s="8">
        <v>7864</v>
      </c>
      <c r="S1473" s="8">
        <v>24757</v>
      </c>
      <c r="T1473" s="8" t="s">
        <v>386</v>
      </c>
      <c r="U1473" s="9">
        <f>IF(R1473&gt;0,Q1473/R1473,"")</f>
        <v>28.759155645981689</v>
      </c>
      <c r="V1473" s="10">
        <f>SUMIFS(fct_world_monthly!$J$2:$J$361,fct_world_monthly!$C$2:$C$361,C1473,fct_world_monthly!$F$2:$F$361,F1473)</f>
        <v>21284928</v>
      </c>
      <c r="W1473" s="11">
        <f>IF(V1473&gt;0,Q1473/V1473,"")</f>
        <v>1.0625452902636081E-2</v>
      </c>
      <c r="X1473" s="1" t="s">
        <v>232</v>
      </c>
      <c r="Y1473" s="1" t="s">
        <v>166</v>
      </c>
      <c r="Z1473" s="19">
        <f>IF(U1473="","",SUMIFS(Unit_Value_Review_QC!$K$10:$K$53,Unit_Value_Review_QC!$I$10:$I$53,"PARTNER|"&amp;F1473&amp;"|"&amp;I1473))</f>
        <v>33.195880622110131</v>
      </c>
      <c r="AA1473" s="20">
        <f>IFERROR(U1473/Z1473,"")</f>
        <v>0.86634712220367005</v>
      </c>
      <c r="AB1473" s="4" t="str">
        <f>IF(OR(N1473&lt;&gt;"REPORTED",U1473=""),"NOT_APPLICABLE",IF(OR(AA1473&lt;Unit_Value_Review_QC!$I$6,AA1473&gt;Unit_Value_Review_QC!$I$5),"REVIEW","WITHIN_BAND"))</f>
        <v>WITHIN_BAND</v>
      </c>
    </row>
    <row r="1474" spans="1:28">
      <c r="A1474" s="1" t="s">
        <v>1860</v>
      </c>
      <c r="B1474" s="6">
        <v>44562</v>
      </c>
      <c r="C1474" s="1">
        <v>202201</v>
      </c>
      <c r="D1474" s="1">
        <v>2022</v>
      </c>
      <c r="E1474" s="1">
        <v>1</v>
      </c>
      <c r="F1474" s="4" t="s">
        <v>278</v>
      </c>
      <c r="G1474" s="4" t="s">
        <v>279</v>
      </c>
      <c r="H1474" s="1">
        <v>662</v>
      </c>
      <c r="I1474" s="4" t="s">
        <v>304</v>
      </c>
      <c r="J1474" s="1" t="s">
        <v>305</v>
      </c>
      <c r="K1474" s="1" t="s">
        <v>383</v>
      </c>
      <c r="L1474" s="1">
        <v>3</v>
      </c>
      <c r="M1474" s="1">
        <v>1</v>
      </c>
      <c r="N1474" s="1" t="s">
        <v>384</v>
      </c>
      <c r="O1474" s="1" t="s">
        <v>385</v>
      </c>
      <c r="P1474" s="1">
        <v>0</v>
      </c>
      <c r="Q1474" s="8">
        <v>33738</v>
      </c>
      <c r="R1474" s="8">
        <v>3018</v>
      </c>
      <c r="S1474" s="8">
        <v>8501</v>
      </c>
      <c r="T1474" s="8" t="s">
        <v>386</v>
      </c>
      <c r="U1474" s="9">
        <f>IF(R1474&gt;0,Q1474/R1474,"")</f>
        <v>11.178926441351889</v>
      </c>
      <c r="V1474" s="10">
        <f>SUMIFS(fct_world_monthly!$J$2:$J$361,fct_world_monthly!$C$2:$C$361,C1474,fct_world_monthly!$F$2:$F$361,F1474)</f>
        <v>21284928</v>
      </c>
      <c r="W1474" s="11">
        <f>IF(V1474&gt;0,Q1474/V1474,"")</f>
        <v>1.5850652630819328E-3</v>
      </c>
      <c r="X1474" s="1" t="s">
        <v>232</v>
      </c>
      <c r="Y1474" s="1" t="s">
        <v>166</v>
      </c>
      <c r="Z1474" s="19">
        <f>IF(U1474="","",SUMIFS(Unit_Value_Review_QC!$K$10:$K$53,Unit_Value_Review_QC!$I$10:$I$53,"PARTNER|"&amp;F1474&amp;"|"&amp;I1474))</f>
        <v>11.552282298889692</v>
      </c>
      <c r="AA1474" s="20">
        <f>IFERROR(U1474/Z1474,"")</f>
        <v>0.96768120377618483</v>
      </c>
      <c r="AB1474" s="4" t="str">
        <f>IF(OR(N1474&lt;&gt;"REPORTED",U1474=""),"NOT_APPLICABLE",IF(OR(AA1474&lt;Unit_Value_Review_QC!$I$6,AA1474&gt;Unit_Value_Review_QC!$I$5),"REVIEW","WITHIN_BAND"))</f>
        <v>WITHIN_BAND</v>
      </c>
    </row>
    <row r="1475" spans="1:28">
      <c r="A1475" s="1" t="s">
        <v>1861</v>
      </c>
      <c r="B1475" s="6">
        <v>44562</v>
      </c>
      <c r="C1475" s="1">
        <v>202201</v>
      </c>
      <c r="D1475" s="1">
        <v>2022</v>
      </c>
      <c r="E1475" s="1">
        <v>1</v>
      </c>
      <c r="F1475" s="4" t="s">
        <v>278</v>
      </c>
      <c r="G1475" s="4" t="s">
        <v>279</v>
      </c>
      <c r="H1475" s="1">
        <v>664</v>
      </c>
      <c r="I1475" s="4" t="s">
        <v>307</v>
      </c>
      <c r="J1475" s="1" t="s">
        <v>308</v>
      </c>
      <c r="K1475" s="1" t="s">
        <v>383</v>
      </c>
      <c r="L1475" s="1">
        <v>3</v>
      </c>
      <c r="M1475" s="1">
        <v>1</v>
      </c>
      <c r="N1475" s="1" t="s">
        <v>384</v>
      </c>
      <c r="O1475" s="1" t="s">
        <v>385</v>
      </c>
      <c r="P1475" s="1">
        <v>0</v>
      </c>
      <c r="Q1475" s="8">
        <v>2044570</v>
      </c>
      <c r="R1475" s="8">
        <v>115065</v>
      </c>
      <c r="S1475" s="8">
        <v>304269</v>
      </c>
      <c r="T1475" s="8" t="s">
        <v>386</v>
      </c>
      <c r="U1475" s="9">
        <f>IF(R1475&gt;0,Q1475/R1475,"")</f>
        <v>17.768826315560769</v>
      </c>
      <c r="V1475" s="10">
        <f>SUMIFS(fct_world_monthly!$J$2:$J$361,fct_world_monthly!$C$2:$C$361,C1475,fct_world_monthly!$F$2:$F$361,F1475)</f>
        <v>21284928</v>
      </c>
      <c r="W1475" s="11">
        <f>IF(V1475&gt;0,Q1475/V1475,"")</f>
        <v>9.6057172474344282E-2</v>
      </c>
      <c r="X1475" s="1" t="s">
        <v>232</v>
      </c>
      <c r="Y1475" s="1" t="s">
        <v>166</v>
      </c>
      <c r="Z1475" s="19">
        <f>IF(U1475="","",SUMIFS(Unit_Value_Review_QC!$K$10:$K$53,Unit_Value_Review_QC!$I$10:$I$53,"PARTNER|"&amp;F1475&amp;"|"&amp;I1475))</f>
        <v>20.753901094655859</v>
      </c>
      <c r="AA1475" s="20">
        <f>IFERROR(U1475/Z1475,"")</f>
        <v>0.8561680155706366</v>
      </c>
      <c r="AB1475" s="4" t="str">
        <f>IF(OR(N1475&lt;&gt;"REPORTED",U1475=""),"NOT_APPLICABLE",IF(OR(AA1475&lt;Unit_Value_Review_QC!$I$6,AA1475&gt;Unit_Value_Review_QC!$I$5),"REVIEW","WITHIN_BAND"))</f>
        <v>WITHIN_BAND</v>
      </c>
    </row>
    <row r="1476" spans="1:28">
      <c r="A1476" s="1" t="s">
        <v>1862</v>
      </c>
      <c r="B1476" s="6">
        <v>44562</v>
      </c>
      <c r="C1476" s="1">
        <v>202201</v>
      </c>
      <c r="D1476" s="1">
        <v>2022</v>
      </c>
      <c r="E1476" s="1">
        <v>1</v>
      </c>
      <c r="F1476" s="4" t="s">
        <v>278</v>
      </c>
      <c r="G1476" s="4" t="s">
        <v>279</v>
      </c>
      <c r="H1476" s="1">
        <v>666</v>
      </c>
      <c r="I1476" s="4" t="s">
        <v>310</v>
      </c>
      <c r="J1476" s="1" t="s">
        <v>311</v>
      </c>
      <c r="K1476" s="1" t="s">
        <v>383</v>
      </c>
      <c r="L1476" s="1">
        <v>3</v>
      </c>
      <c r="M1476" s="1">
        <v>1</v>
      </c>
      <c r="N1476" s="1" t="s">
        <v>384</v>
      </c>
      <c r="O1476" s="1" t="s">
        <v>385</v>
      </c>
      <c r="P1476" s="1">
        <v>0</v>
      </c>
      <c r="Q1476" s="8">
        <v>5991564</v>
      </c>
      <c r="R1476" s="8">
        <v>392315</v>
      </c>
      <c r="S1476" s="8">
        <v>1334356</v>
      </c>
      <c r="T1476" s="8" t="s">
        <v>386</v>
      </c>
      <c r="U1476" s="9">
        <f>IF(R1476&gt;0,Q1476/R1476,"")</f>
        <v>15.272329633075463</v>
      </c>
      <c r="V1476" s="10">
        <f>SUMIFS(fct_world_monthly!$J$2:$J$361,fct_world_monthly!$C$2:$C$361,C1476,fct_world_monthly!$F$2:$F$361,F1476)</f>
        <v>21284928</v>
      </c>
      <c r="W1476" s="11">
        <f>IF(V1476&gt;0,Q1476/V1476,"")</f>
        <v>0.28149327073128927</v>
      </c>
      <c r="X1476" s="1" t="s">
        <v>232</v>
      </c>
      <c r="Y1476" s="1" t="s">
        <v>166</v>
      </c>
      <c r="Z1476" s="19">
        <f>IF(U1476="","",SUMIFS(Unit_Value_Review_QC!$K$10:$K$53,Unit_Value_Review_QC!$I$10:$I$53,"PARTNER|"&amp;F1476&amp;"|"&amp;I1476))</f>
        <v>16.653214733323903</v>
      </c>
      <c r="AA1476" s="20">
        <f>IFERROR(U1476/Z1476,"")</f>
        <v>0.91707996790041857</v>
      </c>
      <c r="AB1476" s="4" t="str">
        <f>IF(OR(N1476&lt;&gt;"REPORTED",U1476=""),"NOT_APPLICABLE",IF(OR(AA1476&lt;Unit_Value_Review_QC!$I$6,AA1476&gt;Unit_Value_Review_QC!$I$5),"REVIEW","WITHIN_BAND"))</f>
        <v>WITHIN_BAND</v>
      </c>
    </row>
    <row r="1477" spans="1:28">
      <c r="A1477" s="1" t="s">
        <v>1863</v>
      </c>
      <c r="B1477" s="6">
        <v>44562</v>
      </c>
      <c r="C1477" s="1">
        <v>202201</v>
      </c>
      <c r="D1477" s="1">
        <v>2022</v>
      </c>
      <c r="E1477" s="1">
        <v>1</v>
      </c>
      <c r="F1477" s="4" t="s">
        <v>278</v>
      </c>
      <c r="G1477" s="4" t="s">
        <v>279</v>
      </c>
      <c r="H1477" s="1">
        <v>669</v>
      </c>
      <c r="I1477" s="4" t="s">
        <v>313</v>
      </c>
      <c r="J1477" s="1" t="s">
        <v>314</v>
      </c>
      <c r="K1477" s="1" t="s">
        <v>383</v>
      </c>
      <c r="L1477" s="1">
        <v>3</v>
      </c>
      <c r="M1477" s="1">
        <v>1</v>
      </c>
      <c r="N1477" s="1" t="s">
        <v>384</v>
      </c>
      <c r="O1477" s="1" t="s">
        <v>385</v>
      </c>
      <c r="P1477" s="1">
        <v>0</v>
      </c>
      <c r="Q1477" s="8">
        <v>267557</v>
      </c>
      <c r="R1477" s="8">
        <v>13963</v>
      </c>
      <c r="S1477" s="8">
        <v>30297</v>
      </c>
      <c r="T1477" s="8" t="s">
        <v>386</v>
      </c>
      <c r="U1477" s="9">
        <f>IF(R1477&gt;0,Q1477/R1477,"")</f>
        <v>19.161856334598582</v>
      </c>
      <c r="V1477" s="10">
        <f>SUMIFS(fct_world_monthly!$J$2:$J$361,fct_world_monthly!$C$2:$C$361,C1477,fct_world_monthly!$F$2:$F$361,F1477)</f>
        <v>21284928</v>
      </c>
      <c r="W1477" s="11">
        <f>IF(V1477&gt;0,Q1477/V1477,"")</f>
        <v>1.2570256286514101E-2</v>
      </c>
      <c r="X1477" s="1" t="s">
        <v>232</v>
      </c>
      <c r="Y1477" s="1" t="s">
        <v>166</v>
      </c>
      <c r="Z1477" s="19">
        <f>IF(U1477="","",SUMIFS(Unit_Value_Review_QC!$K$10:$K$53,Unit_Value_Review_QC!$I$10:$I$53,"PARTNER|"&amp;F1477&amp;"|"&amp;I1477))</f>
        <v>20.668787815742178</v>
      </c>
      <c r="AA1477" s="20">
        <f>IFERROR(U1477/Z1477,"")</f>
        <v>0.92709144365032103</v>
      </c>
      <c r="AB1477" s="4" t="str">
        <f>IF(OR(N1477&lt;&gt;"REPORTED",U1477=""),"NOT_APPLICABLE",IF(OR(AA1477&lt;Unit_Value_Review_QC!$I$6,AA1477&gt;Unit_Value_Review_QC!$I$5),"REVIEW","WITHIN_BAND"))</f>
        <v>WITHIN_BAND</v>
      </c>
    </row>
    <row r="1478" spans="1:28">
      <c r="A1478" s="1" t="s">
        <v>1864</v>
      </c>
      <c r="B1478" s="6">
        <v>44562</v>
      </c>
      <c r="C1478" s="1">
        <v>202201</v>
      </c>
      <c r="D1478" s="1">
        <v>2022</v>
      </c>
      <c r="E1478" s="1">
        <v>1</v>
      </c>
      <c r="F1478" s="4" t="s">
        <v>278</v>
      </c>
      <c r="G1478" s="4" t="s">
        <v>279</v>
      </c>
      <c r="H1478" s="1">
        <v>676</v>
      </c>
      <c r="I1478" s="4" t="s">
        <v>316</v>
      </c>
      <c r="J1478" s="1" t="s">
        <v>317</v>
      </c>
      <c r="K1478" s="1" t="s">
        <v>383</v>
      </c>
      <c r="L1478" s="1">
        <v>3</v>
      </c>
      <c r="M1478" s="1">
        <v>1</v>
      </c>
      <c r="N1478" s="1" t="s">
        <v>384</v>
      </c>
      <c r="O1478" s="1" t="s">
        <v>385</v>
      </c>
      <c r="P1478" s="1">
        <v>0</v>
      </c>
      <c r="Q1478" s="8">
        <v>114126</v>
      </c>
      <c r="R1478" s="8">
        <v>6336</v>
      </c>
      <c r="S1478" s="8">
        <v>15970</v>
      </c>
      <c r="T1478" s="8" t="s">
        <v>386</v>
      </c>
      <c r="U1478" s="9">
        <f>IF(R1478&gt;0,Q1478/R1478,"")</f>
        <v>18.012310606060606</v>
      </c>
      <c r="V1478" s="10">
        <f>SUMIFS(fct_world_monthly!$J$2:$J$361,fct_world_monthly!$C$2:$C$361,C1478,fct_world_monthly!$F$2:$F$361,F1478)</f>
        <v>21284928</v>
      </c>
      <c r="W1478" s="11">
        <f>IF(V1478&gt;0,Q1478/V1478,"")</f>
        <v>5.3618222246276806E-3</v>
      </c>
      <c r="X1478" s="1" t="s">
        <v>232</v>
      </c>
      <c r="Y1478" s="1" t="s">
        <v>166</v>
      </c>
      <c r="Z1478" s="19">
        <f>IF(U1478="","",SUMIFS(Unit_Value_Review_QC!$K$10:$K$53,Unit_Value_Review_QC!$I$10:$I$53,"PARTNER|"&amp;F1478&amp;"|"&amp;I1478))</f>
        <v>22.71683967704729</v>
      </c>
      <c r="AA1478" s="20">
        <f>IFERROR(U1478/Z1478,"")</f>
        <v>0.79290565334490337</v>
      </c>
      <c r="AB1478" s="4" t="str">
        <f>IF(OR(N1478&lt;&gt;"REPORTED",U1478=""),"NOT_APPLICABLE",IF(OR(AA1478&lt;Unit_Value_Review_QC!$I$6,AA1478&gt;Unit_Value_Review_QC!$I$5),"REVIEW","WITHIN_BAND"))</f>
        <v>WITHIN_BAND</v>
      </c>
    </row>
    <row r="1479" spans="1:28">
      <c r="A1479" s="1" t="s">
        <v>1865</v>
      </c>
      <c r="B1479" s="6">
        <v>44562</v>
      </c>
      <c r="C1479" s="1">
        <v>202201</v>
      </c>
      <c r="D1479" s="1">
        <v>2022</v>
      </c>
      <c r="E1479" s="1">
        <v>1</v>
      </c>
      <c r="F1479" s="4" t="s">
        <v>278</v>
      </c>
      <c r="G1479" s="4" t="s">
        <v>279</v>
      </c>
      <c r="H1479" s="1">
        <v>690</v>
      </c>
      <c r="I1479" s="4" t="s">
        <v>319</v>
      </c>
      <c r="J1479" s="1" t="s">
        <v>320</v>
      </c>
      <c r="K1479" s="1" t="s">
        <v>383</v>
      </c>
      <c r="L1479" s="1">
        <v>3</v>
      </c>
      <c r="M1479" s="1">
        <v>1</v>
      </c>
      <c r="N1479" s="1" t="s">
        <v>384</v>
      </c>
      <c r="O1479" s="1" t="s">
        <v>385</v>
      </c>
      <c r="P1479" s="1">
        <v>0</v>
      </c>
      <c r="Q1479" s="8">
        <v>602656</v>
      </c>
      <c r="R1479" s="8">
        <v>19801</v>
      </c>
      <c r="S1479" s="8">
        <v>63233</v>
      </c>
      <c r="T1479" s="8" t="s">
        <v>386</v>
      </c>
      <c r="U1479" s="9">
        <f>IF(R1479&gt;0,Q1479/R1479,"")</f>
        <v>30.435634563910913</v>
      </c>
      <c r="V1479" s="10">
        <f>SUMIFS(fct_world_monthly!$J$2:$J$361,fct_world_monthly!$C$2:$C$361,C1479,fct_world_monthly!$F$2:$F$361,F1479)</f>
        <v>21284928</v>
      </c>
      <c r="W1479" s="11">
        <f>IF(V1479&gt;0,Q1479/V1479,"")</f>
        <v>2.831374388487478E-2</v>
      </c>
      <c r="X1479" s="1" t="s">
        <v>232</v>
      </c>
      <c r="Y1479" s="1" t="s">
        <v>166</v>
      </c>
      <c r="Z1479" s="19">
        <f>IF(U1479="","",SUMIFS(Unit_Value_Review_QC!$K$10:$K$53,Unit_Value_Review_QC!$I$10:$I$53,"PARTNER|"&amp;F1479&amp;"|"&amp;I1479))</f>
        <v>28.158453665195097</v>
      </c>
      <c r="AA1479" s="20">
        <f>IFERROR(U1479/Z1479,"")</f>
        <v>1.0808702397436865</v>
      </c>
      <c r="AB1479" s="4" t="str">
        <f>IF(OR(N1479&lt;&gt;"REPORTED",U1479=""),"NOT_APPLICABLE",IF(OR(AA1479&lt;Unit_Value_Review_QC!$I$6,AA1479&gt;Unit_Value_Review_QC!$I$5),"REVIEW","WITHIN_BAND"))</f>
        <v>WITHIN_BAND</v>
      </c>
    </row>
    <row r="1480" spans="1:28">
      <c r="A1480" s="1" t="s">
        <v>1866</v>
      </c>
      <c r="B1480" s="6">
        <v>44562</v>
      </c>
      <c r="C1480" s="1">
        <v>202201</v>
      </c>
      <c r="D1480" s="1">
        <v>2022</v>
      </c>
      <c r="E1480" s="1">
        <v>1</v>
      </c>
      <c r="F1480" s="4" t="s">
        <v>278</v>
      </c>
      <c r="G1480" s="4" t="s">
        <v>279</v>
      </c>
      <c r="H1480" s="1">
        <v>696</v>
      </c>
      <c r="I1480" s="4" t="s">
        <v>322</v>
      </c>
      <c r="J1480" s="1" t="s">
        <v>323</v>
      </c>
      <c r="K1480" s="1" t="s">
        <v>383</v>
      </c>
      <c r="L1480" s="1">
        <v>3</v>
      </c>
      <c r="M1480" s="1">
        <v>1</v>
      </c>
      <c r="N1480" s="1" t="s">
        <v>384</v>
      </c>
      <c r="O1480" s="1" t="s">
        <v>385</v>
      </c>
      <c r="P1480" s="1">
        <v>0</v>
      </c>
      <c r="Q1480" s="8">
        <v>238817</v>
      </c>
      <c r="R1480" s="8">
        <v>8034</v>
      </c>
      <c r="S1480" s="8">
        <v>24665</v>
      </c>
      <c r="T1480" s="8" t="s">
        <v>386</v>
      </c>
      <c r="U1480" s="9">
        <f>IF(R1480&gt;0,Q1480/R1480,"")</f>
        <v>29.725790390838934</v>
      </c>
      <c r="V1480" s="10">
        <f>SUMIFS(fct_world_monthly!$J$2:$J$361,fct_world_monthly!$C$2:$C$361,C1480,fct_world_monthly!$F$2:$F$361,F1480)</f>
        <v>21284928</v>
      </c>
      <c r="W1480" s="11">
        <f>IF(V1480&gt;0,Q1480/V1480,"")</f>
        <v>1.122000506649588E-2</v>
      </c>
      <c r="X1480" s="1" t="s">
        <v>232</v>
      </c>
      <c r="Y1480" s="1" t="s">
        <v>166</v>
      </c>
      <c r="Z1480" s="19">
        <f>IF(U1480="","",SUMIFS(Unit_Value_Review_QC!$K$10:$K$53,Unit_Value_Review_QC!$I$10:$I$53,"PARTNER|"&amp;F1480&amp;"|"&amp;I1480))</f>
        <v>25.266638688646662</v>
      </c>
      <c r="AA1480" s="20">
        <f>IFERROR(U1480/Z1480,"")</f>
        <v>1.176483772026073</v>
      </c>
      <c r="AB1480" s="4" t="str">
        <f>IF(OR(N1480&lt;&gt;"REPORTED",U1480=""),"NOT_APPLICABLE",IF(OR(AA1480&lt;Unit_Value_Review_QC!$I$6,AA1480&gt;Unit_Value_Review_QC!$I$5),"REVIEW","WITHIN_BAND"))</f>
        <v>WITHIN_BAND</v>
      </c>
    </row>
    <row r="1481" spans="1:28">
      <c r="A1481" s="1" t="s">
        <v>1867</v>
      </c>
      <c r="B1481" s="6">
        <v>44562</v>
      </c>
      <c r="C1481" s="1">
        <v>202201</v>
      </c>
      <c r="D1481" s="1">
        <v>2022</v>
      </c>
      <c r="E1481" s="1">
        <v>1</v>
      </c>
      <c r="F1481" s="4" t="s">
        <v>278</v>
      </c>
      <c r="G1481" s="4" t="s">
        <v>279</v>
      </c>
      <c r="H1481" s="1">
        <v>720</v>
      </c>
      <c r="I1481" s="4" t="s">
        <v>325</v>
      </c>
      <c r="J1481" s="1" t="s">
        <v>326</v>
      </c>
      <c r="K1481" s="1" t="s">
        <v>383</v>
      </c>
      <c r="L1481" s="1">
        <v>3</v>
      </c>
      <c r="M1481" s="1">
        <v>1</v>
      </c>
      <c r="N1481" s="1" t="s">
        <v>384</v>
      </c>
      <c r="O1481" s="1" t="s">
        <v>385</v>
      </c>
      <c r="P1481" s="1">
        <v>0</v>
      </c>
      <c r="Q1481" s="8">
        <v>2274959</v>
      </c>
      <c r="R1481" s="8">
        <v>85520</v>
      </c>
      <c r="S1481" s="8">
        <v>241271</v>
      </c>
      <c r="T1481" s="8" t="s">
        <v>386</v>
      </c>
      <c r="U1481" s="9">
        <f>IF(R1481&gt;0,Q1481/R1481,"")</f>
        <v>26.601485032740879</v>
      </c>
      <c r="V1481" s="10">
        <f>SUMIFS(fct_world_monthly!$J$2:$J$361,fct_world_monthly!$C$2:$C$361,C1481,fct_world_monthly!$F$2:$F$361,F1481)</f>
        <v>21284928</v>
      </c>
      <c r="W1481" s="11">
        <f>IF(V1481&gt;0,Q1481/V1481,"")</f>
        <v>0.10688121660547784</v>
      </c>
      <c r="X1481" s="1" t="s">
        <v>232</v>
      </c>
      <c r="Y1481" s="1" t="s">
        <v>166</v>
      </c>
      <c r="Z1481" s="19">
        <f>IF(U1481="","",SUMIFS(Unit_Value_Review_QC!$K$10:$K$53,Unit_Value_Review_QC!$I$10:$I$53,"PARTNER|"&amp;F1481&amp;"|"&amp;I1481))</f>
        <v>23.211497613909994</v>
      </c>
      <c r="AA1481" s="20">
        <f>IFERROR(U1481/Z1481,"")</f>
        <v>1.1460477680164576</v>
      </c>
      <c r="AB1481" s="4" t="str">
        <f>IF(OR(N1481&lt;&gt;"REPORTED",U1481=""),"NOT_APPLICABLE",IF(OR(AA1481&lt;Unit_Value_Review_QC!$I$6,AA1481&gt;Unit_Value_Review_QC!$I$5),"REVIEW","WITHIN_BAND"))</f>
        <v>WITHIN_BAND</v>
      </c>
    </row>
    <row r="1482" spans="1:28">
      <c r="A1482" s="1" t="s">
        <v>1868</v>
      </c>
      <c r="B1482" s="6">
        <v>44593</v>
      </c>
      <c r="C1482" s="1">
        <v>202202</v>
      </c>
      <c r="D1482" s="1">
        <v>2022</v>
      </c>
      <c r="E1482" s="1">
        <v>2</v>
      </c>
      <c r="F1482" s="4" t="s">
        <v>256</v>
      </c>
      <c r="G1482" s="4" t="s">
        <v>258</v>
      </c>
      <c r="H1482" s="1">
        <v>52</v>
      </c>
      <c r="I1482" s="4" t="s">
        <v>296</v>
      </c>
      <c r="J1482" s="1" t="s">
        <v>297</v>
      </c>
      <c r="K1482" s="1" t="s">
        <v>383</v>
      </c>
      <c r="L1482" s="1">
        <v>3</v>
      </c>
      <c r="M1482" s="1">
        <v>1</v>
      </c>
      <c r="N1482" s="1" t="s">
        <v>384</v>
      </c>
      <c r="O1482" s="1" t="s">
        <v>385</v>
      </c>
      <c r="P1482" s="1">
        <v>0</v>
      </c>
      <c r="Q1482" s="8">
        <v>11329253</v>
      </c>
      <c r="R1482" s="8">
        <v>593005</v>
      </c>
      <c r="S1482" s="8">
        <v>3102220</v>
      </c>
      <c r="T1482" s="8" t="s">
        <v>386</v>
      </c>
      <c r="U1482" s="9">
        <f>IF(R1482&gt;0,Q1482/R1482,"")</f>
        <v>19.104818677751453</v>
      </c>
      <c r="V1482" s="10">
        <f>SUMIFS(fct_world_monthly!$J$2:$J$361,fct_world_monthly!$C$2:$C$361,C1482,fct_world_monthly!$F$2:$F$361,F1482)</f>
        <v>108955056</v>
      </c>
      <c r="W1482" s="11">
        <f>IF(V1482&gt;0,Q1482/V1482,"")</f>
        <v>0.10398097542164542</v>
      </c>
      <c r="X1482" s="1" t="s">
        <v>232</v>
      </c>
      <c r="Y1482" s="1" t="s">
        <v>166</v>
      </c>
      <c r="Z1482" s="19">
        <f>IF(U1482="","",SUMIFS(Unit_Value_Review_QC!$K$10:$K$53,Unit_Value_Review_QC!$I$10:$I$53,"PARTNER|"&amp;F1482&amp;"|"&amp;I1482))</f>
        <v>20.461444760337919</v>
      </c>
      <c r="AA1482" s="20">
        <f>IFERROR(U1482/Z1482,"")</f>
        <v>0.93369842166687445</v>
      </c>
      <c r="AB1482" s="4" t="str">
        <f>IF(OR(N1482&lt;&gt;"REPORTED",U1482=""),"NOT_APPLICABLE",IF(OR(AA1482&lt;Unit_Value_Review_QC!$I$6,AA1482&gt;Unit_Value_Review_QC!$I$5),"REVIEW","WITHIN_BAND"))</f>
        <v>WITHIN_BAND</v>
      </c>
    </row>
    <row r="1483" spans="1:28">
      <c r="A1483" s="1" t="s">
        <v>1869</v>
      </c>
      <c r="B1483" s="6">
        <v>44593</v>
      </c>
      <c r="C1483" s="1">
        <v>202202</v>
      </c>
      <c r="D1483" s="1">
        <v>2022</v>
      </c>
      <c r="E1483" s="1">
        <v>2</v>
      </c>
      <c r="F1483" s="4" t="s">
        <v>256</v>
      </c>
      <c r="G1483" s="4" t="s">
        <v>258</v>
      </c>
      <c r="H1483" s="1">
        <v>204</v>
      </c>
      <c r="I1483" s="4" t="s">
        <v>301</v>
      </c>
      <c r="J1483" s="1" t="s">
        <v>302</v>
      </c>
      <c r="K1483" s="1" t="s">
        <v>383</v>
      </c>
      <c r="L1483" s="1">
        <v>3</v>
      </c>
      <c r="M1483" s="1">
        <v>1</v>
      </c>
      <c r="N1483" s="1" t="s">
        <v>384</v>
      </c>
      <c r="O1483" s="1" t="s">
        <v>385</v>
      </c>
      <c r="P1483" s="1">
        <v>0</v>
      </c>
      <c r="Q1483" s="8">
        <v>1842122</v>
      </c>
      <c r="R1483" s="8">
        <v>293689</v>
      </c>
      <c r="S1483" s="8">
        <v>2100739</v>
      </c>
      <c r="T1483" s="8" t="s">
        <v>386</v>
      </c>
      <c r="U1483" s="9">
        <f>IF(R1483&gt;0,Q1483/R1483,"")</f>
        <v>6.2723561318265242</v>
      </c>
      <c r="V1483" s="10">
        <f>SUMIFS(fct_world_monthly!$J$2:$J$361,fct_world_monthly!$C$2:$C$361,C1483,fct_world_monthly!$F$2:$F$361,F1483)</f>
        <v>108955056</v>
      </c>
      <c r="W1483" s="11">
        <f>IF(V1483&gt;0,Q1483/V1483,"")</f>
        <v>1.6907173174230666E-2</v>
      </c>
      <c r="X1483" s="1" t="s">
        <v>232</v>
      </c>
      <c r="Y1483" s="1" t="s">
        <v>166</v>
      </c>
      <c r="Z1483" s="19">
        <f>IF(U1483="","",SUMIFS(Unit_Value_Review_QC!$K$10:$K$53,Unit_Value_Review_QC!$I$10:$I$53,"PARTNER|"&amp;F1483&amp;"|"&amp;I1483))</f>
        <v>7.8392981154747989</v>
      </c>
      <c r="AA1483" s="20">
        <f>IFERROR(U1483/Z1483,"")</f>
        <v>0.8001170563273865</v>
      </c>
      <c r="AB1483" s="4" t="str">
        <f>IF(OR(N1483&lt;&gt;"REPORTED",U1483=""),"NOT_APPLICABLE",IF(OR(AA1483&lt;Unit_Value_Review_QC!$I$6,AA1483&gt;Unit_Value_Review_QC!$I$5),"REVIEW","WITHIN_BAND"))</f>
        <v>WITHIN_BAND</v>
      </c>
    </row>
    <row r="1484" spans="1:28">
      <c r="A1484" s="1" t="s">
        <v>1870</v>
      </c>
      <c r="B1484" s="6">
        <v>44593</v>
      </c>
      <c r="C1484" s="1">
        <v>202202</v>
      </c>
      <c r="D1484" s="1">
        <v>2022</v>
      </c>
      <c r="E1484" s="1">
        <v>2</v>
      </c>
      <c r="F1484" s="4" t="s">
        <v>256</v>
      </c>
      <c r="G1484" s="4" t="s">
        <v>258</v>
      </c>
      <c r="H1484" s="1">
        <v>662</v>
      </c>
      <c r="I1484" s="4" t="s">
        <v>304</v>
      </c>
      <c r="J1484" s="1" t="s">
        <v>305</v>
      </c>
      <c r="K1484" s="1" t="s">
        <v>383</v>
      </c>
      <c r="L1484" s="1">
        <v>3</v>
      </c>
      <c r="M1484" s="1">
        <v>1</v>
      </c>
      <c r="N1484" s="1" t="s">
        <v>384</v>
      </c>
      <c r="O1484" s="1" t="s">
        <v>385</v>
      </c>
      <c r="P1484" s="1">
        <v>0</v>
      </c>
      <c r="Q1484" s="8">
        <v>3149633</v>
      </c>
      <c r="R1484" s="8">
        <v>326825</v>
      </c>
      <c r="S1484" s="8">
        <v>1264126</v>
      </c>
      <c r="T1484" s="8" t="s">
        <v>386</v>
      </c>
      <c r="U1484" s="9">
        <f>IF(R1484&gt;0,Q1484/R1484,"")</f>
        <v>9.6370626482062267</v>
      </c>
      <c r="V1484" s="10">
        <f>SUMIFS(fct_world_monthly!$J$2:$J$361,fct_world_monthly!$C$2:$C$361,C1484,fct_world_monthly!$F$2:$F$361,F1484)</f>
        <v>108955056</v>
      </c>
      <c r="W1484" s="11">
        <f>IF(V1484&gt;0,Q1484/V1484,"")</f>
        <v>2.8907635089462945E-2</v>
      </c>
      <c r="X1484" s="1" t="s">
        <v>232</v>
      </c>
      <c r="Y1484" s="1" t="s">
        <v>166</v>
      </c>
      <c r="Z1484" s="19">
        <f>IF(U1484="","",SUMIFS(Unit_Value_Review_QC!$K$10:$K$53,Unit_Value_Review_QC!$I$10:$I$53,"PARTNER|"&amp;F1484&amp;"|"&amp;I1484))</f>
        <v>10.235891461787936</v>
      </c>
      <c r="AA1484" s="20">
        <f>IFERROR(U1484/Z1484,"")</f>
        <v>0.94149715090109887</v>
      </c>
      <c r="AB1484" s="4" t="str">
        <f>IF(OR(N1484&lt;&gt;"REPORTED",U1484=""),"NOT_APPLICABLE",IF(OR(AA1484&lt;Unit_Value_Review_QC!$I$6,AA1484&gt;Unit_Value_Review_QC!$I$5),"REVIEW","WITHIN_BAND"))</f>
        <v>WITHIN_BAND</v>
      </c>
    </row>
    <row r="1485" spans="1:28">
      <c r="A1485" s="1" t="s">
        <v>1871</v>
      </c>
      <c r="B1485" s="6">
        <v>44593</v>
      </c>
      <c r="C1485" s="1">
        <v>202202</v>
      </c>
      <c r="D1485" s="1">
        <v>2022</v>
      </c>
      <c r="E1485" s="1">
        <v>2</v>
      </c>
      <c r="F1485" s="4" t="s">
        <v>256</v>
      </c>
      <c r="G1485" s="4" t="s">
        <v>258</v>
      </c>
      <c r="H1485" s="1">
        <v>664</v>
      </c>
      <c r="I1485" s="4" t="s">
        <v>307</v>
      </c>
      <c r="J1485" s="1" t="s">
        <v>308</v>
      </c>
      <c r="K1485" s="1" t="s">
        <v>383</v>
      </c>
      <c r="L1485" s="1">
        <v>3</v>
      </c>
      <c r="M1485" s="1">
        <v>1</v>
      </c>
      <c r="N1485" s="1" t="s">
        <v>384</v>
      </c>
      <c r="O1485" s="1" t="s">
        <v>385</v>
      </c>
      <c r="P1485" s="1">
        <v>0</v>
      </c>
      <c r="Q1485" s="8">
        <v>8030725</v>
      </c>
      <c r="R1485" s="8">
        <v>532705</v>
      </c>
      <c r="S1485" s="8">
        <v>3693741</v>
      </c>
      <c r="T1485" s="8" t="s">
        <v>386</v>
      </c>
      <c r="U1485" s="9">
        <f>IF(R1485&gt;0,Q1485/R1485,"")</f>
        <v>15.07537004533466</v>
      </c>
      <c r="V1485" s="10">
        <f>SUMIFS(fct_world_monthly!$J$2:$J$361,fct_world_monthly!$C$2:$C$361,C1485,fct_world_monthly!$F$2:$F$361,F1485)</f>
        <v>108955056</v>
      </c>
      <c r="W1485" s="11">
        <f>IF(V1485&gt;0,Q1485/V1485,"")</f>
        <v>7.3706767678592175E-2</v>
      </c>
      <c r="X1485" s="1" t="s">
        <v>232</v>
      </c>
      <c r="Y1485" s="1" t="s">
        <v>166</v>
      </c>
      <c r="Z1485" s="19">
        <f>IF(U1485="","",SUMIFS(Unit_Value_Review_QC!$K$10:$K$53,Unit_Value_Review_QC!$I$10:$I$53,"PARTNER|"&amp;F1485&amp;"|"&amp;I1485))</f>
        <v>13.594059812928137</v>
      </c>
      <c r="AA1485" s="20">
        <f>IFERROR(U1485/Z1485,"")</f>
        <v>1.1089674646714278</v>
      </c>
      <c r="AB1485" s="4" t="str">
        <f>IF(OR(N1485&lt;&gt;"REPORTED",U1485=""),"NOT_APPLICABLE",IF(OR(AA1485&lt;Unit_Value_Review_QC!$I$6,AA1485&gt;Unit_Value_Review_QC!$I$5),"REVIEW","WITHIN_BAND"))</f>
        <v>WITHIN_BAND</v>
      </c>
    </row>
    <row r="1486" spans="1:28">
      <c r="A1486" s="1" t="s">
        <v>1872</v>
      </c>
      <c r="B1486" s="6">
        <v>44593</v>
      </c>
      <c r="C1486" s="1">
        <v>202202</v>
      </c>
      <c r="D1486" s="1">
        <v>2022</v>
      </c>
      <c r="E1486" s="1">
        <v>2</v>
      </c>
      <c r="F1486" s="4" t="s">
        <v>256</v>
      </c>
      <c r="G1486" s="4" t="s">
        <v>258</v>
      </c>
      <c r="H1486" s="1">
        <v>666</v>
      </c>
      <c r="I1486" s="4" t="s">
        <v>310</v>
      </c>
      <c r="J1486" s="1" t="s">
        <v>311</v>
      </c>
      <c r="K1486" s="1" t="s">
        <v>383</v>
      </c>
      <c r="L1486" s="1">
        <v>3</v>
      </c>
      <c r="M1486" s="1">
        <v>1</v>
      </c>
      <c r="N1486" s="1" t="s">
        <v>384</v>
      </c>
      <c r="O1486" s="1" t="s">
        <v>385</v>
      </c>
      <c r="P1486" s="1">
        <v>0</v>
      </c>
      <c r="Q1486" s="8">
        <v>27331309</v>
      </c>
      <c r="R1486" s="8">
        <v>2554223</v>
      </c>
      <c r="S1486" s="8">
        <v>17047756</v>
      </c>
      <c r="T1486" s="8" t="s">
        <v>386</v>
      </c>
      <c r="U1486" s="9">
        <f>IF(R1486&gt;0,Q1486/R1486,"")</f>
        <v>10.700439624887881</v>
      </c>
      <c r="V1486" s="10">
        <f>SUMIFS(fct_world_monthly!$J$2:$J$361,fct_world_monthly!$C$2:$C$361,C1486,fct_world_monthly!$F$2:$F$361,F1486)</f>
        <v>108955056</v>
      </c>
      <c r="W1486" s="11">
        <f>IF(V1486&gt;0,Q1486/V1486,"")</f>
        <v>0.25084938692519237</v>
      </c>
      <c r="X1486" s="1" t="s">
        <v>232</v>
      </c>
      <c r="Y1486" s="1" t="s">
        <v>166</v>
      </c>
      <c r="Z1486" s="19">
        <f>IF(U1486="","",SUMIFS(Unit_Value_Review_QC!$K$10:$K$53,Unit_Value_Review_QC!$I$10:$I$53,"PARTNER|"&amp;F1486&amp;"|"&amp;I1486))</f>
        <v>10.323147527272614</v>
      </c>
      <c r="AA1486" s="20">
        <f>IFERROR(U1486/Z1486,"")</f>
        <v>1.0365481648517085</v>
      </c>
      <c r="AB1486" s="4" t="str">
        <f>IF(OR(N1486&lt;&gt;"REPORTED",U1486=""),"NOT_APPLICABLE",IF(OR(AA1486&lt;Unit_Value_Review_QC!$I$6,AA1486&gt;Unit_Value_Review_QC!$I$5),"REVIEW","WITHIN_BAND"))</f>
        <v>WITHIN_BAND</v>
      </c>
    </row>
    <row r="1487" spans="1:28">
      <c r="A1487" s="1" t="s">
        <v>1873</v>
      </c>
      <c r="B1487" s="6">
        <v>44593</v>
      </c>
      <c r="C1487" s="1">
        <v>202202</v>
      </c>
      <c r="D1487" s="1">
        <v>2022</v>
      </c>
      <c r="E1487" s="1">
        <v>2</v>
      </c>
      <c r="F1487" s="4" t="s">
        <v>256</v>
      </c>
      <c r="G1487" s="4" t="s">
        <v>258</v>
      </c>
      <c r="H1487" s="1">
        <v>669</v>
      </c>
      <c r="I1487" s="4" t="s">
        <v>313</v>
      </c>
      <c r="J1487" s="1" t="s">
        <v>314</v>
      </c>
      <c r="K1487" s="1" t="s">
        <v>383</v>
      </c>
      <c r="L1487" s="1">
        <v>3</v>
      </c>
      <c r="M1487" s="1">
        <v>1</v>
      </c>
      <c r="N1487" s="1" t="s">
        <v>384</v>
      </c>
      <c r="O1487" s="1" t="s">
        <v>385</v>
      </c>
      <c r="P1487" s="1">
        <v>0</v>
      </c>
      <c r="Q1487" s="8">
        <v>2616838</v>
      </c>
      <c r="R1487" s="8">
        <v>163998</v>
      </c>
      <c r="S1487" s="8">
        <v>1067904</v>
      </c>
      <c r="T1487" s="8" t="s">
        <v>386</v>
      </c>
      <c r="U1487" s="9">
        <f>IF(R1487&gt;0,Q1487/R1487,"")</f>
        <v>15.956523860047074</v>
      </c>
      <c r="V1487" s="10">
        <f>SUMIFS(fct_world_monthly!$J$2:$J$361,fct_world_monthly!$C$2:$C$361,C1487,fct_world_monthly!$F$2:$F$361,F1487)</f>
        <v>108955056</v>
      </c>
      <c r="W1487" s="11">
        <f>IF(V1487&gt;0,Q1487/V1487,"")</f>
        <v>2.401759125340636E-2</v>
      </c>
      <c r="X1487" s="1" t="s">
        <v>232</v>
      </c>
      <c r="Y1487" s="1" t="s">
        <v>166</v>
      </c>
      <c r="Z1487" s="19">
        <f>IF(U1487="","",SUMIFS(Unit_Value_Review_QC!$K$10:$K$53,Unit_Value_Review_QC!$I$10:$I$53,"PARTNER|"&amp;F1487&amp;"|"&amp;I1487))</f>
        <v>13.552232139720488</v>
      </c>
      <c r="AA1487" s="20">
        <f>IFERROR(U1487/Z1487,"")</f>
        <v>1.1774092780834091</v>
      </c>
      <c r="AB1487" s="4" t="str">
        <f>IF(OR(N1487&lt;&gt;"REPORTED",U1487=""),"NOT_APPLICABLE",IF(OR(AA1487&lt;Unit_Value_Review_QC!$I$6,AA1487&gt;Unit_Value_Review_QC!$I$5),"REVIEW","WITHIN_BAND"))</f>
        <v>WITHIN_BAND</v>
      </c>
    </row>
    <row r="1488" spans="1:28">
      <c r="A1488" s="1" t="s">
        <v>1874</v>
      </c>
      <c r="B1488" s="6">
        <v>44593</v>
      </c>
      <c r="C1488" s="1">
        <v>202202</v>
      </c>
      <c r="D1488" s="1">
        <v>2022</v>
      </c>
      <c r="E1488" s="1">
        <v>2</v>
      </c>
      <c r="F1488" s="4" t="s">
        <v>256</v>
      </c>
      <c r="G1488" s="4" t="s">
        <v>258</v>
      </c>
      <c r="H1488" s="1">
        <v>676</v>
      </c>
      <c r="I1488" s="4" t="s">
        <v>316</v>
      </c>
      <c r="J1488" s="1" t="s">
        <v>317</v>
      </c>
      <c r="K1488" s="1" t="s">
        <v>383</v>
      </c>
      <c r="L1488" s="1">
        <v>3</v>
      </c>
      <c r="M1488" s="1">
        <v>1</v>
      </c>
      <c r="N1488" s="1" t="s">
        <v>384</v>
      </c>
      <c r="O1488" s="1" t="s">
        <v>385</v>
      </c>
      <c r="P1488" s="1">
        <v>0</v>
      </c>
      <c r="Q1488" s="8">
        <v>79148</v>
      </c>
      <c r="R1488" s="8">
        <v>4147</v>
      </c>
      <c r="S1488" s="8">
        <v>32205</v>
      </c>
      <c r="T1488" s="8" t="s">
        <v>386</v>
      </c>
      <c r="U1488" s="9">
        <f>IF(R1488&gt;0,Q1488/R1488,"")</f>
        <v>19.085604051121294</v>
      </c>
      <c r="V1488" s="10">
        <f>SUMIFS(fct_world_monthly!$J$2:$J$361,fct_world_monthly!$C$2:$C$361,C1488,fct_world_monthly!$F$2:$F$361,F1488)</f>
        <v>108955056</v>
      </c>
      <c r="W1488" s="11">
        <f>IF(V1488&gt;0,Q1488/V1488,"")</f>
        <v>7.2642796861120424E-4</v>
      </c>
      <c r="X1488" s="1" t="s">
        <v>232</v>
      </c>
      <c r="Y1488" s="1" t="s">
        <v>166</v>
      </c>
      <c r="Z1488" s="19">
        <f>IF(U1488="","",SUMIFS(Unit_Value_Review_QC!$K$10:$K$53,Unit_Value_Review_QC!$I$10:$I$53,"PARTNER|"&amp;F1488&amp;"|"&amp;I1488))</f>
        <v>16.294942108470444</v>
      </c>
      <c r="AA1488" s="20">
        <f>IFERROR(U1488/Z1488,"")</f>
        <v>1.171259395956995</v>
      </c>
      <c r="AB1488" s="4" t="str">
        <f>IF(OR(N1488&lt;&gt;"REPORTED",U1488=""),"NOT_APPLICABLE",IF(OR(AA1488&lt;Unit_Value_Review_QC!$I$6,AA1488&gt;Unit_Value_Review_QC!$I$5),"REVIEW","WITHIN_BAND"))</f>
        <v>WITHIN_BAND</v>
      </c>
    </row>
    <row r="1489" spans="1:28">
      <c r="A1489" s="1" t="s">
        <v>1875</v>
      </c>
      <c r="B1489" s="6">
        <v>44593</v>
      </c>
      <c r="C1489" s="1">
        <v>202202</v>
      </c>
      <c r="D1489" s="1">
        <v>2022</v>
      </c>
      <c r="E1489" s="1">
        <v>2</v>
      </c>
      <c r="F1489" s="4" t="s">
        <v>256</v>
      </c>
      <c r="G1489" s="4" t="s">
        <v>258</v>
      </c>
      <c r="H1489" s="1">
        <v>690</v>
      </c>
      <c r="I1489" s="4" t="s">
        <v>319</v>
      </c>
      <c r="J1489" s="1" t="s">
        <v>320</v>
      </c>
      <c r="K1489" s="1" t="s">
        <v>383</v>
      </c>
      <c r="L1489" s="1">
        <v>3</v>
      </c>
      <c r="M1489" s="1">
        <v>1</v>
      </c>
      <c r="N1489" s="1" t="s">
        <v>384</v>
      </c>
      <c r="O1489" s="1" t="s">
        <v>385</v>
      </c>
      <c r="P1489" s="1">
        <v>0</v>
      </c>
      <c r="Q1489" s="8">
        <v>1177994</v>
      </c>
      <c r="R1489" s="8">
        <v>58517</v>
      </c>
      <c r="S1489" s="8">
        <v>391390</v>
      </c>
      <c r="T1489" s="8" t="s">
        <v>386</v>
      </c>
      <c r="U1489" s="9">
        <f>IF(R1489&gt;0,Q1489/R1489,"")</f>
        <v>20.130799596698395</v>
      </c>
      <c r="V1489" s="10">
        <f>SUMIFS(fct_world_monthly!$J$2:$J$361,fct_world_monthly!$C$2:$C$361,C1489,fct_world_monthly!$F$2:$F$361,F1489)</f>
        <v>108955056</v>
      </c>
      <c r="W1489" s="11">
        <f>IF(V1489&gt;0,Q1489/V1489,"")</f>
        <v>1.0811742412394337E-2</v>
      </c>
      <c r="X1489" s="1" t="s">
        <v>232</v>
      </c>
      <c r="Y1489" s="1" t="s">
        <v>166</v>
      </c>
      <c r="Z1489" s="19">
        <f>IF(U1489="","",SUMIFS(Unit_Value_Review_QC!$K$10:$K$53,Unit_Value_Review_QC!$I$10:$I$53,"PARTNER|"&amp;F1489&amp;"|"&amp;I1489))</f>
        <v>21.029827109089425</v>
      </c>
      <c r="AA1489" s="20">
        <f>IFERROR(U1489/Z1489,"")</f>
        <v>0.95724988571102154</v>
      </c>
      <c r="AB1489" s="4" t="str">
        <f>IF(OR(N1489&lt;&gt;"REPORTED",U1489=""),"NOT_APPLICABLE",IF(OR(AA1489&lt;Unit_Value_Review_QC!$I$6,AA1489&gt;Unit_Value_Review_QC!$I$5),"REVIEW","WITHIN_BAND"))</f>
        <v>WITHIN_BAND</v>
      </c>
    </row>
    <row r="1490" spans="1:28">
      <c r="A1490" s="1" t="s">
        <v>1876</v>
      </c>
      <c r="B1490" s="6">
        <v>44593</v>
      </c>
      <c r="C1490" s="1">
        <v>202202</v>
      </c>
      <c r="D1490" s="1">
        <v>2022</v>
      </c>
      <c r="E1490" s="1">
        <v>2</v>
      </c>
      <c r="F1490" s="4" t="s">
        <v>256</v>
      </c>
      <c r="G1490" s="4" t="s">
        <v>258</v>
      </c>
      <c r="H1490" s="1">
        <v>696</v>
      </c>
      <c r="I1490" s="4" t="s">
        <v>322</v>
      </c>
      <c r="J1490" s="1" t="s">
        <v>323</v>
      </c>
      <c r="K1490" s="1" t="s">
        <v>383</v>
      </c>
      <c r="L1490" s="1">
        <v>3</v>
      </c>
      <c r="M1490" s="1">
        <v>1</v>
      </c>
      <c r="N1490" s="1" t="s">
        <v>384</v>
      </c>
      <c r="O1490" s="1" t="s">
        <v>385</v>
      </c>
      <c r="P1490" s="1">
        <v>0</v>
      </c>
      <c r="Q1490" s="8">
        <v>805204</v>
      </c>
      <c r="R1490" s="8">
        <v>41440</v>
      </c>
      <c r="S1490" s="8">
        <v>212394</v>
      </c>
      <c r="T1490" s="8" t="s">
        <v>386</v>
      </c>
      <c r="U1490" s="9">
        <f>IF(R1490&gt;0,Q1490/R1490,"")</f>
        <v>19.430598455598457</v>
      </c>
      <c r="V1490" s="10">
        <f>SUMIFS(fct_world_monthly!$J$2:$J$361,fct_world_monthly!$C$2:$C$361,C1490,fct_world_monthly!$F$2:$F$361,F1490)</f>
        <v>108955056</v>
      </c>
      <c r="W1490" s="11">
        <f>IF(V1490&gt;0,Q1490/V1490,"")</f>
        <v>7.3902398801942706E-3</v>
      </c>
      <c r="X1490" s="1" t="s">
        <v>232</v>
      </c>
      <c r="Y1490" s="1" t="s">
        <v>166</v>
      </c>
      <c r="Z1490" s="19">
        <f>IF(U1490="","",SUMIFS(Unit_Value_Review_QC!$K$10:$K$53,Unit_Value_Review_QC!$I$10:$I$53,"PARTNER|"&amp;F1490&amp;"|"&amp;I1490))</f>
        <v>18.09118149032647</v>
      </c>
      <c r="AA1490" s="20">
        <f>IFERROR(U1490/Z1490,"")</f>
        <v>1.0740370089144364</v>
      </c>
      <c r="AB1490" s="4" t="str">
        <f>IF(OR(N1490&lt;&gt;"REPORTED",U1490=""),"NOT_APPLICABLE",IF(OR(AA1490&lt;Unit_Value_Review_QC!$I$6,AA1490&gt;Unit_Value_Review_QC!$I$5),"REVIEW","WITHIN_BAND"))</f>
        <v>WITHIN_BAND</v>
      </c>
    </row>
    <row r="1491" spans="1:28">
      <c r="A1491" s="1" t="s">
        <v>1877</v>
      </c>
      <c r="B1491" s="6">
        <v>44593</v>
      </c>
      <c r="C1491" s="1">
        <v>202202</v>
      </c>
      <c r="D1491" s="1">
        <v>2022</v>
      </c>
      <c r="E1491" s="1">
        <v>2</v>
      </c>
      <c r="F1491" s="4" t="s">
        <v>256</v>
      </c>
      <c r="G1491" s="4" t="s">
        <v>258</v>
      </c>
      <c r="H1491" s="1">
        <v>720</v>
      </c>
      <c r="I1491" s="4" t="s">
        <v>325</v>
      </c>
      <c r="J1491" s="1" t="s">
        <v>326</v>
      </c>
      <c r="K1491" s="1" t="s">
        <v>383</v>
      </c>
      <c r="L1491" s="1">
        <v>3</v>
      </c>
      <c r="M1491" s="1">
        <v>1</v>
      </c>
      <c r="N1491" s="1" t="s">
        <v>384</v>
      </c>
      <c r="O1491" s="1" t="s">
        <v>385</v>
      </c>
      <c r="P1491" s="1">
        <v>0</v>
      </c>
      <c r="Q1491" s="8">
        <v>4141667</v>
      </c>
      <c r="R1491" s="8">
        <v>192108</v>
      </c>
      <c r="S1491" s="8">
        <v>1134420</v>
      </c>
      <c r="T1491" s="8" t="s">
        <v>386</v>
      </c>
      <c r="U1491" s="9">
        <f>IF(R1491&gt;0,Q1491/R1491,"")</f>
        <v>21.559055323047453</v>
      </c>
      <c r="V1491" s="10">
        <f>SUMIFS(fct_world_monthly!$J$2:$J$361,fct_world_monthly!$C$2:$C$361,C1491,fct_world_monthly!$F$2:$F$361,F1491)</f>
        <v>108955056</v>
      </c>
      <c r="W1491" s="11">
        <f>IF(V1491&gt;0,Q1491/V1491,"")</f>
        <v>3.8012618707662357E-2</v>
      </c>
      <c r="X1491" s="1" t="s">
        <v>232</v>
      </c>
      <c r="Y1491" s="1" t="s">
        <v>166</v>
      </c>
      <c r="Z1491" s="19">
        <f>IF(U1491="","",SUMIFS(Unit_Value_Review_QC!$K$10:$K$53,Unit_Value_Review_QC!$I$10:$I$53,"PARTNER|"&amp;F1491&amp;"|"&amp;I1491))</f>
        <v>18.213915185849537</v>
      </c>
      <c r="AA1491" s="20">
        <f>IFERROR(U1491/Z1491,"")</f>
        <v>1.1836584887469317</v>
      </c>
      <c r="AB1491" s="4" t="str">
        <f>IF(OR(N1491&lt;&gt;"REPORTED",U1491=""),"NOT_APPLICABLE",IF(OR(AA1491&lt;Unit_Value_Review_QC!$I$6,AA1491&gt;Unit_Value_Review_QC!$I$5),"REVIEW","WITHIN_BAND"))</f>
        <v>WITHIN_BAND</v>
      </c>
    </row>
    <row r="1492" spans="1:28">
      <c r="A1492" s="1" t="s">
        <v>1878</v>
      </c>
      <c r="B1492" s="6">
        <v>44593</v>
      </c>
      <c r="C1492" s="1">
        <v>202202</v>
      </c>
      <c r="D1492" s="1">
        <v>2022</v>
      </c>
      <c r="E1492" s="1">
        <v>2</v>
      </c>
      <c r="F1492" s="4" t="s">
        <v>265</v>
      </c>
      <c r="G1492" s="4" t="s">
        <v>266</v>
      </c>
      <c r="H1492" s="1">
        <v>52</v>
      </c>
      <c r="I1492" s="4" t="s">
        <v>296</v>
      </c>
      <c r="J1492" s="1" t="s">
        <v>297</v>
      </c>
      <c r="K1492" s="1" t="s">
        <v>383</v>
      </c>
      <c r="L1492" s="1">
        <v>3</v>
      </c>
      <c r="M1492" s="1">
        <v>1</v>
      </c>
      <c r="N1492" s="1" t="s">
        <v>384</v>
      </c>
      <c r="O1492" s="1" t="s">
        <v>385</v>
      </c>
      <c r="P1492" s="1">
        <v>0</v>
      </c>
      <c r="Q1492" s="8">
        <v>4257828</v>
      </c>
      <c r="R1492" s="8">
        <v>197355</v>
      </c>
      <c r="S1492" s="8">
        <v>578789</v>
      </c>
      <c r="T1492" s="8" t="s">
        <v>386</v>
      </c>
      <c r="U1492" s="9">
        <f>IF(R1492&gt;0,Q1492/R1492,"")</f>
        <v>21.574462263433915</v>
      </c>
      <c r="V1492" s="10">
        <f>SUMIFS(fct_world_monthly!$J$2:$J$361,fct_world_monthly!$C$2:$C$361,C1492,fct_world_monthly!$F$2:$F$361,F1492)</f>
        <v>36072288</v>
      </c>
      <c r="W1492" s="11">
        <f>IF(V1492&gt;0,Q1492/V1492,"")</f>
        <v>0.11803598374464076</v>
      </c>
      <c r="X1492" s="1" t="s">
        <v>232</v>
      </c>
      <c r="Y1492" s="1" t="s">
        <v>166</v>
      </c>
      <c r="Z1492" s="19">
        <f>IF(U1492="","",SUMIFS(Unit_Value_Review_QC!$K$10:$K$53,Unit_Value_Review_QC!$I$10:$I$53,"PARTNER|"&amp;F1492&amp;"|"&amp;I1492))</f>
        <v>19.213268245879746</v>
      </c>
      <c r="AA1492" s="20">
        <f>IFERROR(U1492/Z1492,"")</f>
        <v>1.122893928681838</v>
      </c>
      <c r="AB1492" s="4" t="str">
        <f>IF(OR(N1492&lt;&gt;"REPORTED",U1492=""),"NOT_APPLICABLE",IF(OR(AA1492&lt;Unit_Value_Review_QC!$I$6,AA1492&gt;Unit_Value_Review_QC!$I$5),"REVIEW","WITHIN_BAND"))</f>
        <v>WITHIN_BAND</v>
      </c>
    </row>
    <row r="1493" spans="1:28">
      <c r="A1493" s="1" t="s">
        <v>1879</v>
      </c>
      <c r="B1493" s="6">
        <v>44593</v>
      </c>
      <c r="C1493" s="1">
        <v>202202</v>
      </c>
      <c r="D1493" s="1">
        <v>2022</v>
      </c>
      <c r="E1493" s="1">
        <v>2</v>
      </c>
      <c r="F1493" s="4" t="s">
        <v>265</v>
      </c>
      <c r="G1493" s="4" t="s">
        <v>266</v>
      </c>
      <c r="H1493" s="1">
        <v>204</v>
      </c>
      <c r="I1493" s="4" t="s">
        <v>301</v>
      </c>
      <c r="J1493" s="1" t="s">
        <v>302</v>
      </c>
      <c r="K1493" s="1" t="s">
        <v>383</v>
      </c>
      <c r="L1493" s="1">
        <v>3</v>
      </c>
      <c r="M1493" s="1">
        <v>1</v>
      </c>
      <c r="N1493" s="1" t="s">
        <v>384</v>
      </c>
      <c r="O1493" s="1" t="s">
        <v>385</v>
      </c>
      <c r="P1493" s="1">
        <v>0</v>
      </c>
      <c r="Q1493" s="8">
        <v>16424</v>
      </c>
      <c r="R1493" s="8">
        <v>1042</v>
      </c>
      <c r="S1493" s="8">
        <v>3835</v>
      </c>
      <c r="T1493" s="8" t="s">
        <v>386</v>
      </c>
      <c r="U1493" s="9">
        <f>IF(R1493&gt;0,Q1493/R1493,"")</f>
        <v>15.761996161228407</v>
      </c>
      <c r="V1493" s="10">
        <f>SUMIFS(fct_world_monthly!$J$2:$J$361,fct_world_monthly!$C$2:$C$361,C1493,fct_world_monthly!$F$2:$F$361,F1493)</f>
        <v>36072288</v>
      </c>
      <c r="W1493" s="11">
        <f>IF(V1493&gt;0,Q1493/V1493,"")</f>
        <v>4.5530796383084989E-4</v>
      </c>
      <c r="X1493" s="1" t="s">
        <v>232</v>
      </c>
      <c r="Y1493" s="1" t="s">
        <v>166</v>
      </c>
      <c r="Z1493" s="19">
        <f>IF(U1493="","",SUMIFS(Unit_Value_Review_QC!$K$10:$K$53,Unit_Value_Review_QC!$I$10:$I$53,"PARTNER|"&amp;F1493&amp;"|"&amp;I1493))</f>
        <v>16.024818561257973</v>
      </c>
      <c r="AA1493" s="20">
        <f>IFERROR(U1493/Z1493,"")</f>
        <v>0.98359904051176139</v>
      </c>
      <c r="AB1493" s="4" t="str">
        <f>IF(OR(N1493&lt;&gt;"REPORTED",U1493=""),"NOT_APPLICABLE",IF(OR(AA1493&lt;Unit_Value_Review_QC!$I$6,AA1493&gt;Unit_Value_Review_QC!$I$5),"REVIEW","WITHIN_BAND"))</f>
        <v>WITHIN_BAND</v>
      </c>
    </row>
    <row r="1494" spans="1:28">
      <c r="A1494" s="1" t="s">
        <v>1880</v>
      </c>
      <c r="B1494" s="6">
        <v>44593</v>
      </c>
      <c r="C1494" s="1">
        <v>202202</v>
      </c>
      <c r="D1494" s="1">
        <v>2022</v>
      </c>
      <c r="E1494" s="1">
        <v>2</v>
      </c>
      <c r="F1494" s="4" t="s">
        <v>265</v>
      </c>
      <c r="G1494" s="4" t="s">
        <v>266</v>
      </c>
      <c r="H1494" s="1">
        <v>662</v>
      </c>
      <c r="I1494" s="4" t="s">
        <v>304</v>
      </c>
      <c r="J1494" s="1" t="s">
        <v>305</v>
      </c>
      <c r="K1494" s="1" t="s">
        <v>383</v>
      </c>
      <c r="L1494" s="1">
        <v>3</v>
      </c>
      <c r="M1494" s="1">
        <v>1</v>
      </c>
      <c r="N1494" s="1" t="s">
        <v>384</v>
      </c>
      <c r="O1494" s="1" t="s">
        <v>385</v>
      </c>
      <c r="P1494" s="1">
        <v>0</v>
      </c>
      <c r="Q1494" s="8">
        <v>387073</v>
      </c>
      <c r="R1494" s="8">
        <v>25316</v>
      </c>
      <c r="S1494" s="8">
        <v>65794</v>
      </c>
      <c r="T1494" s="8" t="s">
        <v>386</v>
      </c>
      <c r="U1494" s="9">
        <f>IF(R1494&gt;0,Q1494/R1494,"")</f>
        <v>15.28965871385685</v>
      </c>
      <c r="V1494" s="10">
        <f>SUMIFS(fct_world_monthly!$J$2:$J$361,fct_world_monthly!$C$2:$C$361,C1494,fct_world_monthly!$F$2:$F$361,F1494)</f>
        <v>36072288</v>
      </c>
      <c r="W1494" s="11">
        <f>IF(V1494&gt;0,Q1494/V1494,"")</f>
        <v>1.073048097198603E-2</v>
      </c>
      <c r="X1494" s="1" t="s">
        <v>232</v>
      </c>
      <c r="Y1494" s="1" t="s">
        <v>166</v>
      </c>
      <c r="Z1494" s="19">
        <f>IF(U1494="","",SUMIFS(Unit_Value_Review_QC!$K$10:$K$53,Unit_Value_Review_QC!$I$10:$I$53,"PARTNER|"&amp;F1494&amp;"|"&amp;I1494))</f>
        <v>13.24068828999865</v>
      </c>
      <c r="AA1494" s="20">
        <f>IFERROR(U1494/Z1494,"")</f>
        <v>1.1547480296327111</v>
      </c>
      <c r="AB1494" s="4" t="str">
        <f>IF(OR(N1494&lt;&gt;"REPORTED",U1494=""),"NOT_APPLICABLE",IF(OR(AA1494&lt;Unit_Value_Review_QC!$I$6,AA1494&gt;Unit_Value_Review_QC!$I$5),"REVIEW","WITHIN_BAND"))</f>
        <v>WITHIN_BAND</v>
      </c>
    </row>
    <row r="1495" spans="1:28">
      <c r="A1495" s="1" t="s">
        <v>1881</v>
      </c>
      <c r="B1495" s="6">
        <v>44593</v>
      </c>
      <c r="C1495" s="1">
        <v>202202</v>
      </c>
      <c r="D1495" s="1">
        <v>2022</v>
      </c>
      <c r="E1495" s="1">
        <v>2</v>
      </c>
      <c r="F1495" s="4" t="s">
        <v>265</v>
      </c>
      <c r="G1495" s="4" t="s">
        <v>266</v>
      </c>
      <c r="H1495" s="1">
        <v>664</v>
      </c>
      <c r="I1495" s="4" t="s">
        <v>307</v>
      </c>
      <c r="J1495" s="1" t="s">
        <v>308</v>
      </c>
      <c r="K1495" s="1" t="s">
        <v>383</v>
      </c>
      <c r="L1495" s="1">
        <v>3</v>
      </c>
      <c r="M1495" s="1">
        <v>1</v>
      </c>
      <c r="N1495" s="1" t="s">
        <v>384</v>
      </c>
      <c r="O1495" s="1" t="s">
        <v>385</v>
      </c>
      <c r="P1495" s="1">
        <v>0</v>
      </c>
      <c r="Q1495" s="8">
        <v>145488</v>
      </c>
      <c r="R1495" s="8">
        <v>10981</v>
      </c>
      <c r="S1495" s="8">
        <v>31045</v>
      </c>
      <c r="T1495" s="8" t="s">
        <v>386</v>
      </c>
      <c r="U1495" s="9">
        <f>IF(R1495&gt;0,Q1495/R1495,"")</f>
        <v>13.249066569529187</v>
      </c>
      <c r="V1495" s="10">
        <f>SUMIFS(fct_world_monthly!$J$2:$J$361,fct_world_monthly!$C$2:$C$361,C1495,fct_world_monthly!$F$2:$F$361,F1495)</f>
        <v>36072288</v>
      </c>
      <c r="W1495" s="11">
        <f>IF(V1495&gt;0,Q1495/V1495,"")</f>
        <v>4.0332345982600276E-3</v>
      </c>
      <c r="X1495" s="1" t="s">
        <v>232</v>
      </c>
      <c r="Y1495" s="1" t="s">
        <v>166</v>
      </c>
      <c r="Z1495" s="19">
        <f>IF(U1495="","",SUMIFS(Unit_Value_Review_QC!$K$10:$K$53,Unit_Value_Review_QC!$I$10:$I$53,"PARTNER|"&amp;F1495&amp;"|"&amp;I1495))</f>
        <v>13.033767004833301</v>
      </c>
      <c r="AA1495" s="20">
        <f>IFERROR(U1495/Z1495,"")</f>
        <v>1.0165185985460725</v>
      </c>
      <c r="AB1495" s="4" t="str">
        <f>IF(OR(N1495&lt;&gt;"REPORTED",U1495=""),"NOT_APPLICABLE",IF(OR(AA1495&lt;Unit_Value_Review_QC!$I$6,AA1495&gt;Unit_Value_Review_QC!$I$5),"REVIEW","WITHIN_BAND"))</f>
        <v>WITHIN_BAND</v>
      </c>
    </row>
    <row r="1496" spans="1:28">
      <c r="A1496" s="1" t="s">
        <v>1882</v>
      </c>
      <c r="B1496" s="6">
        <v>44593</v>
      </c>
      <c r="C1496" s="1">
        <v>202202</v>
      </c>
      <c r="D1496" s="1">
        <v>2022</v>
      </c>
      <c r="E1496" s="1">
        <v>2</v>
      </c>
      <c r="F1496" s="4" t="s">
        <v>265</v>
      </c>
      <c r="G1496" s="4" t="s">
        <v>266</v>
      </c>
      <c r="H1496" s="1">
        <v>666</v>
      </c>
      <c r="I1496" s="4" t="s">
        <v>310</v>
      </c>
      <c r="J1496" s="1" t="s">
        <v>311</v>
      </c>
      <c r="K1496" s="1" t="s">
        <v>383</v>
      </c>
      <c r="L1496" s="1">
        <v>3</v>
      </c>
      <c r="M1496" s="1">
        <v>1</v>
      </c>
      <c r="N1496" s="1" t="s">
        <v>384</v>
      </c>
      <c r="O1496" s="1" t="s">
        <v>385</v>
      </c>
      <c r="P1496" s="1">
        <v>0</v>
      </c>
      <c r="Q1496" s="8">
        <v>4937438</v>
      </c>
      <c r="R1496" s="8">
        <v>373694</v>
      </c>
      <c r="S1496" s="8">
        <v>976404</v>
      </c>
      <c r="T1496" s="8" t="s">
        <v>386</v>
      </c>
      <c r="U1496" s="9">
        <f>IF(R1496&gt;0,Q1496/R1496,"")</f>
        <v>13.212516122817064</v>
      </c>
      <c r="V1496" s="10">
        <f>SUMIFS(fct_world_monthly!$J$2:$J$361,fct_world_monthly!$C$2:$C$361,C1496,fct_world_monthly!$F$2:$F$361,F1496)</f>
        <v>36072288</v>
      </c>
      <c r="W1496" s="11">
        <f>IF(V1496&gt;0,Q1496/V1496,"")</f>
        <v>0.13687620812963125</v>
      </c>
      <c r="X1496" s="1" t="s">
        <v>232</v>
      </c>
      <c r="Y1496" s="1" t="s">
        <v>166</v>
      </c>
      <c r="Z1496" s="19">
        <f>IF(U1496="","",SUMIFS(Unit_Value_Review_QC!$K$10:$K$53,Unit_Value_Review_QC!$I$10:$I$53,"PARTNER|"&amp;F1496&amp;"|"&amp;I1496))</f>
        <v>12.503788450831344</v>
      </c>
      <c r="AA1496" s="20">
        <f>IFERROR(U1496/Z1496,"")</f>
        <v>1.0566810350936959</v>
      </c>
      <c r="AB1496" s="4" t="str">
        <f>IF(OR(N1496&lt;&gt;"REPORTED",U1496=""),"NOT_APPLICABLE",IF(OR(AA1496&lt;Unit_Value_Review_QC!$I$6,AA1496&gt;Unit_Value_Review_QC!$I$5),"REVIEW","WITHIN_BAND"))</f>
        <v>WITHIN_BAND</v>
      </c>
    </row>
    <row r="1497" spans="1:28">
      <c r="A1497" s="1" t="s">
        <v>1883</v>
      </c>
      <c r="B1497" s="6">
        <v>44593</v>
      </c>
      <c r="C1497" s="1">
        <v>202202</v>
      </c>
      <c r="D1497" s="1">
        <v>2022</v>
      </c>
      <c r="E1497" s="1">
        <v>2</v>
      </c>
      <c r="F1497" s="4" t="s">
        <v>265</v>
      </c>
      <c r="G1497" s="4" t="s">
        <v>266</v>
      </c>
      <c r="H1497" s="1">
        <v>669</v>
      </c>
      <c r="I1497" s="4" t="s">
        <v>313</v>
      </c>
      <c r="J1497" s="1" t="s">
        <v>314</v>
      </c>
      <c r="K1497" s="1" t="s">
        <v>383</v>
      </c>
      <c r="L1497" s="1">
        <v>3</v>
      </c>
      <c r="M1497" s="1">
        <v>1</v>
      </c>
      <c r="N1497" s="1" t="s">
        <v>384</v>
      </c>
      <c r="O1497" s="1" t="s">
        <v>385</v>
      </c>
      <c r="P1497" s="1">
        <v>0</v>
      </c>
      <c r="Q1497" s="8">
        <v>138968</v>
      </c>
      <c r="R1497" s="8">
        <v>11163</v>
      </c>
      <c r="S1497" s="8">
        <v>33493</v>
      </c>
      <c r="T1497" s="8" t="s">
        <v>386</v>
      </c>
      <c r="U1497" s="9">
        <f>IF(R1497&gt;0,Q1497/R1497,"")</f>
        <v>12.448983248230762</v>
      </c>
      <c r="V1497" s="10">
        <f>SUMIFS(fct_world_monthly!$J$2:$J$361,fct_world_monthly!$C$2:$C$361,C1497,fct_world_monthly!$F$2:$F$361,F1497)</f>
        <v>36072288</v>
      </c>
      <c r="W1497" s="11">
        <f>IF(V1497&gt;0,Q1497/V1497,"")</f>
        <v>3.8524864294718427E-3</v>
      </c>
      <c r="X1497" s="1" t="s">
        <v>232</v>
      </c>
      <c r="Y1497" s="1" t="s">
        <v>166</v>
      </c>
      <c r="Z1497" s="19">
        <f>IF(U1497="","",SUMIFS(Unit_Value_Review_QC!$K$10:$K$53,Unit_Value_Review_QC!$I$10:$I$53,"PARTNER|"&amp;F1497&amp;"|"&amp;I1497))</f>
        <v>16.58404384448577</v>
      </c>
      <c r="AA1497" s="20">
        <f>IFERROR(U1497/Z1497,"")</f>
        <v>0.75066029521925537</v>
      </c>
      <c r="AB1497" s="4" t="str">
        <f>IF(OR(N1497&lt;&gt;"REPORTED",U1497=""),"NOT_APPLICABLE",IF(OR(AA1497&lt;Unit_Value_Review_QC!$I$6,AA1497&gt;Unit_Value_Review_QC!$I$5),"REVIEW","WITHIN_BAND"))</f>
        <v>WITHIN_BAND</v>
      </c>
    </row>
    <row r="1498" spans="1:28">
      <c r="A1498" s="1" t="s">
        <v>1884</v>
      </c>
      <c r="B1498" s="6">
        <v>44593</v>
      </c>
      <c r="C1498" s="1">
        <v>202202</v>
      </c>
      <c r="D1498" s="1">
        <v>2022</v>
      </c>
      <c r="E1498" s="1">
        <v>2</v>
      </c>
      <c r="F1498" s="4" t="s">
        <v>265</v>
      </c>
      <c r="G1498" s="4" t="s">
        <v>266</v>
      </c>
      <c r="H1498" s="1">
        <v>676</v>
      </c>
      <c r="I1498" s="4" t="s">
        <v>316</v>
      </c>
      <c r="J1498" s="1" t="s">
        <v>317</v>
      </c>
      <c r="K1498" s="1" t="s">
        <v>383</v>
      </c>
      <c r="L1498" s="1">
        <v>3</v>
      </c>
      <c r="M1498" s="1">
        <v>1</v>
      </c>
      <c r="N1498" s="1" t="s">
        <v>384</v>
      </c>
      <c r="O1498" s="1" t="s">
        <v>385</v>
      </c>
      <c r="P1498" s="1">
        <v>0</v>
      </c>
      <c r="Q1498" s="8">
        <v>832509</v>
      </c>
      <c r="R1498" s="8">
        <v>86183</v>
      </c>
      <c r="S1498" s="8">
        <v>243529</v>
      </c>
      <c r="T1498" s="8" t="s">
        <v>386</v>
      </c>
      <c r="U1498" s="9">
        <f>IF(R1498&gt;0,Q1498/R1498,"")</f>
        <v>9.6597820915957904</v>
      </c>
      <c r="V1498" s="10">
        <f>SUMIFS(fct_world_monthly!$J$2:$J$361,fct_world_monthly!$C$2:$C$361,C1498,fct_world_monthly!$F$2:$F$361,F1498)</f>
        <v>36072288</v>
      </c>
      <c r="W1498" s="11">
        <f>IF(V1498&gt;0,Q1498/V1498,"")</f>
        <v>2.3078907553632306E-2</v>
      </c>
      <c r="X1498" s="1" t="s">
        <v>232</v>
      </c>
      <c r="Y1498" s="1" t="s">
        <v>166</v>
      </c>
      <c r="Z1498" s="19">
        <f>IF(U1498="","",SUMIFS(Unit_Value_Review_QC!$K$10:$K$53,Unit_Value_Review_QC!$I$10:$I$53,"PARTNER|"&amp;F1498&amp;"|"&amp;I1498))</f>
        <v>12.705450477595873</v>
      </c>
      <c r="AA1498" s="20">
        <f>IFERROR(U1498/Z1498,"")</f>
        <v>0.76028646986026549</v>
      </c>
      <c r="AB1498" s="4" t="str">
        <f>IF(OR(N1498&lt;&gt;"REPORTED",U1498=""),"NOT_APPLICABLE",IF(OR(AA1498&lt;Unit_Value_Review_QC!$I$6,AA1498&gt;Unit_Value_Review_QC!$I$5),"REVIEW","WITHIN_BAND"))</f>
        <v>WITHIN_BAND</v>
      </c>
    </row>
    <row r="1499" spans="1:28">
      <c r="A1499" s="1" t="s">
        <v>1885</v>
      </c>
      <c r="B1499" s="6">
        <v>44593</v>
      </c>
      <c r="C1499" s="1">
        <v>202202</v>
      </c>
      <c r="D1499" s="1">
        <v>2022</v>
      </c>
      <c r="E1499" s="1">
        <v>2</v>
      </c>
      <c r="F1499" s="4" t="s">
        <v>265</v>
      </c>
      <c r="G1499" s="4" t="s">
        <v>266</v>
      </c>
      <c r="H1499" s="1">
        <v>690</v>
      </c>
      <c r="I1499" s="4" t="s">
        <v>319</v>
      </c>
      <c r="J1499" s="1" t="s">
        <v>320</v>
      </c>
      <c r="K1499" s="1" t="s">
        <v>383</v>
      </c>
      <c r="L1499" s="1">
        <v>3</v>
      </c>
      <c r="M1499" s="1">
        <v>1</v>
      </c>
      <c r="N1499" s="1" t="s">
        <v>384</v>
      </c>
      <c r="O1499" s="1" t="s">
        <v>385</v>
      </c>
      <c r="P1499" s="1">
        <v>0</v>
      </c>
      <c r="Q1499" s="8">
        <v>856665</v>
      </c>
      <c r="R1499" s="8">
        <v>55950</v>
      </c>
      <c r="S1499" s="8">
        <v>189878</v>
      </c>
      <c r="T1499" s="8" t="s">
        <v>386</v>
      </c>
      <c r="U1499" s="9">
        <f>IF(R1499&gt;0,Q1499/R1499,"")</f>
        <v>15.311260053619304</v>
      </c>
      <c r="V1499" s="10">
        <f>SUMIFS(fct_world_monthly!$J$2:$J$361,fct_world_monthly!$C$2:$C$361,C1499,fct_world_monthly!$F$2:$F$361,F1499)</f>
        <v>36072288</v>
      </c>
      <c r="W1499" s="11">
        <f>IF(V1499&gt;0,Q1499/V1499,"")</f>
        <v>2.3748562885725463E-2</v>
      </c>
      <c r="X1499" s="1" t="s">
        <v>232</v>
      </c>
      <c r="Y1499" s="1" t="s">
        <v>166</v>
      </c>
      <c r="Z1499" s="19">
        <f>IF(U1499="","",SUMIFS(Unit_Value_Review_QC!$K$10:$K$53,Unit_Value_Review_QC!$I$10:$I$53,"PARTNER|"&amp;F1499&amp;"|"&amp;I1499))</f>
        <v>23.234221767733438</v>
      </c>
      <c r="AA1499" s="20">
        <f>IFERROR(U1499/Z1499,"")</f>
        <v>0.65899603639330151</v>
      </c>
      <c r="AB1499" s="4" t="str">
        <f>IF(OR(N1499&lt;&gt;"REPORTED",U1499=""),"NOT_APPLICABLE",IF(OR(AA1499&lt;Unit_Value_Review_QC!$I$6,AA1499&gt;Unit_Value_Review_QC!$I$5),"REVIEW","WITHIN_BAND"))</f>
        <v>WITHIN_BAND</v>
      </c>
    </row>
    <row r="1500" spans="1:28">
      <c r="A1500" s="1" t="s">
        <v>1886</v>
      </c>
      <c r="B1500" s="6">
        <v>44593</v>
      </c>
      <c r="C1500" s="1">
        <v>202202</v>
      </c>
      <c r="D1500" s="1">
        <v>2022</v>
      </c>
      <c r="E1500" s="1">
        <v>2</v>
      </c>
      <c r="F1500" s="4" t="s">
        <v>265</v>
      </c>
      <c r="G1500" s="4" t="s">
        <v>266</v>
      </c>
      <c r="H1500" s="1">
        <v>696</v>
      </c>
      <c r="I1500" s="4" t="s">
        <v>322</v>
      </c>
      <c r="J1500" s="1" t="s">
        <v>323</v>
      </c>
      <c r="K1500" s="1" t="s">
        <v>383</v>
      </c>
      <c r="L1500" s="1">
        <v>3</v>
      </c>
      <c r="M1500" s="1">
        <v>1</v>
      </c>
      <c r="N1500" s="1" t="s">
        <v>384</v>
      </c>
      <c r="O1500" s="1" t="s">
        <v>385</v>
      </c>
      <c r="P1500" s="1">
        <v>0</v>
      </c>
      <c r="Q1500" s="8">
        <v>2031200</v>
      </c>
      <c r="R1500" s="8">
        <v>187607</v>
      </c>
      <c r="S1500" s="8">
        <v>498577</v>
      </c>
      <c r="T1500" s="8" t="s">
        <v>386</v>
      </c>
      <c r="U1500" s="9">
        <f>IF(R1500&gt;0,Q1500/R1500,"")</f>
        <v>10.82688812251142</v>
      </c>
      <c r="V1500" s="10">
        <f>SUMIFS(fct_world_monthly!$J$2:$J$361,fct_world_monthly!$C$2:$C$361,C1500,fct_world_monthly!$F$2:$F$361,F1500)</f>
        <v>36072288</v>
      </c>
      <c r="W1500" s="11">
        <f>IF(V1500&gt;0,Q1500/V1500,"")</f>
        <v>5.6309153442110467E-2</v>
      </c>
      <c r="X1500" s="1" t="s">
        <v>232</v>
      </c>
      <c r="Y1500" s="1" t="s">
        <v>166</v>
      </c>
      <c r="Z1500" s="19">
        <f>IF(U1500="","",SUMIFS(Unit_Value_Review_QC!$K$10:$K$53,Unit_Value_Review_QC!$I$10:$I$53,"PARTNER|"&amp;F1500&amp;"|"&amp;I1500))</f>
        <v>12.339390026247985</v>
      </c>
      <c r="AA1500" s="20">
        <f>IFERROR(U1500/Z1500,"")</f>
        <v>0.87742490507883975</v>
      </c>
      <c r="AB1500" s="4" t="str">
        <f>IF(OR(N1500&lt;&gt;"REPORTED",U1500=""),"NOT_APPLICABLE",IF(OR(AA1500&lt;Unit_Value_Review_QC!$I$6,AA1500&gt;Unit_Value_Review_QC!$I$5),"REVIEW","WITHIN_BAND"))</f>
        <v>WITHIN_BAND</v>
      </c>
    </row>
    <row r="1501" spans="1:28">
      <c r="A1501" s="1" t="s">
        <v>1887</v>
      </c>
      <c r="B1501" s="6">
        <v>44593</v>
      </c>
      <c r="C1501" s="1">
        <v>202202</v>
      </c>
      <c r="D1501" s="1">
        <v>2022</v>
      </c>
      <c r="E1501" s="1">
        <v>2</v>
      </c>
      <c r="F1501" s="4" t="s">
        <v>265</v>
      </c>
      <c r="G1501" s="4" t="s">
        <v>266</v>
      </c>
      <c r="H1501" s="1">
        <v>720</v>
      </c>
      <c r="I1501" s="4" t="s">
        <v>325</v>
      </c>
      <c r="J1501" s="1" t="s">
        <v>326</v>
      </c>
      <c r="K1501" s="1" t="s">
        <v>383</v>
      </c>
      <c r="L1501" s="1">
        <v>3</v>
      </c>
      <c r="M1501" s="1">
        <v>1</v>
      </c>
      <c r="N1501" s="1" t="s">
        <v>384</v>
      </c>
      <c r="O1501" s="1" t="s">
        <v>385</v>
      </c>
      <c r="P1501" s="1">
        <v>0</v>
      </c>
      <c r="Q1501" s="8">
        <v>9902482</v>
      </c>
      <c r="R1501" s="8">
        <v>661257</v>
      </c>
      <c r="S1501" s="8">
        <v>1670900</v>
      </c>
      <c r="T1501" s="8" t="s">
        <v>386</v>
      </c>
      <c r="U1501" s="9">
        <f>IF(R1501&gt;0,Q1501/R1501,"")</f>
        <v>14.97523958158477</v>
      </c>
      <c r="V1501" s="10">
        <f>SUMIFS(fct_world_monthly!$J$2:$J$361,fct_world_monthly!$C$2:$C$361,C1501,fct_world_monthly!$F$2:$F$361,F1501)</f>
        <v>36072288</v>
      </c>
      <c r="W1501" s="11">
        <f>IF(V1501&gt;0,Q1501/V1501,"")</f>
        <v>0.27451771287698745</v>
      </c>
      <c r="X1501" s="1" t="s">
        <v>232</v>
      </c>
      <c r="Y1501" s="1" t="s">
        <v>166</v>
      </c>
      <c r="Z1501" s="19">
        <f>IF(U1501="","",SUMIFS(Unit_Value_Review_QC!$K$10:$K$53,Unit_Value_Review_QC!$I$10:$I$53,"PARTNER|"&amp;F1501&amp;"|"&amp;I1501))</f>
        <v>15.158852636173485</v>
      </c>
      <c r="AA1501" s="20">
        <f>IFERROR(U1501/Z1501,"")</f>
        <v>0.98788740421220533</v>
      </c>
      <c r="AB1501" s="4" t="str">
        <f>IF(OR(N1501&lt;&gt;"REPORTED",U1501=""),"NOT_APPLICABLE",IF(OR(AA1501&lt;Unit_Value_Review_QC!$I$6,AA1501&gt;Unit_Value_Review_QC!$I$5),"REVIEW","WITHIN_BAND"))</f>
        <v>WITHIN_BAND</v>
      </c>
    </row>
    <row r="1502" spans="1:28">
      <c r="A1502" s="1" t="s">
        <v>1888</v>
      </c>
      <c r="B1502" s="6">
        <v>44593</v>
      </c>
      <c r="C1502" s="1">
        <v>202202</v>
      </c>
      <c r="D1502" s="1">
        <v>2022</v>
      </c>
      <c r="E1502" s="1">
        <v>2</v>
      </c>
      <c r="F1502" s="4" t="s">
        <v>271</v>
      </c>
      <c r="G1502" s="4" t="s">
        <v>273</v>
      </c>
      <c r="H1502" s="1">
        <v>52</v>
      </c>
      <c r="I1502" s="4" t="s">
        <v>296</v>
      </c>
      <c r="J1502" s="1" t="s">
        <v>297</v>
      </c>
      <c r="K1502" s="1" t="s">
        <v>383</v>
      </c>
      <c r="L1502" s="1">
        <v>3</v>
      </c>
      <c r="M1502" s="1">
        <v>1</v>
      </c>
      <c r="N1502" s="1" t="s">
        <v>384</v>
      </c>
      <c r="O1502" s="1" t="s">
        <v>385</v>
      </c>
      <c r="P1502" s="1">
        <v>0</v>
      </c>
      <c r="Q1502" s="8">
        <v>1890132</v>
      </c>
      <c r="R1502" s="8">
        <v>59168</v>
      </c>
      <c r="S1502" s="8">
        <v>154223</v>
      </c>
      <c r="T1502" s="8" t="s">
        <v>386</v>
      </c>
      <c r="U1502" s="9">
        <f>IF(R1502&gt;0,Q1502/R1502,"")</f>
        <v>31.945173066522443</v>
      </c>
      <c r="V1502" s="10">
        <f>SUMIFS(fct_world_monthly!$J$2:$J$361,fct_world_monthly!$C$2:$C$361,C1502,fct_world_monthly!$F$2:$F$361,F1502)</f>
        <v>31577729</v>
      </c>
      <c r="W1502" s="11">
        <f>IF(V1502&gt;0,Q1502/V1502,"")</f>
        <v>5.9856489363120442E-2</v>
      </c>
      <c r="X1502" s="1" t="s">
        <v>232</v>
      </c>
      <c r="Y1502" s="1" t="s">
        <v>166</v>
      </c>
      <c r="Z1502" s="19">
        <f>IF(U1502="","",SUMIFS(Unit_Value_Review_QC!$K$10:$K$53,Unit_Value_Review_QC!$I$10:$I$53,"PARTNER|"&amp;F1502&amp;"|"&amp;I1502))</f>
        <v>31.867133143721738</v>
      </c>
      <c r="AA1502" s="20">
        <f>IFERROR(U1502/Z1502,"")</f>
        <v>1.0024489157041125</v>
      </c>
      <c r="AB1502" s="4" t="str">
        <f>IF(OR(N1502&lt;&gt;"REPORTED",U1502=""),"NOT_APPLICABLE",IF(OR(AA1502&lt;Unit_Value_Review_QC!$I$6,AA1502&gt;Unit_Value_Review_QC!$I$5),"REVIEW","WITHIN_BAND"))</f>
        <v>WITHIN_BAND</v>
      </c>
    </row>
    <row r="1503" spans="1:28">
      <c r="A1503" s="1" t="s">
        <v>1889</v>
      </c>
      <c r="B1503" s="6">
        <v>44593</v>
      </c>
      <c r="C1503" s="1">
        <v>202202</v>
      </c>
      <c r="D1503" s="1">
        <v>2022</v>
      </c>
      <c r="E1503" s="1">
        <v>2</v>
      </c>
      <c r="F1503" s="4" t="s">
        <v>271</v>
      </c>
      <c r="G1503" s="4" t="s">
        <v>273</v>
      </c>
      <c r="H1503" s="1">
        <v>204</v>
      </c>
      <c r="I1503" s="4" t="s">
        <v>301</v>
      </c>
      <c r="J1503" s="1" t="s">
        <v>302</v>
      </c>
      <c r="K1503" s="1" t="s">
        <v>383</v>
      </c>
      <c r="L1503" s="1">
        <v>3</v>
      </c>
      <c r="M1503" s="1">
        <v>1</v>
      </c>
      <c r="N1503" s="1" t="s">
        <v>384</v>
      </c>
      <c r="O1503" s="1" t="s">
        <v>385</v>
      </c>
      <c r="P1503" s="1">
        <v>0</v>
      </c>
      <c r="Q1503" s="8">
        <v>1106327</v>
      </c>
      <c r="R1503" s="8">
        <v>56624</v>
      </c>
      <c r="S1503" s="8">
        <v>179028</v>
      </c>
      <c r="T1503" s="8" t="s">
        <v>386</v>
      </c>
      <c r="U1503" s="9">
        <f>IF(R1503&gt;0,Q1503/R1503,"")</f>
        <v>19.538128708674765</v>
      </c>
      <c r="V1503" s="10">
        <f>SUMIFS(fct_world_monthly!$J$2:$J$361,fct_world_monthly!$C$2:$C$361,C1503,fct_world_monthly!$F$2:$F$361,F1503)</f>
        <v>31577729</v>
      </c>
      <c r="W1503" s="11">
        <f>IF(V1503&gt;0,Q1503/V1503,"")</f>
        <v>3.503504004356995E-2</v>
      </c>
      <c r="X1503" s="1" t="s">
        <v>232</v>
      </c>
      <c r="Y1503" s="1" t="s">
        <v>166</v>
      </c>
      <c r="Z1503" s="19">
        <f>IF(U1503="","",SUMIFS(Unit_Value_Review_QC!$K$10:$K$53,Unit_Value_Review_QC!$I$10:$I$53,"PARTNER|"&amp;F1503&amp;"|"&amp;I1503))</f>
        <v>19.682231685892088</v>
      </c>
      <c r="AA1503" s="20">
        <f>IFERROR(U1503/Z1503,"")</f>
        <v>0.992678524492697</v>
      </c>
      <c r="AB1503" s="4" t="str">
        <f>IF(OR(N1503&lt;&gt;"REPORTED",U1503=""),"NOT_APPLICABLE",IF(OR(AA1503&lt;Unit_Value_Review_QC!$I$6,AA1503&gt;Unit_Value_Review_QC!$I$5),"REVIEW","WITHIN_BAND"))</f>
        <v>WITHIN_BAND</v>
      </c>
    </row>
    <row r="1504" spans="1:28">
      <c r="A1504" s="1" t="s">
        <v>1890</v>
      </c>
      <c r="B1504" s="6">
        <v>44593</v>
      </c>
      <c r="C1504" s="1">
        <v>202202</v>
      </c>
      <c r="D1504" s="1">
        <v>2022</v>
      </c>
      <c r="E1504" s="1">
        <v>2</v>
      </c>
      <c r="F1504" s="4" t="s">
        <v>271</v>
      </c>
      <c r="G1504" s="4" t="s">
        <v>273</v>
      </c>
      <c r="H1504" s="1">
        <v>662</v>
      </c>
      <c r="I1504" s="4" t="s">
        <v>304</v>
      </c>
      <c r="J1504" s="1" t="s">
        <v>305</v>
      </c>
      <c r="K1504" s="1" t="s">
        <v>383</v>
      </c>
      <c r="L1504" s="1">
        <v>3</v>
      </c>
      <c r="M1504" s="1">
        <v>1</v>
      </c>
      <c r="N1504" s="1" t="s">
        <v>384</v>
      </c>
      <c r="O1504" s="1" t="s">
        <v>385</v>
      </c>
      <c r="P1504" s="1">
        <v>0</v>
      </c>
      <c r="Q1504" s="8">
        <v>24674</v>
      </c>
      <c r="R1504" s="8">
        <v>1317</v>
      </c>
      <c r="S1504" s="8">
        <v>6576</v>
      </c>
      <c r="T1504" s="8" t="s">
        <v>386</v>
      </c>
      <c r="U1504" s="9">
        <f>IF(R1504&gt;0,Q1504/R1504,"")</f>
        <v>18.735003796507215</v>
      </c>
      <c r="V1504" s="10">
        <f>SUMIFS(fct_world_monthly!$J$2:$J$361,fct_world_monthly!$C$2:$C$361,C1504,fct_world_monthly!$F$2:$F$361,F1504)</f>
        <v>31577729</v>
      </c>
      <c r="W1504" s="11">
        <f>IF(V1504&gt;0,Q1504/V1504,"")</f>
        <v>7.8137348002448178E-4</v>
      </c>
      <c r="X1504" s="1" t="s">
        <v>232</v>
      </c>
      <c r="Y1504" s="1" t="s">
        <v>166</v>
      </c>
      <c r="Z1504" s="19">
        <f>IF(U1504="","",SUMIFS(Unit_Value_Review_QC!$K$10:$K$53,Unit_Value_Review_QC!$I$10:$I$53,"PARTNER|"&amp;F1504&amp;"|"&amp;I1504))</f>
        <v>19.366411423422985</v>
      </c>
      <c r="AA1504" s="20">
        <f>IFERROR(U1504/Z1504,"")</f>
        <v>0.96739676685004716</v>
      </c>
      <c r="AB1504" s="4" t="str">
        <f>IF(OR(N1504&lt;&gt;"REPORTED",U1504=""),"NOT_APPLICABLE",IF(OR(AA1504&lt;Unit_Value_Review_QC!$I$6,AA1504&gt;Unit_Value_Review_QC!$I$5),"REVIEW","WITHIN_BAND"))</f>
        <v>WITHIN_BAND</v>
      </c>
    </row>
    <row r="1505" spans="1:28">
      <c r="A1505" s="1" t="s">
        <v>1891</v>
      </c>
      <c r="B1505" s="6">
        <v>44593</v>
      </c>
      <c r="C1505" s="1">
        <v>202202</v>
      </c>
      <c r="D1505" s="1">
        <v>2022</v>
      </c>
      <c r="E1505" s="1">
        <v>2</v>
      </c>
      <c r="F1505" s="4" t="s">
        <v>271</v>
      </c>
      <c r="G1505" s="4" t="s">
        <v>273</v>
      </c>
      <c r="H1505" s="1">
        <v>664</v>
      </c>
      <c r="I1505" s="4" t="s">
        <v>307</v>
      </c>
      <c r="J1505" s="1" t="s">
        <v>308</v>
      </c>
      <c r="K1505" s="1" t="s">
        <v>383</v>
      </c>
      <c r="L1505" s="1">
        <v>3</v>
      </c>
      <c r="M1505" s="1">
        <v>1</v>
      </c>
      <c r="N1505" s="1" t="s">
        <v>384</v>
      </c>
      <c r="O1505" s="1" t="s">
        <v>385</v>
      </c>
      <c r="P1505" s="1">
        <v>0</v>
      </c>
      <c r="Q1505" s="8">
        <v>3799363</v>
      </c>
      <c r="R1505" s="8">
        <v>153787</v>
      </c>
      <c r="S1505" s="8">
        <v>486352</v>
      </c>
      <c r="T1505" s="8" t="s">
        <v>386</v>
      </c>
      <c r="U1505" s="9">
        <f>IF(R1505&gt;0,Q1505/R1505,"")</f>
        <v>24.705358710424157</v>
      </c>
      <c r="V1505" s="10">
        <f>SUMIFS(fct_world_monthly!$J$2:$J$361,fct_world_monthly!$C$2:$C$361,C1505,fct_world_monthly!$F$2:$F$361,F1505)</f>
        <v>31577729</v>
      </c>
      <c r="W1505" s="11">
        <f>IF(V1505&gt;0,Q1505/V1505,"")</f>
        <v>0.12031780372806417</v>
      </c>
      <c r="X1505" s="1" t="s">
        <v>232</v>
      </c>
      <c r="Y1505" s="1" t="s">
        <v>166</v>
      </c>
      <c r="Z1505" s="19">
        <f>IF(U1505="","",SUMIFS(Unit_Value_Review_QC!$K$10:$K$53,Unit_Value_Review_QC!$I$10:$I$53,"PARTNER|"&amp;F1505&amp;"|"&amp;I1505))</f>
        <v>29.827360886039607</v>
      </c>
      <c r="AA1505" s="20">
        <f>IFERROR(U1505/Z1505,"")</f>
        <v>0.82827839864261166</v>
      </c>
      <c r="AB1505" s="4" t="str">
        <f>IF(OR(N1505&lt;&gt;"REPORTED",U1505=""),"NOT_APPLICABLE",IF(OR(AA1505&lt;Unit_Value_Review_QC!$I$6,AA1505&gt;Unit_Value_Review_QC!$I$5),"REVIEW","WITHIN_BAND"))</f>
        <v>WITHIN_BAND</v>
      </c>
    </row>
    <row r="1506" spans="1:28">
      <c r="A1506" s="1" t="s">
        <v>1892</v>
      </c>
      <c r="B1506" s="6">
        <v>44593</v>
      </c>
      <c r="C1506" s="1">
        <v>202202</v>
      </c>
      <c r="D1506" s="1">
        <v>2022</v>
      </c>
      <c r="E1506" s="1">
        <v>2</v>
      </c>
      <c r="F1506" s="4" t="s">
        <v>271</v>
      </c>
      <c r="G1506" s="4" t="s">
        <v>273</v>
      </c>
      <c r="H1506" s="1">
        <v>666</v>
      </c>
      <c r="I1506" s="4" t="s">
        <v>310</v>
      </c>
      <c r="J1506" s="1" t="s">
        <v>311</v>
      </c>
      <c r="K1506" s="1" t="s">
        <v>383</v>
      </c>
      <c r="L1506" s="1">
        <v>3</v>
      </c>
      <c r="M1506" s="1">
        <v>1</v>
      </c>
      <c r="N1506" s="1" t="s">
        <v>384</v>
      </c>
      <c r="O1506" s="1" t="s">
        <v>385</v>
      </c>
      <c r="P1506" s="1">
        <v>0</v>
      </c>
      <c r="Q1506" s="8">
        <v>810073</v>
      </c>
      <c r="R1506" s="8">
        <v>64747</v>
      </c>
      <c r="S1506" s="8">
        <v>224090</v>
      </c>
      <c r="T1506" s="8" t="s">
        <v>386</v>
      </c>
      <c r="U1506" s="9">
        <f>IF(R1506&gt;0,Q1506/R1506,"")</f>
        <v>12.511359599672572</v>
      </c>
      <c r="V1506" s="10">
        <f>SUMIFS(fct_world_monthly!$J$2:$J$361,fct_world_monthly!$C$2:$C$361,C1506,fct_world_monthly!$F$2:$F$361,F1506)</f>
        <v>31577729</v>
      </c>
      <c r="W1506" s="11">
        <f>IF(V1506&gt;0,Q1506/V1506,"")</f>
        <v>2.5653301413790713E-2</v>
      </c>
      <c r="X1506" s="1" t="s">
        <v>232</v>
      </c>
      <c r="Y1506" s="1" t="s">
        <v>166</v>
      </c>
      <c r="Z1506" s="19">
        <f>IF(U1506="","",SUMIFS(Unit_Value_Review_QC!$K$10:$K$53,Unit_Value_Review_QC!$I$10:$I$53,"PARTNER|"&amp;F1506&amp;"|"&amp;I1506))</f>
        <v>14.86106925541052</v>
      </c>
      <c r="AA1506" s="20">
        <f>IFERROR(U1506/Z1506,"")</f>
        <v>0.84188825074733564</v>
      </c>
      <c r="AB1506" s="4" t="str">
        <f>IF(OR(N1506&lt;&gt;"REPORTED",U1506=""),"NOT_APPLICABLE",IF(OR(AA1506&lt;Unit_Value_Review_QC!$I$6,AA1506&gt;Unit_Value_Review_QC!$I$5),"REVIEW","WITHIN_BAND"))</f>
        <v>WITHIN_BAND</v>
      </c>
    </row>
    <row r="1507" spans="1:28">
      <c r="A1507" s="1" t="s">
        <v>1893</v>
      </c>
      <c r="B1507" s="6">
        <v>44593</v>
      </c>
      <c r="C1507" s="1">
        <v>202202</v>
      </c>
      <c r="D1507" s="1">
        <v>2022</v>
      </c>
      <c r="E1507" s="1">
        <v>2</v>
      </c>
      <c r="F1507" s="4" t="s">
        <v>271</v>
      </c>
      <c r="G1507" s="4" t="s">
        <v>273</v>
      </c>
      <c r="H1507" s="1">
        <v>669</v>
      </c>
      <c r="I1507" s="4" t="s">
        <v>313</v>
      </c>
      <c r="J1507" s="1" t="s">
        <v>314</v>
      </c>
      <c r="K1507" s="1" t="s">
        <v>383</v>
      </c>
      <c r="L1507" s="1">
        <v>3</v>
      </c>
      <c r="M1507" s="1">
        <v>1</v>
      </c>
      <c r="N1507" s="1" t="s">
        <v>384</v>
      </c>
      <c r="O1507" s="1" t="s">
        <v>385</v>
      </c>
      <c r="P1507" s="1">
        <v>0</v>
      </c>
      <c r="Q1507" s="8">
        <v>1246543</v>
      </c>
      <c r="R1507" s="8">
        <v>76906</v>
      </c>
      <c r="S1507" s="8">
        <v>246884</v>
      </c>
      <c r="T1507" s="8" t="s">
        <v>386</v>
      </c>
      <c r="U1507" s="9">
        <f>IF(R1507&gt;0,Q1507/R1507,"")</f>
        <v>16.208657321925468</v>
      </c>
      <c r="V1507" s="10">
        <f>SUMIFS(fct_world_monthly!$J$2:$J$361,fct_world_monthly!$C$2:$C$361,C1507,fct_world_monthly!$F$2:$F$361,F1507)</f>
        <v>31577729</v>
      </c>
      <c r="W1507" s="11">
        <f>IF(V1507&gt;0,Q1507/V1507,"")</f>
        <v>3.9475384692800423E-2</v>
      </c>
      <c r="X1507" s="1" t="s">
        <v>232</v>
      </c>
      <c r="Y1507" s="1" t="s">
        <v>166</v>
      </c>
      <c r="Z1507" s="19">
        <f>IF(U1507="","",SUMIFS(Unit_Value_Review_QC!$K$10:$K$53,Unit_Value_Review_QC!$I$10:$I$53,"PARTNER|"&amp;F1507&amp;"|"&amp;I1507))</f>
        <v>17.070169468034248</v>
      </c>
      <c r="AA1507" s="20">
        <f>IFERROR(U1507/Z1507,"")</f>
        <v>0.94953113103405007</v>
      </c>
      <c r="AB1507" s="4" t="str">
        <f>IF(OR(N1507&lt;&gt;"REPORTED",U1507=""),"NOT_APPLICABLE",IF(OR(AA1507&lt;Unit_Value_Review_QC!$I$6,AA1507&gt;Unit_Value_Review_QC!$I$5),"REVIEW","WITHIN_BAND"))</f>
        <v>WITHIN_BAND</v>
      </c>
    </row>
    <row r="1508" spans="1:28">
      <c r="A1508" s="1" t="s">
        <v>1894</v>
      </c>
      <c r="B1508" s="6">
        <v>44593</v>
      </c>
      <c r="C1508" s="1">
        <v>202202</v>
      </c>
      <c r="D1508" s="1">
        <v>2022</v>
      </c>
      <c r="E1508" s="1">
        <v>2</v>
      </c>
      <c r="F1508" s="4" t="s">
        <v>271</v>
      </c>
      <c r="G1508" s="4" t="s">
        <v>273</v>
      </c>
      <c r="H1508" s="1">
        <v>676</v>
      </c>
      <c r="I1508" s="4" t="s">
        <v>316</v>
      </c>
      <c r="J1508" s="1" t="s">
        <v>317</v>
      </c>
      <c r="K1508" s="1" t="s">
        <v>383</v>
      </c>
      <c r="L1508" s="1">
        <v>3</v>
      </c>
      <c r="M1508" s="1">
        <v>1</v>
      </c>
      <c r="N1508" s="1" t="s">
        <v>384</v>
      </c>
      <c r="O1508" s="1" t="s">
        <v>385</v>
      </c>
      <c r="P1508" s="1">
        <v>0</v>
      </c>
      <c r="Q1508" s="8">
        <v>687888</v>
      </c>
      <c r="R1508" s="8">
        <v>22756</v>
      </c>
      <c r="S1508" s="8">
        <v>52824</v>
      </c>
      <c r="T1508" s="8" t="s">
        <v>386</v>
      </c>
      <c r="U1508" s="9">
        <f>IF(R1508&gt;0,Q1508/R1508,"")</f>
        <v>30.228862717525047</v>
      </c>
      <c r="V1508" s="10">
        <f>SUMIFS(fct_world_monthly!$J$2:$J$361,fct_world_monthly!$C$2:$C$361,C1508,fct_world_monthly!$F$2:$F$361,F1508)</f>
        <v>31577729</v>
      </c>
      <c r="W1508" s="11">
        <f>IF(V1508&gt;0,Q1508/V1508,"")</f>
        <v>2.1783960461501207E-2</v>
      </c>
      <c r="X1508" s="1" t="s">
        <v>232</v>
      </c>
      <c r="Y1508" s="1" t="s">
        <v>166</v>
      </c>
      <c r="Z1508" s="19">
        <f>IF(U1508="","",SUMIFS(Unit_Value_Review_QC!$K$10:$K$53,Unit_Value_Review_QC!$I$10:$I$53,"PARTNER|"&amp;F1508&amp;"|"&amp;I1508))</f>
        <v>29.259592038236608</v>
      </c>
      <c r="AA1508" s="20">
        <f>IFERROR(U1508/Z1508,"")</f>
        <v>1.0331265958193057</v>
      </c>
      <c r="AB1508" s="4" t="str">
        <f>IF(OR(N1508&lt;&gt;"REPORTED",U1508=""),"NOT_APPLICABLE",IF(OR(AA1508&lt;Unit_Value_Review_QC!$I$6,AA1508&gt;Unit_Value_Review_QC!$I$5),"REVIEW","WITHIN_BAND"))</f>
        <v>WITHIN_BAND</v>
      </c>
    </row>
    <row r="1509" spans="1:28">
      <c r="A1509" s="1" t="s">
        <v>1895</v>
      </c>
      <c r="B1509" s="6">
        <v>44593</v>
      </c>
      <c r="C1509" s="1">
        <v>202202</v>
      </c>
      <c r="D1509" s="1">
        <v>2022</v>
      </c>
      <c r="E1509" s="1">
        <v>2</v>
      </c>
      <c r="F1509" s="4" t="s">
        <v>271</v>
      </c>
      <c r="G1509" s="4" t="s">
        <v>273</v>
      </c>
      <c r="H1509" s="1">
        <v>690</v>
      </c>
      <c r="I1509" s="4" t="s">
        <v>319</v>
      </c>
      <c r="J1509" s="1" t="s">
        <v>320</v>
      </c>
      <c r="K1509" s="1" t="s">
        <v>383</v>
      </c>
      <c r="L1509" s="1">
        <v>3</v>
      </c>
      <c r="M1509" s="1">
        <v>1</v>
      </c>
      <c r="N1509" s="1" t="s">
        <v>384</v>
      </c>
      <c r="O1509" s="1" t="s">
        <v>385</v>
      </c>
      <c r="P1509" s="1">
        <v>0</v>
      </c>
      <c r="Q1509" s="8">
        <v>550349</v>
      </c>
      <c r="R1509" s="8">
        <v>27113</v>
      </c>
      <c r="S1509" s="8">
        <v>63370</v>
      </c>
      <c r="T1509" s="8" t="s">
        <v>386</v>
      </c>
      <c r="U1509" s="9">
        <f>IF(R1509&gt;0,Q1509/R1509,"")</f>
        <v>20.298343967838306</v>
      </c>
      <c r="V1509" s="10">
        <f>SUMIFS(fct_world_monthly!$J$2:$J$361,fct_world_monthly!$C$2:$C$361,C1509,fct_world_monthly!$F$2:$F$361,F1509)</f>
        <v>31577729</v>
      </c>
      <c r="W1509" s="11">
        <f>IF(V1509&gt;0,Q1509/V1509,"")</f>
        <v>1.7428390749695776E-2</v>
      </c>
      <c r="X1509" s="1" t="s">
        <v>232</v>
      </c>
      <c r="Y1509" s="1" t="s">
        <v>166</v>
      </c>
      <c r="Z1509" s="19">
        <f>IF(U1509="","",SUMIFS(Unit_Value_Review_QC!$K$10:$K$53,Unit_Value_Review_QC!$I$10:$I$53,"PARTNER|"&amp;F1509&amp;"|"&amp;I1509))</f>
        <v>24.149636282520802</v>
      </c>
      <c r="AA1509" s="20">
        <f>IFERROR(U1509/Z1509,"")</f>
        <v>0.84052379631613694</v>
      </c>
      <c r="AB1509" s="4" t="str">
        <f>IF(OR(N1509&lt;&gt;"REPORTED",U1509=""),"NOT_APPLICABLE",IF(OR(AA1509&lt;Unit_Value_Review_QC!$I$6,AA1509&gt;Unit_Value_Review_QC!$I$5),"REVIEW","WITHIN_BAND"))</f>
        <v>WITHIN_BAND</v>
      </c>
    </row>
    <row r="1510" spans="1:28">
      <c r="A1510" s="1" t="s">
        <v>1896</v>
      </c>
      <c r="B1510" s="6">
        <v>44593</v>
      </c>
      <c r="C1510" s="1">
        <v>202202</v>
      </c>
      <c r="D1510" s="1">
        <v>2022</v>
      </c>
      <c r="E1510" s="1">
        <v>2</v>
      </c>
      <c r="F1510" s="4" t="s">
        <v>271</v>
      </c>
      <c r="G1510" s="4" t="s">
        <v>273</v>
      </c>
      <c r="H1510" s="1">
        <v>696</v>
      </c>
      <c r="I1510" s="4" t="s">
        <v>322</v>
      </c>
      <c r="J1510" s="1" t="s">
        <v>323</v>
      </c>
      <c r="K1510" s="1" t="s">
        <v>383</v>
      </c>
      <c r="L1510" s="1">
        <v>3</v>
      </c>
      <c r="M1510" s="1">
        <v>1</v>
      </c>
      <c r="N1510" s="1" t="s">
        <v>384</v>
      </c>
      <c r="O1510" s="1" t="s">
        <v>385</v>
      </c>
      <c r="P1510" s="1">
        <v>0</v>
      </c>
      <c r="Q1510" s="8">
        <v>406310</v>
      </c>
      <c r="R1510" s="8">
        <v>12885</v>
      </c>
      <c r="S1510" s="8">
        <v>50610</v>
      </c>
      <c r="T1510" s="8" t="s">
        <v>386</v>
      </c>
      <c r="U1510" s="9">
        <f>IF(R1510&gt;0,Q1510/R1510,"")</f>
        <v>31.533566162204114</v>
      </c>
      <c r="V1510" s="10">
        <f>SUMIFS(fct_world_monthly!$J$2:$J$361,fct_world_monthly!$C$2:$C$361,C1510,fct_world_monthly!$F$2:$F$361,F1510)</f>
        <v>31577729</v>
      </c>
      <c r="W1510" s="11">
        <f>IF(V1510&gt;0,Q1510/V1510,"")</f>
        <v>1.286697976285755E-2</v>
      </c>
      <c r="X1510" s="1" t="s">
        <v>232</v>
      </c>
      <c r="Y1510" s="1" t="s">
        <v>166</v>
      </c>
      <c r="Z1510" s="19">
        <f>IF(U1510="","",SUMIFS(Unit_Value_Review_QC!$K$10:$K$53,Unit_Value_Review_QC!$I$10:$I$53,"PARTNER|"&amp;F1510&amp;"|"&amp;I1510))</f>
        <v>19.130986055641273</v>
      </c>
      <c r="AA1510" s="20">
        <f>IFERROR(U1510/Z1510,"")</f>
        <v>1.6482980056799328</v>
      </c>
      <c r="AB1510" s="4" t="str">
        <f>IF(OR(N1510&lt;&gt;"REPORTED",U1510=""),"NOT_APPLICABLE",IF(OR(AA1510&lt;Unit_Value_Review_QC!$I$6,AA1510&gt;Unit_Value_Review_QC!$I$5),"REVIEW","WITHIN_BAND"))</f>
        <v>WITHIN_BAND</v>
      </c>
    </row>
    <row r="1511" spans="1:28">
      <c r="A1511" s="1" t="s">
        <v>1897</v>
      </c>
      <c r="B1511" s="6">
        <v>44593</v>
      </c>
      <c r="C1511" s="1">
        <v>202202</v>
      </c>
      <c r="D1511" s="1">
        <v>2022</v>
      </c>
      <c r="E1511" s="1">
        <v>2</v>
      </c>
      <c r="F1511" s="4" t="s">
        <v>271</v>
      </c>
      <c r="G1511" s="4" t="s">
        <v>273</v>
      </c>
      <c r="H1511" s="1">
        <v>720</v>
      </c>
      <c r="I1511" s="4" t="s">
        <v>325</v>
      </c>
      <c r="J1511" s="1" t="s">
        <v>326</v>
      </c>
      <c r="K1511" s="1" t="s">
        <v>383</v>
      </c>
      <c r="L1511" s="1">
        <v>3</v>
      </c>
      <c r="M1511" s="1">
        <v>1</v>
      </c>
      <c r="N1511" s="1" t="s">
        <v>384</v>
      </c>
      <c r="O1511" s="1" t="s">
        <v>385</v>
      </c>
      <c r="P1511" s="1">
        <v>0</v>
      </c>
      <c r="Q1511" s="8">
        <v>9152503</v>
      </c>
      <c r="R1511" s="8">
        <v>300163</v>
      </c>
      <c r="S1511" s="8">
        <v>891061</v>
      </c>
      <c r="T1511" s="8" t="s">
        <v>386</v>
      </c>
      <c r="U1511" s="9">
        <f>IF(R1511&gt;0,Q1511/R1511,"")</f>
        <v>30.491776134966667</v>
      </c>
      <c r="V1511" s="10">
        <f>SUMIFS(fct_world_monthly!$J$2:$J$361,fct_world_monthly!$C$2:$C$361,C1511,fct_world_monthly!$F$2:$F$361,F1511)</f>
        <v>31577729</v>
      </c>
      <c r="W1511" s="11">
        <f>IF(V1511&gt;0,Q1511/V1511,"")</f>
        <v>0.28984044419407107</v>
      </c>
      <c r="X1511" s="1" t="s">
        <v>232</v>
      </c>
      <c r="Y1511" s="1" t="s">
        <v>166</v>
      </c>
      <c r="Z1511" s="19">
        <f>IF(U1511="","",SUMIFS(Unit_Value_Review_QC!$K$10:$K$53,Unit_Value_Review_QC!$I$10:$I$53,"PARTNER|"&amp;F1511&amp;"|"&amp;I1511))</f>
        <v>27.635683246354834</v>
      </c>
      <c r="AA1511" s="20">
        <f>IFERROR(U1511/Z1511,"")</f>
        <v>1.1033480107277085</v>
      </c>
      <c r="AB1511" s="4" t="str">
        <f>IF(OR(N1511&lt;&gt;"REPORTED",U1511=""),"NOT_APPLICABLE",IF(OR(AA1511&lt;Unit_Value_Review_QC!$I$6,AA1511&gt;Unit_Value_Review_QC!$I$5),"REVIEW","WITHIN_BAND"))</f>
        <v>WITHIN_BAND</v>
      </c>
    </row>
    <row r="1512" spans="1:28">
      <c r="A1512" s="1" t="s">
        <v>1898</v>
      </c>
      <c r="B1512" s="6">
        <v>44593</v>
      </c>
      <c r="C1512" s="1">
        <v>202202</v>
      </c>
      <c r="D1512" s="1">
        <v>2022</v>
      </c>
      <c r="E1512" s="1">
        <v>2</v>
      </c>
      <c r="F1512" s="4" t="s">
        <v>278</v>
      </c>
      <c r="G1512" s="4" t="s">
        <v>279</v>
      </c>
      <c r="H1512" s="1">
        <v>52</v>
      </c>
      <c r="I1512" s="4" t="s">
        <v>296</v>
      </c>
      <c r="J1512" s="1" t="s">
        <v>297</v>
      </c>
      <c r="K1512" s="1" t="s">
        <v>383</v>
      </c>
      <c r="L1512" s="1">
        <v>3</v>
      </c>
      <c r="M1512" s="1">
        <v>1</v>
      </c>
      <c r="N1512" s="1" t="s">
        <v>384</v>
      </c>
      <c r="O1512" s="1" t="s">
        <v>385</v>
      </c>
      <c r="P1512" s="1">
        <v>0</v>
      </c>
      <c r="Q1512" s="8">
        <v>1670790</v>
      </c>
      <c r="R1512" s="8">
        <v>59267</v>
      </c>
      <c r="S1512" s="8">
        <v>189080</v>
      </c>
      <c r="T1512" s="8" t="s">
        <v>386</v>
      </c>
      <c r="U1512" s="9">
        <f>IF(R1512&gt;0,Q1512/R1512,"")</f>
        <v>28.190898813842441</v>
      </c>
      <c r="V1512" s="10">
        <f>SUMIFS(fct_world_monthly!$J$2:$J$361,fct_world_monthly!$C$2:$C$361,C1512,fct_world_monthly!$F$2:$F$361,F1512)</f>
        <v>18780396</v>
      </c>
      <c r="W1512" s="11">
        <f>IF(V1512&gt;0,Q1512/V1512,"")</f>
        <v>8.8964577743728082E-2</v>
      </c>
      <c r="X1512" s="1" t="s">
        <v>232</v>
      </c>
      <c r="Y1512" s="1" t="s">
        <v>166</v>
      </c>
      <c r="Z1512" s="19">
        <f>IF(U1512="","",SUMIFS(Unit_Value_Review_QC!$K$10:$K$53,Unit_Value_Review_QC!$I$10:$I$53,"PARTNER|"&amp;F1512&amp;"|"&amp;I1512))</f>
        <v>35.036766549381447</v>
      </c>
      <c r="AA1512" s="20">
        <f>IFERROR(U1512/Z1512,"")</f>
        <v>0.80460903188967747</v>
      </c>
      <c r="AB1512" s="4" t="str">
        <f>IF(OR(N1512&lt;&gt;"REPORTED",U1512=""),"NOT_APPLICABLE",IF(OR(AA1512&lt;Unit_Value_Review_QC!$I$6,AA1512&gt;Unit_Value_Review_QC!$I$5),"REVIEW","WITHIN_BAND"))</f>
        <v>WITHIN_BAND</v>
      </c>
    </row>
    <row r="1513" spans="1:28">
      <c r="A1513" s="1" t="s">
        <v>1899</v>
      </c>
      <c r="B1513" s="6">
        <v>44593</v>
      </c>
      <c r="C1513" s="1">
        <v>202202</v>
      </c>
      <c r="D1513" s="1">
        <v>2022</v>
      </c>
      <c r="E1513" s="1">
        <v>2</v>
      </c>
      <c r="F1513" s="4" t="s">
        <v>278</v>
      </c>
      <c r="G1513" s="4" t="s">
        <v>279</v>
      </c>
      <c r="H1513" s="1">
        <v>204</v>
      </c>
      <c r="I1513" s="4" t="s">
        <v>301</v>
      </c>
      <c r="J1513" s="1" t="s">
        <v>302</v>
      </c>
      <c r="K1513" s="1" t="s">
        <v>383</v>
      </c>
      <c r="L1513" s="1">
        <v>3</v>
      </c>
      <c r="M1513" s="1">
        <v>1</v>
      </c>
      <c r="N1513" s="1" t="s">
        <v>384</v>
      </c>
      <c r="O1513" s="1" t="s">
        <v>385</v>
      </c>
      <c r="P1513" s="1">
        <v>0</v>
      </c>
      <c r="Q1513" s="8">
        <v>235597</v>
      </c>
      <c r="R1513" s="8">
        <v>8225</v>
      </c>
      <c r="S1513" s="8">
        <v>22893</v>
      </c>
      <c r="T1513" s="8" t="s">
        <v>386</v>
      </c>
      <c r="U1513" s="9">
        <f>IF(R1513&gt;0,Q1513/R1513,"")</f>
        <v>28.644012158054711</v>
      </c>
      <c r="V1513" s="10">
        <f>SUMIFS(fct_world_monthly!$J$2:$J$361,fct_world_monthly!$C$2:$C$361,C1513,fct_world_monthly!$F$2:$F$361,F1513)</f>
        <v>18780396</v>
      </c>
      <c r="W1513" s="11">
        <f>IF(V1513&gt;0,Q1513/V1513,"")</f>
        <v>1.2544836647746938E-2</v>
      </c>
      <c r="X1513" s="1" t="s">
        <v>232</v>
      </c>
      <c r="Y1513" s="1" t="s">
        <v>166</v>
      </c>
      <c r="Z1513" s="19">
        <f>IF(U1513="","",SUMIFS(Unit_Value_Review_QC!$K$10:$K$53,Unit_Value_Review_QC!$I$10:$I$53,"PARTNER|"&amp;F1513&amp;"|"&amp;I1513))</f>
        <v>33.195880622110131</v>
      </c>
      <c r="AA1513" s="20">
        <f>IFERROR(U1513/Z1513,"")</f>
        <v>0.86287851447978614</v>
      </c>
      <c r="AB1513" s="4" t="str">
        <f>IF(OR(N1513&lt;&gt;"REPORTED",U1513=""),"NOT_APPLICABLE",IF(OR(AA1513&lt;Unit_Value_Review_QC!$I$6,AA1513&gt;Unit_Value_Review_QC!$I$5),"REVIEW","WITHIN_BAND"))</f>
        <v>WITHIN_BAND</v>
      </c>
    </row>
    <row r="1514" spans="1:28">
      <c r="A1514" s="1" t="s">
        <v>1900</v>
      </c>
      <c r="B1514" s="6">
        <v>44593</v>
      </c>
      <c r="C1514" s="1">
        <v>202202</v>
      </c>
      <c r="D1514" s="1">
        <v>2022</v>
      </c>
      <c r="E1514" s="1">
        <v>2</v>
      </c>
      <c r="F1514" s="4" t="s">
        <v>278</v>
      </c>
      <c r="G1514" s="4" t="s">
        <v>279</v>
      </c>
      <c r="H1514" s="1">
        <v>662</v>
      </c>
      <c r="I1514" s="4" t="s">
        <v>304</v>
      </c>
      <c r="J1514" s="1" t="s">
        <v>305</v>
      </c>
      <c r="K1514" s="1" t="s">
        <v>383</v>
      </c>
      <c r="L1514" s="1">
        <v>3</v>
      </c>
      <c r="M1514" s="1">
        <v>1</v>
      </c>
      <c r="N1514" s="1" t="s">
        <v>384</v>
      </c>
      <c r="O1514" s="1" t="s">
        <v>385</v>
      </c>
      <c r="P1514" s="1">
        <v>0</v>
      </c>
      <c r="Q1514" s="8">
        <v>27048</v>
      </c>
      <c r="R1514" s="8">
        <v>716</v>
      </c>
      <c r="S1514" s="8">
        <v>2426</v>
      </c>
      <c r="T1514" s="8" t="s">
        <v>386</v>
      </c>
      <c r="U1514" s="9">
        <f>IF(R1514&gt;0,Q1514/R1514,"")</f>
        <v>37.77653631284916</v>
      </c>
      <c r="V1514" s="10">
        <f>SUMIFS(fct_world_monthly!$J$2:$J$361,fct_world_monthly!$C$2:$C$361,C1514,fct_world_monthly!$F$2:$F$361,F1514)</f>
        <v>18780396</v>
      </c>
      <c r="W1514" s="11">
        <f>IF(V1514&gt;0,Q1514/V1514,"")</f>
        <v>1.4402252220879687E-3</v>
      </c>
      <c r="X1514" s="1" t="s">
        <v>232</v>
      </c>
      <c r="Y1514" s="1" t="s">
        <v>166</v>
      </c>
      <c r="Z1514" s="19">
        <f>IF(U1514="","",SUMIFS(Unit_Value_Review_QC!$K$10:$K$53,Unit_Value_Review_QC!$I$10:$I$53,"PARTNER|"&amp;F1514&amp;"|"&amp;I1514))</f>
        <v>11.552282298889692</v>
      </c>
      <c r="AA1514" s="20">
        <f>IFERROR(U1514/Z1514,"")</f>
        <v>3.2700496175097733</v>
      </c>
      <c r="AB1514" s="4" t="str">
        <f>IF(OR(N1514&lt;&gt;"REPORTED",U1514=""),"NOT_APPLICABLE",IF(OR(AA1514&lt;Unit_Value_Review_QC!$I$6,AA1514&gt;Unit_Value_Review_QC!$I$5),"REVIEW","WITHIN_BAND"))</f>
        <v>REVIEW</v>
      </c>
    </row>
    <row r="1515" spans="1:28">
      <c r="A1515" s="1" t="s">
        <v>1901</v>
      </c>
      <c r="B1515" s="6">
        <v>44593</v>
      </c>
      <c r="C1515" s="1">
        <v>202202</v>
      </c>
      <c r="D1515" s="1">
        <v>2022</v>
      </c>
      <c r="E1515" s="1">
        <v>2</v>
      </c>
      <c r="F1515" s="4" t="s">
        <v>278</v>
      </c>
      <c r="G1515" s="4" t="s">
        <v>279</v>
      </c>
      <c r="H1515" s="1">
        <v>664</v>
      </c>
      <c r="I1515" s="4" t="s">
        <v>307</v>
      </c>
      <c r="J1515" s="1" t="s">
        <v>308</v>
      </c>
      <c r="K1515" s="1" t="s">
        <v>383</v>
      </c>
      <c r="L1515" s="1">
        <v>3</v>
      </c>
      <c r="M1515" s="1">
        <v>1</v>
      </c>
      <c r="N1515" s="1" t="s">
        <v>384</v>
      </c>
      <c r="O1515" s="1" t="s">
        <v>385</v>
      </c>
      <c r="P1515" s="1">
        <v>0</v>
      </c>
      <c r="Q1515" s="8">
        <v>2090715</v>
      </c>
      <c r="R1515" s="8">
        <v>116125</v>
      </c>
      <c r="S1515" s="8">
        <v>374349</v>
      </c>
      <c r="T1515" s="8" t="s">
        <v>386</v>
      </c>
      <c r="U1515" s="9">
        <f>IF(R1515&gt;0,Q1515/R1515,"")</f>
        <v>18.00400430570506</v>
      </c>
      <c r="V1515" s="10">
        <f>SUMIFS(fct_world_monthly!$J$2:$J$361,fct_world_monthly!$C$2:$C$361,C1515,fct_world_monthly!$F$2:$F$361,F1515)</f>
        <v>18780396</v>
      </c>
      <c r="W1515" s="11">
        <f>IF(V1515&gt;0,Q1515/V1515,"")</f>
        <v>0.11132432990230877</v>
      </c>
      <c r="X1515" s="1" t="s">
        <v>232</v>
      </c>
      <c r="Y1515" s="1" t="s">
        <v>166</v>
      </c>
      <c r="Z1515" s="19">
        <f>IF(U1515="","",SUMIFS(Unit_Value_Review_QC!$K$10:$K$53,Unit_Value_Review_QC!$I$10:$I$53,"PARTNER|"&amp;F1515&amp;"|"&amp;I1515))</f>
        <v>20.753901094655859</v>
      </c>
      <c r="AA1515" s="20">
        <f>IFERROR(U1515/Z1515,"")</f>
        <v>0.86749976419330155</v>
      </c>
      <c r="AB1515" s="4" t="str">
        <f>IF(OR(N1515&lt;&gt;"REPORTED",U1515=""),"NOT_APPLICABLE",IF(OR(AA1515&lt;Unit_Value_Review_QC!$I$6,AA1515&gt;Unit_Value_Review_QC!$I$5),"REVIEW","WITHIN_BAND"))</f>
        <v>WITHIN_BAND</v>
      </c>
    </row>
    <row r="1516" spans="1:28">
      <c r="A1516" s="1" t="s">
        <v>1902</v>
      </c>
      <c r="B1516" s="6">
        <v>44593</v>
      </c>
      <c r="C1516" s="1">
        <v>202202</v>
      </c>
      <c r="D1516" s="1">
        <v>2022</v>
      </c>
      <c r="E1516" s="1">
        <v>2</v>
      </c>
      <c r="F1516" s="4" t="s">
        <v>278</v>
      </c>
      <c r="G1516" s="4" t="s">
        <v>279</v>
      </c>
      <c r="H1516" s="1">
        <v>666</v>
      </c>
      <c r="I1516" s="4" t="s">
        <v>310</v>
      </c>
      <c r="J1516" s="1" t="s">
        <v>311</v>
      </c>
      <c r="K1516" s="1" t="s">
        <v>383</v>
      </c>
      <c r="L1516" s="1">
        <v>3</v>
      </c>
      <c r="M1516" s="1">
        <v>1</v>
      </c>
      <c r="N1516" s="1" t="s">
        <v>384</v>
      </c>
      <c r="O1516" s="1" t="s">
        <v>385</v>
      </c>
      <c r="P1516" s="1">
        <v>0</v>
      </c>
      <c r="Q1516" s="8">
        <v>4538610</v>
      </c>
      <c r="R1516" s="8">
        <v>266200</v>
      </c>
      <c r="S1516" s="8">
        <v>901086</v>
      </c>
      <c r="T1516" s="8" t="s">
        <v>386</v>
      </c>
      <c r="U1516" s="9">
        <f>IF(R1516&gt;0,Q1516/R1516,"")</f>
        <v>17.04962434259955</v>
      </c>
      <c r="V1516" s="10">
        <f>SUMIFS(fct_world_monthly!$J$2:$J$361,fct_world_monthly!$C$2:$C$361,C1516,fct_world_monthly!$F$2:$F$361,F1516)</f>
        <v>18780396</v>
      </c>
      <c r="W1516" s="11">
        <f>IF(V1516&gt;0,Q1516/V1516,"")</f>
        <v>0.24166742809896022</v>
      </c>
      <c r="X1516" s="1" t="s">
        <v>232</v>
      </c>
      <c r="Y1516" s="1" t="s">
        <v>166</v>
      </c>
      <c r="Z1516" s="19">
        <f>IF(U1516="","",SUMIFS(Unit_Value_Review_QC!$K$10:$K$53,Unit_Value_Review_QC!$I$10:$I$53,"PARTNER|"&amp;F1516&amp;"|"&amp;I1516))</f>
        <v>16.653214733323903</v>
      </c>
      <c r="AA1516" s="20">
        <f>IFERROR(U1516/Z1516,"")</f>
        <v>1.023803788975495</v>
      </c>
      <c r="AB1516" s="4" t="str">
        <f>IF(OR(N1516&lt;&gt;"REPORTED",U1516=""),"NOT_APPLICABLE",IF(OR(AA1516&lt;Unit_Value_Review_QC!$I$6,AA1516&gt;Unit_Value_Review_QC!$I$5),"REVIEW","WITHIN_BAND"))</f>
        <v>WITHIN_BAND</v>
      </c>
    </row>
    <row r="1517" spans="1:28">
      <c r="A1517" s="1" t="s">
        <v>1903</v>
      </c>
      <c r="B1517" s="6">
        <v>44593</v>
      </c>
      <c r="C1517" s="1">
        <v>202202</v>
      </c>
      <c r="D1517" s="1">
        <v>2022</v>
      </c>
      <c r="E1517" s="1">
        <v>2</v>
      </c>
      <c r="F1517" s="4" t="s">
        <v>278</v>
      </c>
      <c r="G1517" s="4" t="s">
        <v>279</v>
      </c>
      <c r="H1517" s="1">
        <v>669</v>
      </c>
      <c r="I1517" s="4" t="s">
        <v>313</v>
      </c>
      <c r="J1517" s="1" t="s">
        <v>314</v>
      </c>
      <c r="K1517" s="1" t="s">
        <v>383</v>
      </c>
      <c r="L1517" s="1">
        <v>3</v>
      </c>
      <c r="M1517" s="1">
        <v>1</v>
      </c>
      <c r="N1517" s="1" t="s">
        <v>384</v>
      </c>
      <c r="O1517" s="1" t="s">
        <v>385</v>
      </c>
      <c r="P1517" s="1">
        <v>0</v>
      </c>
      <c r="Q1517" s="8">
        <v>90724</v>
      </c>
      <c r="R1517" s="8">
        <v>3828</v>
      </c>
      <c r="S1517" s="8">
        <v>11184</v>
      </c>
      <c r="T1517" s="8" t="s">
        <v>386</v>
      </c>
      <c r="U1517" s="9">
        <f>IF(R1517&gt;0,Q1517/R1517,"")</f>
        <v>23.700104493207942</v>
      </c>
      <c r="V1517" s="10">
        <f>SUMIFS(fct_world_monthly!$J$2:$J$361,fct_world_monthly!$C$2:$C$361,C1517,fct_world_monthly!$F$2:$F$361,F1517)</f>
        <v>18780396</v>
      </c>
      <c r="W1517" s="11">
        <f>IF(V1517&gt;0,Q1517/V1517,"")</f>
        <v>4.8307820559268296E-3</v>
      </c>
      <c r="X1517" s="1" t="s">
        <v>232</v>
      </c>
      <c r="Y1517" s="1" t="s">
        <v>166</v>
      </c>
      <c r="Z1517" s="19">
        <f>IF(U1517="","",SUMIFS(Unit_Value_Review_QC!$K$10:$K$53,Unit_Value_Review_QC!$I$10:$I$53,"PARTNER|"&amp;F1517&amp;"|"&amp;I1517))</f>
        <v>20.668787815742178</v>
      </c>
      <c r="AA1517" s="20">
        <f>IFERROR(U1517/Z1517,"")</f>
        <v>1.1466615606338071</v>
      </c>
      <c r="AB1517" s="4" t="str">
        <f>IF(OR(N1517&lt;&gt;"REPORTED",U1517=""),"NOT_APPLICABLE",IF(OR(AA1517&lt;Unit_Value_Review_QC!$I$6,AA1517&gt;Unit_Value_Review_QC!$I$5),"REVIEW","WITHIN_BAND"))</f>
        <v>WITHIN_BAND</v>
      </c>
    </row>
    <row r="1518" spans="1:28">
      <c r="A1518" s="1" t="s">
        <v>1904</v>
      </c>
      <c r="B1518" s="6">
        <v>44593</v>
      </c>
      <c r="C1518" s="1">
        <v>202202</v>
      </c>
      <c r="D1518" s="1">
        <v>2022</v>
      </c>
      <c r="E1518" s="1">
        <v>2</v>
      </c>
      <c r="F1518" s="4" t="s">
        <v>278</v>
      </c>
      <c r="G1518" s="4" t="s">
        <v>279</v>
      </c>
      <c r="H1518" s="1">
        <v>676</v>
      </c>
      <c r="I1518" s="4" t="s">
        <v>316</v>
      </c>
      <c r="J1518" s="1" t="s">
        <v>317</v>
      </c>
      <c r="K1518" s="1" t="s">
        <v>383</v>
      </c>
      <c r="L1518" s="1">
        <v>3</v>
      </c>
      <c r="M1518" s="1">
        <v>1</v>
      </c>
      <c r="N1518" s="1" t="s">
        <v>384</v>
      </c>
      <c r="O1518" s="1" t="s">
        <v>385</v>
      </c>
      <c r="P1518" s="1">
        <v>0</v>
      </c>
      <c r="Q1518" s="8">
        <v>4133</v>
      </c>
      <c r="R1518" s="8">
        <v>116</v>
      </c>
      <c r="S1518" s="8">
        <v>781</v>
      </c>
      <c r="T1518" s="8" t="s">
        <v>386</v>
      </c>
      <c r="U1518" s="9">
        <f>IF(R1518&gt;0,Q1518/R1518,"")</f>
        <v>35.629310344827587</v>
      </c>
      <c r="V1518" s="10">
        <f>SUMIFS(fct_world_monthly!$J$2:$J$361,fct_world_monthly!$C$2:$C$361,C1518,fct_world_monthly!$F$2:$F$361,F1518)</f>
        <v>18780396</v>
      </c>
      <c r="W1518" s="11">
        <f>IF(V1518&gt;0,Q1518/V1518,"")</f>
        <v>2.2006990693912949E-4</v>
      </c>
      <c r="X1518" s="1" t="s">
        <v>232</v>
      </c>
      <c r="Y1518" s="1" t="s">
        <v>166</v>
      </c>
      <c r="Z1518" s="19">
        <f>IF(U1518="","",SUMIFS(Unit_Value_Review_QC!$K$10:$K$53,Unit_Value_Review_QC!$I$10:$I$53,"PARTNER|"&amp;F1518&amp;"|"&amp;I1518))</f>
        <v>22.71683967704729</v>
      </c>
      <c r="AA1518" s="20">
        <f>IFERROR(U1518/Z1518,"")</f>
        <v>1.5684096402206351</v>
      </c>
      <c r="AB1518" s="4" t="str">
        <f>IF(OR(N1518&lt;&gt;"REPORTED",U1518=""),"NOT_APPLICABLE",IF(OR(AA1518&lt;Unit_Value_Review_QC!$I$6,AA1518&gt;Unit_Value_Review_QC!$I$5),"REVIEW","WITHIN_BAND"))</f>
        <v>WITHIN_BAND</v>
      </c>
    </row>
    <row r="1519" spans="1:28">
      <c r="A1519" s="1" t="s">
        <v>1905</v>
      </c>
      <c r="B1519" s="6">
        <v>44593</v>
      </c>
      <c r="C1519" s="1">
        <v>202202</v>
      </c>
      <c r="D1519" s="1">
        <v>2022</v>
      </c>
      <c r="E1519" s="1">
        <v>2</v>
      </c>
      <c r="F1519" s="4" t="s">
        <v>278</v>
      </c>
      <c r="G1519" s="4" t="s">
        <v>279</v>
      </c>
      <c r="H1519" s="1">
        <v>690</v>
      </c>
      <c r="I1519" s="4" t="s">
        <v>319</v>
      </c>
      <c r="J1519" s="1" t="s">
        <v>320</v>
      </c>
      <c r="K1519" s="1" t="s">
        <v>383</v>
      </c>
      <c r="L1519" s="1">
        <v>3</v>
      </c>
      <c r="M1519" s="1">
        <v>1</v>
      </c>
      <c r="N1519" s="1" t="s">
        <v>384</v>
      </c>
      <c r="O1519" s="1" t="s">
        <v>385</v>
      </c>
      <c r="P1519" s="1">
        <v>0</v>
      </c>
      <c r="Q1519" s="8">
        <v>467156</v>
      </c>
      <c r="R1519" s="8">
        <v>20540</v>
      </c>
      <c r="S1519" s="8">
        <v>61063</v>
      </c>
      <c r="T1519" s="8" t="s">
        <v>386</v>
      </c>
      <c r="U1519" s="9">
        <f>IF(R1519&gt;0,Q1519/R1519,"")</f>
        <v>22.743719571567674</v>
      </c>
      <c r="V1519" s="10">
        <f>SUMIFS(fct_world_monthly!$J$2:$J$361,fct_world_monthly!$C$2:$C$361,C1519,fct_world_monthly!$F$2:$F$361,F1519)</f>
        <v>18780396</v>
      </c>
      <c r="W1519" s="11">
        <f>IF(V1519&gt;0,Q1519/V1519,"")</f>
        <v>2.4874661854840548E-2</v>
      </c>
      <c r="X1519" s="1" t="s">
        <v>232</v>
      </c>
      <c r="Y1519" s="1" t="s">
        <v>166</v>
      </c>
      <c r="Z1519" s="19">
        <f>IF(U1519="","",SUMIFS(Unit_Value_Review_QC!$K$10:$K$53,Unit_Value_Review_QC!$I$10:$I$53,"PARTNER|"&amp;F1519&amp;"|"&amp;I1519))</f>
        <v>28.158453665195097</v>
      </c>
      <c r="AA1519" s="20">
        <f>IFERROR(U1519/Z1519,"")</f>
        <v>0.80770484920767371</v>
      </c>
      <c r="AB1519" s="4" t="str">
        <f>IF(OR(N1519&lt;&gt;"REPORTED",U1519=""),"NOT_APPLICABLE",IF(OR(AA1519&lt;Unit_Value_Review_QC!$I$6,AA1519&gt;Unit_Value_Review_QC!$I$5),"REVIEW","WITHIN_BAND"))</f>
        <v>WITHIN_BAND</v>
      </c>
    </row>
    <row r="1520" spans="1:28">
      <c r="A1520" s="1" t="s">
        <v>1906</v>
      </c>
      <c r="B1520" s="6">
        <v>44593</v>
      </c>
      <c r="C1520" s="1">
        <v>202202</v>
      </c>
      <c r="D1520" s="1">
        <v>2022</v>
      </c>
      <c r="E1520" s="1">
        <v>2</v>
      </c>
      <c r="F1520" s="4" t="s">
        <v>278</v>
      </c>
      <c r="G1520" s="4" t="s">
        <v>279</v>
      </c>
      <c r="H1520" s="1">
        <v>696</v>
      </c>
      <c r="I1520" s="4" t="s">
        <v>322</v>
      </c>
      <c r="J1520" s="1" t="s">
        <v>323</v>
      </c>
      <c r="K1520" s="1" t="s">
        <v>383</v>
      </c>
      <c r="L1520" s="1">
        <v>3</v>
      </c>
      <c r="M1520" s="1">
        <v>1</v>
      </c>
      <c r="N1520" s="1" t="s">
        <v>384</v>
      </c>
      <c r="O1520" s="1" t="s">
        <v>385</v>
      </c>
      <c r="P1520" s="1">
        <v>0</v>
      </c>
      <c r="Q1520" s="8">
        <v>339757</v>
      </c>
      <c r="R1520" s="8">
        <v>12983</v>
      </c>
      <c r="S1520" s="8">
        <v>35336</v>
      </c>
      <c r="T1520" s="8" t="s">
        <v>386</v>
      </c>
      <c r="U1520" s="9">
        <f>IF(R1520&gt;0,Q1520/R1520,"")</f>
        <v>26.169375336979126</v>
      </c>
      <c r="V1520" s="10">
        <f>SUMIFS(fct_world_monthly!$J$2:$J$361,fct_world_monthly!$C$2:$C$361,C1520,fct_world_monthly!$F$2:$F$361,F1520)</f>
        <v>18780396</v>
      </c>
      <c r="W1520" s="11">
        <f>IF(V1520&gt;0,Q1520/V1520,"")</f>
        <v>1.8091045577526693E-2</v>
      </c>
      <c r="X1520" s="1" t="s">
        <v>232</v>
      </c>
      <c r="Y1520" s="1" t="s">
        <v>166</v>
      </c>
      <c r="Z1520" s="19">
        <f>IF(U1520="","",SUMIFS(Unit_Value_Review_QC!$K$10:$K$53,Unit_Value_Review_QC!$I$10:$I$53,"PARTNER|"&amp;F1520&amp;"|"&amp;I1520))</f>
        <v>25.266638688646662</v>
      </c>
      <c r="AA1520" s="20">
        <f>IFERROR(U1520/Z1520,"")</f>
        <v>1.0357284029528668</v>
      </c>
      <c r="AB1520" s="4" t="str">
        <f>IF(OR(N1520&lt;&gt;"REPORTED",U1520=""),"NOT_APPLICABLE",IF(OR(AA1520&lt;Unit_Value_Review_QC!$I$6,AA1520&gt;Unit_Value_Review_QC!$I$5),"REVIEW","WITHIN_BAND"))</f>
        <v>WITHIN_BAND</v>
      </c>
    </row>
    <row r="1521" spans="1:28">
      <c r="A1521" s="1" t="s">
        <v>1907</v>
      </c>
      <c r="B1521" s="6">
        <v>44593</v>
      </c>
      <c r="C1521" s="1">
        <v>202202</v>
      </c>
      <c r="D1521" s="1">
        <v>2022</v>
      </c>
      <c r="E1521" s="1">
        <v>2</v>
      </c>
      <c r="F1521" s="4" t="s">
        <v>278</v>
      </c>
      <c r="G1521" s="4" t="s">
        <v>279</v>
      </c>
      <c r="H1521" s="1">
        <v>720</v>
      </c>
      <c r="I1521" s="4" t="s">
        <v>325</v>
      </c>
      <c r="J1521" s="1" t="s">
        <v>326</v>
      </c>
      <c r="K1521" s="1" t="s">
        <v>383</v>
      </c>
      <c r="L1521" s="1">
        <v>3</v>
      </c>
      <c r="M1521" s="1">
        <v>1</v>
      </c>
      <c r="N1521" s="1" t="s">
        <v>384</v>
      </c>
      <c r="O1521" s="1" t="s">
        <v>385</v>
      </c>
      <c r="P1521" s="1">
        <v>0</v>
      </c>
      <c r="Q1521" s="8">
        <v>1173222</v>
      </c>
      <c r="R1521" s="8">
        <v>52531</v>
      </c>
      <c r="S1521" s="8">
        <v>134778</v>
      </c>
      <c r="T1521" s="8" t="s">
        <v>386</v>
      </c>
      <c r="U1521" s="9">
        <f>IF(R1521&gt;0,Q1521/R1521,"")</f>
        <v>22.333898079229407</v>
      </c>
      <c r="V1521" s="10">
        <f>SUMIFS(fct_world_monthly!$J$2:$J$361,fct_world_monthly!$C$2:$C$361,C1521,fct_world_monthly!$F$2:$F$361,F1521)</f>
        <v>18780396</v>
      </c>
      <c r="W1521" s="11">
        <f>IF(V1521&gt;0,Q1521/V1521,"")</f>
        <v>6.2470567713268664E-2</v>
      </c>
      <c r="X1521" s="1" t="s">
        <v>232</v>
      </c>
      <c r="Y1521" s="1" t="s">
        <v>166</v>
      </c>
      <c r="Z1521" s="19">
        <f>IF(U1521="","",SUMIFS(Unit_Value_Review_QC!$K$10:$K$53,Unit_Value_Review_QC!$I$10:$I$53,"PARTNER|"&amp;F1521&amp;"|"&amp;I1521))</f>
        <v>23.211497613909994</v>
      </c>
      <c r="AA1521" s="20">
        <f>IFERROR(U1521/Z1521,"")</f>
        <v>0.96219117140659349</v>
      </c>
      <c r="AB1521" s="4" t="str">
        <f>IF(OR(N1521&lt;&gt;"REPORTED",U1521=""),"NOT_APPLICABLE",IF(OR(AA1521&lt;Unit_Value_Review_QC!$I$6,AA1521&gt;Unit_Value_Review_QC!$I$5),"REVIEW","WITHIN_BAND"))</f>
        <v>WITHIN_BAND</v>
      </c>
    </row>
    <row r="1522" spans="1:28">
      <c r="A1522" s="1" t="s">
        <v>1908</v>
      </c>
      <c r="B1522" s="6">
        <v>44621</v>
      </c>
      <c r="C1522" s="1">
        <v>202203</v>
      </c>
      <c r="D1522" s="1">
        <v>2022</v>
      </c>
      <c r="E1522" s="1">
        <v>3</v>
      </c>
      <c r="F1522" s="4" t="s">
        <v>256</v>
      </c>
      <c r="G1522" s="4" t="s">
        <v>258</v>
      </c>
      <c r="H1522" s="1">
        <v>52</v>
      </c>
      <c r="I1522" s="4" t="s">
        <v>296</v>
      </c>
      <c r="J1522" s="1" t="s">
        <v>297</v>
      </c>
      <c r="K1522" s="1" t="s">
        <v>383</v>
      </c>
      <c r="L1522" s="1">
        <v>3</v>
      </c>
      <c r="M1522" s="1">
        <v>1</v>
      </c>
      <c r="N1522" s="1" t="s">
        <v>384</v>
      </c>
      <c r="O1522" s="1" t="s">
        <v>385</v>
      </c>
      <c r="P1522" s="1">
        <v>0</v>
      </c>
      <c r="Q1522" s="8">
        <v>14185031</v>
      </c>
      <c r="R1522" s="8">
        <v>676149</v>
      </c>
      <c r="S1522" s="8">
        <v>3424909</v>
      </c>
      <c r="T1522" s="8" t="s">
        <v>386</v>
      </c>
      <c r="U1522" s="9">
        <f>IF(R1522&gt;0,Q1522/R1522,"")</f>
        <v>20.979149566145924</v>
      </c>
      <c r="V1522" s="10">
        <f>SUMIFS(fct_world_monthly!$J$2:$J$361,fct_world_monthly!$C$2:$C$361,C1522,fct_world_monthly!$F$2:$F$361,F1522)</f>
        <v>150812545</v>
      </c>
      <c r="W1522" s="11">
        <f>IF(V1522&gt;0,Q1522/V1522,"")</f>
        <v>9.4057367707706285E-2</v>
      </c>
      <c r="X1522" s="1" t="s">
        <v>232</v>
      </c>
      <c r="Y1522" s="1" t="s">
        <v>166</v>
      </c>
      <c r="Z1522" s="19">
        <f>IF(U1522="","",SUMIFS(Unit_Value_Review_QC!$K$10:$K$53,Unit_Value_Review_QC!$I$10:$I$53,"PARTNER|"&amp;F1522&amp;"|"&amp;I1522))</f>
        <v>20.461444760337919</v>
      </c>
      <c r="AA1522" s="20">
        <f>IFERROR(U1522/Z1522,"")</f>
        <v>1.0253014785549999</v>
      </c>
      <c r="AB1522" s="4" t="str">
        <f>IF(OR(N1522&lt;&gt;"REPORTED",U1522=""),"NOT_APPLICABLE",IF(OR(AA1522&lt;Unit_Value_Review_QC!$I$6,AA1522&gt;Unit_Value_Review_QC!$I$5),"REVIEW","WITHIN_BAND"))</f>
        <v>WITHIN_BAND</v>
      </c>
    </row>
    <row r="1523" spans="1:28">
      <c r="A1523" s="1" t="s">
        <v>1909</v>
      </c>
      <c r="B1523" s="6">
        <v>44621</v>
      </c>
      <c r="C1523" s="1">
        <v>202203</v>
      </c>
      <c r="D1523" s="1">
        <v>2022</v>
      </c>
      <c r="E1523" s="1">
        <v>3</v>
      </c>
      <c r="F1523" s="4" t="s">
        <v>256</v>
      </c>
      <c r="G1523" s="4" t="s">
        <v>258</v>
      </c>
      <c r="H1523" s="1">
        <v>204</v>
      </c>
      <c r="I1523" s="4" t="s">
        <v>301</v>
      </c>
      <c r="J1523" s="1" t="s">
        <v>302</v>
      </c>
      <c r="K1523" s="1" t="s">
        <v>383</v>
      </c>
      <c r="L1523" s="1">
        <v>3</v>
      </c>
      <c r="M1523" s="1">
        <v>1</v>
      </c>
      <c r="N1523" s="1" t="s">
        <v>384</v>
      </c>
      <c r="O1523" s="1" t="s">
        <v>385</v>
      </c>
      <c r="P1523" s="1">
        <v>0</v>
      </c>
      <c r="Q1523" s="8">
        <v>518548</v>
      </c>
      <c r="R1523" s="8">
        <v>84353</v>
      </c>
      <c r="S1523" s="8">
        <v>552472</v>
      </c>
      <c r="T1523" s="8" t="s">
        <v>386</v>
      </c>
      <c r="U1523" s="9">
        <f>IF(R1523&gt;0,Q1523/R1523,"")</f>
        <v>6.1473569404763317</v>
      </c>
      <c r="V1523" s="10">
        <f>SUMIFS(fct_world_monthly!$J$2:$J$361,fct_world_monthly!$C$2:$C$361,C1523,fct_world_monthly!$F$2:$F$361,F1523)</f>
        <v>150812545</v>
      </c>
      <c r="W1523" s="11">
        <f>IF(V1523&gt;0,Q1523/V1523,"")</f>
        <v>3.4383611787732909E-3</v>
      </c>
      <c r="X1523" s="1" t="s">
        <v>232</v>
      </c>
      <c r="Y1523" s="1" t="s">
        <v>166</v>
      </c>
      <c r="Z1523" s="19">
        <f>IF(U1523="","",SUMIFS(Unit_Value_Review_QC!$K$10:$K$53,Unit_Value_Review_QC!$I$10:$I$53,"PARTNER|"&amp;F1523&amp;"|"&amp;I1523))</f>
        <v>7.8392981154747989</v>
      </c>
      <c r="AA1523" s="20">
        <f>IFERROR(U1523/Z1523,"")</f>
        <v>0.78417185440893367</v>
      </c>
      <c r="AB1523" s="4" t="str">
        <f>IF(OR(N1523&lt;&gt;"REPORTED",U1523=""),"NOT_APPLICABLE",IF(OR(AA1523&lt;Unit_Value_Review_QC!$I$6,AA1523&gt;Unit_Value_Review_QC!$I$5),"REVIEW","WITHIN_BAND"))</f>
        <v>WITHIN_BAND</v>
      </c>
    </row>
    <row r="1524" spans="1:28">
      <c r="A1524" s="1" t="s">
        <v>1910</v>
      </c>
      <c r="B1524" s="6">
        <v>44621</v>
      </c>
      <c r="C1524" s="1">
        <v>202203</v>
      </c>
      <c r="D1524" s="1">
        <v>2022</v>
      </c>
      <c r="E1524" s="1">
        <v>3</v>
      </c>
      <c r="F1524" s="4" t="s">
        <v>256</v>
      </c>
      <c r="G1524" s="4" t="s">
        <v>258</v>
      </c>
      <c r="H1524" s="1">
        <v>662</v>
      </c>
      <c r="I1524" s="4" t="s">
        <v>304</v>
      </c>
      <c r="J1524" s="1" t="s">
        <v>305</v>
      </c>
      <c r="K1524" s="1" t="s">
        <v>383</v>
      </c>
      <c r="L1524" s="1">
        <v>3</v>
      </c>
      <c r="M1524" s="1">
        <v>1</v>
      </c>
      <c r="N1524" s="1" t="s">
        <v>384</v>
      </c>
      <c r="O1524" s="1" t="s">
        <v>385</v>
      </c>
      <c r="P1524" s="1">
        <v>0</v>
      </c>
      <c r="Q1524" s="8">
        <v>5959107</v>
      </c>
      <c r="R1524" s="8">
        <v>616678</v>
      </c>
      <c r="S1524" s="8">
        <v>2102123</v>
      </c>
      <c r="T1524" s="8" t="s">
        <v>386</v>
      </c>
      <c r="U1524" s="9">
        <f>IF(R1524&gt;0,Q1524/R1524,"")</f>
        <v>9.6632391620910756</v>
      </c>
      <c r="V1524" s="10">
        <f>SUMIFS(fct_world_monthly!$J$2:$J$361,fct_world_monthly!$C$2:$C$361,C1524,fct_world_monthly!$F$2:$F$361,F1524)</f>
        <v>150812545</v>
      </c>
      <c r="W1524" s="11">
        <f>IF(V1524&gt;0,Q1524/V1524,"")</f>
        <v>3.9513337567508064E-2</v>
      </c>
      <c r="X1524" s="1" t="s">
        <v>232</v>
      </c>
      <c r="Y1524" s="1" t="s">
        <v>166</v>
      </c>
      <c r="Z1524" s="19">
        <f>IF(U1524="","",SUMIFS(Unit_Value_Review_QC!$K$10:$K$53,Unit_Value_Review_QC!$I$10:$I$53,"PARTNER|"&amp;F1524&amp;"|"&amp;I1524))</f>
        <v>10.235891461787936</v>
      </c>
      <c r="AA1524" s="20">
        <f>IFERROR(U1524/Z1524,"")</f>
        <v>0.94405447714694368</v>
      </c>
      <c r="AB1524" s="4" t="str">
        <f>IF(OR(N1524&lt;&gt;"REPORTED",U1524=""),"NOT_APPLICABLE",IF(OR(AA1524&lt;Unit_Value_Review_QC!$I$6,AA1524&gt;Unit_Value_Review_QC!$I$5),"REVIEW","WITHIN_BAND"))</f>
        <v>WITHIN_BAND</v>
      </c>
    </row>
    <row r="1525" spans="1:28">
      <c r="A1525" s="1" t="s">
        <v>1911</v>
      </c>
      <c r="B1525" s="6">
        <v>44621</v>
      </c>
      <c r="C1525" s="1">
        <v>202203</v>
      </c>
      <c r="D1525" s="1">
        <v>2022</v>
      </c>
      <c r="E1525" s="1">
        <v>3</v>
      </c>
      <c r="F1525" s="4" t="s">
        <v>256</v>
      </c>
      <c r="G1525" s="4" t="s">
        <v>258</v>
      </c>
      <c r="H1525" s="1">
        <v>664</v>
      </c>
      <c r="I1525" s="4" t="s">
        <v>307</v>
      </c>
      <c r="J1525" s="1" t="s">
        <v>308</v>
      </c>
      <c r="K1525" s="1" t="s">
        <v>383</v>
      </c>
      <c r="L1525" s="1">
        <v>3</v>
      </c>
      <c r="M1525" s="1">
        <v>1</v>
      </c>
      <c r="N1525" s="1" t="s">
        <v>384</v>
      </c>
      <c r="O1525" s="1" t="s">
        <v>385</v>
      </c>
      <c r="P1525" s="1">
        <v>0</v>
      </c>
      <c r="Q1525" s="8">
        <v>10507476</v>
      </c>
      <c r="R1525" s="8">
        <v>681766</v>
      </c>
      <c r="S1525" s="8">
        <v>4534355</v>
      </c>
      <c r="T1525" s="8" t="s">
        <v>386</v>
      </c>
      <c r="U1525" s="9">
        <f>IF(R1525&gt;0,Q1525/R1525,"")</f>
        <v>15.412144342780367</v>
      </c>
      <c r="V1525" s="10">
        <f>SUMIFS(fct_world_monthly!$J$2:$J$361,fct_world_monthly!$C$2:$C$361,C1525,fct_world_monthly!$F$2:$F$361,F1525)</f>
        <v>150812545</v>
      </c>
      <c r="W1525" s="11">
        <f>IF(V1525&gt;0,Q1525/V1525,"")</f>
        <v>6.9672426786511699E-2</v>
      </c>
      <c r="X1525" s="1" t="s">
        <v>232</v>
      </c>
      <c r="Y1525" s="1" t="s">
        <v>166</v>
      </c>
      <c r="Z1525" s="19">
        <f>IF(U1525="","",SUMIFS(Unit_Value_Review_QC!$K$10:$K$53,Unit_Value_Review_QC!$I$10:$I$53,"PARTNER|"&amp;F1525&amp;"|"&amp;I1525))</f>
        <v>13.594059812928137</v>
      </c>
      <c r="AA1525" s="20">
        <f>IFERROR(U1525/Z1525,"")</f>
        <v>1.1337411012509455</v>
      </c>
      <c r="AB1525" s="4" t="str">
        <f>IF(OR(N1525&lt;&gt;"REPORTED",U1525=""),"NOT_APPLICABLE",IF(OR(AA1525&lt;Unit_Value_Review_QC!$I$6,AA1525&gt;Unit_Value_Review_QC!$I$5),"REVIEW","WITHIN_BAND"))</f>
        <v>WITHIN_BAND</v>
      </c>
    </row>
    <row r="1526" spans="1:28">
      <c r="A1526" s="1" t="s">
        <v>1912</v>
      </c>
      <c r="B1526" s="6">
        <v>44621</v>
      </c>
      <c r="C1526" s="1">
        <v>202203</v>
      </c>
      <c r="D1526" s="1">
        <v>2022</v>
      </c>
      <c r="E1526" s="1">
        <v>3</v>
      </c>
      <c r="F1526" s="4" t="s">
        <v>256</v>
      </c>
      <c r="G1526" s="4" t="s">
        <v>258</v>
      </c>
      <c r="H1526" s="1">
        <v>666</v>
      </c>
      <c r="I1526" s="4" t="s">
        <v>310</v>
      </c>
      <c r="J1526" s="1" t="s">
        <v>311</v>
      </c>
      <c r="K1526" s="1" t="s">
        <v>383</v>
      </c>
      <c r="L1526" s="1">
        <v>3</v>
      </c>
      <c r="M1526" s="1">
        <v>1</v>
      </c>
      <c r="N1526" s="1" t="s">
        <v>384</v>
      </c>
      <c r="O1526" s="1" t="s">
        <v>385</v>
      </c>
      <c r="P1526" s="1">
        <v>0</v>
      </c>
      <c r="Q1526" s="8">
        <v>52645248</v>
      </c>
      <c r="R1526" s="8">
        <v>5098198</v>
      </c>
      <c r="S1526" s="8">
        <v>32812228</v>
      </c>
      <c r="T1526" s="8" t="s">
        <v>386</v>
      </c>
      <c r="U1526" s="9">
        <f>IF(R1526&gt;0,Q1526/R1526,"")</f>
        <v>10.326246254068595</v>
      </c>
      <c r="V1526" s="10">
        <f>SUMIFS(fct_world_monthly!$J$2:$J$361,fct_world_monthly!$C$2:$C$361,C1526,fct_world_monthly!$F$2:$F$361,F1526)</f>
        <v>150812545</v>
      </c>
      <c r="W1526" s="11">
        <f>IF(V1526&gt;0,Q1526/V1526,"")</f>
        <v>0.34907737947131651</v>
      </c>
      <c r="X1526" s="1" t="s">
        <v>232</v>
      </c>
      <c r="Y1526" s="1" t="s">
        <v>166</v>
      </c>
      <c r="Z1526" s="19">
        <f>IF(U1526="","",SUMIFS(Unit_Value_Review_QC!$K$10:$K$53,Unit_Value_Review_QC!$I$10:$I$53,"PARTNER|"&amp;F1526&amp;"|"&amp;I1526))</f>
        <v>10.323147527272614</v>
      </c>
      <c r="AA1526" s="20">
        <f>IFERROR(U1526/Z1526,"")</f>
        <v>1.0003001726738667</v>
      </c>
      <c r="AB1526" s="4" t="str">
        <f>IF(OR(N1526&lt;&gt;"REPORTED",U1526=""),"NOT_APPLICABLE",IF(OR(AA1526&lt;Unit_Value_Review_QC!$I$6,AA1526&gt;Unit_Value_Review_QC!$I$5),"REVIEW","WITHIN_BAND"))</f>
        <v>WITHIN_BAND</v>
      </c>
    </row>
    <row r="1527" spans="1:28">
      <c r="A1527" s="1" t="s">
        <v>1913</v>
      </c>
      <c r="B1527" s="6">
        <v>44621</v>
      </c>
      <c r="C1527" s="1">
        <v>202203</v>
      </c>
      <c r="D1527" s="1">
        <v>2022</v>
      </c>
      <c r="E1527" s="1">
        <v>3</v>
      </c>
      <c r="F1527" s="4" t="s">
        <v>256</v>
      </c>
      <c r="G1527" s="4" t="s">
        <v>258</v>
      </c>
      <c r="H1527" s="1">
        <v>669</v>
      </c>
      <c r="I1527" s="4" t="s">
        <v>313</v>
      </c>
      <c r="J1527" s="1" t="s">
        <v>314</v>
      </c>
      <c r="K1527" s="1" t="s">
        <v>383</v>
      </c>
      <c r="L1527" s="1">
        <v>3</v>
      </c>
      <c r="M1527" s="1">
        <v>1</v>
      </c>
      <c r="N1527" s="1" t="s">
        <v>384</v>
      </c>
      <c r="O1527" s="1" t="s">
        <v>385</v>
      </c>
      <c r="P1527" s="1">
        <v>0</v>
      </c>
      <c r="Q1527" s="8">
        <v>1290366</v>
      </c>
      <c r="R1527" s="8">
        <v>83898</v>
      </c>
      <c r="S1527" s="8">
        <v>594762</v>
      </c>
      <c r="T1527" s="8" t="s">
        <v>386</v>
      </c>
      <c r="U1527" s="9">
        <f>IF(R1527&gt;0,Q1527/R1527,"")</f>
        <v>15.380175927912465</v>
      </c>
      <c r="V1527" s="10">
        <f>SUMIFS(fct_world_monthly!$J$2:$J$361,fct_world_monthly!$C$2:$C$361,C1527,fct_world_monthly!$F$2:$F$361,F1527)</f>
        <v>150812545</v>
      </c>
      <c r="W1527" s="11">
        <f>IF(V1527&gt;0,Q1527/V1527,"")</f>
        <v>8.5560919351901389E-3</v>
      </c>
      <c r="X1527" s="1" t="s">
        <v>232</v>
      </c>
      <c r="Y1527" s="1" t="s">
        <v>166</v>
      </c>
      <c r="Z1527" s="19">
        <f>IF(U1527="","",SUMIFS(Unit_Value_Review_QC!$K$10:$K$53,Unit_Value_Review_QC!$I$10:$I$53,"PARTNER|"&amp;F1527&amp;"|"&amp;I1527))</f>
        <v>13.552232139720488</v>
      </c>
      <c r="AA1527" s="20">
        <f>IFERROR(U1527/Z1527,"")</f>
        <v>1.1348813811146596</v>
      </c>
      <c r="AB1527" s="4" t="str">
        <f>IF(OR(N1527&lt;&gt;"REPORTED",U1527=""),"NOT_APPLICABLE",IF(OR(AA1527&lt;Unit_Value_Review_QC!$I$6,AA1527&gt;Unit_Value_Review_QC!$I$5),"REVIEW","WITHIN_BAND"))</f>
        <v>WITHIN_BAND</v>
      </c>
    </row>
    <row r="1528" spans="1:28">
      <c r="A1528" s="1" t="s">
        <v>1914</v>
      </c>
      <c r="B1528" s="6">
        <v>44621</v>
      </c>
      <c r="C1528" s="1">
        <v>202203</v>
      </c>
      <c r="D1528" s="1">
        <v>2022</v>
      </c>
      <c r="E1528" s="1">
        <v>3</v>
      </c>
      <c r="F1528" s="4" t="s">
        <v>256</v>
      </c>
      <c r="G1528" s="4" t="s">
        <v>258</v>
      </c>
      <c r="H1528" s="1">
        <v>676</v>
      </c>
      <c r="I1528" s="4" t="s">
        <v>316</v>
      </c>
      <c r="J1528" s="1" t="s">
        <v>317</v>
      </c>
      <c r="K1528" s="1" t="s">
        <v>383</v>
      </c>
      <c r="L1528" s="1">
        <v>3</v>
      </c>
      <c r="M1528" s="1">
        <v>1</v>
      </c>
      <c r="N1528" s="1" t="s">
        <v>384</v>
      </c>
      <c r="O1528" s="1" t="s">
        <v>385</v>
      </c>
      <c r="P1528" s="1">
        <v>0</v>
      </c>
      <c r="Q1528" s="8">
        <v>157470</v>
      </c>
      <c r="R1528" s="8">
        <v>9775</v>
      </c>
      <c r="S1528" s="8">
        <v>59307</v>
      </c>
      <c r="T1528" s="8" t="s">
        <v>386</v>
      </c>
      <c r="U1528" s="9">
        <f>IF(R1528&gt;0,Q1528/R1528,"")</f>
        <v>16.109462915601021</v>
      </c>
      <c r="V1528" s="10">
        <f>SUMIFS(fct_world_monthly!$J$2:$J$361,fct_world_monthly!$C$2:$C$361,C1528,fct_world_monthly!$F$2:$F$361,F1528)</f>
        <v>150812545</v>
      </c>
      <c r="W1528" s="11">
        <f>IF(V1528&gt;0,Q1528/V1528,"")</f>
        <v>1.044143907259174E-3</v>
      </c>
      <c r="X1528" s="1" t="s">
        <v>232</v>
      </c>
      <c r="Y1528" s="1" t="s">
        <v>166</v>
      </c>
      <c r="Z1528" s="19">
        <f>IF(U1528="","",SUMIFS(Unit_Value_Review_QC!$K$10:$K$53,Unit_Value_Review_QC!$I$10:$I$53,"PARTNER|"&amp;F1528&amp;"|"&amp;I1528))</f>
        <v>16.294942108470444</v>
      </c>
      <c r="AA1528" s="20">
        <f>IFERROR(U1528/Z1528,"")</f>
        <v>0.98861737638374259</v>
      </c>
      <c r="AB1528" s="4" t="str">
        <f>IF(OR(N1528&lt;&gt;"REPORTED",U1528=""),"NOT_APPLICABLE",IF(OR(AA1528&lt;Unit_Value_Review_QC!$I$6,AA1528&gt;Unit_Value_Review_QC!$I$5),"REVIEW","WITHIN_BAND"))</f>
        <v>WITHIN_BAND</v>
      </c>
    </row>
    <row r="1529" spans="1:28">
      <c r="A1529" s="1" t="s">
        <v>1915</v>
      </c>
      <c r="B1529" s="6">
        <v>44621</v>
      </c>
      <c r="C1529" s="1">
        <v>202203</v>
      </c>
      <c r="D1529" s="1">
        <v>2022</v>
      </c>
      <c r="E1529" s="1">
        <v>3</v>
      </c>
      <c r="F1529" s="4" t="s">
        <v>256</v>
      </c>
      <c r="G1529" s="4" t="s">
        <v>258</v>
      </c>
      <c r="H1529" s="1">
        <v>690</v>
      </c>
      <c r="I1529" s="4" t="s">
        <v>319</v>
      </c>
      <c r="J1529" s="1" t="s">
        <v>320</v>
      </c>
      <c r="K1529" s="1" t="s">
        <v>383</v>
      </c>
      <c r="L1529" s="1">
        <v>3</v>
      </c>
      <c r="M1529" s="1">
        <v>1</v>
      </c>
      <c r="N1529" s="1" t="s">
        <v>384</v>
      </c>
      <c r="O1529" s="1" t="s">
        <v>385</v>
      </c>
      <c r="P1529" s="1">
        <v>0</v>
      </c>
      <c r="Q1529" s="8">
        <v>1434578</v>
      </c>
      <c r="R1529" s="8">
        <v>59773</v>
      </c>
      <c r="S1529" s="8">
        <v>340309</v>
      </c>
      <c r="T1529" s="8" t="s">
        <v>386</v>
      </c>
      <c r="U1529" s="9">
        <f>IF(R1529&gt;0,Q1529/R1529,"")</f>
        <v>24.000434979003899</v>
      </c>
      <c r="V1529" s="10">
        <f>SUMIFS(fct_world_monthly!$J$2:$J$361,fct_world_monthly!$C$2:$C$361,C1529,fct_world_monthly!$F$2:$F$361,F1529)</f>
        <v>150812545</v>
      </c>
      <c r="W1529" s="11">
        <f>IF(V1529&gt;0,Q1529/V1529,"")</f>
        <v>9.5123253838067644E-3</v>
      </c>
      <c r="X1529" s="1" t="s">
        <v>232</v>
      </c>
      <c r="Y1529" s="1" t="s">
        <v>166</v>
      </c>
      <c r="Z1529" s="19">
        <f>IF(U1529="","",SUMIFS(Unit_Value_Review_QC!$K$10:$K$53,Unit_Value_Review_QC!$I$10:$I$53,"PARTNER|"&amp;F1529&amp;"|"&amp;I1529))</f>
        <v>21.029827109089425</v>
      </c>
      <c r="AA1529" s="20">
        <f>IFERROR(U1529/Z1529,"")</f>
        <v>1.1412568850188278</v>
      </c>
      <c r="AB1529" s="4" t="str">
        <f>IF(OR(N1529&lt;&gt;"REPORTED",U1529=""),"NOT_APPLICABLE",IF(OR(AA1529&lt;Unit_Value_Review_QC!$I$6,AA1529&gt;Unit_Value_Review_QC!$I$5),"REVIEW","WITHIN_BAND"))</f>
        <v>WITHIN_BAND</v>
      </c>
    </row>
    <row r="1530" spans="1:28">
      <c r="A1530" s="1" t="s">
        <v>1916</v>
      </c>
      <c r="B1530" s="6">
        <v>44621</v>
      </c>
      <c r="C1530" s="1">
        <v>202203</v>
      </c>
      <c r="D1530" s="1">
        <v>2022</v>
      </c>
      <c r="E1530" s="1">
        <v>3</v>
      </c>
      <c r="F1530" s="4" t="s">
        <v>256</v>
      </c>
      <c r="G1530" s="4" t="s">
        <v>258</v>
      </c>
      <c r="H1530" s="1">
        <v>696</v>
      </c>
      <c r="I1530" s="4" t="s">
        <v>322</v>
      </c>
      <c r="J1530" s="1" t="s">
        <v>323</v>
      </c>
      <c r="K1530" s="1" t="s">
        <v>383</v>
      </c>
      <c r="L1530" s="1">
        <v>3</v>
      </c>
      <c r="M1530" s="1">
        <v>1</v>
      </c>
      <c r="N1530" s="1" t="s">
        <v>384</v>
      </c>
      <c r="O1530" s="1" t="s">
        <v>385</v>
      </c>
      <c r="P1530" s="1">
        <v>0</v>
      </c>
      <c r="Q1530" s="8">
        <v>2148025</v>
      </c>
      <c r="R1530" s="8">
        <v>122616</v>
      </c>
      <c r="S1530" s="8">
        <v>602559</v>
      </c>
      <c r="T1530" s="8" t="s">
        <v>386</v>
      </c>
      <c r="U1530" s="9">
        <f>IF(R1530&gt;0,Q1530/R1530,"")</f>
        <v>17.518309192927514</v>
      </c>
      <c r="V1530" s="10">
        <f>SUMIFS(fct_world_monthly!$J$2:$J$361,fct_world_monthly!$C$2:$C$361,C1530,fct_world_monthly!$F$2:$F$361,F1530)</f>
        <v>150812545</v>
      </c>
      <c r="W1530" s="11">
        <f>IF(V1530&gt;0,Q1530/V1530,"")</f>
        <v>1.424301274141352E-2</v>
      </c>
      <c r="X1530" s="1" t="s">
        <v>232</v>
      </c>
      <c r="Y1530" s="1" t="s">
        <v>166</v>
      </c>
      <c r="Z1530" s="19">
        <f>IF(U1530="","",SUMIFS(Unit_Value_Review_QC!$K$10:$K$53,Unit_Value_Review_QC!$I$10:$I$53,"PARTNER|"&amp;F1530&amp;"|"&amp;I1530))</f>
        <v>18.09118149032647</v>
      </c>
      <c r="AA1530" s="20">
        <f>IFERROR(U1530/Z1530,"")</f>
        <v>0.96833416890404445</v>
      </c>
      <c r="AB1530" s="4" t="str">
        <f>IF(OR(N1530&lt;&gt;"REPORTED",U1530=""),"NOT_APPLICABLE",IF(OR(AA1530&lt;Unit_Value_Review_QC!$I$6,AA1530&gt;Unit_Value_Review_QC!$I$5),"REVIEW","WITHIN_BAND"))</f>
        <v>WITHIN_BAND</v>
      </c>
    </row>
    <row r="1531" spans="1:28">
      <c r="A1531" s="1" t="s">
        <v>1917</v>
      </c>
      <c r="B1531" s="6">
        <v>44621</v>
      </c>
      <c r="C1531" s="1">
        <v>202203</v>
      </c>
      <c r="D1531" s="1">
        <v>2022</v>
      </c>
      <c r="E1531" s="1">
        <v>3</v>
      </c>
      <c r="F1531" s="4" t="s">
        <v>256</v>
      </c>
      <c r="G1531" s="4" t="s">
        <v>258</v>
      </c>
      <c r="H1531" s="1">
        <v>720</v>
      </c>
      <c r="I1531" s="4" t="s">
        <v>325</v>
      </c>
      <c r="J1531" s="1" t="s">
        <v>326</v>
      </c>
      <c r="K1531" s="1" t="s">
        <v>383</v>
      </c>
      <c r="L1531" s="1">
        <v>3</v>
      </c>
      <c r="M1531" s="1">
        <v>1</v>
      </c>
      <c r="N1531" s="1" t="s">
        <v>384</v>
      </c>
      <c r="O1531" s="1" t="s">
        <v>385</v>
      </c>
      <c r="P1531" s="1">
        <v>0</v>
      </c>
      <c r="Q1531" s="8">
        <v>6148481</v>
      </c>
      <c r="R1531" s="8">
        <v>305572</v>
      </c>
      <c r="S1531" s="8">
        <v>1559060</v>
      </c>
      <c r="T1531" s="8" t="s">
        <v>386</v>
      </c>
      <c r="U1531" s="9">
        <f>IF(R1531&gt;0,Q1531/R1531,"")</f>
        <v>20.121218567146204</v>
      </c>
      <c r="V1531" s="10">
        <f>SUMIFS(fct_world_monthly!$J$2:$J$361,fct_world_monthly!$C$2:$C$361,C1531,fct_world_monthly!$F$2:$F$361,F1531)</f>
        <v>150812545</v>
      </c>
      <c r="W1531" s="11">
        <f>IF(V1531&gt;0,Q1531/V1531,"")</f>
        <v>4.0769028862950363E-2</v>
      </c>
      <c r="X1531" s="1" t="s">
        <v>232</v>
      </c>
      <c r="Y1531" s="1" t="s">
        <v>166</v>
      </c>
      <c r="Z1531" s="19">
        <f>IF(U1531="","",SUMIFS(Unit_Value_Review_QC!$K$10:$K$53,Unit_Value_Review_QC!$I$10:$I$53,"PARTNER|"&amp;F1531&amp;"|"&amp;I1531))</f>
        <v>18.213915185849537</v>
      </c>
      <c r="AA1531" s="20">
        <f>IFERROR(U1531/Z1531,"")</f>
        <v>1.1047168256706532</v>
      </c>
      <c r="AB1531" s="4" t="str">
        <f>IF(OR(N1531&lt;&gt;"REPORTED",U1531=""),"NOT_APPLICABLE",IF(OR(AA1531&lt;Unit_Value_Review_QC!$I$6,AA1531&gt;Unit_Value_Review_QC!$I$5),"REVIEW","WITHIN_BAND"))</f>
        <v>WITHIN_BAND</v>
      </c>
    </row>
    <row r="1532" spans="1:28">
      <c r="A1532" s="1" t="s">
        <v>1918</v>
      </c>
      <c r="B1532" s="6">
        <v>44621</v>
      </c>
      <c r="C1532" s="1">
        <v>202203</v>
      </c>
      <c r="D1532" s="1">
        <v>2022</v>
      </c>
      <c r="E1532" s="1">
        <v>3</v>
      </c>
      <c r="F1532" s="4" t="s">
        <v>265</v>
      </c>
      <c r="G1532" s="4" t="s">
        <v>266</v>
      </c>
      <c r="H1532" s="1">
        <v>52</v>
      </c>
      <c r="I1532" s="4" t="s">
        <v>296</v>
      </c>
      <c r="J1532" s="1" t="s">
        <v>297</v>
      </c>
      <c r="K1532" s="1" t="s">
        <v>383</v>
      </c>
      <c r="L1532" s="1">
        <v>3</v>
      </c>
      <c r="M1532" s="1">
        <v>1</v>
      </c>
      <c r="N1532" s="1" t="s">
        <v>384</v>
      </c>
      <c r="O1532" s="1" t="s">
        <v>385</v>
      </c>
      <c r="P1532" s="1">
        <v>0</v>
      </c>
      <c r="Q1532" s="8">
        <v>3129145</v>
      </c>
      <c r="R1532" s="8">
        <v>181936</v>
      </c>
      <c r="S1532" s="8">
        <v>541347</v>
      </c>
      <c r="T1532" s="8" t="s">
        <v>386</v>
      </c>
      <c r="U1532" s="9">
        <f>IF(R1532&gt;0,Q1532/R1532,"")</f>
        <v>17.19915244921291</v>
      </c>
      <c r="V1532" s="10">
        <f>SUMIFS(fct_world_monthly!$J$2:$J$361,fct_world_monthly!$C$2:$C$361,C1532,fct_world_monthly!$F$2:$F$361,F1532)</f>
        <v>31430633</v>
      </c>
      <c r="W1532" s="11">
        <f>IF(V1532&gt;0,Q1532/V1532,"")</f>
        <v>9.9557174047369648E-2</v>
      </c>
      <c r="X1532" s="1" t="s">
        <v>232</v>
      </c>
      <c r="Y1532" s="1" t="s">
        <v>166</v>
      </c>
      <c r="Z1532" s="19">
        <f>IF(U1532="","",SUMIFS(Unit_Value_Review_QC!$K$10:$K$53,Unit_Value_Review_QC!$I$10:$I$53,"PARTNER|"&amp;F1532&amp;"|"&amp;I1532))</f>
        <v>19.213268245879746</v>
      </c>
      <c r="AA1532" s="20">
        <f>IFERROR(U1532/Z1532,"")</f>
        <v>0.89517057843093617</v>
      </c>
      <c r="AB1532" s="4" t="str">
        <f>IF(OR(N1532&lt;&gt;"REPORTED",U1532=""),"NOT_APPLICABLE",IF(OR(AA1532&lt;Unit_Value_Review_QC!$I$6,AA1532&gt;Unit_Value_Review_QC!$I$5),"REVIEW","WITHIN_BAND"))</f>
        <v>WITHIN_BAND</v>
      </c>
    </row>
    <row r="1533" spans="1:28">
      <c r="A1533" s="1" t="s">
        <v>1919</v>
      </c>
      <c r="B1533" s="6">
        <v>44621</v>
      </c>
      <c r="C1533" s="1">
        <v>202203</v>
      </c>
      <c r="D1533" s="1">
        <v>2022</v>
      </c>
      <c r="E1533" s="1">
        <v>3</v>
      </c>
      <c r="F1533" s="4" t="s">
        <v>265</v>
      </c>
      <c r="G1533" s="4" t="s">
        <v>266</v>
      </c>
      <c r="H1533" s="1">
        <v>204</v>
      </c>
      <c r="I1533" s="4" t="s">
        <v>301</v>
      </c>
      <c r="J1533" s="1" t="s">
        <v>302</v>
      </c>
      <c r="K1533" s="1" t="s">
        <v>383</v>
      </c>
      <c r="L1533" s="1">
        <v>3</v>
      </c>
      <c r="M1533" s="1">
        <v>1</v>
      </c>
      <c r="N1533" s="1" t="s">
        <v>384</v>
      </c>
      <c r="O1533" s="1" t="s">
        <v>385</v>
      </c>
      <c r="P1533" s="1">
        <v>0</v>
      </c>
      <c r="Q1533" s="8">
        <v>33596</v>
      </c>
      <c r="R1533" s="8">
        <v>2270</v>
      </c>
      <c r="S1533" s="8">
        <v>5135</v>
      </c>
      <c r="T1533" s="8" t="s">
        <v>386</v>
      </c>
      <c r="U1533" s="9">
        <f>IF(R1533&gt;0,Q1533/R1533,"")</f>
        <v>14.8</v>
      </c>
      <c r="V1533" s="10">
        <f>SUMIFS(fct_world_monthly!$J$2:$J$361,fct_world_monthly!$C$2:$C$361,C1533,fct_world_monthly!$F$2:$F$361,F1533)</f>
        <v>31430633</v>
      </c>
      <c r="W1533" s="11">
        <f>IF(V1533&gt;0,Q1533/V1533,"")</f>
        <v>1.0688935218072127E-3</v>
      </c>
      <c r="X1533" s="1" t="s">
        <v>232</v>
      </c>
      <c r="Y1533" s="1" t="s">
        <v>166</v>
      </c>
      <c r="Z1533" s="19">
        <f>IF(U1533="","",SUMIFS(Unit_Value_Review_QC!$K$10:$K$53,Unit_Value_Review_QC!$I$10:$I$53,"PARTNER|"&amp;F1533&amp;"|"&amp;I1533))</f>
        <v>16.024818561257973</v>
      </c>
      <c r="AA1533" s="20">
        <f>IFERROR(U1533/Z1533,"")</f>
        <v>0.92356739912056629</v>
      </c>
      <c r="AB1533" s="4" t="str">
        <f>IF(OR(N1533&lt;&gt;"REPORTED",U1533=""),"NOT_APPLICABLE",IF(OR(AA1533&lt;Unit_Value_Review_QC!$I$6,AA1533&gt;Unit_Value_Review_QC!$I$5),"REVIEW","WITHIN_BAND"))</f>
        <v>WITHIN_BAND</v>
      </c>
    </row>
    <row r="1534" spans="1:28">
      <c r="A1534" s="1" t="s">
        <v>1920</v>
      </c>
      <c r="B1534" s="6">
        <v>44621</v>
      </c>
      <c r="C1534" s="1">
        <v>202203</v>
      </c>
      <c r="D1534" s="1">
        <v>2022</v>
      </c>
      <c r="E1534" s="1">
        <v>3</v>
      </c>
      <c r="F1534" s="4" t="s">
        <v>265</v>
      </c>
      <c r="G1534" s="4" t="s">
        <v>266</v>
      </c>
      <c r="H1534" s="1">
        <v>662</v>
      </c>
      <c r="I1534" s="4" t="s">
        <v>304</v>
      </c>
      <c r="J1534" s="1" t="s">
        <v>305</v>
      </c>
      <c r="K1534" s="1" t="s">
        <v>383</v>
      </c>
      <c r="L1534" s="1">
        <v>3</v>
      </c>
      <c r="M1534" s="1">
        <v>1</v>
      </c>
      <c r="N1534" s="1" t="s">
        <v>384</v>
      </c>
      <c r="O1534" s="1" t="s">
        <v>385</v>
      </c>
      <c r="P1534" s="1">
        <v>0</v>
      </c>
      <c r="Q1534" s="8">
        <v>453693</v>
      </c>
      <c r="R1534" s="8">
        <v>23241</v>
      </c>
      <c r="S1534" s="8">
        <v>76826</v>
      </c>
      <c r="T1534" s="8" t="s">
        <v>386</v>
      </c>
      <c r="U1534" s="9">
        <f>IF(R1534&gt;0,Q1534/R1534,"")</f>
        <v>19.521234026074609</v>
      </c>
      <c r="V1534" s="10">
        <f>SUMIFS(fct_world_monthly!$J$2:$J$361,fct_world_monthly!$C$2:$C$361,C1534,fct_world_monthly!$F$2:$F$361,F1534)</f>
        <v>31430633</v>
      </c>
      <c r="W1534" s="11">
        <f>IF(V1534&gt;0,Q1534/V1534,"")</f>
        <v>1.4434739510336938E-2</v>
      </c>
      <c r="X1534" s="1" t="s">
        <v>232</v>
      </c>
      <c r="Y1534" s="1" t="s">
        <v>166</v>
      </c>
      <c r="Z1534" s="19">
        <f>IF(U1534="","",SUMIFS(Unit_Value_Review_QC!$K$10:$K$53,Unit_Value_Review_QC!$I$10:$I$53,"PARTNER|"&amp;F1534&amp;"|"&amp;I1534))</f>
        <v>13.24068828999865</v>
      </c>
      <c r="AA1534" s="20">
        <f>IFERROR(U1534/Z1534,"")</f>
        <v>1.4743368017220047</v>
      </c>
      <c r="AB1534" s="4" t="str">
        <f>IF(OR(N1534&lt;&gt;"REPORTED",U1534=""),"NOT_APPLICABLE",IF(OR(AA1534&lt;Unit_Value_Review_QC!$I$6,AA1534&gt;Unit_Value_Review_QC!$I$5),"REVIEW","WITHIN_BAND"))</f>
        <v>WITHIN_BAND</v>
      </c>
    </row>
    <row r="1535" spans="1:28">
      <c r="A1535" s="1" t="s">
        <v>1921</v>
      </c>
      <c r="B1535" s="6">
        <v>44621</v>
      </c>
      <c r="C1535" s="1">
        <v>202203</v>
      </c>
      <c r="D1535" s="1">
        <v>2022</v>
      </c>
      <c r="E1535" s="1">
        <v>3</v>
      </c>
      <c r="F1535" s="4" t="s">
        <v>265</v>
      </c>
      <c r="G1535" s="4" t="s">
        <v>266</v>
      </c>
      <c r="H1535" s="1">
        <v>664</v>
      </c>
      <c r="I1535" s="4" t="s">
        <v>307</v>
      </c>
      <c r="J1535" s="1" t="s">
        <v>308</v>
      </c>
      <c r="K1535" s="1" t="s">
        <v>383</v>
      </c>
      <c r="L1535" s="1">
        <v>3</v>
      </c>
      <c r="M1535" s="1">
        <v>1</v>
      </c>
      <c r="N1535" s="1" t="s">
        <v>384</v>
      </c>
      <c r="O1535" s="1" t="s">
        <v>385</v>
      </c>
      <c r="P1535" s="1">
        <v>0</v>
      </c>
      <c r="Q1535" s="8">
        <v>129208</v>
      </c>
      <c r="R1535" s="8">
        <v>14022</v>
      </c>
      <c r="S1535" s="8">
        <v>31709</v>
      </c>
      <c r="T1535" s="8" t="s">
        <v>386</v>
      </c>
      <c r="U1535" s="9">
        <f>IF(R1535&gt;0,Q1535/R1535,"")</f>
        <v>9.2146626729425183</v>
      </c>
      <c r="V1535" s="10">
        <f>SUMIFS(fct_world_monthly!$J$2:$J$361,fct_world_monthly!$C$2:$C$361,C1535,fct_world_monthly!$F$2:$F$361,F1535)</f>
        <v>31430633</v>
      </c>
      <c r="W1535" s="11">
        <f>IF(V1535&gt;0,Q1535/V1535,"")</f>
        <v>4.1108939804044035E-3</v>
      </c>
      <c r="X1535" s="1" t="s">
        <v>232</v>
      </c>
      <c r="Y1535" s="1" t="s">
        <v>166</v>
      </c>
      <c r="Z1535" s="19">
        <f>IF(U1535="","",SUMIFS(Unit_Value_Review_QC!$K$10:$K$53,Unit_Value_Review_QC!$I$10:$I$53,"PARTNER|"&amp;F1535&amp;"|"&amp;I1535))</f>
        <v>13.033767004833301</v>
      </c>
      <c r="AA1535" s="20">
        <f>IFERROR(U1535/Z1535,"")</f>
        <v>0.7069838420101765</v>
      </c>
      <c r="AB1535" s="4" t="str">
        <f>IF(OR(N1535&lt;&gt;"REPORTED",U1535=""),"NOT_APPLICABLE",IF(OR(AA1535&lt;Unit_Value_Review_QC!$I$6,AA1535&gt;Unit_Value_Review_QC!$I$5),"REVIEW","WITHIN_BAND"))</f>
        <v>WITHIN_BAND</v>
      </c>
    </row>
    <row r="1536" spans="1:28">
      <c r="A1536" s="1" t="s">
        <v>1922</v>
      </c>
      <c r="B1536" s="6">
        <v>44621</v>
      </c>
      <c r="C1536" s="1">
        <v>202203</v>
      </c>
      <c r="D1536" s="1">
        <v>2022</v>
      </c>
      <c r="E1536" s="1">
        <v>3</v>
      </c>
      <c r="F1536" s="4" t="s">
        <v>265</v>
      </c>
      <c r="G1536" s="4" t="s">
        <v>266</v>
      </c>
      <c r="H1536" s="1">
        <v>666</v>
      </c>
      <c r="I1536" s="4" t="s">
        <v>310</v>
      </c>
      <c r="J1536" s="1" t="s">
        <v>311</v>
      </c>
      <c r="K1536" s="1" t="s">
        <v>383</v>
      </c>
      <c r="L1536" s="1">
        <v>3</v>
      </c>
      <c r="M1536" s="1">
        <v>1</v>
      </c>
      <c r="N1536" s="1" t="s">
        <v>384</v>
      </c>
      <c r="O1536" s="1" t="s">
        <v>385</v>
      </c>
      <c r="P1536" s="1">
        <v>0</v>
      </c>
      <c r="Q1536" s="8">
        <v>5950436</v>
      </c>
      <c r="R1536" s="8">
        <v>450380</v>
      </c>
      <c r="S1536" s="8">
        <v>1277449</v>
      </c>
      <c r="T1536" s="8" t="s">
        <v>386</v>
      </c>
      <c r="U1536" s="9">
        <f>IF(R1536&gt;0,Q1536/R1536,"")</f>
        <v>13.21203428216173</v>
      </c>
      <c r="V1536" s="10">
        <f>SUMIFS(fct_world_monthly!$J$2:$J$361,fct_world_monthly!$C$2:$C$361,C1536,fct_world_monthly!$F$2:$F$361,F1536)</f>
        <v>31430633</v>
      </c>
      <c r="W1536" s="11">
        <f>IF(V1536&gt;0,Q1536/V1536,"")</f>
        <v>0.18931963603787427</v>
      </c>
      <c r="X1536" s="1" t="s">
        <v>232</v>
      </c>
      <c r="Y1536" s="1" t="s">
        <v>166</v>
      </c>
      <c r="Z1536" s="19">
        <f>IF(U1536="","",SUMIFS(Unit_Value_Review_QC!$K$10:$K$53,Unit_Value_Review_QC!$I$10:$I$53,"PARTNER|"&amp;F1536&amp;"|"&amp;I1536))</f>
        <v>12.503788450831344</v>
      </c>
      <c r="AA1536" s="20">
        <f>IFERROR(U1536/Z1536,"")</f>
        <v>1.0566424995204791</v>
      </c>
      <c r="AB1536" s="4" t="str">
        <f>IF(OR(N1536&lt;&gt;"REPORTED",U1536=""),"NOT_APPLICABLE",IF(OR(AA1536&lt;Unit_Value_Review_QC!$I$6,AA1536&gt;Unit_Value_Review_QC!$I$5),"REVIEW","WITHIN_BAND"))</f>
        <v>WITHIN_BAND</v>
      </c>
    </row>
    <row r="1537" spans="1:28">
      <c r="A1537" s="1" t="s">
        <v>1923</v>
      </c>
      <c r="B1537" s="6">
        <v>44621</v>
      </c>
      <c r="C1537" s="1">
        <v>202203</v>
      </c>
      <c r="D1537" s="1">
        <v>2022</v>
      </c>
      <c r="E1537" s="1">
        <v>3</v>
      </c>
      <c r="F1537" s="4" t="s">
        <v>265</v>
      </c>
      <c r="G1537" s="4" t="s">
        <v>266</v>
      </c>
      <c r="H1537" s="1">
        <v>669</v>
      </c>
      <c r="I1537" s="4" t="s">
        <v>313</v>
      </c>
      <c r="J1537" s="1" t="s">
        <v>314</v>
      </c>
      <c r="K1537" s="1" t="s">
        <v>383</v>
      </c>
      <c r="L1537" s="1">
        <v>3</v>
      </c>
      <c r="M1537" s="1">
        <v>1</v>
      </c>
      <c r="N1537" s="1" t="s">
        <v>384</v>
      </c>
      <c r="O1537" s="1" t="s">
        <v>385</v>
      </c>
      <c r="P1537" s="1">
        <v>0</v>
      </c>
      <c r="Q1537" s="8">
        <v>50664</v>
      </c>
      <c r="R1537" s="8">
        <v>2837</v>
      </c>
      <c r="S1537" s="8">
        <v>9202</v>
      </c>
      <c r="T1537" s="8" t="s">
        <v>386</v>
      </c>
      <c r="U1537" s="9">
        <f>IF(R1537&gt;0,Q1537/R1537,"")</f>
        <v>17.858301022206557</v>
      </c>
      <c r="V1537" s="10">
        <f>SUMIFS(fct_world_monthly!$J$2:$J$361,fct_world_monthly!$C$2:$C$361,C1537,fct_world_monthly!$F$2:$F$361,F1537)</f>
        <v>31430633</v>
      </c>
      <c r="W1537" s="11">
        <f>IF(V1537&gt;0,Q1537/V1537,"")</f>
        <v>1.6119306283141036E-3</v>
      </c>
      <c r="X1537" s="1" t="s">
        <v>232</v>
      </c>
      <c r="Y1537" s="1" t="s">
        <v>166</v>
      </c>
      <c r="Z1537" s="19">
        <f>IF(U1537="","",SUMIFS(Unit_Value_Review_QC!$K$10:$K$53,Unit_Value_Review_QC!$I$10:$I$53,"PARTNER|"&amp;F1537&amp;"|"&amp;I1537))</f>
        <v>16.58404384448577</v>
      </c>
      <c r="AA1537" s="20">
        <f>IFERROR(U1537/Z1537,"")</f>
        <v>1.0768363367626095</v>
      </c>
      <c r="AB1537" s="4" t="str">
        <f>IF(OR(N1537&lt;&gt;"REPORTED",U1537=""),"NOT_APPLICABLE",IF(OR(AA1537&lt;Unit_Value_Review_QC!$I$6,AA1537&gt;Unit_Value_Review_QC!$I$5),"REVIEW","WITHIN_BAND"))</f>
        <v>WITHIN_BAND</v>
      </c>
    </row>
    <row r="1538" spans="1:28">
      <c r="A1538" s="1" t="s">
        <v>1924</v>
      </c>
      <c r="B1538" s="6">
        <v>44621</v>
      </c>
      <c r="C1538" s="1">
        <v>202203</v>
      </c>
      <c r="D1538" s="1">
        <v>2022</v>
      </c>
      <c r="E1538" s="1">
        <v>3</v>
      </c>
      <c r="F1538" s="4" t="s">
        <v>265</v>
      </c>
      <c r="G1538" s="4" t="s">
        <v>266</v>
      </c>
      <c r="H1538" s="1">
        <v>676</v>
      </c>
      <c r="I1538" s="4" t="s">
        <v>316</v>
      </c>
      <c r="J1538" s="1" t="s">
        <v>317</v>
      </c>
      <c r="K1538" s="1" t="s">
        <v>383</v>
      </c>
      <c r="L1538" s="1">
        <v>3</v>
      </c>
      <c r="M1538" s="1">
        <v>1</v>
      </c>
      <c r="N1538" s="1" t="s">
        <v>384</v>
      </c>
      <c r="O1538" s="1" t="s">
        <v>385</v>
      </c>
      <c r="P1538" s="1">
        <v>0</v>
      </c>
      <c r="Q1538" s="8">
        <v>1755764</v>
      </c>
      <c r="R1538" s="8">
        <v>248332</v>
      </c>
      <c r="S1538" s="8">
        <v>591703</v>
      </c>
      <c r="T1538" s="8" t="s">
        <v>386</v>
      </c>
      <c r="U1538" s="9">
        <f>IF(R1538&gt;0,Q1538/R1538,"")</f>
        <v>7.0702285649855838</v>
      </c>
      <c r="V1538" s="10">
        <f>SUMIFS(fct_world_monthly!$J$2:$J$361,fct_world_monthly!$C$2:$C$361,C1538,fct_world_monthly!$F$2:$F$361,F1538)</f>
        <v>31430633</v>
      </c>
      <c r="W1538" s="11">
        <f>IF(V1538&gt;0,Q1538/V1538,"")</f>
        <v>5.5861553917797326E-2</v>
      </c>
      <c r="X1538" s="1" t="s">
        <v>232</v>
      </c>
      <c r="Y1538" s="1" t="s">
        <v>166</v>
      </c>
      <c r="Z1538" s="19">
        <f>IF(U1538="","",SUMIFS(Unit_Value_Review_QC!$K$10:$K$53,Unit_Value_Review_QC!$I$10:$I$53,"PARTNER|"&amp;F1538&amp;"|"&amp;I1538))</f>
        <v>12.705450477595873</v>
      </c>
      <c r="AA1538" s="20">
        <f>IFERROR(U1538/Z1538,"")</f>
        <v>0.55647208868767428</v>
      </c>
      <c r="AB1538" s="4" t="str">
        <f>IF(OR(N1538&lt;&gt;"REPORTED",U1538=""),"NOT_APPLICABLE",IF(OR(AA1538&lt;Unit_Value_Review_QC!$I$6,AA1538&gt;Unit_Value_Review_QC!$I$5),"REVIEW","WITHIN_BAND"))</f>
        <v>WITHIN_BAND</v>
      </c>
    </row>
    <row r="1539" spans="1:28">
      <c r="A1539" s="1" t="s">
        <v>1925</v>
      </c>
      <c r="B1539" s="6">
        <v>44621</v>
      </c>
      <c r="C1539" s="1">
        <v>202203</v>
      </c>
      <c r="D1539" s="1">
        <v>2022</v>
      </c>
      <c r="E1539" s="1">
        <v>3</v>
      </c>
      <c r="F1539" s="4" t="s">
        <v>265</v>
      </c>
      <c r="G1539" s="4" t="s">
        <v>266</v>
      </c>
      <c r="H1539" s="1">
        <v>690</v>
      </c>
      <c r="I1539" s="4" t="s">
        <v>319</v>
      </c>
      <c r="J1539" s="1" t="s">
        <v>320</v>
      </c>
      <c r="K1539" s="1" t="s">
        <v>383</v>
      </c>
      <c r="L1539" s="1">
        <v>3</v>
      </c>
      <c r="M1539" s="1">
        <v>1</v>
      </c>
      <c r="N1539" s="1" t="s">
        <v>384</v>
      </c>
      <c r="O1539" s="1" t="s">
        <v>385</v>
      </c>
      <c r="P1539" s="1">
        <v>0</v>
      </c>
      <c r="Q1539" s="8">
        <v>974946</v>
      </c>
      <c r="R1539" s="8">
        <v>60885</v>
      </c>
      <c r="S1539" s="8">
        <v>189301</v>
      </c>
      <c r="T1539" s="8" t="s">
        <v>386</v>
      </c>
      <c r="U1539" s="9">
        <f>IF(R1539&gt;0,Q1539/R1539,"")</f>
        <v>16.012909583641292</v>
      </c>
      <c r="V1539" s="10">
        <f>SUMIFS(fct_world_monthly!$J$2:$J$361,fct_world_monthly!$C$2:$C$361,C1539,fct_world_monthly!$F$2:$F$361,F1539)</f>
        <v>31430633</v>
      </c>
      <c r="W1539" s="11">
        <f>IF(V1539&gt;0,Q1539/V1539,"")</f>
        <v>3.1018974387184629E-2</v>
      </c>
      <c r="X1539" s="1" t="s">
        <v>232</v>
      </c>
      <c r="Y1539" s="1" t="s">
        <v>166</v>
      </c>
      <c r="Z1539" s="19">
        <f>IF(U1539="","",SUMIFS(Unit_Value_Review_QC!$K$10:$K$53,Unit_Value_Review_QC!$I$10:$I$53,"PARTNER|"&amp;F1539&amp;"|"&amp;I1539))</f>
        <v>23.234221767733438</v>
      </c>
      <c r="AA1539" s="20">
        <f>IFERROR(U1539/Z1539,"")</f>
        <v>0.68919500483890728</v>
      </c>
      <c r="AB1539" s="4" t="str">
        <f>IF(OR(N1539&lt;&gt;"REPORTED",U1539=""),"NOT_APPLICABLE",IF(OR(AA1539&lt;Unit_Value_Review_QC!$I$6,AA1539&gt;Unit_Value_Review_QC!$I$5),"REVIEW","WITHIN_BAND"))</f>
        <v>WITHIN_BAND</v>
      </c>
    </row>
    <row r="1540" spans="1:28">
      <c r="A1540" s="1" t="s">
        <v>1926</v>
      </c>
      <c r="B1540" s="6">
        <v>44621</v>
      </c>
      <c r="C1540" s="1">
        <v>202203</v>
      </c>
      <c r="D1540" s="1">
        <v>2022</v>
      </c>
      <c r="E1540" s="1">
        <v>3</v>
      </c>
      <c r="F1540" s="4" t="s">
        <v>265</v>
      </c>
      <c r="G1540" s="4" t="s">
        <v>266</v>
      </c>
      <c r="H1540" s="1">
        <v>696</v>
      </c>
      <c r="I1540" s="4" t="s">
        <v>322</v>
      </c>
      <c r="J1540" s="1" t="s">
        <v>323</v>
      </c>
      <c r="K1540" s="1" t="s">
        <v>383</v>
      </c>
      <c r="L1540" s="1">
        <v>3</v>
      </c>
      <c r="M1540" s="1">
        <v>1</v>
      </c>
      <c r="N1540" s="1" t="s">
        <v>384</v>
      </c>
      <c r="O1540" s="1" t="s">
        <v>385</v>
      </c>
      <c r="P1540" s="1">
        <v>0</v>
      </c>
      <c r="Q1540" s="8">
        <v>1920806</v>
      </c>
      <c r="R1540" s="8">
        <v>238546</v>
      </c>
      <c r="S1540" s="8">
        <v>745841</v>
      </c>
      <c r="T1540" s="8" t="s">
        <v>386</v>
      </c>
      <c r="U1540" s="9">
        <f>IF(R1540&gt;0,Q1540/R1540,"")</f>
        <v>8.0521408868729729</v>
      </c>
      <c r="V1540" s="10">
        <f>SUMIFS(fct_world_monthly!$J$2:$J$361,fct_world_monthly!$C$2:$C$361,C1540,fct_world_monthly!$F$2:$F$361,F1540)</f>
        <v>31430633</v>
      </c>
      <c r="W1540" s="11">
        <f>IF(V1540&gt;0,Q1540/V1540,"")</f>
        <v>6.1112545840231729E-2</v>
      </c>
      <c r="X1540" s="1" t="s">
        <v>232</v>
      </c>
      <c r="Y1540" s="1" t="s">
        <v>166</v>
      </c>
      <c r="Z1540" s="19">
        <f>IF(U1540="","",SUMIFS(Unit_Value_Review_QC!$K$10:$K$53,Unit_Value_Review_QC!$I$10:$I$53,"PARTNER|"&amp;F1540&amp;"|"&amp;I1540))</f>
        <v>12.339390026247985</v>
      </c>
      <c r="AA1540" s="20">
        <f>IFERROR(U1540/Z1540,"")</f>
        <v>0.65255582891412767</v>
      </c>
      <c r="AB1540" s="4" t="str">
        <f>IF(OR(N1540&lt;&gt;"REPORTED",U1540=""),"NOT_APPLICABLE",IF(OR(AA1540&lt;Unit_Value_Review_QC!$I$6,AA1540&gt;Unit_Value_Review_QC!$I$5),"REVIEW","WITHIN_BAND"))</f>
        <v>WITHIN_BAND</v>
      </c>
    </row>
    <row r="1541" spans="1:28">
      <c r="A1541" s="1" t="s">
        <v>1927</v>
      </c>
      <c r="B1541" s="6">
        <v>44621</v>
      </c>
      <c r="C1541" s="1">
        <v>202203</v>
      </c>
      <c r="D1541" s="1">
        <v>2022</v>
      </c>
      <c r="E1541" s="1">
        <v>3</v>
      </c>
      <c r="F1541" s="4" t="s">
        <v>265</v>
      </c>
      <c r="G1541" s="4" t="s">
        <v>266</v>
      </c>
      <c r="H1541" s="1">
        <v>720</v>
      </c>
      <c r="I1541" s="4" t="s">
        <v>325</v>
      </c>
      <c r="J1541" s="1" t="s">
        <v>326</v>
      </c>
      <c r="K1541" s="1" t="s">
        <v>383</v>
      </c>
      <c r="L1541" s="1">
        <v>3</v>
      </c>
      <c r="M1541" s="1">
        <v>1</v>
      </c>
      <c r="N1541" s="1" t="s">
        <v>384</v>
      </c>
      <c r="O1541" s="1" t="s">
        <v>385</v>
      </c>
      <c r="P1541" s="1">
        <v>0</v>
      </c>
      <c r="Q1541" s="8">
        <v>8180029</v>
      </c>
      <c r="R1541" s="8">
        <v>524329</v>
      </c>
      <c r="S1541" s="8">
        <v>1592969</v>
      </c>
      <c r="T1541" s="8" t="s">
        <v>386</v>
      </c>
      <c r="U1541" s="9">
        <f>IF(R1541&gt;0,Q1541/R1541,"")</f>
        <v>15.600947115265415</v>
      </c>
      <c r="V1541" s="10">
        <f>SUMIFS(fct_world_monthly!$J$2:$J$361,fct_world_monthly!$C$2:$C$361,C1541,fct_world_monthly!$F$2:$F$361,F1541)</f>
        <v>31430633</v>
      </c>
      <c r="W1541" s="11">
        <f>IF(V1541&gt;0,Q1541/V1541,"")</f>
        <v>0.26025657835144461</v>
      </c>
      <c r="X1541" s="1" t="s">
        <v>232</v>
      </c>
      <c r="Y1541" s="1" t="s">
        <v>166</v>
      </c>
      <c r="Z1541" s="19">
        <f>IF(U1541="","",SUMIFS(Unit_Value_Review_QC!$K$10:$K$53,Unit_Value_Review_QC!$I$10:$I$53,"PARTNER|"&amp;F1541&amp;"|"&amp;I1541))</f>
        <v>15.158852636173485</v>
      </c>
      <c r="AA1541" s="20">
        <f>IFERROR(U1541/Z1541,"")</f>
        <v>1.0291641121991622</v>
      </c>
      <c r="AB1541" s="4" t="str">
        <f>IF(OR(N1541&lt;&gt;"REPORTED",U1541=""),"NOT_APPLICABLE",IF(OR(AA1541&lt;Unit_Value_Review_QC!$I$6,AA1541&gt;Unit_Value_Review_QC!$I$5),"REVIEW","WITHIN_BAND"))</f>
        <v>WITHIN_BAND</v>
      </c>
    </row>
    <row r="1542" spans="1:28">
      <c r="A1542" s="1" t="s">
        <v>1928</v>
      </c>
      <c r="B1542" s="6">
        <v>44621</v>
      </c>
      <c r="C1542" s="1">
        <v>202203</v>
      </c>
      <c r="D1542" s="1">
        <v>2022</v>
      </c>
      <c r="E1542" s="1">
        <v>3</v>
      </c>
      <c r="F1542" s="4" t="s">
        <v>271</v>
      </c>
      <c r="G1542" s="4" t="s">
        <v>273</v>
      </c>
      <c r="H1542" s="1">
        <v>52</v>
      </c>
      <c r="I1542" s="4" t="s">
        <v>296</v>
      </c>
      <c r="J1542" s="1" t="s">
        <v>297</v>
      </c>
      <c r="K1542" s="1" t="s">
        <v>383</v>
      </c>
      <c r="L1542" s="1">
        <v>3</v>
      </c>
      <c r="M1542" s="1">
        <v>1</v>
      </c>
      <c r="N1542" s="1" t="s">
        <v>384</v>
      </c>
      <c r="O1542" s="1" t="s">
        <v>385</v>
      </c>
      <c r="P1542" s="1">
        <v>0</v>
      </c>
      <c r="Q1542" s="8">
        <v>2262192</v>
      </c>
      <c r="R1542" s="8">
        <v>72932</v>
      </c>
      <c r="S1542" s="8">
        <v>220685</v>
      </c>
      <c r="T1542" s="8" t="s">
        <v>386</v>
      </c>
      <c r="U1542" s="9">
        <f>IF(R1542&gt;0,Q1542/R1542,"")</f>
        <v>31.017824823122908</v>
      </c>
      <c r="V1542" s="10">
        <f>SUMIFS(fct_world_monthly!$J$2:$J$361,fct_world_monthly!$C$2:$C$361,C1542,fct_world_monthly!$F$2:$F$361,F1542)</f>
        <v>41704714</v>
      </c>
      <c r="W1542" s="11">
        <f>IF(V1542&gt;0,Q1542/V1542,"")</f>
        <v>5.424307669392002E-2</v>
      </c>
      <c r="X1542" s="1" t="s">
        <v>232</v>
      </c>
      <c r="Y1542" s="1" t="s">
        <v>166</v>
      </c>
      <c r="Z1542" s="19">
        <f>IF(U1542="","",SUMIFS(Unit_Value_Review_QC!$K$10:$K$53,Unit_Value_Review_QC!$I$10:$I$53,"PARTNER|"&amp;F1542&amp;"|"&amp;I1542))</f>
        <v>31.867133143721738</v>
      </c>
      <c r="AA1542" s="20">
        <f>IFERROR(U1542/Z1542,"")</f>
        <v>0.97334845538918036</v>
      </c>
      <c r="AB1542" s="4" t="str">
        <f>IF(OR(N1542&lt;&gt;"REPORTED",U1542=""),"NOT_APPLICABLE",IF(OR(AA1542&lt;Unit_Value_Review_QC!$I$6,AA1542&gt;Unit_Value_Review_QC!$I$5),"REVIEW","WITHIN_BAND"))</f>
        <v>WITHIN_BAND</v>
      </c>
    </row>
    <row r="1543" spans="1:28">
      <c r="A1543" s="1" t="s">
        <v>1929</v>
      </c>
      <c r="B1543" s="6">
        <v>44621</v>
      </c>
      <c r="C1543" s="1">
        <v>202203</v>
      </c>
      <c r="D1543" s="1">
        <v>2022</v>
      </c>
      <c r="E1543" s="1">
        <v>3</v>
      </c>
      <c r="F1543" s="4" t="s">
        <v>271</v>
      </c>
      <c r="G1543" s="4" t="s">
        <v>273</v>
      </c>
      <c r="H1543" s="1">
        <v>204</v>
      </c>
      <c r="I1543" s="4" t="s">
        <v>301</v>
      </c>
      <c r="J1543" s="1" t="s">
        <v>302</v>
      </c>
      <c r="K1543" s="1" t="s">
        <v>383</v>
      </c>
      <c r="L1543" s="1">
        <v>3</v>
      </c>
      <c r="M1543" s="1">
        <v>1</v>
      </c>
      <c r="N1543" s="1" t="s">
        <v>384</v>
      </c>
      <c r="O1543" s="1" t="s">
        <v>385</v>
      </c>
      <c r="P1543" s="1">
        <v>0</v>
      </c>
      <c r="Q1543" s="8">
        <v>1313791</v>
      </c>
      <c r="R1543" s="8">
        <v>69152</v>
      </c>
      <c r="S1543" s="8">
        <v>218689</v>
      </c>
      <c r="T1543" s="8" t="s">
        <v>386</v>
      </c>
      <c r="U1543" s="9">
        <f>IF(R1543&gt;0,Q1543/R1543,"")</f>
        <v>18.998597292919943</v>
      </c>
      <c r="V1543" s="10">
        <f>SUMIFS(fct_world_monthly!$J$2:$J$361,fct_world_monthly!$C$2:$C$361,C1543,fct_world_monthly!$F$2:$F$361,F1543)</f>
        <v>41704714</v>
      </c>
      <c r="W1543" s="11">
        <f>IF(V1543&gt;0,Q1543/V1543,"")</f>
        <v>3.1502218190490407E-2</v>
      </c>
      <c r="X1543" s="1" t="s">
        <v>232</v>
      </c>
      <c r="Y1543" s="1" t="s">
        <v>166</v>
      </c>
      <c r="Z1543" s="19">
        <f>IF(U1543="","",SUMIFS(Unit_Value_Review_QC!$K$10:$K$53,Unit_Value_Review_QC!$I$10:$I$53,"PARTNER|"&amp;F1543&amp;"|"&amp;I1543))</f>
        <v>19.682231685892088</v>
      </c>
      <c r="AA1543" s="20">
        <f>IFERROR(U1543/Z1543,"")</f>
        <v>0.96526641877393593</v>
      </c>
      <c r="AB1543" s="4" t="str">
        <f>IF(OR(N1543&lt;&gt;"REPORTED",U1543=""),"NOT_APPLICABLE",IF(OR(AA1543&lt;Unit_Value_Review_QC!$I$6,AA1543&gt;Unit_Value_Review_QC!$I$5),"REVIEW","WITHIN_BAND"))</f>
        <v>WITHIN_BAND</v>
      </c>
    </row>
    <row r="1544" spans="1:28">
      <c r="A1544" s="1" t="s">
        <v>1930</v>
      </c>
      <c r="B1544" s="6">
        <v>44621</v>
      </c>
      <c r="C1544" s="1">
        <v>202203</v>
      </c>
      <c r="D1544" s="1">
        <v>2022</v>
      </c>
      <c r="E1544" s="1">
        <v>3</v>
      </c>
      <c r="F1544" s="4" t="s">
        <v>271</v>
      </c>
      <c r="G1544" s="4" t="s">
        <v>273</v>
      </c>
      <c r="H1544" s="1">
        <v>662</v>
      </c>
      <c r="I1544" s="4" t="s">
        <v>304</v>
      </c>
      <c r="J1544" s="1" t="s">
        <v>305</v>
      </c>
      <c r="K1544" s="1" t="s">
        <v>383</v>
      </c>
      <c r="L1544" s="1">
        <v>3</v>
      </c>
      <c r="M1544" s="1">
        <v>1</v>
      </c>
      <c r="N1544" s="1" t="s">
        <v>384</v>
      </c>
      <c r="O1544" s="1" t="s">
        <v>385</v>
      </c>
      <c r="P1544" s="1">
        <v>0</v>
      </c>
      <c r="Q1544" s="8">
        <v>93446</v>
      </c>
      <c r="R1544" s="8">
        <v>7619</v>
      </c>
      <c r="S1544" s="8">
        <v>10912</v>
      </c>
      <c r="T1544" s="8" t="s">
        <v>386</v>
      </c>
      <c r="U1544" s="9">
        <f>IF(R1544&gt;0,Q1544/R1544,"")</f>
        <v>12.264864155400971</v>
      </c>
      <c r="V1544" s="10">
        <f>SUMIFS(fct_world_monthly!$J$2:$J$361,fct_world_monthly!$C$2:$C$361,C1544,fct_world_monthly!$F$2:$F$361,F1544)</f>
        <v>41704714</v>
      </c>
      <c r="W1544" s="11">
        <f>IF(V1544&gt;0,Q1544/V1544,"")</f>
        <v>2.2406579745397606E-3</v>
      </c>
      <c r="X1544" s="1" t="s">
        <v>232</v>
      </c>
      <c r="Y1544" s="1" t="s">
        <v>166</v>
      </c>
      <c r="Z1544" s="19">
        <f>IF(U1544="","",SUMIFS(Unit_Value_Review_QC!$K$10:$K$53,Unit_Value_Review_QC!$I$10:$I$53,"PARTNER|"&amp;F1544&amp;"|"&amp;I1544))</f>
        <v>19.366411423422985</v>
      </c>
      <c r="AA1544" s="20">
        <f>IFERROR(U1544/Z1544,"")</f>
        <v>0.63330597947367029</v>
      </c>
      <c r="AB1544" s="4" t="str">
        <f>IF(OR(N1544&lt;&gt;"REPORTED",U1544=""),"NOT_APPLICABLE",IF(OR(AA1544&lt;Unit_Value_Review_QC!$I$6,AA1544&gt;Unit_Value_Review_QC!$I$5),"REVIEW","WITHIN_BAND"))</f>
        <v>WITHIN_BAND</v>
      </c>
    </row>
    <row r="1545" spans="1:28">
      <c r="A1545" s="1" t="s">
        <v>1931</v>
      </c>
      <c r="B1545" s="6">
        <v>44621</v>
      </c>
      <c r="C1545" s="1">
        <v>202203</v>
      </c>
      <c r="D1545" s="1">
        <v>2022</v>
      </c>
      <c r="E1545" s="1">
        <v>3</v>
      </c>
      <c r="F1545" s="4" t="s">
        <v>271</v>
      </c>
      <c r="G1545" s="4" t="s">
        <v>273</v>
      </c>
      <c r="H1545" s="1">
        <v>664</v>
      </c>
      <c r="I1545" s="4" t="s">
        <v>307</v>
      </c>
      <c r="J1545" s="1" t="s">
        <v>308</v>
      </c>
      <c r="K1545" s="1" t="s">
        <v>383</v>
      </c>
      <c r="L1545" s="1">
        <v>3</v>
      </c>
      <c r="M1545" s="1">
        <v>1</v>
      </c>
      <c r="N1545" s="1" t="s">
        <v>384</v>
      </c>
      <c r="O1545" s="1" t="s">
        <v>385</v>
      </c>
      <c r="P1545" s="1">
        <v>0</v>
      </c>
      <c r="Q1545" s="8">
        <v>4619578</v>
      </c>
      <c r="R1545" s="8">
        <v>160751</v>
      </c>
      <c r="S1545" s="8">
        <v>568555</v>
      </c>
      <c r="T1545" s="8" t="s">
        <v>386</v>
      </c>
      <c r="U1545" s="9">
        <f>IF(R1545&gt;0,Q1545/R1545,"")</f>
        <v>28.737475972155693</v>
      </c>
      <c r="V1545" s="10">
        <f>SUMIFS(fct_world_monthly!$J$2:$J$361,fct_world_monthly!$C$2:$C$361,C1545,fct_world_monthly!$F$2:$F$361,F1545)</f>
        <v>41704714</v>
      </c>
      <c r="W1545" s="11">
        <f>IF(V1545&gt;0,Q1545/V1545,"")</f>
        <v>0.11076872508944673</v>
      </c>
      <c r="X1545" s="1" t="s">
        <v>232</v>
      </c>
      <c r="Y1545" s="1" t="s">
        <v>166</v>
      </c>
      <c r="Z1545" s="19">
        <f>IF(U1545="","",SUMIFS(Unit_Value_Review_QC!$K$10:$K$53,Unit_Value_Review_QC!$I$10:$I$53,"PARTNER|"&amp;F1545&amp;"|"&amp;I1545))</f>
        <v>29.827360886039607</v>
      </c>
      <c r="AA1545" s="20">
        <f>IFERROR(U1545/Z1545,"")</f>
        <v>0.96346022975187107</v>
      </c>
      <c r="AB1545" s="4" t="str">
        <f>IF(OR(N1545&lt;&gt;"REPORTED",U1545=""),"NOT_APPLICABLE",IF(OR(AA1545&lt;Unit_Value_Review_QC!$I$6,AA1545&gt;Unit_Value_Review_QC!$I$5),"REVIEW","WITHIN_BAND"))</f>
        <v>WITHIN_BAND</v>
      </c>
    </row>
    <row r="1546" spans="1:28">
      <c r="A1546" s="1" t="s">
        <v>1932</v>
      </c>
      <c r="B1546" s="6">
        <v>44621</v>
      </c>
      <c r="C1546" s="1">
        <v>202203</v>
      </c>
      <c r="D1546" s="1">
        <v>2022</v>
      </c>
      <c r="E1546" s="1">
        <v>3</v>
      </c>
      <c r="F1546" s="4" t="s">
        <v>271</v>
      </c>
      <c r="G1546" s="4" t="s">
        <v>273</v>
      </c>
      <c r="H1546" s="1">
        <v>666</v>
      </c>
      <c r="I1546" s="4" t="s">
        <v>310</v>
      </c>
      <c r="J1546" s="1" t="s">
        <v>311</v>
      </c>
      <c r="K1546" s="1" t="s">
        <v>383</v>
      </c>
      <c r="L1546" s="1">
        <v>3</v>
      </c>
      <c r="M1546" s="1">
        <v>1</v>
      </c>
      <c r="N1546" s="1" t="s">
        <v>384</v>
      </c>
      <c r="O1546" s="1" t="s">
        <v>385</v>
      </c>
      <c r="P1546" s="1">
        <v>0</v>
      </c>
      <c r="Q1546" s="8">
        <v>891120</v>
      </c>
      <c r="R1546" s="8">
        <v>56056</v>
      </c>
      <c r="S1546" s="8">
        <v>220706</v>
      </c>
      <c r="T1546" s="8" t="s">
        <v>386</v>
      </c>
      <c r="U1546" s="9">
        <f>IF(R1546&gt;0,Q1546/R1546,"")</f>
        <v>15.896960182674468</v>
      </c>
      <c r="V1546" s="10">
        <f>SUMIFS(fct_world_monthly!$J$2:$J$361,fct_world_monthly!$C$2:$C$361,C1546,fct_world_monthly!$F$2:$F$361,F1546)</f>
        <v>41704714</v>
      </c>
      <c r="W1546" s="11">
        <f>IF(V1546&gt;0,Q1546/V1546,"")</f>
        <v>2.1367368686427149E-2</v>
      </c>
      <c r="X1546" s="1" t="s">
        <v>232</v>
      </c>
      <c r="Y1546" s="1" t="s">
        <v>166</v>
      </c>
      <c r="Z1546" s="19">
        <f>IF(U1546="","",SUMIFS(Unit_Value_Review_QC!$K$10:$K$53,Unit_Value_Review_QC!$I$10:$I$53,"PARTNER|"&amp;F1546&amp;"|"&amp;I1546))</f>
        <v>14.86106925541052</v>
      </c>
      <c r="AA1546" s="20">
        <f>IFERROR(U1546/Z1546,"")</f>
        <v>1.0697050063801303</v>
      </c>
      <c r="AB1546" s="4" t="str">
        <f>IF(OR(N1546&lt;&gt;"REPORTED",U1546=""),"NOT_APPLICABLE",IF(OR(AA1546&lt;Unit_Value_Review_QC!$I$6,AA1546&gt;Unit_Value_Review_QC!$I$5),"REVIEW","WITHIN_BAND"))</f>
        <v>WITHIN_BAND</v>
      </c>
    </row>
    <row r="1547" spans="1:28">
      <c r="A1547" s="1" t="s">
        <v>1933</v>
      </c>
      <c r="B1547" s="6">
        <v>44621</v>
      </c>
      <c r="C1547" s="1">
        <v>202203</v>
      </c>
      <c r="D1547" s="1">
        <v>2022</v>
      </c>
      <c r="E1547" s="1">
        <v>3</v>
      </c>
      <c r="F1547" s="4" t="s">
        <v>271</v>
      </c>
      <c r="G1547" s="4" t="s">
        <v>273</v>
      </c>
      <c r="H1547" s="1">
        <v>669</v>
      </c>
      <c r="I1547" s="4" t="s">
        <v>313</v>
      </c>
      <c r="J1547" s="1" t="s">
        <v>314</v>
      </c>
      <c r="K1547" s="1" t="s">
        <v>383</v>
      </c>
      <c r="L1547" s="1">
        <v>3</v>
      </c>
      <c r="M1547" s="1">
        <v>1</v>
      </c>
      <c r="N1547" s="1" t="s">
        <v>384</v>
      </c>
      <c r="O1547" s="1" t="s">
        <v>385</v>
      </c>
      <c r="P1547" s="1">
        <v>0</v>
      </c>
      <c r="Q1547" s="8">
        <v>1134495</v>
      </c>
      <c r="R1547" s="8">
        <v>67267</v>
      </c>
      <c r="S1547" s="8">
        <v>244037</v>
      </c>
      <c r="T1547" s="8" t="s">
        <v>386</v>
      </c>
      <c r="U1547" s="9">
        <f>IF(R1547&gt;0,Q1547/R1547,"")</f>
        <v>16.865550715804183</v>
      </c>
      <c r="V1547" s="10">
        <f>SUMIFS(fct_world_monthly!$J$2:$J$361,fct_world_monthly!$C$2:$C$361,C1547,fct_world_monthly!$F$2:$F$361,F1547)</f>
        <v>41704714</v>
      </c>
      <c r="W1547" s="11">
        <f>IF(V1547&gt;0,Q1547/V1547,"")</f>
        <v>2.7203039924935106E-2</v>
      </c>
      <c r="X1547" s="1" t="s">
        <v>232</v>
      </c>
      <c r="Y1547" s="1" t="s">
        <v>166</v>
      </c>
      <c r="Z1547" s="19">
        <f>IF(U1547="","",SUMIFS(Unit_Value_Review_QC!$K$10:$K$53,Unit_Value_Review_QC!$I$10:$I$53,"PARTNER|"&amp;F1547&amp;"|"&amp;I1547))</f>
        <v>17.070169468034248</v>
      </c>
      <c r="AA1547" s="20">
        <f>IFERROR(U1547/Z1547,"")</f>
        <v>0.98801308020911949</v>
      </c>
      <c r="AB1547" s="4" t="str">
        <f>IF(OR(N1547&lt;&gt;"REPORTED",U1547=""),"NOT_APPLICABLE",IF(OR(AA1547&lt;Unit_Value_Review_QC!$I$6,AA1547&gt;Unit_Value_Review_QC!$I$5),"REVIEW","WITHIN_BAND"))</f>
        <v>WITHIN_BAND</v>
      </c>
    </row>
    <row r="1548" spans="1:28">
      <c r="A1548" s="1" t="s">
        <v>1934</v>
      </c>
      <c r="B1548" s="6">
        <v>44621</v>
      </c>
      <c r="C1548" s="1">
        <v>202203</v>
      </c>
      <c r="D1548" s="1">
        <v>2022</v>
      </c>
      <c r="E1548" s="1">
        <v>3</v>
      </c>
      <c r="F1548" s="4" t="s">
        <v>271</v>
      </c>
      <c r="G1548" s="4" t="s">
        <v>273</v>
      </c>
      <c r="H1548" s="1">
        <v>676</v>
      </c>
      <c r="I1548" s="4" t="s">
        <v>316</v>
      </c>
      <c r="J1548" s="1" t="s">
        <v>317</v>
      </c>
      <c r="K1548" s="1" t="s">
        <v>383</v>
      </c>
      <c r="L1548" s="1">
        <v>3</v>
      </c>
      <c r="M1548" s="1">
        <v>1</v>
      </c>
      <c r="N1548" s="1" t="s">
        <v>384</v>
      </c>
      <c r="O1548" s="1" t="s">
        <v>385</v>
      </c>
      <c r="P1548" s="1">
        <v>0</v>
      </c>
      <c r="Q1548" s="8">
        <v>1280070</v>
      </c>
      <c r="R1548" s="8">
        <v>45883</v>
      </c>
      <c r="S1548" s="8">
        <v>116793</v>
      </c>
      <c r="T1548" s="8" t="s">
        <v>386</v>
      </c>
      <c r="U1548" s="9">
        <f>IF(R1548&gt;0,Q1548/R1548,"")</f>
        <v>27.898568097116581</v>
      </c>
      <c r="V1548" s="10">
        <f>SUMIFS(fct_world_monthly!$J$2:$J$361,fct_world_monthly!$C$2:$C$361,C1548,fct_world_monthly!$F$2:$F$361,F1548)</f>
        <v>41704714</v>
      </c>
      <c r="W1548" s="11">
        <f>IF(V1548&gt;0,Q1548/V1548,"")</f>
        <v>3.0693652520911666E-2</v>
      </c>
      <c r="X1548" s="1" t="s">
        <v>232</v>
      </c>
      <c r="Y1548" s="1" t="s">
        <v>166</v>
      </c>
      <c r="Z1548" s="19">
        <f>IF(U1548="","",SUMIFS(Unit_Value_Review_QC!$K$10:$K$53,Unit_Value_Review_QC!$I$10:$I$53,"PARTNER|"&amp;F1548&amp;"|"&amp;I1548))</f>
        <v>29.259592038236608</v>
      </c>
      <c r="AA1548" s="20">
        <f>IFERROR(U1548/Z1548,"")</f>
        <v>0.95348452092765223</v>
      </c>
      <c r="AB1548" s="4" t="str">
        <f>IF(OR(N1548&lt;&gt;"REPORTED",U1548=""),"NOT_APPLICABLE",IF(OR(AA1548&lt;Unit_Value_Review_QC!$I$6,AA1548&gt;Unit_Value_Review_QC!$I$5),"REVIEW","WITHIN_BAND"))</f>
        <v>WITHIN_BAND</v>
      </c>
    </row>
    <row r="1549" spans="1:28">
      <c r="A1549" s="1" t="s">
        <v>1935</v>
      </c>
      <c r="B1549" s="6">
        <v>44621</v>
      </c>
      <c r="C1549" s="1">
        <v>202203</v>
      </c>
      <c r="D1549" s="1">
        <v>2022</v>
      </c>
      <c r="E1549" s="1">
        <v>3</v>
      </c>
      <c r="F1549" s="4" t="s">
        <v>271</v>
      </c>
      <c r="G1549" s="4" t="s">
        <v>273</v>
      </c>
      <c r="H1549" s="1">
        <v>690</v>
      </c>
      <c r="I1549" s="4" t="s">
        <v>319</v>
      </c>
      <c r="J1549" s="1" t="s">
        <v>320</v>
      </c>
      <c r="K1549" s="1" t="s">
        <v>383</v>
      </c>
      <c r="L1549" s="1">
        <v>3</v>
      </c>
      <c r="M1549" s="1">
        <v>1</v>
      </c>
      <c r="N1549" s="1" t="s">
        <v>384</v>
      </c>
      <c r="O1549" s="1" t="s">
        <v>385</v>
      </c>
      <c r="P1549" s="1">
        <v>0</v>
      </c>
      <c r="Q1549" s="8">
        <v>850961</v>
      </c>
      <c r="R1549" s="8">
        <v>36712</v>
      </c>
      <c r="S1549" s="8">
        <v>100350</v>
      </c>
      <c r="T1549" s="8" t="s">
        <v>386</v>
      </c>
      <c r="U1549" s="9">
        <f>IF(R1549&gt;0,Q1549/R1549,"")</f>
        <v>23.179369143604273</v>
      </c>
      <c r="V1549" s="10">
        <f>SUMIFS(fct_world_monthly!$J$2:$J$361,fct_world_monthly!$C$2:$C$361,C1549,fct_world_monthly!$F$2:$F$361,F1549)</f>
        <v>41704714</v>
      </c>
      <c r="W1549" s="11">
        <f>IF(V1549&gt;0,Q1549/V1549,"")</f>
        <v>2.0404431978600788E-2</v>
      </c>
      <c r="X1549" s="1" t="s">
        <v>232</v>
      </c>
      <c r="Y1549" s="1" t="s">
        <v>166</v>
      </c>
      <c r="Z1549" s="19">
        <f>IF(U1549="","",SUMIFS(Unit_Value_Review_QC!$K$10:$K$53,Unit_Value_Review_QC!$I$10:$I$53,"PARTNER|"&amp;F1549&amp;"|"&amp;I1549))</f>
        <v>24.149636282520802</v>
      </c>
      <c r="AA1549" s="20">
        <f>IFERROR(U1549/Z1549,"")</f>
        <v>0.95982270177630802</v>
      </c>
      <c r="AB1549" s="4" t="str">
        <f>IF(OR(N1549&lt;&gt;"REPORTED",U1549=""),"NOT_APPLICABLE",IF(OR(AA1549&lt;Unit_Value_Review_QC!$I$6,AA1549&gt;Unit_Value_Review_QC!$I$5),"REVIEW","WITHIN_BAND"))</f>
        <v>WITHIN_BAND</v>
      </c>
    </row>
    <row r="1550" spans="1:28">
      <c r="A1550" s="1" t="s">
        <v>1936</v>
      </c>
      <c r="B1550" s="6">
        <v>44621</v>
      </c>
      <c r="C1550" s="1">
        <v>202203</v>
      </c>
      <c r="D1550" s="1">
        <v>2022</v>
      </c>
      <c r="E1550" s="1">
        <v>3</v>
      </c>
      <c r="F1550" s="4" t="s">
        <v>271</v>
      </c>
      <c r="G1550" s="4" t="s">
        <v>273</v>
      </c>
      <c r="H1550" s="1">
        <v>696</v>
      </c>
      <c r="I1550" s="4" t="s">
        <v>322</v>
      </c>
      <c r="J1550" s="1" t="s">
        <v>323</v>
      </c>
      <c r="K1550" s="1" t="s">
        <v>383</v>
      </c>
      <c r="L1550" s="1">
        <v>3</v>
      </c>
      <c r="M1550" s="1">
        <v>1</v>
      </c>
      <c r="N1550" s="1" t="s">
        <v>384</v>
      </c>
      <c r="O1550" s="1" t="s">
        <v>385</v>
      </c>
      <c r="P1550" s="1">
        <v>0</v>
      </c>
      <c r="Q1550" s="8">
        <v>143085</v>
      </c>
      <c r="R1550" s="8">
        <v>5570</v>
      </c>
      <c r="S1550" s="8">
        <v>16440</v>
      </c>
      <c r="T1550" s="8" t="s">
        <v>386</v>
      </c>
      <c r="U1550" s="9">
        <f>IF(R1550&gt;0,Q1550/R1550,"")</f>
        <v>25.688509874326751</v>
      </c>
      <c r="V1550" s="10">
        <f>SUMIFS(fct_world_monthly!$J$2:$J$361,fct_world_monthly!$C$2:$C$361,C1550,fct_world_monthly!$F$2:$F$361,F1550)</f>
        <v>41704714</v>
      </c>
      <c r="W1550" s="11">
        <f>IF(V1550&gt;0,Q1550/V1550,"")</f>
        <v>3.4309071152004542E-3</v>
      </c>
      <c r="X1550" s="1" t="s">
        <v>232</v>
      </c>
      <c r="Y1550" s="1" t="s">
        <v>166</v>
      </c>
      <c r="Z1550" s="19">
        <f>IF(U1550="","",SUMIFS(Unit_Value_Review_QC!$K$10:$K$53,Unit_Value_Review_QC!$I$10:$I$53,"PARTNER|"&amp;F1550&amp;"|"&amp;I1550))</f>
        <v>19.130986055641273</v>
      </c>
      <c r="AA1550" s="20">
        <f>IFERROR(U1550/Z1550,"")</f>
        <v>1.3427697767179032</v>
      </c>
      <c r="AB1550" s="4" t="str">
        <f>IF(OR(N1550&lt;&gt;"REPORTED",U1550=""),"NOT_APPLICABLE",IF(OR(AA1550&lt;Unit_Value_Review_QC!$I$6,AA1550&gt;Unit_Value_Review_QC!$I$5),"REVIEW","WITHIN_BAND"))</f>
        <v>WITHIN_BAND</v>
      </c>
    </row>
    <row r="1551" spans="1:28">
      <c r="A1551" s="1" t="s">
        <v>1937</v>
      </c>
      <c r="B1551" s="6">
        <v>44621</v>
      </c>
      <c r="C1551" s="1">
        <v>202203</v>
      </c>
      <c r="D1551" s="1">
        <v>2022</v>
      </c>
      <c r="E1551" s="1">
        <v>3</v>
      </c>
      <c r="F1551" s="4" t="s">
        <v>271</v>
      </c>
      <c r="G1551" s="4" t="s">
        <v>273</v>
      </c>
      <c r="H1551" s="1">
        <v>720</v>
      </c>
      <c r="I1551" s="4" t="s">
        <v>325</v>
      </c>
      <c r="J1551" s="1" t="s">
        <v>326</v>
      </c>
      <c r="K1551" s="1" t="s">
        <v>383</v>
      </c>
      <c r="L1551" s="1">
        <v>3</v>
      </c>
      <c r="M1551" s="1">
        <v>1</v>
      </c>
      <c r="N1551" s="1" t="s">
        <v>384</v>
      </c>
      <c r="O1551" s="1" t="s">
        <v>385</v>
      </c>
      <c r="P1551" s="1">
        <v>0</v>
      </c>
      <c r="Q1551" s="8">
        <v>14216074</v>
      </c>
      <c r="R1551" s="8">
        <v>497431</v>
      </c>
      <c r="S1551" s="8">
        <v>1486849</v>
      </c>
      <c r="T1551" s="8" t="s">
        <v>386</v>
      </c>
      <c r="U1551" s="9">
        <f>IF(R1551&gt;0,Q1551/R1551,"")</f>
        <v>28.578986834354914</v>
      </c>
      <c r="V1551" s="10">
        <f>SUMIFS(fct_world_monthly!$J$2:$J$361,fct_world_monthly!$C$2:$C$361,C1551,fct_world_monthly!$F$2:$F$361,F1551)</f>
        <v>41704714</v>
      </c>
      <c r="W1551" s="11">
        <f>IF(V1551&gt;0,Q1551/V1551,"")</f>
        <v>0.34087451121232965</v>
      </c>
      <c r="X1551" s="1" t="s">
        <v>232</v>
      </c>
      <c r="Y1551" s="1" t="s">
        <v>166</v>
      </c>
      <c r="Z1551" s="19">
        <f>IF(U1551="","",SUMIFS(Unit_Value_Review_QC!$K$10:$K$53,Unit_Value_Review_QC!$I$10:$I$53,"PARTNER|"&amp;F1551&amp;"|"&amp;I1551))</f>
        <v>27.635683246354834</v>
      </c>
      <c r="AA1551" s="20">
        <f>IFERROR(U1551/Z1551,"")</f>
        <v>1.0341335359647568</v>
      </c>
      <c r="AB1551" s="4" t="str">
        <f>IF(OR(N1551&lt;&gt;"REPORTED",U1551=""),"NOT_APPLICABLE",IF(OR(AA1551&lt;Unit_Value_Review_QC!$I$6,AA1551&gt;Unit_Value_Review_QC!$I$5),"REVIEW","WITHIN_BAND"))</f>
        <v>WITHIN_BAND</v>
      </c>
    </row>
    <row r="1552" spans="1:28">
      <c r="A1552" s="1" t="s">
        <v>1938</v>
      </c>
      <c r="B1552" s="6">
        <v>44621</v>
      </c>
      <c r="C1552" s="1">
        <v>202203</v>
      </c>
      <c r="D1552" s="1">
        <v>2022</v>
      </c>
      <c r="E1552" s="1">
        <v>3</v>
      </c>
      <c r="F1552" s="4" t="s">
        <v>278</v>
      </c>
      <c r="G1552" s="4" t="s">
        <v>279</v>
      </c>
      <c r="H1552" s="1">
        <v>52</v>
      </c>
      <c r="I1552" s="4" t="s">
        <v>296</v>
      </c>
      <c r="J1552" s="1" t="s">
        <v>297</v>
      </c>
      <c r="K1552" s="1" t="s">
        <v>383</v>
      </c>
      <c r="L1552" s="1">
        <v>3</v>
      </c>
      <c r="M1552" s="1">
        <v>1</v>
      </c>
      <c r="N1552" s="1" t="s">
        <v>384</v>
      </c>
      <c r="O1552" s="1" t="s">
        <v>385</v>
      </c>
      <c r="P1552" s="1">
        <v>0</v>
      </c>
      <c r="Q1552" s="8">
        <v>1396499</v>
      </c>
      <c r="R1552" s="8">
        <v>48436</v>
      </c>
      <c r="S1552" s="8">
        <v>159360</v>
      </c>
      <c r="T1552" s="8" t="s">
        <v>386</v>
      </c>
      <c r="U1552" s="9">
        <f>IF(R1552&gt;0,Q1552/R1552,"")</f>
        <v>28.831839953753406</v>
      </c>
      <c r="V1552" s="10">
        <f>SUMIFS(fct_world_monthly!$J$2:$J$361,fct_world_monthly!$C$2:$C$361,C1552,fct_world_monthly!$F$2:$F$361,F1552)</f>
        <v>25147509</v>
      </c>
      <c r="W1552" s="11">
        <f>IF(V1552&gt;0,Q1552/V1552,"")</f>
        <v>5.553229944166637E-2</v>
      </c>
      <c r="X1552" s="1" t="s">
        <v>232</v>
      </c>
      <c r="Y1552" s="1" t="s">
        <v>166</v>
      </c>
      <c r="Z1552" s="19">
        <f>IF(U1552="","",SUMIFS(Unit_Value_Review_QC!$K$10:$K$53,Unit_Value_Review_QC!$I$10:$I$53,"PARTNER|"&amp;F1552&amp;"|"&amp;I1552))</f>
        <v>35.036766549381447</v>
      </c>
      <c r="AA1552" s="20">
        <f>IFERROR(U1552/Z1552,"")</f>
        <v>0.82290241918064255</v>
      </c>
      <c r="AB1552" s="4" t="str">
        <f>IF(OR(N1552&lt;&gt;"REPORTED",U1552=""),"NOT_APPLICABLE",IF(OR(AA1552&lt;Unit_Value_Review_QC!$I$6,AA1552&gt;Unit_Value_Review_QC!$I$5),"REVIEW","WITHIN_BAND"))</f>
        <v>WITHIN_BAND</v>
      </c>
    </row>
    <row r="1553" spans="1:28">
      <c r="A1553" s="1" t="s">
        <v>1939</v>
      </c>
      <c r="B1553" s="6">
        <v>44621</v>
      </c>
      <c r="C1553" s="1">
        <v>202203</v>
      </c>
      <c r="D1553" s="1">
        <v>2022</v>
      </c>
      <c r="E1553" s="1">
        <v>3</v>
      </c>
      <c r="F1553" s="4" t="s">
        <v>278</v>
      </c>
      <c r="G1553" s="4" t="s">
        <v>279</v>
      </c>
      <c r="H1553" s="1">
        <v>204</v>
      </c>
      <c r="I1553" s="4" t="s">
        <v>301</v>
      </c>
      <c r="J1553" s="1" t="s">
        <v>302</v>
      </c>
      <c r="K1553" s="1" t="s">
        <v>383</v>
      </c>
      <c r="L1553" s="1">
        <v>3</v>
      </c>
      <c r="M1553" s="1">
        <v>1</v>
      </c>
      <c r="N1553" s="1" t="s">
        <v>384</v>
      </c>
      <c r="O1553" s="1" t="s">
        <v>385</v>
      </c>
      <c r="P1553" s="1">
        <v>0</v>
      </c>
      <c r="Q1553" s="8">
        <v>66606</v>
      </c>
      <c r="R1553" s="8">
        <v>3940</v>
      </c>
      <c r="S1553" s="8">
        <v>12219</v>
      </c>
      <c r="T1553" s="8" t="s">
        <v>386</v>
      </c>
      <c r="U1553" s="9">
        <f>IF(R1553&gt;0,Q1553/R1553,"")</f>
        <v>16.905076142131978</v>
      </c>
      <c r="V1553" s="10">
        <f>SUMIFS(fct_world_monthly!$J$2:$J$361,fct_world_monthly!$C$2:$C$361,C1553,fct_world_monthly!$F$2:$F$361,F1553)</f>
        <v>25147509</v>
      </c>
      <c r="W1553" s="11">
        <f>IF(V1553&gt;0,Q1553/V1553,"")</f>
        <v>2.6486122343171246E-3</v>
      </c>
      <c r="X1553" s="1" t="s">
        <v>232</v>
      </c>
      <c r="Y1553" s="1" t="s">
        <v>166</v>
      </c>
      <c r="Z1553" s="19">
        <f>IF(U1553="","",SUMIFS(Unit_Value_Review_QC!$K$10:$K$53,Unit_Value_Review_QC!$I$10:$I$53,"PARTNER|"&amp;F1553&amp;"|"&amp;I1553))</f>
        <v>33.195880622110131</v>
      </c>
      <c r="AA1553" s="20">
        <f>IFERROR(U1553/Z1553,"")</f>
        <v>0.50925222724389319</v>
      </c>
      <c r="AB1553" s="4" t="str">
        <f>IF(OR(N1553&lt;&gt;"REPORTED",U1553=""),"NOT_APPLICABLE",IF(OR(AA1553&lt;Unit_Value_Review_QC!$I$6,AA1553&gt;Unit_Value_Review_QC!$I$5),"REVIEW","WITHIN_BAND"))</f>
        <v>WITHIN_BAND</v>
      </c>
    </row>
    <row r="1554" spans="1:28">
      <c r="A1554" s="1" t="s">
        <v>1940</v>
      </c>
      <c r="B1554" s="6">
        <v>44621</v>
      </c>
      <c r="C1554" s="1">
        <v>202203</v>
      </c>
      <c r="D1554" s="1">
        <v>2022</v>
      </c>
      <c r="E1554" s="1">
        <v>3</v>
      </c>
      <c r="F1554" s="4" t="s">
        <v>278</v>
      </c>
      <c r="G1554" s="4" t="s">
        <v>279</v>
      </c>
      <c r="H1554" s="1">
        <v>662</v>
      </c>
      <c r="I1554" s="4" t="s">
        <v>304</v>
      </c>
      <c r="J1554" s="1" t="s">
        <v>305</v>
      </c>
      <c r="K1554" s="1" t="s">
        <v>383</v>
      </c>
      <c r="L1554" s="1">
        <v>3</v>
      </c>
      <c r="M1554" s="1">
        <v>1</v>
      </c>
      <c r="N1554" s="1" t="s">
        <v>384</v>
      </c>
      <c r="O1554" s="1" t="s">
        <v>385</v>
      </c>
      <c r="P1554" s="1">
        <v>0</v>
      </c>
      <c r="Q1554" s="8">
        <v>131471</v>
      </c>
      <c r="R1554" s="8">
        <v>9686</v>
      </c>
      <c r="S1554" s="8">
        <v>25659</v>
      </c>
      <c r="T1554" s="8" t="s">
        <v>386</v>
      </c>
      <c r="U1554" s="9">
        <f>IF(R1554&gt;0,Q1554/R1554,"")</f>
        <v>13.573301672517035</v>
      </c>
      <c r="V1554" s="10">
        <f>SUMIFS(fct_world_monthly!$J$2:$J$361,fct_world_monthly!$C$2:$C$361,C1554,fct_world_monthly!$F$2:$F$361,F1554)</f>
        <v>25147509</v>
      </c>
      <c r="W1554" s="11">
        <f>IF(V1554&gt;0,Q1554/V1554,"")</f>
        <v>5.2279929594617105E-3</v>
      </c>
      <c r="X1554" s="1" t="s">
        <v>232</v>
      </c>
      <c r="Y1554" s="1" t="s">
        <v>166</v>
      </c>
      <c r="Z1554" s="19">
        <f>IF(U1554="","",SUMIFS(Unit_Value_Review_QC!$K$10:$K$53,Unit_Value_Review_QC!$I$10:$I$53,"PARTNER|"&amp;F1554&amp;"|"&amp;I1554))</f>
        <v>11.552282298889692</v>
      </c>
      <c r="AA1554" s="20">
        <f>IFERROR(U1554/Z1554,"")</f>
        <v>1.1749454628391125</v>
      </c>
      <c r="AB1554" s="4" t="str">
        <f>IF(OR(N1554&lt;&gt;"REPORTED",U1554=""),"NOT_APPLICABLE",IF(OR(AA1554&lt;Unit_Value_Review_QC!$I$6,AA1554&gt;Unit_Value_Review_QC!$I$5),"REVIEW","WITHIN_BAND"))</f>
        <v>WITHIN_BAND</v>
      </c>
    </row>
    <row r="1555" spans="1:28">
      <c r="A1555" s="1" t="s">
        <v>1941</v>
      </c>
      <c r="B1555" s="6">
        <v>44621</v>
      </c>
      <c r="C1555" s="1">
        <v>202203</v>
      </c>
      <c r="D1555" s="1">
        <v>2022</v>
      </c>
      <c r="E1555" s="1">
        <v>3</v>
      </c>
      <c r="F1555" s="4" t="s">
        <v>278</v>
      </c>
      <c r="G1555" s="4" t="s">
        <v>279</v>
      </c>
      <c r="H1555" s="1">
        <v>664</v>
      </c>
      <c r="I1555" s="4" t="s">
        <v>307</v>
      </c>
      <c r="J1555" s="1" t="s">
        <v>308</v>
      </c>
      <c r="K1555" s="1" t="s">
        <v>383</v>
      </c>
      <c r="L1555" s="1">
        <v>3</v>
      </c>
      <c r="M1555" s="1">
        <v>1</v>
      </c>
      <c r="N1555" s="1" t="s">
        <v>384</v>
      </c>
      <c r="O1555" s="1" t="s">
        <v>385</v>
      </c>
      <c r="P1555" s="1">
        <v>0</v>
      </c>
      <c r="Q1555" s="8">
        <v>2404755</v>
      </c>
      <c r="R1555" s="8">
        <v>114493</v>
      </c>
      <c r="S1555" s="8">
        <v>413547</v>
      </c>
      <c r="T1555" s="8" t="s">
        <v>386</v>
      </c>
      <c r="U1555" s="9">
        <f>IF(R1555&gt;0,Q1555/R1555,"")</f>
        <v>21.003511131684906</v>
      </c>
      <c r="V1555" s="10">
        <f>SUMIFS(fct_world_monthly!$J$2:$J$361,fct_world_monthly!$C$2:$C$361,C1555,fct_world_monthly!$F$2:$F$361,F1555)</f>
        <v>25147509</v>
      </c>
      <c r="W1555" s="11">
        <f>IF(V1555&gt;0,Q1555/V1555,"")</f>
        <v>9.5625972337856607E-2</v>
      </c>
      <c r="X1555" s="1" t="s">
        <v>232</v>
      </c>
      <c r="Y1555" s="1" t="s">
        <v>166</v>
      </c>
      <c r="Z1555" s="19">
        <f>IF(U1555="","",SUMIFS(Unit_Value_Review_QC!$K$10:$K$53,Unit_Value_Review_QC!$I$10:$I$53,"PARTNER|"&amp;F1555&amp;"|"&amp;I1555))</f>
        <v>20.753901094655859</v>
      </c>
      <c r="AA1555" s="20">
        <f>IFERROR(U1555/Z1555,"")</f>
        <v>1.0120271382180444</v>
      </c>
      <c r="AB1555" s="4" t="str">
        <f>IF(OR(N1555&lt;&gt;"REPORTED",U1555=""),"NOT_APPLICABLE",IF(OR(AA1555&lt;Unit_Value_Review_QC!$I$6,AA1555&gt;Unit_Value_Review_QC!$I$5),"REVIEW","WITHIN_BAND"))</f>
        <v>WITHIN_BAND</v>
      </c>
    </row>
    <row r="1556" spans="1:28">
      <c r="A1556" s="1" t="s">
        <v>1942</v>
      </c>
      <c r="B1556" s="6">
        <v>44621</v>
      </c>
      <c r="C1556" s="1">
        <v>202203</v>
      </c>
      <c r="D1556" s="1">
        <v>2022</v>
      </c>
      <c r="E1556" s="1">
        <v>3</v>
      </c>
      <c r="F1556" s="4" t="s">
        <v>278</v>
      </c>
      <c r="G1556" s="4" t="s">
        <v>279</v>
      </c>
      <c r="H1556" s="1">
        <v>666</v>
      </c>
      <c r="I1556" s="4" t="s">
        <v>310</v>
      </c>
      <c r="J1556" s="1" t="s">
        <v>311</v>
      </c>
      <c r="K1556" s="1" t="s">
        <v>383</v>
      </c>
      <c r="L1556" s="1">
        <v>3</v>
      </c>
      <c r="M1556" s="1">
        <v>1</v>
      </c>
      <c r="N1556" s="1" t="s">
        <v>384</v>
      </c>
      <c r="O1556" s="1" t="s">
        <v>385</v>
      </c>
      <c r="P1556" s="1">
        <v>0</v>
      </c>
      <c r="Q1556" s="8">
        <v>7998550</v>
      </c>
      <c r="R1556" s="8">
        <v>484537</v>
      </c>
      <c r="S1556" s="8">
        <v>1667367</v>
      </c>
      <c r="T1556" s="8" t="s">
        <v>386</v>
      </c>
      <c r="U1556" s="9">
        <f>IF(R1556&gt;0,Q1556/R1556,"")</f>
        <v>16.50761448558108</v>
      </c>
      <c r="V1556" s="10">
        <f>SUMIFS(fct_world_monthly!$J$2:$J$361,fct_world_monthly!$C$2:$C$361,C1556,fct_world_monthly!$F$2:$F$361,F1556)</f>
        <v>25147509</v>
      </c>
      <c r="W1556" s="11">
        <f>IF(V1556&gt;0,Q1556/V1556,"")</f>
        <v>0.31806530022516344</v>
      </c>
      <c r="X1556" s="1" t="s">
        <v>232</v>
      </c>
      <c r="Y1556" s="1" t="s">
        <v>166</v>
      </c>
      <c r="Z1556" s="19">
        <f>IF(U1556="","",SUMIFS(Unit_Value_Review_QC!$K$10:$K$53,Unit_Value_Review_QC!$I$10:$I$53,"PARTNER|"&amp;F1556&amp;"|"&amp;I1556))</f>
        <v>16.653214733323903</v>
      </c>
      <c r="AA1556" s="20">
        <f>IFERROR(U1556/Z1556,"")</f>
        <v>0.99125692846249858</v>
      </c>
      <c r="AB1556" s="4" t="str">
        <f>IF(OR(N1556&lt;&gt;"REPORTED",U1556=""),"NOT_APPLICABLE",IF(OR(AA1556&lt;Unit_Value_Review_QC!$I$6,AA1556&gt;Unit_Value_Review_QC!$I$5),"REVIEW","WITHIN_BAND"))</f>
        <v>WITHIN_BAND</v>
      </c>
    </row>
    <row r="1557" spans="1:28">
      <c r="A1557" s="1" t="s">
        <v>1943</v>
      </c>
      <c r="B1557" s="6">
        <v>44621</v>
      </c>
      <c r="C1557" s="1">
        <v>202203</v>
      </c>
      <c r="D1557" s="1">
        <v>2022</v>
      </c>
      <c r="E1557" s="1">
        <v>3</v>
      </c>
      <c r="F1557" s="4" t="s">
        <v>278</v>
      </c>
      <c r="G1557" s="4" t="s">
        <v>279</v>
      </c>
      <c r="H1557" s="1">
        <v>669</v>
      </c>
      <c r="I1557" s="4" t="s">
        <v>313</v>
      </c>
      <c r="J1557" s="1" t="s">
        <v>314</v>
      </c>
      <c r="K1557" s="1" t="s">
        <v>383</v>
      </c>
      <c r="L1557" s="1">
        <v>3</v>
      </c>
      <c r="M1557" s="1">
        <v>1</v>
      </c>
      <c r="N1557" s="1" t="s">
        <v>384</v>
      </c>
      <c r="O1557" s="1" t="s">
        <v>385</v>
      </c>
      <c r="P1557" s="1">
        <v>0</v>
      </c>
      <c r="Q1557" s="8">
        <v>342449</v>
      </c>
      <c r="R1557" s="8">
        <v>17394</v>
      </c>
      <c r="S1557" s="8">
        <v>52738</v>
      </c>
      <c r="T1557" s="8" t="s">
        <v>386</v>
      </c>
      <c r="U1557" s="9">
        <f>IF(R1557&gt;0,Q1557/R1557,"")</f>
        <v>19.687765896286077</v>
      </c>
      <c r="V1557" s="10">
        <f>SUMIFS(fct_world_monthly!$J$2:$J$361,fct_world_monthly!$C$2:$C$361,C1557,fct_world_monthly!$F$2:$F$361,F1557)</f>
        <v>25147509</v>
      </c>
      <c r="W1557" s="11">
        <f>IF(V1557&gt;0,Q1557/V1557,"")</f>
        <v>1.3617611191629358E-2</v>
      </c>
      <c r="X1557" s="1" t="s">
        <v>232</v>
      </c>
      <c r="Y1557" s="1" t="s">
        <v>166</v>
      </c>
      <c r="Z1557" s="19">
        <f>IF(U1557="","",SUMIFS(Unit_Value_Review_QC!$K$10:$K$53,Unit_Value_Review_QC!$I$10:$I$53,"PARTNER|"&amp;F1557&amp;"|"&amp;I1557))</f>
        <v>20.668787815742178</v>
      </c>
      <c r="AA1557" s="20">
        <f>IFERROR(U1557/Z1557,"")</f>
        <v>0.95253606896535481</v>
      </c>
      <c r="AB1557" s="4" t="str">
        <f>IF(OR(N1557&lt;&gt;"REPORTED",U1557=""),"NOT_APPLICABLE",IF(OR(AA1557&lt;Unit_Value_Review_QC!$I$6,AA1557&gt;Unit_Value_Review_QC!$I$5),"REVIEW","WITHIN_BAND"))</f>
        <v>WITHIN_BAND</v>
      </c>
    </row>
    <row r="1558" spans="1:28">
      <c r="A1558" s="1" t="s">
        <v>1944</v>
      </c>
      <c r="B1558" s="6">
        <v>44621</v>
      </c>
      <c r="C1558" s="1">
        <v>202203</v>
      </c>
      <c r="D1558" s="1">
        <v>2022</v>
      </c>
      <c r="E1558" s="1">
        <v>3</v>
      </c>
      <c r="F1558" s="4" t="s">
        <v>278</v>
      </c>
      <c r="G1558" s="4" t="s">
        <v>279</v>
      </c>
      <c r="H1558" s="1">
        <v>676</v>
      </c>
      <c r="I1558" s="4" t="s">
        <v>316</v>
      </c>
      <c r="J1558" s="1" t="s">
        <v>317</v>
      </c>
      <c r="K1558" s="1" t="s">
        <v>383</v>
      </c>
      <c r="L1558" s="1">
        <v>3</v>
      </c>
      <c r="M1558" s="1">
        <v>0</v>
      </c>
      <c r="N1558" s="1" t="s">
        <v>998</v>
      </c>
      <c r="O1558" s="1"/>
      <c r="P1558" s="1">
        <v>0</v>
      </c>
      <c r="Q1558" s="8">
        <v>0</v>
      </c>
      <c r="R1558" s="8">
        <v>0</v>
      </c>
      <c r="S1558" s="8">
        <v>0</v>
      </c>
      <c r="T1558" s="8" t="s">
        <v>999</v>
      </c>
      <c r="U1558" s="9" t="str">
        <f>IF(R1558&gt;0,Q1558/R1558,"")</f>
        <v/>
      </c>
      <c r="V1558" s="10">
        <f>SUMIFS(fct_world_monthly!$J$2:$J$361,fct_world_monthly!$C$2:$C$361,C1558,fct_world_monthly!$F$2:$F$361,F1558)</f>
        <v>25147509</v>
      </c>
      <c r="W1558" s="11">
        <f>IF(V1558&gt;0,Q1558/V1558,"")</f>
        <v>0</v>
      </c>
      <c r="X1558" s="1" t="s">
        <v>232</v>
      </c>
      <c r="Y1558" s="1" t="s">
        <v>166</v>
      </c>
      <c r="Z1558" s="19" t="str">
        <f>IF(U1558="","",SUMIFS(Unit_Value_Review_QC!$K$10:$K$53,Unit_Value_Review_QC!$I$10:$I$53,"PARTNER|"&amp;F1558&amp;"|"&amp;I1558))</f>
        <v/>
      </c>
      <c r="AA1558" s="20" t="str">
        <f>IFERROR(U1558/Z1558,"")</f>
        <v/>
      </c>
      <c r="AB1558" s="4" t="str">
        <f>IF(OR(N1558&lt;&gt;"REPORTED",U1558=""),"NOT_APPLICABLE",IF(OR(AA1558&lt;Unit_Value_Review_QC!$I$6,AA1558&gt;Unit_Value_Review_QC!$I$5),"REVIEW","WITHIN_BAND"))</f>
        <v>NOT_APPLICABLE</v>
      </c>
    </row>
    <row r="1559" spans="1:28">
      <c r="A1559" s="1" t="s">
        <v>1945</v>
      </c>
      <c r="B1559" s="6">
        <v>44621</v>
      </c>
      <c r="C1559" s="1">
        <v>202203</v>
      </c>
      <c r="D1559" s="1">
        <v>2022</v>
      </c>
      <c r="E1559" s="1">
        <v>3</v>
      </c>
      <c r="F1559" s="4" t="s">
        <v>278</v>
      </c>
      <c r="G1559" s="4" t="s">
        <v>279</v>
      </c>
      <c r="H1559" s="1">
        <v>690</v>
      </c>
      <c r="I1559" s="4" t="s">
        <v>319</v>
      </c>
      <c r="J1559" s="1" t="s">
        <v>320</v>
      </c>
      <c r="K1559" s="1" t="s">
        <v>383</v>
      </c>
      <c r="L1559" s="1">
        <v>3</v>
      </c>
      <c r="M1559" s="1">
        <v>1</v>
      </c>
      <c r="N1559" s="1" t="s">
        <v>384</v>
      </c>
      <c r="O1559" s="1" t="s">
        <v>385</v>
      </c>
      <c r="P1559" s="1">
        <v>0</v>
      </c>
      <c r="Q1559" s="8">
        <v>1009314</v>
      </c>
      <c r="R1559" s="8">
        <v>44951</v>
      </c>
      <c r="S1559" s="8">
        <v>136491</v>
      </c>
      <c r="T1559" s="8" t="s">
        <v>386</v>
      </c>
      <c r="U1559" s="9">
        <f>IF(R1559&gt;0,Q1559/R1559,"")</f>
        <v>22.453649529487663</v>
      </c>
      <c r="V1559" s="10">
        <f>SUMIFS(fct_world_monthly!$J$2:$J$361,fct_world_monthly!$C$2:$C$361,C1559,fct_world_monthly!$F$2:$F$361,F1559)</f>
        <v>25147509</v>
      </c>
      <c r="W1559" s="11">
        <f>IF(V1559&gt;0,Q1559/V1559,"")</f>
        <v>4.0135744657651774E-2</v>
      </c>
      <c r="X1559" s="1" t="s">
        <v>232</v>
      </c>
      <c r="Y1559" s="1" t="s">
        <v>166</v>
      </c>
      <c r="Z1559" s="19">
        <f>IF(U1559="","",SUMIFS(Unit_Value_Review_QC!$K$10:$K$53,Unit_Value_Review_QC!$I$10:$I$53,"PARTNER|"&amp;F1559&amp;"|"&amp;I1559))</f>
        <v>28.158453665195097</v>
      </c>
      <c r="AA1559" s="20">
        <f>IFERROR(U1559/Z1559,"")</f>
        <v>0.79740350079099742</v>
      </c>
      <c r="AB1559" s="4" t="str">
        <f>IF(OR(N1559&lt;&gt;"REPORTED",U1559=""),"NOT_APPLICABLE",IF(OR(AA1559&lt;Unit_Value_Review_QC!$I$6,AA1559&gt;Unit_Value_Review_QC!$I$5),"REVIEW","WITHIN_BAND"))</f>
        <v>WITHIN_BAND</v>
      </c>
    </row>
    <row r="1560" spans="1:28">
      <c r="A1560" s="1" t="s">
        <v>1946</v>
      </c>
      <c r="B1560" s="6">
        <v>44621</v>
      </c>
      <c r="C1560" s="1">
        <v>202203</v>
      </c>
      <c r="D1560" s="1">
        <v>2022</v>
      </c>
      <c r="E1560" s="1">
        <v>3</v>
      </c>
      <c r="F1560" s="4" t="s">
        <v>278</v>
      </c>
      <c r="G1560" s="4" t="s">
        <v>279</v>
      </c>
      <c r="H1560" s="1">
        <v>696</v>
      </c>
      <c r="I1560" s="4" t="s">
        <v>322</v>
      </c>
      <c r="J1560" s="1" t="s">
        <v>323</v>
      </c>
      <c r="K1560" s="1" t="s">
        <v>383</v>
      </c>
      <c r="L1560" s="1">
        <v>3</v>
      </c>
      <c r="M1560" s="1">
        <v>1</v>
      </c>
      <c r="N1560" s="1" t="s">
        <v>384</v>
      </c>
      <c r="O1560" s="1" t="s">
        <v>385</v>
      </c>
      <c r="P1560" s="1">
        <v>0</v>
      </c>
      <c r="Q1560" s="8">
        <v>465493</v>
      </c>
      <c r="R1560" s="8">
        <v>16108</v>
      </c>
      <c r="S1560" s="8">
        <v>55881</v>
      </c>
      <c r="T1560" s="8" t="s">
        <v>386</v>
      </c>
      <c r="U1560" s="9">
        <f>IF(R1560&gt;0,Q1560/R1560,"")</f>
        <v>28.89824931710951</v>
      </c>
      <c r="V1560" s="10">
        <f>SUMIFS(fct_world_monthly!$J$2:$J$361,fct_world_monthly!$C$2:$C$361,C1560,fct_world_monthly!$F$2:$F$361,F1560)</f>
        <v>25147509</v>
      </c>
      <c r="W1560" s="11">
        <f>IF(V1560&gt;0,Q1560/V1560,"")</f>
        <v>1.8510501378088781E-2</v>
      </c>
      <c r="X1560" s="1" t="s">
        <v>232</v>
      </c>
      <c r="Y1560" s="1" t="s">
        <v>166</v>
      </c>
      <c r="Z1560" s="19">
        <f>IF(U1560="","",SUMIFS(Unit_Value_Review_QC!$K$10:$K$53,Unit_Value_Review_QC!$I$10:$I$53,"PARTNER|"&amp;F1560&amp;"|"&amp;I1560))</f>
        <v>25.266638688646662</v>
      </c>
      <c r="AA1560" s="20">
        <f>IFERROR(U1560/Z1560,"")</f>
        <v>1.1437314505191654</v>
      </c>
      <c r="AB1560" s="4" t="str">
        <f>IF(OR(N1560&lt;&gt;"REPORTED",U1560=""),"NOT_APPLICABLE",IF(OR(AA1560&lt;Unit_Value_Review_QC!$I$6,AA1560&gt;Unit_Value_Review_QC!$I$5),"REVIEW","WITHIN_BAND"))</f>
        <v>WITHIN_BAND</v>
      </c>
    </row>
    <row r="1561" spans="1:28">
      <c r="A1561" s="1" t="s">
        <v>1947</v>
      </c>
      <c r="B1561" s="6">
        <v>44621</v>
      </c>
      <c r="C1561" s="1">
        <v>202203</v>
      </c>
      <c r="D1561" s="1">
        <v>2022</v>
      </c>
      <c r="E1561" s="1">
        <v>3</v>
      </c>
      <c r="F1561" s="4" t="s">
        <v>278</v>
      </c>
      <c r="G1561" s="4" t="s">
        <v>279</v>
      </c>
      <c r="H1561" s="1">
        <v>720</v>
      </c>
      <c r="I1561" s="4" t="s">
        <v>325</v>
      </c>
      <c r="J1561" s="1" t="s">
        <v>326</v>
      </c>
      <c r="K1561" s="1" t="s">
        <v>383</v>
      </c>
      <c r="L1561" s="1">
        <v>3</v>
      </c>
      <c r="M1561" s="1">
        <v>1</v>
      </c>
      <c r="N1561" s="1" t="s">
        <v>384</v>
      </c>
      <c r="O1561" s="1" t="s">
        <v>385</v>
      </c>
      <c r="P1561" s="1">
        <v>0</v>
      </c>
      <c r="Q1561" s="8">
        <v>2091116</v>
      </c>
      <c r="R1561" s="8">
        <v>78786</v>
      </c>
      <c r="S1561" s="8">
        <v>291252</v>
      </c>
      <c r="T1561" s="8" t="s">
        <v>386</v>
      </c>
      <c r="U1561" s="9">
        <f>IF(R1561&gt;0,Q1561/R1561,"")</f>
        <v>26.541720610260708</v>
      </c>
      <c r="V1561" s="10">
        <f>SUMIFS(fct_world_monthly!$J$2:$J$361,fct_world_monthly!$C$2:$C$361,C1561,fct_world_monthly!$F$2:$F$361,F1561)</f>
        <v>25147509</v>
      </c>
      <c r="W1561" s="11">
        <f>IF(V1561&gt;0,Q1561/V1561,"")</f>
        <v>8.3154001455969254E-2</v>
      </c>
      <c r="X1561" s="1" t="s">
        <v>232</v>
      </c>
      <c r="Y1561" s="1" t="s">
        <v>166</v>
      </c>
      <c r="Z1561" s="19">
        <f>IF(U1561="","",SUMIFS(Unit_Value_Review_QC!$K$10:$K$53,Unit_Value_Review_QC!$I$10:$I$53,"PARTNER|"&amp;F1561&amp;"|"&amp;I1561))</f>
        <v>23.211497613909994</v>
      </c>
      <c r="AA1561" s="20">
        <f>IFERROR(U1561/Z1561,"")</f>
        <v>1.1434729913486927</v>
      </c>
      <c r="AB1561" s="4" t="str">
        <f>IF(OR(N1561&lt;&gt;"REPORTED",U1561=""),"NOT_APPLICABLE",IF(OR(AA1561&lt;Unit_Value_Review_QC!$I$6,AA1561&gt;Unit_Value_Review_QC!$I$5),"REVIEW","WITHIN_BAND"))</f>
        <v>WITHIN_BAND</v>
      </c>
    </row>
    <row r="1562" spans="1:28">
      <c r="A1562" s="1" t="s">
        <v>1948</v>
      </c>
      <c r="B1562" s="6">
        <v>44652</v>
      </c>
      <c r="C1562" s="1">
        <v>202204</v>
      </c>
      <c r="D1562" s="1">
        <v>2022</v>
      </c>
      <c r="E1562" s="1">
        <v>4</v>
      </c>
      <c r="F1562" s="4" t="s">
        <v>256</v>
      </c>
      <c r="G1562" s="4" t="s">
        <v>258</v>
      </c>
      <c r="H1562" s="1">
        <v>52</v>
      </c>
      <c r="I1562" s="4" t="s">
        <v>296</v>
      </c>
      <c r="J1562" s="1" t="s">
        <v>297</v>
      </c>
      <c r="K1562" s="1" t="s">
        <v>383</v>
      </c>
      <c r="L1562" s="1">
        <v>3</v>
      </c>
      <c r="M1562" s="1">
        <v>1</v>
      </c>
      <c r="N1562" s="1" t="s">
        <v>384</v>
      </c>
      <c r="O1562" s="1" t="s">
        <v>385</v>
      </c>
      <c r="P1562" s="1">
        <v>0</v>
      </c>
      <c r="Q1562" s="8">
        <v>16350238</v>
      </c>
      <c r="R1562" s="8">
        <v>788332</v>
      </c>
      <c r="S1562" s="8">
        <v>4119490</v>
      </c>
      <c r="T1562" s="8" t="s">
        <v>386</v>
      </c>
      <c r="U1562" s="9">
        <f>IF(R1562&gt;0,Q1562/R1562,"")</f>
        <v>20.74029469817285</v>
      </c>
      <c r="V1562" s="10">
        <f>SUMIFS(fct_world_monthly!$J$2:$J$361,fct_world_monthly!$C$2:$C$361,C1562,fct_world_monthly!$F$2:$F$361,F1562)</f>
        <v>123089544</v>
      </c>
      <c r="W1562" s="11">
        <f>IF(V1562&gt;0,Q1562/V1562,"")</f>
        <v>0.13283206248615237</v>
      </c>
      <c r="X1562" s="1" t="s">
        <v>232</v>
      </c>
      <c r="Y1562" s="1" t="s">
        <v>166</v>
      </c>
      <c r="Z1562" s="19">
        <f>IF(U1562="","",SUMIFS(Unit_Value_Review_QC!$K$10:$K$53,Unit_Value_Review_QC!$I$10:$I$53,"PARTNER|"&amp;F1562&amp;"|"&amp;I1562))</f>
        <v>20.461444760337919</v>
      </c>
      <c r="AA1562" s="20">
        <f>IFERROR(U1562/Z1562,"")</f>
        <v>1.0136280668887785</v>
      </c>
      <c r="AB1562" s="4" t="str">
        <f>IF(OR(N1562&lt;&gt;"REPORTED",U1562=""),"NOT_APPLICABLE",IF(OR(AA1562&lt;Unit_Value_Review_QC!$I$6,AA1562&gt;Unit_Value_Review_QC!$I$5),"REVIEW","WITHIN_BAND"))</f>
        <v>WITHIN_BAND</v>
      </c>
    </row>
    <row r="1563" spans="1:28">
      <c r="A1563" s="1" t="s">
        <v>1949</v>
      </c>
      <c r="B1563" s="6">
        <v>44652</v>
      </c>
      <c r="C1563" s="1">
        <v>202204</v>
      </c>
      <c r="D1563" s="1">
        <v>2022</v>
      </c>
      <c r="E1563" s="1">
        <v>4</v>
      </c>
      <c r="F1563" s="4" t="s">
        <v>256</v>
      </c>
      <c r="G1563" s="4" t="s">
        <v>258</v>
      </c>
      <c r="H1563" s="1">
        <v>204</v>
      </c>
      <c r="I1563" s="4" t="s">
        <v>301</v>
      </c>
      <c r="J1563" s="1" t="s">
        <v>302</v>
      </c>
      <c r="K1563" s="1" t="s">
        <v>383</v>
      </c>
      <c r="L1563" s="1">
        <v>3</v>
      </c>
      <c r="M1563" s="1">
        <v>1</v>
      </c>
      <c r="N1563" s="1" t="s">
        <v>384</v>
      </c>
      <c r="O1563" s="1" t="s">
        <v>385</v>
      </c>
      <c r="P1563" s="1">
        <v>0</v>
      </c>
      <c r="Q1563" s="8">
        <v>622311</v>
      </c>
      <c r="R1563" s="8">
        <v>91296</v>
      </c>
      <c r="S1563" s="8">
        <v>619046</v>
      </c>
      <c r="T1563" s="8" t="s">
        <v>386</v>
      </c>
      <c r="U1563" s="9">
        <f>IF(R1563&gt;0,Q1563/R1563,"")</f>
        <v>6.8164103575184019</v>
      </c>
      <c r="V1563" s="10">
        <f>SUMIFS(fct_world_monthly!$J$2:$J$361,fct_world_monthly!$C$2:$C$361,C1563,fct_world_monthly!$F$2:$F$361,F1563)</f>
        <v>123089544</v>
      </c>
      <c r="W1563" s="11">
        <f>IF(V1563&gt;0,Q1563/V1563,"")</f>
        <v>5.0557584322515649E-3</v>
      </c>
      <c r="X1563" s="1" t="s">
        <v>232</v>
      </c>
      <c r="Y1563" s="1" t="s">
        <v>166</v>
      </c>
      <c r="Z1563" s="19">
        <f>IF(U1563="","",SUMIFS(Unit_Value_Review_QC!$K$10:$K$53,Unit_Value_Review_QC!$I$10:$I$53,"PARTNER|"&amp;F1563&amp;"|"&amp;I1563))</f>
        <v>7.8392981154747989</v>
      </c>
      <c r="AA1563" s="20">
        <f>IFERROR(U1563/Z1563,"")</f>
        <v>0.86951794116143977</v>
      </c>
      <c r="AB1563" s="4" t="str">
        <f>IF(OR(N1563&lt;&gt;"REPORTED",U1563=""),"NOT_APPLICABLE",IF(OR(AA1563&lt;Unit_Value_Review_QC!$I$6,AA1563&gt;Unit_Value_Review_QC!$I$5),"REVIEW","WITHIN_BAND"))</f>
        <v>WITHIN_BAND</v>
      </c>
    </row>
    <row r="1564" spans="1:28">
      <c r="A1564" s="1" t="s">
        <v>1950</v>
      </c>
      <c r="B1564" s="6">
        <v>44652</v>
      </c>
      <c r="C1564" s="1">
        <v>202204</v>
      </c>
      <c r="D1564" s="1">
        <v>2022</v>
      </c>
      <c r="E1564" s="1">
        <v>4</v>
      </c>
      <c r="F1564" s="4" t="s">
        <v>256</v>
      </c>
      <c r="G1564" s="4" t="s">
        <v>258</v>
      </c>
      <c r="H1564" s="1">
        <v>662</v>
      </c>
      <c r="I1564" s="4" t="s">
        <v>304</v>
      </c>
      <c r="J1564" s="1" t="s">
        <v>305</v>
      </c>
      <c r="K1564" s="1" t="s">
        <v>383</v>
      </c>
      <c r="L1564" s="1">
        <v>3</v>
      </c>
      <c r="M1564" s="1">
        <v>1</v>
      </c>
      <c r="N1564" s="1" t="s">
        <v>384</v>
      </c>
      <c r="O1564" s="1" t="s">
        <v>385</v>
      </c>
      <c r="P1564" s="1">
        <v>0</v>
      </c>
      <c r="Q1564" s="8">
        <v>5345040</v>
      </c>
      <c r="R1564" s="8">
        <v>488440</v>
      </c>
      <c r="S1564" s="8">
        <v>1907297</v>
      </c>
      <c r="T1564" s="8" t="s">
        <v>386</v>
      </c>
      <c r="U1564" s="9">
        <f>IF(R1564&gt;0,Q1564/R1564,"")</f>
        <v>10.943084104495947</v>
      </c>
      <c r="V1564" s="10">
        <f>SUMIFS(fct_world_monthly!$J$2:$J$361,fct_world_monthly!$C$2:$C$361,C1564,fct_world_monthly!$F$2:$F$361,F1564)</f>
        <v>123089544</v>
      </c>
      <c r="W1564" s="11">
        <f>IF(V1564&gt;0,Q1564/V1564,"")</f>
        <v>4.3423997086218795E-2</v>
      </c>
      <c r="X1564" s="1" t="s">
        <v>232</v>
      </c>
      <c r="Y1564" s="1" t="s">
        <v>166</v>
      </c>
      <c r="Z1564" s="19">
        <f>IF(U1564="","",SUMIFS(Unit_Value_Review_QC!$K$10:$K$53,Unit_Value_Review_QC!$I$10:$I$53,"PARTNER|"&amp;F1564&amp;"|"&amp;I1564))</f>
        <v>10.235891461787936</v>
      </c>
      <c r="AA1564" s="20">
        <f>IFERROR(U1564/Z1564,"")</f>
        <v>1.0690895019108069</v>
      </c>
      <c r="AB1564" s="4" t="str">
        <f>IF(OR(N1564&lt;&gt;"REPORTED",U1564=""),"NOT_APPLICABLE",IF(OR(AA1564&lt;Unit_Value_Review_QC!$I$6,AA1564&gt;Unit_Value_Review_QC!$I$5),"REVIEW","WITHIN_BAND"))</f>
        <v>WITHIN_BAND</v>
      </c>
    </row>
    <row r="1565" spans="1:28">
      <c r="A1565" s="1" t="s">
        <v>1951</v>
      </c>
      <c r="B1565" s="6">
        <v>44652</v>
      </c>
      <c r="C1565" s="1">
        <v>202204</v>
      </c>
      <c r="D1565" s="1">
        <v>2022</v>
      </c>
      <c r="E1565" s="1">
        <v>4</v>
      </c>
      <c r="F1565" s="4" t="s">
        <v>256</v>
      </c>
      <c r="G1565" s="4" t="s">
        <v>258</v>
      </c>
      <c r="H1565" s="1">
        <v>664</v>
      </c>
      <c r="I1565" s="4" t="s">
        <v>307</v>
      </c>
      <c r="J1565" s="1" t="s">
        <v>308</v>
      </c>
      <c r="K1565" s="1" t="s">
        <v>383</v>
      </c>
      <c r="L1565" s="1">
        <v>3</v>
      </c>
      <c r="M1565" s="1">
        <v>1</v>
      </c>
      <c r="N1565" s="1" t="s">
        <v>384</v>
      </c>
      <c r="O1565" s="1" t="s">
        <v>385</v>
      </c>
      <c r="P1565" s="1">
        <v>0</v>
      </c>
      <c r="Q1565" s="8">
        <v>10760332</v>
      </c>
      <c r="R1565" s="8">
        <v>695217</v>
      </c>
      <c r="S1565" s="8">
        <v>4518002</v>
      </c>
      <c r="T1565" s="8" t="s">
        <v>386</v>
      </c>
      <c r="U1565" s="9">
        <f>IF(R1565&gt;0,Q1565/R1565,"")</f>
        <v>15.477659493366819</v>
      </c>
      <c r="V1565" s="10">
        <f>SUMIFS(fct_world_monthly!$J$2:$J$361,fct_world_monthly!$C$2:$C$361,C1565,fct_world_monthly!$F$2:$F$361,F1565)</f>
        <v>123089544</v>
      </c>
      <c r="W1565" s="11">
        <f>IF(V1565&gt;0,Q1565/V1565,"")</f>
        <v>8.7418733146009536E-2</v>
      </c>
      <c r="X1565" s="1" t="s">
        <v>232</v>
      </c>
      <c r="Y1565" s="1" t="s">
        <v>166</v>
      </c>
      <c r="Z1565" s="19">
        <f>IF(U1565="","",SUMIFS(Unit_Value_Review_QC!$K$10:$K$53,Unit_Value_Review_QC!$I$10:$I$53,"PARTNER|"&amp;F1565&amp;"|"&amp;I1565))</f>
        <v>13.594059812928137</v>
      </c>
      <c r="AA1565" s="20">
        <f>IFERROR(U1565/Z1565,"")</f>
        <v>1.1385604967433902</v>
      </c>
      <c r="AB1565" s="4" t="str">
        <f>IF(OR(N1565&lt;&gt;"REPORTED",U1565=""),"NOT_APPLICABLE",IF(OR(AA1565&lt;Unit_Value_Review_QC!$I$6,AA1565&gt;Unit_Value_Review_QC!$I$5),"REVIEW","WITHIN_BAND"))</f>
        <v>WITHIN_BAND</v>
      </c>
    </row>
    <row r="1566" spans="1:28">
      <c r="A1566" s="1" t="s">
        <v>1952</v>
      </c>
      <c r="B1566" s="6">
        <v>44652</v>
      </c>
      <c r="C1566" s="1">
        <v>202204</v>
      </c>
      <c r="D1566" s="1">
        <v>2022</v>
      </c>
      <c r="E1566" s="1">
        <v>4</v>
      </c>
      <c r="F1566" s="4" t="s">
        <v>256</v>
      </c>
      <c r="G1566" s="4" t="s">
        <v>258</v>
      </c>
      <c r="H1566" s="1">
        <v>666</v>
      </c>
      <c r="I1566" s="4" t="s">
        <v>310</v>
      </c>
      <c r="J1566" s="1" t="s">
        <v>311</v>
      </c>
      <c r="K1566" s="1" t="s">
        <v>383</v>
      </c>
      <c r="L1566" s="1">
        <v>3</v>
      </c>
      <c r="M1566" s="1">
        <v>1</v>
      </c>
      <c r="N1566" s="1" t="s">
        <v>384</v>
      </c>
      <c r="O1566" s="1" t="s">
        <v>385</v>
      </c>
      <c r="P1566" s="1">
        <v>0</v>
      </c>
      <c r="Q1566" s="8">
        <v>38275916</v>
      </c>
      <c r="R1566" s="8">
        <v>3329500</v>
      </c>
      <c r="S1566" s="8">
        <v>21106858</v>
      </c>
      <c r="T1566" s="8" t="s">
        <v>386</v>
      </c>
      <c r="U1566" s="9">
        <f>IF(R1566&gt;0,Q1566/R1566,"")</f>
        <v>11.495995194473645</v>
      </c>
      <c r="V1566" s="10">
        <f>SUMIFS(fct_world_monthly!$J$2:$J$361,fct_world_monthly!$C$2:$C$361,C1566,fct_world_monthly!$F$2:$F$361,F1566)</f>
        <v>123089544</v>
      </c>
      <c r="W1566" s="11">
        <f>IF(V1566&gt;0,Q1566/V1566,"")</f>
        <v>0.31095993011396644</v>
      </c>
      <c r="X1566" s="1" t="s">
        <v>232</v>
      </c>
      <c r="Y1566" s="1" t="s">
        <v>166</v>
      </c>
      <c r="Z1566" s="19">
        <f>IF(U1566="","",SUMIFS(Unit_Value_Review_QC!$K$10:$K$53,Unit_Value_Review_QC!$I$10:$I$53,"PARTNER|"&amp;F1566&amp;"|"&amp;I1566))</f>
        <v>10.323147527272614</v>
      </c>
      <c r="AA1566" s="20">
        <f>IFERROR(U1566/Z1566,"")</f>
        <v>1.1136133784877624</v>
      </c>
      <c r="AB1566" s="4" t="str">
        <f>IF(OR(N1566&lt;&gt;"REPORTED",U1566=""),"NOT_APPLICABLE",IF(OR(AA1566&lt;Unit_Value_Review_QC!$I$6,AA1566&gt;Unit_Value_Review_QC!$I$5),"REVIEW","WITHIN_BAND"))</f>
        <v>WITHIN_BAND</v>
      </c>
    </row>
    <row r="1567" spans="1:28">
      <c r="A1567" s="1" t="s">
        <v>1953</v>
      </c>
      <c r="B1567" s="6">
        <v>44652</v>
      </c>
      <c r="C1567" s="1">
        <v>202204</v>
      </c>
      <c r="D1567" s="1">
        <v>2022</v>
      </c>
      <c r="E1567" s="1">
        <v>4</v>
      </c>
      <c r="F1567" s="4" t="s">
        <v>256</v>
      </c>
      <c r="G1567" s="4" t="s">
        <v>258</v>
      </c>
      <c r="H1567" s="1">
        <v>669</v>
      </c>
      <c r="I1567" s="4" t="s">
        <v>313</v>
      </c>
      <c r="J1567" s="1" t="s">
        <v>314</v>
      </c>
      <c r="K1567" s="1" t="s">
        <v>383</v>
      </c>
      <c r="L1567" s="1">
        <v>3</v>
      </c>
      <c r="M1567" s="1">
        <v>1</v>
      </c>
      <c r="N1567" s="1" t="s">
        <v>384</v>
      </c>
      <c r="O1567" s="1" t="s">
        <v>385</v>
      </c>
      <c r="P1567" s="1">
        <v>0</v>
      </c>
      <c r="Q1567" s="8">
        <v>1649690</v>
      </c>
      <c r="R1567" s="8">
        <v>119497</v>
      </c>
      <c r="S1567" s="8">
        <v>712320</v>
      </c>
      <c r="T1567" s="8" t="s">
        <v>386</v>
      </c>
      <c r="U1567" s="9">
        <f>IF(R1567&gt;0,Q1567/R1567,"")</f>
        <v>13.805283814656434</v>
      </c>
      <c r="V1567" s="10">
        <f>SUMIFS(fct_world_monthly!$J$2:$J$361,fct_world_monthly!$C$2:$C$361,C1567,fct_world_monthly!$F$2:$F$361,F1567)</f>
        <v>123089544</v>
      </c>
      <c r="W1567" s="11">
        <f>IF(V1567&gt;0,Q1567/V1567,"")</f>
        <v>1.3402356905311144E-2</v>
      </c>
      <c r="X1567" s="1" t="s">
        <v>232</v>
      </c>
      <c r="Y1567" s="1" t="s">
        <v>166</v>
      </c>
      <c r="Z1567" s="19">
        <f>IF(U1567="","",SUMIFS(Unit_Value_Review_QC!$K$10:$K$53,Unit_Value_Review_QC!$I$10:$I$53,"PARTNER|"&amp;F1567&amp;"|"&amp;I1567))</f>
        <v>13.552232139720488</v>
      </c>
      <c r="AA1567" s="20">
        <f>IFERROR(U1567/Z1567,"")</f>
        <v>1.0186723244058278</v>
      </c>
      <c r="AB1567" s="4" t="str">
        <f>IF(OR(N1567&lt;&gt;"REPORTED",U1567=""),"NOT_APPLICABLE",IF(OR(AA1567&lt;Unit_Value_Review_QC!$I$6,AA1567&gt;Unit_Value_Review_QC!$I$5),"REVIEW","WITHIN_BAND"))</f>
        <v>WITHIN_BAND</v>
      </c>
    </row>
    <row r="1568" spans="1:28">
      <c r="A1568" s="1" t="s">
        <v>1954</v>
      </c>
      <c r="B1568" s="6">
        <v>44652</v>
      </c>
      <c r="C1568" s="1">
        <v>202204</v>
      </c>
      <c r="D1568" s="1">
        <v>2022</v>
      </c>
      <c r="E1568" s="1">
        <v>4</v>
      </c>
      <c r="F1568" s="4" t="s">
        <v>256</v>
      </c>
      <c r="G1568" s="4" t="s">
        <v>258</v>
      </c>
      <c r="H1568" s="1">
        <v>676</v>
      </c>
      <c r="I1568" s="4" t="s">
        <v>316</v>
      </c>
      <c r="J1568" s="1" t="s">
        <v>317</v>
      </c>
      <c r="K1568" s="1" t="s">
        <v>383</v>
      </c>
      <c r="L1568" s="1">
        <v>3</v>
      </c>
      <c r="M1568" s="1">
        <v>1</v>
      </c>
      <c r="N1568" s="1" t="s">
        <v>384</v>
      </c>
      <c r="O1568" s="1" t="s">
        <v>385</v>
      </c>
      <c r="P1568" s="1">
        <v>0</v>
      </c>
      <c r="Q1568" s="8">
        <v>180529</v>
      </c>
      <c r="R1568" s="8">
        <v>8039</v>
      </c>
      <c r="S1568" s="8">
        <v>56104</v>
      </c>
      <c r="T1568" s="8" t="s">
        <v>386</v>
      </c>
      <c r="U1568" s="9">
        <f>IF(R1568&gt;0,Q1568/R1568,"")</f>
        <v>22.456648836920014</v>
      </c>
      <c r="V1568" s="10">
        <f>SUMIFS(fct_world_monthly!$J$2:$J$361,fct_world_monthly!$C$2:$C$361,C1568,fct_world_monthly!$F$2:$F$361,F1568)</f>
        <v>123089544</v>
      </c>
      <c r="W1568" s="11">
        <f>IF(V1568&gt;0,Q1568/V1568,"")</f>
        <v>1.4666477276087725E-3</v>
      </c>
      <c r="X1568" s="1" t="s">
        <v>232</v>
      </c>
      <c r="Y1568" s="1" t="s">
        <v>166</v>
      </c>
      <c r="Z1568" s="19">
        <f>IF(U1568="","",SUMIFS(Unit_Value_Review_QC!$K$10:$K$53,Unit_Value_Review_QC!$I$10:$I$53,"PARTNER|"&amp;F1568&amp;"|"&amp;I1568))</f>
        <v>16.294942108470444</v>
      </c>
      <c r="AA1568" s="20">
        <f>IFERROR(U1568/Z1568,"")</f>
        <v>1.3781361533801699</v>
      </c>
      <c r="AB1568" s="4" t="str">
        <f>IF(OR(N1568&lt;&gt;"REPORTED",U1568=""),"NOT_APPLICABLE",IF(OR(AA1568&lt;Unit_Value_Review_QC!$I$6,AA1568&gt;Unit_Value_Review_QC!$I$5),"REVIEW","WITHIN_BAND"))</f>
        <v>WITHIN_BAND</v>
      </c>
    </row>
    <row r="1569" spans="1:28">
      <c r="A1569" s="1" t="s">
        <v>1955</v>
      </c>
      <c r="B1569" s="6">
        <v>44652</v>
      </c>
      <c r="C1569" s="1">
        <v>202204</v>
      </c>
      <c r="D1569" s="1">
        <v>2022</v>
      </c>
      <c r="E1569" s="1">
        <v>4</v>
      </c>
      <c r="F1569" s="4" t="s">
        <v>256</v>
      </c>
      <c r="G1569" s="4" t="s">
        <v>258</v>
      </c>
      <c r="H1569" s="1">
        <v>690</v>
      </c>
      <c r="I1569" s="4" t="s">
        <v>319</v>
      </c>
      <c r="J1569" s="1" t="s">
        <v>320</v>
      </c>
      <c r="K1569" s="1" t="s">
        <v>383</v>
      </c>
      <c r="L1569" s="1">
        <v>3</v>
      </c>
      <c r="M1569" s="1">
        <v>1</v>
      </c>
      <c r="N1569" s="1" t="s">
        <v>384</v>
      </c>
      <c r="O1569" s="1" t="s">
        <v>385</v>
      </c>
      <c r="P1569" s="1">
        <v>0</v>
      </c>
      <c r="Q1569" s="8">
        <v>941341</v>
      </c>
      <c r="R1569" s="8">
        <v>37337</v>
      </c>
      <c r="S1569" s="8">
        <v>210004</v>
      </c>
      <c r="T1569" s="8" t="s">
        <v>386</v>
      </c>
      <c r="U1569" s="9">
        <f>IF(R1569&gt;0,Q1569/R1569,"")</f>
        <v>25.212014891394595</v>
      </c>
      <c r="V1569" s="10">
        <f>SUMIFS(fct_world_monthly!$J$2:$J$361,fct_world_monthly!$C$2:$C$361,C1569,fct_world_monthly!$F$2:$F$361,F1569)</f>
        <v>123089544</v>
      </c>
      <c r="W1569" s="11">
        <f>IF(V1569&gt;0,Q1569/V1569,"")</f>
        <v>7.6476114006889164E-3</v>
      </c>
      <c r="X1569" s="1" t="s">
        <v>232</v>
      </c>
      <c r="Y1569" s="1" t="s">
        <v>166</v>
      </c>
      <c r="Z1569" s="19">
        <f>IF(U1569="","",SUMIFS(Unit_Value_Review_QC!$K$10:$K$53,Unit_Value_Review_QC!$I$10:$I$53,"PARTNER|"&amp;F1569&amp;"|"&amp;I1569))</f>
        <v>21.029827109089425</v>
      </c>
      <c r="AA1569" s="20">
        <f>IFERROR(U1569/Z1569,"")</f>
        <v>1.1988693373754633</v>
      </c>
      <c r="AB1569" s="4" t="str">
        <f>IF(OR(N1569&lt;&gt;"REPORTED",U1569=""),"NOT_APPLICABLE",IF(OR(AA1569&lt;Unit_Value_Review_QC!$I$6,AA1569&gt;Unit_Value_Review_QC!$I$5),"REVIEW","WITHIN_BAND"))</f>
        <v>WITHIN_BAND</v>
      </c>
    </row>
    <row r="1570" spans="1:28">
      <c r="A1570" s="1" t="s">
        <v>1956</v>
      </c>
      <c r="B1570" s="6">
        <v>44652</v>
      </c>
      <c r="C1570" s="1">
        <v>202204</v>
      </c>
      <c r="D1570" s="1">
        <v>2022</v>
      </c>
      <c r="E1570" s="1">
        <v>4</v>
      </c>
      <c r="F1570" s="4" t="s">
        <v>256</v>
      </c>
      <c r="G1570" s="4" t="s">
        <v>258</v>
      </c>
      <c r="H1570" s="1">
        <v>696</v>
      </c>
      <c r="I1570" s="4" t="s">
        <v>322</v>
      </c>
      <c r="J1570" s="1" t="s">
        <v>323</v>
      </c>
      <c r="K1570" s="1" t="s">
        <v>383</v>
      </c>
      <c r="L1570" s="1">
        <v>3</v>
      </c>
      <c r="M1570" s="1">
        <v>1</v>
      </c>
      <c r="N1570" s="1" t="s">
        <v>384</v>
      </c>
      <c r="O1570" s="1" t="s">
        <v>385</v>
      </c>
      <c r="P1570" s="1">
        <v>0</v>
      </c>
      <c r="Q1570" s="8">
        <v>2164748</v>
      </c>
      <c r="R1570" s="8">
        <v>118832</v>
      </c>
      <c r="S1570" s="8">
        <v>597080</v>
      </c>
      <c r="T1570" s="8" t="s">
        <v>386</v>
      </c>
      <c r="U1570" s="9">
        <f>IF(R1570&gt;0,Q1570/R1570,"")</f>
        <v>18.216877608724921</v>
      </c>
      <c r="V1570" s="10">
        <f>SUMIFS(fct_world_monthly!$J$2:$J$361,fct_world_monthly!$C$2:$C$361,C1570,fct_world_monthly!$F$2:$F$361,F1570)</f>
        <v>123089544</v>
      </c>
      <c r="W1570" s="11">
        <f>IF(V1570&gt;0,Q1570/V1570,"")</f>
        <v>1.7586774064253581E-2</v>
      </c>
      <c r="X1570" s="1" t="s">
        <v>232</v>
      </c>
      <c r="Y1570" s="1" t="s">
        <v>166</v>
      </c>
      <c r="Z1570" s="19">
        <f>IF(U1570="","",SUMIFS(Unit_Value_Review_QC!$K$10:$K$53,Unit_Value_Review_QC!$I$10:$I$53,"PARTNER|"&amp;F1570&amp;"|"&amp;I1570))</f>
        <v>18.09118149032647</v>
      </c>
      <c r="AA1570" s="20">
        <f>IFERROR(U1570/Z1570,"")</f>
        <v>1.0069479220285122</v>
      </c>
      <c r="AB1570" s="4" t="str">
        <f>IF(OR(N1570&lt;&gt;"REPORTED",U1570=""),"NOT_APPLICABLE",IF(OR(AA1570&lt;Unit_Value_Review_QC!$I$6,AA1570&gt;Unit_Value_Review_QC!$I$5),"REVIEW","WITHIN_BAND"))</f>
        <v>WITHIN_BAND</v>
      </c>
    </row>
    <row r="1571" spans="1:28">
      <c r="A1571" s="1" t="s">
        <v>1957</v>
      </c>
      <c r="B1571" s="6">
        <v>44652</v>
      </c>
      <c r="C1571" s="1">
        <v>202204</v>
      </c>
      <c r="D1571" s="1">
        <v>2022</v>
      </c>
      <c r="E1571" s="1">
        <v>4</v>
      </c>
      <c r="F1571" s="4" t="s">
        <v>256</v>
      </c>
      <c r="G1571" s="4" t="s">
        <v>258</v>
      </c>
      <c r="H1571" s="1">
        <v>720</v>
      </c>
      <c r="I1571" s="4" t="s">
        <v>325</v>
      </c>
      <c r="J1571" s="1" t="s">
        <v>326</v>
      </c>
      <c r="K1571" s="1" t="s">
        <v>383</v>
      </c>
      <c r="L1571" s="1">
        <v>3</v>
      </c>
      <c r="M1571" s="1">
        <v>1</v>
      </c>
      <c r="N1571" s="1" t="s">
        <v>384</v>
      </c>
      <c r="O1571" s="1" t="s">
        <v>385</v>
      </c>
      <c r="P1571" s="1">
        <v>0</v>
      </c>
      <c r="Q1571" s="8">
        <v>3910317</v>
      </c>
      <c r="R1571" s="8">
        <v>165076</v>
      </c>
      <c r="S1571" s="8">
        <v>948394</v>
      </c>
      <c r="T1571" s="8" t="s">
        <v>386</v>
      </c>
      <c r="U1571" s="9">
        <f>IF(R1571&gt;0,Q1571/R1571,"")</f>
        <v>23.687980081901671</v>
      </c>
      <c r="V1571" s="10">
        <f>SUMIFS(fct_world_monthly!$J$2:$J$361,fct_world_monthly!$C$2:$C$361,C1571,fct_world_monthly!$F$2:$F$361,F1571)</f>
        <v>123089544</v>
      </c>
      <c r="W1571" s="11">
        <f>IF(V1571&gt;0,Q1571/V1571,"")</f>
        <v>3.1768067968470176E-2</v>
      </c>
      <c r="X1571" s="1" t="s">
        <v>232</v>
      </c>
      <c r="Y1571" s="1" t="s">
        <v>166</v>
      </c>
      <c r="Z1571" s="19">
        <f>IF(U1571="","",SUMIFS(Unit_Value_Review_QC!$K$10:$K$53,Unit_Value_Review_QC!$I$10:$I$53,"PARTNER|"&amp;F1571&amp;"|"&amp;I1571))</f>
        <v>18.213915185849537</v>
      </c>
      <c r="AA1571" s="20">
        <f>IFERROR(U1571/Z1571,"")</f>
        <v>1.3005430101214568</v>
      </c>
      <c r="AB1571" s="4" t="str">
        <f>IF(OR(N1571&lt;&gt;"REPORTED",U1571=""),"NOT_APPLICABLE",IF(OR(AA1571&lt;Unit_Value_Review_QC!$I$6,AA1571&gt;Unit_Value_Review_QC!$I$5),"REVIEW","WITHIN_BAND"))</f>
        <v>WITHIN_BAND</v>
      </c>
    </row>
    <row r="1572" spans="1:28">
      <c r="A1572" s="1" t="s">
        <v>1958</v>
      </c>
      <c r="B1572" s="6">
        <v>44652</v>
      </c>
      <c r="C1572" s="1">
        <v>202204</v>
      </c>
      <c r="D1572" s="1">
        <v>2022</v>
      </c>
      <c r="E1572" s="1">
        <v>4</v>
      </c>
      <c r="F1572" s="4" t="s">
        <v>265</v>
      </c>
      <c r="G1572" s="4" t="s">
        <v>266</v>
      </c>
      <c r="H1572" s="1">
        <v>52</v>
      </c>
      <c r="I1572" s="4" t="s">
        <v>296</v>
      </c>
      <c r="J1572" s="1" t="s">
        <v>297</v>
      </c>
      <c r="K1572" s="1" t="s">
        <v>383</v>
      </c>
      <c r="L1572" s="1">
        <v>3</v>
      </c>
      <c r="M1572" s="1">
        <v>1</v>
      </c>
      <c r="N1572" s="1" t="s">
        <v>384</v>
      </c>
      <c r="O1572" s="1" t="s">
        <v>385</v>
      </c>
      <c r="P1572" s="1">
        <v>0</v>
      </c>
      <c r="Q1572" s="8">
        <v>2535331</v>
      </c>
      <c r="R1572" s="8">
        <v>126351</v>
      </c>
      <c r="S1572" s="8">
        <v>398668</v>
      </c>
      <c r="T1572" s="8" t="s">
        <v>386</v>
      </c>
      <c r="U1572" s="9">
        <f>IF(R1572&gt;0,Q1572/R1572,"")</f>
        <v>20.065777081305253</v>
      </c>
      <c r="V1572" s="10">
        <f>SUMIFS(fct_world_monthly!$J$2:$J$361,fct_world_monthly!$C$2:$C$361,C1572,fct_world_monthly!$F$2:$F$361,F1572)</f>
        <v>19928025</v>
      </c>
      <c r="W1572" s="11">
        <f>IF(V1572&gt;0,Q1572/V1572,"")</f>
        <v>0.1272243988052002</v>
      </c>
      <c r="X1572" s="1" t="s">
        <v>232</v>
      </c>
      <c r="Y1572" s="1" t="s">
        <v>166</v>
      </c>
      <c r="Z1572" s="19">
        <f>IF(U1572="","",SUMIFS(Unit_Value_Review_QC!$K$10:$K$53,Unit_Value_Review_QC!$I$10:$I$53,"PARTNER|"&amp;F1572&amp;"|"&amp;I1572))</f>
        <v>19.213268245879746</v>
      </c>
      <c r="AA1572" s="20">
        <f>IFERROR(U1572/Z1572,"")</f>
        <v>1.0443708391781978</v>
      </c>
      <c r="AB1572" s="4" t="str">
        <f>IF(OR(N1572&lt;&gt;"REPORTED",U1572=""),"NOT_APPLICABLE",IF(OR(AA1572&lt;Unit_Value_Review_QC!$I$6,AA1572&gt;Unit_Value_Review_QC!$I$5),"REVIEW","WITHIN_BAND"))</f>
        <v>WITHIN_BAND</v>
      </c>
    </row>
    <row r="1573" spans="1:28">
      <c r="A1573" s="1" t="s">
        <v>1959</v>
      </c>
      <c r="B1573" s="6">
        <v>44652</v>
      </c>
      <c r="C1573" s="1">
        <v>202204</v>
      </c>
      <c r="D1573" s="1">
        <v>2022</v>
      </c>
      <c r="E1573" s="1">
        <v>4</v>
      </c>
      <c r="F1573" s="4" t="s">
        <v>265</v>
      </c>
      <c r="G1573" s="4" t="s">
        <v>266</v>
      </c>
      <c r="H1573" s="1">
        <v>204</v>
      </c>
      <c r="I1573" s="4" t="s">
        <v>301</v>
      </c>
      <c r="J1573" s="1" t="s">
        <v>302</v>
      </c>
      <c r="K1573" s="1" t="s">
        <v>383</v>
      </c>
      <c r="L1573" s="1">
        <v>3</v>
      </c>
      <c r="M1573" s="1">
        <v>1</v>
      </c>
      <c r="N1573" s="1" t="s">
        <v>384</v>
      </c>
      <c r="O1573" s="1" t="s">
        <v>385</v>
      </c>
      <c r="P1573" s="1">
        <v>0</v>
      </c>
      <c r="Q1573" s="8">
        <v>9366</v>
      </c>
      <c r="R1573" s="8">
        <v>666</v>
      </c>
      <c r="S1573" s="8">
        <v>2417</v>
      </c>
      <c r="T1573" s="8" t="s">
        <v>386</v>
      </c>
      <c r="U1573" s="9">
        <f>IF(R1573&gt;0,Q1573/R1573,"")</f>
        <v>14.063063063063064</v>
      </c>
      <c r="V1573" s="10">
        <f>SUMIFS(fct_world_monthly!$J$2:$J$361,fct_world_monthly!$C$2:$C$361,C1573,fct_world_monthly!$F$2:$F$361,F1573)</f>
        <v>19928025</v>
      </c>
      <c r="W1573" s="11">
        <f>IF(V1573&gt;0,Q1573/V1573,"")</f>
        <v>4.6999138148411595E-4</v>
      </c>
      <c r="X1573" s="1" t="s">
        <v>232</v>
      </c>
      <c r="Y1573" s="1" t="s">
        <v>166</v>
      </c>
      <c r="Z1573" s="19">
        <f>IF(U1573="","",SUMIFS(Unit_Value_Review_QC!$K$10:$K$53,Unit_Value_Review_QC!$I$10:$I$53,"PARTNER|"&amp;F1573&amp;"|"&amp;I1573))</f>
        <v>16.024818561257973</v>
      </c>
      <c r="AA1573" s="20">
        <f>IFERROR(U1573/Z1573,"")</f>
        <v>0.87758017410957145</v>
      </c>
      <c r="AB1573" s="4" t="str">
        <f>IF(OR(N1573&lt;&gt;"REPORTED",U1573=""),"NOT_APPLICABLE",IF(OR(AA1573&lt;Unit_Value_Review_QC!$I$6,AA1573&gt;Unit_Value_Review_QC!$I$5),"REVIEW","WITHIN_BAND"))</f>
        <v>WITHIN_BAND</v>
      </c>
    </row>
    <row r="1574" spans="1:28">
      <c r="A1574" s="1" t="s">
        <v>1960</v>
      </c>
      <c r="B1574" s="6">
        <v>44652</v>
      </c>
      <c r="C1574" s="1">
        <v>202204</v>
      </c>
      <c r="D1574" s="1">
        <v>2022</v>
      </c>
      <c r="E1574" s="1">
        <v>4</v>
      </c>
      <c r="F1574" s="4" t="s">
        <v>265</v>
      </c>
      <c r="G1574" s="4" t="s">
        <v>266</v>
      </c>
      <c r="H1574" s="1">
        <v>662</v>
      </c>
      <c r="I1574" s="4" t="s">
        <v>304</v>
      </c>
      <c r="J1574" s="1" t="s">
        <v>305</v>
      </c>
      <c r="K1574" s="1" t="s">
        <v>383</v>
      </c>
      <c r="L1574" s="1">
        <v>3</v>
      </c>
      <c r="M1574" s="1">
        <v>1</v>
      </c>
      <c r="N1574" s="1" t="s">
        <v>384</v>
      </c>
      <c r="O1574" s="1" t="s">
        <v>385</v>
      </c>
      <c r="P1574" s="1">
        <v>0</v>
      </c>
      <c r="Q1574" s="8">
        <v>420017</v>
      </c>
      <c r="R1574" s="8">
        <v>22366</v>
      </c>
      <c r="S1574" s="8">
        <v>70486</v>
      </c>
      <c r="T1574" s="8" t="s">
        <v>386</v>
      </c>
      <c r="U1574" s="9">
        <f>IF(R1574&gt;0,Q1574/R1574,"")</f>
        <v>18.779263167307519</v>
      </c>
      <c r="V1574" s="10">
        <f>SUMIFS(fct_world_monthly!$J$2:$J$361,fct_world_monthly!$C$2:$C$361,C1574,fct_world_monthly!$F$2:$F$361,F1574)</f>
        <v>19928025</v>
      </c>
      <c r="W1574" s="11">
        <f>IF(V1574&gt;0,Q1574/V1574,"")</f>
        <v>2.1076699773309195E-2</v>
      </c>
      <c r="X1574" s="1" t="s">
        <v>232</v>
      </c>
      <c r="Y1574" s="1" t="s">
        <v>166</v>
      </c>
      <c r="Z1574" s="19">
        <f>IF(U1574="","",SUMIFS(Unit_Value_Review_QC!$K$10:$K$53,Unit_Value_Review_QC!$I$10:$I$53,"PARTNER|"&amp;F1574&amp;"|"&amp;I1574))</f>
        <v>13.24068828999865</v>
      </c>
      <c r="AA1574" s="20">
        <f>IFERROR(U1574/Z1574,"")</f>
        <v>1.418299619778258</v>
      </c>
      <c r="AB1574" s="4" t="str">
        <f>IF(OR(N1574&lt;&gt;"REPORTED",U1574=""),"NOT_APPLICABLE",IF(OR(AA1574&lt;Unit_Value_Review_QC!$I$6,AA1574&gt;Unit_Value_Review_QC!$I$5),"REVIEW","WITHIN_BAND"))</f>
        <v>WITHIN_BAND</v>
      </c>
    </row>
    <row r="1575" spans="1:28">
      <c r="A1575" s="1" t="s">
        <v>1961</v>
      </c>
      <c r="B1575" s="6">
        <v>44652</v>
      </c>
      <c r="C1575" s="1">
        <v>202204</v>
      </c>
      <c r="D1575" s="1">
        <v>2022</v>
      </c>
      <c r="E1575" s="1">
        <v>4</v>
      </c>
      <c r="F1575" s="4" t="s">
        <v>265</v>
      </c>
      <c r="G1575" s="4" t="s">
        <v>266</v>
      </c>
      <c r="H1575" s="1">
        <v>664</v>
      </c>
      <c r="I1575" s="4" t="s">
        <v>307</v>
      </c>
      <c r="J1575" s="1" t="s">
        <v>308</v>
      </c>
      <c r="K1575" s="1" t="s">
        <v>383</v>
      </c>
      <c r="L1575" s="1">
        <v>3</v>
      </c>
      <c r="M1575" s="1">
        <v>1</v>
      </c>
      <c r="N1575" s="1" t="s">
        <v>384</v>
      </c>
      <c r="O1575" s="1" t="s">
        <v>385</v>
      </c>
      <c r="P1575" s="1">
        <v>0</v>
      </c>
      <c r="Q1575" s="8">
        <v>205217</v>
      </c>
      <c r="R1575" s="8">
        <v>15455</v>
      </c>
      <c r="S1575" s="8">
        <v>53543</v>
      </c>
      <c r="T1575" s="8" t="s">
        <v>386</v>
      </c>
      <c r="U1575" s="9">
        <f>IF(R1575&gt;0,Q1575/R1575,"")</f>
        <v>13.278356518925914</v>
      </c>
      <c r="V1575" s="10">
        <f>SUMIFS(fct_world_monthly!$J$2:$J$361,fct_world_monthly!$C$2:$C$361,C1575,fct_world_monthly!$F$2:$F$361,F1575)</f>
        <v>19928025</v>
      </c>
      <c r="W1575" s="11">
        <f>IF(V1575&gt;0,Q1575/V1575,"")</f>
        <v>1.0297909602180848E-2</v>
      </c>
      <c r="X1575" s="1" t="s">
        <v>232</v>
      </c>
      <c r="Y1575" s="1" t="s">
        <v>166</v>
      </c>
      <c r="Z1575" s="19">
        <f>IF(U1575="","",SUMIFS(Unit_Value_Review_QC!$K$10:$K$53,Unit_Value_Review_QC!$I$10:$I$53,"PARTNER|"&amp;F1575&amp;"|"&amp;I1575))</f>
        <v>13.033767004833301</v>
      </c>
      <c r="AA1575" s="20">
        <f>IFERROR(U1575/Z1575,"")</f>
        <v>1.0187658344668822</v>
      </c>
      <c r="AB1575" s="4" t="str">
        <f>IF(OR(N1575&lt;&gt;"REPORTED",U1575=""),"NOT_APPLICABLE",IF(OR(AA1575&lt;Unit_Value_Review_QC!$I$6,AA1575&gt;Unit_Value_Review_QC!$I$5),"REVIEW","WITHIN_BAND"))</f>
        <v>WITHIN_BAND</v>
      </c>
    </row>
    <row r="1576" spans="1:28">
      <c r="A1576" s="1" t="s">
        <v>1962</v>
      </c>
      <c r="B1576" s="6">
        <v>44652</v>
      </c>
      <c r="C1576" s="1">
        <v>202204</v>
      </c>
      <c r="D1576" s="1">
        <v>2022</v>
      </c>
      <c r="E1576" s="1">
        <v>4</v>
      </c>
      <c r="F1576" s="4" t="s">
        <v>265</v>
      </c>
      <c r="G1576" s="4" t="s">
        <v>266</v>
      </c>
      <c r="H1576" s="1">
        <v>666</v>
      </c>
      <c r="I1576" s="4" t="s">
        <v>310</v>
      </c>
      <c r="J1576" s="1" t="s">
        <v>311</v>
      </c>
      <c r="K1576" s="1" t="s">
        <v>383</v>
      </c>
      <c r="L1576" s="1">
        <v>3</v>
      </c>
      <c r="M1576" s="1">
        <v>1</v>
      </c>
      <c r="N1576" s="1" t="s">
        <v>384</v>
      </c>
      <c r="O1576" s="1" t="s">
        <v>385</v>
      </c>
      <c r="P1576" s="1">
        <v>0</v>
      </c>
      <c r="Q1576" s="8">
        <v>3021994</v>
      </c>
      <c r="R1576" s="8">
        <v>219710</v>
      </c>
      <c r="S1576" s="8">
        <v>699432</v>
      </c>
      <c r="T1576" s="8" t="s">
        <v>386</v>
      </c>
      <c r="U1576" s="9">
        <f>IF(R1576&gt;0,Q1576/R1576,"")</f>
        <v>13.754467252287105</v>
      </c>
      <c r="V1576" s="10">
        <f>SUMIFS(fct_world_monthly!$J$2:$J$361,fct_world_monthly!$C$2:$C$361,C1576,fct_world_monthly!$F$2:$F$361,F1576)</f>
        <v>19928025</v>
      </c>
      <c r="W1576" s="11">
        <f>IF(V1576&gt;0,Q1576/V1576,"")</f>
        <v>0.15164543400562774</v>
      </c>
      <c r="X1576" s="1" t="s">
        <v>232</v>
      </c>
      <c r="Y1576" s="1" t="s">
        <v>166</v>
      </c>
      <c r="Z1576" s="19">
        <f>IF(U1576="","",SUMIFS(Unit_Value_Review_QC!$K$10:$K$53,Unit_Value_Review_QC!$I$10:$I$53,"PARTNER|"&amp;F1576&amp;"|"&amp;I1576))</f>
        <v>12.503788450831344</v>
      </c>
      <c r="AA1576" s="20">
        <f>IFERROR(U1576/Z1576,"")</f>
        <v>1.1000239892392458</v>
      </c>
      <c r="AB1576" s="4" t="str">
        <f>IF(OR(N1576&lt;&gt;"REPORTED",U1576=""),"NOT_APPLICABLE",IF(OR(AA1576&lt;Unit_Value_Review_QC!$I$6,AA1576&gt;Unit_Value_Review_QC!$I$5),"REVIEW","WITHIN_BAND"))</f>
        <v>WITHIN_BAND</v>
      </c>
    </row>
    <row r="1577" spans="1:28">
      <c r="A1577" s="1" t="s">
        <v>1963</v>
      </c>
      <c r="B1577" s="6">
        <v>44652</v>
      </c>
      <c r="C1577" s="1">
        <v>202204</v>
      </c>
      <c r="D1577" s="1">
        <v>2022</v>
      </c>
      <c r="E1577" s="1">
        <v>4</v>
      </c>
      <c r="F1577" s="4" t="s">
        <v>265</v>
      </c>
      <c r="G1577" s="4" t="s">
        <v>266</v>
      </c>
      <c r="H1577" s="1">
        <v>669</v>
      </c>
      <c r="I1577" s="4" t="s">
        <v>313</v>
      </c>
      <c r="J1577" s="1" t="s">
        <v>314</v>
      </c>
      <c r="K1577" s="1" t="s">
        <v>383</v>
      </c>
      <c r="L1577" s="1">
        <v>3</v>
      </c>
      <c r="M1577" s="1">
        <v>1</v>
      </c>
      <c r="N1577" s="1" t="s">
        <v>384</v>
      </c>
      <c r="O1577" s="1" t="s">
        <v>385</v>
      </c>
      <c r="P1577" s="1">
        <v>0</v>
      </c>
      <c r="Q1577" s="8">
        <v>233925</v>
      </c>
      <c r="R1577" s="8">
        <v>15845</v>
      </c>
      <c r="S1577" s="8">
        <v>45337</v>
      </c>
      <c r="T1577" s="8" t="s">
        <v>386</v>
      </c>
      <c r="U1577" s="9">
        <f>IF(R1577&gt;0,Q1577/R1577,"")</f>
        <v>14.763332281476806</v>
      </c>
      <c r="V1577" s="10">
        <f>SUMIFS(fct_world_monthly!$J$2:$J$361,fct_world_monthly!$C$2:$C$361,C1577,fct_world_monthly!$F$2:$F$361,F1577)</f>
        <v>19928025</v>
      </c>
      <c r="W1577" s="11">
        <f>IF(V1577&gt;0,Q1577/V1577,"")</f>
        <v>1.1738493904940405E-2</v>
      </c>
      <c r="X1577" s="1" t="s">
        <v>232</v>
      </c>
      <c r="Y1577" s="1" t="s">
        <v>166</v>
      </c>
      <c r="Z1577" s="19">
        <f>IF(U1577="","",SUMIFS(Unit_Value_Review_QC!$K$10:$K$53,Unit_Value_Review_QC!$I$10:$I$53,"PARTNER|"&amp;F1577&amp;"|"&amp;I1577))</f>
        <v>16.58404384448577</v>
      </c>
      <c r="AA1577" s="20">
        <f>IFERROR(U1577/Z1577,"")</f>
        <v>0.89021305176937571</v>
      </c>
      <c r="AB1577" s="4" t="str">
        <f>IF(OR(N1577&lt;&gt;"REPORTED",U1577=""),"NOT_APPLICABLE",IF(OR(AA1577&lt;Unit_Value_Review_QC!$I$6,AA1577&gt;Unit_Value_Review_QC!$I$5),"REVIEW","WITHIN_BAND"))</f>
        <v>WITHIN_BAND</v>
      </c>
    </row>
    <row r="1578" spans="1:28">
      <c r="A1578" s="1" t="s">
        <v>1964</v>
      </c>
      <c r="B1578" s="6">
        <v>44652</v>
      </c>
      <c r="C1578" s="1">
        <v>202204</v>
      </c>
      <c r="D1578" s="1">
        <v>2022</v>
      </c>
      <c r="E1578" s="1">
        <v>4</v>
      </c>
      <c r="F1578" s="4" t="s">
        <v>265</v>
      </c>
      <c r="G1578" s="4" t="s">
        <v>266</v>
      </c>
      <c r="H1578" s="1">
        <v>676</v>
      </c>
      <c r="I1578" s="4" t="s">
        <v>316</v>
      </c>
      <c r="J1578" s="1" t="s">
        <v>317</v>
      </c>
      <c r="K1578" s="1" t="s">
        <v>383</v>
      </c>
      <c r="L1578" s="1">
        <v>3</v>
      </c>
      <c r="M1578" s="1">
        <v>1</v>
      </c>
      <c r="N1578" s="1" t="s">
        <v>384</v>
      </c>
      <c r="O1578" s="1" t="s">
        <v>385</v>
      </c>
      <c r="P1578" s="1">
        <v>0</v>
      </c>
      <c r="Q1578" s="8">
        <v>1124213</v>
      </c>
      <c r="R1578" s="8">
        <v>149954</v>
      </c>
      <c r="S1578" s="8">
        <v>378014</v>
      </c>
      <c r="T1578" s="8" t="s">
        <v>386</v>
      </c>
      <c r="U1578" s="9">
        <f>IF(R1578&gt;0,Q1578/R1578,"")</f>
        <v>7.4970524294116858</v>
      </c>
      <c r="V1578" s="10">
        <f>SUMIFS(fct_world_monthly!$J$2:$J$361,fct_world_monthly!$C$2:$C$361,C1578,fct_world_monthly!$F$2:$F$361,F1578)</f>
        <v>19928025</v>
      </c>
      <c r="W1578" s="11">
        <f>IF(V1578&gt;0,Q1578/V1578,"")</f>
        <v>5.6413668690198857E-2</v>
      </c>
      <c r="X1578" s="1" t="s">
        <v>232</v>
      </c>
      <c r="Y1578" s="1" t="s">
        <v>166</v>
      </c>
      <c r="Z1578" s="19">
        <f>IF(U1578="","",SUMIFS(Unit_Value_Review_QC!$K$10:$K$53,Unit_Value_Review_QC!$I$10:$I$53,"PARTNER|"&amp;F1578&amp;"|"&amp;I1578))</f>
        <v>12.705450477595873</v>
      </c>
      <c r="AA1578" s="20">
        <f>IFERROR(U1578/Z1578,"")</f>
        <v>0.59006584950542262</v>
      </c>
      <c r="AB1578" s="4" t="str">
        <f>IF(OR(N1578&lt;&gt;"REPORTED",U1578=""),"NOT_APPLICABLE",IF(OR(AA1578&lt;Unit_Value_Review_QC!$I$6,AA1578&gt;Unit_Value_Review_QC!$I$5),"REVIEW","WITHIN_BAND"))</f>
        <v>WITHIN_BAND</v>
      </c>
    </row>
    <row r="1579" spans="1:28">
      <c r="A1579" s="1" t="s">
        <v>1965</v>
      </c>
      <c r="B1579" s="6">
        <v>44652</v>
      </c>
      <c r="C1579" s="1">
        <v>202204</v>
      </c>
      <c r="D1579" s="1">
        <v>2022</v>
      </c>
      <c r="E1579" s="1">
        <v>4</v>
      </c>
      <c r="F1579" s="4" t="s">
        <v>265</v>
      </c>
      <c r="G1579" s="4" t="s">
        <v>266</v>
      </c>
      <c r="H1579" s="1">
        <v>690</v>
      </c>
      <c r="I1579" s="4" t="s">
        <v>319</v>
      </c>
      <c r="J1579" s="1" t="s">
        <v>320</v>
      </c>
      <c r="K1579" s="1" t="s">
        <v>383</v>
      </c>
      <c r="L1579" s="1">
        <v>3</v>
      </c>
      <c r="M1579" s="1">
        <v>1</v>
      </c>
      <c r="N1579" s="1" t="s">
        <v>384</v>
      </c>
      <c r="O1579" s="1" t="s">
        <v>385</v>
      </c>
      <c r="P1579" s="1">
        <v>0</v>
      </c>
      <c r="Q1579" s="8">
        <v>234426</v>
      </c>
      <c r="R1579" s="8">
        <v>15584</v>
      </c>
      <c r="S1579" s="8">
        <v>35708</v>
      </c>
      <c r="T1579" s="8" t="s">
        <v>386</v>
      </c>
      <c r="U1579" s="9">
        <f>IF(R1579&gt;0,Q1579/R1579,"")</f>
        <v>15.04273613963039</v>
      </c>
      <c r="V1579" s="10">
        <f>SUMIFS(fct_world_monthly!$J$2:$J$361,fct_world_monthly!$C$2:$C$361,C1579,fct_world_monthly!$F$2:$F$361,F1579)</f>
        <v>19928025</v>
      </c>
      <c r="W1579" s="11">
        <f>IF(V1579&gt;0,Q1579/V1579,"")</f>
        <v>1.1763634379222227E-2</v>
      </c>
      <c r="X1579" s="1" t="s">
        <v>232</v>
      </c>
      <c r="Y1579" s="1" t="s">
        <v>166</v>
      </c>
      <c r="Z1579" s="19">
        <f>IF(U1579="","",SUMIFS(Unit_Value_Review_QC!$K$10:$K$53,Unit_Value_Review_QC!$I$10:$I$53,"PARTNER|"&amp;F1579&amp;"|"&amp;I1579))</f>
        <v>23.234221767733438</v>
      </c>
      <c r="AA1579" s="20">
        <f>IFERROR(U1579/Z1579,"")</f>
        <v>0.64743877759318857</v>
      </c>
      <c r="AB1579" s="4" t="str">
        <f>IF(OR(N1579&lt;&gt;"REPORTED",U1579=""),"NOT_APPLICABLE",IF(OR(AA1579&lt;Unit_Value_Review_QC!$I$6,AA1579&gt;Unit_Value_Review_QC!$I$5),"REVIEW","WITHIN_BAND"))</f>
        <v>WITHIN_BAND</v>
      </c>
    </row>
    <row r="1580" spans="1:28">
      <c r="A1580" s="1" t="s">
        <v>1966</v>
      </c>
      <c r="B1580" s="6">
        <v>44652</v>
      </c>
      <c r="C1580" s="1">
        <v>202204</v>
      </c>
      <c r="D1580" s="1">
        <v>2022</v>
      </c>
      <c r="E1580" s="1">
        <v>4</v>
      </c>
      <c r="F1580" s="4" t="s">
        <v>265</v>
      </c>
      <c r="G1580" s="4" t="s">
        <v>266</v>
      </c>
      <c r="H1580" s="1">
        <v>696</v>
      </c>
      <c r="I1580" s="4" t="s">
        <v>322</v>
      </c>
      <c r="J1580" s="1" t="s">
        <v>323</v>
      </c>
      <c r="K1580" s="1" t="s">
        <v>383</v>
      </c>
      <c r="L1580" s="1">
        <v>3</v>
      </c>
      <c r="M1580" s="1">
        <v>1</v>
      </c>
      <c r="N1580" s="1" t="s">
        <v>384</v>
      </c>
      <c r="O1580" s="1" t="s">
        <v>385</v>
      </c>
      <c r="P1580" s="1">
        <v>0</v>
      </c>
      <c r="Q1580" s="8">
        <v>1974625</v>
      </c>
      <c r="R1580" s="8">
        <v>157092</v>
      </c>
      <c r="S1580" s="8">
        <v>371353</v>
      </c>
      <c r="T1580" s="8" t="s">
        <v>386</v>
      </c>
      <c r="U1580" s="9">
        <f>IF(R1580&gt;0,Q1580/R1580,"")</f>
        <v>12.569863519466301</v>
      </c>
      <c r="V1580" s="10">
        <f>SUMIFS(fct_world_monthly!$J$2:$J$361,fct_world_monthly!$C$2:$C$361,C1580,fct_world_monthly!$F$2:$F$361,F1580)</f>
        <v>19928025</v>
      </c>
      <c r="W1580" s="11">
        <f>IF(V1580&gt;0,Q1580/V1580,"")</f>
        <v>9.9087842372738891E-2</v>
      </c>
      <c r="X1580" s="1" t="s">
        <v>232</v>
      </c>
      <c r="Y1580" s="1" t="s">
        <v>166</v>
      </c>
      <c r="Z1580" s="19">
        <f>IF(U1580="","",SUMIFS(Unit_Value_Review_QC!$K$10:$K$53,Unit_Value_Review_QC!$I$10:$I$53,"PARTNER|"&amp;F1580&amp;"|"&amp;I1580))</f>
        <v>12.339390026247985</v>
      </c>
      <c r="AA1580" s="20">
        <f>IFERROR(U1580/Z1580,"")</f>
        <v>1.0186778676035086</v>
      </c>
      <c r="AB1580" s="4" t="str">
        <f>IF(OR(N1580&lt;&gt;"REPORTED",U1580=""),"NOT_APPLICABLE",IF(OR(AA1580&lt;Unit_Value_Review_QC!$I$6,AA1580&gt;Unit_Value_Review_QC!$I$5),"REVIEW","WITHIN_BAND"))</f>
        <v>WITHIN_BAND</v>
      </c>
    </row>
    <row r="1581" spans="1:28">
      <c r="A1581" s="1" t="s">
        <v>1967</v>
      </c>
      <c r="B1581" s="6">
        <v>44652</v>
      </c>
      <c r="C1581" s="1">
        <v>202204</v>
      </c>
      <c r="D1581" s="1">
        <v>2022</v>
      </c>
      <c r="E1581" s="1">
        <v>4</v>
      </c>
      <c r="F1581" s="4" t="s">
        <v>265</v>
      </c>
      <c r="G1581" s="4" t="s">
        <v>266</v>
      </c>
      <c r="H1581" s="1">
        <v>720</v>
      </c>
      <c r="I1581" s="4" t="s">
        <v>325</v>
      </c>
      <c r="J1581" s="1" t="s">
        <v>326</v>
      </c>
      <c r="K1581" s="1" t="s">
        <v>383</v>
      </c>
      <c r="L1581" s="1">
        <v>3</v>
      </c>
      <c r="M1581" s="1">
        <v>1</v>
      </c>
      <c r="N1581" s="1" t="s">
        <v>384</v>
      </c>
      <c r="O1581" s="1" t="s">
        <v>385</v>
      </c>
      <c r="P1581" s="1">
        <v>0</v>
      </c>
      <c r="Q1581" s="8">
        <v>3770223</v>
      </c>
      <c r="R1581" s="8">
        <v>223438</v>
      </c>
      <c r="S1581" s="8">
        <v>563839</v>
      </c>
      <c r="T1581" s="8" t="s">
        <v>386</v>
      </c>
      <c r="U1581" s="9">
        <f>IF(R1581&gt;0,Q1581/R1581,"")</f>
        <v>16.873687555384492</v>
      </c>
      <c r="V1581" s="10">
        <f>SUMIFS(fct_world_monthly!$J$2:$J$361,fct_world_monthly!$C$2:$C$361,C1581,fct_world_monthly!$F$2:$F$361,F1581)</f>
        <v>19928025</v>
      </c>
      <c r="W1581" s="11">
        <f>IF(V1581&gt;0,Q1581/V1581,"")</f>
        <v>0.18919200472701134</v>
      </c>
      <c r="X1581" s="1" t="s">
        <v>232</v>
      </c>
      <c r="Y1581" s="1" t="s">
        <v>166</v>
      </c>
      <c r="Z1581" s="19">
        <f>IF(U1581="","",SUMIFS(Unit_Value_Review_QC!$K$10:$K$53,Unit_Value_Review_QC!$I$10:$I$53,"PARTNER|"&amp;F1581&amp;"|"&amp;I1581))</f>
        <v>15.158852636173485</v>
      </c>
      <c r="AA1581" s="20">
        <f>IFERROR(U1581/Z1581,"")</f>
        <v>1.1131243215016753</v>
      </c>
      <c r="AB1581" s="4" t="str">
        <f>IF(OR(N1581&lt;&gt;"REPORTED",U1581=""),"NOT_APPLICABLE",IF(OR(AA1581&lt;Unit_Value_Review_QC!$I$6,AA1581&gt;Unit_Value_Review_QC!$I$5),"REVIEW","WITHIN_BAND"))</f>
        <v>WITHIN_BAND</v>
      </c>
    </row>
    <row r="1582" spans="1:28">
      <c r="A1582" s="1" t="s">
        <v>1968</v>
      </c>
      <c r="B1582" s="6">
        <v>44652</v>
      </c>
      <c r="C1582" s="1">
        <v>202204</v>
      </c>
      <c r="D1582" s="1">
        <v>2022</v>
      </c>
      <c r="E1582" s="1">
        <v>4</v>
      </c>
      <c r="F1582" s="4" t="s">
        <v>271</v>
      </c>
      <c r="G1582" s="4" t="s">
        <v>273</v>
      </c>
      <c r="H1582" s="1">
        <v>52</v>
      </c>
      <c r="I1582" s="4" t="s">
        <v>296</v>
      </c>
      <c r="J1582" s="1" t="s">
        <v>297</v>
      </c>
      <c r="K1582" s="1" t="s">
        <v>383</v>
      </c>
      <c r="L1582" s="1">
        <v>3</v>
      </c>
      <c r="M1582" s="1">
        <v>1</v>
      </c>
      <c r="N1582" s="1" t="s">
        <v>384</v>
      </c>
      <c r="O1582" s="1" t="s">
        <v>385</v>
      </c>
      <c r="P1582" s="1">
        <v>0</v>
      </c>
      <c r="Q1582" s="8">
        <v>2828242</v>
      </c>
      <c r="R1582" s="8">
        <v>95845</v>
      </c>
      <c r="S1582" s="8">
        <v>254940</v>
      </c>
      <c r="T1582" s="8" t="s">
        <v>386</v>
      </c>
      <c r="U1582" s="9">
        <f>IF(R1582&gt;0,Q1582/R1582,"")</f>
        <v>29.508498095883979</v>
      </c>
      <c r="V1582" s="10">
        <f>SUMIFS(fct_world_monthly!$J$2:$J$361,fct_world_monthly!$C$2:$C$361,C1582,fct_world_monthly!$F$2:$F$361,F1582)</f>
        <v>37547253</v>
      </c>
      <c r="W1582" s="11">
        <f>IF(V1582&gt;0,Q1582/V1582,"")</f>
        <v>7.5324871302835383E-2</v>
      </c>
      <c r="X1582" s="1" t="s">
        <v>232</v>
      </c>
      <c r="Y1582" s="1" t="s">
        <v>166</v>
      </c>
      <c r="Z1582" s="19">
        <f>IF(U1582="","",SUMIFS(Unit_Value_Review_QC!$K$10:$K$53,Unit_Value_Review_QC!$I$10:$I$53,"PARTNER|"&amp;F1582&amp;"|"&amp;I1582))</f>
        <v>31.867133143721738</v>
      </c>
      <c r="AA1582" s="20">
        <f>IFERROR(U1582/Z1582,"")</f>
        <v>0.92598533927729731</v>
      </c>
      <c r="AB1582" s="4" t="str">
        <f>IF(OR(N1582&lt;&gt;"REPORTED",U1582=""),"NOT_APPLICABLE",IF(OR(AA1582&lt;Unit_Value_Review_QC!$I$6,AA1582&gt;Unit_Value_Review_QC!$I$5),"REVIEW","WITHIN_BAND"))</f>
        <v>WITHIN_BAND</v>
      </c>
    </row>
    <row r="1583" spans="1:28">
      <c r="A1583" s="1" t="s">
        <v>1969</v>
      </c>
      <c r="B1583" s="6">
        <v>44652</v>
      </c>
      <c r="C1583" s="1">
        <v>202204</v>
      </c>
      <c r="D1583" s="1">
        <v>2022</v>
      </c>
      <c r="E1583" s="1">
        <v>4</v>
      </c>
      <c r="F1583" s="4" t="s">
        <v>271</v>
      </c>
      <c r="G1583" s="4" t="s">
        <v>273</v>
      </c>
      <c r="H1583" s="1">
        <v>204</v>
      </c>
      <c r="I1583" s="4" t="s">
        <v>301</v>
      </c>
      <c r="J1583" s="1" t="s">
        <v>302</v>
      </c>
      <c r="K1583" s="1" t="s">
        <v>383</v>
      </c>
      <c r="L1583" s="1">
        <v>3</v>
      </c>
      <c r="M1583" s="1">
        <v>1</v>
      </c>
      <c r="N1583" s="1" t="s">
        <v>384</v>
      </c>
      <c r="O1583" s="1" t="s">
        <v>385</v>
      </c>
      <c r="P1583" s="1">
        <v>0</v>
      </c>
      <c r="Q1583" s="8">
        <v>1061677</v>
      </c>
      <c r="R1583" s="8">
        <v>66289</v>
      </c>
      <c r="S1583" s="8">
        <v>197275</v>
      </c>
      <c r="T1583" s="8" t="s">
        <v>386</v>
      </c>
      <c r="U1583" s="9">
        <f>IF(R1583&gt;0,Q1583/R1583,"")</f>
        <v>16.015884988459625</v>
      </c>
      <c r="V1583" s="10">
        <f>SUMIFS(fct_world_monthly!$J$2:$J$361,fct_world_monthly!$C$2:$C$361,C1583,fct_world_monthly!$F$2:$F$361,F1583)</f>
        <v>37547253</v>
      </c>
      <c r="W1583" s="11">
        <f>IF(V1583&gt;0,Q1583/V1583,"")</f>
        <v>2.8275756950848042E-2</v>
      </c>
      <c r="X1583" s="1" t="s">
        <v>232</v>
      </c>
      <c r="Y1583" s="1" t="s">
        <v>166</v>
      </c>
      <c r="Z1583" s="19">
        <f>IF(U1583="","",SUMIFS(Unit_Value_Review_QC!$K$10:$K$53,Unit_Value_Review_QC!$I$10:$I$53,"PARTNER|"&amp;F1583&amp;"|"&amp;I1583))</f>
        <v>19.682231685892088</v>
      </c>
      <c r="AA1583" s="20">
        <f>IFERROR(U1583/Z1583,"")</f>
        <v>0.81372301901819177</v>
      </c>
      <c r="AB1583" s="4" t="str">
        <f>IF(OR(N1583&lt;&gt;"REPORTED",U1583=""),"NOT_APPLICABLE",IF(OR(AA1583&lt;Unit_Value_Review_QC!$I$6,AA1583&gt;Unit_Value_Review_QC!$I$5),"REVIEW","WITHIN_BAND"))</f>
        <v>WITHIN_BAND</v>
      </c>
    </row>
    <row r="1584" spans="1:28">
      <c r="A1584" s="1" t="s">
        <v>1970</v>
      </c>
      <c r="B1584" s="6">
        <v>44652</v>
      </c>
      <c r="C1584" s="1">
        <v>202204</v>
      </c>
      <c r="D1584" s="1">
        <v>2022</v>
      </c>
      <c r="E1584" s="1">
        <v>4</v>
      </c>
      <c r="F1584" s="4" t="s">
        <v>271</v>
      </c>
      <c r="G1584" s="4" t="s">
        <v>273</v>
      </c>
      <c r="H1584" s="1">
        <v>662</v>
      </c>
      <c r="I1584" s="4" t="s">
        <v>304</v>
      </c>
      <c r="J1584" s="1" t="s">
        <v>305</v>
      </c>
      <c r="K1584" s="1" t="s">
        <v>383</v>
      </c>
      <c r="L1584" s="1">
        <v>3</v>
      </c>
      <c r="M1584" s="1">
        <v>1</v>
      </c>
      <c r="N1584" s="1" t="s">
        <v>384</v>
      </c>
      <c r="O1584" s="1" t="s">
        <v>385</v>
      </c>
      <c r="P1584" s="1">
        <v>0</v>
      </c>
      <c r="Q1584" s="8">
        <v>109847</v>
      </c>
      <c r="R1584" s="8">
        <v>4516</v>
      </c>
      <c r="S1584" s="8">
        <v>12031</v>
      </c>
      <c r="T1584" s="8" t="s">
        <v>386</v>
      </c>
      <c r="U1584" s="9">
        <f>IF(R1584&gt;0,Q1584/R1584,"")</f>
        <v>24.323959255978743</v>
      </c>
      <c r="V1584" s="10">
        <f>SUMIFS(fct_world_monthly!$J$2:$J$361,fct_world_monthly!$C$2:$C$361,C1584,fct_world_monthly!$F$2:$F$361,F1584)</f>
        <v>37547253</v>
      </c>
      <c r="W1584" s="11">
        <f>IF(V1584&gt;0,Q1584/V1584,"")</f>
        <v>2.9255668850128665E-3</v>
      </c>
      <c r="X1584" s="1" t="s">
        <v>232</v>
      </c>
      <c r="Y1584" s="1" t="s">
        <v>166</v>
      </c>
      <c r="Z1584" s="19">
        <f>IF(U1584="","",SUMIFS(Unit_Value_Review_QC!$K$10:$K$53,Unit_Value_Review_QC!$I$10:$I$53,"PARTNER|"&amp;F1584&amp;"|"&amp;I1584))</f>
        <v>19.366411423422985</v>
      </c>
      <c r="AA1584" s="20">
        <f>IFERROR(U1584/Z1584,"")</f>
        <v>1.2559869107479447</v>
      </c>
      <c r="AB1584" s="4" t="str">
        <f>IF(OR(N1584&lt;&gt;"REPORTED",U1584=""),"NOT_APPLICABLE",IF(OR(AA1584&lt;Unit_Value_Review_QC!$I$6,AA1584&gt;Unit_Value_Review_QC!$I$5),"REVIEW","WITHIN_BAND"))</f>
        <v>WITHIN_BAND</v>
      </c>
    </row>
    <row r="1585" spans="1:28">
      <c r="A1585" s="1" t="s">
        <v>1971</v>
      </c>
      <c r="B1585" s="6">
        <v>44652</v>
      </c>
      <c r="C1585" s="1">
        <v>202204</v>
      </c>
      <c r="D1585" s="1">
        <v>2022</v>
      </c>
      <c r="E1585" s="1">
        <v>4</v>
      </c>
      <c r="F1585" s="4" t="s">
        <v>271</v>
      </c>
      <c r="G1585" s="4" t="s">
        <v>273</v>
      </c>
      <c r="H1585" s="1">
        <v>664</v>
      </c>
      <c r="I1585" s="4" t="s">
        <v>307</v>
      </c>
      <c r="J1585" s="1" t="s">
        <v>308</v>
      </c>
      <c r="K1585" s="1" t="s">
        <v>383</v>
      </c>
      <c r="L1585" s="1">
        <v>3</v>
      </c>
      <c r="M1585" s="1">
        <v>1</v>
      </c>
      <c r="N1585" s="1" t="s">
        <v>384</v>
      </c>
      <c r="O1585" s="1" t="s">
        <v>385</v>
      </c>
      <c r="P1585" s="1">
        <v>0</v>
      </c>
      <c r="Q1585" s="8">
        <v>4610179</v>
      </c>
      <c r="R1585" s="8">
        <v>165640</v>
      </c>
      <c r="S1585" s="8">
        <v>586024</v>
      </c>
      <c r="T1585" s="8" t="s">
        <v>386</v>
      </c>
      <c r="U1585" s="9">
        <f>IF(R1585&gt;0,Q1585/R1585,"")</f>
        <v>27.832522337599613</v>
      </c>
      <c r="V1585" s="10">
        <f>SUMIFS(fct_world_monthly!$J$2:$J$361,fct_world_monthly!$C$2:$C$361,C1585,fct_world_monthly!$F$2:$F$361,F1585)</f>
        <v>37547253</v>
      </c>
      <c r="W1585" s="11">
        <f>IF(V1585&gt;0,Q1585/V1585,"")</f>
        <v>0.12278338977288165</v>
      </c>
      <c r="X1585" s="1" t="s">
        <v>232</v>
      </c>
      <c r="Y1585" s="1" t="s">
        <v>166</v>
      </c>
      <c r="Z1585" s="19">
        <f>IF(U1585="","",SUMIFS(Unit_Value_Review_QC!$K$10:$K$53,Unit_Value_Review_QC!$I$10:$I$53,"PARTNER|"&amp;F1585&amp;"|"&amp;I1585))</f>
        <v>29.827360886039607</v>
      </c>
      <c r="AA1585" s="20">
        <f>IFERROR(U1585/Z1585,"")</f>
        <v>0.93312051454831668</v>
      </c>
      <c r="AB1585" s="4" t="str">
        <f>IF(OR(N1585&lt;&gt;"REPORTED",U1585=""),"NOT_APPLICABLE",IF(OR(AA1585&lt;Unit_Value_Review_QC!$I$6,AA1585&gt;Unit_Value_Review_QC!$I$5),"REVIEW","WITHIN_BAND"))</f>
        <v>WITHIN_BAND</v>
      </c>
    </row>
    <row r="1586" spans="1:28">
      <c r="A1586" s="1" t="s">
        <v>1972</v>
      </c>
      <c r="B1586" s="6">
        <v>44652</v>
      </c>
      <c r="C1586" s="1">
        <v>202204</v>
      </c>
      <c r="D1586" s="1">
        <v>2022</v>
      </c>
      <c r="E1586" s="1">
        <v>4</v>
      </c>
      <c r="F1586" s="4" t="s">
        <v>271</v>
      </c>
      <c r="G1586" s="4" t="s">
        <v>273</v>
      </c>
      <c r="H1586" s="1">
        <v>666</v>
      </c>
      <c r="I1586" s="4" t="s">
        <v>310</v>
      </c>
      <c r="J1586" s="1" t="s">
        <v>311</v>
      </c>
      <c r="K1586" s="1" t="s">
        <v>383</v>
      </c>
      <c r="L1586" s="1">
        <v>3</v>
      </c>
      <c r="M1586" s="1">
        <v>1</v>
      </c>
      <c r="N1586" s="1" t="s">
        <v>384</v>
      </c>
      <c r="O1586" s="1" t="s">
        <v>385</v>
      </c>
      <c r="P1586" s="1">
        <v>0</v>
      </c>
      <c r="Q1586" s="8">
        <v>772310</v>
      </c>
      <c r="R1586" s="8">
        <v>56839</v>
      </c>
      <c r="S1586" s="8">
        <v>194691</v>
      </c>
      <c r="T1586" s="8" t="s">
        <v>386</v>
      </c>
      <c r="U1586" s="9">
        <f>IF(R1586&gt;0,Q1586/R1586,"")</f>
        <v>13.587677474973169</v>
      </c>
      <c r="V1586" s="10">
        <f>SUMIFS(fct_world_monthly!$J$2:$J$361,fct_world_monthly!$C$2:$C$361,C1586,fct_world_monthly!$F$2:$F$361,F1586)</f>
        <v>37547253</v>
      </c>
      <c r="W1586" s="11">
        <f>IF(V1586&gt;0,Q1586/V1586,"")</f>
        <v>2.0569014729253297E-2</v>
      </c>
      <c r="X1586" s="1" t="s">
        <v>232</v>
      </c>
      <c r="Y1586" s="1" t="s">
        <v>166</v>
      </c>
      <c r="Z1586" s="19">
        <f>IF(U1586="","",SUMIFS(Unit_Value_Review_QC!$K$10:$K$53,Unit_Value_Review_QC!$I$10:$I$53,"PARTNER|"&amp;F1586&amp;"|"&amp;I1586))</f>
        <v>14.86106925541052</v>
      </c>
      <c r="AA1586" s="20">
        <f>IFERROR(U1586/Z1586,"")</f>
        <v>0.91431358278787767</v>
      </c>
      <c r="AB1586" s="4" t="str">
        <f>IF(OR(N1586&lt;&gt;"REPORTED",U1586=""),"NOT_APPLICABLE",IF(OR(AA1586&lt;Unit_Value_Review_QC!$I$6,AA1586&gt;Unit_Value_Review_QC!$I$5),"REVIEW","WITHIN_BAND"))</f>
        <v>WITHIN_BAND</v>
      </c>
    </row>
    <row r="1587" spans="1:28">
      <c r="A1587" s="1" t="s">
        <v>1973</v>
      </c>
      <c r="B1587" s="6">
        <v>44652</v>
      </c>
      <c r="C1587" s="1">
        <v>202204</v>
      </c>
      <c r="D1587" s="1">
        <v>2022</v>
      </c>
      <c r="E1587" s="1">
        <v>4</v>
      </c>
      <c r="F1587" s="4" t="s">
        <v>271</v>
      </c>
      <c r="G1587" s="4" t="s">
        <v>273</v>
      </c>
      <c r="H1587" s="1">
        <v>669</v>
      </c>
      <c r="I1587" s="4" t="s">
        <v>313</v>
      </c>
      <c r="J1587" s="1" t="s">
        <v>314</v>
      </c>
      <c r="K1587" s="1" t="s">
        <v>383</v>
      </c>
      <c r="L1587" s="1">
        <v>3</v>
      </c>
      <c r="M1587" s="1">
        <v>1</v>
      </c>
      <c r="N1587" s="1" t="s">
        <v>384</v>
      </c>
      <c r="O1587" s="1" t="s">
        <v>385</v>
      </c>
      <c r="P1587" s="1">
        <v>0</v>
      </c>
      <c r="Q1587" s="8">
        <v>1507760</v>
      </c>
      <c r="R1587" s="8">
        <v>73711</v>
      </c>
      <c r="S1587" s="8">
        <v>294507</v>
      </c>
      <c r="T1587" s="8" t="s">
        <v>386</v>
      </c>
      <c r="U1587" s="9">
        <f>IF(R1587&gt;0,Q1587/R1587,"")</f>
        <v>20.455020281911789</v>
      </c>
      <c r="V1587" s="10">
        <f>SUMIFS(fct_world_monthly!$J$2:$J$361,fct_world_monthly!$C$2:$C$361,C1587,fct_world_monthly!$F$2:$F$361,F1587)</f>
        <v>37547253</v>
      </c>
      <c r="W1587" s="11">
        <f>IF(V1587&gt;0,Q1587/V1587,"")</f>
        <v>4.0156333141068937E-2</v>
      </c>
      <c r="X1587" s="1" t="s">
        <v>232</v>
      </c>
      <c r="Y1587" s="1" t="s">
        <v>166</v>
      </c>
      <c r="Z1587" s="19">
        <f>IF(U1587="","",SUMIFS(Unit_Value_Review_QC!$K$10:$K$53,Unit_Value_Review_QC!$I$10:$I$53,"PARTNER|"&amp;F1587&amp;"|"&amp;I1587))</f>
        <v>17.070169468034248</v>
      </c>
      <c r="AA1587" s="20">
        <f>IFERROR(U1587/Z1587,"")</f>
        <v>1.1982904048033058</v>
      </c>
      <c r="AB1587" s="4" t="str">
        <f>IF(OR(N1587&lt;&gt;"REPORTED",U1587=""),"NOT_APPLICABLE",IF(OR(AA1587&lt;Unit_Value_Review_QC!$I$6,AA1587&gt;Unit_Value_Review_QC!$I$5),"REVIEW","WITHIN_BAND"))</f>
        <v>WITHIN_BAND</v>
      </c>
    </row>
    <row r="1588" spans="1:28">
      <c r="A1588" s="1" t="s">
        <v>1974</v>
      </c>
      <c r="B1588" s="6">
        <v>44652</v>
      </c>
      <c r="C1588" s="1">
        <v>202204</v>
      </c>
      <c r="D1588" s="1">
        <v>2022</v>
      </c>
      <c r="E1588" s="1">
        <v>4</v>
      </c>
      <c r="F1588" s="4" t="s">
        <v>271</v>
      </c>
      <c r="G1588" s="4" t="s">
        <v>273</v>
      </c>
      <c r="H1588" s="1">
        <v>676</v>
      </c>
      <c r="I1588" s="4" t="s">
        <v>316</v>
      </c>
      <c r="J1588" s="1" t="s">
        <v>317</v>
      </c>
      <c r="K1588" s="1" t="s">
        <v>383</v>
      </c>
      <c r="L1588" s="1">
        <v>3</v>
      </c>
      <c r="M1588" s="1">
        <v>1</v>
      </c>
      <c r="N1588" s="1" t="s">
        <v>384</v>
      </c>
      <c r="O1588" s="1" t="s">
        <v>385</v>
      </c>
      <c r="P1588" s="1">
        <v>0</v>
      </c>
      <c r="Q1588" s="8">
        <v>835773</v>
      </c>
      <c r="R1588" s="8">
        <v>39235</v>
      </c>
      <c r="S1588" s="8">
        <v>111658</v>
      </c>
      <c r="T1588" s="8" t="s">
        <v>386</v>
      </c>
      <c r="U1588" s="9">
        <f>IF(R1588&gt;0,Q1588/R1588,"")</f>
        <v>21.301720402701669</v>
      </c>
      <c r="V1588" s="10">
        <f>SUMIFS(fct_world_monthly!$J$2:$J$361,fct_world_monthly!$C$2:$C$361,C1588,fct_world_monthly!$F$2:$F$361,F1588)</f>
        <v>37547253</v>
      </c>
      <c r="W1588" s="11">
        <f>IF(V1588&gt;0,Q1588/V1588,"")</f>
        <v>2.2259231587461271E-2</v>
      </c>
      <c r="X1588" s="1" t="s">
        <v>232</v>
      </c>
      <c r="Y1588" s="1" t="s">
        <v>166</v>
      </c>
      <c r="Z1588" s="19">
        <f>IF(U1588="","",SUMIFS(Unit_Value_Review_QC!$K$10:$K$53,Unit_Value_Review_QC!$I$10:$I$53,"PARTNER|"&amp;F1588&amp;"|"&amp;I1588))</f>
        <v>29.259592038236608</v>
      </c>
      <c r="AA1588" s="20">
        <f>IFERROR(U1588/Z1588,"")</f>
        <v>0.72802520195307074</v>
      </c>
      <c r="AB1588" s="4" t="str">
        <f>IF(OR(N1588&lt;&gt;"REPORTED",U1588=""),"NOT_APPLICABLE",IF(OR(AA1588&lt;Unit_Value_Review_QC!$I$6,AA1588&gt;Unit_Value_Review_QC!$I$5),"REVIEW","WITHIN_BAND"))</f>
        <v>WITHIN_BAND</v>
      </c>
    </row>
    <row r="1589" spans="1:28">
      <c r="A1589" s="1" t="s">
        <v>1975</v>
      </c>
      <c r="B1589" s="6">
        <v>44652</v>
      </c>
      <c r="C1589" s="1">
        <v>202204</v>
      </c>
      <c r="D1589" s="1">
        <v>2022</v>
      </c>
      <c r="E1589" s="1">
        <v>4</v>
      </c>
      <c r="F1589" s="4" t="s">
        <v>271</v>
      </c>
      <c r="G1589" s="4" t="s">
        <v>273</v>
      </c>
      <c r="H1589" s="1">
        <v>690</v>
      </c>
      <c r="I1589" s="4" t="s">
        <v>319</v>
      </c>
      <c r="J1589" s="1" t="s">
        <v>320</v>
      </c>
      <c r="K1589" s="1" t="s">
        <v>383</v>
      </c>
      <c r="L1589" s="1">
        <v>3</v>
      </c>
      <c r="M1589" s="1">
        <v>1</v>
      </c>
      <c r="N1589" s="1" t="s">
        <v>384</v>
      </c>
      <c r="O1589" s="1" t="s">
        <v>385</v>
      </c>
      <c r="P1589" s="1">
        <v>0</v>
      </c>
      <c r="Q1589" s="8">
        <v>915283</v>
      </c>
      <c r="R1589" s="8">
        <v>34944</v>
      </c>
      <c r="S1589" s="8">
        <v>88513</v>
      </c>
      <c r="T1589" s="8" t="s">
        <v>386</v>
      </c>
      <c r="U1589" s="9">
        <f>IF(R1589&gt;0,Q1589/R1589,"")</f>
        <v>26.19285141941392</v>
      </c>
      <c r="V1589" s="10">
        <f>SUMIFS(fct_world_monthly!$J$2:$J$361,fct_world_monthly!$C$2:$C$361,C1589,fct_world_monthly!$F$2:$F$361,F1589)</f>
        <v>37547253</v>
      </c>
      <c r="W1589" s="11">
        <f>IF(V1589&gt;0,Q1589/V1589,"")</f>
        <v>2.4376829910832624E-2</v>
      </c>
      <c r="X1589" s="1" t="s">
        <v>232</v>
      </c>
      <c r="Y1589" s="1" t="s">
        <v>166</v>
      </c>
      <c r="Z1589" s="19">
        <f>IF(U1589="","",SUMIFS(Unit_Value_Review_QC!$K$10:$K$53,Unit_Value_Review_QC!$I$10:$I$53,"PARTNER|"&amp;F1589&amp;"|"&amp;I1589))</f>
        <v>24.149636282520802</v>
      </c>
      <c r="AA1589" s="20">
        <f>IFERROR(U1589/Z1589,"")</f>
        <v>1.084606455889854</v>
      </c>
      <c r="AB1589" s="4" t="str">
        <f>IF(OR(N1589&lt;&gt;"REPORTED",U1589=""),"NOT_APPLICABLE",IF(OR(AA1589&lt;Unit_Value_Review_QC!$I$6,AA1589&gt;Unit_Value_Review_QC!$I$5),"REVIEW","WITHIN_BAND"))</f>
        <v>WITHIN_BAND</v>
      </c>
    </row>
    <row r="1590" spans="1:28">
      <c r="A1590" s="1" t="s">
        <v>1976</v>
      </c>
      <c r="B1590" s="6">
        <v>44652</v>
      </c>
      <c r="C1590" s="1">
        <v>202204</v>
      </c>
      <c r="D1590" s="1">
        <v>2022</v>
      </c>
      <c r="E1590" s="1">
        <v>4</v>
      </c>
      <c r="F1590" s="4" t="s">
        <v>271</v>
      </c>
      <c r="G1590" s="4" t="s">
        <v>273</v>
      </c>
      <c r="H1590" s="1">
        <v>696</v>
      </c>
      <c r="I1590" s="4" t="s">
        <v>322</v>
      </c>
      <c r="J1590" s="1" t="s">
        <v>323</v>
      </c>
      <c r="K1590" s="1" t="s">
        <v>383</v>
      </c>
      <c r="L1590" s="1">
        <v>3</v>
      </c>
      <c r="M1590" s="1">
        <v>1</v>
      </c>
      <c r="N1590" s="1" t="s">
        <v>384</v>
      </c>
      <c r="O1590" s="1" t="s">
        <v>385</v>
      </c>
      <c r="P1590" s="1">
        <v>0</v>
      </c>
      <c r="Q1590" s="8">
        <v>72820</v>
      </c>
      <c r="R1590" s="8">
        <v>1929</v>
      </c>
      <c r="S1590" s="8">
        <v>8698</v>
      </c>
      <c r="T1590" s="8" t="s">
        <v>386</v>
      </c>
      <c r="U1590" s="9">
        <f>IF(R1590&gt;0,Q1590/R1590,"")</f>
        <v>37.750129600829446</v>
      </c>
      <c r="V1590" s="10">
        <f>SUMIFS(fct_world_monthly!$J$2:$J$361,fct_world_monthly!$C$2:$C$361,C1590,fct_world_monthly!$F$2:$F$361,F1590)</f>
        <v>37547253</v>
      </c>
      <c r="W1590" s="11">
        <f>IF(V1590&gt;0,Q1590/V1590,"")</f>
        <v>1.9394228387360321E-3</v>
      </c>
      <c r="X1590" s="1" t="s">
        <v>232</v>
      </c>
      <c r="Y1590" s="1" t="s">
        <v>166</v>
      </c>
      <c r="Z1590" s="19">
        <f>IF(U1590="","",SUMIFS(Unit_Value_Review_QC!$K$10:$K$53,Unit_Value_Review_QC!$I$10:$I$53,"PARTNER|"&amp;F1590&amp;"|"&amp;I1590))</f>
        <v>19.130986055641273</v>
      </c>
      <c r="AA1590" s="20">
        <f>IFERROR(U1590/Z1590,"")</f>
        <v>1.9732453670205792</v>
      </c>
      <c r="AB1590" s="4" t="str">
        <f>IF(OR(N1590&lt;&gt;"REPORTED",U1590=""),"NOT_APPLICABLE",IF(OR(AA1590&lt;Unit_Value_Review_QC!$I$6,AA1590&gt;Unit_Value_Review_QC!$I$5),"REVIEW","WITHIN_BAND"))</f>
        <v>WITHIN_BAND</v>
      </c>
    </row>
    <row r="1591" spans="1:28">
      <c r="A1591" s="1" t="s">
        <v>1977</v>
      </c>
      <c r="B1591" s="6">
        <v>44652</v>
      </c>
      <c r="C1591" s="1">
        <v>202204</v>
      </c>
      <c r="D1591" s="1">
        <v>2022</v>
      </c>
      <c r="E1591" s="1">
        <v>4</v>
      </c>
      <c r="F1591" s="4" t="s">
        <v>271</v>
      </c>
      <c r="G1591" s="4" t="s">
        <v>273</v>
      </c>
      <c r="H1591" s="1">
        <v>720</v>
      </c>
      <c r="I1591" s="4" t="s">
        <v>325</v>
      </c>
      <c r="J1591" s="1" t="s">
        <v>326</v>
      </c>
      <c r="K1591" s="1" t="s">
        <v>383</v>
      </c>
      <c r="L1591" s="1">
        <v>3</v>
      </c>
      <c r="M1591" s="1">
        <v>1</v>
      </c>
      <c r="N1591" s="1" t="s">
        <v>384</v>
      </c>
      <c r="O1591" s="1" t="s">
        <v>385</v>
      </c>
      <c r="P1591" s="1">
        <v>0</v>
      </c>
      <c r="Q1591" s="8">
        <v>9272036</v>
      </c>
      <c r="R1591" s="8">
        <v>298698</v>
      </c>
      <c r="S1591" s="8">
        <v>884016</v>
      </c>
      <c r="T1591" s="8" t="s">
        <v>386</v>
      </c>
      <c r="U1591" s="9">
        <f>IF(R1591&gt;0,Q1591/R1591,"")</f>
        <v>31.0415068062056</v>
      </c>
      <c r="V1591" s="10">
        <f>SUMIFS(fct_world_monthly!$J$2:$J$361,fct_world_monthly!$C$2:$C$361,C1591,fct_world_monthly!$F$2:$F$361,F1591)</f>
        <v>37547253</v>
      </c>
      <c r="W1591" s="11">
        <f>IF(V1591&gt;0,Q1591/V1591,"")</f>
        <v>0.2469431252400808</v>
      </c>
      <c r="X1591" s="1" t="s">
        <v>232</v>
      </c>
      <c r="Y1591" s="1" t="s">
        <v>166</v>
      </c>
      <c r="Z1591" s="19">
        <f>IF(U1591="","",SUMIFS(Unit_Value_Review_QC!$K$10:$K$53,Unit_Value_Review_QC!$I$10:$I$53,"PARTNER|"&amp;F1591&amp;"|"&amp;I1591))</f>
        <v>27.635683246354834</v>
      </c>
      <c r="AA1591" s="20">
        <f>IFERROR(U1591/Z1591,"")</f>
        <v>1.1232400707986836</v>
      </c>
      <c r="AB1591" s="4" t="str">
        <f>IF(OR(N1591&lt;&gt;"REPORTED",U1591=""),"NOT_APPLICABLE",IF(OR(AA1591&lt;Unit_Value_Review_QC!$I$6,AA1591&gt;Unit_Value_Review_QC!$I$5),"REVIEW","WITHIN_BAND"))</f>
        <v>WITHIN_BAND</v>
      </c>
    </row>
    <row r="1592" spans="1:28">
      <c r="A1592" s="1" t="s">
        <v>1978</v>
      </c>
      <c r="B1592" s="6">
        <v>44652</v>
      </c>
      <c r="C1592" s="1">
        <v>202204</v>
      </c>
      <c r="D1592" s="1">
        <v>2022</v>
      </c>
      <c r="E1592" s="1">
        <v>4</v>
      </c>
      <c r="F1592" s="4" t="s">
        <v>278</v>
      </c>
      <c r="G1592" s="4" t="s">
        <v>279</v>
      </c>
      <c r="H1592" s="1">
        <v>52</v>
      </c>
      <c r="I1592" s="4" t="s">
        <v>296</v>
      </c>
      <c r="J1592" s="1" t="s">
        <v>297</v>
      </c>
      <c r="K1592" s="1" t="s">
        <v>383</v>
      </c>
      <c r="L1592" s="1">
        <v>3</v>
      </c>
      <c r="M1592" s="1">
        <v>1</v>
      </c>
      <c r="N1592" s="1" t="s">
        <v>384</v>
      </c>
      <c r="O1592" s="1" t="s">
        <v>385</v>
      </c>
      <c r="P1592" s="1">
        <v>0</v>
      </c>
      <c r="Q1592" s="8">
        <v>1947696</v>
      </c>
      <c r="R1592" s="8">
        <v>67509</v>
      </c>
      <c r="S1592" s="8">
        <v>215517</v>
      </c>
      <c r="T1592" s="8" t="s">
        <v>386</v>
      </c>
      <c r="U1592" s="9">
        <f>IF(R1592&gt;0,Q1592/R1592,"")</f>
        <v>28.850908767719858</v>
      </c>
      <c r="V1592" s="10">
        <f>SUMIFS(fct_world_monthly!$J$2:$J$361,fct_world_monthly!$C$2:$C$361,C1592,fct_world_monthly!$F$2:$F$361,F1592)</f>
        <v>23961109</v>
      </c>
      <c r="W1592" s="11">
        <f>IF(V1592&gt;0,Q1592/V1592,"")</f>
        <v>8.1285720122553598E-2</v>
      </c>
      <c r="X1592" s="1" t="s">
        <v>232</v>
      </c>
      <c r="Y1592" s="1" t="s">
        <v>166</v>
      </c>
      <c r="Z1592" s="19">
        <f>IF(U1592="","",SUMIFS(Unit_Value_Review_QC!$K$10:$K$53,Unit_Value_Review_QC!$I$10:$I$53,"PARTNER|"&amp;F1592&amp;"|"&amp;I1592))</f>
        <v>35.036766549381447</v>
      </c>
      <c r="AA1592" s="20">
        <f>IFERROR(U1592/Z1592,"")</f>
        <v>0.82344667071537181</v>
      </c>
      <c r="AB1592" s="4" t="str">
        <f>IF(OR(N1592&lt;&gt;"REPORTED",U1592=""),"NOT_APPLICABLE",IF(OR(AA1592&lt;Unit_Value_Review_QC!$I$6,AA1592&gt;Unit_Value_Review_QC!$I$5),"REVIEW","WITHIN_BAND"))</f>
        <v>WITHIN_BAND</v>
      </c>
    </row>
    <row r="1593" spans="1:28">
      <c r="A1593" s="1" t="s">
        <v>1979</v>
      </c>
      <c r="B1593" s="6">
        <v>44652</v>
      </c>
      <c r="C1593" s="1">
        <v>202204</v>
      </c>
      <c r="D1593" s="1">
        <v>2022</v>
      </c>
      <c r="E1593" s="1">
        <v>4</v>
      </c>
      <c r="F1593" s="4" t="s">
        <v>278</v>
      </c>
      <c r="G1593" s="4" t="s">
        <v>279</v>
      </c>
      <c r="H1593" s="1">
        <v>204</v>
      </c>
      <c r="I1593" s="4" t="s">
        <v>301</v>
      </c>
      <c r="J1593" s="1" t="s">
        <v>302</v>
      </c>
      <c r="K1593" s="1" t="s">
        <v>383</v>
      </c>
      <c r="L1593" s="1">
        <v>3</v>
      </c>
      <c r="M1593" s="1">
        <v>1</v>
      </c>
      <c r="N1593" s="1" t="s">
        <v>384</v>
      </c>
      <c r="O1593" s="1" t="s">
        <v>385</v>
      </c>
      <c r="P1593" s="1">
        <v>0</v>
      </c>
      <c r="Q1593" s="8">
        <v>63294</v>
      </c>
      <c r="R1593" s="8">
        <v>2178</v>
      </c>
      <c r="S1593" s="8">
        <v>8590</v>
      </c>
      <c r="T1593" s="8" t="s">
        <v>386</v>
      </c>
      <c r="U1593" s="9">
        <f>IF(R1593&gt;0,Q1593/R1593,"")</f>
        <v>29.060606060606062</v>
      </c>
      <c r="V1593" s="10">
        <f>SUMIFS(fct_world_monthly!$J$2:$J$361,fct_world_monthly!$C$2:$C$361,C1593,fct_world_monthly!$F$2:$F$361,F1593)</f>
        <v>23961109</v>
      </c>
      <c r="W1593" s="11">
        <f>IF(V1593&gt;0,Q1593/V1593,"")</f>
        <v>2.6415304900954291E-3</v>
      </c>
      <c r="X1593" s="1" t="s">
        <v>232</v>
      </c>
      <c r="Y1593" s="1" t="s">
        <v>166</v>
      </c>
      <c r="Z1593" s="19">
        <f>IF(U1593="","",SUMIFS(Unit_Value_Review_QC!$K$10:$K$53,Unit_Value_Review_QC!$I$10:$I$53,"PARTNER|"&amp;F1593&amp;"|"&amp;I1593))</f>
        <v>33.195880622110131</v>
      </c>
      <c r="AA1593" s="20">
        <f>IFERROR(U1593/Z1593,"")</f>
        <v>0.87542808071343148</v>
      </c>
      <c r="AB1593" s="4" t="str">
        <f>IF(OR(N1593&lt;&gt;"REPORTED",U1593=""),"NOT_APPLICABLE",IF(OR(AA1593&lt;Unit_Value_Review_QC!$I$6,AA1593&gt;Unit_Value_Review_QC!$I$5),"REVIEW","WITHIN_BAND"))</f>
        <v>WITHIN_BAND</v>
      </c>
    </row>
    <row r="1594" spans="1:28">
      <c r="A1594" s="1" t="s">
        <v>1980</v>
      </c>
      <c r="B1594" s="6">
        <v>44652</v>
      </c>
      <c r="C1594" s="1">
        <v>202204</v>
      </c>
      <c r="D1594" s="1">
        <v>2022</v>
      </c>
      <c r="E1594" s="1">
        <v>4</v>
      </c>
      <c r="F1594" s="4" t="s">
        <v>278</v>
      </c>
      <c r="G1594" s="4" t="s">
        <v>279</v>
      </c>
      <c r="H1594" s="1">
        <v>662</v>
      </c>
      <c r="I1594" s="4" t="s">
        <v>304</v>
      </c>
      <c r="J1594" s="1" t="s">
        <v>305</v>
      </c>
      <c r="K1594" s="1" t="s">
        <v>383</v>
      </c>
      <c r="L1594" s="1">
        <v>3</v>
      </c>
      <c r="M1594" s="1">
        <v>1</v>
      </c>
      <c r="N1594" s="1" t="s">
        <v>384</v>
      </c>
      <c r="O1594" s="1" t="s">
        <v>385</v>
      </c>
      <c r="P1594" s="1">
        <v>0</v>
      </c>
      <c r="Q1594" s="8">
        <v>586690</v>
      </c>
      <c r="R1594" s="8">
        <v>26080</v>
      </c>
      <c r="S1594" s="8">
        <v>83474</v>
      </c>
      <c r="T1594" s="8" t="s">
        <v>386</v>
      </c>
      <c r="U1594" s="9">
        <f>IF(R1594&gt;0,Q1594/R1594,"")</f>
        <v>22.495782208588956</v>
      </c>
      <c r="V1594" s="10">
        <f>SUMIFS(fct_world_monthly!$J$2:$J$361,fct_world_monthly!$C$2:$C$361,C1594,fct_world_monthly!$F$2:$F$361,F1594)</f>
        <v>23961109</v>
      </c>
      <c r="W1594" s="11">
        <f>IF(V1594&gt;0,Q1594/V1594,"")</f>
        <v>2.4485093740861493E-2</v>
      </c>
      <c r="X1594" s="1" t="s">
        <v>232</v>
      </c>
      <c r="Y1594" s="1" t="s">
        <v>166</v>
      </c>
      <c r="Z1594" s="19">
        <f>IF(U1594="","",SUMIFS(Unit_Value_Review_QC!$K$10:$K$53,Unit_Value_Review_QC!$I$10:$I$53,"PARTNER|"&amp;F1594&amp;"|"&amp;I1594))</f>
        <v>11.552282298889692</v>
      </c>
      <c r="AA1594" s="20">
        <f>IFERROR(U1594/Z1594,"")</f>
        <v>1.947301981250152</v>
      </c>
      <c r="AB1594" s="4" t="str">
        <f>IF(OR(N1594&lt;&gt;"REPORTED",U1594=""),"NOT_APPLICABLE",IF(OR(AA1594&lt;Unit_Value_Review_QC!$I$6,AA1594&gt;Unit_Value_Review_QC!$I$5),"REVIEW","WITHIN_BAND"))</f>
        <v>WITHIN_BAND</v>
      </c>
    </row>
    <row r="1595" spans="1:28">
      <c r="A1595" s="1" t="s">
        <v>1981</v>
      </c>
      <c r="B1595" s="6">
        <v>44652</v>
      </c>
      <c r="C1595" s="1">
        <v>202204</v>
      </c>
      <c r="D1595" s="1">
        <v>2022</v>
      </c>
      <c r="E1595" s="1">
        <v>4</v>
      </c>
      <c r="F1595" s="4" t="s">
        <v>278</v>
      </c>
      <c r="G1595" s="4" t="s">
        <v>279</v>
      </c>
      <c r="H1595" s="1">
        <v>664</v>
      </c>
      <c r="I1595" s="4" t="s">
        <v>307</v>
      </c>
      <c r="J1595" s="1" t="s">
        <v>308</v>
      </c>
      <c r="K1595" s="1" t="s">
        <v>383</v>
      </c>
      <c r="L1595" s="1">
        <v>3</v>
      </c>
      <c r="M1595" s="1">
        <v>1</v>
      </c>
      <c r="N1595" s="1" t="s">
        <v>384</v>
      </c>
      <c r="O1595" s="1" t="s">
        <v>385</v>
      </c>
      <c r="P1595" s="1">
        <v>0</v>
      </c>
      <c r="Q1595" s="8">
        <v>2220436</v>
      </c>
      <c r="R1595" s="8">
        <v>100878</v>
      </c>
      <c r="S1595" s="8">
        <v>367465</v>
      </c>
      <c r="T1595" s="8" t="s">
        <v>386</v>
      </c>
      <c r="U1595" s="9">
        <f>IF(R1595&gt;0,Q1595/R1595,"")</f>
        <v>22.011102519875493</v>
      </c>
      <c r="V1595" s="10">
        <f>SUMIFS(fct_world_monthly!$J$2:$J$361,fct_world_monthly!$C$2:$C$361,C1595,fct_world_monthly!$F$2:$F$361,F1595)</f>
        <v>23961109</v>
      </c>
      <c r="W1595" s="11">
        <f>IF(V1595&gt;0,Q1595/V1595,"")</f>
        <v>9.2668331837228404E-2</v>
      </c>
      <c r="X1595" s="1" t="s">
        <v>232</v>
      </c>
      <c r="Y1595" s="1" t="s">
        <v>166</v>
      </c>
      <c r="Z1595" s="19">
        <f>IF(U1595="","",SUMIFS(Unit_Value_Review_QC!$K$10:$K$53,Unit_Value_Review_QC!$I$10:$I$53,"PARTNER|"&amp;F1595&amp;"|"&amp;I1595))</f>
        <v>20.753901094655859</v>
      </c>
      <c r="AA1595" s="20">
        <f>IFERROR(U1595/Z1595,"")</f>
        <v>1.0605766318093981</v>
      </c>
      <c r="AB1595" s="4" t="str">
        <f>IF(OR(N1595&lt;&gt;"REPORTED",U1595=""),"NOT_APPLICABLE",IF(OR(AA1595&lt;Unit_Value_Review_QC!$I$6,AA1595&gt;Unit_Value_Review_QC!$I$5),"REVIEW","WITHIN_BAND"))</f>
        <v>WITHIN_BAND</v>
      </c>
    </row>
    <row r="1596" spans="1:28">
      <c r="A1596" s="1" t="s">
        <v>1982</v>
      </c>
      <c r="B1596" s="6">
        <v>44652</v>
      </c>
      <c r="C1596" s="1">
        <v>202204</v>
      </c>
      <c r="D1596" s="1">
        <v>2022</v>
      </c>
      <c r="E1596" s="1">
        <v>4</v>
      </c>
      <c r="F1596" s="4" t="s">
        <v>278</v>
      </c>
      <c r="G1596" s="4" t="s">
        <v>279</v>
      </c>
      <c r="H1596" s="1">
        <v>666</v>
      </c>
      <c r="I1596" s="4" t="s">
        <v>310</v>
      </c>
      <c r="J1596" s="1" t="s">
        <v>311</v>
      </c>
      <c r="K1596" s="1" t="s">
        <v>383</v>
      </c>
      <c r="L1596" s="1">
        <v>3</v>
      </c>
      <c r="M1596" s="1">
        <v>1</v>
      </c>
      <c r="N1596" s="1" t="s">
        <v>384</v>
      </c>
      <c r="O1596" s="1" t="s">
        <v>385</v>
      </c>
      <c r="P1596" s="1">
        <v>0</v>
      </c>
      <c r="Q1596" s="8">
        <v>6630005</v>
      </c>
      <c r="R1596" s="8">
        <v>345556</v>
      </c>
      <c r="S1596" s="8">
        <v>1267724</v>
      </c>
      <c r="T1596" s="8" t="s">
        <v>386</v>
      </c>
      <c r="U1596" s="9">
        <f>IF(R1596&gt;0,Q1596/R1596,"")</f>
        <v>19.186484969151167</v>
      </c>
      <c r="V1596" s="10">
        <f>SUMIFS(fct_world_monthly!$J$2:$J$361,fct_world_monthly!$C$2:$C$361,C1596,fct_world_monthly!$F$2:$F$361,F1596)</f>
        <v>23961109</v>
      </c>
      <c r="W1596" s="11">
        <f>IF(V1596&gt;0,Q1596/V1596,"")</f>
        <v>0.27669858686423904</v>
      </c>
      <c r="X1596" s="1" t="s">
        <v>232</v>
      </c>
      <c r="Y1596" s="1" t="s">
        <v>166</v>
      </c>
      <c r="Z1596" s="19">
        <f>IF(U1596="","",SUMIFS(Unit_Value_Review_QC!$K$10:$K$53,Unit_Value_Review_QC!$I$10:$I$53,"PARTNER|"&amp;F1596&amp;"|"&amp;I1596))</f>
        <v>16.653214733323903</v>
      </c>
      <c r="AA1596" s="20">
        <f>IFERROR(U1596/Z1596,"")</f>
        <v>1.1521189918219252</v>
      </c>
      <c r="AB1596" s="4" t="str">
        <f>IF(OR(N1596&lt;&gt;"REPORTED",U1596=""),"NOT_APPLICABLE",IF(OR(AA1596&lt;Unit_Value_Review_QC!$I$6,AA1596&gt;Unit_Value_Review_QC!$I$5),"REVIEW","WITHIN_BAND"))</f>
        <v>WITHIN_BAND</v>
      </c>
    </row>
    <row r="1597" spans="1:28">
      <c r="A1597" s="1" t="s">
        <v>1983</v>
      </c>
      <c r="B1597" s="6">
        <v>44652</v>
      </c>
      <c r="C1597" s="1">
        <v>202204</v>
      </c>
      <c r="D1597" s="1">
        <v>2022</v>
      </c>
      <c r="E1597" s="1">
        <v>4</v>
      </c>
      <c r="F1597" s="4" t="s">
        <v>278</v>
      </c>
      <c r="G1597" s="4" t="s">
        <v>279</v>
      </c>
      <c r="H1597" s="1">
        <v>669</v>
      </c>
      <c r="I1597" s="4" t="s">
        <v>313</v>
      </c>
      <c r="J1597" s="1" t="s">
        <v>314</v>
      </c>
      <c r="K1597" s="1" t="s">
        <v>383</v>
      </c>
      <c r="L1597" s="1">
        <v>3</v>
      </c>
      <c r="M1597" s="1">
        <v>1</v>
      </c>
      <c r="N1597" s="1" t="s">
        <v>384</v>
      </c>
      <c r="O1597" s="1" t="s">
        <v>385</v>
      </c>
      <c r="P1597" s="1">
        <v>0</v>
      </c>
      <c r="Q1597" s="8">
        <v>134767</v>
      </c>
      <c r="R1597" s="8">
        <v>4896</v>
      </c>
      <c r="S1597" s="8">
        <v>15851</v>
      </c>
      <c r="T1597" s="8" t="s">
        <v>386</v>
      </c>
      <c r="U1597" s="9">
        <f>IF(R1597&gt;0,Q1597/R1597,"")</f>
        <v>27.525939542483659</v>
      </c>
      <c r="V1597" s="10">
        <f>SUMIFS(fct_world_monthly!$J$2:$J$361,fct_world_monthly!$C$2:$C$361,C1597,fct_world_monthly!$F$2:$F$361,F1597)</f>
        <v>23961109</v>
      </c>
      <c r="W1597" s="11">
        <f>IF(V1597&gt;0,Q1597/V1597,"")</f>
        <v>5.6244057818859716E-3</v>
      </c>
      <c r="X1597" s="1" t="s">
        <v>232</v>
      </c>
      <c r="Y1597" s="1" t="s">
        <v>166</v>
      </c>
      <c r="Z1597" s="19">
        <f>IF(U1597="","",SUMIFS(Unit_Value_Review_QC!$K$10:$K$53,Unit_Value_Review_QC!$I$10:$I$53,"PARTNER|"&amp;F1597&amp;"|"&amp;I1597))</f>
        <v>20.668787815742178</v>
      </c>
      <c r="AA1597" s="20">
        <f>IFERROR(U1597/Z1597,"")</f>
        <v>1.3317636132254838</v>
      </c>
      <c r="AB1597" s="4" t="str">
        <f>IF(OR(N1597&lt;&gt;"REPORTED",U1597=""),"NOT_APPLICABLE",IF(OR(AA1597&lt;Unit_Value_Review_QC!$I$6,AA1597&gt;Unit_Value_Review_QC!$I$5),"REVIEW","WITHIN_BAND"))</f>
        <v>WITHIN_BAND</v>
      </c>
    </row>
    <row r="1598" spans="1:28">
      <c r="A1598" s="1" t="s">
        <v>1984</v>
      </c>
      <c r="B1598" s="6">
        <v>44652</v>
      </c>
      <c r="C1598" s="1">
        <v>202204</v>
      </c>
      <c r="D1598" s="1">
        <v>2022</v>
      </c>
      <c r="E1598" s="1">
        <v>4</v>
      </c>
      <c r="F1598" s="4" t="s">
        <v>278</v>
      </c>
      <c r="G1598" s="4" t="s">
        <v>279</v>
      </c>
      <c r="H1598" s="1">
        <v>676</v>
      </c>
      <c r="I1598" s="4" t="s">
        <v>316</v>
      </c>
      <c r="J1598" s="1" t="s">
        <v>317</v>
      </c>
      <c r="K1598" s="1" t="s">
        <v>383</v>
      </c>
      <c r="L1598" s="1">
        <v>3</v>
      </c>
      <c r="M1598" s="1">
        <v>1</v>
      </c>
      <c r="N1598" s="1" t="s">
        <v>384</v>
      </c>
      <c r="O1598" s="1" t="s">
        <v>385</v>
      </c>
      <c r="P1598" s="1">
        <v>0</v>
      </c>
      <c r="Q1598" s="8">
        <v>143714</v>
      </c>
      <c r="R1598" s="8">
        <v>7638</v>
      </c>
      <c r="S1598" s="8">
        <v>22845</v>
      </c>
      <c r="T1598" s="8" t="s">
        <v>386</v>
      </c>
      <c r="U1598" s="9">
        <f>IF(R1598&gt;0,Q1598/R1598,"")</f>
        <v>18.815658549358471</v>
      </c>
      <c r="V1598" s="10">
        <f>SUMIFS(fct_world_monthly!$J$2:$J$361,fct_world_monthly!$C$2:$C$361,C1598,fct_world_monthly!$F$2:$F$361,F1598)</f>
        <v>23961109</v>
      </c>
      <c r="W1598" s="11">
        <f>IF(V1598&gt;0,Q1598/V1598,"")</f>
        <v>5.997802522412464E-3</v>
      </c>
      <c r="X1598" s="1" t="s">
        <v>232</v>
      </c>
      <c r="Y1598" s="1" t="s">
        <v>166</v>
      </c>
      <c r="Z1598" s="19">
        <f>IF(U1598="","",SUMIFS(Unit_Value_Review_QC!$K$10:$K$53,Unit_Value_Review_QC!$I$10:$I$53,"PARTNER|"&amp;F1598&amp;"|"&amp;I1598))</f>
        <v>22.71683967704729</v>
      </c>
      <c r="AA1598" s="20">
        <f>IFERROR(U1598/Z1598,"")</f>
        <v>0.82826919663343368</v>
      </c>
      <c r="AB1598" s="4" t="str">
        <f>IF(OR(N1598&lt;&gt;"REPORTED",U1598=""),"NOT_APPLICABLE",IF(OR(AA1598&lt;Unit_Value_Review_QC!$I$6,AA1598&gt;Unit_Value_Review_QC!$I$5),"REVIEW","WITHIN_BAND"))</f>
        <v>WITHIN_BAND</v>
      </c>
    </row>
    <row r="1599" spans="1:28">
      <c r="A1599" s="1" t="s">
        <v>1985</v>
      </c>
      <c r="B1599" s="6">
        <v>44652</v>
      </c>
      <c r="C1599" s="1">
        <v>202204</v>
      </c>
      <c r="D1599" s="1">
        <v>2022</v>
      </c>
      <c r="E1599" s="1">
        <v>4</v>
      </c>
      <c r="F1599" s="4" t="s">
        <v>278</v>
      </c>
      <c r="G1599" s="4" t="s">
        <v>279</v>
      </c>
      <c r="H1599" s="1">
        <v>690</v>
      </c>
      <c r="I1599" s="4" t="s">
        <v>319</v>
      </c>
      <c r="J1599" s="1" t="s">
        <v>320</v>
      </c>
      <c r="K1599" s="1" t="s">
        <v>383</v>
      </c>
      <c r="L1599" s="1">
        <v>3</v>
      </c>
      <c r="M1599" s="1">
        <v>1</v>
      </c>
      <c r="N1599" s="1" t="s">
        <v>384</v>
      </c>
      <c r="O1599" s="1" t="s">
        <v>385</v>
      </c>
      <c r="P1599" s="1">
        <v>0</v>
      </c>
      <c r="Q1599" s="8">
        <v>838853</v>
      </c>
      <c r="R1599" s="8">
        <v>31904</v>
      </c>
      <c r="S1599" s="8">
        <v>93984</v>
      </c>
      <c r="T1599" s="8" t="s">
        <v>386</v>
      </c>
      <c r="U1599" s="9">
        <f>IF(R1599&gt;0,Q1599/R1599,"")</f>
        <v>26.293035356068206</v>
      </c>
      <c r="V1599" s="10">
        <f>SUMIFS(fct_world_monthly!$J$2:$J$361,fct_world_monthly!$C$2:$C$361,C1599,fct_world_monthly!$F$2:$F$361,F1599)</f>
        <v>23961109</v>
      </c>
      <c r="W1599" s="11">
        <f>IF(V1599&gt;0,Q1599/V1599,"")</f>
        <v>3.5008938860050257E-2</v>
      </c>
      <c r="X1599" s="1" t="s">
        <v>232</v>
      </c>
      <c r="Y1599" s="1" t="s">
        <v>166</v>
      </c>
      <c r="Z1599" s="19">
        <f>IF(U1599="","",SUMIFS(Unit_Value_Review_QC!$K$10:$K$53,Unit_Value_Review_QC!$I$10:$I$53,"PARTNER|"&amp;F1599&amp;"|"&amp;I1599))</f>
        <v>28.158453665195097</v>
      </c>
      <c r="AA1599" s="20">
        <f>IFERROR(U1599/Z1599,"")</f>
        <v>0.93375281429489088</v>
      </c>
      <c r="AB1599" s="4" t="str">
        <f>IF(OR(N1599&lt;&gt;"REPORTED",U1599=""),"NOT_APPLICABLE",IF(OR(AA1599&lt;Unit_Value_Review_QC!$I$6,AA1599&gt;Unit_Value_Review_QC!$I$5),"REVIEW","WITHIN_BAND"))</f>
        <v>WITHIN_BAND</v>
      </c>
    </row>
    <row r="1600" spans="1:28">
      <c r="A1600" s="1" t="s">
        <v>1986</v>
      </c>
      <c r="B1600" s="6">
        <v>44652</v>
      </c>
      <c r="C1600" s="1">
        <v>202204</v>
      </c>
      <c r="D1600" s="1">
        <v>2022</v>
      </c>
      <c r="E1600" s="1">
        <v>4</v>
      </c>
      <c r="F1600" s="4" t="s">
        <v>278</v>
      </c>
      <c r="G1600" s="4" t="s">
        <v>279</v>
      </c>
      <c r="H1600" s="1">
        <v>696</v>
      </c>
      <c r="I1600" s="4" t="s">
        <v>322</v>
      </c>
      <c r="J1600" s="1" t="s">
        <v>323</v>
      </c>
      <c r="K1600" s="1" t="s">
        <v>383</v>
      </c>
      <c r="L1600" s="1">
        <v>3</v>
      </c>
      <c r="M1600" s="1">
        <v>1</v>
      </c>
      <c r="N1600" s="1" t="s">
        <v>384</v>
      </c>
      <c r="O1600" s="1" t="s">
        <v>385</v>
      </c>
      <c r="P1600" s="1">
        <v>0</v>
      </c>
      <c r="Q1600" s="8">
        <v>1297116</v>
      </c>
      <c r="R1600" s="8">
        <v>43156</v>
      </c>
      <c r="S1600" s="8">
        <v>140293</v>
      </c>
      <c r="T1600" s="8" t="s">
        <v>386</v>
      </c>
      <c r="U1600" s="9">
        <f>IF(R1600&gt;0,Q1600/R1600,"")</f>
        <v>30.056446380572805</v>
      </c>
      <c r="V1600" s="10">
        <f>SUMIFS(fct_world_monthly!$J$2:$J$361,fct_world_monthly!$C$2:$C$361,C1600,fct_world_monthly!$F$2:$F$361,F1600)</f>
        <v>23961109</v>
      </c>
      <c r="W1600" s="11">
        <f>IF(V1600&gt;0,Q1600/V1600,"")</f>
        <v>5.4134222251566069E-2</v>
      </c>
      <c r="X1600" s="1" t="s">
        <v>232</v>
      </c>
      <c r="Y1600" s="1" t="s">
        <v>166</v>
      </c>
      <c r="Z1600" s="19">
        <f>IF(U1600="","",SUMIFS(Unit_Value_Review_QC!$K$10:$K$53,Unit_Value_Review_QC!$I$10:$I$53,"PARTNER|"&amp;F1600&amp;"|"&amp;I1600))</f>
        <v>25.266638688646662</v>
      </c>
      <c r="AA1600" s="20">
        <f>IFERROR(U1600/Z1600,"")</f>
        <v>1.1895704351872654</v>
      </c>
      <c r="AB1600" s="4" t="str">
        <f>IF(OR(N1600&lt;&gt;"REPORTED",U1600=""),"NOT_APPLICABLE",IF(OR(AA1600&lt;Unit_Value_Review_QC!$I$6,AA1600&gt;Unit_Value_Review_QC!$I$5),"REVIEW","WITHIN_BAND"))</f>
        <v>WITHIN_BAND</v>
      </c>
    </row>
    <row r="1601" spans="1:28">
      <c r="A1601" s="1" t="s">
        <v>1987</v>
      </c>
      <c r="B1601" s="6">
        <v>44652</v>
      </c>
      <c r="C1601" s="1">
        <v>202204</v>
      </c>
      <c r="D1601" s="1">
        <v>2022</v>
      </c>
      <c r="E1601" s="1">
        <v>4</v>
      </c>
      <c r="F1601" s="4" t="s">
        <v>278</v>
      </c>
      <c r="G1601" s="4" t="s">
        <v>279</v>
      </c>
      <c r="H1601" s="1">
        <v>720</v>
      </c>
      <c r="I1601" s="4" t="s">
        <v>325</v>
      </c>
      <c r="J1601" s="1" t="s">
        <v>326</v>
      </c>
      <c r="K1601" s="1" t="s">
        <v>383</v>
      </c>
      <c r="L1601" s="1">
        <v>3</v>
      </c>
      <c r="M1601" s="1">
        <v>1</v>
      </c>
      <c r="N1601" s="1" t="s">
        <v>384</v>
      </c>
      <c r="O1601" s="1" t="s">
        <v>385</v>
      </c>
      <c r="P1601" s="1">
        <v>0</v>
      </c>
      <c r="Q1601" s="8">
        <v>1215222</v>
      </c>
      <c r="R1601" s="8">
        <v>41833</v>
      </c>
      <c r="S1601" s="8">
        <v>146586</v>
      </c>
      <c r="T1601" s="8" t="s">
        <v>386</v>
      </c>
      <c r="U1601" s="9">
        <f>IF(R1601&gt;0,Q1601/R1601,"")</f>
        <v>29.049362943131023</v>
      </c>
      <c r="V1601" s="10">
        <f>SUMIFS(fct_world_monthly!$J$2:$J$361,fct_world_monthly!$C$2:$C$361,C1601,fct_world_monthly!$F$2:$F$361,F1601)</f>
        <v>23961109</v>
      </c>
      <c r="W1601" s="11">
        <f>IF(V1601&gt;0,Q1601/V1601,"")</f>
        <v>5.0716433867898182E-2</v>
      </c>
      <c r="X1601" s="1" t="s">
        <v>232</v>
      </c>
      <c r="Y1601" s="1" t="s">
        <v>166</v>
      </c>
      <c r="Z1601" s="19">
        <f>IF(U1601="","",SUMIFS(Unit_Value_Review_QC!$K$10:$K$53,Unit_Value_Review_QC!$I$10:$I$53,"PARTNER|"&amp;F1601&amp;"|"&amp;I1601))</f>
        <v>23.211497613909994</v>
      </c>
      <c r="AA1601" s="20">
        <f>IFERROR(U1601/Z1601,"")</f>
        <v>1.2515074824694878</v>
      </c>
      <c r="AB1601" s="4" t="str">
        <f>IF(OR(N1601&lt;&gt;"REPORTED",U1601=""),"NOT_APPLICABLE",IF(OR(AA1601&lt;Unit_Value_Review_QC!$I$6,AA1601&gt;Unit_Value_Review_QC!$I$5),"REVIEW","WITHIN_BAND"))</f>
        <v>WITHIN_BAND</v>
      </c>
    </row>
    <row r="1602" spans="1:28">
      <c r="A1602" s="1" t="s">
        <v>1988</v>
      </c>
      <c r="B1602" s="6">
        <v>44682</v>
      </c>
      <c r="C1602" s="1">
        <v>202205</v>
      </c>
      <c r="D1602" s="1">
        <v>2022</v>
      </c>
      <c r="E1602" s="1">
        <v>5</v>
      </c>
      <c r="F1602" s="4" t="s">
        <v>256</v>
      </c>
      <c r="G1602" s="4" t="s">
        <v>258</v>
      </c>
      <c r="H1602" s="1">
        <v>52</v>
      </c>
      <c r="I1602" s="4" t="s">
        <v>296</v>
      </c>
      <c r="J1602" s="1" t="s">
        <v>297</v>
      </c>
      <c r="K1602" s="1" t="s">
        <v>383</v>
      </c>
      <c r="L1602" s="1">
        <v>3</v>
      </c>
      <c r="M1602" s="1">
        <v>1</v>
      </c>
      <c r="N1602" s="1" t="s">
        <v>384</v>
      </c>
      <c r="O1602" s="1" t="s">
        <v>385</v>
      </c>
      <c r="P1602" s="1">
        <v>0</v>
      </c>
      <c r="Q1602" s="8">
        <v>18318836</v>
      </c>
      <c r="R1602" s="8">
        <v>783279</v>
      </c>
      <c r="S1602" s="8">
        <v>4444440</v>
      </c>
      <c r="T1602" s="8" t="s">
        <v>386</v>
      </c>
      <c r="U1602" s="9">
        <f>IF(R1602&gt;0,Q1602/R1602,"")</f>
        <v>23.387370272916801</v>
      </c>
      <c r="V1602" s="10">
        <f>SUMIFS(fct_world_monthly!$J$2:$J$361,fct_world_monthly!$C$2:$C$361,C1602,fct_world_monthly!$F$2:$F$361,F1602)</f>
        <v>161047652</v>
      </c>
      <c r="W1602" s="11">
        <f>IF(V1602&gt;0,Q1602/V1602,"")</f>
        <v>0.11374792350279034</v>
      </c>
      <c r="X1602" s="1" t="s">
        <v>232</v>
      </c>
      <c r="Y1602" s="1" t="s">
        <v>166</v>
      </c>
      <c r="Z1602" s="19">
        <f>IF(U1602="","",SUMIFS(Unit_Value_Review_QC!$K$10:$K$53,Unit_Value_Review_QC!$I$10:$I$53,"PARTNER|"&amp;F1602&amp;"|"&amp;I1602))</f>
        <v>20.461444760337919</v>
      </c>
      <c r="AA1602" s="20">
        <f>IFERROR(U1602/Z1602,"")</f>
        <v>1.1429970144752652</v>
      </c>
      <c r="AB1602" s="4" t="str">
        <f>IF(OR(N1602&lt;&gt;"REPORTED",U1602=""),"NOT_APPLICABLE",IF(OR(AA1602&lt;Unit_Value_Review_QC!$I$6,AA1602&gt;Unit_Value_Review_QC!$I$5),"REVIEW","WITHIN_BAND"))</f>
        <v>WITHIN_BAND</v>
      </c>
    </row>
    <row r="1603" spans="1:28">
      <c r="A1603" s="1" t="s">
        <v>1989</v>
      </c>
      <c r="B1603" s="6">
        <v>44682</v>
      </c>
      <c r="C1603" s="1">
        <v>202205</v>
      </c>
      <c r="D1603" s="1">
        <v>2022</v>
      </c>
      <c r="E1603" s="1">
        <v>5</v>
      </c>
      <c r="F1603" s="4" t="s">
        <v>256</v>
      </c>
      <c r="G1603" s="4" t="s">
        <v>258</v>
      </c>
      <c r="H1603" s="1">
        <v>204</v>
      </c>
      <c r="I1603" s="4" t="s">
        <v>301</v>
      </c>
      <c r="J1603" s="1" t="s">
        <v>302</v>
      </c>
      <c r="K1603" s="1" t="s">
        <v>383</v>
      </c>
      <c r="L1603" s="1">
        <v>3</v>
      </c>
      <c r="M1603" s="1">
        <v>1</v>
      </c>
      <c r="N1603" s="1" t="s">
        <v>384</v>
      </c>
      <c r="O1603" s="1" t="s">
        <v>385</v>
      </c>
      <c r="P1603" s="1">
        <v>0</v>
      </c>
      <c r="Q1603" s="8">
        <v>1227400</v>
      </c>
      <c r="R1603" s="8">
        <v>190003</v>
      </c>
      <c r="S1603" s="8">
        <v>1386381</v>
      </c>
      <c r="T1603" s="8" t="s">
        <v>386</v>
      </c>
      <c r="U1603" s="9">
        <f>IF(R1603&gt;0,Q1603/R1603,"")</f>
        <v>6.459898001610501</v>
      </c>
      <c r="V1603" s="10">
        <f>SUMIFS(fct_world_monthly!$J$2:$J$361,fct_world_monthly!$C$2:$C$361,C1603,fct_world_monthly!$F$2:$F$361,F1603)</f>
        <v>161047652</v>
      </c>
      <c r="W1603" s="11">
        <f>IF(V1603&gt;0,Q1603/V1603,"")</f>
        <v>7.6213467551827455E-3</v>
      </c>
      <c r="X1603" s="1" t="s">
        <v>232</v>
      </c>
      <c r="Y1603" s="1" t="s">
        <v>166</v>
      </c>
      <c r="Z1603" s="19">
        <f>IF(U1603="","",SUMIFS(Unit_Value_Review_QC!$K$10:$K$53,Unit_Value_Review_QC!$I$10:$I$53,"PARTNER|"&amp;F1603&amp;"|"&amp;I1603))</f>
        <v>7.8392981154747989</v>
      </c>
      <c r="AA1603" s="20">
        <f>IFERROR(U1603/Z1603,"")</f>
        <v>0.82404035494691064</v>
      </c>
      <c r="AB1603" s="4" t="str">
        <f>IF(OR(N1603&lt;&gt;"REPORTED",U1603=""),"NOT_APPLICABLE",IF(OR(AA1603&lt;Unit_Value_Review_QC!$I$6,AA1603&gt;Unit_Value_Review_QC!$I$5),"REVIEW","WITHIN_BAND"))</f>
        <v>WITHIN_BAND</v>
      </c>
    </row>
    <row r="1604" spans="1:28">
      <c r="A1604" s="1" t="s">
        <v>1990</v>
      </c>
      <c r="B1604" s="6">
        <v>44682</v>
      </c>
      <c r="C1604" s="1">
        <v>202205</v>
      </c>
      <c r="D1604" s="1">
        <v>2022</v>
      </c>
      <c r="E1604" s="1">
        <v>5</v>
      </c>
      <c r="F1604" s="4" t="s">
        <v>256</v>
      </c>
      <c r="G1604" s="4" t="s">
        <v>258</v>
      </c>
      <c r="H1604" s="1">
        <v>662</v>
      </c>
      <c r="I1604" s="4" t="s">
        <v>304</v>
      </c>
      <c r="J1604" s="1" t="s">
        <v>305</v>
      </c>
      <c r="K1604" s="1" t="s">
        <v>383</v>
      </c>
      <c r="L1604" s="1">
        <v>3</v>
      </c>
      <c r="M1604" s="1">
        <v>1</v>
      </c>
      <c r="N1604" s="1" t="s">
        <v>384</v>
      </c>
      <c r="O1604" s="1" t="s">
        <v>385</v>
      </c>
      <c r="P1604" s="1">
        <v>0</v>
      </c>
      <c r="Q1604" s="8">
        <v>5535006</v>
      </c>
      <c r="R1604" s="8">
        <v>521735</v>
      </c>
      <c r="S1604" s="8">
        <v>1997971</v>
      </c>
      <c r="T1604" s="8" t="s">
        <v>386</v>
      </c>
      <c r="U1604" s="9">
        <f>IF(R1604&gt;0,Q1604/R1604,"")</f>
        <v>10.608845486693436</v>
      </c>
      <c r="V1604" s="10">
        <f>SUMIFS(fct_world_monthly!$J$2:$J$361,fct_world_monthly!$C$2:$C$361,C1604,fct_world_monthly!$F$2:$F$361,F1604)</f>
        <v>161047652</v>
      </c>
      <c r="W1604" s="11">
        <f>IF(V1604&gt;0,Q1604/V1604,"")</f>
        <v>3.4368746959440304E-2</v>
      </c>
      <c r="X1604" s="1" t="s">
        <v>232</v>
      </c>
      <c r="Y1604" s="1" t="s">
        <v>166</v>
      </c>
      <c r="Z1604" s="19">
        <f>IF(U1604="","",SUMIFS(Unit_Value_Review_QC!$K$10:$K$53,Unit_Value_Review_QC!$I$10:$I$53,"PARTNER|"&amp;F1604&amp;"|"&amp;I1604))</f>
        <v>10.235891461787936</v>
      </c>
      <c r="AA1604" s="20">
        <f>IFERROR(U1604/Z1604,"")</f>
        <v>1.0364359104722622</v>
      </c>
      <c r="AB1604" s="4" t="str">
        <f>IF(OR(N1604&lt;&gt;"REPORTED",U1604=""),"NOT_APPLICABLE",IF(OR(AA1604&lt;Unit_Value_Review_QC!$I$6,AA1604&gt;Unit_Value_Review_QC!$I$5),"REVIEW","WITHIN_BAND"))</f>
        <v>WITHIN_BAND</v>
      </c>
    </row>
    <row r="1605" spans="1:28">
      <c r="A1605" s="1" t="s">
        <v>1991</v>
      </c>
      <c r="B1605" s="6">
        <v>44682</v>
      </c>
      <c r="C1605" s="1">
        <v>202205</v>
      </c>
      <c r="D1605" s="1">
        <v>2022</v>
      </c>
      <c r="E1605" s="1">
        <v>5</v>
      </c>
      <c r="F1605" s="4" t="s">
        <v>256</v>
      </c>
      <c r="G1605" s="4" t="s">
        <v>258</v>
      </c>
      <c r="H1605" s="1">
        <v>664</v>
      </c>
      <c r="I1605" s="4" t="s">
        <v>307</v>
      </c>
      <c r="J1605" s="1" t="s">
        <v>308</v>
      </c>
      <c r="K1605" s="1" t="s">
        <v>383</v>
      </c>
      <c r="L1605" s="1">
        <v>3</v>
      </c>
      <c r="M1605" s="1">
        <v>1</v>
      </c>
      <c r="N1605" s="1" t="s">
        <v>384</v>
      </c>
      <c r="O1605" s="1" t="s">
        <v>385</v>
      </c>
      <c r="P1605" s="1">
        <v>0</v>
      </c>
      <c r="Q1605" s="8">
        <v>12915392</v>
      </c>
      <c r="R1605" s="8">
        <v>850570</v>
      </c>
      <c r="S1605" s="8">
        <v>5891301</v>
      </c>
      <c r="T1605" s="8" t="s">
        <v>386</v>
      </c>
      <c r="U1605" s="9">
        <f>IF(R1605&gt;0,Q1605/R1605,"")</f>
        <v>15.184396345979755</v>
      </c>
      <c r="V1605" s="10">
        <f>SUMIFS(fct_world_monthly!$J$2:$J$361,fct_world_monthly!$C$2:$C$361,C1605,fct_world_monthly!$F$2:$F$361,F1605)</f>
        <v>161047652</v>
      </c>
      <c r="W1605" s="11">
        <f>IF(V1605&gt;0,Q1605/V1605,"")</f>
        <v>8.0196090036755083E-2</v>
      </c>
      <c r="X1605" s="1" t="s">
        <v>232</v>
      </c>
      <c r="Y1605" s="1" t="s">
        <v>166</v>
      </c>
      <c r="Z1605" s="19">
        <f>IF(U1605="","",SUMIFS(Unit_Value_Review_QC!$K$10:$K$53,Unit_Value_Review_QC!$I$10:$I$53,"PARTNER|"&amp;F1605&amp;"|"&amp;I1605))</f>
        <v>13.594059812928137</v>
      </c>
      <c r="AA1605" s="20">
        <f>IFERROR(U1605/Z1605,"")</f>
        <v>1.1169876074503648</v>
      </c>
      <c r="AB1605" s="4" t="str">
        <f>IF(OR(N1605&lt;&gt;"REPORTED",U1605=""),"NOT_APPLICABLE",IF(OR(AA1605&lt;Unit_Value_Review_QC!$I$6,AA1605&gt;Unit_Value_Review_QC!$I$5),"REVIEW","WITHIN_BAND"))</f>
        <v>WITHIN_BAND</v>
      </c>
    </row>
    <row r="1606" spans="1:28">
      <c r="A1606" s="1" t="s">
        <v>1992</v>
      </c>
      <c r="B1606" s="6">
        <v>44682</v>
      </c>
      <c r="C1606" s="1">
        <v>202205</v>
      </c>
      <c r="D1606" s="1">
        <v>2022</v>
      </c>
      <c r="E1606" s="1">
        <v>5</v>
      </c>
      <c r="F1606" s="4" t="s">
        <v>256</v>
      </c>
      <c r="G1606" s="4" t="s">
        <v>258</v>
      </c>
      <c r="H1606" s="1">
        <v>666</v>
      </c>
      <c r="I1606" s="4" t="s">
        <v>310</v>
      </c>
      <c r="J1606" s="1" t="s">
        <v>311</v>
      </c>
      <c r="K1606" s="1" t="s">
        <v>383</v>
      </c>
      <c r="L1606" s="1">
        <v>3</v>
      </c>
      <c r="M1606" s="1">
        <v>1</v>
      </c>
      <c r="N1606" s="1" t="s">
        <v>384</v>
      </c>
      <c r="O1606" s="1" t="s">
        <v>385</v>
      </c>
      <c r="P1606" s="1">
        <v>0</v>
      </c>
      <c r="Q1606" s="8">
        <v>54756454</v>
      </c>
      <c r="R1606" s="8">
        <v>4841054</v>
      </c>
      <c r="S1606" s="8">
        <v>30970441</v>
      </c>
      <c r="T1606" s="8" t="s">
        <v>386</v>
      </c>
      <c r="U1606" s="9">
        <f>IF(R1606&gt;0,Q1606/R1606,"")</f>
        <v>11.310853793409452</v>
      </c>
      <c r="V1606" s="10">
        <f>SUMIFS(fct_world_monthly!$J$2:$J$361,fct_world_monthly!$C$2:$C$361,C1606,fct_world_monthly!$F$2:$F$361,F1606)</f>
        <v>161047652</v>
      </c>
      <c r="W1606" s="11">
        <f>IF(V1606&gt;0,Q1606/V1606,"")</f>
        <v>0.34000156674125248</v>
      </c>
      <c r="X1606" s="1" t="s">
        <v>232</v>
      </c>
      <c r="Y1606" s="1" t="s">
        <v>166</v>
      </c>
      <c r="Z1606" s="19">
        <f>IF(U1606="","",SUMIFS(Unit_Value_Review_QC!$K$10:$K$53,Unit_Value_Review_QC!$I$10:$I$53,"PARTNER|"&amp;F1606&amp;"|"&amp;I1606))</f>
        <v>10.323147527272614</v>
      </c>
      <c r="AA1606" s="20">
        <f>IFERROR(U1606/Z1606,"")</f>
        <v>1.0956787901681564</v>
      </c>
      <c r="AB1606" s="4" t="str">
        <f>IF(OR(N1606&lt;&gt;"REPORTED",U1606=""),"NOT_APPLICABLE",IF(OR(AA1606&lt;Unit_Value_Review_QC!$I$6,AA1606&gt;Unit_Value_Review_QC!$I$5),"REVIEW","WITHIN_BAND"))</f>
        <v>WITHIN_BAND</v>
      </c>
    </row>
    <row r="1607" spans="1:28">
      <c r="A1607" s="1" t="s">
        <v>1993</v>
      </c>
      <c r="B1607" s="6">
        <v>44682</v>
      </c>
      <c r="C1607" s="1">
        <v>202205</v>
      </c>
      <c r="D1607" s="1">
        <v>2022</v>
      </c>
      <c r="E1607" s="1">
        <v>5</v>
      </c>
      <c r="F1607" s="4" t="s">
        <v>256</v>
      </c>
      <c r="G1607" s="4" t="s">
        <v>258</v>
      </c>
      <c r="H1607" s="1">
        <v>669</v>
      </c>
      <c r="I1607" s="4" t="s">
        <v>313</v>
      </c>
      <c r="J1607" s="1" t="s">
        <v>314</v>
      </c>
      <c r="K1607" s="1" t="s">
        <v>383</v>
      </c>
      <c r="L1607" s="1">
        <v>3</v>
      </c>
      <c r="M1607" s="1">
        <v>1</v>
      </c>
      <c r="N1607" s="1" t="s">
        <v>384</v>
      </c>
      <c r="O1607" s="1" t="s">
        <v>385</v>
      </c>
      <c r="P1607" s="1">
        <v>0</v>
      </c>
      <c r="Q1607" s="8">
        <v>2739390</v>
      </c>
      <c r="R1607" s="8">
        <v>154511</v>
      </c>
      <c r="S1607" s="8">
        <v>1004329</v>
      </c>
      <c r="T1607" s="8" t="s">
        <v>386</v>
      </c>
      <c r="U1607" s="9">
        <f>IF(R1607&gt;0,Q1607/R1607,"")</f>
        <v>17.72941732303849</v>
      </c>
      <c r="V1607" s="10">
        <f>SUMIFS(fct_world_monthly!$J$2:$J$361,fct_world_monthly!$C$2:$C$361,C1607,fct_world_monthly!$F$2:$F$361,F1607)</f>
        <v>161047652</v>
      </c>
      <c r="W1607" s="11">
        <f>IF(V1607&gt;0,Q1607/V1607,"")</f>
        <v>1.7009810239270052E-2</v>
      </c>
      <c r="X1607" s="1" t="s">
        <v>232</v>
      </c>
      <c r="Y1607" s="1" t="s">
        <v>166</v>
      </c>
      <c r="Z1607" s="19">
        <f>IF(U1607="","",SUMIFS(Unit_Value_Review_QC!$K$10:$K$53,Unit_Value_Review_QC!$I$10:$I$53,"PARTNER|"&amp;F1607&amp;"|"&amp;I1607))</f>
        <v>13.552232139720488</v>
      </c>
      <c r="AA1607" s="20">
        <f>IFERROR(U1607/Z1607,"")</f>
        <v>1.3082285737325154</v>
      </c>
      <c r="AB1607" s="4" t="str">
        <f>IF(OR(N1607&lt;&gt;"REPORTED",U1607=""),"NOT_APPLICABLE",IF(OR(AA1607&lt;Unit_Value_Review_QC!$I$6,AA1607&gt;Unit_Value_Review_QC!$I$5),"REVIEW","WITHIN_BAND"))</f>
        <v>WITHIN_BAND</v>
      </c>
    </row>
    <row r="1608" spans="1:28">
      <c r="A1608" s="1" t="s">
        <v>1994</v>
      </c>
      <c r="B1608" s="6">
        <v>44682</v>
      </c>
      <c r="C1608" s="1">
        <v>202205</v>
      </c>
      <c r="D1608" s="1">
        <v>2022</v>
      </c>
      <c r="E1608" s="1">
        <v>5</v>
      </c>
      <c r="F1608" s="4" t="s">
        <v>256</v>
      </c>
      <c r="G1608" s="4" t="s">
        <v>258</v>
      </c>
      <c r="H1608" s="1">
        <v>676</v>
      </c>
      <c r="I1608" s="4" t="s">
        <v>316</v>
      </c>
      <c r="J1608" s="1" t="s">
        <v>317</v>
      </c>
      <c r="K1608" s="1" t="s">
        <v>383</v>
      </c>
      <c r="L1608" s="1">
        <v>3</v>
      </c>
      <c r="M1608" s="1">
        <v>1</v>
      </c>
      <c r="N1608" s="1" t="s">
        <v>384</v>
      </c>
      <c r="O1608" s="1" t="s">
        <v>385</v>
      </c>
      <c r="P1608" s="1">
        <v>0</v>
      </c>
      <c r="Q1608" s="8">
        <v>182972</v>
      </c>
      <c r="R1608" s="8">
        <v>9653</v>
      </c>
      <c r="S1608" s="8">
        <v>60435</v>
      </c>
      <c r="T1608" s="8" t="s">
        <v>386</v>
      </c>
      <c r="U1608" s="9">
        <f>IF(R1608&gt;0,Q1608/R1608,"")</f>
        <v>18.954936289236507</v>
      </c>
      <c r="V1608" s="10">
        <f>SUMIFS(fct_world_monthly!$J$2:$J$361,fct_world_monthly!$C$2:$C$361,C1608,fct_world_monthly!$F$2:$F$361,F1608)</f>
        <v>161047652</v>
      </c>
      <c r="W1608" s="11">
        <f>IF(V1608&gt;0,Q1608/V1608,"")</f>
        <v>1.1361357817250264E-3</v>
      </c>
      <c r="X1608" s="1" t="s">
        <v>232</v>
      </c>
      <c r="Y1608" s="1" t="s">
        <v>166</v>
      </c>
      <c r="Z1608" s="19">
        <f>IF(U1608="","",SUMIFS(Unit_Value_Review_QC!$K$10:$K$53,Unit_Value_Review_QC!$I$10:$I$53,"PARTNER|"&amp;F1608&amp;"|"&amp;I1608))</f>
        <v>16.294942108470444</v>
      </c>
      <c r="AA1608" s="20">
        <f>IFERROR(U1608/Z1608,"")</f>
        <v>1.163240480577304</v>
      </c>
      <c r="AB1608" s="4" t="str">
        <f>IF(OR(N1608&lt;&gt;"REPORTED",U1608=""),"NOT_APPLICABLE",IF(OR(AA1608&lt;Unit_Value_Review_QC!$I$6,AA1608&gt;Unit_Value_Review_QC!$I$5),"REVIEW","WITHIN_BAND"))</f>
        <v>WITHIN_BAND</v>
      </c>
    </row>
    <row r="1609" spans="1:28">
      <c r="A1609" s="1" t="s">
        <v>1995</v>
      </c>
      <c r="B1609" s="6">
        <v>44682</v>
      </c>
      <c r="C1609" s="1">
        <v>202205</v>
      </c>
      <c r="D1609" s="1">
        <v>2022</v>
      </c>
      <c r="E1609" s="1">
        <v>5</v>
      </c>
      <c r="F1609" s="4" t="s">
        <v>256</v>
      </c>
      <c r="G1609" s="4" t="s">
        <v>258</v>
      </c>
      <c r="H1609" s="1">
        <v>690</v>
      </c>
      <c r="I1609" s="4" t="s">
        <v>319</v>
      </c>
      <c r="J1609" s="1" t="s">
        <v>320</v>
      </c>
      <c r="K1609" s="1" t="s">
        <v>383</v>
      </c>
      <c r="L1609" s="1">
        <v>3</v>
      </c>
      <c r="M1609" s="1">
        <v>1</v>
      </c>
      <c r="N1609" s="1" t="s">
        <v>384</v>
      </c>
      <c r="O1609" s="1" t="s">
        <v>385</v>
      </c>
      <c r="P1609" s="1">
        <v>0</v>
      </c>
      <c r="Q1609" s="8">
        <v>2119060</v>
      </c>
      <c r="R1609" s="8">
        <v>102546</v>
      </c>
      <c r="S1609" s="8">
        <v>559828</v>
      </c>
      <c r="T1609" s="8" t="s">
        <v>386</v>
      </c>
      <c r="U1609" s="9">
        <f>IF(R1609&gt;0,Q1609/R1609,"")</f>
        <v>20.66448228112262</v>
      </c>
      <c r="V1609" s="10">
        <f>SUMIFS(fct_world_monthly!$J$2:$J$361,fct_world_monthly!$C$2:$C$361,C1609,fct_world_monthly!$F$2:$F$361,F1609)</f>
        <v>161047652</v>
      </c>
      <c r="W1609" s="11">
        <f>IF(V1609&gt;0,Q1609/V1609,"")</f>
        <v>1.3157968922142374E-2</v>
      </c>
      <c r="X1609" s="1" t="s">
        <v>232</v>
      </c>
      <c r="Y1609" s="1" t="s">
        <v>166</v>
      </c>
      <c r="Z1609" s="19">
        <f>IF(U1609="","",SUMIFS(Unit_Value_Review_QC!$K$10:$K$53,Unit_Value_Review_QC!$I$10:$I$53,"PARTNER|"&amp;F1609&amp;"|"&amp;I1609))</f>
        <v>21.029827109089425</v>
      </c>
      <c r="AA1609" s="20">
        <f>IFERROR(U1609/Z1609,"")</f>
        <v>0.98262730235148266</v>
      </c>
      <c r="AB1609" s="4" t="str">
        <f>IF(OR(N1609&lt;&gt;"REPORTED",U1609=""),"NOT_APPLICABLE",IF(OR(AA1609&lt;Unit_Value_Review_QC!$I$6,AA1609&gt;Unit_Value_Review_QC!$I$5),"REVIEW","WITHIN_BAND"))</f>
        <v>WITHIN_BAND</v>
      </c>
    </row>
    <row r="1610" spans="1:28">
      <c r="A1610" s="1" t="s">
        <v>1996</v>
      </c>
      <c r="B1610" s="6">
        <v>44682</v>
      </c>
      <c r="C1610" s="1">
        <v>202205</v>
      </c>
      <c r="D1610" s="1">
        <v>2022</v>
      </c>
      <c r="E1610" s="1">
        <v>5</v>
      </c>
      <c r="F1610" s="4" t="s">
        <v>256</v>
      </c>
      <c r="G1610" s="4" t="s">
        <v>258</v>
      </c>
      <c r="H1610" s="1">
        <v>696</v>
      </c>
      <c r="I1610" s="4" t="s">
        <v>322</v>
      </c>
      <c r="J1610" s="1" t="s">
        <v>323</v>
      </c>
      <c r="K1610" s="1" t="s">
        <v>383</v>
      </c>
      <c r="L1610" s="1">
        <v>3</v>
      </c>
      <c r="M1610" s="1">
        <v>1</v>
      </c>
      <c r="N1610" s="1" t="s">
        <v>384</v>
      </c>
      <c r="O1610" s="1" t="s">
        <v>385</v>
      </c>
      <c r="P1610" s="1">
        <v>0</v>
      </c>
      <c r="Q1610" s="8">
        <v>1463737</v>
      </c>
      <c r="R1610" s="8">
        <v>68528</v>
      </c>
      <c r="S1610" s="8">
        <v>402328</v>
      </c>
      <c r="T1610" s="8" t="s">
        <v>386</v>
      </c>
      <c r="U1610" s="9">
        <f>IF(R1610&gt;0,Q1610/R1610,"")</f>
        <v>21.359692388512723</v>
      </c>
      <c r="V1610" s="10">
        <f>SUMIFS(fct_world_monthly!$J$2:$J$361,fct_world_monthly!$C$2:$C$361,C1610,fct_world_monthly!$F$2:$F$361,F1610)</f>
        <v>161047652</v>
      </c>
      <c r="W1610" s="11">
        <f>IF(V1610&gt;0,Q1610/V1610,"")</f>
        <v>9.0888440894499965E-3</v>
      </c>
      <c r="X1610" s="1" t="s">
        <v>232</v>
      </c>
      <c r="Y1610" s="1" t="s">
        <v>166</v>
      </c>
      <c r="Z1610" s="19">
        <f>IF(U1610="","",SUMIFS(Unit_Value_Review_QC!$K$10:$K$53,Unit_Value_Review_QC!$I$10:$I$53,"PARTNER|"&amp;F1610&amp;"|"&amp;I1610))</f>
        <v>18.09118149032647</v>
      </c>
      <c r="AA1610" s="20">
        <f>IFERROR(U1610/Z1610,"")</f>
        <v>1.1806687363085688</v>
      </c>
      <c r="AB1610" s="4" t="str">
        <f>IF(OR(N1610&lt;&gt;"REPORTED",U1610=""),"NOT_APPLICABLE",IF(OR(AA1610&lt;Unit_Value_Review_QC!$I$6,AA1610&gt;Unit_Value_Review_QC!$I$5),"REVIEW","WITHIN_BAND"))</f>
        <v>WITHIN_BAND</v>
      </c>
    </row>
    <row r="1611" spans="1:28">
      <c r="A1611" s="1" t="s">
        <v>1997</v>
      </c>
      <c r="B1611" s="6">
        <v>44682</v>
      </c>
      <c r="C1611" s="1">
        <v>202205</v>
      </c>
      <c r="D1611" s="1">
        <v>2022</v>
      </c>
      <c r="E1611" s="1">
        <v>5</v>
      </c>
      <c r="F1611" s="4" t="s">
        <v>256</v>
      </c>
      <c r="G1611" s="4" t="s">
        <v>258</v>
      </c>
      <c r="H1611" s="1">
        <v>720</v>
      </c>
      <c r="I1611" s="4" t="s">
        <v>325</v>
      </c>
      <c r="J1611" s="1" t="s">
        <v>326</v>
      </c>
      <c r="K1611" s="1" t="s">
        <v>383</v>
      </c>
      <c r="L1611" s="1">
        <v>3</v>
      </c>
      <c r="M1611" s="1">
        <v>1</v>
      </c>
      <c r="N1611" s="1" t="s">
        <v>384</v>
      </c>
      <c r="O1611" s="1" t="s">
        <v>385</v>
      </c>
      <c r="P1611" s="1">
        <v>0</v>
      </c>
      <c r="Q1611" s="8">
        <v>3746152</v>
      </c>
      <c r="R1611" s="8">
        <v>174039</v>
      </c>
      <c r="S1611" s="8">
        <v>934641</v>
      </c>
      <c r="T1611" s="8" t="s">
        <v>386</v>
      </c>
      <c r="U1611" s="9">
        <f>IF(R1611&gt;0,Q1611/R1611,"")</f>
        <v>21.524784674699347</v>
      </c>
      <c r="V1611" s="10">
        <f>SUMIFS(fct_world_monthly!$J$2:$J$361,fct_world_monthly!$C$2:$C$361,C1611,fct_world_monthly!$F$2:$F$361,F1611)</f>
        <v>161047652</v>
      </c>
      <c r="W1611" s="11">
        <f>IF(V1611&gt;0,Q1611/V1611,"")</f>
        <v>2.3261140125159976E-2</v>
      </c>
      <c r="X1611" s="1" t="s">
        <v>232</v>
      </c>
      <c r="Y1611" s="1" t="s">
        <v>166</v>
      </c>
      <c r="Z1611" s="19">
        <f>IF(U1611="","",SUMIFS(Unit_Value_Review_QC!$K$10:$K$53,Unit_Value_Review_QC!$I$10:$I$53,"PARTNER|"&amp;F1611&amp;"|"&amp;I1611))</f>
        <v>18.213915185849537</v>
      </c>
      <c r="AA1611" s="20">
        <f>IFERROR(U1611/Z1611,"")</f>
        <v>1.1817769246791068</v>
      </c>
      <c r="AB1611" s="4" t="str">
        <f>IF(OR(N1611&lt;&gt;"REPORTED",U1611=""),"NOT_APPLICABLE",IF(OR(AA1611&lt;Unit_Value_Review_QC!$I$6,AA1611&gt;Unit_Value_Review_QC!$I$5),"REVIEW","WITHIN_BAND"))</f>
        <v>WITHIN_BAND</v>
      </c>
    </row>
    <row r="1612" spans="1:28">
      <c r="A1612" s="1" t="s">
        <v>1998</v>
      </c>
      <c r="B1612" s="6">
        <v>44682</v>
      </c>
      <c r="C1612" s="1">
        <v>202205</v>
      </c>
      <c r="D1612" s="1">
        <v>2022</v>
      </c>
      <c r="E1612" s="1">
        <v>5</v>
      </c>
      <c r="F1612" s="4" t="s">
        <v>265</v>
      </c>
      <c r="G1612" s="4" t="s">
        <v>266</v>
      </c>
      <c r="H1612" s="1">
        <v>52</v>
      </c>
      <c r="I1612" s="4" t="s">
        <v>296</v>
      </c>
      <c r="J1612" s="1" t="s">
        <v>297</v>
      </c>
      <c r="K1612" s="1" t="s">
        <v>383</v>
      </c>
      <c r="L1612" s="1">
        <v>3</v>
      </c>
      <c r="M1612" s="1">
        <v>1</v>
      </c>
      <c r="N1612" s="1" t="s">
        <v>384</v>
      </c>
      <c r="O1612" s="1" t="s">
        <v>385</v>
      </c>
      <c r="P1612" s="1">
        <v>0</v>
      </c>
      <c r="Q1612" s="8">
        <v>3773547</v>
      </c>
      <c r="R1612" s="8">
        <v>156226</v>
      </c>
      <c r="S1612" s="8">
        <v>515094</v>
      </c>
      <c r="T1612" s="8" t="s">
        <v>386</v>
      </c>
      <c r="U1612" s="9">
        <f>IF(R1612&gt;0,Q1612/R1612,"")</f>
        <v>24.15441091751693</v>
      </c>
      <c r="V1612" s="10">
        <f>SUMIFS(fct_world_monthly!$J$2:$J$361,fct_world_monthly!$C$2:$C$361,C1612,fct_world_monthly!$F$2:$F$361,F1612)</f>
        <v>28117450</v>
      </c>
      <c r="W1612" s="11">
        <f>IF(V1612&gt;0,Q1612/V1612,"")</f>
        <v>0.13420658701269142</v>
      </c>
      <c r="X1612" s="1" t="s">
        <v>232</v>
      </c>
      <c r="Y1612" s="1" t="s">
        <v>166</v>
      </c>
      <c r="Z1612" s="19">
        <f>IF(U1612="","",SUMIFS(Unit_Value_Review_QC!$K$10:$K$53,Unit_Value_Review_QC!$I$10:$I$53,"PARTNER|"&amp;F1612&amp;"|"&amp;I1612))</f>
        <v>19.213268245879746</v>
      </c>
      <c r="AA1612" s="20">
        <f>IFERROR(U1612/Z1612,"")</f>
        <v>1.2571734599446298</v>
      </c>
      <c r="AB1612" s="4" t="str">
        <f>IF(OR(N1612&lt;&gt;"REPORTED",U1612=""),"NOT_APPLICABLE",IF(OR(AA1612&lt;Unit_Value_Review_QC!$I$6,AA1612&gt;Unit_Value_Review_QC!$I$5),"REVIEW","WITHIN_BAND"))</f>
        <v>WITHIN_BAND</v>
      </c>
    </row>
    <row r="1613" spans="1:28">
      <c r="A1613" s="1" t="s">
        <v>1999</v>
      </c>
      <c r="B1613" s="6">
        <v>44682</v>
      </c>
      <c r="C1613" s="1">
        <v>202205</v>
      </c>
      <c r="D1613" s="1">
        <v>2022</v>
      </c>
      <c r="E1613" s="1">
        <v>5</v>
      </c>
      <c r="F1613" s="4" t="s">
        <v>265</v>
      </c>
      <c r="G1613" s="4" t="s">
        <v>266</v>
      </c>
      <c r="H1613" s="1">
        <v>204</v>
      </c>
      <c r="I1613" s="4" t="s">
        <v>301</v>
      </c>
      <c r="J1613" s="1" t="s">
        <v>302</v>
      </c>
      <c r="K1613" s="1" t="s">
        <v>383</v>
      </c>
      <c r="L1613" s="1">
        <v>3</v>
      </c>
      <c r="M1613" s="1">
        <v>1</v>
      </c>
      <c r="N1613" s="1" t="s">
        <v>384</v>
      </c>
      <c r="O1613" s="1" t="s">
        <v>385</v>
      </c>
      <c r="P1613" s="1">
        <v>0</v>
      </c>
      <c r="Q1613" s="8">
        <v>41065</v>
      </c>
      <c r="R1613" s="8">
        <v>1451</v>
      </c>
      <c r="S1613" s="8">
        <v>4341</v>
      </c>
      <c r="T1613" s="8" t="s">
        <v>386</v>
      </c>
      <c r="U1613" s="9">
        <f>IF(R1613&gt;0,Q1613/R1613,"")</f>
        <v>28.301171605789111</v>
      </c>
      <c r="V1613" s="10">
        <f>SUMIFS(fct_world_monthly!$J$2:$J$361,fct_world_monthly!$C$2:$C$361,C1613,fct_world_monthly!$F$2:$F$361,F1613)</f>
        <v>28117450</v>
      </c>
      <c r="W1613" s="11">
        <f>IF(V1613&gt;0,Q1613/V1613,"")</f>
        <v>1.4604809468852973E-3</v>
      </c>
      <c r="X1613" s="1" t="s">
        <v>232</v>
      </c>
      <c r="Y1613" s="1" t="s">
        <v>166</v>
      </c>
      <c r="Z1613" s="19">
        <f>IF(U1613="","",SUMIFS(Unit_Value_Review_QC!$K$10:$K$53,Unit_Value_Review_QC!$I$10:$I$53,"PARTNER|"&amp;F1613&amp;"|"&amp;I1613))</f>
        <v>16.024818561257973</v>
      </c>
      <c r="AA1613" s="20">
        <f>IFERROR(U1613/Z1613,"")</f>
        <v>1.7660837467583423</v>
      </c>
      <c r="AB1613" s="4" t="str">
        <f>IF(OR(N1613&lt;&gt;"REPORTED",U1613=""),"NOT_APPLICABLE",IF(OR(AA1613&lt;Unit_Value_Review_QC!$I$6,AA1613&gt;Unit_Value_Review_QC!$I$5),"REVIEW","WITHIN_BAND"))</f>
        <v>WITHIN_BAND</v>
      </c>
    </row>
    <row r="1614" spans="1:28">
      <c r="A1614" s="1" t="s">
        <v>2000</v>
      </c>
      <c r="B1614" s="6">
        <v>44682</v>
      </c>
      <c r="C1614" s="1">
        <v>202205</v>
      </c>
      <c r="D1614" s="1">
        <v>2022</v>
      </c>
      <c r="E1614" s="1">
        <v>5</v>
      </c>
      <c r="F1614" s="4" t="s">
        <v>265</v>
      </c>
      <c r="G1614" s="4" t="s">
        <v>266</v>
      </c>
      <c r="H1614" s="1">
        <v>662</v>
      </c>
      <c r="I1614" s="4" t="s">
        <v>304</v>
      </c>
      <c r="J1614" s="1" t="s">
        <v>305</v>
      </c>
      <c r="K1614" s="1" t="s">
        <v>383</v>
      </c>
      <c r="L1614" s="1">
        <v>3</v>
      </c>
      <c r="M1614" s="1">
        <v>1</v>
      </c>
      <c r="N1614" s="1" t="s">
        <v>384</v>
      </c>
      <c r="O1614" s="1" t="s">
        <v>385</v>
      </c>
      <c r="P1614" s="1">
        <v>0</v>
      </c>
      <c r="Q1614" s="8">
        <v>669349</v>
      </c>
      <c r="R1614" s="8">
        <v>41564</v>
      </c>
      <c r="S1614" s="8">
        <v>115750</v>
      </c>
      <c r="T1614" s="8" t="s">
        <v>386</v>
      </c>
      <c r="U1614" s="9">
        <f>IF(R1614&gt;0,Q1614/R1614,"")</f>
        <v>16.104056394957176</v>
      </c>
      <c r="V1614" s="10">
        <f>SUMIFS(fct_world_monthly!$J$2:$J$361,fct_world_monthly!$C$2:$C$361,C1614,fct_world_monthly!$F$2:$F$361,F1614)</f>
        <v>28117450</v>
      </c>
      <c r="W1614" s="11">
        <f>IF(V1614&gt;0,Q1614/V1614,"")</f>
        <v>2.3805466000650841E-2</v>
      </c>
      <c r="X1614" s="1" t="s">
        <v>232</v>
      </c>
      <c r="Y1614" s="1" t="s">
        <v>166</v>
      </c>
      <c r="Z1614" s="19">
        <f>IF(U1614="","",SUMIFS(Unit_Value_Review_QC!$K$10:$K$53,Unit_Value_Review_QC!$I$10:$I$53,"PARTNER|"&amp;F1614&amp;"|"&amp;I1614))</f>
        <v>13.24068828999865</v>
      </c>
      <c r="AA1614" s="20">
        <f>IFERROR(U1614/Z1614,"")</f>
        <v>1.2162552310155486</v>
      </c>
      <c r="AB1614" s="4" t="str">
        <f>IF(OR(N1614&lt;&gt;"REPORTED",U1614=""),"NOT_APPLICABLE",IF(OR(AA1614&lt;Unit_Value_Review_QC!$I$6,AA1614&gt;Unit_Value_Review_QC!$I$5),"REVIEW","WITHIN_BAND"))</f>
        <v>WITHIN_BAND</v>
      </c>
    </row>
    <row r="1615" spans="1:28">
      <c r="A1615" s="1" t="s">
        <v>2001</v>
      </c>
      <c r="B1615" s="6">
        <v>44682</v>
      </c>
      <c r="C1615" s="1">
        <v>202205</v>
      </c>
      <c r="D1615" s="1">
        <v>2022</v>
      </c>
      <c r="E1615" s="1">
        <v>5</v>
      </c>
      <c r="F1615" s="4" t="s">
        <v>265</v>
      </c>
      <c r="G1615" s="4" t="s">
        <v>266</v>
      </c>
      <c r="H1615" s="1">
        <v>664</v>
      </c>
      <c r="I1615" s="4" t="s">
        <v>307</v>
      </c>
      <c r="J1615" s="1" t="s">
        <v>308</v>
      </c>
      <c r="K1615" s="1" t="s">
        <v>383</v>
      </c>
      <c r="L1615" s="1">
        <v>3</v>
      </c>
      <c r="M1615" s="1">
        <v>1</v>
      </c>
      <c r="N1615" s="1" t="s">
        <v>384</v>
      </c>
      <c r="O1615" s="1" t="s">
        <v>385</v>
      </c>
      <c r="P1615" s="1">
        <v>0</v>
      </c>
      <c r="Q1615" s="8">
        <v>242913</v>
      </c>
      <c r="R1615" s="8">
        <v>22166</v>
      </c>
      <c r="S1615" s="8">
        <v>55566</v>
      </c>
      <c r="T1615" s="8" t="s">
        <v>386</v>
      </c>
      <c r="U1615" s="9">
        <f>IF(R1615&gt;0,Q1615/R1615,"")</f>
        <v>10.958810791301994</v>
      </c>
      <c r="V1615" s="10">
        <f>SUMIFS(fct_world_monthly!$J$2:$J$361,fct_world_monthly!$C$2:$C$361,C1615,fct_world_monthly!$F$2:$F$361,F1615)</f>
        <v>28117450</v>
      </c>
      <c r="W1615" s="11">
        <f>IF(V1615&gt;0,Q1615/V1615,"")</f>
        <v>8.6392258188420362E-3</v>
      </c>
      <c r="X1615" s="1" t="s">
        <v>232</v>
      </c>
      <c r="Y1615" s="1" t="s">
        <v>166</v>
      </c>
      <c r="Z1615" s="19">
        <f>IF(U1615="","",SUMIFS(Unit_Value_Review_QC!$K$10:$K$53,Unit_Value_Review_QC!$I$10:$I$53,"PARTNER|"&amp;F1615&amp;"|"&amp;I1615))</f>
        <v>13.033767004833301</v>
      </c>
      <c r="AA1615" s="20">
        <f>IFERROR(U1615/Z1615,"")</f>
        <v>0.84080149562579631</v>
      </c>
      <c r="AB1615" s="4" t="str">
        <f>IF(OR(N1615&lt;&gt;"REPORTED",U1615=""),"NOT_APPLICABLE",IF(OR(AA1615&lt;Unit_Value_Review_QC!$I$6,AA1615&gt;Unit_Value_Review_QC!$I$5),"REVIEW","WITHIN_BAND"))</f>
        <v>WITHIN_BAND</v>
      </c>
    </row>
    <row r="1616" spans="1:28">
      <c r="A1616" s="1" t="s">
        <v>2002</v>
      </c>
      <c r="B1616" s="6">
        <v>44682</v>
      </c>
      <c r="C1616" s="1">
        <v>202205</v>
      </c>
      <c r="D1616" s="1">
        <v>2022</v>
      </c>
      <c r="E1616" s="1">
        <v>5</v>
      </c>
      <c r="F1616" s="4" t="s">
        <v>265</v>
      </c>
      <c r="G1616" s="4" t="s">
        <v>266</v>
      </c>
      <c r="H1616" s="1">
        <v>666</v>
      </c>
      <c r="I1616" s="4" t="s">
        <v>310</v>
      </c>
      <c r="J1616" s="1" t="s">
        <v>311</v>
      </c>
      <c r="K1616" s="1" t="s">
        <v>383</v>
      </c>
      <c r="L1616" s="1">
        <v>3</v>
      </c>
      <c r="M1616" s="1">
        <v>1</v>
      </c>
      <c r="N1616" s="1" t="s">
        <v>384</v>
      </c>
      <c r="O1616" s="1" t="s">
        <v>385</v>
      </c>
      <c r="P1616" s="1">
        <v>0</v>
      </c>
      <c r="Q1616" s="8">
        <v>6820439</v>
      </c>
      <c r="R1616" s="8">
        <v>494851</v>
      </c>
      <c r="S1616" s="8">
        <v>1398230</v>
      </c>
      <c r="T1616" s="8" t="s">
        <v>386</v>
      </c>
      <c r="U1616" s="9">
        <f>IF(R1616&gt;0,Q1616/R1616,"")</f>
        <v>13.782813412522152</v>
      </c>
      <c r="V1616" s="10">
        <f>SUMIFS(fct_world_monthly!$J$2:$J$361,fct_world_monthly!$C$2:$C$361,C1616,fct_world_monthly!$F$2:$F$361,F1616)</f>
        <v>28117450</v>
      </c>
      <c r="W1616" s="11">
        <f>IF(V1616&gt;0,Q1616/V1616,"")</f>
        <v>0.24256961424311238</v>
      </c>
      <c r="X1616" s="1" t="s">
        <v>232</v>
      </c>
      <c r="Y1616" s="1" t="s">
        <v>166</v>
      </c>
      <c r="Z1616" s="19">
        <f>IF(U1616="","",SUMIFS(Unit_Value_Review_QC!$K$10:$K$53,Unit_Value_Review_QC!$I$10:$I$53,"PARTNER|"&amp;F1616&amp;"|"&amp;I1616))</f>
        <v>12.503788450831344</v>
      </c>
      <c r="AA1616" s="20">
        <f>IFERROR(U1616/Z1616,"")</f>
        <v>1.1022909949828661</v>
      </c>
      <c r="AB1616" s="4" t="str">
        <f>IF(OR(N1616&lt;&gt;"REPORTED",U1616=""),"NOT_APPLICABLE",IF(OR(AA1616&lt;Unit_Value_Review_QC!$I$6,AA1616&gt;Unit_Value_Review_QC!$I$5),"REVIEW","WITHIN_BAND"))</f>
        <v>WITHIN_BAND</v>
      </c>
    </row>
    <row r="1617" spans="1:28">
      <c r="A1617" s="1" t="s">
        <v>2003</v>
      </c>
      <c r="B1617" s="6">
        <v>44682</v>
      </c>
      <c r="C1617" s="1">
        <v>202205</v>
      </c>
      <c r="D1617" s="1">
        <v>2022</v>
      </c>
      <c r="E1617" s="1">
        <v>5</v>
      </c>
      <c r="F1617" s="4" t="s">
        <v>265</v>
      </c>
      <c r="G1617" s="4" t="s">
        <v>266</v>
      </c>
      <c r="H1617" s="1">
        <v>669</v>
      </c>
      <c r="I1617" s="4" t="s">
        <v>313</v>
      </c>
      <c r="J1617" s="1" t="s">
        <v>314</v>
      </c>
      <c r="K1617" s="1" t="s">
        <v>383</v>
      </c>
      <c r="L1617" s="1">
        <v>3</v>
      </c>
      <c r="M1617" s="1">
        <v>1</v>
      </c>
      <c r="N1617" s="1" t="s">
        <v>384</v>
      </c>
      <c r="O1617" s="1" t="s">
        <v>385</v>
      </c>
      <c r="P1617" s="1">
        <v>0</v>
      </c>
      <c r="Q1617" s="8">
        <v>389356</v>
      </c>
      <c r="R1617" s="8">
        <v>18306</v>
      </c>
      <c r="S1617" s="8">
        <v>54000</v>
      </c>
      <c r="T1617" s="8" t="s">
        <v>386</v>
      </c>
      <c r="U1617" s="9">
        <f>IF(R1617&gt;0,Q1617/R1617,"")</f>
        <v>21.269310608543648</v>
      </c>
      <c r="V1617" s="10">
        <f>SUMIFS(fct_world_monthly!$J$2:$J$361,fct_world_monthly!$C$2:$C$361,C1617,fct_world_monthly!$F$2:$F$361,F1617)</f>
        <v>28117450</v>
      </c>
      <c r="W1617" s="11">
        <f>IF(V1617&gt;0,Q1617/V1617,"")</f>
        <v>1.3847486169620645E-2</v>
      </c>
      <c r="X1617" s="1" t="s">
        <v>232</v>
      </c>
      <c r="Y1617" s="1" t="s">
        <v>166</v>
      </c>
      <c r="Z1617" s="19">
        <f>IF(U1617="","",SUMIFS(Unit_Value_Review_QC!$K$10:$K$53,Unit_Value_Review_QC!$I$10:$I$53,"PARTNER|"&amp;F1617&amp;"|"&amp;I1617))</f>
        <v>16.58404384448577</v>
      </c>
      <c r="AA1617" s="20">
        <f>IFERROR(U1617/Z1617,"")</f>
        <v>1.2825165446976154</v>
      </c>
      <c r="AB1617" s="4" t="str">
        <f>IF(OR(N1617&lt;&gt;"REPORTED",U1617=""),"NOT_APPLICABLE",IF(OR(AA1617&lt;Unit_Value_Review_QC!$I$6,AA1617&gt;Unit_Value_Review_QC!$I$5),"REVIEW","WITHIN_BAND"))</f>
        <v>WITHIN_BAND</v>
      </c>
    </row>
    <row r="1618" spans="1:28">
      <c r="A1618" s="1" t="s">
        <v>2004</v>
      </c>
      <c r="B1618" s="6">
        <v>44682</v>
      </c>
      <c r="C1618" s="1">
        <v>202205</v>
      </c>
      <c r="D1618" s="1">
        <v>2022</v>
      </c>
      <c r="E1618" s="1">
        <v>5</v>
      </c>
      <c r="F1618" s="4" t="s">
        <v>265</v>
      </c>
      <c r="G1618" s="4" t="s">
        <v>266</v>
      </c>
      <c r="H1618" s="1">
        <v>676</v>
      </c>
      <c r="I1618" s="4" t="s">
        <v>316</v>
      </c>
      <c r="J1618" s="1" t="s">
        <v>317</v>
      </c>
      <c r="K1618" s="1" t="s">
        <v>383</v>
      </c>
      <c r="L1618" s="1">
        <v>3</v>
      </c>
      <c r="M1618" s="1">
        <v>1</v>
      </c>
      <c r="N1618" s="1" t="s">
        <v>384</v>
      </c>
      <c r="O1618" s="1" t="s">
        <v>385</v>
      </c>
      <c r="P1618" s="1">
        <v>0</v>
      </c>
      <c r="Q1618" s="8">
        <v>1969221</v>
      </c>
      <c r="R1618" s="8">
        <v>239556</v>
      </c>
      <c r="S1618" s="8">
        <v>547363</v>
      </c>
      <c r="T1618" s="8" t="s">
        <v>386</v>
      </c>
      <c r="U1618" s="9">
        <f>IF(R1618&gt;0,Q1618/R1618,"")</f>
        <v>8.2202950458347939</v>
      </c>
      <c r="V1618" s="10">
        <f>SUMIFS(fct_world_monthly!$J$2:$J$361,fct_world_monthly!$C$2:$C$361,C1618,fct_world_monthly!$F$2:$F$361,F1618)</f>
        <v>28117450</v>
      </c>
      <c r="W1618" s="11">
        <f>IF(V1618&gt;0,Q1618/V1618,"")</f>
        <v>7.0035547320258421E-2</v>
      </c>
      <c r="X1618" s="1" t="s">
        <v>232</v>
      </c>
      <c r="Y1618" s="1" t="s">
        <v>166</v>
      </c>
      <c r="Z1618" s="19">
        <f>IF(U1618="","",SUMIFS(Unit_Value_Review_QC!$K$10:$K$53,Unit_Value_Review_QC!$I$10:$I$53,"PARTNER|"&amp;F1618&amp;"|"&amp;I1618))</f>
        <v>12.705450477595873</v>
      </c>
      <c r="AA1618" s="20">
        <f>IFERROR(U1618/Z1618,"")</f>
        <v>0.646989656945264</v>
      </c>
      <c r="AB1618" s="4" t="str">
        <f>IF(OR(N1618&lt;&gt;"REPORTED",U1618=""),"NOT_APPLICABLE",IF(OR(AA1618&lt;Unit_Value_Review_QC!$I$6,AA1618&gt;Unit_Value_Review_QC!$I$5),"REVIEW","WITHIN_BAND"))</f>
        <v>WITHIN_BAND</v>
      </c>
    </row>
    <row r="1619" spans="1:28">
      <c r="A1619" s="1" t="s">
        <v>2005</v>
      </c>
      <c r="B1619" s="6">
        <v>44682</v>
      </c>
      <c r="C1619" s="1">
        <v>202205</v>
      </c>
      <c r="D1619" s="1">
        <v>2022</v>
      </c>
      <c r="E1619" s="1">
        <v>5</v>
      </c>
      <c r="F1619" s="4" t="s">
        <v>265</v>
      </c>
      <c r="G1619" s="4" t="s">
        <v>266</v>
      </c>
      <c r="H1619" s="1">
        <v>690</v>
      </c>
      <c r="I1619" s="4" t="s">
        <v>319</v>
      </c>
      <c r="J1619" s="1" t="s">
        <v>320</v>
      </c>
      <c r="K1619" s="1" t="s">
        <v>383</v>
      </c>
      <c r="L1619" s="1">
        <v>3</v>
      </c>
      <c r="M1619" s="1">
        <v>1</v>
      </c>
      <c r="N1619" s="1" t="s">
        <v>384</v>
      </c>
      <c r="O1619" s="1" t="s">
        <v>385</v>
      </c>
      <c r="P1619" s="1">
        <v>0</v>
      </c>
      <c r="Q1619" s="8">
        <v>646107</v>
      </c>
      <c r="R1619" s="8">
        <v>35997</v>
      </c>
      <c r="S1619" s="8">
        <v>120838</v>
      </c>
      <c r="T1619" s="8" t="s">
        <v>386</v>
      </c>
      <c r="U1619" s="9">
        <f>IF(R1619&gt;0,Q1619/R1619,"")</f>
        <v>17.948912409367448</v>
      </c>
      <c r="V1619" s="10">
        <f>SUMIFS(fct_world_monthly!$J$2:$J$361,fct_world_monthly!$C$2:$C$361,C1619,fct_world_monthly!$F$2:$F$361,F1619)</f>
        <v>28117450</v>
      </c>
      <c r="W1619" s="11">
        <f>IF(V1619&gt;0,Q1619/V1619,"")</f>
        <v>2.2978861881144983E-2</v>
      </c>
      <c r="X1619" s="1" t="s">
        <v>232</v>
      </c>
      <c r="Y1619" s="1" t="s">
        <v>166</v>
      </c>
      <c r="Z1619" s="19">
        <f>IF(U1619="","",SUMIFS(Unit_Value_Review_QC!$K$10:$K$53,Unit_Value_Review_QC!$I$10:$I$53,"PARTNER|"&amp;F1619&amp;"|"&amp;I1619))</f>
        <v>23.234221767733438</v>
      </c>
      <c r="AA1619" s="20">
        <f>IFERROR(U1619/Z1619,"")</f>
        <v>0.77252049105832454</v>
      </c>
      <c r="AB1619" s="4" t="str">
        <f>IF(OR(N1619&lt;&gt;"REPORTED",U1619=""),"NOT_APPLICABLE",IF(OR(AA1619&lt;Unit_Value_Review_QC!$I$6,AA1619&gt;Unit_Value_Review_QC!$I$5),"REVIEW","WITHIN_BAND"))</f>
        <v>WITHIN_BAND</v>
      </c>
    </row>
    <row r="1620" spans="1:28">
      <c r="A1620" s="1" t="s">
        <v>2006</v>
      </c>
      <c r="B1620" s="6">
        <v>44682</v>
      </c>
      <c r="C1620" s="1">
        <v>202205</v>
      </c>
      <c r="D1620" s="1">
        <v>2022</v>
      </c>
      <c r="E1620" s="1">
        <v>5</v>
      </c>
      <c r="F1620" s="4" t="s">
        <v>265</v>
      </c>
      <c r="G1620" s="4" t="s">
        <v>266</v>
      </c>
      <c r="H1620" s="1">
        <v>696</v>
      </c>
      <c r="I1620" s="4" t="s">
        <v>322</v>
      </c>
      <c r="J1620" s="1" t="s">
        <v>323</v>
      </c>
      <c r="K1620" s="1" t="s">
        <v>383</v>
      </c>
      <c r="L1620" s="1">
        <v>3</v>
      </c>
      <c r="M1620" s="1">
        <v>1</v>
      </c>
      <c r="N1620" s="1" t="s">
        <v>384</v>
      </c>
      <c r="O1620" s="1" t="s">
        <v>385</v>
      </c>
      <c r="P1620" s="1">
        <v>0</v>
      </c>
      <c r="Q1620" s="8">
        <v>1405226</v>
      </c>
      <c r="R1620" s="8">
        <v>101186</v>
      </c>
      <c r="S1620" s="8">
        <v>285451</v>
      </c>
      <c r="T1620" s="8" t="s">
        <v>386</v>
      </c>
      <c r="U1620" s="9">
        <f>IF(R1620&gt;0,Q1620/R1620,"")</f>
        <v>13.887553614136342</v>
      </c>
      <c r="V1620" s="10">
        <f>SUMIFS(fct_world_monthly!$J$2:$J$361,fct_world_monthly!$C$2:$C$361,C1620,fct_world_monthly!$F$2:$F$361,F1620)</f>
        <v>28117450</v>
      </c>
      <c r="W1620" s="11">
        <f>IF(V1620&gt;0,Q1620/V1620,"")</f>
        <v>4.9977007161033447E-2</v>
      </c>
      <c r="X1620" s="1" t="s">
        <v>232</v>
      </c>
      <c r="Y1620" s="1" t="s">
        <v>166</v>
      </c>
      <c r="Z1620" s="19">
        <f>IF(U1620="","",SUMIFS(Unit_Value_Review_QC!$K$10:$K$53,Unit_Value_Review_QC!$I$10:$I$53,"PARTNER|"&amp;F1620&amp;"|"&amp;I1620))</f>
        <v>12.339390026247985</v>
      </c>
      <c r="AA1620" s="20">
        <f>IFERROR(U1620/Z1620,"")</f>
        <v>1.1254651635611768</v>
      </c>
      <c r="AB1620" s="4" t="str">
        <f>IF(OR(N1620&lt;&gt;"REPORTED",U1620=""),"NOT_APPLICABLE",IF(OR(AA1620&lt;Unit_Value_Review_QC!$I$6,AA1620&gt;Unit_Value_Review_QC!$I$5),"REVIEW","WITHIN_BAND"))</f>
        <v>WITHIN_BAND</v>
      </c>
    </row>
    <row r="1621" spans="1:28">
      <c r="A1621" s="1" t="s">
        <v>2007</v>
      </c>
      <c r="B1621" s="6">
        <v>44682</v>
      </c>
      <c r="C1621" s="1">
        <v>202205</v>
      </c>
      <c r="D1621" s="1">
        <v>2022</v>
      </c>
      <c r="E1621" s="1">
        <v>5</v>
      </c>
      <c r="F1621" s="4" t="s">
        <v>265</v>
      </c>
      <c r="G1621" s="4" t="s">
        <v>266</v>
      </c>
      <c r="H1621" s="1">
        <v>720</v>
      </c>
      <c r="I1621" s="4" t="s">
        <v>325</v>
      </c>
      <c r="J1621" s="1" t="s">
        <v>326</v>
      </c>
      <c r="K1621" s="1" t="s">
        <v>383</v>
      </c>
      <c r="L1621" s="1">
        <v>3</v>
      </c>
      <c r="M1621" s="1">
        <v>1</v>
      </c>
      <c r="N1621" s="1" t="s">
        <v>384</v>
      </c>
      <c r="O1621" s="1" t="s">
        <v>385</v>
      </c>
      <c r="P1621" s="1">
        <v>0</v>
      </c>
      <c r="Q1621" s="8">
        <v>4658977</v>
      </c>
      <c r="R1621" s="8">
        <v>211751</v>
      </c>
      <c r="S1621" s="8">
        <v>580969</v>
      </c>
      <c r="T1621" s="8" t="s">
        <v>386</v>
      </c>
      <c r="U1621" s="9">
        <f>IF(R1621&gt;0,Q1621/R1621,"")</f>
        <v>22.002148750182997</v>
      </c>
      <c r="V1621" s="10">
        <f>SUMIFS(fct_world_monthly!$J$2:$J$361,fct_world_monthly!$C$2:$C$361,C1621,fct_world_monthly!$F$2:$F$361,F1621)</f>
        <v>28117450</v>
      </c>
      <c r="W1621" s="11">
        <f>IF(V1621&gt;0,Q1621/V1621,"")</f>
        <v>0.16569699599359117</v>
      </c>
      <c r="X1621" s="1" t="s">
        <v>232</v>
      </c>
      <c r="Y1621" s="1" t="s">
        <v>166</v>
      </c>
      <c r="Z1621" s="19">
        <f>IF(U1621="","",SUMIFS(Unit_Value_Review_QC!$K$10:$K$53,Unit_Value_Review_QC!$I$10:$I$53,"PARTNER|"&amp;F1621&amp;"|"&amp;I1621))</f>
        <v>15.158852636173485</v>
      </c>
      <c r="AA1621" s="20">
        <f>IFERROR(U1621/Z1621,"")</f>
        <v>1.4514389233971041</v>
      </c>
      <c r="AB1621" s="4" t="str">
        <f>IF(OR(N1621&lt;&gt;"REPORTED",U1621=""),"NOT_APPLICABLE",IF(OR(AA1621&lt;Unit_Value_Review_QC!$I$6,AA1621&gt;Unit_Value_Review_QC!$I$5),"REVIEW","WITHIN_BAND"))</f>
        <v>WITHIN_BAND</v>
      </c>
    </row>
    <row r="1622" spans="1:28">
      <c r="A1622" s="1" t="s">
        <v>2008</v>
      </c>
      <c r="B1622" s="6">
        <v>44682</v>
      </c>
      <c r="C1622" s="1">
        <v>202205</v>
      </c>
      <c r="D1622" s="1">
        <v>2022</v>
      </c>
      <c r="E1622" s="1">
        <v>5</v>
      </c>
      <c r="F1622" s="4" t="s">
        <v>271</v>
      </c>
      <c r="G1622" s="4" t="s">
        <v>273</v>
      </c>
      <c r="H1622" s="1">
        <v>52</v>
      </c>
      <c r="I1622" s="4" t="s">
        <v>296</v>
      </c>
      <c r="J1622" s="1" t="s">
        <v>297</v>
      </c>
      <c r="K1622" s="1" t="s">
        <v>383</v>
      </c>
      <c r="L1622" s="1">
        <v>3</v>
      </c>
      <c r="M1622" s="1">
        <v>1</v>
      </c>
      <c r="N1622" s="1" t="s">
        <v>384</v>
      </c>
      <c r="O1622" s="1" t="s">
        <v>385</v>
      </c>
      <c r="P1622" s="1">
        <v>0</v>
      </c>
      <c r="Q1622" s="8">
        <v>3192248</v>
      </c>
      <c r="R1622" s="8">
        <v>122272</v>
      </c>
      <c r="S1622" s="8">
        <v>315784</v>
      </c>
      <c r="T1622" s="8" t="s">
        <v>386</v>
      </c>
      <c r="U1622" s="9">
        <f>IF(R1622&gt;0,Q1622/R1622,"")</f>
        <v>26.10775974875687</v>
      </c>
      <c r="V1622" s="10">
        <f>SUMIFS(fct_world_monthly!$J$2:$J$361,fct_world_monthly!$C$2:$C$361,C1622,fct_world_monthly!$F$2:$F$361,F1622)</f>
        <v>55061469</v>
      </c>
      <c r="W1622" s="11">
        <f>IF(V1622&gt;0,Q1622/V1622,"")</f>
        <v>5.7976077608826601E-2</v>
      </c>
      <c r="X1622" s="1" t="s">
        <v>232</v>
      </c>
      <c r="Y1622" s="1" t="s">
        <v>166</v>
      </c>
      <c r="Z1622" s="19">
        <f>IF(U1622="","",SUMIFS(Unit_Value_Review_QC!$K$10:$K$53,Unit_Value_Review_QC!$I$10:$I$53,"PARTNER|"&amp;F1622&amp;"|"&amp;I1622))</f>
        <v>31.867133143721738</v>
      </c>
      <c r="AA1622" s="20">
        <f>IFERROR(U1622/Z1622,"")</f>
        <v>0.81926917087301454</v>
      </c>
      <c r="AB1622" s="4" t="str">
        <f>IF(OR(N1622&lt;&gt;"REPORTED",U1622=""),"NOT_APPLICABLE",IF(OR(AA1622&lt;Unit_Value_Review_QC!$I$6,AA1622&gt;Unit_Value_Review_QC!$I$5),"REVIEW","WITHIN_BAND"))</f>
        <v>WITHIN_BAND</v>
      </c>
    </row>
    <row r="1623" spans="1:28">
      <c r="A1623" s="1" t="s">
        <v>2009</v>
      </c>
      <c r="B1623" s="6">
        <v>44682</v>
      </c>
      <c r="C1623" s="1">
        <v>202205</v>
      </c>
      <c r="D1623" s="1">
        <v>2022</v>
      </c>
      <c r="E1623" s="1">
        <v>5</v>
      </c>
      <c r="F1623" s="4" t="s">
        <v>271</v>
      </c>
      <c r="G1623" s="4" t="s">
        <v>273</v>
      </c>
      <c r="H1623" s="1">
        <v>204</v>
      </c>
      <c r="I1623" s="4" t="s">
        <v>301</v>
      </c>
      <c r="J1623" s="1" t="s">
        <v>302</v>
      </c>
      <c r="K1623" s="1" t="s">
        <v>383</v>
      </c>
      <c r="L1623" s="1">
        <v>3</v>
      </c>
      <c r="M1623" s="1">
        <v>1</v>
      </c>
      <c r="N1623" s="1" t="s">
        <v>384</v>
      </c>
      <c r="O1623" s="1" t="s">
        <v>385</v>
      </c>
      <c r="P1623" s="1">
        <v>0</v>
      </c>
      <c r="Q1623" s="8">
        <v>2032510</v>
      </c>
      <c r="R1623" s="8">
        <v>74974</v>
      </c>
      <c r="S1623" s="8">
        <v>283111</v>
      </c>
      <c r="T1623" s="8" t="s">
        <v>386</v>
      </c>
      <c r="U1623" s="9">
        <f>IF(R1623&gt;0,Q1623/R1623,"")</f>
        <v>27.109531304185452</v>
      </c>
      <c r="V1623" s="10">
        <f>SUMIFS(fct_world_monthly!$J$2:$J$361,fct_world_monthly!$C$2:$C$361,C1623,fct_world_monthly!$F$2:$F$361,F1623)</f>
        <v>55061469</v>
      </c>
      <c r="W1623" s="11">
        <f>IF(V1623&gt;0,Q1623/V1623,"")</f>
        <v>3.6913472105148518E-2</v>
      </c>
      <c r="X1623" s="1" t="s">
        <v>232</v>
      </c>
      <c r="Y1623" s="1" t="s">
        <v>166</v>
      </c>
      <c r="Z1623" s="19">
        <f>IF(U1623="","",SUMIFS(Unit_Value_Review_QC!$K$10:$K$53,Unit_Value_Review_QC!$I$10:$I$53,"PARTNER|"&amp;F1623&amp;"|"&amp;I1623))</f>
        <v>19.682231685892088</v>
      </c>
      <c r="AA1623" s="20">
        <f>IFERROR(U1623/Z1623,"")</f>
        <v>1.3773606436925105</v>
      </c>
      <c r="AB1623" s="4" t="str">
        <f>IF(OR(N1623&lt;&gt;"REPORTED",U1623=""),"NOT_APPLICABLE",IF(OR(AA1623&lt;Unit_Value_Review_QC!$I$6,AA1623&gt;Unit_Value_Review_QC!$I$5),"REVIEW","WITHIN_BAND"))</f>
        <v>WITHIN_BAND</v>
      </c>
    </row>
    <row r="1624" spans="1:28">
      <c r="A1624" s="1" t="s">
        <v>2010</v>
      </c>
      <c r="B1624" s="6">
        <v>44682</v>
      </c>
      <c r="C1624" s="1">
        <v>202205</v>
      </c>
      <c r="D1624" s="1">
        <v>2022</v>
      </c>
      <c r="E1624" s="1">
        <v>5</v>
      </c>
      <c r="F1624" s="4" t="s">
        <v>271</v>
      </c>
      <c r="G1624" s="4" t="s">
        <v>273</v>
      </c>
      <c r="H1624" s="1">
        <v>662</v>
      </c>
      <c r="I1624" s="4" t="s">
        <v>304</v>
      </c>
      <c r="J1624" s="1" t="s">
        <v>305</v>
      </c>
      <c r="K1624" s="1" t="s">
        <v>383</v>
      </c>
      <c r="L1624" s="1">
        <v>3</v>
      </c>
      <c r="M1624" s="1">
        <v>1</v>
      </c>
      <c r="N1624" s="1" t="s">
        <v>384</v>
      </c>
      <c r="O1624" s="1" t="s">
        <v>385</v>
      </c>
      <c r="P1624" s="1">
        <v>0</v>
      </c>
      <c r="Q1624" s="8">
        <v>135916</v>
      </c>
      <c r="R1624" s="8">
        <v>5342</v>
      </c>
      <c r="S1624" s="8">
        <v>23371</v>
      </c>
      <c r="T1624" s="8" t="s">
        <v>386</v>
      </c>
      <c r="U1624" s="9">
        <f>IF(R1624&gt;0,Q1624/R1624,"")</f>
        <v>25.442905278921753</v>
      </c>
      <c r="V1624" s="10">
        <f>SUMIFS(fct_world_monthly!$J$2:$J$361,fct_world_monthly!$C$2:$C$361,C1624,fct_world_monthly!$F$2:$F$361,F1624)</f>
        <v>55061469</v>
      </c>
      <c r="W1624" s="11">
        <f>IF(V1624&gt;0,Q1624/V1624,"")</f>
        <v>2.4684412252059603E-3</v>
      </c>
      <c r="X1624" s="1" t="s">
        <v>232</v>
      </c>
      <c r="Y1624" s="1" t="s">
        <v>166</v>
      </c>
      <c r="Z1624" s="19">
        <f>IF(U1624="","",SUMIFS(Unit_Value_Review_QC!$K$10:$K$53,Unit_Value_Review_QC!$I$10:$I$53,"PARTNER|"&amp;F1624&amp;"|"&amp;I1624))</f>
        <v>19.366411423422985</v>
      </c>
      <c r="AA1624" s="20">
        <f>IFERROR(U1624/Z1624,"")</f>
        <v>1.3137645753074039</v>
      </c>
      <c r="AB1624" s="4" t="str">
        <f>IF(OR(N1624&lt;&gt;"REPORTED",U1624=""),"NOT_APPLICABLE",IF(OR(AA1624&lt;Unit_Value_Review_QC!$I$6,AA1624&gt;Unit_Value_Review_QC!$I$5),"REVIEW","WITHIN_BAND"))</f>
        <v>WITHIN_BAND</v>
      </c>
    </row>
    <row r="1625" spans="1:28">
      <c r="A1625" s="1" t="s">
        <v>2011</v>
      </c>
      <c r="B1625" s="6">
        <v>44682</v>
      </c>
      <c r="C1625" s="1">
        <v>202205</v>
      </c>
      <c r="D1625" s="1">
        <v>2022</v>
      </c>
      <c r="E1625" s="1">
        <v>5</v>
      </c>
      <c r="F1625" s="4" t="s">
        <v>271</v>
      </c>
      <c r="G1625" s="4" t="s">
        <v>273</v>
      </c>
      <c r="H1625" s="1">
        <v>664</v>
      </c>
      <c r="I1625" s="4" t="s">
        <v>307</v>
      </c>
      <c r="J1625" s="1" t="s">
        <v>308</v>
      </c>
      <c r="K1625" s="1" t="s">
        <v>383</v>
      </c>
      <c r="L1625" s="1">
        <v>3</v>
      </c>
      <c r="M1625" s="1">
        <v>1</v>
      </c>
      <c r="N1625" s="1" t="s">
        <v>384</v>
      </c>
      <c r="O1625" s="1" t="s">
        <v>385</v>
      </c>
      <c r="P1625" s="1">
        <v>0</v>
      </c>
      <c r="Q1625" s="8">
        <v>10607190</v>
      </c>
      <c r="R1625" s="8">
        <v>282220</v>
      </c>
      <c r="S1625" s="8">
        <v>1138648</v>
      </c>
      <c r="T1625" s="8" t="s">
        <v>386</v>
      </c>
      <c r="U1625" s="9">
        <f>IF(R1625&gt;0,Q1625/R1625,"")</f>
        <v>37.584827439586135</v>
      </c>
      <c r="V1625" s="10">
        <f>SUMIFS(fct_world_monthly!$J$2:$J$361,fct_world_monthly!$C$2:$C$361,C1625,fct_world_monthly!$F$2:$F$361,F1625)</f>
        <v>55061469</v>
      </c>
      <c r="W1625" s="11">
        <f>IF(V1625&gt;0,Q1625/V1625,"")</f>
        <v>0.19264269901698408</v>
      </c>
      <c r="X1625" s="1" t="s">
        <v>232</v>
      </c>
      <c r="Y1625" s="1" t="s">
        <v>166</v>
      </c>
      <c r="Z1625" s="19">
        <f>IF(U1625="","",SUMIFS(Unit_Value_Review_QC!$K$10:$K$53,Unit_Value_Review_QC!$I$10:$I$53,"PARTNER|"&amp;F1625&amp;"|"&amp;I1625))</f>
        <v>29.827360886039607</v>
      </c>
      <c r="AA1625" s="20">
        <f>IFERROR(U1625/Z1625,"")</f>
        <v>1.2600788780202588</v>
      </c>
      <c r="AB1625" s="4" t="str">
        <f>IF(OR(N1625&lt;&gt;"REPORTED",U1625=""),"NOT_APPLICABLE",IF(OR(AA1625&lt;Unit_Value_Review_QC!$I$6,AA1625&gt;Unit_Value_Review_QC!$I$5),"REVIEW","WITHIN_BAND"))</f>
        <v>WITHIN_BAND</v>
      </c>
    </row>
    <row r="1626" spans="1:28">
      <c r="A1626" s="1" t="s">
        <v>2012</v>
      </c>
      <c r="B1626" s="6">
        <v>44682</v>
      </c>
      <c r="C1626" s="1">
        <v>202205</v>
      </c>
      <c r="D1626" s="1">
        <v>2022</v>
      </c>
      <c r="E1626" s="1">
        <v>5</v>
      </c>
      <c r="F1626" s="4" t="s">
        <v>271</v>
      </c>
      <c r="G1626" s="4" t="s">
        <v>273</v>
      </c>
      <c r="H1626" s="1">
        <v>666</v>
      </c>
      <c r="I1626" s="4" t="s">
        <v>310</v>
      </c>
      <c r="J1626" s="1" t="s">
        <v>311</v>
      </c>
      <c r="K1626" s="1" t="s">
        <v>383</v>
      </c>
      <c r="L1626" s="1">
        <v>3</v>
      </c>
      <c r="M1626" s="1">
        <v>1</v>
      </c>
      <c r="N1626" s="1" t="s">
        <v>384</v>
      </c>
      <c r="O1626" s="1" t="s">
        <v>385</v>
      </c>
      <c r="P1626" s="1">
        <v>0</v>
      </c>
      <c r="Q1626" s="8">
        <v>1293720</v>
      </c>
      <c r="R1626" s="8">
        <v>86083</v>
      </c>
      <c r="S1626" s="8">
        <v>312117</v>
      </c>
      <c r="T1626" s="8" t="s">
        <v>386</v>
      </c>
      <c r="U1626" s="9">
        <f>IF(R1626&gt;0,Q1626/R1626,"")</f>
        <v>15.028751321399115</v>
      </c>
      <c r="V1626" s="10">
        <f>SUMIFS(fct_world_monthly!$J$2:$J$361,fct_world_monthly!$C$2:$C$361,C1626,fct_world_monthly!$F$2:$F$361,F1626)</f>
        <v>55061469</v>
      </c>
      <c r="W1626" s="11">
        <f>IF(V1626&gt;0,Q1626/V1626,"")</f>
        <v>2.3495922348166918E-2</v>
      </c>
      <c r="X1626" s="1" t="s">
        <v>232</v>
      </c>
      <c r="Y1626" s="1" t="s">
        <v>166</v>
      </c>
      <c r="Z1626" s="19">
        <f>IF(U1626="","",SUMIFS(Unit_Value_Review_QC!$K$10:$K$53,Unit_Value_Review_QC!$I$10:$I$53,"PARTNER|"&amp;F1626&amp;"|"&amp;I1626))</f>
        <v>14.86106925541052</v>
      </c>
      <c r="AA1626" s="20">
        <f>IFERROR(U1626/Z1626,"")</f>
        <v>1.0112833109856847</v>
      </c>
      <c r="AB1626" s="4" t="str">
        <f>IF(OR(N1626&lt;&gt;"REPORTED",U1626=""),"NOT_APPLICABLE",IF(OR(AA1626&lt;Unit_Value_Review_QC!$I$6,AA1626&gt;Unit_Value_Review_QC!$I$5),"REVIEW","WITHIN_BAND"))</f>
        <v>WITHIN_BAND</v>
      </c>
    </row>
    <row r="1627" spans="1:28">
      <c r="A1627" s="1" t="s">
        <v>2013</v>
      </c>
      <c r="B1627" s="6">
        <v>44682</v>
      </c>
      <c r="C1627" s="1">
        <v>202205</v>
      </c>
      <c r="D1627" s="1">
        <v>2022</v>
      </c>
      <c r="E1627" s="1">
        <v>5</v>
      </c>
      <c r="F1627" s="4" t="s">
        <v>271</v>
      </c>
      <c r="G1627" s="4" t="s">
        <v>273</v>
      </c>
      <c r="H1627" s="1">
        <v>669</v>
      </c>
      <c r="I1627" s="4" t="s">
        <v>313</v>
      </c>
      <c r="J1627" s="1" t="s">
        <v>314</v>
      </c>
      <c r="K1627" s="1" t="s">
        <v>383</v>
      </c>
      <c r="L1627" s="1">
        <v>3</v>
      </c>
      <c r="M1627" s="1">
        <v>1</v>
      </c>
      <c r="N1627" s="1" t="s">
        <v>384</v>
      </c>
      <c r="O1627" s="1" t="s">
        <v>385</v>
      </c>
      <c r="P1627" s="1">
        <v>0</v>
      </c>
      <c r="Q1627" s="8">
        <v>1646856</v>
      </c>
      <c r="R1627" s="8">
        <v>47510</v>
      </c>
      <c r="S1627" s="8">
        <v>251467</v>
      </c>
      <c r="T1627" s="8" t="s">
        <v>386</v>
      </c>
      <c r="U1627" s="9">
        <f>IF(R1627&gt;0,Q1627/R1627,"")</f>
        <v>34.663355083140388</v>
      </c>
      <c r="V1627" s="10">
        <f>SUMIFS(fct_world_monthly!$J$2:$J$361,fct_world_monthly!$C$2:$C$361,C1627,fct_world_monthly!$F$2:$F$361,F1627)</f>
        <v>55061469</v>
      </c>
      <c r="W1627" s="11">
        <f>IF(V1627&gt;0,Q1627/V1627,"")</f>
        <v>2.9909409064258711E-2</v>
      </c>
      <c r="X1627" s="1" t="s">
        <v>232</v>
      </c>
      <c r="Y1627" s="1" t="s">
        <v>166</v>
      </c>
      <c r="Z1627" s="19">
        <f>IF(U1627="","",SUMIFS(Unit_Value_Review_QC!$K$10:$K$53,Unit_Value_Review_QC!$I$10:$I$53,"PARTNER|"&amp;F1627&amp;"|"&amp;I1627))</f>
        <v>17.070169468034248</v>
      </c>
      <c r="AA1627" s="20">
        <f>IFERROR(U1627/Z1627,"")</f>
        <v>2.0306391889108832</v>
      </c>
      <c r="AB1627" s="4" t="str">
        <f>IF(OR(N1627&lt;&gt;"REPORTED",U1627=""),"NOT_APPLICABLE",IF(OR(AA1627&lt;Unit_Value_Review_QC!$I$6,AA1627&gt;Unit_Value_Review_QC!$I$5),"REVIEW","WITHIN_BAND"))</f>
        <v>WITHIN_BAND</v>
      </c>
    </row>
    <row r="1628" spans="1:28">
      <c r="A1628" s="1" t="s">
        <v>2014</v>
      </c>
      <c r="B1628" s="6">
        <v>44682</v>
      </c>
      <c r="C1628" s="1">
        <v>202205</v>
      </c>
      <c r="D1628" s="1">
        <v>2022</v>
      </c>
      <c r="E1628" s="1">
        <v>5</v>
      </c>
      <c r="F1628" s="4" t="s">
        <v>271</v>
      </c>
      <c r="G1628" s="4" t="s">
        <v>273</v>
      </c>
      <c r="H1628" s="1">
        <v>676</v>
      </c>
      <c r="I1628" s="4" t="s">
        <v>316</v>
      </c>
      <c r="J1628" s="1" t="s">
        <v>317</v>
      </c>
      <c r="K1628" s="1" t="s">
        <v>383</v>
      </c>
      <c r="L1628" s="1">
        <v>3</v>
      </c>
      <c r="M1628" s="1">
        <v>1</v>
      </c>
      <c r="N1628" s="1" t="s">
        <v>384</v>
      </c>
      <c r="O1628" s="1" t="s">
        <v>385</v>
      </c>
      <c r="P1628" s="1">
        <v>0</v>
      </c>
      <c r="Q1628" s="8">
        <v>810046</v>
      </c>
      <c r="R1628" s="8">
        <v>37503</v>
      </c>
      <c r="S1628" s="8">
        <v>102679</v>
      </c>
      <c r="T1628" s="8" t="s">
        <v>386</v>
      </c>
      <c r="U1628" s="9">
        <f>IF(R1628&gt;0,Q1628/R1628,"")</f>
        <v>21.599498706770124</v>
      </c>
      <c r="V1628" s="10">
        <f>SUMIFS(fct_world_monthly!$J$2:$J$361,fct_world_monthly!$C$2:$C$361,C1628,fct_world_monthly!$F$2:$F$361,F1628)</f>
        <v>55061469</v>
      </c>
      <c r="W1628" s="11">
        <f>IF(V1628&gt;0,Q1628/V1628,"")</f>
        <v>1.4711667064313158E-2</v>
      </c>
      <c r="X1628" s="1" t="s">
        <v>232</v>
      </c>
      <c r="Y1628" s="1" t="s">
        <v>166</v>
      </c>
      <c r="Z1628" s="19">
        <f>IF(U1628="","",SUMIFS(Unit_Value_Review_QC!$K$10:$K$53,Unit_Value_Review_QC!$I$10:$I$53,"PARTNER|"&amp;F1628&amp;"|"&amp;I1628))</f>
        <v>29.259592038236608</v>
      </c>
      <c r="AA1628" s="20">
        <f>IFERROR(U1628/Z1628,"")</f>
        <v>0.73820231938106895</v>
      </c>
      <c r="AB1628" s="4" t="str">
        <f>IF(OR(N1628&lt;&gt;"REPORTED",U1628=""),"NOT_APPLICABLE",IF(OR(AA1628&lt;Unit_Value_Review_QC!$I$6,AA1628&gt;Unit_Value_Review_QC!$I$5),"REVIEW","WITHIN_BAND"))</f>
        <v>WITHIN_BAND</v>
      </c>
    </row>
    <row r="1629" spans="1:28">
      <c r="A1629" s="1" t="s">
        <v>2015</v>
      </c>
      <c r="B1629" s="6">
        <v>44682</v>
      </c>
      <c r="C1629" s="1">
        <v>202205</v>
      </c>
      <c r="D1629" s="1">
        <v>2022</v>
      </c>
      <c r="E1629" s="1">
        <v>5</v>
      </c>
      <c r="F1629" s="4" t="s">
        <v>271</v>
      </c>
      <c r="G1629" s="4" t="s">
        <v>273</v>
      </c>
      <c r="H1629" s="1">
        <v>690</v>
      </c>
      <c r="I1629" s="4" t="s">
        <v>319</v>
      </c>
      <c r="J1629" s="1" t="s">
        <v>320</v>
      </c>
      <c r="K1629" s="1" t="s">
        <v>383</v>
      </c>
      <c r="L1629" s="1">
        <v>3</v>
      </c>
      <c r="M1629" s="1">
        <v>1</v>
      </c>
      <c r="N1629" s="1" t="s">
        <v>384</v>
      </c>
      <c r="O1629" s="1" t="s">
        <v>385</v>
      </c>
      <c r="P1629" s="1">
        <v>0</v>
      </c>
      <c r="Q1629" s="8">
        <v>852759</v>
      </c>
      <c r="R1629" s="8">
        <v>30657</v>
      </c>
      <c r="S1629" s="8">
        <v>80455</v>
      </c>
      <c r="T1629" s="8" t="s">
        <v>386</v>
      </c>
      <c r="U1629" s="9">
        <f>IF(R1629&gt;0,Q1629/R1629,"")</f>
        <v>27.816126822585382</v>
      </c>
      <c r="V1629" s="10">
        <f>SUMIFS(fct_world_monthly!$J$2:$J$361,fct_world_monthly!$C$2:$C$361,C1629,fct_world_monthly!$F$2:$F$361,F1629)</f>
        <v>55061469</v>
      </c>
      <c r="W1629" s="11">
        <f>IF(V1629&gt;0,Q1629/V1629,"")</f>
        <v>1.548740009097832E-2</v>
      </c>
      <c r="X1629" s="1" t="s">
        <v>232</v>
      </c>
      <c r="Y1629" s="1" t="s">
        <v>166</v>
      </c>
      <c r="Z1629" s="19">
        <f>IF(U1629="","",SUMIFS(Unit_Value_Review_QC!$K$10:$K$53,Unit_Value_Review_QC!$I$10:$I$53,"PARTNER|"&amp;F1629&amp;"|"&amp;I1629))</f>
        <v>24.149636282520802</v>
      </c>
      <c r="AA1629" s="20">
        <f>IFERROR(U1629/Z1629,"")</f>
        <v>1.151823841037239</v>
      </c>
      <c r="AB1629" s="4" t="str">
        <f>IF(OR(N1629&lt;&gt;"REPORTED",U1629=""),"NOT_APPLICABLE",IF(OR(AA1629&lt;Unit_Value_Review_QC!$I$6,AA1629&gt;Unit_Value_Review_QC!$I$5),"REVIEW","WITHIN_BAND"))</f>
        <v>WITHIN_BAND</v>
      </c>
    </row>
    <row r="1630" spans="1:28">
      <c r="A1630" s="1" t="s">
        <v>2016</v>
      </c>
      <c r="B1630" s="6">
        <v>44682</v>
      </c>
      <c r="C1630" s="1">
        <v>202205</v>
      </c>
      <c r="D1630" s="1">
        <v>2022</v>
      </c>
      <c r="E1630" s="1">
        <v>5</v>
      </c>
      <c r="F1630" s="4" t="s">
        <v>271</v>
      </c>
      <c r="G1630" s="4" t="s">
        <v>273</v>
      </c>
      <c r="H1630" s="1">
        <v>696</v>
      </c>
      <c r="I1630" s="4" t="s">
        <v>322</v>
      </c>
      <c r="J1630" s="1" t="s">
        <v>323</v>
      </c>
      <c r="K1630" s="1" t="s">
        <v>383</v>
      </c>
      <c r="L1630" s="1">
        <v>3</v>
      </c>
      <c r="M1630" s="1">
        <v>1</v>
      </c>
      <c r="N1630" s="1" t="s">
        <v>384</v>
      </c>
      <c r="O1630" s="1" t="s">
        <v>385</v>
      </c>
      <c r="P1630" s="1">
        <v>0</v>
      </c>
      <c r="Q1630" s="8">
        <v>153770</v>
      </c>
      <c r="R1630" s="8">
        <v>9484</v>
      </c>
      <c r="S1630" s="8">
        <v>19554</v>
      </c>
      <c r="T1630" s="8" t="s">
        <v>386</v>
      </c>
      <c r="U1630" s="9">
        <f>IF(R1630&gt;0,Q1630/R1630,"")</f>
        <v>16.213622943905523</v>
      </c>
      <c r="V1630" s="10">
        <f>SUMIFS(fct_world_monthly!$J$2:$J$361,fct_world_monthly!$C$2:$C$361,C1630,fct_world_monthly!$F$2:$F$361,F1630)</f>
        <v>55061469</v>
      </c>
      <c r="W1630" s="11">
        <f>IF(V1630&gt;0,Q1630/V1630,"")</f>
        <v>2.7926970128602999E-3</v>
      </c>
      <c r="X1630" s="1" t="s">
        <v>232</v>
      </c>
      <c r="Y1630" s="1" t="s">
        <v>166</v>
      </c>
      <c r="Z1630" s="19">
        <f>IF(U1630="","",SUMIFS(Unit_Value_Review_QC!$K$10:$K$53,Unit_Value_Review_QC!$I$10:$I$53,"PARTNER|"&amp;F1630&amp;"|"&amp;I1630))</f>
        <v>19.130986055641273</v>
      </c>
      <c r="AA1630" s="20">
        <f>IFERROR(U1630/Z1630,"")</f>
        <v>0.84750586805871997</v>
      </c>
      <c r="AB1630" s="4" t="str">
        <f>IF(OR(N1630&lt;&gt;"REPORTED",U1630=""),"NOT_APPLICABLE",IF(OR(AA1630&lt;Unit_Value_Review_QC!$I$6,AA1630&gt;Unit_Value_Review_QC!$I$5),"REVIEW","WITHIN_BAND"))</f>
        <v>WITHIN_BAND</v>
      </c>
    </row>
    <row r="1631" spans="1:28">
      <c r="A1631" s="1" t="s">
        <v>2017</v>
      </c>
      <c r="B1631" s="6">
        <v>44682</v>
      </c>
      <c r="C1631" s="1">
        <v>202205</v>
      </c>
      <c r="D1631" s="1">
        <v>2022</v>
      </c>
      <c r="E1631" s="1">
        <v>5</v>
      </c>
      <c r="F1631" s="4" t="s">
        <v>271</v>
      </c>
      <c r="G1631" s="4" t="s">
        <v>273</v>
      </c>
      <c r="H1631" s="1">
        <v>720</v>
      </c>
      <c r="I1631" s="4" t="s">
        <v>325</v>
      </c>
      <c r="J1631" s="1" t="s">
        <v>326</v>
      </c>
      <c r="K1631" s="1" t="s">
        <v>383</v>
      </c>
      <c r="L1631" s="1">
        <v>3</v>
      </c>
      <c r="M1631" s="1">
        <v>1</v>
      </c>
      <c r="N1631" s="1" t="s">
        <v>384</v>
      </c>
      <c r="O1631" s="1" t="s">
        <v>385</v>
      </c>
      <c r="P1631" s="1">
        <v>0</v>
      </c>
      <c r="Q1631" s="8">
        <v>13386487</v>
      </c>
      <c r="R1631" s="8">
        <v>387095</v>
      </c>
      <c r="S1631" s="8">
        <v>1180571</v>
      </c>
      <c r="T1631" s="8" t="s">
        <v>386</v>
      </c>
      <c r="U1631" s="9">
        <f>IF(R1631&gt;0,Q1631/R1631,"")</f>
        <v>34.581916583784341</v>
      </c>
      <c r="V1631" s="10">
        <f>SUMIFS(fct_world_monthly!$J$2:$J$361,fct_world_monthly!$C$2:$C$361,C1631,fct_world_monthly!$F$2:$F$361,F1631)</f>
        <v>55061469</v>
      </c>
      <c r="W1631" s="11">
        <f>IF(V1631&gt;0,Q1631/V1631,"")</f>
        <v>0.24311895855884266</v>
      </c>
      <c r="X1631" s="1" t="s">
        <v>232</v>
      </c>
      <c r="Y1631" s="1" t="s">
        <v>166</v>
      </c>
      <c r="Z1631" s="19">
        <f>IF(U1631="","",SUMIFS(Unit_Value_Review_QC!$K$10:$K$53,Unit_Value_Review_QC!$I$10:$I$53,"PARTNER|"&amp;F1631&amp;"|"&amp;I1631))</f>
        <v>27.635683246354834</v>
      </c>
      <c r="AA1631" s="20">
        <f>IFERROR(U1631/Z1631,"")</f>
        <v>1.251350157530327</v>
      </c>
      <c r="AB1631" s="4" t="str">
        <f>IF(OR(N1631&lt;&gt;"REPORTED",U1631=""),"NOT_APPLICABLE",IF(OR(AA1631&lt;Unit_Value_Review_QC!$I$6,AA1631&gt;Unit_Value_Review_QC!$I$5),"REVIEW","WITHIN_BAND"))</f>
        <v>WITHIN_BAND</v>
      </c>
    </row>
    <row r="1632" spans="1:28">
      <c r="A1632" s="1" t="s">
        <v>2018</v>
      </c>
      <c r="B1632" s="6">
        <v>44682</v>
      </c>
      <c r="C1632" s="1">
        <v>202205</v>
      </c>
      <c r="D1632" s="1">
        <v>2022</v>
      </c>
      <c r="E1632" s="1">
        <v>5</v>
      </c>
      <c r="F1632" s="4" t="s">
        <v>278</v>
      </c>
      <c r="G1632" s="4" t="s">
        <v>279</v>
      </c>
      <c r="H1632" s="1">
        <v>52</v>
      </c>
      <c r="I1632" s="4" t="s">
        <v>296</v>
      </c>
      <c r="J1632" s="1" t="s">
        <v>297</v>
      </c>
      <c r="K1632" s="1" t="s">
        <v>383</v>
      </c>
      <c r="L1632" s="1">
        <v>3</v>
      </c>
      <c r="M1632" s="1">
        <v>1</v>
      </c>
      <c r="N1632" s="1" t="s">
        <v>384</v>
      </c>
      <c r="O1632" s="1" t="s">
        <v>385</v>
      </c>
      <c r="P1632" s="1">
        <v>0</v>
      </c>
      <c r="Q1632" s="8">
        <v>2781940</v>
      </c>
      <c r="R1632" s="8">
        <v>93675</v>
      </c>
      <c r="S1632" s="8">
        <v>373690</v>
      </c>
      <c r="T1632" s="8" t="s">
        <v>386</v>
      </c>
      <c r="U1632" s="9">
        <f>IF(R1632&gt;0,Q1632/R1632,"")</f>
        <v>29.697784894582334</v>
      </c>
      <c r="V1632" s="10">
        <f>SUMIFS(fct_world_monthly!$J$2:$J$361,fct_world_monthly!$C$2:$C$361,C1632,fct_world_monthly!$F$2:$F$361,F1632)</f>
        <v>30635328</v>
      </c>
      <c r="W1632" s="11">
        <f>IF(V1632&gt;0,Q1632/V1632,"")</f>
        <v>9.0808232900264685E-2</v>
      </c>
      <c r="X1632" s="1" t="s">
        <v>232</v>
      </c>
      <c r="Y1632" s="1" t="s">
        <v>166</v>
      </c>
      <c r="Z1632" s="19">
        <f>IF(U1632="","",SUMIFS(Unit_Value_Review_QC!$K$10:$K$53,Unit_Value_Review_QC!$I$10:$I$53,"PARTNER|"&amp;F1632&amp;"|"&amp;I1632))</f>
        <v>35.036766549381447</v>
      </c>
      <c r="AA1632" s="20">
        <f>IFERROR(U1632/Z1632,"")</f>
        <v>0.84761774043063431</v>
      </c>
      <c r="AB1632" s="4" t="str">
        <f>IF(OR(N1632&lt;&gt;"REPORTED",U1632=""),"NOT_APPLICABLE",IF(OR(AA1632&lt;Unit_Value_Review_QC!$I$6,AA1632&gt;Unit_Value_Review_QC!$I$5),"REVIEW","WITHIN_BAND"))</f>
        <v>WITHIN_BAND</v>
      </c>
    </row>
    <row r="1633" spans="1:28">
      <c r="A1633" s="1" t="s">
        <v>2019</v>
      </c>
      <c r="B1633" s="6">
        <v>44682</v>
      </c>
      <c r="C1633" s="1">
        <v>202205</v>
      </c>
      <c r="D1633" s="1">
        <v>2022</v>
      </c>
      <c r="E1633" s="1">
        <v>5</v>
      </c>
      <c r="F1633" s="4" t="s">
        <v>278</v>
      </c>
      <c r="G1633" s="4" t="s">
        <v>279</v>
      </c>
      <c r="H1633" s="1">
        <v>204</v>
      </c>
      <c r="I1633" s="4" t="s">
        <v>301</v>
      </c>
      <c r="J1633" s="1" t="s">
        <v>302</v>
      </c>
      <c r="K1633" s="1" t="s">
        <v>383</v>
      </c>
      <c r="L1633" s="1">
        <v>3</v>
      </c>
      <c r="M1633" s="1">
        <v>1</v>
      </c>
      <c r="N1633" s="1" t="s">
        <v>384</v>
      </c>
      <c r="O1633" s="1" t="s">
        <v>385</v>
      </c>
      <c r="P1633" s="1">
        <v>0</v>
      </c>
      <c r="Q1633" s="8">
        <v>79887</v>
      </c>
      <c r="R1633" s="8">
        <v>1772</v>
      </c>
      <c r="S1633" s="8">
        <v>7324</v>
      </c>
      <c r="T1633" s="8" t="s">
        <v>386</v>
      </c>
      <c r="U1633" s="9">
        <f>IF(R1633&gt;0,Q1633/R1633,"")</f>
        <v>45.082957110609478</v>
      </c>
      <c r="V1633" s="10">
        <f>SUMIFS(fct_world_monthly!$J$2:$J$361,fct_world_monthly!$C$2:$C$361,C1633,fct_world_monthly!$F$2:$F$361,F1633)</f>
        <v>30635328</v>
      </c>
      <c r="W1633" s="11">
        <f>IF(V1633&gt;0,Q1633/V1633,"")</f>
        <v>2.607675687363295E-3</v>
      </c>
      <c r="X1633" s="1" t="s">
        <v>232</v>
      </c>
      <c r="Y1633" s="1" t="s">
        <v>166</v>
      </c>
      <c r="Z1633" s="19">
        <f>IF(U1633="","",SUMIFS(Unit_Value_Review_QC!$K$10:$K$53,Unit_Value_Review_QC!$I$10:$I$53,"PARTNER|"&amp;F1633&amp;"|"&amp;I1633))</f>
        <v>33.195880622110131</v>
      </c>
      <c r="AA1633" s="20">
        <f>IFERROR(U1633/Z1633,"")</f>
        <v>1.3580889033738106</v>
      </c>
      <c r="AB1633" s="4" t="str">
        <f>IF(OR(N1633&lt;&gt;"REPORTED",U1633=""),"NOT_APPLICABLE",IF(OR(AA1633&lt;Unit_Value_Review_QC!$I$6,AA1633&gt;Unit_Value_Review_QC!$I$5),"REVIEW","WITHIN_BAND"))</f>
        <v>WITHIN_BAND</v>
      </c>
    </row>
    <row r="1634" spans="1:28">
      <c r="A1634" s="1" t="s">
        <v>2020</v>
      </c>
      <c r="B1634" s="6">
        <v>44682</v>
      </c>
      <c r="C1634" s="1">
        <v>202205</v>
      </c>
      <c r="D1634" s="1">
        <v>2022</v>
      </c>
      <c r="E1634" s="1">
        <v>5</v>
      </c>
      <c r="F1634" s="4" t="s">
        <v>278</v>
      </c>
      <c r="G1634" s="4" t="s">
        <v>279</v>
      </c>
      <c r="H1634" s="1">
        <v>662</v>
      </c>
      <c r="I1634" s="4" t="s">
        <v>304</v>
      </c>
      <c r="J1634" s="1" t="s">
        <v>305</v>
      </c>
      <c r="K1634" s="1" t="s">
        <v>383</v>
      </c>
      <c r="L1634" s="1">
        <v>3</v>
      </c>
      <c r="M1634" s="1">
        <v>1</v>
      </c>
      <c r="N1634" s="1" t="s">
        <v>384</v>
      </c>
      <c r="O1634" s="1" t="s">
        <v>385</v>
      </c>
      <c r="P1634" s="1">
        <v>0</v>
      </c>
      <c r="Q1634" s="8">
        <v>81529</v>
      </c>
      <c r="R1634" s="8">
        <v>5692</v>
      </c>
      <c r="S1634" s="8">
        <v>14937</v>
      </c>
      <c r="T1634" s="8" t="s">
        <v>386</v>
      </c>
      <c r="U1634" s="9">
        <f>IF(R1634&gt;0,Q1634/R1634,"")</f>
        <v>14.323436401967674</v>
      </c>
      <c r="V1634" s="10">
        <f>SUMIFS(fct_world_monthly!$J$2:$J$361,fct_world_monthly!$C$2:$C$361,C1634,fct_world_monthly!$F$2:$F$361,F1634)</f>
        <v>30635328</v>
      </c>
      <c r="W1634" s="11">
        <f>IF(V1634&gt;0,Q1634/V1634,"")</f>
        <v>2.661273938375982E-3</v>
      </c>
      <c r="X1634" s="1" t="s">
        <v>232</v>
      </c>
      <c r="Y1634" s="1" t="s">
        <v>166</v>
      </c>
      <c r="Z1634" s="19">
        <f>IF(U1634="","",SUMIFS(Unit_Value_Review_QC!$K$10:$K$53,Unit_Value_Review_QC!$I$10:$I$53,"PARTNER|"&amp;F1634&amp;"|"&amp;I1634))</f>
        <v>11.552282298889692</v>
      </c>
      <c r="AA1634" s="20">
        <f>IFERROR(U1634/Z1634,"")</f>
        <v>1.2398793616170827</v>
      </c>
      <c r="AB1634" s="4" t="str">
        <f>IF(OR(N1634&lt;&gt;"REPORTED",U1634=""),"NOT_APPLICABLE",IF(OR(AA1634&lt;Unit_Value_Review_QC!$I$6,AA1634&gt;Unit_Value_Review_QC!$I$5),"REVIEW","WITHIN_BAND"))</f>
        <v>WITHIN_BAND</v>
      </c>
    </row>
    <row r="1635" spans="1:28">
      <c r="A1635" s="1" t="s">
        <v>2021</v>
      </c>
      <c r="B1635" s="6">
        <v>44682</v>
      </c>
      <c r="C1635" s="1">
        <v>202205</v>
      </c>
      <c r="D1635" s="1">
        <v>2022</v>
      </c>
      <c r="E1635" s="1">
        <v>5</v>
      </c>
      <c r="F1635" s="4" t="s">
        <v>278</v>
      </c>
      <c r="G1635" s="4" t="s">
        <v>279</v>
      </c>
      <c r="H1635" s="1">
        <v>664</v>
      </c>
      <c r="I1635" s="4" t="s">
        <v>307</v>
      </c>
      <c r="J1635" s="1" t="s">
        <v>308</v>
      </c>
      <c r="K1635" s="1" t="s">
        <v>383</v>
      </c>
      <c r="L1635" s="1">
        <v>3</v>
      </c>
      <c r="M1635" s="1">
        <v>1</v>
      </c>
      <c r="N1635" s="1" t="s">
        <v>384</v>
      </c>
      <c r="O1635" s="1" t="s">
        <v>385</v>
      </c>
      <c r="P1635" s="1">
        <v>0</v>
      </c>
      <c r="Q1635" s="8">
        <v>3920147</v>
      </c>
      <c r="R1635" s="8">
        <v>148437</v>
      </c>
      <c r="S1635" s="8">
        <v>652868</v>
      </c>
      <c r="T1635" s="8" t="s">
        <v>386</v>
      </c>
      <c r="U1635" s="9">
        <f>IF(R1635&gt;0,Q1635/R1635,"")</f>
        <v>26.409500326737941</v>
      </c>
      <c r="V1635" s="10">
        <f>SUMIFS(fct_world_monthly!$J$2:$J$361,fct_world_monthly!$C$2:$C$361,C1635,fct_world_monthly!$F$2:$F$361,F1635)</f>
        <v>30635328</v>
      </c>
      <c r="W1635" s="11">
        <f>IF(V1635&gt;0,Q1635/V1635,"")</f>
        <v>0.12796164611000738</v>
      </c>
      <c r="X1635" s="1" t="s">
        <v>232</v>
      </c>
      <c r="Y1635" s="1" t="s">
        <v>166</v>
      </c>
      <c r="Z1635" s="19">
        <f>IF(U1635="","",SUMIFS(Unit_Value_Review_QC!$K$10:$K$53,Unit_Value_Review_QC!$I$10:$I$53,"PARTNER|"&amp;F1635&amp;"|"&amp;I1635))</f>
        <v>20.753901094655859</v>
      </c>
      <c r="AA1635" s="20">
        <f>IFERROR(U1635/Z1635,"")</f>
        <v>1.27250776643329</v>
      </c>
      <c r="AB1635" s="4" t="str">
        <f>IF(OR(N1635&lt;&gt;"REPORTED",U1635=""),"NOT_APPLICABLE",IF(OR(AA1635&lt;Unit_Value_Review_QC!$I$6,AA1635&gt;Unit_Value_Review_QC!$I$5),"REVIEW","WITHIN_BAND"))</f>
        <v>WITHIN_BAND</v>
      </c>
    </row>
    <row r="1636" spans="1:28">
      <c r="A1636" s="1" t="s">
        <v>2022</v>
      </c>
      <c r="B1636" s="6">
        <v>44682</v>
      </c>
      <c r="C1636" s="1">
        <v>202205</v>
      </c>
      <c r="D1636" s="1">
        <v>2022</v>
      </c>
      <c r="E1636" s="1">
        <v>5</v>
      </c>
      <c r="F1636" s="4" t="s">
        <v>278</v>
      </c>
      <c r="G1636" s="4" t="s">
        <v>279</v>
      </c>
      <c r="H1636" s="1">
        <v>666</v>
      </c>
      <c r="I1636" s="4" t="s">
        <v>310</v>
      </c>
      <c r="J1636" s="1" t="s">
        <v>311</v>
      </c>
      <c r="K1636" s="1" t="s">
        <v>383</v>
      </c>
      <c r="L1636" s="1">
        <v>3</v>
      </c>
      <c r="M1636" s="1">
        <v>1</v>
      </c>
      <c r="N1636" s="1" t="s">
        <v>384</v>
      </c>
      <c r="O1636" s="1" t="s">
        <v>385</v>
      </c>
      <c r="P1636" s="1">
        <v>0</v>
      </c>
      <c r="Q1636" s="8">
        <v>10558496</v>
      </c>
      <c r="R1636" s="8">
        <v>575176</v>
      </c>
      <c r="S1636" s="8">
        <v>2094346</v>
      </c>
      <c r="T1636" s="8" t="s">
        <v>386</v>
      </c>
      <c r="U1636" s="9">
        <f>IF(R1636&gt;0,Q1636/R1636,"")</f>
        <v>18.356982906101784</v>
      </c>
      <c r="V1636" s="10">
        <f>SUMIFS(fct_world_monthly!$J$2:$J$361,fct_world_monthly!$C$2:$C$361,C1636,fct_world_monthly!$F$2:$F$361,F1636)</f>
        <v>30635328</v>
      </c>
      <c r="W1636" s="11">
        <f>IF(V1636&gt;0,Q1636/V1636,"")</f>
        <v>0.3446509859466822</v>
      </c>
      <c r="X1636" s="1" t="s">
        <v>232</v>
      </c>
      <c r="Y1636" s="1" t="s">
        <v>166</v>
      </c>
      <c r="Z1636" s="19">
        <f>IF(U1636="","",SUMIFS(Unit_Value_Review_QC!$K$10:$K$53,Unit_Value_Review_QC!$I$10:$I$53,"PARTNER|"&amp;F1636&amp;"|"&amp;I1636))</f>
        <v>16.653214733323903</v>
      </c>
      <c r="AA1636" s="20">
        <f>IFERROR(U1636/Z1636,"")</f>
        <v>1.1023086653274552</v>
      </c>
      <c r="AB1636" s="4" t="str">
        <f>IF(OR(N1636&lt;&gt;"REPORTED",U1636=""),"NOT_APPLICABLE",IF(OR(AA1636&lt;Unit_Value_Review_QC!$I$6,AA1636&gt;Unit_Value_Review_QC!$I$5),"REVIEW","WITHIN_BAND"))</f>
        <v>WITHIN_BAND</v>
      </c>
    </row>
    <row r="1637" spans="1:28">
      <c r="A1637" s="1" t="s">
        <v>2023</v>
      </c>
      <c r="B1637" s="6">
        <v>44682</v>
      </c>
      <c r="C1637" s="1">
        <v>202205</v>
      </c>
      <c r="D1637" s="1">
        <v>2022</v>
      </c>
      <c r="E1637" s="1">
        <v>5</v>
      </c>
      <c r="F1637" s="4" t="s">
        <v>278</v>
      </c>
      <c r="G1637" s="4" t="s">
        <v>279</v>
      </c>
      <c r="H1637" s="1">
        <v>669</v>
      </c>
      <c r="I1637" s="4" t="s">
        <v>313</v>
      </c>
      <c r="J1637" s="1" t="s">
        <v>314</v>
      </c>
      <c r="K1637" s="1" t="s">
        <v>383</v>
      </c>
      <c r="L1637" s="1">
        <v>3</v>
      </c>
      <c r="M1637" s="1">
        <v>1</v>
      </c>
      <c r="N1637" s="1" t="s">
        <v>384</v>
      </c>
      <c r="O1637" s="1" t="s">
        <v>385</v>
      </c>
      <c r="P1637" s="1">
        <v>0</v>
      </c>
      <c r="Q1637" s="8">
        <v>138905</v>
      </c>
      <c r="R1637" s="8">
        <v>5429</v>
      </c>
      <c r="S1637" s="8">
        <v>16268</v>
      </c>
      <c r="T1637" s="8" t="s">
        <v>386</v>
      </c>
      <c r="U1637" s="9">
        <f>IF(R1637&gt;0,Q1637/R1637,"")</f>
        <v>25.585743230797569</v>
      </c>
      <c r="V1637" s="10">
        <f>SUMIFS(fct_world_monthly!$J$2:$J$361,fct_world_monthly!$C$2:$C$361,C1637,fct_world_monthly!$F$2:$F$361,F1637)</f>
        <v>30635328</v>
      </c>
      <c r="W1637" s="11">
        <f>IF(V1637&gt;0,Q1637/V1637,"")</f>
        <v>4.5341443708387915E-3</v>
      </c>
      <c r="X1637" s="1" t="s">
        <v>232</v>
      </c>
      <c r="Y1637" s="1" t="s">
        <v>166</v>
      </c>
      <c r="Z1637" s="19">
        <f>IF(U1637="","",SUMIFS(Unit_Value_Review_QC!$K$10:$K$53,Unit_Value_Review_QC!$I$10:$I$53,"PARTNER|"&amp;F1637&amp;"|"&amp;I1637))</f>
        <v>20.668787815742178</v>
      </c>
      <c r="AA1637" s="20">
        <f>IFERROR(U1637/Z1637,"")</f>
        <v>1.2378927810807774</v>
      </c>
      <c r="AB1637" s="4" t="str">
        <f>IF(OR(N1637&lt;&gt;"REPORTED",U1637=""),"NOT_APPLICABLE",IF(OR(AA1637&lt;Unit_Value_Review_QC!$I$6,AA1637&gt;Unit_Value_Review_QC!$I$5),"REVIEW","WITHIN_BAND"))</f>
        <v>WITHIN_BAND</v>
      </c>
    </row>
    <row r="1638" spans="1:28">
      <c r="A1638" s="1" t="s">
        <v>2024</v>
      </c>
      <c r="B1638" s="6">
        <v>44682</v>
      </c>
      <c r="C1638" s="1">
        <v>202205</v>
      </c>
      <c r="D1638" s="1">
        <v>2022</v>
      </c>
      <c r="E1638" s="1">
        <v>5</v>
      </c>
      <c r="F1638" s="4" t="s">
        <v>278</v>
      </c>
      <c r="G1638" s="4" t="s">
        <v>279</v>
      </c>
      <c r="H1638" s="1">
        <v>676</v>
      </c>
      <c r="I1638" s="4" t="s">
        <v>316</v>
      </c>
      <c r="J1638" s="1" t="s">
        <v>317</v>
      </c>
      <c r="K1638" s="1" t="s">
        <v>383</v>
      </c>
      <c r="L1638" s="1">
        <v>3</v>
      </c>
      <c r="M1638" s="1">
        <v>1</v>
      </c>
      <c r="N1638" s="1" t="s">
        <v>384</v>
      </c>
      <c r="O1638" s="1" t="s">
        <v>385</v>
      </c>
      <c r="P1638" s="1">
        <v>0</v>
      </c>
      <c r="Q1638" s="8">
        <v>2696</v>
      </c>
      <c r="R1638" s="8">
        <v>139</v>
      </c>
      <c r="S1638" s="8">
        <v>635</v>
      </c>
      <c r="T1638" s="8" t="s">
        <v>386</v>
      </c>
      <c r="U1638" s="9">
        <f>IF(R1638&gt;0,Q1638/R1638,"")</f>
        <v>19.39568345323741</v>
      </c>
      <c r="V1638" s="10">
        <f>SUMIFS(fct_world_monthly!$J$2:$J$361,fct_world_monthly!$C$2:$C$361,C1638,fct_world_monthly!$F$2:$F$361,F1638)</f>
        <v>30635328</v>
      </c>
      <c r="W1638" s="11">
        <f>IF(V1638&gt;0,Q1638/V1638,"")</f>
        <v>8.8002974866141468E-5</v>
      </c>
      <c r="X1638" s="1" t="s">
        <v>232</v>
      </c>
      <c r="Y1638" s="1" t="s">
        <v>166</v>
      </c>
      <c r="Z1638" s="19">
        <f>IF(U1638="","",SUMIFS(Unit_Value_Review_QC!$K$10:$K$53,Unit_Value_Review_QC!$I$10:$I$53,"PARTNER|"&amp;F1638&amp;"|"&amp;I1638))</f>
        <v>22.71683967704729</v>
      </c>
      <c r="AA1638" s="20">
        <f>IFERROR(U1638/Z1638,"")</f>
        <v>0.85380201335111239</v>
      </c>
      <c r="AB1638" s="4" t="str">
        <f>IF(OR(N1638&lt;&gt;"REPORTED",U1638=""),"NOT_APPLICABLE",IF(OR(AA1638&lt;Unit_Value_Review_QC!$I$6,AA1638&gt;Unit_Value_Review_QC!$I$5),"REVIEW","WITHIN_BAND"))</f>
        <v>WITHIN_BAND</v>
      </c>
    </row>
    <row r="1639" spans="1:28">
      <c r="A1639" s="1" t="s">
        <v>2025</v>
      </c>
      <c r="B1639" s="6">
        <v>44682</v>
      </c>
      <c r="C1639" s="1">
        <v>202205</v>
      </c>
      <c r="D1639" s="1">
        <v>2022</v>
      </c>
      <c r="E1639" s="1">
        <v>5</v>
      </c>
      <c r="F1639" s="4" t="s">
        <v>278</v>
      </c>
      <c r="G1639" s="4" t="s">
        <v>279</v>
      </c>
      <c r="H1639" s="1">
        <v>690</v>
      </c>
      <c r="I1639" s="4" t="s">
        <v>319</v>
      </c>
      <c r="J1639" s="1" t="s">
        <v>320</v>
      </c>
      <c r="K1639" s="1" t="s">
        <v>383</v>
      </c>
      <c r="L1639" s="1">
        <v>3</v>
      </c>
      <c r="M1639" s="1">
        <v>1</v>
      </c>
      <c r="N1639" s="1" t="s">
        <v>384</v>
      </c>
      <c r="O1639" s="1" t="s">
        <v>385</v>
      </c>
      <c r="P1639" s="1">
        <v>0</v>
      </c>
      <c r="Q1639" s="8">
        <v>502211</v>
      </c>
      <c r="R1639" s="8">
        <v>15169</v>
      </c>
      <c r="S1639" s="8">
        <v>48863</v>
      </c>
      <c r="T1639" s="8" t="s">
        <v>386</v>
      </c>
      <c r="U1639" s="9">
        <f>IF(R1639&gt;0,Q1639/R1639,"")</f>
        <v>33.107719691476035</v>
      </c>
      <c r="V1639" s="10">
        <f>SUMIFS(fct_world_monthly!$J$2:$J$361,fct_world_monthly!$C$2:$C$361,C1639,fct_world_monthly!$F$2:$F$361,F1639)</f>
        <v>30635328</v>
      </c>
      <c r="W1639" s="11">
        <f>IF(V1639&gt;0,Q1639/V1639,"")</f>
        <v>1.6393198075111193E-2</v>
      </c>
      <c r="X1639" s="1" t="s">
        <v>232</v>
      </c>
      <c r="Y1639" s="1" t="s">
        <v>166</v>
      </c>
      <c r="Z1639" s="19">
        <f>IF(U1639="","",SUMIFS(Unit_Value_Review_QC!$K$10:$K$53,Unit_Value_Review_QC!$I$10:$I$53,"PARTNER|"&amp;F1639&amp;"|"&amp;I1639))</f>
        <v>28.158453665195097</v>
      </c>
      <c r="AA1639" s="20">
        <f>IFERROR(U1639/Z1639,"")</f>
        <v>1.1757648372715301</v>
      </c>
      <c r="AB1639" s="4" t="str">
        <f>IF(OR(N1639&lt;&gt;"REPORTED",U1639=""),"NOT_APPLICABLE",IF(OR(AA1639&lt;Unit_Value_Review_QC!$I$6,AA1639&gt;Unit_Value_Review_QC!$I$5),"REVIEW","WITHIN_BAND"))</f>
        <v>WITHIN_BAND</v>
      </c>
    </row>
    <row r="1640" spans="1:28">
      <c r="A1640" s="1" t="s">
        <v>2026</v>
      </c>
      <c r="B1640" s="6">
        <v>44682</v>
      </c>
      <c r="C1640" s="1">
        <v>202205</v>
      </c>
      <c r="D1640" s="1">
        <v>2022</v>
      </c>
      <c r="E1640" s="1">
        <v>5</v>
      </c>
      <c r="F1640" s="4" t="s">
        <v>278</v>
      </c>
      <c r="G1640" s="4" t="s">
        <v>279</v>
      </c>
      <c r="H1640" s="1">
        <v>696</v>
      </c>
      <c r="I1640" s="4" t="s">
        <v>322</v>
      </c>
      <c r="J1640" s="1" t="s">
        <v>323</v>
      </c>
      <c r="K1640" s="1" t="s">
        <v>383</v>
      </c>
      <c r="L1640" s="1">
        <v>3</v>
      </c>
      <c r="M1640" s="1">
        <v>1</v>
      </c>
      <c r="N1640" s="1" t="s">
        <v>384</v>
      </c>
      <c r="O1640" s="1" t="s">
        <v>385</v>
      </c>
      <c r="P1640" s="1">
        <v>0</v>
      </c>
      <c r="Q1640" s="8">
        <v>1128648</v>
      </c>
      <c r="R1640" s="8">
        <v>29190</v>
      </c>
      <c r="S1640" s="8">
        <v>121182</v>
      </c>
      <c r="T1640" s="8" t="s">
        <v>386</v>
      </c>
      <c r="U1640" s="9">
        <f>IF(R1640&gt;0,Q1640/R1640,"")</f>
        <v>38.665570400822197</v>
      </c>
      <c r="V1640" s="10">
        <f>SUMIFS(fct_world_monthly!$J$2:$J$361,fct_world_monthly!$C$2:$C$361,C1640,fct_world_monthly!$F$2:$F$361,F1640)</f>
        <v>30635328</v>
      </c>
      <c r="W1640" s="11">
        <f>IF(V1640&gt;0,Q1640/V1640,"")</f>
        <v>3.6841387825193188E-2</v>
      </c>
      <c r="X1640" s="1" t="s">
        <v>232</v>
      </c>
      <c r="Y1640" s="1" t="s">
        <v>166</v>
      </c>
      <c r="Z1640" s="19">
        <f>IF(U1640="","",SUMIFS(Unit_Value_Review_QC!$K$10:$K$53,Unit_Value_Review_QC!$I$10:$I$53,"PARTNER|"&amp;F1640&amp;"|"&amp;I1640))</f>
        <v>25.266638688646662</v>
      </c>
      <c r="AA1640" s="20">
        <f>IFERROR(U1640/Z1640,"")</f>
        <v>1.5303013146024931</v>
      </c>
      <c r="AB1640" s="4" t="str">
        <f>IF(OR(N1640&lt;&gt;"REPORTED",U1640=""),"NOT_APPLICABLE",IF(OR(AA1640&lt;Unit_Value_Review_QC!$I$6,AA1640&gt;Unit_Value_Review_QC!$I$5),"REVIEW","WITHIN_BAND"))</f>
        <v>WITHIN_BAND</v>
      </c>
    </row>
    <row r="1641" spans="1:28">
      <c r="A1641" s="1" t="s">
        <v>2027</v>
      </c>
      <c r="B1641" s="6">
        <v>44682</v>
      </c>
      <c r="C1641" s="1">
        <v>202205</v>
      </c>
      <c r="D1641" s="1">
        <v>2022</v>
      </c>
      <c r="E1641" s="1">
        <v>5</v>
      </c>
      <c r="F1641" s="4" t="s">
        <v>278</v>
      </c>
      <c r="G1641" s="4" t="s">
        <v>279</v>
      </c>
      <c r="H1641" s="1">
        <v>720</v>
      </c>
      <c r="I1641" s="4" t="s">
        <v>325</v>
      </c>
      <c r="J1641" s="1" t="s">
        <v>326</v>
      </c>
      <c r="K1641" s="1" t="s">
        <v>383</v>
      </c>
      <c r="L1641" s="1">
        <v>3</v>
      </c>
      <c r="M1641" s="1">
        <v>1</v>
      </c>
      <c r="N1641" s="1" t="s">
        <v>384</v>
      </c>
      <c r="O1641" s="1" t="s">
        <v>385</v>
      </c>
      <c r="P1641" s="1">
        <v>0</v>
      </c>
      <c r="Q1641" s="8">
        <v>1687757</v>
      </c>
      <c r="R1641" s="8">
        <v>60930</v>
      </c>
      <c r="S1641" s="8">
        <v>203469</v>
      </c>
      <c r="T1641" s="8" t="s">
        <v>386</v>
      </c>
      <c r="U1641" s="9">
        <f>IF(R1641&gt;0,Q1641/R1641,"")</f>
        <v>27.69993435089447</v>
      </c>
      <c r="V1641" s="10">
        <f>SUMIFS(fct_world_monthly!$J$2:$J$361,fct_world_monthly!$C$2:$C$361,C1641,fct_world_monthly!$F$2:$F$361,F1641)</f>
        <v>30635328</v>
      </c>
      <c r="W1641" s="11">
        <f>IF(V1641&gt;0,Q1641/V1641,"")</f>
        <v>5.5091853431437063E-2</v>
      </c>
      <c r="X1641" s="1" t="s">
        <v>232</v>
      </c>
      <c r="Y1641" s="1" t="s">
        <v>166</v>
      </c>
      <c r="Z1641" s="19">
        <f>IF(U1641="","",SUMIFS(Unit_Value_Review_QC!$K$10:$K$53,Unit_Value_Review_QC!$I$10:$I$53,"PARTNER|"&amp;F1641&amp;"|"&amp;I1641))</f>
        <v>23.211497613909994</v>
      </c>
      <c r="AA1641" s="20">
        <f>IFERROR(U1641/Z1641,"")</f>
        <v>1.19337126848268</v>
      </c>
      <c r="AB1641" s="4" t="str">
        <f>IF(OR(N1641&lt;&gt;"REPORTED",U1641=""),"NOT_APPLICABLE",IF(OR(AA1641&lt;Unit_Value_Review_QC!$I$6,AA1641&gt;Unit_Value_Review_QC!$I$5),"REVIEW","WITHIN_BAND"))</f>
        <v>WITHIN_BAND</v>
      </c>
    </row>
    <row r="1642" spans="1:28">
      <c r="A1642" s="1" t="s">
        <v>2028</v>
      </c>
      <c r="B1642" s="6">
        <v>44713</v>
      </c>
      <c r="C1642" s="1">
        <v>202206</v>
      </c>
      <c r="D1642" s="1">
        <v>2022</v>
      </c>
      <c r="E1642" s="1">
        <v>6</v>
      </c>
      <c r="F1642" s="4" t="s">
        <v>256</v>
      </c>
      <c r="G1642" s="4" t="s">
        <v>258</v>
      </c>
      <c r="H1642" s="1">
        <v>52</v>
      </c>
      <c r="I1642" s="4" t="s">
        <v>296</v>
      </c>
      <c r="J1642" s="1" t="s">
        <v>297</v>
      </c>
      <c r="K1642" s="1" t="s">
        <v>383</v>
      </c>
      <c r="L1642" s="1">
        <v>3</v>
      </c>
      <c r="M1642" s="1">
        <v>1</v>
      </c>
      <c r="N1642" s="1" t="s">
        <v>384</v>
      </c>
      <c r="O1642" s="1" t="s">
        <v>385</v>
      </c>
      <c r="P1642" s="1">
        <v>0</v>
      </c>
      <c r="Q1642" s="8">
        <v>13424570</v>
      </c>
      <c r="R1642" s="8">
        <v>656938</v>
      </c>
      <c r="S1642" s="8">
        <v>3348935</v>
      </c>
      <c r="T1642" s="8" t="s">
        <v>386</v>
      </c>
      <c r="U1642" s="9">
        <f>IF(R1642&gt;0,Q1642/R1642,"")</f>
        <v>20.435063887307479</v>
      </c>
      <c r="V1642" s="10">
        <f>SUMIFS(fct_world_monthly!$J$2:$J$361,fct_world_monthly!$C$2:$C$361,C1642,fct_world_monthly!$F$2:$F$361,F1642)</f>
        <v>119801383</v>
      </c>
      <c r="W1642" s="11">
        <f>IF(V1642&gt;0,Q1642/V1642,"")</f>
        <v>0.11205688668886235</v>
      </c>
      <c r="X1642" s="1" t="s">
        <v>232</v>
      </c>
      <c r="Y1642" s="1" t="s">
        <v>166</v>
      </c>
      <c r="Z1642" s="19">
        <f>IF(U1642="","",SUMIFS(Unit_Value_Review_QC!$K$10:$K$53,Unit_Value_Review_QC!$I$10:$I$53,"PARTNER|"&amp;F1642&amp;"|"&amp;I1642))</f>
        <v>20.461444760337919</v>
      </c>
      <c r="AA1642" s="20">
        <f>IFERROR(U1642/Z1642,"")</f>
        <v>0.998710703308616</v>
      </c>
      <c r="AB1642" s="4" t="str">
        <f>IF(OR(N1642&lt;&gt;"REPORTED",U1642=""),"NOT_APPLICABLE",IF(OR(AA1642&lt;Unit_Value_Review_QC!$I$6,AA1642&gt;Unit_Value_Review_QC!$I$5),"REVIEW","WITHIN_BAND"))</f>
        <v>WITHIN_BAND</v>
      </c>
    </row>
    <row r="1643" spans="1:28">
      <c r="A1643" s="1" t="s">
        <v>2029</v>
      </c>
      <c r="B1643" s="6">
        <v>44713</v>
      </c>
      <c r="C1643" s="1">
        <v>202206</v>
      </c>
      <c r="D1643" s="1">
        <v>2022</v>
      </c>
      <c r="E1643" s="1">
        <v>6</v>
      </c>
      <c r="F1643" s="4" t="s">
        <v>256</v>
      </c>
      <c r="G1643" s="4" t="s">
        <v>258</v>
      </c>
      <c r="H1643" s="1">
        <v>204</v>
      </c>
      <c r="I1643" s="4" t="s">
        <v>301</v>
      </c>
      <c r="J1643" s="1" t="s">
        <v>302</v>
      </c>
      <c r="K1643" s="1" t="s">
        <v>383</v>
      </c>
      <c r="L1643" s="1">
        <v>3</v>
      </c>
      <c r="M1643" s="1">
        <v>1</v>
      </c>
      <c r="N1643" s="1" t="s">
        <v>384</v>
      </c>
      <c r="O1643" s="1" t="s">
        <v>385</v>
      </c>
      <c r="P1643" s="1">
        <v>0</v>
      </c>
      <c r="Q1643" s="8">
        <v>1025469</v>
      </c>
      <c r="R1643" s="8">
        <v>149186</v>
      </c>
      <c r="S1643" s="8">
        <v>1127413</v>
      </c>
      <c r="T1643" s="8" t="s">
        <v>386</v>
      </c>
      <c r="U1643" s="9">
        <f>IF(R1643&gt;0,Q1643/R1643,"")</f>
        <v>6.8737616130199886</v>
      </c>
      <c r="V1643" s="10">
        <f>SUMIFS(fct_world_monthly!$J$2:$J$361,fct_world_monthly!$C$2:$C$361,C1643,fct_world_monthly!$F$2:$F$361,F1643)</f>
        <v>119801383</v>
      </c>
      <c r="W1643" s="11">
        <f>IF(V1643&gt;0,Q1643/V1643,"")</f>
        <v>8.5597425866110414E-3</v>
      </c>
      <c r="X1643" s="1" t="s">
        <v>232</v>
      </c>
      <c r="Y1643" s="1" t="s">
        <v>166</v>
      </c>
      <c r="Z1643" s="19">
        <f>IF(U1643="","",SUMIFS(Unit_Value_Review_QC!$K$10:$K$53,Unit_Value_Review_QC!$I$10:$I$53,"PARTNER|"&amp;F1643&amp;"|"&amp;I1643))</f>
        <v>7.8392981154747989</v>
      </c>
      <c r="AA1643" s="20">
        <f>IFERROR(U1643/Z1643,"")</f>
        <v>0.87683380728322624</v>
      </c>
      <c r="AB1643" s="4" t="str">
        <f>IF(OR(N1643&lt;&gt;"REPORTED",U1643=""),"NOT_APPLICABLE",IF(OR(AA1643&lt;Unit_Value_Review_QC!$I$6,AA1643&gt;Unit_Value_Review_QC!$I$5),"REVIEW","WITHIN_BAND"))</f>
        <v>WITHIN_BAND</v>
      </c>
    </row>
    <row r="1644" spans="1:28">
      <c r="A1644" s="1" t="s">
        <v>2030</v>
      </c>
      <c r="B1644" s="6">
        <v>44713</v>
      </c>
      <c r="C1644" s="1">
        <v>202206</v>
      </c>
      <c r="D1644" s="1">
        <v>2022</v>
      </c>
      <c r="E1644" s="1">
        <v>6</v>
      </c>
      <c r="F1644" s="4" t="s">
        <v>256</v>
      </c>
      <c r="G1644" s="4" t="s">
        <v>258</v>
      </c>
      <c r="H1644" s="1">
        <v>662</v>
      </c>
      <c r="I1644" s="4" t="s">
        <v>304</v>
      </c>
      <c r="J1644" s="1" t="s">
        <v>305</v>
      </c>
      <c r="K1644" s="1" t="s">
        <v>383</v>
      </c>
      <c r="L1644" s="1">
        <v>3</v>
      </c>
      <c r="M1644" s="1">
        <v>1</v>
      </c>
      <c r="N1644" s="1" t="s">
        <v>384</v>
      </c>
      <c r="O1644" s="1" t="s">
        <v>385</v>
      </c>
      <c r="P1644" s="1">
        <v>0</v>
      </c>
      <c r="Q1644" s="8">
        <v>3036549</v>
      </c>
      <c r="R1644" s="8">
        <v>274375</v>
      </c>
      <c r="S1644" s="8">
        <v>1135966</v>
      </c>
      <c r="T1644" s="8" t="s">
        <v>386</v>
      </c>
      <c r="U1644" s="9">
        <f>IF(R1644&gt;0,Q1644/R1644,"")</f>
        <v>11.067148974943052</v>
      </c>
      <c r="V1644" s="10">
        <f>SUMIFS(fct_world_monthly!$J$2:$J$361,fct_world_monthly!$C$2:$C$361,C1644,fct_world_monthly!$F$2:$F$361,F1644)</f>
        <v>119801383</v>
      </c>
      <c r="W1644" s="11">
        <f>IF(V1644&gt;0,Q1644/V1644,"")</f>
        <v>2.5346527093097079E-2</v>
      </c>
      <c r="X1644" s="1" t="s">
        <v>232</v>
      </c>
      <c r="Y1644" s="1" t="s">
        <v>166</v>
      </c>
      <c r="Z1644" s="19">
        <f>IF(U1644="","",SUMIFS(Unit_Value_Review_QC!$K$10:$K$53,Unit_Value_Review_QC!$I$10:$I$53,"PARTNER|"&amp;F1644&amp;"|"&amp;I1644))</f>
        <v>10.235891461787936</v>
      </c>
      <c r="AA1644" s="20">
        <f>IFERROR(U1644/Z1644,"")</f>
        <v>1.081210074985488</v>
      </c>
      <c r="AB1644" s="4" t="str">
        <f>IF(OR(N1644&lt;&gt;"REPORTED",U1644=""),"NOT_APPLICABLE",IF(OR(AA1644&lt;Unit_Value_Review_QC!$I$6,AA1644&gt;Unit_Value_Review_QC!$I$5),"REVIEW","WITHIN_BAND"))</f>
        <v>WITHIN_BAND</v>
      </c>
    </row>
    <row r="1645" spans="1:28">
      <c r="A1645" s="1" t="s">
        <v>2031</v>
      </c>
      <c r="B1645" s="6">
        <v>44713</v>
      </c>
      <c r="C1645" s="1">
        <v>202206</v>
      </c>
      <c r="D1645" s="1">
        <v>2022</v>
      </c>
      <c r="E1645" s="1">
        <v>6</v>
      </c>
      <c r="F1645" s="4" t="s">
        <v>256</v>
      </c>
      <c r="G1645" s="4" t="s">
        <v>258</v>
      </c>
      <c r="H1645" s="1">
        <v>664</v>
      </c>
      <c r="I1645" s="4" t="s">
        <v>307</v>
      </c>
      <c r="J1645" s="1" t="s">
        <v>308</v>
      </c>
      <c r="K1645" s="1" t="s">
        <v>383</v>
      </c>
      <c r="L1645" s="1">
        <v>3</v>
      </c>
      <c r="M1645" s="1">
        <v>1</v>
      </c>
      <c r="N1645" s="1" t="s">
        <v>384</v>
      </c>
      <c r="O1645" s="1" t="s">
        <v>385</v>
      </c>
      <c r="P1645" s="1">
        <v>0</v>
      </c>
      <c r="Q1645" s="8">
        <v>8724592</v>
      </c>
      <c r="R1645" s="8">
        <v>569521</v>
      </c>
      <c r="S1645" s="8">
        <v>3642721</v>
      </c>
      <c r="T1645" s="8" t="s">
        <v>386</v>
      </c>
      <c r="U1645" s="9">
        <f>IF(R1645&gt;0,Q1645/R1645,"")</f>
        <v>15.319175236734027</v>
      </c>
      <c r="V1645" s="10">
        <f>SUMIFS(fct_world_monthly!$J$2:$J$361,fct_world_monthly!$C$2:$C$361,C1645,fct_world_monthly!$F$2:$F$361,F1645)</f>
        <v>119801383</v>
      </c>
      <c r="W1645" s="11">
        <f>IF(V1645&gt;0,Q1645/V1645,"")</f>
        <v>7.2825469802798526E-2</v>
      </c>
      <c r="X1645" s="1" t="s">
        <v>232</v>
      </c>
      <c r="Y1645" s="1" t="s">
        <v>166</v>
      </c>
      <c r="Z1645" s="19">
        <f>IF(U1645="","",SUMIFS(Unit_Value_Review_QC!$K$10:$K$53,Unit_Value_Review_QC!$I$10:$I$53,"PARTNER|"&amp;F1645&amp;"|"&amp;I1645))</f>
        <v>13.594059812928137</v>
      </c>
      <c r="AA1645" s="20">
        <f>IFERROR(U1645/Z1645,"")</f>
        <v>1.126902150464667</v>
      </c>
      <c r="AB1645" s="4" t="str">
        <f>IF(OR(N1645&lt;&gt;"REPORTED",U1645=""),"NOT_APPLICABLE",IF(OR(AA1645&lt;Unit_Value_Review_QC!$I$6,AA1645&gt;Unit_Value_Review_QC!$I$5),"REVIEW","WITHIN_BAND"))</f>
        <v>WITHIN_BAND</v>
      </c>
    </row>
    <row r="1646" spans="1:28">
      <c r="A1646" s="1" t="s">
        <v>2032</v>
      </c>
      <c r="B1646" s="6">
        <v>44713</v>
      </c>
      <c r="C1646" s="1">
        <v>202206</v>
      </c>
      <c r="D1646" s="1">
        <v>2022</v>
      </c>
      <c r="E1646" s="1">
        <v>6</v>
      </c>
      <c r="F1646" s="4" t="s">
        <v>256</v>
      </c>
      <c r="G1646" s="4" t="s">
        <v>258</v>
      </c>
      <c r="H1646" s="1">
        <v>666</v>
      </c>
      <c r="I1646" s="4" t="s">
        <v>310</v>
      </c>
      <c r="J1646" s="1" t="s">
        <v>311</v>
      </c>
      <c r="K1646" s="1" t="s">
        <v>383</v>
      </c>
      <c r="L1646" s="1">
        <v>3</v>
      </c>
      <c r="M1646" s="1">
        <v>1</v>
      </c>
      <c r="N1646" s="1" t="s">
        <v>384</v>
      </c>
      <c r="O1646" s="1" t="s">
        <v>385</v>
      </c>
      <c r="P1646" s="1">
        <v>0</v>
      </c>
      <c r="Q1646" s="8">
        <v>36738931</v>
      </c>
      <c r="R1646" s="8">
        <v>3111550</v>
      </c>
      <c r="S1646" s="8">
        <v>19066984</v>
      </c>
      <c r="T1646" s="8" t="s">
        <v>386</v>
      </c>
      <c r="U1646" s="9">
        <f>IF(R1646&gt;0,Q1646/R1646,"")</f>
        <v>11.807276437788241</v>
      </c>
      <c r="V1646" s="10">
        <f>SUMIFS(fct_world_monthly!$J$2:$J$361,fct_world_monthly!$C$2:$C$361,C1646,fct_world_monthly!$F$2:$F$361,F1646)</f>
        <v>119801383</v>
      </c>
      <c r="W1646" s="11">
        <f>IF(V1646&gt;0,Q1646/V1646,"")</f>
        <v>0.3066653329035442</v>
      </c>
      <c r="X1646" s="1" t="s">
        <v>232</v>
      </c>
      <c r="Y1646" s="1" t="s">
        <v>166</v>
      </c>
      <c r="Z1646" s="19">
        <f>IF(U1646="","",SUMIFS(Unit_Value_Review_QC!$K$10:$K$53,Unit_Value_Review_QC!$I$10:$I$53,"PARTNER|"&amp;F1646&amp;"|"&amp;I1646))</f>
        <v>10.323147527272614</v>
      </c>
      <c r="AA1646" s="20">
        <f>IFERROR(U1646/Z1646,"")</f>
        <v>1.1437670929912338</v>
      </c>
      <c r="AB1646" s="4" t="str">
        <f>IF(OR(N1646&lt;&gt;"REPORTED",U1646=""),"NOT_APPLICABLE",IF(OR(AA1646&lt;Unit_Value_Review_QC!$I$6,AA1646&gt;Unit_Value_Review_QC!$I$5),"REVIEW","WITHIN_BAND"))</f>
        <v>WITHIN_BAND</v>
      </c>
    </row>
    <row r="1647" spans="1:28">
      <c r="A1647" s="1" t="s">
        <v>2033</v>
      </c>
      <c r="B1647" s="6">
        <v>44713</v>
      </c>
      <c r="C1647" s="1">
        <v>202206</v>
      </c>
      <c r="D1647" s="1">
        <v>2022</v>
      </c>
      <c r="E1647" s="1">
        <v>6</v>
      </c>
      <c r="F1647" s="4" t="s">
        <v>256</v>
      </c>
      <c r="G1647" s="4" t="s">
        <v>258</v>
      </c>
      <c r="H1647" s="1">
        <v>669</v>
      </c>
      <c r="I1647" s="4" t="s">
        <v>313</v>
      </c>
      <c r="J1647" s="1" t="s">
        <v>314</v>
      </c>
      <c r="K1647" s="1" t="s">
        <v>383</v>
      </c>
      <c r="L1647" s="1">
        <v>3</v>
      </c>
      <c r="M1647" s="1">
        <v>1</v>
      </c>
      <c r="N1647" s="1" t="s">
        <v>384</v>
      </c>
      <c r="O1647" s="1" t="s">
        <v>385</v>
      </c>
      <c r="P1647" s="1">
        <v>0</v>
      </c>
      <c r="Q1647" s="8">
        <v>1659253</v>
      </c>
      <c r="R1647" s="8">
        <v>96755</v>
      </c>
      <c r="S1647" s="8">
        <v>608386</v>
      </c>
      <c r="T1647" s="8" t="s">
        <v>386</v>
      </c>
      <c r="U1647" s="9">
        <f>IF(R1647&gt;0,Q1647/R1647,"")</f>
        <v>17.149015554751692</v>
      </c>
      <c r="V1647" s="10">
        <f>SUMIFS(fct_world_monthly!$J$2:$J$361,fct_world_monthly!$C$2:$C$361,C1647,fct_world_monthly!$F$2:$F$361,F1647)</f>
        <v>119801383</v>
      </c>
      <c r="W1647" s="11">
        <f>IF(V1647&gt;0,Q1647/V1647,"")</f>
        <v>1.3850032098544305E-2</v>
      </c>
      <c r="X1647" s="1" t="s">
        <v>232</v>
      </c>
      <c r="Y1647" s="1" t="s">
        <v>166</v>
      </c>
      <c r="Z1647" s="19">
        <f>IF(U1647="","",SUMIFS(Unit_Value_Review_QC!$K$10:$K$53,Unit_Value_Review_QC!$I$10:$I$53,"PARTNER|"&amp;F1647&amp;"|"&amp;I1647))</f>
        <v>13.552232139720488</v>
      </c>
      <c r="AA1647" s="20">
        <f>IFERROR(U1647/Z1647,"")</f>
        <v>1.2654015499401996</v>
      </c>
      <c r="AB1647" s="4" t="str">
        <f>IF(OR(N1647&lt;&gt;"REPORTED",U1647=""),"NOT_APPLICABLE",IF(OR(AA1647&lt;Unit_Value_Review_QC!$I$6,AA1647&gt;Unit_Value_Review_QC!$I$5),"REVIEW","WITHIN_BAND"))</f>
        <v>WITHIN_BAND</v>
      </c>
    </row>
    <row r="1648" spans="1:28">
      <c r="A1648" s="1" t="s">
        <v>2034</v>
      </c>
      <c r="B1648" s="6">
        <v>44713</v>
      </c>
      <c r="C1648" s="1">
        <v>202206</v>
      </c>
      <c r="D1648" s="1">
        <v>2022</v>
      </c>
      <c r="E1648" s="1">
        <v>6</v>
      </c>
      <c r="F1648" s="4" t="s">
        <v>256</v>
      </c>
      <c r="G1648" s="4" t="s">
        <v>258</v>
      </c>
      <c r="H1648" s="1">
        <v>676</v>
      </c>
      <c r="I1648" s="4" t="s">
        <v>316</v>
      </c>
      <c r="J1648" s="1" t="s">
        <v>317</v>
      </c>
      <c r="K1648" s="1" t="s">
        <v>383</v>
      </c>
      <c r="L1648" s="1">
        <v>3</v>
      </c>
      <c r="M1648" s="1">
        <v>1</v>
      </c>
      <c r="N1648" s="1" t="s">
        <v>384</v>
      </c>
      <c r="O1648" s="1" t="s">
        <v>385</v>
      </c>
      <c r="P1648" s="1">
        <v>0</v>
      </c>
      <c r="Q1648" s="8">
        <v>104176</v>
      </c>
      <c r="R1648" s="8">
        <v>4655</v>
      </c>
      <c r="S1648" s="8">
        <v>27664</v>
      </c>
      <c r="T1648" s="8" t="s">
        <v>386</v>
      </c>
      <c r="U1648" s="9">
        <f>IF(R1648&gt;0,Q1648/R1648,"")</f>
        <v>22.379377013963481</v>
      </c>
      <c r="V1648" s="10">
        <f>SUMIFS(fct_world_monthly!$J$2:$J$361,fct_world_monthly!$C$2:$C$361,C1648,fct_world_monthly!$F$2:$F$361,F1648)</f>
        <v>119801383</v>
      </c>
      <c r="W1648" s="11">
        <f>IF(V1648&gt;0,Q1648/V1648,"")</f>
        <v>8.6957259917441851E-4</v>
      </c>
      <c r="X1648" s="1" t="s">
        <v>232</v>
      </c>
      <c r="Y1648" s="1" t="s">
        <v>166</v>
      </c>
      <c r="Z1648" s="19">
        <f>IF(U1648="","",SUMIFS(Unit_Value_Review_QC!$K$10:$K$53,Unit_Value_Review_QC!$I$10:$I$53,"PARTNER|"&amp;F1648&amp;"|"&amp;I1648))</f>
        <v>16.294942108470444</v>
      </c>
      <c r="AA1648" s="20">
        <f>IFERROR(U1648/Z1648,"")</f>
        <v>1.3733940792787611</v>
      </c>
      <c r="AB1648" s="4" t="str">
        <f>IF(OR(N1648&lt;&gt;"REPORTED",U1648=""),"NOT_APPLICABLE",IF(OR(AA1648&lt;Unit_Value_Review_QC!$I$6,AA1648&gt;Unit_Value_Review_QC!$I$5),"REVIEW","WITHIN_BAND"))</f>
        <v>WITHIN_BAND</v>
      </c>
    </row>
    <row r="1649" spans="1:28">
      <c r="A1649" s="1" t="s">
        <v>2035</v>
      </c>
      <c r="B1649" s="6">
        <v>44713</v>
      </c>
      <c r="C1649" s="1">
        <v>202206</v>
      </c>
      <c r="D1649" s="1">
        <v>2022</v>
      </c>
      <c r="E1649" s="1">
        <v>6</v>
      </c>
      <c r="F1649" s="4" t="s">
        <v>256</v>
      </c>
      <c r="G1649" s="4" t="s">
        <v>258</v>
      </c>
      <c r="H1649" s="1">
        <v>690</v>
      </c>
      <c r="I1649" s="4" t="s">
        <v>319</v>
      </c>
      <c r="J1649" s="1" t="s">
        <v>320</v>
      </c>
      <c r="K1649" s="1" t="s">
        <v>383</v>
      </c>
      <c r="L1649" s="1">
        <v>3</v>
      </c>
      <c r="M1649" s="1">
        <v>1</v>
      </c>
      <c r="N1649" s="1" t="s">
        <v>384</v>
      </c>
      <c r="O1649" s="1" t="s">
        <v>385</v>
      </c>
      <c r="P1649" s="1">
        <v>0</v>
      </c>
      <c r="Q1649" s="8">
        <v>1837783</v>
      </c>
      <c r="R1649" s="8">
        <v>62195</v>
      </c>
      <c r="S1649" s="8">
        <v>354617</v>
      </c>
      <c r="T1649" s="8" t="s">
        <v>386</v>
      </c>
      <c r="U1649" s="9">
        <f>IF(R1649&gt;0,Q1649/R1649,"")</f>
        <v>29.548725781815257</v>
      </c>
      <c r="V1649" s="10">
        <f>SUMIFS(fct_world_monthly!$J$2:$J$361,fct_world_monthly!$C$2:$C$361,C1649,fct_world_monthly!$F$2:$F$361,F1649)</f>
        <v>119801383</v>
      </c>
      <c r="W1649" s="11">
        <f>IF(V1649&gt;0,Q1649/V1649,"")</f>
        <v>1.5340248617998008E-2</v>
      </c>
      <c r="X1649" s="1" t="s">
        <v>232</v>
      </c>
      <c r="Y1649" s="1" t="s">
        <v>166</v>
      </c>
      <c r="Z1649" s="19">
        <f>IF(U1649="","",SUMIFS(Unit_Value_Review_QC!$K$10:$K$53,Unit_Value_Review_QC!$I$10:$I$53,"PARTNER|"&amp;F1649&amp;"|"&amp;I1649))</f>
        <v>21.029827109089425</v>
      </c>
      <c r="AA1649" s="20">
        <f>IFERROR(U1649/Z1649,"")</f>
        <v>1.4050864816213267</v>
      </c>
      <c r="AB1649" s="4" t="str">
        <f>IF(OR(N1649&lt;&gt;"REPORTED",U1649=""),"NOT_APPLICABLE",IF(OR(AA1649&lt;Unit_Value_Review_QC!$I$6,AA1649&gt;Unit_Value_Review_QC!$I$5),"REVIEW","WITHIN_BAND"))</f>
        <v>WITHIN_BAND</v>
      </c>
    </row>
    <row r="1650" spans="1:28">
      <c r="A1650" s="1" t="s">
        <v>2036</v>
      </c>
      <c r="B1650" s="6">
        <v>44713</v>
      </c>
      <c r="C1650" s="1">
        <v>202206</v>
      </c>
      <c r="D1650" s="1">
        <v>2022</v>
      </c>
      <c r="E1650" s="1">
        <v>6</v>
      </c>
      <c r="F1650" s="4" t="s">
        <v>256</v>
      </c>
      <c r="G1650" s="4" t="s">
        <v>258</v>
      </c>
      <c r="H1650" s="1">
        <v>696</v>
      </c>
      <c r="I1650" s="4" t="s">
        <v>322</v>
      </c>
      <c r="J1650" s="1" t="s">
        <v>323</v>
      </c>
      <c r="K1650" s="1" t="s">
        <v>383</v>
      </c>
      <c r="L1650" s="1">
        <v>3</v>
      </c>
      <c r="M1650" s="1">
        <v>1</v>
      </c>
      <c r="N1650" s="1" t="s">
        <v>384</v>
      </c>
      <c r="O1650" s="1" t="s">
        <v>385</v>
      </c>
      <c r="P1650" s="1">
        <v>0</v>
      </c>
      <c r="Q1650" s="8">
        <v>817847</v>
      </c>
      <c r="R1650" s="8">
        <v>43656</v>
      </c>
      <c r="S1650" s="8">
        <v>201418</v>
      </c>
      <c r="T1650" s="8" t="s">
        <v>386</v>
      </c>
      <c r="U1650" s="9">
        <f>IF(R1650&gt;0,Q1650/R1650,"")</f>
        <v>18.733896829759942</v>
      </c>
      <c r="V1650" s="10">
        <f>SUMIFS(fct_world_monthly!$J$2:$J$361,fct_world_monthly!$C$2:$C$361,C1650,fct_world_monthly!$F$2:$F$361,F1650)</f>
        <v>119801383</v>
      </c>
      <c r="W1650" s="11">
        <f>IF(V1650&gt;0,Q1650/V1650,"")</f>
        <v>6.8266908070668932E-3</v>
      </c>
      <c r="X1650" s="1" t="s">
        <v>232</v>
      </c>
      <c r="Y1650" s="1" t="s">
        <v>166</v>
      </c>
      <c r="Z1650" s="19">
        <f>IF(U1650="","",SUMIFS(Unit_Value_Review_QC!$K$10:$K$53,Unit_Value_Review_QC!$I$10:$I$53,"PARTNER|"&amp;F1650&amp;"|"&amp;I1650))</f>
        <v>18.09118149032647</v>
      </c>
      <c r="AA1650" s="20">
        <f>IFERROR(U1650/Z1650,"")</f>
        <v>1.0355264436309557</v>
      </c>
      <c r="AB1650" s="4" t="str">
        <f>IF(OR(N1650&lt;&gt;"REPORTED",U1650=""),"NOT_APPLICABLE",IF(OR(AA1650&lt;Unit_Value_Review_QC!$I$6,AA1650&gt;Unit_Value_Review_QC!$I$5),"REVIEW","WITHIN_BAND"))</f>
        <v>WITHIN_BAND</v>
      </c>
    </row>
    <row r="1651" spans="1:28">
      <c r="A1651" s="1" t="s">
        <v>2037</v>
      </c>
      <c r="B1651" s="6">
        <v>44713</v>
      </c>
      <c r="C1651" s="1">
        <v>202206</v>
      </c>
      <c r="D1651" s="1">
        <v>2022</v>
      </c>
      <c r="E1651" s="1">
        <v>6</v>
      </c>
      <c r="F1651" s="4" t="s">
        <v>256</v>
      </c>
      <c r="G1651" s="4" t="s">
        <v>258</v>
      </c>
      <c r="H1651" s="1">
        <v>720</v>
      </c>
      <c r="I1651" s="4" t="s">
        <v>325</v>
      </c>
      <c r="J1651" s="1" t="s">
        <v>326</v>
      </c>
      <c r="K1651" s="1" t="s">
        <v>383</v>
      </c>
      <c r="L1651" s="1">
        <v>3</v>
      </c>
      <c r="M1651" s="1">
        <v>1</v>
      </c>
      <c r="N1651" s="1" t="s">
        <v>384</v>
      </c>
      <c r="O1651" s="1" t="s">
        <v>385</v>
      </c>
      <c r="P1651" s="1">
        <v>0</v>
      </c>
      <c r="Q1651" s="8">
        <v>4176830</v>
      </c>
      <c r="R1651" s="8">
        <v>192681</v>
      </c>
      <c r="S1651" s="8">
        <v>1201149</v>
      </c>
      <c r="T1651" s="8" t="s">
        <v>386</v>
      </c>
      <c r="U1651" s="9">
        <f>IF(R1651&gt;0,Q1651/R1651,"")</f>
        <v>21.677435761699389</v>
      </c>
      <c r="V1651" s="10">
        <f>SUMIFS(fct_world_monthly!$J$2:$J$361,fct_world_monthly!$C$2:$C$361,C1651,fct_world_monthly!$F$2:$F$361,F1651)</f>
        <v>119801383</v>
      </c>
      <c r="W1651" s="11">
        <f>IF(V1651&gt;0,Q1651/V1651,"")</f>
        <v>3.4864622556151963E-2</v>
      </c>
      <c r="X1651" s="1" t="s">
        <v>232</v>
      </c>
      <c r="Y1651" s="1" t="s">
        <v>166</v>
      </c>
      <c r="Z1651" s="19">
        <f>IF(U1651="","",SUMIFS(Unit_Value_Review_QC!$K$10:$K$53,Unit_Value_Review_QC!$I$10:$I$53,"PARTNER|"&amp;F1651&amp;"|"&amp;I1651))</f>
        <v>18.213915185849537</v>
      </c>
      <c r="AA1651" s="20">
        <f>IFERROR(U1651/Z1651,"")</f>
        <v>1.1901579391640451</v>
      </c>
      <c r="AB1651" s="4" t="str">
        <f>IF(OR(N1651&lt;&gt;"REPORTED",U1651=""),"NOT_APPLICABLE",IF(OR(AA1651&lt;Unit_Value_Review_QC!$I$6,AA1651&gt;Unit_Value_Review_QC!$I$5),"REVIEW","WITHIN_BAND"))</f>
        <v>WITHIN_BAND</v>
      </c>
    </row>
    <row r="1652" spans="1:28">
      <c r="A1652" s="1" t="s">
        <v>2038</v>
      </c>
      <c r="B1652" s="6">
        <v>44713</v>
      </c>
      <c r="C1652" s="1">
        <v>202206</v>
      </c>
      <c r="D1652" s="1">
        <v>2022</v>
      </c>
      <c r="E1652" s="1">
        <v>6</v>
      </c>
      <c r="F1652" s="4" t="s">
        <v>265</v>
      </c>
      <c r="G1652" s="4" t="s">
        <v>266</v>
      </c>
      <c r="H1652" s="1">
        <v>52</v>
      </c>
      <c r="I1652" s="4" t="s">
        <v>296</v>
      </c>
      <c r="J1652" s="1" t="s">
        <v>297</v>
      </c>
      <c r="K1652" s="1" t="s">
        <v>383</v>
      </c>
      <c r="L1652" s="1">
        <v>3</v>
      </c>
      <c r="M1652" s="1">
        <v>1</v>
      </c>
      <c r="N1652" s="1" t="s">
        <v>384</v>
      </c>
      <c r="O1652" s="1" t="s">
        <v>385</v>
      </c>
      <c r="P1652" s="1">
        <v>0</v>
      </c>
      <c r="Q1652" s="8">
        <v>2826436</v>
      </c>
      <c r="R1652" s="8">
        <v>130233</v>
      </c>
      <c r="S1652" s="8">
        <v>434760</v>
      </c>
      <c r="T1652" s="8" t="s">
        <v>386</v>
      </c>
      <c r="U1652" s="9">
        <f>IF(R1652&gt;0,Q1652/R1652,"")</f>
        <v>21.702917079388481</v>
      </c>
      <c r="V1652" s="10">
        <f>SUMIFS(fct_world_monthly!$J$2:$J$361,fct_world_monthly!$C$2:$C$361,C1652,fct_world_monthly!$F$2:$F$361,F1652)</f>
        <v>33717025</v>
      </c>
      <c r="W1652" s="11">
        <f>IF(V1652&gt;0,Q1652/V1652,"")</f>
        <v>8.3828155064095952E-2</v>
      </c>
      <c r="X1652" s="1" t="s">
        <v>232</v>
      </c>
      <c r="Y1652" s="1" t="s">
        <v>166</v>
      </c>
      <c r="Z1652" s="19">
        <f>IF(U1652="","",SUMIFS(Unit_Value_Review_QC!$K$10:$K$53,Unit_Value_Review_QC!$I$10:$I$53,"PARTNER|"&amp;F1652&amp;"|"&amp;I1652))</f>
        <v>19.213268245879746</v>
      </c>
      <c r="AA1652" s="20">
        <f>IFERROR(U1652/Z1652,"")</f>
        <v>1.1295796634725399</v>
      </c>
      <c r="AB1652" s="4" t="str">
        <f>IF(OR(N1652&lt;&gt;"REPORTED",U1652=""),"NOT_APPLICABLE",IF(OR(AA1652&lt;Unit_Value_Review_QC!$I$6,AA1652&gt;Unit_Value_Review_QC!$I$5),"REVIEW","WITHIN_BAND"))</f>
        <v>WITHIN_BAND</v>
      </c>
    </row>
    <row r="1653" spans="1:28">
      <c r="A1653" s="1" t="s">
        <v>2039</v>
      </c>
      <c r="B1653" s="6">
        <v>44713</v>
      </c>
      <c r="C1653" s="1">
        <v>202206</v>
      </c>
      <c r="D1653" s="1">
        <v>2022</v>
      </c>
      <c r="E1653" s="1">
        <v>6</v>
      </c>
      <c r="F1653" s="4" t="s">
        <v>265</v>
      </c>
      <c r="G1653" s="4" t="s">
        <v>266</v>
      </c>
      <c r="H1653" s="1">
        <v>204</v>
      </c>
      <c r="I1653" s="4" t="s">
        <v>301</v>
      </c>
      <c r="J1653" s="1" t="s">
        <v>302</v>
      </c>
      <c r="K1653" s="1" t="s">
        <v>383</v>
      </c>
      <c r="L1653" s="1">
        <v>3</v>
      </c>
      <c r="M1653" s="1">
        <v>1</v>
      </c>
      <c r="N1653" s="1" t="s">
        <v>384</v>
      </c>
      <c r="O1653" s="1" t="s">
        <v>385</v>
      </c>
      <c r="P1653" s="1">
        <v>0</v>
      </c>
      <c r="Q1653" s="8">
        <v>10197</v>
      </c>
      <c r="R1653" s="8">
        <v>987</v>
      </c>
      <c r="S1653" s="8">
        <v>3758</v>
      </c>
      <c r="T1653" s="8" t="s">
        <v>386</v>
      </c>
      <c r="U1653" s="9">
        <f>IF(R1653&gt;0,Q1653/R1653,"")</f>
        <v>10.331306990881458</v>
      </c>
      <c r="V1653" s="10">
        <f>SUMIFS(fct_world_monthly!$J$2:$J$361,fct_world_monthly!$C$2:$C$361,C1653,fct_world_monthly!$F$2:$F$361,F1653)</f>
        <v>33717025</v>
      </c>
      <c r="W1653" s="11">
        <f>IF(V1653&gt;0,Q1653/V1653,"")</f>
        <v>3.0242881748908748E-4</v>
      </c>
      <c r="X1653" s="1" t="s">
        <v>232</v>
      </c>
      <c r="Y1653" s="1" t="s">
        <v>166</v>
      </c>
      <c r="Z1653" s="19">
        <f>IF(U1653="","",SUMIFS(Unit_Value_Review_QC!$K$10:$K$53,Unit_Value_Review_QC!$I$10:$I$53,"PARTNER|"&amp;F1653&amp;"|"&amp;I1653))</f>
        <v>16.024818561257973</v>
      </c>
      <c r="AA1653" s="20">
        <f>IFERROR(U1653/Z1653,"")</f>
        <v>0.64470664372192643</v>
      </c>
      <c r="AB1653" s="4" t="str">
        <f>IF(OR(N1653&lt;&gt;"REPORTED",U1653=""),"NOT_APPLICABLE",IF(OR(AA1653&lt;Unit_Value_Review_QC!$I$6,AA1653&gt;Unit_Value_Review_QC!$I$5),"REVIEW","WITHIN_BAND"))</f>
        <v>WITHIN_BAND</v>
      </c>
    </row>
    <row r="1654" spans="1:28">
      <c r="A1654" s="1" t="s">
        <v>2040</v>
      </c>
      <c r="B1654" s="6">
        <v>44713</v>
      </c>
      <c r="C1654" s="1">
        <v>202206</v>
      </c>
      <c r="D1654" s="1">
        <v>2022</v>
      </c>
      <c r="E1654" s="1">
        <v>6</v>
      </c>
      <c r="F1654" s="4" t="s">
        <v>265</v>
      </c>
      <c r="G1654" s="4" t="s">
        <v>266</v>
      </c>
      <c r="H1654" s="1">
        <v>662</v>
      </c>
      <c r="I1654" s="4" t="s">
        <v>304</v>
      </c>
      <c r="J1654" s="1" t="s">
        <v>305</v>
      </c>
      <c r="K1654" s="1" t="s">
        <v>383</v>
      </c>
      <c r="L1654" s="1">
        <v>3</v>
      </c>
      <c r="M1654" s="1">
        <v>1</v>
      </c>
      <c r="N1654" s="1" t="s">
        <v>384</v>
      </c>
      <c r="O1654" s="1" t="s">
        <v>385</v>
      </c>
      <c r="P1654" s="1">
        <v>0</v>
      </c>
      <c r="Q1654" s="8">
        <v>159219</v>
      </c>
      <c r="R1654" s="8">
        <v>10358</v>
      </c>
      <c r="S1654" s="8">
        <v>27152</v>
      </c>
      <c r="T1654" s="8" t="s">
        <v>386</v>
      </c>
      <c r="U1654" s="9">
        <f>IF(R1654&gt;0,Q1654/R1654,"")</f>
        <v>15.371596833365514</v>
      </c>
      <c r="V1654" s="10">
        <f>SUMIFS(fct_world_monthly!$J$2:$J$361,fct_world_monthly!$C$2:$C$361,C1654,fct_world_monthly!$F$2:$F$361,F1654)</f>
        <v>33717025</v>
      </c>
      <c r="W1654" s="11">
        <f>IF(V1654&gt;0,Q1654/V1654,"")</f>
        <v>4.7222137777576762E-3</v>
      </c>
      <c r="X1654" s="1" t="s">
        <v>232</v>
      </c>
      <c r="Y1654" s="1" t="s">
        <v>166</v>
      </c>
      <c r="Z1654" s="19">
        <f>IF(U1654="","",SUMIFS(Unit_Value_Review_QC!$K$10:$K$53,Unit_Value_Review_QC!$I$10:$I$53,"PARTNER|"&amp;F1654&amp;"|"&amp;I1654))</f>
        <v>13.24068828999865</v>
      </c>
      <c r="AA1654" s="20">
        <f>IFERROR(U1654/Z1654,"")</f>
        <v>1.1609363876480987</v>
      </c>
      <c r="AB1654" s="4" t="str">
        <f>IF(OR(N1654&lt;&gt;"REPORTED",U1654=""),"NOT_APPLICABLE",IF(OR(AA1654&lt;Unit_Value_Review_QC!$I$6,AA1654&gt;Unit_Value_Review_QC!$I$5),"REVIEW","WITHIN_BAND"))</f>
        <v>WITHIN_BAND</v>
      </c>
    </row>
    <row r="1655" spans="1:28">
      <c r="A1655" s="1" t="s">
        <v>2041</v>
      </c>
      <c r="B1655" s="6">
        <v>44713</v>
      </c>
      <c r="C1655" s="1">
        <v>202206</v>
      </c>
      <c r="D1655" s="1">
        <v>2022</v>
      </c>
      <c r="E1655" s="1">
        <v>6</v>
      </c>
      <c r="F1655" s="4" t="s">
        <v>265</v>
      </c>
      <c r="G1655" s="4" t="s">
        <v>266</v>
      </c>
      <c r="H1655" s="1">
        <v>664</v>
      </c>
      <c r="I1655" s="4" t="s">
        <v>307</v>
      </c>
      <c r="J1655" s="1" t="s">
        <v>308</v>
      </c>
      <c r="K1655" s="1" t="s">
        <v>383</v>
      </c>
      <c r="L1655" s="1">
        <v>3</v>
      </c>
      <c r="M1655" s="1">
        <v>1</v>
      </c>
      <c r="N1655" s="1" t="s">
        <v>384</v>
      </c>
      <c r="O1655" s="1" t="s">
        <v>385</v>
      </c>
      <c r="P1655" s="1">
        <v>0</v>
      </c>
      <c r="Q1655" s="8">
        <v>189907</v>
      </c>
      <c r="R1655" s="8">
        <v>16319</v>
      </c>
      <c r="S1655" s="8">
        <v>50531</v>
      </c>
      <c r="T1655" s="8" t="s">
        <v>386</v>
      </c>
      <c r="U1655" s="9">
        <f>IF(R1655&gt;0,Q1655/R1655,"")</f>
        <v>11.637171395306085</v>
      </c>
      <c r="V1655" s="10">
        <f>SUMIFS(fct_world_monthly!$J$2:$J$361,fct_world_monthly!$C$2:$C$361,C1655,fct_world_monthly!$F$2:$F$361,F1655)</f>
        <v>33717025</v>
      </c>
      <c r="W1655" s="11">
        <f>IF(V1655&gt;0,Q1655/V1655,"")</f>
        <v>5.6323771151221081E-3</v>
      </c>
      <c r="X1655" s="1" t="s">
        <v>232</v>
      </c>
      <c r="Y1655" s="1" t="s">
        <v>166</v>
      </c>
      <c r="Z1655" s="19">
        <f>IF(U1655="","",SUMIFS(Unit_Value_Review_QC!$K$10:$K$53,Unit_Value_Review_QC!$I$10:$I$53,"PARTNER|"&amp;F1655&amp;"|"&amp;I1655))</f>
        <v>13.033767004833301</v>
      </c>
      <c r="AA1655" s="20">
        <f>IFERROR(U1655/Z1655,"")</f>
        <v>0.89284789201699577</v>
      </c>
      <c r="AB1655" s="4" t="str">
        <f>IF(OR(N1655&lt;&gt;"REPORTED",U1655=""),"NOT_APPLICABLE",IF(OR(AA1655&lt;Unit_Value_Review_QC!$I$6,AA1655&gt;Unit_Value_Review_QC!$I$5),"REVIEW","WITHIN_BAND"))</f>
        <v>WITHIN_BAND</v>
      </c>
    </row>
    <row r="1656" spans="1:28">
      <c r="A1656" s="1" t="s">
        <v>2042</v>
      </c>
      <c r="B1656" s="6">
        <v>44713</v>
      </c>
      <c r="C1656" s="1">
        <v>202206</v>
      </c>
      <c r="D1656" s="1">
        <v>2022</v>
      </c>
      <c r="E1656" s="1">
        <v>6</v>
      </c>
      <c r="F1656" s="4" t="s">
        <v>265</v>
      </c>
      <c r="G1656" s="4" t="s">
        <v>266</v>
      </c>
      <c r="H1656" s="1">
        <v>666</v>
      </c>
      <c r="I1656" s="4" t="s">
        <v>310</v>
      </c>
      <c r="J1656" s="1" t="s">
        <v>311</v>
      </c>
      <c r="K1656" s="1" t="s">
        <v>383</v>
      </c>
      <c r="L1656" s="1">
        <v>3</v>
      </c>
      <c r="M1656" s="1">
        <v>1</v>
      </c>
      <c r="N1656" s="1" t="s">
        <v>384</v>
      </c>
      <c r="O1656" s="1" t="s">
        <v>385</v>
      </c>
      <c r="P1656" s="1">
        <v>0</v>
      </c>
      <c r="Q1656" s="8">
        <v>8080964</v>
      </c>
      <c r="R1656" s="8">
        <v>605637</v>
      </c>
      <c r="S1656" s="8">
        <v>1519671</v>
      </c>
      <c r="T1656" s="8" t="s">
        <v>386</v>
      </c>
      <c r="U1656" s="9">
        <f>IF(R1656&gt;0,Q1656/R1656,"")</f>
        <v>13.342916631579643</v>
      </c>
      <c r="V1656" s="10">
        <f>SUMIFS(fct_world_monthly!$J$2:$J$361,fct_world_monthly!$C$2:$C$361,C1656,fct_world_monthly!$F$2:$F$361,F1656)</f>
        <v>33717025</v>
      </c>
      <c r="W1656" s="11">
        <f>IF(V1656&gt;0,Q1656/V1656,"")</f>
        <v>0.23967013697086265</v>
      </c>
      <c r="X1656" s="1" t="s">
        <v>232</v>
      </c>
      <c r="Y1656" s="1" t="s">
        <v>166</v>
      </c>
      <c r="Z1656" s="19">
        <f>IF(U1656="","",SUMIFS(Unit_Value_Review_QC!$K$10:$K$53,Unit_Value_Review_QC!$I$10:$I$53,"PARTNER|"&amp;F1656&amp;"|"&amp;I1656))</f>
        <v>12.503788450831344</v>
      </c>
      <c r="AA1656" s="20">
        <f>IFERROR(U1656/Z1656,"")</f>
        <v>1.0671099150507866</v>
      </c>
      <c r="AB1656" s="4" t="str">
        <f>IF(OR(N1656&lt;&gt;"REPORTED",U1656=""),"NOT_APPLICABLE",IF(OR(AA1656&lt;Unit_Value_Review_QC!$I$6,AA1656&gt;Unit_Value_Review_QC!$I$5),"REVIEW","WITHIN_BAND"))</f>
        <v>WITHIN_BAND</v>
      </c>
    </row>
    <row r="1657" spans="1:28">
      <c r="A1657" s="1" t="s">
        <v>2043</v>
      </c>
      <c r="B1657" s="6">
        <v>44713</v>
      </c>
      <c r="C1657" s="1">
        <v>202206</v>
      </c>
      <c r="D1657" s="1">
        <v>2022</v>
      </c>
      <c r="E1657" s="1">
        <v>6</v>
      </c>
      <c r="F1657" s="4" t="s">
        <v>265</v>
      </c>
      <c r="G1657" s="4" t="s">
        <v>266</v>
      </c>
      <c r="H1657" s="1">
        <v>669</v>
      </c>
      <c r="I1657" s="4" t="s">
        <v>313</v>
      </c>
      <c r="J1657" s="1" t="s">
        <v>314</v>
      </c>
      <c r="K1657" s="1" t="s">
        <v>383</v>
      </c>
      <c r="L1657" s="1">
        <v>3</v>
      </c>
      <c r="M1657" s="1">
        <v>1</v>
      </c>
      <c r="N1657" s="1" t="s">
        <v>384</v>
      </c>
      <c r="O1657" s="1" t="s">
        <v>385</v>
      </c>
      <c r="P1657" s="1">
        <v>0</v>
      </c>
      <c r="Q1657" s="8">
        <v>133587</v>
      </c>
      <c r="R1657" s="8">
        <v>6245</v>
      </c>
      <c r="S1657" s="8">
        <v>17416</v>
      </c>
      <c r="T1657" s="8" t="s">
        <v>386</v>
      </c>
      <c r="U1657" s="9">
        <f>IF(R1657&gt;0,Q1657/R1657,"")</f>
        <v>21.391032826261007</v>
      </c>
      <c r="V1657" s="10">
        <f>SUMIFS(fct_world_monthly!$J$2:$J$361,fct_world_monthly!$C$2:$C$361,C1657,fct_world_monthly!$F$2:$F$361,F1657)</f>
        <v>33717025</v>
      </c>
      <c r="W1657" s="11">
        <f>IF(V1657&gt;0,Q1657/V1657,"")</f>
        <v>3.9620043583323264E-3</v>
      </c>
      <c r="X1657" s="1" t="s">
        <v>232</v>
      </c>
      <c r="Y1657" s="1" t="s">
        <v>166</v>
      </c>
      <c r="Z1657" s="19">
        <f>IF(U1657="","",SUMIFS(Unit_Value_Review_QC!$K$10:$K$53,Unit_Value_Review_QC!$I$10:$I$53,"PARTNER|"&amp;F1657&amp;"|"&amp;I1657))</f>
        <v>16.58404384448577</v>
      </c>
      <c r="AA1657" s="20">
        <f>IFERROR(U1657/Z1657,"")</f>
        <v>1.2898562634573336</v>
      </c>
      <c r="AB1657" s="4" t="str">
        <f>IF(OR(N1657&lt;&gt;"REPORTED",U1657=""),"NOT_APPLICABLE",IF(OR(AA1657&lt;Unit_Value_Review_QC!$I$6,AA1657&gt;Unit_Value_Review_QC!$I$5),"REVIEW","WITHIN_BAND"))</f>
        <v>WITHIN_BAND</v>
      </c>
    </row>
    <row r="1658" spans="1:28">
      <c r="A1658" s="1" t="s">
        <v>2044</v>
      </c>
      <c r="B1658" s="6">
        <v>44713</v>
      </c>
      <c r="C1658" s="1">
        <v>202206</v>
      </c>
      <c r="D1658" s="1">
        <v>2022</v>
      </c>
      <c r="E1658" s="1">
        <v>6</v>
      </c>
      <c r="F1658" s="4" t="s">
        <v>265</v>
      </c>
      <c r="G1658" s="4" t="s">
        <v>266</v>
      </c>
      <c r="H1658" s="1">
        <v>676</v>
      </c>
      <c r="I1658" s="4" t="s">
        <v>316</v>
      </c>
      <c r="J1658" s="1" t="s">
        <v>317</v>
      </c>
      <c r="K1658" s="1" t="s">
        <v>383</v>
      </c>
      <c r="L1658" s="1">
        <v>3</v>
      </c>
      <c r="M1658" s="1">
        <v>1</v>
      </c>
      <c r="N1658" s="1" t="s">
        <v>384</v>
      </c>
      <c r="O1658" s="1" t="s">
        <v>385</v>
      </c>
      <c r="P1658" s="1">
        <v>0</v>
      </c>
      <c r="Q1658" s="8">
        <v>1462435</v>
      </c>
      <c r="R1658" s="8">
        <v>139590</v>
      </c>
      <c r="S1658" s="8">
        <v>344703</v>
      </c>
      <c r="T1658" s="8" t="s">
        <v>386</v>
      </c>
      <c r="U1658" s="9">
        <f>IF(R1658&gt;0,Q1658/R1658,"")</f>
        <v>10.476645891539508</v>
      </c>
      <c r="V1658" s="10">
        <f>SUMIFS(fct_world_monthly!$J$2:$J$361,fct_world_monthly!$C$2:$C$361,C1658,fct_world_monthly!$F$2:$F$361,F1658)</f>
        <v>33717025</v>
      </c>
      <c r="W1658" s="11">
        <f>IF(V1658&gt;0,Q1658/V1658,"")</f>
        <v>4.3373785201986238E-2</v>
      </c>
      <c r="X1658" s="1" t="s">
        <v>232</v>
      </c>
      <c r="Y1658" s="1" t="s">
        <v>166</v>
      </c>
      <c r="Z1658" s="19">
        <f>IF(U1658="","",SUMIFS(Unit_Value_Review_QC!$K$10:$K$53,Unit_Value_Review_QC!$I$10:$I$53,"PARTNER|"&amp;F1658&amp;"|"&amp;I1658))</f>
        <v>12.705450477595873</v>
      </c>
      <c r="AA1658" s="20">
        <f>IFERROR(U1658/Z1658,"")</f>
        <v>0.82457886164787919</v>
      </c>
      <c r="AB1658" s="4" t="str">
        <f>IF(OR(N1658&lt;&gt;"REPORTED",U1658=""),"NOT_APPLICABLE",IF(OR(AA1658&lt;Unit_Value_Review_QC!$I$6,AA1658&gt;Unit_Value_Review_QC!$I$5),"REVIEW","WITHIN_BAND"))</f>
        <v>WITHIN_BAND</v>
      </c>
    </row>
    <row r="1659" spans="1:28">
      <c r="A1659" s="1" t="s">
        <v>2045</v>
      </c>
      <c r="B1659" s="6">
        <v>44713</v>
      </c>
      <c r="C1659" s="1">
        <v>202206</v>
      </c>
      <c r="D1659" s="1">
        <v>2022</v>
      </c>
      <c r="E1659" s="1">
        <v>6</v>
      </c>
      <c r="F1659" s="4" t="s">
        <v>265</v>
      </c>
      <c r="G1659" s="4" t="s">
        <v>266</v>
      </c>
      <c r="H1659" s="1">
        <v>690</v>
      </c>
      <c r="I1659" s="4" t="s">
        <v>319</v>
      </c>
      <c r="J1659" s="1" t="s">
        <v>320</v>
      </c>
      <c r="K1659" s="1" t="s">
        <v>383</v>
      </c>
      <c r="L1659" s="1">
        <v>3</v>
      </c>
      <c r="M1659" s="1">
        <v>1</v>
      </c>
      <c r="N1659" s="1" t="s">
        <v>384</v>
      </c>
      <c r="O1659" s="1" t="s">
        <v>385</v>
      </c>
      <c r="P1659" s="1">
        <v>0</v>
      </c>
      <c r="Q1659" s="8">
        <v>576928</v>
      </c>
      <c r="R1659" s="8">
        <v>30351</v>
      </c>
      <c r="S1659" s="8">
        <v>95201</v>
      </c>
      <c r="T1659" s="8" t="s">
        <v>386</v>
      </c>
      <c r="U1659" s="9">
        <f>IF(R1659&gt;0,Q1659/R1659,"")</f>
        <v>19.008533491482982</v>
      </c>
      <c r="V1659" s="10">
        <f>SUMIFS(fct_world_monthly!$J$2:$J$361,fct_world_monthly!$C$2:$C$361,C1659,fct_world_monthly!$F$2:$F$361,F1659)</f>
        <v>33717025</v>
      </c>
      <c r="W1659" s="11">
        <f>IF(V1659&gt;0,Q1659/V1659,"")</f>
        <v>1.7110880927365329E-2</v>
      </c>
      <c r="X1659" s="1" t="s">
        <v>232</v>
      </c>
      <c r="Y1659" s="1" t="s">
        <v>166</v>
      </c>
      <c r="Z1659" s="19">
        <f>IF(U1659="","",SUMIFS(Unit_Value_Review_QC!$K$10:$K$53,Unit_Value_Review_QC!$I$10:$I$53,"PARTNER|"&amp;F1659&amp;"|"&amp;I1659))</f>
        <v>23.234221767733438</v>
      </c>
      <c r="AA1659" s="20">
        <f>IFERROR(U1659/Z1659,"")</f>
        <v>0.8181265411644264</v>
      </c>
      <c r="AB1659" s="4" t="str">
        <f>IF(OR(N1659&lt;&gt;"REPORTED",U1659=""),"NOT_APPLICABLE",IF(OR(AA1659&lt;Unit_Value_Review_QC!$I$6,AA1659&gt;Unit_Value_Review_QC!$I$5),"REVIEW","WITHIN_BAND"))</f>
        <v>WITHIN_BAND</v>
      </c>
    </row>
    <row r="1660" spans="1:28">
      <c r="A1660" s="1" t="s">
        <v>2046</v>
      </c>
      <c r="B1660" s="6">
        <v>44713</v>
      </c>
      <c r="C1660" s="1">
        <v>202206</v>
      </c>
      <c r="D1660" s="1">
        <v>2022</v>
      </c>
      <c r="E1660" s="1">
        <v>6</v>
      </c>
      <c r="F1660" s="4" t="s">
        <v>265</v>
      </c>
      <c r="G1660" s="4" t="s">
        <v>266</v>
      </c>
      <c r="H1660" s="1">
        <v>696</v>
      </c>
      <c r="I1660" s="4" t="s">
        <v>322</v>
      </c>
      <c r="J1660" s="1" t="s">
        <v>323</v>
      </c>
      <c r="K1660" s="1" t="s">
        <v>383</v>
      </c>
      <c r="L1660" s="1">
        <v>3</v>
      </c>
      <c r="M1660" s="1">
        <v>1</v>
      </c>
      <c r="N1660" s="1" t="s">
        <v>384</v>
      </c>
      <c r="O1660" s="1" t="s">
        <v>385</v>
      </c>
      <c r="P1660" s="1">
        <v>0</v>
      </c>
      <c r="Q1660" s="8">
        <v>6248700</v>
      </c>
      <c r="R1660" s="8">
        <v>414468</v>
      </c>
      <c r="S1660" s="8">
        <v>1105475</v>
      </c>
      <c r="T1660" s="8" t="s">
        <v>386</v>
      </c>
      <c r="U1660" s="9">
        <f>IF(R1660&gt;0,Q1660/R1660,"")</f>
        <v>15.076435333970295</v>
      </c>
      <c r="V1660" s="10">
        <f>SUMIFS(fct_world_monthly!$J$2:$J$361,fct_world_monthly!$C$2:$C$361,C1660,fct_world_monthly!$F$2:$F$361,F1660)</f>
        <v>33717025</v>
      </c>
      <c r="W1660" s="11">
        <f>IF(V1660&gt;0,Q1660/V1660,"")</f>
        <v>0.18532773873139757</v>
      </c>
      <c r="X1660" s="1" t="s">
        <v>232</v>
      </c>
      <c r="Y1660" s="1" t="s">
        <v>166</v>
      </c>
      <c r="Z1660" s="19">
        <f>IF(U1660="","",SUMIFS(Unit_Value_Review_QC!$K$10:$K$53,Unit_Value_Review_QC!$I$10:$I$53,"PARTNER|"&amp;F1660&amp;"|"&amp;I1660))</f>
        <v>12.339390026247985</v>
      </c>
      <c r="AA1660" s="20">
        <f>IFERROR(U1660/Z1660,"")</f>
        <v>1.2218136635522621</v>
      </c>
      <c r="AB1660" s="4" t="str">
        <f>IF(OR(N1660&lt;&gt;"REPORTED",U1660=""),"NOT_APPLICABLE",IF(OR(AA1660&lt;Unit_Value_Review_QC!$I$6,AA1660&gt;Unit_Value_Review_QC!$I$5),"REVIEW","WITHIN_BAND"))</f>
        <v>WITHIN_BAND</v>
      </c>
    </row>
    <row r="1661" spans="1:28">
      <c r="A1661" s="1" t="s">
        <v>2047</v>
      </c>
      <c r="B1661" s="6">
        <v>44713</v>
      </c>
      <c r="C1661" s="1">
        <v>202206</v>
      </c>
      <c r="D1661" s="1">
        <v>2022</v>
      </c>
      <c r="E1661" s="1">
        <v>6</v>
      </c>
      <c r="F1661" s="4" t="s">
        <v>265</v>
      </c>
      <c r="G1661" s="4" t="s">
        <v>266</v>
      </c>
      <c r="H1661" s="1">
        <v>720</v>
      </c>
      <c r="I1661" s="4" t="s">
        <v>325</v>
      </c>
      <c r="J1661" s="1" t="s">
        <v>326</v>
      </c>
      <c r="K1661" s="1" t="s">
        <v>383</v>
      </c>
      <c r="L1661" s="1">
        <v>3</v>
      </c>
      <c r="M1661" s="1">
        <v>1</v>
      </c>
      <c r="N1661" s="1" t="s">
        <v>384</v>
      </c>
      <c r="O1661" s="1" t="s">
        <v>385</v>
      </c>
      <c r="P1661" s="1">
        <v>0</v>
      </c>
      <c r="Q1661" s="8">
        <v>6931925</v>
      </c>
      <c r="R1661" s="8">
        <v>414449</v>
      </c>
      <c r="S1661" s="8">
        <v>1201784</v>
      </c>
      <c r="T1661" s="8" t="s">
        <v>386</v>
      </c>
      <c r="U1661" s="9">
        <f>IF(R1661&gt;0,Q1661/R1661,"")</f>
        <v>16.725640549259378</v>
      </c>
      <c r="V1661" s="10">
        <f>SUMIFS(fct_world_monthly!$J$2:$J$361,fct_world_monthly!$C$2:$C$361,C1661,fct_world_monthly!$F$2:$F$361,F1661)</f>
        <v>33717025</v>
      </c>
      <c r="W1661" s="11">
        <f>IF(V1661&gt;0,Q1661/V1661,"")</f>
        <v>0.2055912406269533</v>
      </c>
      <c r="X1661" s="1" t="s">
        <v>232</v>
      </c>
      <c r="Y1661" s="1" t="s">
        <v>166</v>
      </c>
      <c r="Z1661" s="19">
        <f>IF(U1661="","",SUMIFS(Unit_Value_Review_QC!$K$10:$K$53,Unit_Value_Review_QC!$I$10:$I$53,"PARTNER|"&amp;F1661&amp;"|"&amp;I1661))</f>
        <v>15.158852636173485</v>
      </c>
      <c r="AA1661" s="20">
        <f>IFERROR(U1661/Z1661,"")</f>
        <v>1.1033579486977185</v>
      </c>
      <c r="AB1661" s="4" t="str">
        <f>IF(OR(N1661&lt;&gt;"REPORTED",U1661=""),"NOT_APPLICABLE",IF(OR(AA1661&lt;Unit_Value_Review_QC!$I$6,AA1661&gt;Unit_Value_Review_QC!$I$5),"REVIEW","WITHIN_BAND"))</f>
        <v>WITHIN_BAND</v>
      </c>
    </row>
    <row r="1662" spans="1:28">
      <c r="A1662" s="1" t="s">
        <v>2048</v>
      </c>
      <c r="B1662" s="6">
        <v>44713</v>
      </c>
      <c r="C1662" s="1">
        <v>202206</v>
      </c>
      <c r="D1662" s="1">
        <v>2022</v>
      </c>
      <c r="E1662" s="1">
        <v>6</v>
      </c>
      <c r="F1662" s="4" t="s">
        <v>271</v>
      </c>
      <c r="G1662" s="4" t="s">
        <v>273</v>
      </c>
      <c r="H1662" s="1">
        <v>52</v>
      </c>
      <c r="I1662" s="4" t="s">
        <v>296</v>
      </c>
      <c r="J1662" s="1" t="s">
        <v>297</v>
      </c>
      <c r="K1662" s="1" t="s">
        <v>383</v>
      </c>
      <c r="L1662" s="1">
        <v>3</v>
      </c>
      <c r="M1662" s="1">
        <v>1</v>
      </c>
      <c r="N1662" s="1" t="s">
        <v>384</v>
      </c>
      <c r="O1662" s="1" t="s">
        <v>385</v>
      </c>
      <c r="P1662" s="1">
        <v>0</v>
      </c>
      <c r="Q1662" s="8">
        <v>3269141</v>
      </c>
      <c r="R1662" s="8">
        <v>128733</v>
      </c>
      <c r="S1662" s="8">
        <v>421958</v>
      </c>
      <c r="T1662" s="8" t="s">
        <v>386</v>
      </c>
      <c r="U1662" s="9">
        <f>IF(R1662&gt;0,Q1662/R1662,"")</f>
        <v>25.394739499584411</v>
      </c>
      <c r="V1662" s="10">
        <f>SUMIFS(fct_world_monthly!$J$2:$J$361,fct_world_monthly!$C$2:$C$361,C1662,fct_world_monthly!$F$2:$F$361,F1662)</f>
        <v>42920713</v>
      </c>
      <c r="W1662" s="11">
        <f>IF(V1662&gt;0,Q1662/V1662,"")</f>
        <v>7.6166977934406632E-2</v>
      </c>
      <c r="X1662" s="1" t="s">
        <v>232</v>
      </c>
      <c r="Y1662" s="1" t="s">
        <v>166</v>
      </c>
      <c r="Z1662" s="19">
        <f>IF(U1662="","",SUMIFS(Unit_Value_Review_QC!$K$10:$K$53,Unit_Value_Review_QC!$I$10:$I$53,"PARTNER|"&amp;F1662&amp;"|"&amp;I1662))</f>
        <v>31.867133143721738</v>
      </c>
      <c r="AA1662" s="20">
        <f>IFERROR(U1662/Z1662,"")</f>
        <v>0.79689438598236517</v>
      </c>
      <c r="AB1662" s="4" t="str">
        <f>IF(OR(N1662&lt;&gt;"REPORTED",U1662=""),"NOT_APPLICABLE",IF(OR(AA1662&lt;Unit_Value_Review_QC!$I$6,AA1662&gt;Unit_Value_Review_QC!$I$5),"REVIEW","WITHIN_BAND"))</f>
        <v>WITHIN_BAND</v>
      </c>
    </row>
    <row r="1663" spans="1:28">
      <c r="A1663" s="1" t="s">
        <v>2049</v>
      </c>
      <c r="B1663" s="6">
        <v>44713</v>
      </c>
      <c r="C1663" s="1">
        <v>202206</v>
      </c>
      <c r="D1663" s="1">
        <v>2022</v>
      </c>
      <c r="E1663" s="1">
        <v>6</v>
      </c>
      <c r="F1663" s="4" t="s">
        <v>271</v>
      </c>
      <c r="G1663" s="4" t="s">
        <v>273</v>
      </c>
      <c r="H1663" s="1">
        <v>204</v>
      </c>
      <c r="I1663" s="4" t="s">
        <v>301</v>
      </c>
      <c r="J1663" s="1" t="s">
        <v>302</v>
      </c>
      <c r="K1663" s="1" t="s">
        <v>383</v>
      </c>
      <c r="L1663" s="1">
        <v>3</v>
      </c>
      <c r="M1663" s="1">
        <v>1</v>
      </c>
      <c r="N1663" s="1" t="s">
        <v>384</v>
      </c>
      <c r="O1663" s="1" t="s">
        <v>385</v>
      </c>
      <c r="P1663" s="1">
        <v>0</v>
      </c>
      <c r="Q1663" s="8">
        <v>1822592</v>
      </c>
      <c r="R1663" s="8">
        <v>101269</v>
      </c>
      <c r="S1663" s="8">
        <v>339621</v>
      </c>
      <c r="T1663" s="8" t="s">
        <v>386</v>
      </c>
      <c r="U1663" s="9">
        <f>IF(R1663&gt;0,Q1663/R1663,"")</f>
        <v>17.997531327454602</v>
      </c>
      <c r="V1663" s="10">
        <f>SUMIFS(fct_world_monthly!$J$2:$J$361,fct_world_monthly!$C$2:$C$361,C1663,fct_world_monthly!$F$2:$F$361,F1663)</f>
        <v>42920713</v>
      </c>
      <c r="W1663" s="11">
        <f>IF(V1663&gt;0,Q1663/V1663,"")</f>
        <v>4.2464159437425937E-2</v>
      </c>
      <c r="X1663" s="1" t="s">
        <v>232</v>
      </c>
      <c r="Y1663" s="1" t="s">
        <v>166</v>
      </c>
      <c r="Z1663" s="19">
        <f>IF(U1663="","",SUMIFS(Unit_Value_Review_QC!$K$10:$K$53,Unit_Value_Review_QC!$I$10:$I$53,"PARTNER|"&amp;F1663&amp;"|"&amp;I1663))</f>
        <v>19.682231685892088</v>
      </c>
      <c r="AA1663" s="20">
        <f>IFERROR(U1663/Z1663,"")</f>
        <v>0.91440501334789936</v>
      </c>
      <c r="AB1663" s="4" t="str">
        <f>IF(OR(N1663&lt;&gt;"REPORTED",U1663=""),"NOT_APPLICABLE",IF(OR(AA1663&lt;Unit_Value_Review_QC!$I$6,AA1663&gt;Unit_Value_Review_QC!$I$5),"REVIEW","WITHIN_BAND"))</f>
        <v>WITHIN_BAND</v>
      </c>
    </row>
    <row r="1664" spans="1:28">
      <c r="A1664" s="1" t="s">
        <v>2050</v>
      </c>
      <c r="B1664" s="6">
        <v>44713</v>
      </c>
      <c r="C1664" s="1">
        <v>202206</v>
      </c>
      <c r="D1664" s="1">
        <v>2022</v>
      </c>
      <c r="E1664" s="1">
        <v>6</v>
      </c>
      <c r="F1664" s="4" t="s">
        <v>271</v>
      </c>
      <c r="G1664" s="4" t="s">
        <v>273</v>
      </c>
      <c r="H1664" s="1">
        <v>662</v>
      </c>
      <c r="I1664" s="4" t="s">
        <v>304</v>
      </c>
      <c r="J1664" s="1" t="s">
        <v>305</v>
      </c>
      <c r="K1664" s="1" t="s">
        <v>383</v>
      </c>
      <c r="L1664" s="1">
        <v>3</v>
      </c>
      <c r="M1664" s="1">
        <v>1</v>
      </c>
      <c r="N1664" s="1" t="s">
        <v>384</v>
      </c>
      <c r="O1664" s="1" t="s">
        <v>385</v>
      </c>
      <c r="P1664" s="1">
        <v>0</v>
      </c>
      <c r="Q1664" s="8">
        <v>91767</v>
      </c>
      <c r="R1664" s="8">
        <v>1734</v>
      </c>
      <c r="S1664" s="8">
        <v>5232</v>
      </c>
      <c r="T1664" s="8" t="s">
        <v>386</v>
      </c>
      <c r="U1664" s="9">
        <f>IF(R1664&gt;0,Q1664/R1664,"")</f>
        <v>52.922145328719722</v>
      </c>
      <c r="V1664" s="10">
        <f>SUMIFS(fct_world_monthly!$J$2:$J$361,fct_world_monthly!$C$2:$C$361,C1664,fct_world_monthly!$F$2:$F$361,F1664)</f>
        <v>42920713</v>
      </c>
      <c r="W1664" s="11">
        <f>IF(V1664&gt;0,Q1664/V1664,"")</f>
        <v>2.1380586105361299E-3</v>
      </c>
      <c r="X1664" s="1" t="s">
        <v>232</v>
      </c>
      <c r="Y1664" s="1" t="s">
        <v>166</v>
      </c>
      <c r="Z1664" s="19">
        <f>IF(U1664="","",SUMIFS(Unit_Value_Review_QC!$K$10:$K$53,Unit_Value_Review_QC!$I$10:$I$53,"PARTNER|"&amp;F1664&amp;"|"&amp;I1664))</f>
        <v>19.366411423422985</v>
      </c>
      <c r="AA1664" s="20">
        <f>IFERROR(U1664/Z1664,"")</f>
        <v>2.7326769101224544</v>
      </c>
      <c r="AB1664" s="4" t="str">
        <f>IF(OR(N1664&lt;&gt;"REPORTED",U1664=""),"NOT_APPLICABLE",IF(OR(AA1664&lt;Unit_Value_Review_QC!$I$6,AA1664&gt;Unit_Value_Review_QC!$I$5),"REVIEW","WITHIN_BAND"))</f>
        <v>REVIEW</v>
      </c>
    </row>
    <row r="1665" spans="1:28">
      <c r="A1665" s="1" t="s">
        <v>2051</v>
      </c>
      <c r="B1665" s="6">
        <v>44713</v>
      </c>
      <c r="C1665" s="1">
        <v>202206</v>
      </c>
      <c r="D1665" s="1">
        <v>2022</v>
      </c>
      <c r="E1665" s="1">
        <v>6</v>
      </c>
      <c r="F1665" s="4" t="s">
        <v>271</v>
      </c>
      <c r="G1665" s="4" t="s">
        <v>273</v>
      </c>
      <c r="H1665" s="1">
        <v>664</v>
      </c>
      <c r="I1665" s="4" t="s">
        <v>307</v>
      </c>
      <c r="J1665" s="1" t="s">
        <v>308</v>
      </c>
      <c r="K1665" s="1" t="s">
        <v>383</v>
      </c>
      <c r="L1665" s="1">
        <v>3</v>
      </c>
      <c r="M1665" s="1">
        <v>1</v>
      </c>
      <c r="N1665" s="1" t="s">
        <v>384</v>
      </c>
      <c r="O1665" s="1" t="s">
        <v>385</v>
      </c>
      <c r="P1665" s="1">
        <v>0</v>
      </c>
      <c r="Q1665" s="8">
        <v>4564078</v>
      </c>
      <c r="R1665" s="8">
        <v>137794</v>
      </c>
      <c r="S1665" s="8">
        <v>455346</v>
      </c>
      <c r="T1665" s="8" t="s">
        <v>386</v>
      </c>
      <c r="U1665" s="9">
        <f>IF(R1665&gt;0,Q1665/R1665,"")</f>
        <v>33.122472676604204</v>
      </c>
      <c r="V1665" s="10">
        <f>SUMIFS(fct_world_monthly!$J$2:$J$361,fct_world_monthly!$C$2:$C$361,C1665,fct_world_monthly!$F$2:$F$361,F1665)</f>
        <v>42920713</v>
      </c>
      <c r="W1665" s="11">
        <f>IF(V1665&gt;0,Q1665/V1665,"")</f>
        <v>0.10633742267981429</v>
      </c>
      <c r="X1665" s="1" t="s">
        <v>232</v>
      </c>
      <c r="Y1665" s="1" t="s">
        <v>166</v>
      </c>
      <c r="Z1665" s="19">
        <f>IF(U1665="","",SUMIFS(Unit_Value_Review_QC!$K$10:$K$53,Unit_Value_Review_QC!$I$10:$I$53,"PARTNER|"&amp;F1665&amp;"|"&amp;I1665))</f>
        <v>29.827360886039607</v>
      </c>
      <c r="AA1665" s="20">
        <f>IFERROR(U1665/Z1665,"")</f>
        <v>1.11047279050782</v>
      </c>
      <c r="AB1665" s="4" t="str">
        <f>IF(OR(N1665&lt;&gt;"REPORTED",U1665=""),"NOT_APPLICABLE",IF(OR(AA1665&lt;Unit_Value_Review_QC!$I$6,AA1665&gt;Unit_Value_Review_QC!$I$5),"REVIEW","WITHIN_BAND"))</f>
        <v>WITHIN_BAND</v>
      </c>
    </row>
    <row r="1666" spans="1:28">
      <c r="A1666" s="1" t="s">
        <v>2052</v>
      </c>
      <c r="B1666" s="6">
        <v>44713</v>
      </c>
      <c r="C1666" s="1">
        <v>202206</v>
      </c>
      <c r="D1666" s="1">
        <v>2022</v>
      </c>
      <c r="E1666" s="1">
        <v>6</v>
      </c>
      <c r="F1666" s="4" t="s">
        <v>271</v>
      </c>
      <c r="G1666" s="4" t="s">
        <v>273</v>
      </c>
      <c r="H1666" s="1">
        <v>666</v>
      </c>
      <c r="I1666" s="4" t="s">
        <v>310</v>
      </c>
      <c r="J1666" s="1" t="s">
        <v>311</v>
      </c>
      <c r="K1666" s="1" t="s">
        <v>383</v>
      </c>
      <c r="L1666" s="1">
        <v>3</v>
      </c>
      <c r="M1666" s="1">
        <v>1</v>
      </c>
      <c r="N1666" s="1" t="s">
        <v>384</v>
      </c>
      <c r="O1666" s="1" t="s">
        <v>385</v>
      </c>
      <c r="P1666" s="1">
        <v>0</v>
      </c>
      <c r="Q1666" s="8">
        <v>1043457</v>
      </c>
      <c r="R1666" s="8">
        <v>66695</v>
      </c>
      <c r="S1666" s="8">
        <v>231300</v>
      </c>
      <c r="T1666" s="8" t="s">
        <v>386</v>
      </c>
      <c r="U1666" s="9">
        <f>IF(R1666&gt;0,Q1666/R1666,"")</f>
        <v>15.645205787540295</v>
      </c>
      <c r="V1666" s="10">
        <f>SUMIFS(fct_world_monthly!$J$2:$J$361,fct_world_monthly!$C$2:$C$361,C1666,fct_world_monthly!$F$2:$F$361,F1666)</f>
        <v>42920713</v>
      </c>
      <c r="W1666" s="11">
        <f>IF(V1666&gt;0,Q1666/V1666,"")</f>
        <v>2.4311269013634514E-2</v>
      </c>
      <c r="X1666" s="1" t="s">
        <v>232</v>
      </c>
      <c r="Y1666" s="1" t="s">
        <v>166</v>
      </c>
      <c r="Z1666" s="19">
        <f>IF(U1666="","",SUMIFS(Unit_Value_Review_QC!$K$10:$K$53,Unit_Value_Review_QC!$I$10:$I$53,"PARTNER|"&amp;F1666&amp;"|"&amp;I1666))</f>
        <v>14.86106925541052</v>
      </c>
      <c r="AA1666" s="20">
        <f>IFERROR(U1666/Z1666,"")</f>
        <v>1.0527644760045978</v>
      </c>
      <c r="AB1666" s="4" t="str">
        <f>IF(OR(N1666&lt;&gt;"REPORTED",U1666=""),"NOT_APPLICABLE",IF(OR(AA1666&lt;Unit_Value_Review_QC!$I$6,AA1666&gt;Unit_Value_Review_QC!$I$5),"REVIEW","WITHIN_BAND"))</f>
        <v>WITHIN_BAND</v>
      </c>
    </row>
    <row r="1667" spans="1:28">
      <c r="A1667" s="1" t="s">
        <v>2053</v>
      </c>
      <c r="B1667" s="6">
        <v>44713</v>
      </c>
      <c r="C1667" s="1">
        <v>202206</v>
      </c>
      <c r="D1667" s="1">
        <v>2022</v>
      </c>
      <c r="E1667" s="1">
        <v>6</v>
      </c>
      <c r="F1667" s="4" t="s">
        <v>271</v>
      </c>
      <c r="G1667" s="4" t="s">
        <v>273</v>
      </c>
      <c r="H1667" s="1">
        <v>669</v>
      </c>
      <c r="I1667" s="4" t="s">
        <v>313</v>
      </c>
      <c r="J1667" s="1" t="s">
        <v>314</v>
      </c>
      <c r="K1667" s="1" t="s">
        <v>383</v>
      </c>
      <c r="L1667" s="1">
        <v>3</v>
      </c>
      <c r="M1667" s="1">
        <v>1</v>
      </c>
      <c r="N1667" s="1" t="s">
        <v>384</v>
      </c>
      <c r="O1667" s="1" t="s">
        <v>385</v>
      </c>
      <c r="P1667" s="1">
        <v>0</v>
      </c>
      <c r="Q1667" s="8">
        <v>1515860</v>
      </c>
      <c r="R1667" s="8">
        <v>76709</v>
      </c>
      <c r="S1667" s="8">
        <v>303272</v>
      </c>
      <c r="T1667" s="8" t="s">
        <v>386</v>
      </c>
      <c r="U1667" s="9">
        <f>IF(R1667&gt;0,Q1667/R1667,"")</f>
        <v>19.761175351001839</v>
      </c>
      <c r="V1667" s="10">
        <f>SUMIFS(fct_world_monthly!$J$2:$J$361,fct_world_monthly!$C$2:$C$361,C1667,fct_world_monthly!$F$2:$F$361,F1667)</f>
        <v>42920713</v>
      </c>
      <c r="W1667" s="11">
        <f>IF(V1667&gt;0,Q1667/V1667,"")</f>
        <v>3.5317679834442638E-2</v>
      </c>
      <c r="X1667" s="1" t="s">
        <v>232</v>
      </c>
      <c r="Y1667" s="1" t="s">
        <v>166</v>
      </c>
      <c r="Z1667" s="19">
        <f>IF(U1667="","",SUMIFS(Unit_Value_Review_QC!$K$10:$K$53,Unit_Value_Review_QC!$I$10:$I$53,"PARTNER|"&amp;F1667&amp;"|"&amp;I1667))</f>
        <v>17.070169468034248</v>
      </c>
      <c r="AA1667" s="20">
        <f>IFERROR(U1667/Z1667,"")</f>
        <v>1.1576437707901372</v>
      </c>
      <c r="AB1667" s="4" t="str">
        <f>IF(OR(N1667&lt;&gt;"REPORTED",U1667=""),"NOT_APPLICABLE",IF(OR(AA1667&lt;Unit_Value_Review_QC!$I$6,AA1667&gt;Unit_Value_Review_QC!$I$5),"REVIEW","WITHIN_BAND"))</f>
        <v>WITHIN_BAND</v>
      </c>
    </row>
    <row r="1668" spans="1:28">
      <c r="A1668" s="1" t="s">
        <v>2054</v>
      </c>
      <c r="B1668" s="6">
        <v>44713</v>
      </c>
      <c r="C1668" s="1">
        <v>202206</v>
      </c>
      <c r="D1668" s="1">
        <v>2022</v>
      </c>
      <c r="E1668" s="1">
        <v>6</v>
      </c>
      <c r="F1668" s="4" t="s">
        <v>271</v>
      </c>
      <c r="G1668" s="4" t="s">
        <v>273</v>
      </c>
      <c r="H1668" s="1">
        <v>676</v>
      </c>
      <c r="I1668" s="4" t="s">
        <v>316</v>
      </c>
      <c r="J1668" s="1" t="s">
        <v>317</v>
      </c>
      <c r="K1668" s="1" t="s">
        <v>383</v>
      </c>
      <c r="L1668" s="1">
        <v>3</v>
      </c>
      <c r="M1668" s="1">
        <v>1</v>
      </c>
      <c r="N1668" s="1" t="s">
        <v>384</v>
      </c>
      <c r="O1668" s="1" t="s">
        <v>385</v>
      </c>
      <c r="P1668" s="1">
        <v>0</v>
      </c>
      <c r="Q1668" s="8">
        <v>1257815</v>
      </c>
      <c r="R1668" s="8">
        <v>57300</v>
      </c>
      <c r="S1668" s="8">
        <v>141574</v>
      </c>
      <c r="T1668" s="8" t="s">
        <v>386</v>
      </c>
      <c r="U1668" s="9">
        <f>IF(R1668&gt;0,Q1668/R1668,"")</f>
        <v>21.951396160558463</v>
      </c>
      <c r="V1668" s="10">
        <f>SUMIFS(fct_world_monthly!$J$2:$J$361,fct_world_monthly!$C$2:$C$361,C1668,fct_world_monthly!$F$2:$F$361,F1668)</f>
        <v>42920713</v>
      </c>
      <c r="W1668" s="11">
        <f>IF(V1668&gt;0,Q1668/V1668,"")</f>
        <v>2.9305547650152038E-2</v>
      </c>
      <c r="X1668" s="1" t="s">
        <v>232</v>
      </c>
      <c r="Y1668" s="1" t="s">
        <v>166</v>
      </c>
      <c r="Z1668" s="19">
        <f>IF(U1668="","",SUMIFS(Unit_Value_Review_QC!$K$10:$K$53,Unit_Value_Review_QC!$I$10:$I$53,"PARTNER|"&amp;F1668&amp;"|"&amp;I1668))</f>
        <v>29.259592038236608</v>
      </c>
      <c r="AA1668" s="20">
        <f>IFERROR(U1668/Z1668,"")</f>
        <v>0.7502290575983509</v>
      </c>
      <c r="AB1668" s="4" t="str">
        <f>IF(OR(N1668&lt;&gt;"REPORTED",U1668=""),"NOT_APPLICABLE",IF(OR(AA1668&lt;Unit_Value_Review_QC!$I$6,AA1668&gt;Unit_Value_Review_QC!$I$5),"REVIEW","WITHIN_BAND"))</f>
        <v>WITHIN_BAND</v>
      </c>
    </row>
    <row r="1669" spans="1:28">
      <c r="A1669" s="1" t="s">
        <v>2055</v>
      </c>
      <c r="B1669" s="6">
        <v>44713</v>
      </c>
      <c r="C1669" s="1">
        <v>202206</v>
      </c>
      <c r="D1669" s="1">
        <v>2022</v>
      </c>
      <c r="E1669" s="1">
        <v>6</v>
      </c>
      <c r="F1669" s="4" t="s">
        <v>271</v>
      </c>
      <c r="G1669" s="4" t="s">
        <v>273</v>
      </c>
      <c r="H1669" s="1">
        <v>690</v>
      </c>
      <c r="I1669" s="4" t="s">
        <v>319</v>
      </c>
      <c r="J1669" s="1" t="s">
        <v>320</v>
      </c>
      <c r="K1669" s="1" t="s">
        <v>383</v>
      </c>
      <c r="L1669" s="1">
        <v>3</v>
      </c>
      <c r="M1669" s="1">
        <v>1</v>
      </c>
      <c r="N1669" s="1" t="s">
        <v>384</v>
      </c>
      <c r="O1669" s="1" t="s">
        <v>385</v>
      </c>
      <c r="P1669" s="1">
        <v>0</v>
      </c>
      <c r="Q1669" s="8">
        <v>743999</v>
      </c>
      <c r="R1669" s="8">
        <v>33538</v>
      </c>
      <c r="S1669" s="8">
        <v>91113</v>
      </c>
      <c r="T1669" s="8" t="s">
        <v>386</v>
      </c>
      <c r="U1669" s="9">
        <f>IF(R1669&gt;0,Q1669/R1669,"")</f>
        <v>22.183761703142704</v>
      </c>
      <c r="V1669" s="10">
        <f>SUMIFS(fct_world_monthly!$J$2:$J$361,fct_world_monthly!$C$2:$C$361,C1669,fct_world_monthly!$F$2:$F$361,F1669)</f>
        <v>42920713</v>
      </c>
      <c r="W1669" s="11">
        <f>IF(V1669&gt;0,Q1669/V1669,"")</f>
        <v>1.7334264694065078E-2</v>
      </c>
      <c r="X1669" s="1" t="s">
        <v>232</v>
      </c>
      <c r="Y1669" s="1" t="s">
        <v>166</v>
      </c>
      <c r="Z1669" s="19">
        <f>IF(U1669="","",SUMIFS(Unit_Value_Review_QC!$K$10:$K$53,Unit_Value_Review_QC!$I$10:$I$53,"PARTNER|"&amp;F1669&amp;"|"&amp;I1669))</f>
        <v>24.149636282520802</v>
      </c>
      <c r="AA1669" s="20">
        <f>IFERROR(U1669/Z1669,"")</f>
        <v>0.91859609990064428</v>
      </c>
      <c r="AB1669" s="4" t="str">
        <f>IF(OR(N1669&lt;&gt;"REPORTED",U1669=""),"NOT_APPLICABLE",IF(OR(AA1669&lt;Unit_Value_Review_QC!$I$6,AA1669&gt;Unit_Value_Review_QC!$I$5),"REVIEW","WITHIN_BAND"))</f>
        <v>WITHIN_BAND</v>
      </c>
    </row>
    <row r="1670" spans="1:28">
      <c r="A1670" s="1" t="s">
        <v>2056</v>
      </c>
      <c r="B1670" s="6">
        <v>44713</v>
      </c>
      <c r="C1670" s="1">
        <v>202206</v>
      </c>
      <c r="D1670" s="1">
        <v>2022</v>
      </c>
      <c r="E1670" s="1">
        <v>6</v>
      </c>
      <c r="F1670" s="4" t="s">
        <v>271</v>
      </c>
      <c r="G1670" s="4" t="s">
        <v>273</v>
      </c>
      <c r="H1670" s="1">
        <v>696</v>
      </c>
      <c r="I1670" s="4" t="s">
        <v>322</v>
      </c>
      <c r="J1670" s="1" t="s">
        <v>323</v>
      </c>
      <c r="K1670" s="1" t="s">
        <v>383</v>
      </c>
      <c r="L1670" s="1">
        <v>3</v>
      </c>
      <c r="M1670" s="1">
        <v>1</v>
      </c>
      <c r="N1670" s="1" t="s">
        <v>384</v>
      </c>
      <c r="O1670" s="1" t="s">
        <v>385</v>
      </c>
      <c r="P1670" s="1">
        <v>0</v>
      </c>
      <c r="Q1670" s="8">
        <v>278108</v>
      </c>
      <c r="R1670" s="8">
        <v>13460</v>
      </c>
      <c r="S1670" s="8">
        <v>28856</v>
      </c>
      <c r="T1670" s="8" t="s">
        <v>386</v>
      </c>
      <c r="U1670" s="9">
        <f>IF(R1670&gt;0,Q1670/R1670,"")</f>
        <v>20.66181277860327</v>
      </c>
      <c r="V1670" s="10">
        <f>SUMIFS(fct_world_monthly!$J$2:$J$361,fct_world_monthly!$C$2:$C$361,C1670,fct_world_monthly!$F$2:$F$361,F1670)</f>
        <v>42920713</v>
      </c>
      <c r="W1670" s="11">
        <f>IF(V1670&gt;0,Q1670/V1670,"")</f>
        <v>6.4795754907426631E-3</v>
      </c>
      <c r="X1670" s="1" t="s">
        <v>232</v>
      </c>
      <c r="Y1670" s="1" t="s">
        <v>166</v>
      </c>
      <c r="Z1670" s="19">
        <f>IF(U1670="","",SUMIFS(Unit_Value_Review_QC!$K$10:$K$53,Unit_Value_Review_QC!$I$10:$I$53,"PARTNER|"&amp;F1670&amp;"|"&amp;I1670))</f>
        <v>19.130986055641273</v>
      </c>
      <c r="AA1670" s="20">
        <f>IFERROR(U1670/Z1670,"")</f>
        <v>1.0800181819436638</v>
      </c>
      <c r="AB1670" s="4" t="str">
        <f>IF(OR(N1670&lt;&gt;"REPORTED",U1670=""),"NOT_APPLICABLE",IF(OR(AA1670&lt;Unit_Value_Review_QC!$I$6,AA1670&gt;Unit_Value_Review_QC!$I$5),"REVIEW","WITHIN_BAND"))</f>
        <v>WITHIN_BAND</v>
      </c>
    </row>
    <row r="1671" spans="1:28">
      <c r="A1671" s="1" t="s">
        <v>2057</v>
      </c>
      <c r="B1671" s="6">
        <v>44713</v>
      </c>
      <c r="C1671" s="1">
        <v>202206</v>
      </c>
      <c r="D1671" s="1">
        <v>2022</v>
      </c>
      <c r="E1671" s="1">
        <v>6</v>
      </c>
      <c r="F1671" s="4" t="s">
        <v>271</v>
      </c>
      <c r="G1671" s="4" t="s">
        <v>273</v>
      </c>
      <c r="H1671" s="1">
        <v>720</v>
      </c>
      <c r="I1671" s="4" t="s">
        <v>325</v>
      </c>
      <c r="J1671" s="1" t="s">
        <v>326</v>
      </c>
      <c r="K1671" s="1" t="s">
        <v>383</v>
      </c>
      <c r="L1671" s="1">
        <v>3</v>
      </c>
      <c r="M1671" s="1">
        <v>1</v>
      </c>
      <c r="N1671" s="1" t="s">
        <v>384</v>
      </c>
      <c r="O1671" s="1" t="s">
        <v>385</v>
      </c>
      <c r="P1671" s="1">
        <v>0</v>
      </c>
      <c r="Q1671" s="8">
        <v>12808386</v>
      </c>
      <c r="R1671" s="8">
        <v>404694</v>
      </c>
      <c r="S1671" s="8">
        <v>1089719</v>
      </c>
      <c r="T1671" s="8" t="s">
        <v>386</v>
      </c>
      <c r="U1671" s="9">
        <f>IF(R1671&gt;0,Q1671/R1671,"")</f>
        <v>31.64955744340168</v>
      </c>
      <c r="V1671" s="10">
        <f>SUMIFS(fct_world_monthly!$J$2:$J$361,fct_world_monthly!$C$2:$C$361,C1671,fct_world_monthly!$F$2:$F$361,F1671)</f>
        <v>42920713</v>
      </c>
      <c r="W1671" s="11">
        <f>IF(V1671&gt;0,Q1671/V1671,"")</f>
        <v>0.29841969307453026</v>
      </c>
      <c r="X1671" s="1" t="s">
        <v>232</v>
      </c>
      <c r="Y1671" s="1" t="s">
        <v>166</v>
      </c>
      <c r="Z1671" s="19">
        <f>IF(U1671="","",SUMIFS(Unit_Value_Review_QC!$K$10:$K$53,Unit_Value_Review_QC!$I$10:$I$53,"PARTNER|"&amp;F1671&amp;"|"&amp;I1671))</f>
        <v>27.635683246354834</v>
      </c>
      <c r="AA1671" s="20">
        <f>IFERROR(U1671/Z1671,"")</f>
        <v>1.1452424447503493</v>
      </c>
      <c r="AB1671" s="4" t="str">
        <f>IF(OR(N1671&lt;&gt;"REPORTED",U1671=""),"NOT_APPLICABLE",IF(OR(AA1671&lt;Unit_Value_Review_QC!$I$6,AA1671&gt;Unit_Value_Review_QC!$I$5),"REVIEW","WITHIN_BAND"))</f>
        <v>WITHIN_BAND</v>
      </c>
    </row>
    <row r="1672" spans="1:28">
      <c r="A1672" s="1" t="s">
        <v>2058</v>
      </c>
      <c r="B1672" s="6">
        <v>44713</v>
      </c>
      <c r="C1672" s="1">
        <v>202206</v>
      </c>
      <c r="D1672" s="1">
        <v>2022</v>
      </c>
      <c r="E1672" s="1">
        <v>6</v>
      </c>
      <c r="F1672" s="4" t="s">
        <v>278</v>
      </c>
      <c r="G1672" s="4" t="s">
        <v>279</v>
      </c>
      <c r="H1672" s="1">
        <v>52</v>
      </c>
      <c r="I1672" s="4" t="s">
        <v>296</v>
      </c>
      <c r="J1672" s="1" t="s">
        <v>297</v>
      </c>
      <c r="K1672" s="1" t="s">
        <v>383</v>
      </c>
      <c r="L1672" s="1">
        <v>3</v>
      </c>
      <c r="M1672" s="1">
        <v>1</v>
      </c>
      <c r="N1672" s="1" t="s">
        <v>384</v>
      </c>
      <c r="O1672" s="1" t="s">
        <v>385</v>
      </c>
      <c r="P1672" s="1">
        <v>0</v>
      </c>
      <c r="Q1672" s="8">
        <v>2548244</v>
      </c>
      <c r="R1672" s="8">
        <v>79915</v>
      </c>
      <c r="S1672" s="8">
        <v>321240</v>
      </c>
      <c r="T1672" s="8" t="s">
        <v>386</v>
      </c>
      <c r="U1672" s="9">
        <f>IF(R1672&gt;0,Q1672/R1672,"")</f>
        <v>31.886929862979414</v>
      </c>
      <c r="V1672" s="10">
        <f>SUMIFS(fct_world_monthly!$J$2:$J$361,fct_world_monthly!$C$2:$C$361,C1672,fct_world_monthly!$F$2:$F$361,F1672)</f>
        <v>24858676</v>
      </c>
      <c r="W1672" s="11">
        <f>IF(V1672&gt;0,Q1672/V1672,"")</f>
        <v>0.10250924063695106</v>
      </c>
      <c r="X1672" s="1" t="s">
        <v>232</v>
      </c>
      <c r="Y1672" s="1" t="s">
        <v>166</v>
      </c>
      <c r="Z1672" s="19">
        <f>IF(U1672="","",SUMIFS(Unit_Value_Review_QC!$K$10:$K$53,Unit_Value_Review_QC!$I$10:$I$53,"PARTNER|"&amp;F1672&amp;"|"&amp;I1672))</f>
        <v>35.036766549381447</v>
      </c>
      <c r="AA1672" s="20">
        <f>IFERROR(U1672/Z1672,"")</f>
        <v>0.9100991045517115</v>
      </c>
      <c r="AB1672" s="4" t="str">
        <f>IF(OR(N1672&lt;&gt;"REPORTED",U1672=""),"NOT_APPLICABLE",IF(OR(AA1672&lt;Unit_Value_Review_QC!$I$6,AA1672&gt;Unit_Value_Review_QC!$I$5),"REVIEW","WITHIN_BAND"))</f>
        <v>WITHIN_BAND</v>
      </c>
    </row>
    <row r="1673" spans="1:28">
      <c r="A1673" s="1" t="s">
        <v>2059</v>
      </c>
      <c r="B1673" s="6">
        <v>44713</v>
      </c>
      <c r="C1673" s="1">
        <v>202206</v>
      </c>
      <c r="D1673" s="1">
        <v>2022</v>
      </c>
      <c r="E1673" s="1">
        <v>6</v>
      </c>
      <c r="F1673" s="4" t="s">
        <v>278</v>
      </c>
      <c r="G1673" s="4" t="s">
        <v>279</v>
      </c>
      <c r="H1673" s="1">
        <v>204</v>
      </c>
      <c r="I1673" s="4" t="s">
        <v>301</v>
      </c>
      <c r="J1673" s="1" t="s">
        <v>302</v>
      </c>
      <c r="K1673" s="1" t="s">
        <v>383</v>
      </c>
      <c r="L1673" s="1">
        <v>3</v>
      </c>
      <c r="M1673" s="1">
        <v>1</v>
      </c>
      <c r="N1673" s="1" t="s">
        <v>384</v>
      </c>
      <c r="O1673" s="1" t="s">
        <v>385</v>
      </c>
      <c r="P1673" s="1">
        <v>0</v>
      </c>
      <c r="Q1673" s="8">
        <v>111807</v>
      </c>
      <c r="R1673" s="8">
        <v>4695</v>
      </c>
      <c r="S1673" s="8">
        <v>13469</v>
      </c>
      <c r="T1673" s="8" t="s">
        <v>386</v>
      </c>
      <c r="U1673" s="9">
        <f>IF(R1673&gt;0,Q1673/R1673,"")</f>
        <v>23.814057507987222</v>
      </c>
      <c r="V1673" s="10">
        <f>SUMIFS(fct_world_monthly!$J$2:$J$361,fct_world_monthly!$C$2:$C$361,C1673,fct_world_monthly!$F$2:$F$361,F1673)</f>
        <v>24858676</v>
      </c>
      <c r="W1673" s="11">
        <f>IF(V1673&gt;0,Q1673/V1673,"")</f>
        <v>4.4977053484264408E-3</v>
      </c>
      <c r="X1673" s="1" t="s">
        <v>232</v>
      </c>
      <c r="Y1673" s="1" t="s">
        <v>166</v>
      </c>
      <c r="Z1673" s="19">
        <f>IF(U1673="","",SUMIFS(Unit_Value_Review_QC!$K$10:$K$53,Unit_Value_Review_QC!$I$10:$I$53,"PARTNER|"&amp;F1673&amp;"|"&amp;I1673))</f>
        <v>33.195880622110131</v>
      </c>
      <c r="AA1673" s="20">
        <f>IFERROR(U1673/Z1673,"")</f>
        <v>0.71737989960494852</v>
      </c>
      <c r="AB1673" s="4" t="str">
        <f>IF(OR(N1673&lt;&gt;"REPORTED",U1673=""),"NOT_APPLICABLE",IF(OR(AA1673&lt;Unit_Value_Review_QC!$I$6,AA1673&gt;Unit_Value_Review_QC!$I$5),"REVIEW","WITHIN_BAND"))</f>
        <v>WITHIN_BAND</v>
      </c>
    </row>
    <row r="1674" spans="1:28">
      <c r="A1674" s="1" t="s">
        <v>2060</v>
      </c>
      <c r="B1674" s="6">
        <v>44713</v>
      </c>
      <c r="C1674" s="1">
        <v>202206</v>
      </c>
      <c r="D1674" s="1">
        <v>2022</v>
      </c>
      <c r="E1674" s="1">
        <v>6</v>
      </c>
      <c r="F1674" s="4" t="s">
        <v>278</v>
      </c>
      <c r="G1674" s="4" t="s">
        <v>279</v>
      </c>
      <c r="H1674" s="1">
        <v>662</v>
      </c>
      <c r="I1674" s="4" t="s">
        <v>304</v>
      </c>
      <c r="J1674" s="1" t="s">
        <v>305</v>
      </c>
      <c r="K1674" s="1" t="s">
        <v>383</v>
      </c>
      <c r="L1674" s="1">
        <v>3</v>
      </c>
      <c r="M1674" s="1">
        <v>1</v>
      </c>
      <c r="N1674" s="1" t="s">
        <v>384</v>
      </c>
      <c r="O1674" s="1" t="s">
        <v>385</v>
      </c>
      <c r="P1674" s="1">
        <v>0</v>
      </c>
      <c r="Q1674" s="8">
        <v>53787</v>
      </c>
      <c r="R1674" s="8">
        <v>2477</v>
      </c>
      <c r="S1674" s="8">
        <v>8521</v>
      </c>
      <c r="T1674" s="8" t="s">
        <v>386</v>
      </c>
      <c r="U1674" s="9">
        <f>IF(R1674&gt;0,Q1674/R1674,"")</f>
        <v>21.714574081550264</v>
      </c>
      <c r="V1674" s="10">
        <f>SUMIFS(fct_world_monthly!$J$2:$J$361,fct_world_monthly!$C$2:$C$361,C1674,fct_world_monthly!$F$2:$F$361,F1674)</f>
        <v>24858676</v>
      </c>
      <c r="W1674" s="11">
        <f>IF(V1674&gt;0,Q1674/V1674,"")</f>
        <v>2.1637113738479071E-3</v>
      </c>
      <c r="X1674" s="1" t="s">
        <v>232</v>
      </c>
      <c r="Y1674" s="1" t="s">
        <v>166</v>
      </c>
      <c r="Z1674" s="19">
        <f>IF(U1674="","",SUMIFS(Unit_Value_Review_QC!$K$10:$K$53,Unit_Value_Review_QC!$I$10:$I$53,"PARTNER|"&amp;F1674&amp;"|"&amp;I1674))</f>
        <v>11.552282298889692</v>
      </c>
      <c r="AA1674" s="20">
        <f>IFERROR(U1674/Z1674,"")</f>
        <v>1.8796782765287243</v>
      </c>
      <c r="AB1674" s="4" t="str">
        <f>IF(OR(N1674&lt;&gt;"REPORTED",U1674=""),"NOT_APPLICABLE",IF(OR(AA1674&lt;Unit_Value_Review_QC!$I$6,AA1674&gt;Unit_Value_Review_QC!$I$5),"REVIEW","WITHIN_BAND"))</f>
        <v>WITHIN_BAND</v>
      </c>
    </row>
    <row r="1675" spans="1:28">
      <c r="A1675" s="1" t="s">
        <v>2061</v>
      </c>
      <c r="B1675" s="6">
        <v>44713</v>
      </c>
      <c r="C1675" s="1">
        <v>202206</v>
      </c>
      <c r="D1675" s="1">
        <v>2022</v>
      </c>
      <c r="E1675" s="1">
        <v>6</v>
      </c>
      <c r="F1675" s="4" t="s">
        <v>278</v>
      </c>
      <c r="G1675" s="4" t="s">
        <v>279</v>
      </c>
      <c r="H1675" s="1">
        <v>664</v>
      </c>
      <c r="I1675" s="4" t="s">
        <v>307</v>
      </c>
      <c r="J1675" s="1" t="s">
        <v>308</v>
      </c>
      <c r="K1675" s="1" t="s">
        <v>383</v>
      </c>
      <c r="L1675" s="1">
        <v>3</v>
      </c>
      <c r="M1675" s="1">
        <v>1</v>
      </c>
      <c r="N1675" s="1" t="s">
        <v>384</v>
      </c>
      <c r="O1675" s="1" t="s">
        <v>385</v>
      </c>
      <c r="P1675" s="1">
        <v>0</v>
      </c>
      <c r="Q1675" s="8">
        <v>2002052</v>
      </c>
      <c r="R1675" s="8">
        <v>92927</v>
      </c>
      <c r="S1675" s="8">
        <v>313257</v>
      </c>
      <c r="T1675" s="8" t="s">
        <v>386</v>
      </c>
      <c r="U1675" s="9">
        <f>IF(R1675&gt;0,Q1675/R1675,"")</f>
        <v>21.544352018250883</v>
      </c>
      <c r="V1675" s="10">
        <f>SUMIFS(fct_world_monthly!$J$2:$J$361,fct_world_monthly!$C$2:$C$361,C1675,fct_world_monthly!$F$2:$F$361,F1675)</f>
        <v>24858676</v>
      </c>
      <c r="W1675" s="11">
        <f>IF(V1675&gt;0,Q1675/V1675,"")</f>
        <v>8.0537354443173073E-2</v>
      </c>
      <c r="X1675" s="1" t="s">
        <v>232</v>
      </c>
      <c r="Y1675" s="1" t="s">
        <v>166</v>
      </c>
      <c r="Z1675" s="19">
        <f>IF(U1675="","",SUMIFS(Unit_Value_Review_QC!$K$10:$K$53,Unit_Value_Review_QC!$I$10:$I$53,"PARTNER|"&amp;F1675&amp;"|"&amp;I1675))</f>
        <v>20.753901094655859</v>
      </c>
      <c r="AA1675" s="20">
        <f>IFERROR(U1675/Z1675,"")</f>
        <v>1.0380868599108128</v>
      </c>
      <c r="AB1675" s="4" t="str">
        <f>IF(OR(N1675&lt;&gt;"REPORTED",U1675=""),"NOT_APPLICABLE",IF(OR(AA1675&lt;Unit_Value_Review_QC!$I$6,AA1675&gt;Unit_Value_Review_QC!$I$5),"REVIEW","WITHIN_BAND"))</f>
        <v>WITHIN_BAND</v>
      </c>
    </row>
    <row r="1676" spans="1:28">
      <c r="A1676" s="1" t="s">
        <v>2062</v>
      </c>
      <c r="B1676" s="6">
        <v>44713</v>
      </c>
      <c r="C1676" s="1">
        <v>202206</v>
      </c>
      <c r="D1676" s="1">
        <v>2022</v>
      </c>
      <c r="E1676" s="1">
        <v>6</v>
      </c>
      <c r="F1676" s="4" t="s">
        <v>278</v>
      </c>
      <c r="G1676" s="4" t="s">
        <v>279</v>
      </c>
      <c r="H1676" s="1">
        <v>666</v>
      </c>
      <c r="I1676" s="4" t="s">
        <v>310</v>
      </c>
      <c r="J1676" s="1" t="s">
        <v>311</v>
      </c>
      <c r="K1676" s="1" t="s">
        <v>383</v>
      </c>
      <c r="L1676" s="1">
        <v>3</v>
      </c>
      <c r="M1676" s="1">
        <v>1</v>
      </c>
      <c r="N1676" s="1" t="s">
        <v>384</v>
      </c>
      <c r="O1676" s="1" t="s">
        <v>385</v>
      </c>
      <c r="P1676" s="1">
        <v>0</v>
      </c>
      <c r="Q1676" s="8">
        <v>6963099</v>
      </c>
      <c r="R1676" s="8">
        <v>370802</v>
      </c>
      <c r="S1676" s="8">
        <v>1302198</v>
      </c>
      <c r="T1676" s="8" t="s">
        <v>386</v>
      </c>
      <c r="U1676" s="9">
        <f>IF(R1676&gt;0,Q1676/R1676,"")</f>
        <v>18.778482856079524</v>
      </c>
      <c r="V1676" s="10">
        <f>SUMIFS(fct_world_monthly!$J$2:$J$361,fct_world_monthly!$C$2:$C$361,C1676,fct_world_monthly!$F$2:$F$361,F1676)</f>
        <v>24858676</v>
      </c>
      <c r="W1676" s="11">
        <f>IF(V1676&gt;0,Q1676/V1676,"")</f>
        <v>0.28010739590475375</v>
      </c>
      <c r="X1676" s="1" t="s">
        <v>232</v>
      </c>
      <c r="Y1676" s="1" t="s">
        <v>166</v>
      </c>
      <c r="Z1676" s="19">
        <f>IF(U1676="","",SUMIFS(Unit_Value_Review_QC!$K$10:$K$53,Unit_Value_Review_QC!$I$10:$I$53,"PARTNER|"&amp;F1676&amp;"|"&amp;I1676))</f>
        <v>16.653214733323903</v>
      </c>
      <c r="AA1676" s="20">
        <f>IFERROR(U1676/Z1676,"")</f>
        <v>1.1276190907754797</v>
      </c>
      <c r="AB1676" s="4" t="str">
        <f>IF(OR(N1676&lt;&gt;"REPORTED",U1676=""),"NOT_APPLICABLE",IF(OR(AA1676&lt;Unit_Value_Review_QC!$I$6,AA1676&gt;Unit_Value_Review_QC!$I$5),"REVIEW","WITHIN_BAND"))</f>
        <v>WITHIN_BAND</v>
      </c>
    </row>
    <row r="1677" spans="1:28">
      <c r="A1677" s="1" t="s">
        <v>2063</v>
      </c>
      <c r="B1677" s="6">
        <v>44713</v>
      </c>
      <c r="C1677" s="1">
        <v>202206</v>
      </c>
      <c r="D1677" s="1">
        <v>2022</v>
      </c>
      <c r="E1677" s="1">
        <v>6</v>
      </c>
      <c r="F1677" s="4" t="s">
        <v>278</v>
      </c>
      <c r="G1677" s="4" t="s">
        <v>279</v>
      </c>
      <c r="H1677" s="1">
        <v>669</v>
      </c>
      <c r="I1677" s="4" t="s">
        <v>313</v>
      </c>
      <c r="J1677" s="1" t="s">
        <v>314</v>
      </c>
      <c r="K1677" s="1" t="s">
        <v>383</v>
      </c>
      <c r="L1677" s="1">
        <v>3</v>
      </c>
      <c r="M1677" s="1">
        <v>1</v>
      </c>
      <c r="N1677" s="1" t="s">
        <v>384</v>
      </c>
      <c r="O1677" s="1" t="s">
        <v>385</v>
      </c>
      <c r="P1677" s="1">
        <v>0</v>
      </c>
      <c r="Q1677" s="8">
        <v>67206</v>
      </c>
      <c r="R1677" s="8">
        <v>3717</v>
      </c>
      <c r="S1677" s="8">
        <v>9200</v>
      </c>
      <c r="T1677" s="8" t="s">
        <v>386</v>
      </c>
      <c r="U1677" s="9">
        <f>IF(R1677&gt;0,Q1677/R1677,"")</f>
        <v>18.080710250201776</v>
      </c>
      <c r="V1677" s="10">
        <f>SUMIFS(fct_world_monthly!$J$2:$J$361,fct_world_monthly!$C$2:$C$361,C1677,fct_world_monthly!$F$2:$F$361,F1677)</f>
        <v>24858676</v>
      </c>
      <c r="W1677" s="11">
        <f>IF(V1677&gt;0,Q1677/V1677,"")</f>
        <v>2.7035229068515152E-3</v>
      </c>
      <c r="X1677" s="1" t="s">
        <v>232</v>
      </c>
      <c r="Y1677" s="1" t="s">
        <v>166</v>
      </c>
      <c r="Z1677" s="19">
        <f>IF(U1677="","",SUMIFS(Unit_Value_Review_QC!$K$10:$K$53,Unit_Value_Review_QC!$I$10:$I$53,"PARTNER|"&amp;F1677&amp;"|"&amp;I1677))</f>
        <v>20.668787815742178</v>
      </c>
      <c r="AA1677" s="20">
        <f>IFERROR(U1677/Z1677,"")</f>
        <v>0.87478329214985606</v>
      </c>
      <c r="AB1677" s="4" t="str">
        <f>IF(OR(N1677&lt;&gt;"REPORTED",U1677=""),"NOT_APPLICABLE",IF(OR(AA1677&lt;Unit_Value_Review_QC!$I$6,AA1677&gt;Unit_Value_Review_QC!$I$5),"REVIEW","WITHIN_BAND"))</f>
        <v>WITHIN_BAND</v>
      </c>
    </row>
    <row r="1678" spans="1:28">
      <c r="A1678" s="1" t="s">
        <v>2064</v>
      </c>
      <c r="B1678" s="6">
        <v>44713</v>
      </c>
      <c r="C1678" s="1">
        <v>202206</v>
      </c>
      <c r="D1678" s="1">
        <v>2022</v>
      </c>
      <c r="E1678" s="1">
        <v>6</v>
      </c>
      <c r="F1678" s="4" t="s">
        <v>278</v>
      </c>
      <c r="G1678" s="4" t="s">
        <v>279</v>
      </c>
      <c r="H1678" s="1">
        <v>676</v>
      </c>
      <c r="I1678" s="4" t="s">
        <v>316</v>
      </c>
      <c r="J1678" s="1" t="s">
        <v>317</v>
      </c>
      <c r="K1678" s="1" t="s">
        <v>383</v>
      </c>
      <c r="L1678" s="1">
        <v>3</v>
      </c>
      <c r="M1678" s="1">
        <v>1</v>
      </c>
      <c r="N1678" s="1" t="s">
        <v>384</v>
      </c>
      <c r="O1678" s="1" t="s">
        <v>385</v>
      </c>
      <c r="P1678" s="1">
        <v>0</v>
      </c>
      <c r="Q1678" s="8">
        <v>70419</v>
      </c>
      <c r="R1678" s="8">
        <v>4178</v>
      </c>
      <c r="S1678" s="8">
        <v>8281</v>
      </c>
      <c r="T1678" s="8" t="s">
        <v>386</v>
      </c>
      <c r="U1678" s="9">
        <f>IF(R1678&gt;0,Q1678/R1678,"")</f>
        <v>16.854715174724749</v>
      </c>
      <c r="V1678" s="10">
        <f>SUMIFS(fct_world_monthly!$J$2:$J$361,fct_world_monthly!$C$2:$C$361,C1678,fct_world_monthly!$F$2:$F$361,F1678)</f>
        <v>24858676</v>
      </c>
      <c r="W1678" s="11">
        <f>IF(V1678&gt;0,Q1678/V1678,"")</f>
        <v>2.832773555598858E-3</v>
      </c>
      <c r="X1678" s="1" t="s">
        <v>232</v>
      </c>
      <c r="Y1678" s="1" t="s">
        <v>166</v>
      </c>
      <c r="Z1678" s="19">
        <f>IF(U1678="","",SUMIFS(Unit_Value_Review_QC!$K$10:$K$53,Unit_Value_Review_QC!$I$10:$I$53,"PARTNER|"&amp;F1678&amp;"|"&amp;I1678))</f>
        <v>22.71683967704729</v>
      </c>
      <c r="AA1678" s="20">
        <f>IFERROR(U1678/Z1678,"")</f>
        <v>0.74194806206932329</v>
      </c>
      <c r="AB1678" s="4" t="str">
        <f>IF(OR(N1678&lt;&gt;"REPORTED",U1678=""),"NOT_APPLICABLE",IF(OR(AA1678&lt;Unit_Value_Review_QC!$I$6,AA1678&gt;Unit_Value_Review_QC!$I$5),"REVIEW","WITHIN_BAND"))</f>
        <v>WITHIN_BAND</v>
      </c>
    </row>
    <row r="1679" spans="1:28">
      <c r="A1679" s="1" t="s">
        <v>2065</v>
      </c>
      <c r="B1679" s="6">
        <v>44713</v>
      </c>
      <c r="C1679" s="1">
        <v>202206</v>
      </c>
      <c r="D1679" s="1">
        <v>2022</v>
      </c>
      <c r="E1679" s="1">
        <v>6</v>
      </c>
      <c r="F1679" s="4" t="s">
        <v>278</v>
      </c>
      <c r="G1679" s="4" t="s">
        <v>279</v>
      </c>
      <c r="H1679" s="1">
        <v>690</v>
      </c>
      <c r="I1679" s="4" t="s">
        <v>319</v>
      </c>
      <c r="J1679" s="1" t="s">
        <v>320</v>
      </c>
      <c r="K1679" s="1" t="s">
        <v>383</v>
      </c>
      <c r="L1679" s="1">
        <v>3</v>
      </c>
      <c r="M1679" s="1">
        <v>1</v>
      </c>
      <c r="N1679" s="1" t="s">
        <v>384</v>
      </c>
      <c r="O1679" s="1" t="s">
        <v>385</v>
      </c>
      <c r="P1679" s="1">
        <v>0</v>
      </c>
      <c r="Q1679" s="8">
        <v>896612</v>
      </c>
      <c r="R1679" s="8">
        <v>33807</v>
      </c>
      <c r="S1679" s="8">
        <v>99556</v>
      </c>
      <c r="T1679" s="8" t="s">
        <v>386</v>
      </c>
      <c r="U1679" s="9">
        <f>IF(R1679&gt;0,Q1679/R1679,"")</f>
        <v>26.521489632324666</v>
      </c>
      <c r="V1679" s="10">
        <f>SUMIFS(fct_world_monthly!$J$2:$J$361,fct_world_monthly!$C$2:$C$361,C1679,fct_world_monthly!$F$2:$F$361,F1679)</f>
        <v>24858676</v>
      </c>
      <c r="W1679" s="11">
        <f>IF(V1679&gt;0,Q1679/V1679,"")</f>
        <v>3.6068373070231093E-2</v>
      </c>
      <c r="X1679" s="1" t="s">
        <v>232</v>
      </c>
      <c r="Y1679" s="1" t="s">
        <v>166</v>
      </c>
      <c r="Z1679" s="19">
        <f>IF(U1679="","",SUMIFS(Unit_Value_Review_QC!$K$10:$K$53,Unit_Value_Review_QC!$I$10:$I$53,"PARTNER|"&amp;F1679&amp;"|"&amp;I1679))</f>
        <v>28.158453665195097</v>
      </c>
      <c r="AA1679" s="20">
        <f>IFERROR(U1679/Z1679,"")</f>
        <v>0.94186598268733135</v>
      </c>
      <c r="AB1679" s="4" t="str">
        <f>IF(OR(N1679&lt;&gt;"REPORTED",U1679=""),"NOT_APPLICABLE",IF(OR(AA1679&lt;Unit_Value_Review_QC!$I$6,AA1679&gt;Unit_Value_Review_QC!$I$5),"REVIEW","WITHIN_BAND"))</f>
        <v>WITHIN_BAND</v>
      </c>
    </row>
    <row r="1680" spans="1:28">
      <c r="A1680" s="1" t="s">
        <v>2066</v>
      </c>
      <c r="B1680" s="6">
        <v>44713</v>
      </c>
      <c r="C1680" s="1">
        <v>202206</v>
      </c>
      <c r="D1680" s="1">
        <v>2022</v>
      </c>
      <c r="E1680" s="1">
        <v>6</v>
      </c>
      <c r="F1680" s="4" t="s">
        <v>278</v>
      </c>
      <c r="G1680" s="4" t="s">
        <v>279</v>
      </c>
      <c r="H1680" s="1">
        <v>696</v>
      </c>
      <c r="I1680" s="4" t="s">
        <v>322</v>
      </c>
      <c r="J1680" s="1" t="s">
        <v>323</v>
      </c>
      <c r="K1680" s="1" t="s">
        <v>383</v>
      </c>
      <c r="L1680" s="1">
        <v>3</v>
      </c>
      <c r="M1680" s="1">
        <v>1</v>
      </c>
      <c r="N1680" s="1" t="s">
        <v>384</v>
      </c>
      <c r="O1680" s="1" t="s">
        <v>385</v>
      </c>
      <c r="P1680" s="1">
        <v>0</v>
      </c>
      <c r="Q1680" s="8">
        <v>846564</v>
      </c>
      <c r="R1680" s="8">
        <v>24552</v>
      </c>
      <c r="S1680" s="8">
        <v>84406</v>
      </c>
      <c r="T1680" s="8" t="s">
        <v>386</v>
      </c>
      <c r="U1680" s="9">
        <f>IF(R1680&gt;0,Q1680/R1680,"")</f>
        <v>34.480449657869009</v>
      </c>
      <c r="V1680" s="10">
        <f>SUMIFS(fct_world_monthly!$J$2:$J$361,fct_world_monthly!$C$2:$C$361,C1680,fct_world_monthly!$F$2:$F$361,F1680)</f>
        <v>24858676</v>
      </c>
      <c r="W1680" s="11">
        <f>IF(V1680&gt;0,Q1680/V1680,"")</f>
        <v>3.4055071959584654E-2</v>
      </c>
      <c r="X1680" s="1" t="s">
        <v>232</v>
      </c>
      <c r="Y1680" s="1" t="s">
        <v>166</v>
      </c>
      <c r="Z1680" s="19">
        <f>IF(U1680="","",SUMIFS(Unit_Value_Review_QC!$K$10:$K$53,Unit_Value_Review_QC!$I$10:$I$53,"PARTNER|"&amp;F1680&amp;"|"&amp;I1680))</f>
        <v>25.266638688646662</v>
      </c>
      <c r="AA1680" s="20">
        <f>IFERROR(U1680/Z1680,"")</f>
        <v>1.3646631070622977</v>
      </c>
      <c r="AB1680" s="4" t="str">
        <f>IF(OR(N1680&lt;&gt;"REPORTED",U1680=""),"NOT_APPLICABLE",IF(OR(AA1680&lt;Unit_Value_Review_QC!$I$6,AA1680&gt;Unit_Value_Review_QC!$I$5),"REVIEW","WITHIN_BAND"))</f>
        <v>WITHIN_BAND</v>
      </c>
    </row>
    <row r="1681" spans="1:28">
      <c r="A1681" s="1" t="s">
        <v>2067</v>
      </c>
      <c r="B1681" s="6">
        <v>44713</v>
      </c>
      <c r="C1681" s="1">
        <v>202206</v>
      </c>
      <c r="D1681" s="1">
        <v>2022</v>
      </c>
      <c r="E1681" s="1">
        <v>6</v>
      </c>
      <c r="F1681" s="4" t="s">
        <v>278</v>
      </c>
      <c r="G1681" s="4" t="s">
        <v>279</v>
      </c>
      <c r="H1681" s="1">
        <v>720</v>
      </c>
      <c r="I1681" s="4" t="s">
        <v>325</v>
      </c>
      <c r="J1681" s="1" t="s">
        <v>326</v>
      </c>
      <c r="K1681" s="1" t="s">
        <v>383</v>
      </c>
      <c r="L1681" s="1">
        <v>3</v>
      </c>
      <c r="M1681" s="1">
        <v>1</v>
      </c>
      <c r="N1681" s="1" t="s">
        <v>384</v>
      </c>
      <c r="O1681" s="1" t="s">
        <v>385</v>
      </c>
      <c r="P1681" s="1">
        <v>0</v>
      </c>
      <c r="Q1681" s="8">
        <v>1763248</v>
      </c>
      <c r="R1681" s="8">
        <v>59809</v>
      </c>
      <c r="S1681" s="8">
        <v>196941</v>
      </c>
      <c r="T1681" s="8" t="s">
        <v>386</v>
      </c>
      <c r="U1681" s="9">
        <f>IF(R1681&gt;0,Q1681/R1681,"")</f>
        <v>29.481315521075423</v>
      </c>
      <c r="V1681" s="10">
        <f>SUMIFS(fct_world_monthly!$J$2:$J$361,fct_world_monthly!$C$2:$C$361,C1681,fct_world_monthly!$F$2:$F$361,F1681)</f>
        <v>24858676</v>
      </c>
      <c r="W1681" s="11">
        <f>IF(V1681&gt;0,Q1681/V1681,"")</f>
        <v>7.0930889481000514E-2</v>
      </c>
      <c r="X1681" s="1" t="s">
        <v>232</v>
      </c>
      <c r="Y1681" s="1" t="s">
        <v>166</v>
      </c>
      <c r="Z1681" s="19">
        <f>IF(U1681="","",SUMIFS(Unit_Value_Review_QC!$K$10:$K$53,Unit_Value_Review_QC!$I$10:$I$53,"PARTNER|"&amp;F1681&amp;"|"&amp;I1681))</f>
        <v>23.211497613909994</v>
      </c>
      <c r="AA1681" s="20">
        <f>IFERROR(U1681/Z1681,"")</f>
        <v>1.2701169054860166</v>
      </c>
      <c r="AB1681" s="4" t="str">
        <f>IF(OR(N1681&lt;&gt;"REPORTED",U1681=""),"NOT_APPLICABLE",IF(OR(AA1681&lt;Unit_Value_Review_QC!$I$6,AA1681&gt;Unit_Value_Review_QC!$I$5),"REVIEW","WITHIN_BAND"))</f>
        <v>WITHIN_BAND</v>
      </c>
    </row>
    <row r="1682" spans="1:28">
      <c r="A1682" s="1" t="s">
        <v>2068</v>
      </c>
      <c r="B1682" s="6">
        <v>44743</v>
      </c>
      <c r="C1682" s="1">
        <v>202207</v>
      </c>
      <c r="D1682" s="1">
        <v>2022</v>
      </c>
      <c r="E1682" s="1">
        <v>7</v>
      </c>
      <c r="F1682" s="4" t="s">
        <v>256</v>
      </c>
      <c r="G1682" s="4" t="s">
        <v>258</v>
      </c>
      <c r="H1682" s="1">
        <v>52</v>
      </c>
      <c r="I1682" s="4" t="s">
        <v>296</v>
      </c>
      <c r="J1682" s="1" t="s">
        <v>297</v>
      </c>
      <c r="K1682" s="1" t="s">
        <v>383</v>
      </c>
      <c r="L1682" s="1">
        <v>3</v>
      </c>
      <c r="M1682" s="1">
        <v>1</v>
      </c>
      <c r="N1682" s="1" t="s">
        <v>384</v>
      </c>
      <c r="O1682" s="1" t="s">
        <v>385</v>
      </c>
      <c r="P1682" s="1">
        <v>0</v>
      </c>
      <c r="Q1682" s="8">
        <v>15418409</v>
      </c>
      <c r="R1682" s="8">
        <v>725987</v>
      </c>
      <c r="S1682" s="8">
        <v>3573416</v>
      </c>
      <c r="T1682" s="8" t="s">
        <v>386</v>
      </c>
      <c r="U1682" s="9">
        <f>IF(R1682&gt;0,Q1682/R1682,"")</f>
        <v>21.237858253660189</v>
      </c>
      <c r="V1682" s="10">
        <f>SUMIFS(fct_world_monthly!$J$2:$J$361,fct_world_monthly!$C$2:$C$361,C1682,fct_world_monthly!$F$2:$F$361,F1682)</f>
        <v>130012890</v>
      </c>
      <c r="W1682" s="11">
        <f>IF(V1682&gt;0,Q1682/V1682,"")</f>
        <v>0.11859138736166852</v>
      </c>
      <c r="X1682" s="1" t="s">
        <v>232</v>
      </c>
      <c r="Y1682" s="1" t="s">
        <v>166</v>
      </c>
      <c r="Z1682" s="19">
        <f>IF(U1682="","",SUMIFS(Unit_Value_Review_QC!$K$10:$K$53,Unit_Value_Review_QC!$I$10:$I$53,"PARTNER|"&amp;F1682&amp;"|"&amp;I1682))</f>
        <v>20.461444760337919</v>
      </c>
      <c r="AA1682" s="20">
        <f>IFERROR(U1682/Z1682,"")</f>
        <v>1.0379451941158748</v>
      </c>
      <c r="AB1682" s="4" t="str">
        <f>IF(OR(N1682&lt;&gt;"REPORTED",U1682=""),"NOT_APPLICABLE",IF(OR(AA1682&lt;Unit_Value_Review_QC!$I$6,AA1682&gt;Unit_Value_Review_QC!$I$5),"REVIEW","WITHIN_BAND"))</f>
        <v>WITHIN_BAND</v>
      </c>
    </row>
    <row r="1683" spans="1:28">
      <c r="A1683" s="1" t="s">
        <v>2069</v>
      </c>
      <c r="B1683" s="6">
        <v>44743</v>
      </c>
      <c r="C1683" s="1">
        <v>202207</v>
      </c>
      <c r="D1683" s="1">
        <v>2022</v>
      </c>
      <c r="E1683" s="1">
        <v>7</v>
      </c>
      <c r="F1683" s="4" t="s">
        <v>256</v>
      </c>
      <c r="G1683" s="4" t="s">
        <v>258</v>
      </c>
      <c r="H1683" s="1">
        <v>204</v>
      </c>
      <c r="I1683" s="4" t="s">
        <v>301</v>
      </c>
      <c r="J1683" s="1" t="s">
        <v>302</v>
      </c>
      <c r="K1683" s="1" t="s">
        <v>383</v>
      </c>
      <c r="L1683" s="1">
        <v>3</v>
      </c>
      <c r="M1683" s="1">
        <v>1</v>
      </c>
      <c r="N1683" s="1" t="s">
        <v>384</v>
      </c>
      <c r="O1683" s="1" t="s">
        <v>385</v>
      </c>
      <c r="P1683" s="1">
        <v>0</v>
      </c>
      <c r="Q1683" s="8">
        <v>1216342</v>
      </c>
      <c r="R1683" s="8">
        <v>189775</v>
      </c>
      <c r="S1683" s="8">
        <v>1287739</v>
      </c>
      <c r="T1683" s="8" t="s">
        <v>386</v>
      </c>
      <c r="U1683" s="9">
        <f>IF(R1683&gt;0,Q1683/R1683,"")</f>
        <v>6.4093900671848241</v>
      </c>
      <c r="V1683" s="10">
        <f>SUMIFS(fct_world_monthly!$J$2:$J$361,fct_world_monthly!$C$2:$C$361,C1683,fct_world_monthly!$F$2:$F$361,F1683)</f>
        <v>130012890</v>
      </c>
      <c r="W1683" s="11">
        <f>IF(V1683&gt;0,Q1683/V1683,"")</f>
        <v>9.3555492843824944E-3</v>
      </c>
      <c r="X1683" s="1" t="s">
        <v>232</v>
      </c>
      <c r="Y1683" s="1" t="s">
        <v>166</v>
      </c>
      <c r="Z1683" s="19">
        <f>IF(U1683="","",SUMIFS(Unit_Value_Review_QC!$K$10:$K$53,Unit_Value_Review_QC!$I$10:$I$53,"PARTNER|"&amp;F1683&amp;"|"&amp;I1683))</f>
        <v>7.8392981154747989</v>
      </c>
      <c r="AA1683" s="20">
        <f>IFERROR(U1683/Z1683,"")</f>
        <v>0.81759743956320119</v>
      </c>
      <c r="AB1683" s="4" t="str">
        <f>IF(OR(N1683&lt;&gt;"REPORTED",U1683=""),"NOT_APPLICABLE",IF(OR(AA1683&lt;Unit_Value_Review_QC!$I$6,AA1683&gt;Unit_Value_Review_QC!$I$5),"REVIEW","WITHIN_BAND"))</f>
        <v>WITHIN_BAND</v>
      </c>
    </row>
    <row r="1684" spans="1:28">
      <c r="A1684" s="1" t="s">
        <v>2070</v>
      </c>
      <c r="B1684" s="6">
        <v>44743</v>
      </c>
      <c r="C1684" s="1">
        <v>202207</v>
      </c>
      <c r="D1684" s="1">
        <v>2022</v>
      </c>
      <c r="E1684" s="1">
        <v>7</v>
      </c>
      <c r="F1684" s="4" t="s">
        <v>256</v>
      </c>
      <c r="G1684" s="4" t="s">
        <v>258</v>
      </c>
      <c r="H1684" s="1">
        <v>662</v>
      </c>
      <c r="I1684" s="4" t="s">
        <v>304</v>
      </c>
      <c r="J1684" s="1" t="s">
        <v>305</v>
      </c>
      <c r="K1684" s="1" t="s">
        <v>383</v>
      </c>
      <c r="L1684" s="1">
        <v>3</v>
      </c>
      <c r="M1684" s="1">
        <v>1</v>
      </c>
      <c r="N1684" s="1" t="s">
        <v>384</v>
      </c>
      <c r="O1684" s="1" t="s">
        <v>385</v>
      </c>
      <c r="P1684" s="1">
        <v>0</v>
      </c>
      <c r="Q1684" s="8">
        <v>3373140</v>
      </c>
      <c r="R1684" s="8">
        <v>330067</v>
      </c>
      <c r="S1684" s="8">
        <v>1233860</v>
      </c>
      <c r="T1684" s="8" t="s">
        <v>386</v>
      </c>
      <c r="U1684" s="9">
        <f>IF(R1684&gt;0,Q1684/R1684,"")</f>
        <v>10.219561482971638</v>
      </c>
      <c r="V1684" s="10">
        <f>SUMIFS(fct_world_monthly!$J$2:$J$361,fct_world_monthly!$C$2:$C$361,C1684,fct_world_monthly!$F$2:$F$361,F1684)</f>
        <v>130012890</v>
      </c>
      <c r="W1684" s="11">
        <f>IF(V1684&gt;0,Q1684/V1684,"")</f>
        <v>2.5944658256577484E-2</v>
      </c>
      <c r="X1684" s="1" t="s">
        <v>232</v>
      </c>
      <c r="Y1684" s="1" t="s">
        <v>166</v>
      </c>
      <c r="Z1684" s="19">
        <f>IF(U1684="","",SUMIFS(Unit_Value_Review_QC!$K$10:$K$53,Unit_Value_Review_QC!$I$10:$I$53,"PARTNER|"&amp;F1684&amp;"|"&amp;I1684))</f>
        <v>10.235891461787936</v>
      </c>
      <c r="AA1684" s="20">
        <f>IFERROR(U1684/Z1684,"")</f>
        <v>0.99840463540696378</v>
      </c>
      <c r="AB1684" s="4" t="str">
        <f>IF(OR(N1684&lt;&gt;"REPORTED",U1684=""),"NOT_APPLICABLE",IF(OR(AA1684&lt;Unit_Value_Review_QC!$I$6,AA1684&gt;Unit_Value_Review_QC!$I$5),"REVIEW","WITHIN_BAND"))</f>
        <v>WITHIN_BAND</v>
      </c>
    </row>
    <row r="1685" spans="1:28">
      <c r="A1685" s="1" t="s">
        <v>2071</v>
      </c>
      <c r="B1685" s="6">
        <v>44743</v>
      </c>
      <c r="C1685" s="1">
        <v>202207</v>
      </c>
      <c r="D1685" s="1">
        <v>2022</v>
      </c>
      <c r="E1685" s="1">
        <v>7</v>
      </c>
      <c r="F1685" s="4" t="s">
        <v>256</v>
      </c>
      <c r="G1685" s="4" t="s">
        <v>258</v>
      </c>
      <c r="H1685" s="1">
        <v>664</v>
      </c>
      <c r="I1685" s="4" t="s">
        <v>307</v>
      </c>
      <c r="J1685" s="1" t="s">
        <v>308</v>
      </c>
      <c r="K1685" s="1" t="s">
        <v>383</v>
      </c>
      <c r="L1685" s="1">
        <v>3</v>
      </c>
      <c r="M1685" s="1">
        <v>1</v>
      </c>
      <c r="N1685" s="1" t="s">
        <v>384</v>
      </c>
      <c r="O1685" s="1" t="s">
        <v>385</v>
      </c>
      <c r="P1685" s="1">
        <v>0</v>
      </c>
      <c r="Q1685" s="8">
        <v>8898659</v>
      </c>
      <c r="R1685" s="8">
        <v>569711</v>
      </c>
      <c r="S1685" s="8">
        <v>3797220</v>
      </c>
      <c r="T1685" s="8" t="s">
        <v>386</v>
      </c>
      <c r="U1685" s="9">
        <f>IF(R1685&gt;0,Q1685/R1685,"")</f>
        <v>15.619601868315691</v>
      </c>
      <c r="V1685" s="10">
        <f>SUMIFS(fct_world_monthly!$J$2:$J$361,fct_world_monthly!$C$2:$C$361,C1685,fct_world_monthly!$F$2:$F$361,F1685)</f>
        <v>130012890</v>
      </c>
      <c r="W1685" s="11">
        <f>IF(V1685&gt;0,Q1685/V1685,"")</f>
        <v>6.8444436547791532E-2</v>
      </c>
      <c r="X1685" s="1" t="s">
        <v>232</v>
      </c>
      <c r="Y1685" s="1" t="s">
        <v>166</v>
      </c>
      <c r="Z1685" s="19">
        <f>IF(U1685="","",SUMIFS(Unit_Value_Review_QC!$K$10:$K$53,Unit_Value_Review_QC!$I$10:$I$53,"PARTNER|"&amp;F1685&amp;"|"&amp;I1685))</f>
        <v>13.594059812928137</v>
      </c>
      <c r="AA1685" s="20">
        <f>IFERROR(U1685/Z1685,"")</f>
        <v>1.1490019967001495</v>
      </c>
      <c r="AB1685" s="4" t="str">
        <f>IF(OR(N1685&lt;&gt;"REPORTED",U1685=""),"NOT_APPLICABLE",IF(OR(AA1685&lt;Unit_Value_Review_QC!$I$6,AA1685&gt;Unit_Value_Review_QC!$I$5),"REVIEW","WITHIN_BAND"))</f>
        <v>WITHIN_BAND</v>
      </c>
    </row>
    <row r="1686" spans="1:28">
      <c r="A1686" s="1" t="s">
        <v>2072</v>
      </c>
      <c r="B1686" s="6">
        <v>44743</v>
      </c>
      <c r="C1686" s="1">
        <v>202207</v>
      </c>
      <c r="D1686" s="1">
        <v>2022</v>
      </c>
      <c r="E1686" s="1">
        <v>7</v>
      </c>
      <c r="F1686" s="4" t="s">
        <v>256</v>
      </c>
      <c r="G1686" s="4" t="s">
        <v>258</v>
      </c>
      <c r="H1686" s="1">
        <v>666</v>
      </c>
      <c r="I1686" s="4" t="s">
        <v>310</v>
      </c>
      <c r="J1686" s="1" t="s">
        <v>311</v>
      </c>
      <c r="K1686" s="1" t="s">
        <v>383</v>
      </c>
      <c r="L1686" s="1">
        <v>3</v>
      </c>
      <c r="M1686" s="1">
        <v>1</v>
      </c>
      <c r="N1686" s="1" t="s">
        <v>384</v>
      </c>
      <c r="O1686" s="1" t="s">
        <v>385</v>
      </c>
      <c r="P1686" s="1">
        <v>0</v>
      </c>
      <c r="Q1686" s="8">
        <v>33518571</v>
      </c>
      <c r="R1686" s="8">
        <v>2749243</v>
      </c>
      <c r="S1686" s="8">
        <v>17700903</v>
      </c>
      <c r="T1686" s="8" t="s">
        <v>386</v>
      </c>
      <c r="U1686" s="9">
        <f>IF(R1686&gt;0,Q1686/R1686,"")</f>
        <v>12.191927377827279</v>
      </c>
      <c r="V1686" s="10">
        <f>SUMIFS(fct_world_monthly!$J$2:$J$361,fct_world_monthly!$C$2:$C$361,C1686,fct_world_monthly!$F$2:$F$361,F1686)</f>
        <v>130012890</v>
      </c>
      <c r="W1686" s="11">
        <f>IF(V1686&gt;0,Q1686/V1686,"")</f>
        <v>0.25780959872517256</v>
      </c>
      <c r="X1686" s="1" t="s">
        <v>232</v>
      </c>
      <c r="Y1686" s="1" t="s">
        <v>166</v>
      </c>
      <c r="Z1686" s="19">
        <f>IF(U1686="","",SUMIFS(Unit_Value_Review_QC!$K$10:$K$53,Unit_Value_Review_QC!$I$10:$I$53,"PARTNER|"&amp;F1686&amp;"|"&amp;I1686))</f>
        <v>10.323147527272614</v>
      </c>
      <c r="AA1686" s="20">
        <f>IFERROR(U1686/Z1686,"")</f>
        <v>1.1810281065554431</v>
      </c>
      <c r="AB1686" s="4" t="str">
        <f>IF(OR(N1686&lt;&gt;"REPORTED",U1686=""),"NOT_APPLICABLE",IF(OR(AA1686&lt;Unit_Value_Review_QC!$I$6,AA1686&gt;Unit_Value_Review_QC!$I$5),"REVIEW","WITHIN_BAND"))</f>
        <v>WITHIN_BAND</v>
      </c>
    </row>
    <row r="1687" spans="1:28">
      <c r="A1687" s="1" t="s">
        <v>2073</v>
      </c>
      <c r="B1687" s="6">
        <v>44743</v>
      </c>
      <c r="C1687" s="1">
        <v>202207</v>
      </c>
      <c r="D1687" s="1">
        <v>2022</v>
      </c>
      <c r="E1687" s="1">
        <v>7</v>
      </c>
      <c r="F1687" s="4" t="s">
        <v>256</v>
      </c>
      <c r="G1687" s="4" t="s">
        <v>258</v>
      </c>
      <c r="H1687" s="1">
        <v>669</v>
      </c>
      <c r="I1687" s="4" t="s">
        <v>313</v>
      </c>
      <c r="J1687" s="1" t="s">
        <v>314</v>
      </c>
      <c r="K1687" s="1" t="s">
        <v>383</v>
      </c>
      <c r="L1687" s="1">
        <v>3</v>
      </c>
      <c r="M1687" s="1">
        <v>1</v>
      </c>
      <c r="N1687" s="1" t="s">
        <v>384</v>
      </c>
      <c r="O1687" s="1" t="s">
        <v>385</v>
      </c>
      <c r="P1687" s="1">
        <v>0</v>
      </c>
      <c r="Q1687" s="8">
        <v>2492929</v>
      </c>
      <c r="R1687" s="8">
        <v>146009</v>
      </c>
      <c r="S1687" s="8">
        <v>963873</v>
      </c>
      <c r="T1687" s="8" t="s">
        <v>386</v>
      </c>
      <c r="U1687" s="9">
        <f>IF(R1687&gt;0,Q1687/R1687,"")</f>
        <v>17.073803669636803</v>
      </c>
      <c r="V1687" s="10">
        <f>SUMIFS(fct_world_monthly!$J$2:$J$361,fct_world_monthly!$C$2:$C$361,C1687,fct_world_monthly!$F$2:$F$361,F1687)</f>
        <v>130012890</v>
      </c>
      <c r="W1687" s="11">
        <f>IF(V1687&gt;0,Q1687/V1687,"")</f>
        <v>1.9174475700063278E-2</v>
      </c>
      <c r="X1687" s="1" t="s">
        <v>232</v>
      </c>
      <c r="Y1687" s="1" t="s">
        <v>166</v>
      </c>
      <c r="Z1687" s="19">
        <f>IF(U1687="","",SUMIFS(Unit_Value_Review_QC!$K$10:$K$53,Unit_Value_Review_QC!$I$10:$I$53,"PARTNER|"&amp;F1687&amp;"|"&amp;I1687))</f>
        <v>13.552232139720488</v>
      </c>
      <c r="AA1687" s="20">
        <f>IFERROR(U1687/Z1687,"")</f>
        <v>1.2598517715465392</v>
      </c>
      <c r="AB1687" s="4" t="str">
        <f>IF(OR(N1687&lt;&gt;"REPORTED",U1687=""),"NOT_APPLICABLE",IF(OR(AA1687&lt;Unit_Value_Review_QC!$I$6,AA1687&gt;Unit_Value_Review_QC!$I$5),"REVIEW","WITHIN_BAND"))</f>
        <v>WITHIN_BAND</v>
      </c>
    </row>
    <row r="1688" spans="1:28">
      <c r="A1688" s="1" t="s">
        <v>2074</v>
      </c>
      <c r="B1688" s="6">
        <v>44743</v>
      </c>
      <c r="C1688" s="1">
        <v>202207</v>
      </c>
      <c r="D1688" s="1">
        <v>2022</v>
      </c>
      <c r="E1688" s="1">
        <v>7</v>
      </c>
      <c r="F1688" s="4" t="s">
        <v>256</v>
      </c>
      <c r="G1688" s="4" t="s">
        <v>258</v>
      </c>
      <c r="H1688" s="1">
        <v>676</v>
      </c>
      <c r="I1688" s="4" t="s">
        <v>316</v>
      </c>
      <c r="J1688" s="1" t="s">
        <v>317</v>
      </c>
      <c r="K1688" s="1" t="s">
        <v>383</v>
      </c>
      <c r="L1688" s="1">
        <v>3</v>
      </c>
      <c r="M1688" s="1">
        <v>1</v>
      </c>
      <c r="N1688" s="1" t="s">
        <v>384</v>
      </c>
      <c r="O1688" s="1" t="s">
        <v>385</v>
      </c>
      <c r="P1688" s="1">
        <v>0</v>
      </c>
      <c r="Q1688" s="8">
        <v>67598</v>
      </c>
      <c r="R1688" s="8">
        <v>2568</v>
      </c>
      <c r="S1688" s="8">
        <v>14675</v>
      </c>
      <c r="T1688" s="8" t="s">
        <v>386</v>
      </c>
      <c r="U1688" s="9">
        <f>IF(R1688&gt;0,Q1688/R1688,"")</f>
        <v>26.323208722741434</v>
      </c>
      <c r="V1688" s="10">
        <f>SUMIFS(fct_world_monthly!$J$2:$J$361,fct_world_monthly!$C$2:$C$361,C1688,fct_world_monthly!$F$2:$F$361,F1688)</f>
        <v>130012890</v>
      </c>
      <c r="W1688" s="11">
        <f>IF(V1688&gt;0,Q1688/V1688,"")</f>
        <v>5.1993306202177333E-4</v>
      </c>
      <c r="X1688" s="1" t="s">
        <v>232</v>
      </c>
      <c r="Y1688" s="1" t="s">
        <v>166</v>
      </c>
      <c r="Z1688" s="19">
        <f>IF(U1688="","",SUMIFS(Unit_Value_Review_QC!$K$10:$K$53,Unit_Value_Review_QC!$I$10:$I$53,"PARTNER|"&amp;F1688&amp;"|"&amp;I1688))</f>
        <v>16.294942108470444</v>
      </c>
      <c r="AA1688" s="20">
        <f>IFERROR(U1688/Z1688,"")</f>
        <v>1.6154220461487918</v>
      </c>
      <c r="AB1688" s="4" t="str">
        <f>IF(OR(N1688&lt;&gt;"REPORTED",U1688=""),"NOT_APPLICABLE",IF(OR(AA1688&lt;Unit_Value_Review_QC!$I$6,AA1688&gt;Unit_Value_Review_QC!$I$5),"REVIEW","WITHIN_BAND"))</f>
        <v>WITHIN_BAND</v>
      </c>
    </row>
    <row r="1689" spans="1:28">
      <c r="A1689" s="1" t="s">
        <v>2075</v>
      </c>
      <c r="B1689" s="6">
        <v>44743</v>
      </c>
      <c r="C1689" s="1">
        <v>202207</v>
      </c>
      <c r="D1689" s="1">
        <v>2022</v>
      </c>
      <c r="E1689" s="1">
        <v>7</v>
      </c>
      <c r="F1689" s="4" t="s">
        <v>256</v>
      </c>
      <c r="G1689" s="4" t="s">
        <v>258</v>
      </c>
      <c r="H1689" s="1">
        <v>690</v>
      </c>
      <c r="I1689" s="4" t="s">
        <v>319</v>
      </c>
      <c r="J1689" s="1" t="s">
        <v>320</v>
      </c>
      <c r="K1689" s="1" t="s">
        <v>383</v>
      </c>
      <c r="L1689" s="1">
        <v>3</v>
      </c>
      <c r="M1689" s="1">
        <v>1</v>
      </c>
      <c r="N1689" s="1" t="s">
        <v>384</v>
      </c>
      <c r="O1689" s="1" t="s">
        <v>385</v>
      </c>
      <c r="P1689" s="1">
        <v>0</v>
      </c>
      <c r="Q1689" s="8">
        <v>3543433</v>
      </c>
      <c r="R1689" s="8">
        <v>118113</v>
      </c>
      <c r="S1689" s="8">
        <v>548510</v>
      </c>
      <c r="T1689" s="8" t="s">
        <v>386</v>
      </c>
      <c r="U1689" s="9">
        <f>IF(R1689&gt;0,Q1689/R1689,"")</f>
        <v>30.000364058147706</v>
      </c>
      <c r="V1689" s="10">
        <f>SUMIFS(fct_world_monthly!$J$2:$J$361,fct_world_monthly!$C$2:$C$361,C1689,fct_world_monthly!$F$2:$F$361,F1689)</f>
        <v>130012890</v>
      </c>
      <c r="W1689" s="11">
        <f>IF(V1689&gt;0,Q1689/V1689,"")</f>
        <v>2.7254474537101666E-2</v>
      </c>
      <c r="X1689" s="1" t="s">
        <v>232</v>
      </c>
      <c r="Y1689" s="1" t="s">
        <v>166</v>
      </c>
      <c r="Z1689" s="19">
        <f>IF(U1689="","",SUMIFS(Unit_Value_Review_QC!$K$10:$K$53,Unit_Value_Review_QC!$I$10:$I$53,"PARTNER|"&amp;F1689&amp;"|"&amp;I1689))</f>
        <v>21.029827109089425</v>
      </c>
      <c r="AA1689" s="20">
        <f>IFERROR(U1689/Z1689,"")</f>
        <v>1.4265625629029102</v>
      </c>
      <c r="AB1689" s="4" t="str">
        <f>IF(OR(N1689&lt;&gt;"REPORTED",U1689=""),"NOT_APPLICABLE",IF(OR(AA1689&lt;Unit_Value_Review_QC!$I$6,AA1689&gt;Unit_Value_Review_QC!$I$5),"REVIEW","WITHIN_BAND"))</f>
        <v>WITHIN_BAND</v>
      </c>
    </row>
    <row r="1690" spans="1:28">
      <c r="A1690" s="1" t="s">
        <v>2076</v>
      </c>
      <c r="B1690" s="6">
        <v>44743</v>
      </c>
      <c r="C1690" s="1">
        <v>202207</v>
      </c>
      <c r="D1690" s="1">
        <v>2022</v>
      </c>
      <c r="E1690" s="1">
        <v>7</v>
      </c>
      <c r="F1690" s="4" t="s">
        <v>256</v>
      </c>
      <c r="G1690" s="4" t="s">
        <v>258</v>
      </c>
      <c r="H1690" s="1">
        <v>696</v>
      </c>
      <c r="I1690" s="4" t="s">
        <v>322</v>
      </c>
      <c r="J1690" s="1" t="s">
        <v>323</v>
      </c>
      <c r="K1690" s="1" t="s">
        <v>383</v>
      </c>
      <c r="L1690" s="1">
        <v>3</v>
      </c>
      <c r="M1690" s="1">
        <v>1</v>
      </c>
      <c r="N1690" s="1" t="s">
        <v>384</v>
      </c>
      <c r="O1690" s="1" t="s">
        <v>385</v>
      </c>
      <c r="P1690" s="1">
        <v>0</v>
      </c>
      <c r="Q1690" s="8">
        <v>987885</v>
      </c>
      <c r="R1690" s="8">
        <v>48569</v>
      </c>
      <c r="S1690" s="8">
        <v>219998</v>
      </c>
      <c r="T1690" s="8" t="s">
        <v>386</v>
      </c>
      <c r="U1690" s="9">
        <f>IF(R1690&gt;0,Q1690/R1690,"")</f>
        <v>20.339825814820152</v>
      </c>
      <c r="V1690" s="10">
        <f>SUMIFS(fct_world_monthly!$J$2:$J$361,fct_world_monthly!$C$2:$C$361,C1690,fct_world_monthly!$F$2:$F$361,F1690)</f>
        <v>130012890</v>
      </c>
      <c r="W1690" s="11">
        <f>IF(V1690&gt;0,Q1690/V1690,"")</f>
        <v>7.5983619778008165E-3</v>
      </c>
      <c r="X1690" s="1" t="s">
        <v>232</v>
      </c>
      <c r="Y1690" s="1" t="s">
        <v>166</v>
      </c>
      <c r="Z1690" s="19">
        <f>IF(U1690="","",SUMIFS(Unit_Value_Review_QC!$K$10:$K$53,Unit_Value_Review_QC!$I$10:$I$53,"PARTNER|"&amp;F1690&amp;"|"&amp;I1690))</f>
        <v>18.09118149032647</v>
      </c>
      <c r="AA1690" s="20">
        <f>IFERROR(U1690/Z1690,"")</f>
        <v>1.1242950509172689</v>
      </c>
      <c r="AB1690" s="4" t="str">
        <f>IF(OR(N1690&lt;&gt;"REPORTED",U1690=""),"NOT_APPLICABLE",IF(OR(AA1690&lt;Unit_Value_Review_QC!$I$6,AA1690&gt;Unit_Value_Review_QC!$I$5),"REVIEW","WITHIN_BAND"))</f>
        <v>WITHIN_BAND</v>
      </c>
    </row>
    <row r="1691" spans="1:28">
      <c r="A1691" s="1" t="s">
        <v>2077</v>
      </c>
      <c r="B1691" s="6">
        <v>44743</v>
      </c>
      <c r="C1691" s="1">
        <v>202207</v>
      </c>
      <c r="D1691" s="1">
        <v>2022</v>
      </c>
      <c r="E1691" s="1">
        <v>7</v>
      </c>
      <c r="F1691" s="4" t="s">
        <v>256</v>
      </c>
      <c r="G1691" s="4" t="s">
        <v>258</v>
      </c>
      <c r="H1691" s="1">
        <v>720</v>
      </c>
      <c r="I1691" s="4" t="s">
        <v>325</v>
      </c>
      <c r="J1691" s="1" t="s">
        <v>326</v>
      </c>
      <c r="K1691" s="1" t="s">
        <v>383</v>
      </c>
      <c r="L1691" s="1">
        <v>3</v>
      </c>
      <c r="M1691" s="1">
        <v>1</v>
      </c>
      <c r="N1691" s="1" t="s">
        <v>384</v>
      </c>
      <c r="O1691" s="1" t="s">
        <v>385</v>
      </c>
      <c r="P1691" s="1">
        <v>0</v>
      </c>
      <c r="Q1691" s="8">
        <v>4284558</v>
      </c>
      <c r="R1691" s="8">
        <v>198422</v>
      </c>
      <c r="S1691" s="8">
        <v>980769</v>
      </c>
      <c r="T1691" s="8" t="s">
        <v>386</v>
      </c>
      <c r="U1691" s="9">
        <f>IF(R1691&gt;0,Q1691/R1691,"")</f>
        <v>21.593160032657668</v>
      </c>
      <c r="V1691" s="10">
        <f>SUMIFS(fct_world_monthly!$J$2:$J$361,fct_world_monthly!$C$2:$C$361,C1691,fct_world_monthly!$F$2:$F$361,F1691)</f>
        <v>130012890</v>
      </c>
      <c r="W1691" s="11">
        <f>IF(V1691&gt;0,Q1691/V1691,"")</f>
        <v>3.2954870859343253E-2</v>
      </c>
      <c r="X1691" s="1" t="s">
        <v>232</v>
      </c>
      <c r="Y1691" s="1" t="s">
        <v>166</v>
      </c>
      <c r="Z1691" s="19">
        <f>IF(U1691="","",SUMIFS(Unit_Value_Review_QC!$K$10:$K$53,Unit_Value_Review_QC!$I$10:$I$53,"PARTNER|"&amp;F1691&amp;"|"&amp;I1691))</f>
        <v>18.213915185849537</v>
      </c>
      <c r="AA1691" s="20">
        <f>IFERROR(U1691/Z1691,"")</f>
        <v>1.185530942267343</v>
      </c>
      <c r="AB1691" s="4" t="str">
        <f>IF(OR(N1691&lt;&gt;"REPORTED",U1691=""),"NOT_APPLICABLE",IF(OR(AA1691&lt;Unit_Value_Review_QC!$I$6,AA1691&gt;Unit_Value_Review_QC!$I$5),"REVIEW","WITHIN_BAND"))</f>
        <v>WITHIN_BAND</v>
      </c>
    </row>
    <row r="1692" spans="1:28">
      <c r="A1692" s="1" t="s">
        <v>2078</v>
      </c>
      <c r="B1692" s="6">
        <v>44743</v>
      </c>
      <c r="C1692" s="1">
        <v>202207</v>
      </c>
      <c r="D1692" s="1">
        <v>2022</v>
      </c>
      <c r="E1692" s="1">
        <v>7</v>
      </c>
      <c r="F1692" s="4" t="s">
        <v>265</v>
      </c>
      <c r="G1692" s="4" t="s">
        <v>266</v>
      </c>
      <c r="H1692" s="1">
        <v>52</v>
      </c>
      <c r="I1692" s="4" t="s">
        <v>296</v>
      </c>
      <c r="J1692" s="1" t="s">
        <v>297</v>
      </c>
      <c r="K1692" s="1" t="s">
        <v>383</v>
      </c>
      <c r="L1692" s="1">
        <v>3</v>
      </c>
      <c r="M1692" s="1">
        <v>1</v>
      </c>
      <c r="N1692" s="1" t="s">
        <v>384</v>
      </c>
      <c r="O1692" s="1" t="s">
        <v>385</v>
      </c>
      <c r="P1692" s="1">
        <v>0</v>
      </c>
      <c r="Q1692" s="8">
        <v>4669004</v>
      </c>
      <c r="R1692" s="8">
        <v>216807</v>
      </c>
      <c r="S1692" s="8">
        <v>833622</v>
      </c>
      <c r="T1692" s="8" t="s">
        <v>386</v>
      </c>
      <c r="U1692" s="9">
        <f>IF(R1692&gt;0,Q1692/R1692,"")</f>
        <v>21.535300981979365</v>
      </c>
      <c r="V1692" s="10">
        <f>SUMIFS(fct_world_monthly!$J$2:$J$361,fct_world_monthly!$C$2:$C$361,C1692,fct_world_monthly!$F$2:$F$361,F1692)</f>
        <v>47384115</v>
      </c>
      <c r="W1692" s="11">
        <f>IF(V1692&gt;0,Q1692/V1692,"")</f>
        <v>9.8535215862953232E-2</v>
      </c>
      <c r="X1692" s="1" t="s">
        <v>232</v>
      </c>
      <c r="Y1692" s="1" t="s">
        <v>166</v>
      </c>
      <c r="Z1692" s="19">
        <f>IF(U1692="","",SUMIFS(Unit_Value_Review_QC!$K$10:$K$53,Unit_Value_Review_QC!$I$10:$I$53,"PARTNER|"&amp;F1692&amp;"|"&amp;I1692))</f>
        <v>19.213268245879746</v>
      </c>
      <c r="AA1692" s="20">
        <f>IFERROR(U1692/Z1692,"")</f>
        <v>1.1208556871420132</v>
      </c>
      <c r="AB1692" s="4" t="str">
        <f>IF(OR(N1692&lt;&gt;"REPORTED",U1692=""),"NOT_APPLICABLE",IF(OR(AA1692&lt;Unit_Value_Review_QC!$I$6,AA1692&gt;Unit_Value_Review_QC!$I$5),"REVIEW","WITHIN_BAND"))</f>
        <v>WITHIN_BAND</v>
      </c>
    </row>
    <row r="1693" spans="1:28">
      <c r="A1693" s="1" t="s">
        <v>2079</v>
      </c>
      <c r="B1693" s="6">
        <v>44743</v>
      </c>
      <c r="C1693" s="1">
        <v>202207</v>
      </c>
      <c r="D1693" s="1">
        <v>2022</v>
      </c>
      <c r="E1693" s="1">
        <v>7</v>
      </c>
      <c r="F1693" s="4" t="s">
        <v>265</v>
      </c>
      <c r="G1693" s="4" t="s">
        <v>266</v>
      </c>
      <c r="H1693" s="1">
        <v>204</v>
      </c>
      <c r="I1693" s="4" t="s">
        <v>301</v>
      </c>
      <c r="J1693" s="1" t="s">
        <v>302</v>
      </c>
      <c r="K1693" s="1" t="s">
        <v>383</v>
      </c>
      <c r="L1693" s="1">
        <v>3</v>
      </c>
      <c r="M1693" s="1">
        <v>1</v>
      </c>
      <c r="N1693" s="1" t="s">
        <v>384</v>
      </c>
      <c r="O1693" s="1" t="s">
        <v>385</v>
      </c>
      <c r="P1693" s="1">
        <v>0</v>
      </c>
      <c r="Q1693" s="8">
        <v>26854</v>
      </c>
      <c r="R1693" s="8">
        <v>1807</v>
      </c>
      <c r="S1693" s="8">
        <v>6080</v>
      </c>
      <c r="T1693" s="8" t="s">
        <v>386</v>
      </c>
      <c r="U1693" s="9">
        <f>IF(R1693&gt;0,Q1693/R1693,"")</f>
        <v>14.86109573879358</v>
      </c>
      <c r="V1693" s="10">
        <f>SUMIFS(fct_world_monthly!$J$2:$J$361,fct_world_monthly!$C$2:$C$361,C1693,fct_world_monthly!$F$2:$F$361,F1693)</f>
        <v>47384115</v>
      </c>
      <c r="W1693" s="11">
        <f>IF(V1693&gt;0,Q1693/V1693,"")</f>
        <v>5.6673001067973942E-4</v>
      </c>
      <c r="X1693" s="1" t="s">
        <v>232</v>
      </c>
      <c r="Y1693" s="1" t="s">
        <v>166</v>
      </c>
      <c r="Z1693" s="19">
        <f>IF(U1693="","",SUMIFS(Unit_Value_Review_QC!$K$10:$K$53,Unit_Value_Review_QC!$I$10:$I$53,"PARTNER|"&amp;F1693&amp;"|"&amp;I1693))</f>
        <v>16.024818561257973</v>
      </c>
      <c r="AA1693" s="20">
        <f>IFERROR(U1693/Z1693,"")</f>
        <v>0.92737996888914298</v>
      </c>
      <c r="AB1693" s="4" t="str">
        <f>IF(OR(N1693&lt;&gt;"REPORTED",U1693=""),"NOT_APPLICABLE",IF(OR(AA1693&lt;Unit_Value_Review_QC!$I$6,AA1693&gt;Unit_Value_Review_QC!$I$5),"REVIEW","WITHIN_BAND"))</f>
        <v>WITHIN_BAND</v>
      </c>
    </row>
    <row r="1694" spans="1:28">
      <c r="A1694" s="1" t="s">
        <v>2080</v>
      </c>
      <c r="B1694" s="6">
        <v>44743</v>
      </c>
      <c r="C1694" s="1">
        <v>202207</v>
      </c>
      <c r="D1694" s="1">
        <v>2022</v>
      </c>
      <c r="E1694" s="1">
        <v>7</v>
      </c>
      <c r="F1694" s="4" t="s">
        <v>265</v>
      </c>
      <c r="G1694" s="4" t="s">
        <v>266</v>
      </c>
      <c r="H1694" s="1">
        <v>662</v>
      </c>
      <c r="I1694" s="4" t="s">
        <v>304</v>
      </c>
      <c r="J1694" s="1" t="s">
        <v>305</v>
      </c>
      <c r="K1694" s="1" t="s">
        <v>383</v>
      </c>
      <c r="L1694" s="1">
        <v>3</v>
      </c>
      <c r="M1694" s="1">
        <v>1</v>
      </c>
      <c r="N1694" s="1" t="s">
        <v>384</v>
      </c>
      <c r="O1694" s="1" t="s">
        <v>385</v>
      </c>
      <c r="P1694" s="1">
        <v>0</v>
      </c>
      <c r="Q1694" s="8">
        <v>193182</v>
      </c>
      <c r="R1694" s="8">
        <v>12117</v>
      </c>
      <c r="S1694" s="8">
        <v>32580</v>
      </c>
      <c r="T1694" s="8" t="s">
        <v>386</v>
      </c>
      <c r="U1694" s="9">
        <f>IF(R1694&gt;0,Q1694/R1694,"")</f>
        <v>15.943055211686062</v>
      </c>
      <c r="V1694" s="10">
        <f>SUMIFS(fct_world_monthly!$J$2:$J$361,fct_world_monthly!$C$2:$C$361,C1694,fct_world_monthly!$F$2:$F$361,F1694)</f>
        <v>47384115</v>
      </c>
      <c r="W1694" s="11">
        <f>IF(V1694&gt;0,Q1694/V1694,"")</f>
        <v>4.0769359098508009E-3</v>
      </c>
      <c r="X1694" s="1" t="s">
        <v>232</v>
      </c>
      <c r="Y1694" s="1" t="s">
        <v>166</v>
      </c>
      <c r="Z1694" s="19">
        <f>IF(U1694="","",SUMIFS(Unit_Value_Review_QC!$K$10:$K$53,Unit_Value_Review_QC!$I$10:$I$53,"PARTNER|"&amp;F1694&amp;"|"&amp;I1694))</f>
        <v>13.24068828999865</v>
      </c>
      <c r="AA1694" s="20">
        <f>IFERROR(U1694/Z1694,"")</f>
        <v>1.2040956529222613</v>
      </c>
      <c r="AB1694" s="4" t="str">
        <f>IF(OR(N1694&lt;&gt;"REPORTED",U1694=""),"NOT_APPLICABLE",IF(OR(AA1694&lt;Unit_Value_Review_QC!$I$6,AA1694&gt;Unit_Value_Review_QC!$I$5),"REVIEW","WITHIN_BAND"))</f>
        <v>WITHIN_BAND</v>
      </c>
    </row>
    <row r="1695" spans="1:28">
      <c r="A1695" s="1" t="s">
        <v>2081</v>
      </c>
      <c r="B1695" s="6">
        <v>44743</v>
      </c>
      <c r="C1695" s="1">
        <v>202207</v>
      </c>
      <c r="D1695" s="1">
        <v>2022</v>
      </c>
      <c r="E1695" s="1">
        <v>7</v>
      </c>
      <c r="F1695" s="4" t="s">
        <v>265</v>
      </c>
      <c r="G1695" s="4" t="s">
        <v>266</v>
      </c>
      <c r="H1695" s="1">
        <v>664</v>
      </c>
      <c r="I1695" s="4" t="s">
        <v>307</v>
      </c>
      <c r="J1695" s="1" t="s">
        <v>308</v>
      </c>
      <c r="K1695" s="1" t="s">
        <v>383</v>
      </c>
      <c r="L1695" s="1">
        <v>3</v>
      </c>
      <c r="M1695" s="1">
        <v>1</v>
      </c>
      <c r="N1695" s="1" t="s">
        <v>384</v>
      </c>
      <c r="O1695" s="1" t="s">
        <v>385</v>
      </c>
      <c r="P1695" s="1">
        <v>0</v>
      </c>
      <c r="Q1695" s="8">
        <v>305033</v>
      </c>
      <c r="R1695" s="8">
        <v>26487</v>
      </c>
      <c r="S1695" s="8">
        <v>82824</v>
      </c>
      <c r="T1695" s="8" t="s">
        <v>386</v>
      </c>
      <c r="U1695" s="9">
        <f>IF(R1695&gt;0,Q1695/R1695,"")</f>
        <v>11.516328765054554</v>
      </c>
      <c r="V1695" s="10">
        <f>SUMIFS(fct_world_monthly!$J$2:$J$361,fct_world_monthly!$C$2:$C$361,C1695,fct_world_monthly!$F$2:$F$361,F1695)</f>
        <v>47384115</v>
      </c>
      <c r="W1695" s="11">
        <f>IF(V1695&gt;0,Q1695/V1695,"")</f>
        <v>6.4374527201784817E-3</v>
      </c>
      <c r="X1695" s="1" t="s">
        <v>232</v>
      </c>
      <c r="Y1695" s="1" t="s">
        <v>166</v>
      </c>
      <c r="Z1695" s="19">
        <f>IF(U1695="","",SUMIFS(Unit_Value_Review_QC!$K$10:$K$53,Unit_Value_Review_QC!$I$10:$I$53,"PARTNER|"&amp;F1695&amp;"|"&amp;I1695))</f>
        <v>13.033767004833301</v>
      </c>
      <c r="AA1695" s="20">
        <f>IFERROR(U1695/Z1695,"")</f>
        <v>0.88357638745452205</v>
      </c>
      <c r="AB1695" s="4" t="str">
        <f>IF(OR(N1695&lt;&gt;"REPORTED",U1695=""),"NOT_APPLICABLE",IF(OR(AA1695&lt;Unit_Value_Review_QC!$I$6,AA1695&gt;Unit_Value_Review_QC!$I$5),"REVIEW","WITHIN_BAND"))</f>
        <v>WITHIN_BAND</v>
      </c>
    </row>
    <row r="1696" spans="1:28">
      <c r="A1696" s="1" t="s">
        <v>2082</v>
      </c>
      <c r="B1696" s="6">
        <v>44743</v>
      </c>
      <c r="C1696" s="1">
        <v>202207</v>
      </c>
      <c r="D1696" s="1">
        <v>2022</v>
      </c>
      <c r="E1696" s="1">
        <v>7</v>
      </c>
      <c r="F1696" s="4" t="s">
        <v>265</v>
      </c>
      <c r="G1696" s="4" t="s">
        <v>266</v>
      </c>
      <c r="H1696" s="1">
        <v>666</v>
      </c>
      <c r="I1696" s="4" t="s">
        <v>310</v>
      </c>
      <c r="J1696" s="1" t="s">
        <v>311</v>
      </c>
      <c r="K1696" s="1" t="s">
        <v>383</v>
      </c>
      <c r="L1696" s="1">
        <v>3</v>
      </c>
      <c r="M1696" s="1">
        <v>1</v>
      </c>
      <c r="N1696" s="1" t="s">
        <v>384</v>
      </c>
      <c r="O1696" s="1" t="s">
        <v>385</v>
      </c>
      <c r="P1696" s="1">
        <v>0</v>
      </c>
      <c r="Q1696" s="8">
        <v>10670200</v>
      </c>
      <c r="R1696" s="8">
        <v>770344</v>
      </c>
      <c r="S1696" s="8">
        <v>2118017</v>
      </c>
      <c r="T1696" s="8" t="s">
        <v>386</v>
      </c>
      <c r="U1696" s="9">
        <f>IF(R1696&gt;0,Q1696/R1696,"")</f>
        <v>13.851214522343264</v>
      </c>
      <c r="V1696" s="10">
        <f>SUMIFS(fct_world_monthly!$J$2:$J$361,fct_world_monthly!$C$2:$C$361,C1696,fct_world_monthly!$F$2:$F$361,F1696)</f>
        <v>47384115</v>
      </c>
      <c r="W1696" s="11">
        <f>IF(V1696&gt;0,Q1696/V1696,"")</f>
        <v>0.2251851701778117</v>
      </c>
      <c r="X1696" s="1" t="s">
        <v>232</v>
      </c>
      <c r="Y1696" s="1" t="s">
        <v>166</v>
      </c>
      <c r="Z1696" s="19">
        <f>IF(U1696="","",SUMIFS(Unit_Value_Review_QC!$K$10:$K$53,Unit_Value_Review_QC!$I$10:$I$53,"PARTNER|"&amp;F1696&amp;"|"&amp;I1696))</f>
        <v>12.503788450831344</v>
      </c>
      <c r="AA1696" s="20">
        <f>IFERROR(U1696/Z1696,"")</f>
        <v>1.1077614258118973</v>
      </c>
      <c r="AB1696" s="4" t="str">
        <f>IF(OR(N1696&lt;&gt;"REPORTED",U1696=""),"NOT_APPLICABLE",IF(OR(AA1696&lt;Unit_Value_Review_QC!$I$6,AA1696&gt;Unit_Value_Review_QC!$I$5),"REVIEW","WITHIN_BAND"))</f>
        <v>WITHIN_BAND</v>
      </c>
    </row>
    <row r="1697" spans="1:28">
      <c r="A1697" s="1" t="s">
        <v>2083</v>
      </c>
      <c r="B1697" s="6">
        <v>44743</v>
      </c>
      <c r="C1697" s="1">
        <v>202207</v>
      </c>
      <c r="D1697" s="1">
        <v>2022</v>
      </c>
      <c r="E1697" s="1">
        <v>7</v>
      </c>
      <c r="F1697" s="4" t="s">
        <v>265</v>
      </c>
      <c r="G1697" s="4" t="s">
        <v>266</v>
      </c>
      <c r="H1697" s="1">
        <v>669</v>
      </c>
      <c r="I1697" s="4" t="s">
        <v>313</v>
      </c>
      <c r="J1697" s="1" t="s">
        <v>314</v>
      </c>
      <c r="K1697" s="1" t="s">
        <v>383</v>
      </c>
      <c r="L1697" s="1">
        <v>3</v>
      </c>
      <c r="M1697" s="1">
        <v>1</v>
      </c>
      <c r="N1697" s="1" t="s">
        <v>384</v>
      </c>
      <c r="O1697" s="1" t="s">
        <v>385</v>
      </c>
      <c r="P1697" s="1">
        <v>0</v>
      </c>
      <c r="Q1697" s="8">
        <v>129056</v>
      </c>
      <c r="R1697" s="8">
        <v>4111</v>
      </c>
      <c r="S1697" s="8">
        <v>15018</v>
      </c>
      <c r="T1697" s="8" t="s">
        <v>386</v>
      </c>
      <c r="U1697" s="9">
        <f>IF(R1697&gt;0,Q1697/R1697,"")</f>
        <v>31.392848455363659</v>
      </c>
      <c r="V1697" s="10">
        <f>SUMIFS(fct_world_monthly!$J$2:$J$361,fct_world_monthly!$C$2:$C$361,C1697,fct_world_monthly!$F$2:$F$361,F1697)</f>
        <v>47384115</v>
      </c>
      <c r="W1697" s="11">
        <f>IF(V1697&gt;0,Q1697/V1697,"")</f>
        <v>2.7236131771164241E-3</v>
      </c>
      <c r="X1697" s="1" t="s">
        <v>232</v>
      </c>
      <c r="Y1697" s="1" t="s">
        <v>166</v>
      </c>
      <c r="Z1697" s="19">
        <f>IF(U1697="","",SUMIFS(Unit_Value_Review_QC!$K$10:$K$53,Unit_Value_Review_QC!$I$10:$I$53,"PARTNER|"&amp;F1697&amp;"|"&amp;I1697))</f>
        <v>16.58404384448577</v>
      </c>
      <c r="AA1697" s="20">
        <f>IFERROR(U1697/Z1697,"")</f>
        <v>1.8929549843057034</v>
      </c>
      <c r="AB1697" s="4" t="str">
        <f>IF(OR(N1697&lt;&gt;"REPORTED",U1697=""),"NOT_APPLICABLE",IF(OR(AA1697&lt;Unit_Value_Review_QC!$I$6,AA1697&gt;Unit_Value_Review_QC!$I$5),"REVIEW","WITHIN_BAND"))</f>
        <v>WITHIN_BAND</v>
      </c>
    </row>
    <row r="1698" spans="1:28">
      <c r="A1698" s="1" t="s">
        <v>2084</v>
      </c>
      <c r="B1698" s="6">
        <v>44743</v>
      </c>
      <c r="C1698" s="1">
        <v>202207</v>
      </c>
      <c r="D1698" s="1">
        <v>2022</v>
      </c>
      <c r="E1698" s="1">
        <v>7</v>
      </c>
      <c r="F1698" s="4" t="s">
        <v>265</v>
      </c>
      <c r="G1698" s="4" t="s">
        <v>266</v>
      </c>
      <c r="H1698" s="1">
        <v>676</v>
      </c>
      <c r="I1698" s="4" t="s">
        <v>316</v>
      </c>
      <c r="J1698" s="1" t="s">
        <v>317</v>
      </c>
      <c r="K1698" s="1" t="s">
        <v>383</v>
      </c>
      <c r="L1698" s="1">
        <v>3</v>
      </c>
      <c r="M1698" s="1">
        <v>1</v>
      </c>
      <c r="N1698" s="1" t="s">
        <v>384</v>
      </c>
      <c r="O1698" s="1" t="s">
        <v>385</v>
      </c>
      <c r="P1698" s="1">
        <v>0</v>
      </c>
      <c r="Q1698" s="8">
        <v>4101351</v>
      </c>
      <c r="R1698" s="8">
        <v>420659</v>
      </c>
      <c r="S1698" s="8">
        <v>1057339</v>
      </c>
      <c r="T1698" s="8" t="s">
        <v>386</v>
      </c>
      <c r="U1698" s="9">
        <f>IF(R1698&gt;0,Q1698/R1698,"")</f>
        <v>9.7498234912363699</v>
      </c>
      <c r="V1698" s="10">
        <f>SUMIFS(fct_world_monthly!$J$2:$J$361,fct_world_monthly!$C$2:$C$361,C1698,fct_world_monthly!$F$2:$F$361,F1698)</f>
        <v>47384115</v>
      </c>
      <c r="W1698" s="11">
        <f>IF(V1698&gt;0,Q1698/V1698,"")</f>
        <v>8.6555399420248744E-2</v>
      </c>
      <c r="X1698" s="1" t="s">
        <v>232</v>
      </c>
      <c r="Y1698" s="1" t="s">
        <v>166</v>
      </c>
      <c r="Z1698" s="19">
        <f>IF(U1698="","",SUMIFS(Unit_Value_Review_QC!$K$10:$K$53,Unit_Value_Review_QC!$I$10:$I$53,"PARTNER|"&amp;F1698&amp;"|"&amp;I1698))</f>
        <v>12.705450477595873</v>
      </c>
      <c r="AA1698" s="20">
        <f>IFERROR(U1698/Z1698,"")</f>
        <v>0.76737330238142276</v>
      </c>
      <c r="AB1698" s="4" t="str">
        <f>IF(OR(N1698&lt;&gt;"REPORTED",U1698=""),"NOT_APPLICABLE",IF(OR(AA1698&lt;Unit_Value_Review_QC!$I$6,AA1698&gt;Unit_Value_Review_QC!$I$5),"REVIEW","WITHIN_BAND"))</f>
        <v>WITHIN_BAND</v>
      </c>
    </row>
    <row r="1699" spans="1:28">
      <c r="A1699" s="1" t="s">
        <v>2085</v>
      </c>
      <c r="B1699" s="6">
        <v>44743</v>
      </c>
      <c r="C1699" s="1">
        <v>202207</v>
      </c>
      <c r="D1699" s="1">
        <v>2022</v>
      </c>
      <c r="E1699" s="1">
        <v>7</v>
      </c>
      <c r="F1699" s="4" t="s">
        <v>265</v>
      </c>
      <c r="G1699" s="4" t="s">
        <v>266</v>
      </c>
      <c r="H1699" s="1">
        <v>690</v>
      </c>
      <c r="I1699" s="4" t="s">
        <v>319</v>
      </c>
      <c r="J1699" s="1" t="s">
        <v>320</v>
      </c>
      <c r="K1699" s="1" t="s">
        <v>383</v>
      </c>
      <c r="L1699" s="1">
        <v>3</v>
      </c>
      <c r="M1699" s="1">
        <v>1</v>
      </c>
      <c r="N1699" s="1" t="s">
        <v>384</v>
      </c>
      <c r="O1699" s="1" t="s">
        <v>385</v>
      </c>
      <c r="P1699" s="1">
        <v>0</v>
      </c>
      <c r="Q1699" s="8">
        <v>663752</v>
      </c>
      <c r="R1699" s="8">
        <v>27518</v>
      </c>
      <c r="S1699" s="8">
        <v>86652</v>
      </c>
      <c r="T1699" s="8" t="s">
        <v>386</v>
      </c>
      <c r="U1699" s="9">
        <f>IF(R1699&gt;0,Q1699/R1699,"")</f>
        <v>24.120648302928991</v>
      </c>
      <c r="V1699" s="10">
        <f>SUMIFS(fct_world_monthly!$J$2:$J$361,fct_world_monthly!$C$2:$C$361,C1699,fct_world_monthly!$F$2:$F$361,F1699)</f>
        <v>47384115</v>
      </c>
      <c r="W1699" s="11">
        <f>IF(V1699&gt;0,Q1699/V1699,"")</f>
        <v>1.4007901171099218E-2</v>
      </c>
      <c r="X1699" s="1" t="s">
        <v>232</v>
      </c>
      <c r="Y1699" s="1" t="s">
        <v>166</v>
      </c>
      <c r="Z1699" s="19">
        <f>IF(U1699="","",SUMIFS(Unit_Value_Review_QC!$K$10:$K$53,Unit_Value_Review_QC!$I$10:$I$53,"PARTNER|"&amp;F1699&amp;"|"&amp;I1699))</f>
        <v>23.234221767733438</v>
      </c>
      <c r="AA1699" s="20">
        <f>IFERROR(U1699/Z1699,"")</f>
        <v>1.0381517635519248</v>
      </c>
      <c r="AB1699" s="4" t="str">
        <f>IF(OR(N1699&lt;&gt;"REPORTED",U1699=""),"NOT_APPLICABLE",IF(OR(AA1699&lt;Unit_Value_Review_QC!$I$6,AA1699&gt;Unit_Value_Review_QC!$I$5),"REVIEW","WITHIN_BAND"))</f>
        <v>WITHIN_BAND</v>
      </c>
    </row>
    <row r="1700" spans="1:28">
      <c r="A1700" s="1" t="s">
        <v>2086</v>
      </c>
      <c r="B1700" s="6">
        <v>44743</v>
      </c>
      <c r="C1700" s="1">
        <v>202207</v>
      </c>
      <c r="D1700" s="1">
        <v>2022</v>
      </c>
      <c r="E1700" s="1">
        <v>7</v>
      </c>
      <c r="F1700" s="4" t="s">
        <v>265</v>
      </c>
      <c r="G1700" s="4" t="s">
        <v>266</v>
      </c>
      <c r="H1700" s="1">
        <v>696</v>
      </c>
      <c r="I1700" s="4" t="s">
        <v>322</v>
      </c>
      <c r="J1700" s="1" t="s">
        <v>323</v>
      </c>
      <c r="K1700" s="1" t="s">
        <v>383</v>
      </c>
      <c r="L1700" s="1">
        <v>3</v>
      </c>
      <c r="M1700" s="1">
        <v>1</v>
      </c>
      <c r="N1700" s="1" t="s">
        <v>384</v>
      </c>
      <c r="O1700" s="1" t="s">
        <v>385</v>
      </c>
      <c r="P1700" s="1">
        <v>0</v>
      </c>
      <c r="Q1700" s="8">
        <v>4890389</v>
      </c>
      <c r="R1700" s="8">
        <v>285112</v>
      </c>
      <c r="S1700" s="8">
        <v>772265</v>
      </c>
      <c r="T1700" s="8" t="s">
        <v>386</v>
      </c>
      <c r="U1700" s="9">
        <f>IF(R1700&gt;0,Q1700/R1700,"")</f>
        <v>17.152519010073235</v>
      </c>
      <c r="V1700" s="10">
        <f>SUMIFS(fct_world_monthly!$J$2:$J$361,fct_world_monthly!$C$2:$C$361,C1700,fct_world_monthly!$F$2:$F$361,F1700)</f>
        <v>47384115</v>
      </c>
      <c r="W1700" s="11">
        <f>IF(V1700&gt;0,Q1700/V1700,"")</f>
        <v>0.10320735123996723</v>
      </c>
      <c r="X1700" s="1" t="s">
        <v>232</v>
      </c>
      <c r="Y1700" s="1" t="s">
        <v>166</v>
      </c>
      <c r="Z1700" s="19">
        <f>IF(U1700="","",SUMIFS(Unit_Value_Review_QC!$K$10:$K$53,Unit_Value_Review_QC!$I$10:$I$53,"PARTNER|"&amp;F1700&amp;"|"&amp;I1700))</f>
        <v>12.339390026247985</v>
      </c>
      <c r="AA1700" s="20">
        <f>IFERROR(U1700/Z1700,"")</f>
        <v>1.3900621484195657</v>
      </c>
      <c r="AB1700" s="4" t="str">
        <f>IF(OR(N1700&lt;&gt;"REPORTED",U1700=""),"NOT_APPLICABLE",IF(OR(AA1700&lt;Unit_Value_Review_QC!$I$6,AA1700&gt;Unit_Value_Review_QC!$I$5),"REVIEW","WITHIN_BAND"))</f>
        <v>WITHIN_BAND</v>
      </c>
    </row>
    <row r="1701" spans="1:28">
      <c r="A1701" s="1" t="s">
        <v>2087</v>
      </c>
      <c r="B1701" s="6">
        <v>44743</v>
      </c>
      <c r="C1701" s="1">
        <v>202207</v>
      </c>
      <c r="D1701" s="1">
        <v>2022</v>
      </c>
      <c r="E1701" s="1">
        <v>7</v>
      </c>
      <c r="F1701" s="4" t="s">
        <v>265</v>
      </c>
      <c r="G1701" s="4" t="s">
        <v>266</v>
      </c>
      <c r="H1701" s="1">
        <v>720</v>
      </c>
      <c r="I1701" s="4" t="s">
        <v>325</v>
      </c>
      <c r="J1701" s="1" t="s">
        <v>326</v>
      </c>
      <c r="K1701" s="1" t="s">
        <v>383</v>
      </c>
      <c r="L1701" s="1">
        <v>3</v>
      </c>
      <c r="M1701" s="1">
        <v>1</v>
      </c>
      <c r="N1701" s="1" t="s">
        <v>384</v>
      </c>
      <c r="O1701" s="1" t="s">
        <v>385</v>
      </c>
      <c r="P1701" s="1">
        <v>0</v>
      </c>
      <c r="Q1701" s="8">
        <v>13387523</v>
      </c>
      <c r="R1701" s="8">
        <v>825588</v>
      </c>
      <c r="S1701" s="8">
        <v>2258426</v>
      </c>
      <c r="T1701" s="8" t="s">
        <v>386</v>
      </c>
      <c r="U1701" s="9">
        <f>IF(R1701&gt;0,Q1701/R1701,"")</f>
        <v>16.215743203631835</v>
      </c>
      <c r="V1701" s="10">
        <f>SUMIFS(fct_world_monthly!$J$2:$J$361,fct_world_monthly!$C$2:$C$361,C1701,fct_world_monthly!$F$2:$F$361,F1701)</f>
        <v>47384115</v>
      </c>
      <c r="W1701" s="11">
        <f>IF(V1701&gt;0,Q1701/V1701,"")</f>
        <v>0.28253187803549779</v>
      </c>
      <c r="X1701" s="1" t="s">
        <v>232</v>
      </c>
      <c r="Y1701" s="1" t="s">
        <v>166</v>
      </c>
      <c r="Z1701" s="19">
        <f>IF(U1701="","",SUMIFS(Unit_Value_Review_QC!$K$10:$K$53,Unit_Value_Review_QC!$I$10:$I$53,"PARTNER|"&amp;F1701&amp;"|"&amp;I1701))</f>
        <v>15.158852636173485</v>
      </c>
      <c r="AA1701" s="20">
        <f>IFERROR(U1701/Z1701,"")</f>
        <v>1.0697210133790929</v>
      </c>
      <c r="AB1701" s="4" t="str">
        <f>IF(OR(N1701&lt;&gt;"REPORTED",U1701=""),"NOT_APPLICABLE",IF(OR(AA1701&lt;Unit_Value_Review_QC!$I$6,AA1701&gt;Unit_Value_Review_QC!$I$5),"REVIEW","WITHIN_BAND"))</f>
        <v>WITHIN_BAND</v>
      </c>
    </row>
    <row r="1702" spans="1:28">
      <c r="A1702" s="1" t="s">
        <v>2088</v>
      </c>
      <c r="B1702" s="6">
        <v>44743</v>
      </c>
      <c r="C1702" s="1">
        <v>202207</v>
      </c>
      <c r="D1702" s="1">
        <v>2022</v>
      </c>
      <c r="E1702" s="1">
        <v>7</v>
      </c>
      <c r="F1702" s="4" t="s">
        <v>271</v>
      </c>
      <c r="G1702" s="4" t="s">
        <v>273</v>
      </c>
      <c r="H1702" s="1">
        <v>52</v>
      </c>
      <c r="I1702" s="4" t="s">
        <v>296</v>
      </c>
      <c r="J1702" s="1" t="s">
        <v>297</v>
      </c>
      <c r="K1702" s="1" t="s">
        <v>383</v>
      </c>
      <c r="L1702" s="1">
        <v>3</v>
      </c>
      <c r="M1702" s="1">
        <v>1</v>
      </c>
      <c r="N1702" s="1" t="s">
        <v>384</v>
      </c>
      <c r="O1702" s="1" t="s">
        <v>385</v>
      </c>
      <c r="P1702" s="1">
        <v>0</v>
      </c>
      <c r="Q1702" s="8">
        <v>3037038</v>
      </c>
      <c r="R1702" s="8">
        <v>95839</v>
      </c>
      <c r="S1702" s="8">
        <v>283982</v>
      </c>
      <c r="T1702" s="8" t="s">
        <v>386</v>
      </c>
      <c r="U1702" s="9">
        <f>IF(R1702&gt;0,Q1702/R1702,"")</f>
        <v>31.688957522511711</v>
      </c>
      <c r="V1702" s="10">
        <f>SUMIFS(fct_world_monthly!$J$2:$J$361,fct_world_monthly!$C$2:$C$361,C1702,fct_world_monthly!$F$2:$F$361,F1702)</f>
        <v>41557342</v>
      </c>
      <c r="W1702" s="11">
        <f>IF(V1702&gt;0,Q1702/V1702,"")</f>
        <v>7.3080660452249327E-2</v>
      </c>
      <c r="X1702" s="1" t="s">
        <v>232</v>
      </c>
      <c r="Y1702" s="1" t="s">
        <v>166</v>
      </c>
      <c r="Z1702" s="19">
        <f>IF(U1702="","",SUMIFS(Unit_Value_Review_QC!$K$10:$K$53,Unit_Value_Review_QC!$I$10:$I$53,"PARTNER|"&amp;F1702&amp;"|"&amp;I1702))</f>
        <v>31.867133143721738</v>
      </c>
      <c r="AA1702" s="20">
        <f>IFERROR(U1702/Z1702,"")</f>
        <v>0.99440879666186321</v>
      </c>
      <c r="AB1702" s="4" t="str">
        <f>IF(OR(N1702&lt;&gt;"REPORTED",U1702=""),"NOT_APPLICABLE",IF(OR(AA1702&lt;Unit_Value_Review_QC!$I$6,AA1702&gt;Unit_Value_Review_QC!$I$5),"REVIEW","WITHIN_BAND"))</f>
        <v>WITHIN_BAND</v>
      </c>
    </row>
    <row r="1703" spans="1:28">
      <c r="A1703" s="1" t="s">
        <v>2089</v>
      </c>
      <c r="B1703" s="6">
        <v>44743</v>
      </c>
      <c r="C1703" s="1">
        <v>202207</v>
      </c>
      <c r="D1703" s="1">
        <v>2022</v>
      </c>
      <c r="E1703" s="1">
        <v>7</v>
      </c>
      <c r="F1703" s="4" t="s">
        <v>271</v>
      </c>
      <c r="G1703" s="4" t="s">
        <v>273</v>
      </c>
      <c r="H1703" s="1">
        <v>204</v>
      </c>
      <c r="I1703" s="4" t="s">
        <v>301</v>
      </c>
      <c r="J1703" s="1" t="s">
        <v>302</v>
      </c>
      <c r="K1703" s="1" t="s">
        <v>383</v>
      </c>
      <c r="L1703" s="1">
        <v>3</v>
      </c>
      <c r="M1703" s="1">
        <v>1</v>
      </c>
      <c r="N1703" s="1" t="s">
        <v>384</v>
      </c>
      <c r="O1703" s="1" t="s">
        <v>385</v>
      </c>
      <c r="P1703" s="1">
        <v>0</v>
      </c>
      <c r="Q1703" s="8">
        <v>1633366</v>
      </c>
      <c r="R1703" s="8">
        <v>100847</v>
      </c>
      <c r="S1703" s="8">
        <v>275142</v>
      </c>
      <c r="T1703" s="8" t="s">
        <v>386</v>
      </c>
      <c r="U1703" s="9">
        <f>IF(R1703&gt;0,Q1703/R1703,"")</f>
        <v>16.196475849554275</v>
      </c>
      <c r="V1703" s="10">
        <f>SUMIFS(fct_world_monthly!$J$2:$J$361,fct_world_monthly!$C$2:$C$361,C1703,fct_world_monthly!$F$2:$F$361,F1703)</f>
        <v>41557342</v>
      </c>
      <c r="W1703" s="11">
        <f>IF(V1703&gt;0,Q1703/V1703,"")</f>
        <v>3.9303909282744791E-2</v>
      </c>
      <c r="X1703" s="1" t="s">
        <v>232</v>
      </c>
      <c r="Y1703" s="1" t="s">
        <v>166</v>
      </c>
      <c r="Z1703" s="19">
        <f>IF(U1703="","",SUMIFS(Unit_Value_Review_QC!$K$10:$K$53,Unit_Value_Review_QC!$I$10:$I$53,"PARTNER|"&amp;F1703&amp;"|"&amp;I1703))</f>
        <v>19.682231685892088</v>
      </c>
      <c r="AA1703" s="20">
        <f>IFERROR(U1703/Z1703,"")</f>
        <v>0.82289834344159529</v>
      </c>
      <c r="AB1703" s="4" t="str">
        <f>IF(OR(N1703&lt;&gt;"REPORTED",U1703=""),"NOT_APPLICABLE",IF(OR(AA1703&lt;Unit_Value_Review_QC!$I$6,AA1703&gt;Unit_Value_Review_QC!$I$5),"REVIEW","WITHIN_BAND"))</f>
        <v>WITHIN_BAND</v>
      </c>
    </row>
    <row r="1704" spans="1:28">
      <c r="A1704" s="1" t="s">
        <v>2090</v>
      </c>
      <c r="B1704" s="6">
        <v>44743</v>
      </c>
      <c r="C1704" s="1">
        <v>202207</v>
      </c>
      <c r="D1704" s="1">
        <v>2022</v>
      </c>
      <c r="E1704" s="1">
        <v>7</v>
      </c>
      <c r="F1704" s="4" t="s">
        <v>271</v>
      </c>
      <c r="G1704" s="4" t="s">
        <v>273</v>
      </c>
      <c r="H1704" s="1">
        <v>662</v>
      </c>
      <c r="I1704" s="4" t="s">
        <v>304</v>
      </c>
      <c r="J1704" s="1" t="s">
        <v>305</v>
      </c>
      <c r="K1704" s="1" t="s">
        <v>383</v>
      </c>
      <c r="L1704" s="1">
        <v>3</v>
      </c>
      <c r="M1704" s="1">
        <v>1</v>
      </c>
      <c r="N1704" s="1" t="s">
        <v>384</v>
      </c>
      <c r="O1704" s="1" t="s">
        <v>385</v>
      </c>
      <c r="P1704" s="1">
        <v>0</v>
      </c>
      <c r="Q1704" s="8">
        <v>80058</v>
      </c>
      <c r="R1704" s="8">
        <v>3150</v>
      </c>
      <c r="S1704" s="8">
        <v>5886</v>
      </c>
      <c r="T1704" s="8" t="s">
        <v>386</v>
      </c>
      <c r="U1704" s="9">
        <f>IF(R1704&gt;0,Q1704/R1704,"")</f>
        <v>25.415238095238095</v>
      </c>
      <c r="V1704" s="10">
        <f>SUMIFS(fct_world_monthly!$J$2:$J$361,fct_world_monthly!$C$2:$C$361,C1704,fct_world_monthly!$F$2:$F$361,F1704)</f>
        <v>41557342</v>
      </c>
      <c r="W1704" s="11">
        <f>IF(V1704&gt;0,Q1704/V1704,"")</f>
        <v>1.9264465951648207E-3</v>
      </c>
      <c r="X1704" s="1" t="s">
        <v>232</v>
      </c>
      <c r="Y1704" s="1" t="s">
        <v>166</v>
      </c>
      <c r="Z1704" s="19">
        <f>IF(U1704="","",SUMIFS(Unit_Value_Review_QC!$K$10:$K$53,Unit_Value_Review_QC!$I$10:$I$53,"PARTNER|"&amp;F1704&amp;"|"&amp;I1704))</f>
        <v>19.366411423422985</v>
      </c>
      <c r="AA1704" s="20">
        <f>IFERROR(U1704/Z1704,"")</f>
        <v>1.3123359583541259</v>
      </c>
      <c r="AB1704" s="4" t="str">
        <f>IF(OR(N1704&lt;&gt;"REPORTED",U1704=""),"NOT_APPLICABLE",IF(OR(AA1704&lt;Unit_Value_Review_QC!$I$6,AA1704&gt;Unit_Value_Review_QC!$I$5),"REVIEW","WITHIN_BAND"))</f>
        <v>WITHIN_BAND</v>
      </c>
    </row>
    <row r="1705" spans="1:28">
      <c r="A1705" s="1" t="s">
        <v>2091</v>
      </c>
      <c r="B1705" s="6">
        <v>44743</v>
      </c>
      <c r="C1705" s="1">
        <v>202207</v>
      </c>
      <c r="D1705" s="1">
        <v>2022</v>
      </c>
      <c r="E1705" s="1">
        <v>7</v>
      </c>
      <c r="F1705" s="4" t="s">
        <v>271</v>
      </c>
      <c r="G1705" s="4" t="s">
        <v>273</v>
      </c>
      <c r="H1705" s="1">
        <v>664</v>
      </c>
      <c r="I1705" s="4" t="s">
        <v>307</v>
      </c>
      <c r="J1705" s="1" t="s">
        <v>308</v>
      </c>
      <c r="K1705" s="1" t="s">
        <v>383</v>
      </c>
      <c r="L1705" s="1">
        <v>3</v>
      </c>
      <c r="M1705" s="1">
        <v>1</v>
      </c>
      <c r="N1705" s="1" t="s">
        <v>384</v>
      </c>
      <c r="O1705" s="1" t="s">
        <v>385</v>
      </c>
      <c r="P1705" s="1">
        <v>0</v>
      </c>
      <c r="Q1705" s="8">
        <v>4966014</v>
      </c>
      <c r="R1705" s="8">
        <v>133928</v>
      </c>
      <c r="S1705" s="8">
        <v>443286</v>
      </c>
      <c r="T1705" s="8" t="s">
        <v>386</v>
      </c>
      <c r="U1705" s="9">
        <f>IF(R1705&gt;0,Q1705/R1705,"")</f>
        <v>37.079729406845466</v>
      </c>
      <c r="V1705" s="10">
        <f>SUMIFS(fct_world_monthly!$J$2:$J$361,fct_world_monthly!$C$2:$C$361,C1705,fct_world_monthly!$F$2:$F$361,F1705)</f>
        <v>41557342</v>
      </c>
      <c r="W1705" s="11">
        <f>IF(V1705&gt;0,Q1705/V1705,"")</f>
        <v>0.119497873564676</v>
      </c>
      <c r="X1705" s="1" t="s">
        <v>232</v>
      </c>
      <c r="Y1705" s="1" t="s">
        <v>166</v>
      </c>
      <c r="Z1705" s="19">
        <f>IF(U1705="","",SUMIFS(Unit_Value_Review_QC!$K$10:$K$53,Unit_Value_Review_QC!$I$10:$I$53,"PARTNER|"&amp;F1705&amp;"|"&amp;I1705))</f>
        <v>29.827360886039607</v>
      </c>
      <c r="AA1705" s="20">
        <f>IFERROR(U1705/Z1705,"")</f>
        <v>1.2431448276136376</v>
      </c>
      <c r="AB1705" s="4" t="str">
        <f>IF(OR(N1705&lt;&gt;"REPORTED",U1705=""),"NOT_APPLICABLE",IF(OR(AA1705&lt;Unit_Value_Review_QC!$I$6,AA1705&gt;Unit_Value_Review_QC!$I$5),"REVIEW","WITHIN_BAND"))</f>
        <v>WITHIN_BAND</v>
      </c>
    </row>
    <row r="1706" spans="1:28">
      <c r="A1706" s="1" t="s">
        <v>2092</v>
      </c>
      <c r="B1706" s="6">
        <v>44743</v>
      </c>
      <c r="C1706" s="1">
        <v>202207</v>
      </c>
      <c r="D1706" s="1">
        <v>2022</v>
      </c>
      <c r="E1706" s="1">
        <v>7</v>
      </c>
      <c r="F1706" s="4" t="s">
        <v>271</v>
      </c>
      <c r="G1706" s="4" t="s">
        <v>273</v>
      </c>
      <c r="H1706" s="1">
        <v>666</v>
      </c>
      <c r="I1706" s="4" t="s">
        <v>310</v>
      </c>
      <c r="J1706" s="1" t="s">
        <v>311</v>
      </c>
      <c r="K1706" s="1" t="s">
        <v>383</v>
      </c>
      <c r="L1706" s="1">
        <v>3</v>
      </c>
      <c r="M1706" s="1">
        <v>1</v>
      </c>
      <c r="N1706" s="1" t="s">
        <v>384</v>
      </c>
      <c r="O1706" s="1" t="s">
        <v>385</v>
      </c>
      <c r="P1706" s="1">
        <v>0</v>
      </c>
      <c r="Q1706" s="8">
        <v>870100</v>
      </c>
      <c r="R1706" s="8">
        <v>53490</v>
      </c>
      <c r="S1706" s="8">
        <v>175117</v>
      </c>
      <c r="T1706" s="8" t="s">
        <v>386</v>
      </c>
      <c r="U1706" s="9">
        <f>IF(R1706&gt;0,Q1706/R1706,"")</f>
        <v>16.266591886333895</v>
      </c>
      <c r="V1706" s="10">
        <f>SUMIFS(fct_world_monthly!$J$2:$J$361,fct_world_monthly!$C$2:$C$361,C1706,fct_world_monthly!$F$2:$F$361,F1706)</f>
        <v>41557342</v>
      </c>
      <c r="W1706" s="11">
        <f>IF(V1706&gt;0,Q1706/V1706,"")</f>
        <v>2.0937335212632222E-2</v>
      </c>
      <c r="X1706" s="1" t="s">
        <v>232</v>
      </c>
      <c r="Y1706" s="1" t="s">
        <v>166</v>
      </c>
      <c r="Z1706" s="19">
        <f>IF(U1706="","",SUMIFS(Unit_Value_Review_QC!$K$10:$K$53,Unit_Value_Review_QC!$I$10:$I$53,"PARTNER|"&amp;F1706&amp;"|"&amp;I1706))</f>
        <v>14.86106925541052</v>
      </c>
      <c r="AA1706" s="20">
        <f>IFERROR(U1706/Z1706,"")</f>
        <v>1.0945774901366307</v>
      </c>
      <c r="AB1706" s="4" t="str">
        <f>IF(OR(N1706&lt;&gt;"REPORTED",U1706=""),"NOT_APPLICABLE",IF(OR(AA1706&lt;Unit_Value_Review_QC!$I$6,AA1706&gt;Unit_Value_Review_QC!$I$5),"REVIEW","WITHIN_BAND"))</f>
        <v>WITHIN_BAND</v>
      </c>
    </row>
    <row r="1707" spans="1:28">
      <c r="A1707" s="1" t="s">
        <v>2093</v>
      </c>
      <c r="B1707" s="6">
        <v>44743</v>
      </c>
      <c r="C1707" s="1">
        <v>202207</v>
      </c>
      <c r="D1707" s="1">
        <v>2022</v>
      </c>
      <c r="E1707" s="1">
        <v>7</v>
      </c>
      <c r="F1707" s="4" t="s">
        <v>271</v>
      </c>
      <c r="G1707" s="4" t="s">
        <v>273</v>
      </c>
      <c r="H1707" s="1">
        <v>669</v>
      </c>
      <c r="I1707" s="4" t="s">
        <v>313</v>
      </c>
      <c r="J1707" s="1" t="s">
        <v>314</v>
      </c>
      <c r="K1707" s="1" t="s">
        <v>383</v>
      </c>
      <c r="L1707" s="1">
        <v>3</v>
      </c>
      <c r="M1707" s="1">
        <v>1</v>
      </c>
      <c r="N1707" s="1" t="s">
        <v>384</v>
      </c>
      <c r="O1707" s="1" t="s">
        <v>385</v>
      </c>
      <c r="P1707" s="1">
        <v>0</v>
      </c>
      <c r="Q1707" s="8">
        <v>1196530</v>
      </c>
      <c r="R1707" s="8">
        <v>48456</v>
      </c>
      <c r="S1707" s="8">
        <v>191284</v>
      </c>
      <c r="T1707" s="8" t="s">
        <v>386</v>
      </c>
      <c r="U1707" s="9">
        <f>IF(R1707&gt;0,Q1707/R1707,"")</f>
        <v>24.693123658576852</v>
      </c>
      <c r="V1707" s="10">
        <f>SUMIFS(fct_world_monthly!$J$2:$J$361,fct_world_monthly!$C$2:$C$361,C1707,fct_world_monthly!$F$2:$F$361,F1707)</f>
        <v>41557342</v>
      </c>
      <c r="W1707" s="11">
        <f>IF(V1707&gt;0,Q1707/V1707,"")</f>
        <v>2.8792264914344137E-2</v>
      </c>
      <c r="X1707" s="1" t="s">
        <v>232</v>
      </c>
      <c r="Y1707" s="1" t="s">
        <v>166</v>
      </c>
      <c r="Z1707" s="19">
        <f>IF(U1707="","",SUMIFS(Unit_Value_Review_QC!$K$10:$K$53,Unit_Value_Review_QC!$I$10:$I$53,"PARTNER|"&amp;F1707&amp;"|"&amp;I1707))</f>
        <v>17.070169468034248</v>
      </c>
      <c r="AA1707" s="20">
        <f>IFERROR(U1707/Z1707,"")</f>
        <v>1.4465658179209888</v>
      </c>
      <c r="AB1707" s="4" t="str">
        <f>IF(OR(N1707&lt;&gt;"REPORTED",U1707=""),"NOT_APPLICABLE",IF(OR(AA1707&lt;Unit_Value_Review_QC!$I$6,AA1707&gt;Unit_Value_Review_QC!$I$5),"REVIEW","WITHIN_BAND"))</f>
        <v>WITHIN_BAND</v>
      </c>
    </row>
    <row r="1708" spans="1:28">
      <c r="A1708" s="1" t="s">
        <v>2094</v>
      </c>
      <c r="B1708" s="6">
        <v>44743</v>
      </c>
      <c r="C1708" s="1">
        <v>202207</v>
      </c>
      <c r="D1708" s="1">
        <v>2022</v>
      </c>
      <c r="E1708" s="1">
        <v>7</v>
      </c>
      <c r="F1708" s="4" t="s">
        <v>271</v>
      </c>
      <c r="G1708" s="4" t="s">
        <v>273</v>
      </c>
      <c r="H1708" s="1">
        <v>676</v>
      </c>
      <c r="I1708" s="4" t="s">
        <v>316</v>
      </c>
      <c r="J1708" s="1" t="s">
        <v>317</v>
      </c>
      <c r="K1708" s="1" t="s">
        <v>383</v>
      </c>
      <c r="L1708" s="1">
        <v>3</v>
      </c>
      <c r="M1708" s="1">
        <v>1</v>
      </c>
      <c r="N1708" s="1" t="s">
        <v>384</v>
      </c>
      <c r="O1708" s="1" t="s">
        <v>385</v>
      </c>
      <c r="P1708" s="1">
        <v>0</v>
      </c>
      <c r="Q1708" s="8">
        <v>743590</v>
      </c>
      <c r="R1708" s="8">
        <v>27274</v>
      </c>
      <c r="S1708" s="8">
        <v>69299</v>
      </c>
      <c r="T1708" s="8" t="s">
        <v>386</v>
      </c>
      <c r="U1708" s="9">
        <f>IF(R1708&gt;0,Q1708/R1708,"")</f>
        <v>27.263694360929822</v>
      </c>
      <c r="V1708" s="10">
        <f>SUMIFS(fct_world_monthly!$J$2:$J$361,fct_world_monthly!$C$2:$C$361,C1708,fct_world_monthly!$F$2:$F$361,F1708)</f>
        <v>41557342</v>
      </c>
      <c r="W1708" s="11">
        <f>IF(V1708&gt;0,Q1708/V1708,"")</f>
        <v>1.7893107793082629E-2</v>
      </c>
      <c r="X1708" s="1" t="s">
        <v>232</v>
      </c>
      <c r="Y1708" s="1" t="s">
        <v>166</v>
      </c>
      <c r="Z1708" s="19">
        <f>IF(U1708="","",SUMIFS(Unit_Value_Review_QC!$K$10:$K$53,Unit_Value_Review_QC!$I$10:$I$53,"PARTNER|"&amp;F1708&amp;"|"&amp;I1708))</f>
        <v>29.259592038236608</v>
      </c>
      <c r="AA1708" s="20">
        <f>IFERROR(U1708/Z1708,"")</f>
        <v>0.93178655140855915</v>
      </c>
      <c r="AB1708" s="4" t="str">
        <f>IF(OR(N1708&lt;&gt;"REPORTED",U1708=""),"NOT_APPLICABLE",IF(OR(AA1708&lt;Unit_Value_Review_QC!$I$6,AA1708&gt;Unit_Value_Review_QC!$I$5),"REVIEW","WITHIN_BAND"))</f>
        <v>WITHIN_BAND</v>
      </c>
    </row>
    <row r="1709" spans="1:28">
      <c r="A1709" s="1" t="s">
        <v>2095</v>
      </c>
      <c r="B1709" s="6">
        <v>44743</v>
      </c>
      <c r="C1709" s="1">
        <v>202207</v>
      </c>
      <c r="D1709" s="1">
        <v>2022</v>
      </c>
      <c r="E1709" s="1">
        <v>7</v>
      </c>
      <c r="F1709" s="4" t="s">
        <v>271</v>
      </c>
      <c r="G1709" s="4" t="s">
        <v>273</v>
      </c>
      <c r="H1709" s="1">
        <v>690</v>
      </c>
      <c r="I1709" s="4" t="s">
        <v>319</v>
      </c>
      <c r="J1709" s="1" t="s">
        <v>320</v>
      </c>
      <c r="K1709" s="1" t="s">
        <v>383</v>
      </c>
      <c r="L1709" s="1">
        <v>3</v>
      </c>
      <c r="M1709" s="1">
        <v>1</v>
      </c>
      <c r="N1709" s="1" t="s">
        <v>384</v>
      </c>
      <c r="O1709" s="1" t="s">
        <v>385</v>
      </c>
      <c r="P1709" s="1">
        <v>0</v>
      </c>
      <c r="Q1709" s="8">
        <v>640466</v>
      </c>
      <c r="R1709" s="8">
        <v>26347</v>
      </c>
      <c r="S1709" s="8">
        <v>69364</v>
      </c>
      <c r="T1709" s="8" t="s">
        <v>386</v>
      </c>
      <c r="U1709" s="9">
        <f>IF(R1709&gt;0,Q1709/R1709,"")</f>
        <v>24.308877671082097</v>
      </c>
      <c r="V1709" s="10">
        <f>SUMIFS(fct_world_monthly!$J$2:$J$361,fct_world_monthly!$C$2:$C$361,C1709,fct_world_monthly!$F$2:$F$361,F1709)</f>
        <v>41557342</v>
      </c>
      <c r="W1709" s="11">
        <f>IF(V1709&gt;0,Q1709/V1709,"")</f>
        <v>1.5411620887591897E-2</v>
      </c>
      <c r="X1709" s="1" t="s">
        <v>232</v>
      </c>
      <c r="Y1709" s="1" t="s">
        <v>166</v>
      </c>
      <c r="Z1709" s="19">
        <f>IF(U1709="","",SUMIFS(Unit_Value_Review_QC!$K$10:$K$53,Unit_Value_Review_QC!$I$10:$I$53,"PARTNER|"&amp;F1709&amp;"|"&amp;I1709))</f>
        <v>24.149636282520802</v>
      </c>
      <c r="AA1709" s="20">
        <f>IFERROR(U1709/Z1709,"")</f>
        <v>1.0065939456271047</v>
      </c>
      <c r="AB1709" s="4" t="str">
        <f>IF(OR(N1709&lt;&gt;"REPORTED",U1709=""),"NOT_APPLICABLE",IF(OR(AA1709&lt;Unit_Value_Review_QC!$I$6,AA1709&gt;Unit_Value_Review_QC!$I$5),"REVIEW","WITHIN_BAND"))</f>
        <v>WITHIN_BAND</v>
      </c>
    </row>
    <row r="1710" spans="1:28">
      <c r="A1710" s="1" t="s">
        <v>2096</v>
      </c>
      <c r="B1710" s="6">
        <v>44743</v>
      </c>
      <c r="C1710" s="1">
        <v>202207</v>
      </c>
      <c r="D1710" s="1">
        <v>2022</v>
      </c>
      <c r="E1710" s="1">
        <v>7</v>
      </c>
      <c r="F1710" s="4" t="s">
        <v>271</v>
      </c>
      <c r="G1710" s="4" t="s">
        <v>273</v>
      </c>
      <c r="H1710" s="1">
        <v>696</v>
      </c>
      <c r="I1710" s="4" t="s">
        <v>322</v>
      </c>
      <c r="J1710" s="1" t="s">
        <v>323</v>
      </c>
      <c r="K1710" s="1" t="s">
        <v>383</v>
      </c>
      <c r="L1710" s="1">
        <v>3</v>
      </c>
      <c r="M1710" s="1">
        <v>1</v>
      </c>
      <c r="N1710" s="1" t="s">
        <v>384</v>
      </c>
      <c r="O1710" s="1" t="s">
        <v>385</v>
      </c>
      <c r="P1710" s="1">
        <v>0</v>
      </c>
      <c r="Q1710" s="8">
        <v>62690</v>
      </c>
      <c r="R1710" s="8">
        <v>2800</v>
      </c>
      <c r="S1710" s="8">
        <v>8108</v>
      </c>
      <c r="T1710" s="8" t="s">
        <v>386</v>
      </c>
      <c r="U1710" s="9">
        <f>IF(R1710&gt;0,Q1710/R1710,"")</f>
        <v>22.389285714285716</v>
      </c>
      <c r="V1710" s="10">
        <f>SUMIFS(fct_world_monthly!$J$2:$J$361,fct_world_monthly!$C$2:$C$361,C1710,fct_world_monthly!$F$2:$F$361,F1710)</f>
        <v>41557342</v>
      </c>
      <c r="W1710" s="11">
        <f>IF(V1710&gt;0,Q1710/V1710,"")</f>
        <v>1.5085180375588026E-3</v>
      </c>
      <c r="X1710" s="1" t="s">
        <v>232</v>
      </c>
      <c r="Y1710" s="1" t="s">
        <v>166</v>
      </c>
      <c r="Z1710" s="19">
        <f>IF(U1710="","",SUMIFS(Unit_Value_Review_QC!$K$10:$K$53,Unit_Value_Review_QC!$I$10:$I$53,"PARTNER|"&amp;F1710&amp;"|"&amp;I1710))</f>
        <v>19.130986055641273</v>
      </c>
      <c r="AA1710" s="20">
        <f>IFERROR(U1710/Z1710,"")</f>
        <v>1.1703153015306103</v>
      </c>
      <c r="AB1710" s="4" t="str">
        <f>IF(OR(N1710&lt;&gt;"REPORTED",U1710=""),"NOT_APPLICABLE",IF(OR(AA1710&lt;Unit_Value_Review_QC!$I$6,AA1710&gt;Unit_Value_Review_QC!$I$5),"REVIEW","WITHIN_BAND"))</f>
        <v>WITHIN_BAND</v>
      </c>
    </row>
    <row r="1711" spans="1:28">
      <c r="A1711" s="1" t="s">
        <v>2097</v>
      </c>
      <c r="B1711" s="6">
        <v>44743</v>
      </c>
      <c r="C1711" s="1">
        <v>202207</v>
      </c>
      <c r="D1711" s="1">
        <v>2022</v>
      </c>
      <c r="E1711" s="1">
        <v>7</v>
      </c>
      <c r="F1711" s="4" t="s">
        <v>271</v>
      </c>
      <c r="G1711" s="4" t="s">
        <v>273</v>
      </c>
      <c r="H1711" s="1">
        <v>720</v>
      </c>
      <c r="I1711" s="4" t="s">
        <v>325</v>
      </c>
      <c r="J1711" s="1" t="s">
        <v>326</v>
      </c>
      <c r="K1711" s="1" t="s">
        <v>383</v>
      </c>
      <c r="L1711" s="1">
        <v>3</v>
      </c>
      <c r="M1711" s="1">
        <v>1</v>
      </c>
      <c r="N1711" s="1" t="s">
        <v>384</v>
      </c>
      <c r="O1711" s="1" t="s">
        <v>385</v>
      </c>
      <c r="P1711" s="1">
        <v>0</v>
      </c>
      <c r="Q1711" s="8">
        <v>10809691</v>
      </c>
      <c r="R1711" s="8">
        <v>364631</v>
      </c>
      <c r="S1711" s="8">
        <v>1081086</v>
      </c>
      <c r="T1711" s="8" t="s">
        <v>386</v>
      </c>
      <c r="U1711" s="9">
        <f>IF(R1711&gt;0,Q1711/R1711,"")</f>
        <v>29.645562225921548</v>
      </c>
      <c r="V1711" s="10">
        <f>SUMIFS(fct_world_monthly!$J$2:$J$361,fct_world_monthly!$C$2:$C$361,C1711,fct_world_monthly!$F$2:$F$361,F1711)</f>
        <v>41557342</v>
      </c>
      <c r="W1711" s="11">
        <f>IF(V1711&gt;0,Q1711/V1711,"")</f>
        <v>0.26011507184458527</v>
      </c>
      <c r="X1711" s="1" t="s">
        <v>232</v>
      </c>
      <c r="Y1711" s="1" t="s">
        <v>166</v>
      </c>
      <c r="Z1711" s="19">
        <f>IF(U1711="","",SUMIFS(Unit_Value_Review_QC!$K$10:$K$53,Unit_Value_Review_QC!$I$10:$I$53,"PARTNER|"&amp;F1711&amp;"|"&amp;I1711))</f>
        <v>27.635683246354834</v>
      </c>
      <c r="AA1711" s="20">
        <f>IFERROR(U1711/Z1711,"")</f>
        <v>1.0727276746389767</v>
      </c>
      <c r="AB1711" s="4" t="str">
        <f>IF(OR(N1711&lt;&gt;"REPORTED",U1711=""),"NOT_APPLICABLE",IF(OR(AA1711&lt;Unit_Value_Review_QC!$I$6,AA1711&gt;Unit_Value_Review_QC!$I$5),"REVIEW","WITHIN_BAND"))</f>
        <v>WITHIN_BAND</v>
      </c>
    </row>
    <row r="1712" spans="1:28">
      <c r="A1712" s="1" t="s">
        <v>2098</v>
      </c>
      <c r="B1712" s="6">
        <v>44743</v>
      </c>
      <c r="C1712" s="1">
        <v>202207</v>
      </c>
      <c r="D1712" s="1">
        <v>2022</v>
      </c>
      <c r="E1712" s="1">
        <v>7</v>
      </c>
      <c r="F1712" s="4" t="s">
        <v>278</v>
      </c>
      <c r="G1712" s="4" t="s">
        <v>279</v>
      </c>
      <c r="H1712" s="1">
        <v>52</v>
      </c>
      <c r="I1712" s="4" t="s">
        <v>296</v>
      </c>
      <c r="J1712" s="1" t="s">
        <v>297</v>
      </c>
      <c r="K1712" s="1" t="s">
        <v>383</v>
      </c>
      <c r="L1712" s="1">
        <v>3</v>
      </c>
      <c r="M1712" s="1">
        <v>1</v>
      </c>
      <c r="N1712" s="1" t="s">
        <v>384</v>
      </c>
      <c r="O1712" s="1" t="s">
        <v>385</v>
      </c>
      <c r="P1712" s="1">
        <v>0</v>
      </c>
      <c r="Q1712" s="8">
        <v>2133063</v>
      </c>
      <c r="R1712" s="8">
        <v>62005</v>
      </c>
      <c r="S1712" s="8">
        <v>220136</v>
      </c>
      <c r="T1712" s="8" t="s">
        <v>386</v>
      </c>
      <c r="U1712" s="9">
        <f>IF(R1712&gt;0,Q1712/R1712,"")</f>
        <v>34.401467623578746</v>
      </c>
      <c r="V1712" s="10">
        <f>SUMIFS(fct_world_monthly!$J$2:$J$361,fct_world_monthly!$C$2:$C$361,C1712,fct_world_monthly!$F$2:$F$361,F1712)</f>
        <v>31219639</v>
      </c>
      <c r="W1712" s="11">
        <f>IF(V1712&gt;0,Q1712/V1712,"")</f>
        <v>6.8324396704266821E-2</v>
      </c>
      <c r="X1712" s="1" t="s">
        <v>232</v>
      </c>
      <c r="Y1712" s="1" t="s">
        <v>166</v>
      </c>
      <c r="Z1712" s="19">
        <f>IF(U1712="","",SUMIFS(Unit_Value_Review_QC!$K$10:$K$53,Unit_Value_Review_QC!$I$10:$I$53,"PARTNER|"&amp;F1712&amp;"|"&amp;I1712))</f>
        <v>35.036766549381447</v>
      </c>
      <c r="AA1712" s="20">
        <f>IFERROR(U1712/Z1712,"")</f>
        <v>0.98186764966146922</v>
      </c>
      <c r="AB1712" s="4" t="str">
        <f>IF(OR(N1712&lt;&gt;"REPORTED",U1712=""),"NOT_APPLICABLE",IF(OR(AA1712&lt;Unit_Value_Review_QC!$I$6,AA1712&gt;Unit_Value_Review_QC!$I$5),"REVIEW","WITHIN_BAND"))</f>
        <v>WITHIN_BAND</v>
      </c>
    </row>
    <row r="1713" spans="1:28">
      <c r="A1713" s="1" t="s">
        <v>2099</v>
      </c>
      <c r="B1713" s="6">
        <v>44743</v>
      </c>
      <c r="C1713" s="1">
        <v>202207</v>
      </c>
      <c r="D1713" s="1">
        <v>2022</v>
      </c>
      <c r="E1713" s="1">
        <v>7</v>
      </c>
      <c r="F1713" s="4" t="s">
        <v>278</v>
      </c>
      <c r="G1713" s="4" t="s">
        <v>279</v>
      </c>
      <c r="H1713" s="1">
        <v>204</v>
      </c>
      <c r="I1713" s="4" t="s">
        <v>301</v>
      </c>
      <c r="J1713" s="1" t="s">
        <v>302</v>
      </c>
      <c r="K1713" s="1" t="s">
        <v>383</v>
      </c>
      <c r="L1713" s="1">
        <v>3</v>
      </c>
      <c r="M1713" s="1">
        <v>1</v>
      </c>
      <c r="N1713" s="1" t="s">
        <v>384</v>
      </c>
      <c r="O1713" s="1" t="s">
        <v>385</v>
      </c>
      <c r="P1713" s="1">
        <v>0</v>
      </c>
      <c r="Q1713" s="8">
        <v>346890</v>
      </c>
      <c r="R1713" s="8">
        <v>11811</v>
      </c>
      <c r="S1713" s="8">
        <v>32617</v>
      </c>
      <c r="T1713" s="8" t="s">
        <v>386</v>
      </c>
      <c r="U1713" s="9">
        <f>IF(R1713&gt;0,Q1713/R1713,"")</f>
        <v>29.370078740157481</v>
      </c>
      <c r="V1713" s="10">
        <f>SUMIFS(fct_world_monthly!$J$2:$J$361,fct_world_monthly!$C$2:$C$361,C1713,fct_world_monthly!$F$2:$F$361,F1713)</f>
        <v>31219639</v>
      </c>
      <c r="W1713" s="11">
        <f>IF(V1713&gt;0,Q1713/V1713,"")</f>
        <v>1.1111275181625259E-2</v>
      </c>
      <c r="X1713" s="1" t="s">
        <v>232</v>
      </c>
      <c r="Y1713" s="1" t="s">
        <v>166</v>
      </c>
      <c r="Z1713" s="19">
        <f>IF(U1713="","",SUMIFS(Unit_Value_Review_QC!$K$10:$K$53,Unit_Value_Review_QC!$I$10:$I$53,"PARTNER|"&amp;F1713&amp;"|"&amp;I1713))</f>
        <v>33.195880622110131</v>
      </c>
      <c r="AA1713" s="20">
        <f>IFERROR(U1713/Z1713,"")</f>
        <v>0.88475070369410613</v>
      </c>
      <c r="AB1713" s="4" t="str">
        <f>IF(OR(N1713&lt;&gt;"REPORTED",U1713=""),"NOT_APPLICABLE",IF(OR(AA1713&lt;Unit_Value_Review_QC!$I$6,AA1713&gt;Unit_Value_Review_QC!$I$5),"REVIEW","WITHIN_BAND"))</f>
        <v>WITHIN_BAND</v>
      </c>
    </row>
    <row r="1714" spans="1:28">
      <c r="A1714" s="1" t="s">
        <v>2100</v>
      </c>
      <c r="B1714" s="6">
        <v>44743</v>
      </c>
      <c r="C1714" s="1">
        <v>202207</v>
      </c>
      <c r="D1714" s="1">
        <v>2022</v>
      </c>
      <c r="E1714" s="1">
        <v>7</v>
      </c>
      <c r="F1714" s="4" t="s">
        <v>278</v>
      </c>
      <c r="G1714" s="4" t="s">
        <v>279</v>
      </c>
      <c r="H1714" s="1">
        <v>662</v>
      </c>
      <c r="I1714" s="4" t="s">
        <v>304</v>
      </c>
      <c r="J1714" s="1" t="s">
        <v>305</v>
      </c>
      <c r="K1714" s="1" t="s">
        <v>383</v>
      </c>
      <c r="L1714" s="1">
        <v>3</v>
      </c>
      <c r="M1714" s="1">
        <v>1</v>
      </c>
      <c r="N1714" s="1" t="s">
        <v>384</v>
      </c>
      <c r="O1714" s="1" t="s">
        <v>385</v>
      </c>
      <c r="P1714" s="1">
        <v>0</v>
      </c>
      <c r="Q1714" s="8">
        <v>34977</v>
      </c>
      <c r="R1714" s="8">
        <v>5635</v>
      </c>
      <c r="S1714" s="8">
        <v>23904</v>
      </c>
      <c r="T1714" s="8" t="s">
        <v>386</v>
      </c>
      <c r="U1714" s="9">
        <f>IF(R1714&gt;0,Q1714/R1714,"")</f>
        <v>6.2070984915705409</v>
      </c>
      <c r="V1714" s="10">
        <f>SUMIFS(fct_world_monthly!$J$2:$J$361,fct_world_monthly!$C$2:$C$361,C1714,fct_world_monthly!$F$2:$F$361,F1714)</f>
        <v>31219639</v>
      </c>
      <c r="W1714" s="11">
        <f>IF(V1714&gt;0,Q1714/V1714,"")</f>
        <v>1.1203524806933226E-3</v>
      </c>
      <c r="X1714" s="1" t="s">
        <v>232</v>
      </c>
      <c r="Y1714" s="1" t="s">
        <v>166</v>
      </c>
      <c r="Z1714" s="19">
        <f>IF(U1714="","",SUMIFS(Unit_Value_Review_QC!$K$10:$K$53,Unit_Value_Review_QC!$I$10:$I$53,"PARTNER|"&amp;F1714&amp;"|"&amp;I1714))</f>
        <v>11.552282298889692</v>
      </c>
      <c r="AA1714" s="20">
        <f>IFERROR(U1714/Z1714,"")</f>
        <v>0.53730495247394661</v>
      </c>
      <c r="AB1714" s="4" t="str">
        <f>IF(OR(N1714&lt;&gt;"REPORTED",U1714=""),"NOT_APPLICABLE",IF(OR(AA1714&lt;Unit_Value_Review_QC!$I$6,AA1714&gt;Unit_Value_Review_QC!$I$5),"REVIEW","WITHIN_BAND"))</f>
        <v>WITHIN_BAND</v>
      </c>
    </row>
    <row r="1715" spans="1:28">
      <c r="A1715" s="1" t="s">
        <v>2101</v>
      </c>
      <c r="B1715" s="6">
        <v>44743</v>
      </c>
      <c r="C1715" s="1">
        <v>202207</v>
      </c>
      <c r="D1715" s="1">
        <v>2022</v>
      </c>
      <c r="E1715" s="1">
        <v>7</v>
      </c>
      <c r="F1715" s="4" t="s">
        <v>278</v>
      </c>
      <c r="G1715" s="4" t="s">
        <v>279</v>
      </c>
      <c r="H1715" s="1">
        <v>664</v>
      </c>
      <c r="I1715" s="4" t="s">
        <v>307</v>
      </c>
      <c r="J1715" s="1" t="s">
        <v>308</v>
      </c>
      <c r="K1715" s="1" t="s">
        <v>383</v>
      </c>
      <c r="L1715" s="1">
        <v>3</v>
      </c>
      <c r="M1715" s="1">
        <v>1</v>
      </c>
      <c r="N1715" s="1" t="s">
        <v>384</v>
      </c>
      <c r="O1715" s="1" t="s">
        <v>385</v>
      </c>
      <c r="P1715" s="1">
        <v>0</v>
      </c>
      <c r="Q1715" s="8">
        <v>3160212</v>
      </c>
      <c r="R1715" s="8">
        <v>149200</v>
      </c>
      <c r="S1715" s="8">
        <v>461187</v>
      </c>
      <c r="T1715" s="8" t="s">
        <v>386</v>
      </c>
      <c r="U1715" s="9">
        <f>IF(R1715&gt;0,Q1715/R1715,"")</f>
        <v>21.181045576407506</v>
      </c>
      <c r="V1715" s="10">
        <f>SUMIFS(fct_world_monthly!$J$2:$J$361,fct_world_monthly!$C$2:$C$361,C1715,fct_world_monthly!$F$2:$F$361,F1715)</f>
        <v>31219639</v>
      </c>
      <c r="W1715" s="11">
        <f>IF(V1715&gt;0,Q1715/V1715,"")</f>
        <v>0.10122512947699364</v>
      </c>
      <c r="X1715" s="1" t="s">
        <v>232</v>
      </c>
      <c r="Y1715" s="1" t="s">
        <v>166</v>
      </c>
      <c r="Z1715" s="19">
        <f>IF(U1715="","",SUMIFS(Unit_Value_Review_QC!$K$10:$K$53,Unit_Value_Review_QC!$I$10:$I$53,"PARTNER|"&amp;F1715&amp;"|"&amp;I1715))</f>
        <v>20.753901094655859</v>
      </c>
      <c r="AA1715" s="20">
        <f>IFERROR(U1715/Z1715,"")</f>
        <v>1.020581406830624</v>
      </c>
      <c r="AB1715" s="4" t="str">
        <f>IF(OR(N1715&lt;&gt;"REPORTED",U1715=""),"NOT_APPLICABLE",IF(OR(AA1715&lt;Unit_Value_Review_QC!$I$6,AA1715&gt;Unit_Value_Review_QC!$I$5),"REVIEW","WITHIN_BAND"))</f>
        <v>WITHIN_BAND</v>
      </c>
    </row>
    <row r="1716" spans="1:28">
      <c r="A1716" s="1" t="s">
        <v>2102</v>
      </c>
      <c r="B1716" s="6">
        <v>44743</v>
      </c>
      <c r="C1716" s="1">
        <v>202207</v>
      </c>
      <c r="D1716" s="1">
        <v>2022</v>
      </c>
      <c r="E1716" s="1">
        <v>7</v>
      </c>
      <c r="F1716" s="4" t="s">
        <v>278</v>
      </c>
      <c r="G1716" s="4" t="s">
        <v>279</v>
      </c>
      <c r="H1716" s="1">
        <v>666</v>
      </c>
      <c r="I1716" s="4" t="s">
        <v>310</v>
      </c>
      <c r="J1716" s="1" t="s">
        <v>311</v>
      </c>
      <c r="K1716" s="1" t="s">
        <v>383</v>
      </c>
      <c r="L1716" s="1">
        <v>3</v>
      </c>
      <c r="M1716" s="1">
        <v>1</v>
      </c>
      <c r="N1716" s="1" t="s">
        <v>384</v>
      </c>
      <c r="O1716" s="1" t="s">
        <v>385</v>
      </c>
      <c r="P1716" s="1">
        <v>0</v>
      </c>
      <c r="Q1716" s="8">
        <v>8510135</v>
      </c>
      <c r="R1716" s="8">
        <v>471315</v>
      </c>
      <c r="S1716" s="8">
        <v>1708632</v>
      </c>
      <c r="T1716" s="8" t="s">
        <v>386</v>
      </c>
      <c r="U1716" s="9">
        <f>IF(R1716&gt;0,Q1716/R1716,"")</f>
        <v>18.056151406172091</v>
      </c>
      <c r="V1716" s="10">
        <f>SUMIFS(fct_world_monthly!$J$2:$J$361,fct_world_monthly!$C$2:$C$361,C1716,fct_world_monthly!$F$2:$F$361,F1716)</f>
        <v>31219639</v>
      </c>
      <c r="W1716" s="11">
        <f>IF(V1716&gt;0,Q1716/V1716,"")</f>
        <v>0.27258915453826998</v>
      </c>
      <c r="X1716" s="1" t="s">
        <v>232</v>
      </c>
      <c r="Y1716" s="1" t="s">
        <v>166</v>
      </c>
      <c r="Z1716" s="19">
        <f>IF(U1716="","",SUMIFS(Unit_Value_Review_QC!$K$10:$K$53,Unit_Value_Review_QC!$I$10:$I$53,"PARTNER|"&amp;F1716&amp;"|"&amp;I1716))</f>
        <v>16.653214733323903</v>
      </c>
      <c r="AA1716" s="20">
        <f>IFERROR(U1716/Z1716,"")</f>
        <v>1.0842441952087991</v>
      </c>
      <c r="AB1716" s="4" t="str">
        <f>IF(OR(N1716&lt;&gt;"REPORTED",U1716=""),"NOT_APPLICABLE",IF(OR(AA1716&lt;Unit_Value_Review_QC!$I$6,AA1716&gt;Unit_Value_Review_QC!$I$5),"REVIEW","WITHIN_BAND"))</f>
        <v>WITHIN_BAND</v>
      </c>
    </row>
    <row r="1717" spans="1:28">
      <c r="A1717" s="1" t="s">
        <v>2103</v>
      </c>
      <c r="B1717" s="6">
        <v>44743</v>
      </c>
      <c r="C1717" s="1">
        <v>202207</v>
      </c>
      <c r="D1717" s="1">
        <v>2022</v>
      </c>
      <c r="E1717" s="1">
        <v>7</v>
      </c>
      <c r="F1717" s="4" t="s">
        <v>278</v>
      </c>
      <c r="G1717" s="4" t="s">
        <v>279</v>
      </c>
      <c r="H1717" s="1">
        <v>669</v>
      </c>
      <c r="I1717" s="4" t="s">
        <v>313</v>
      </c>
      <c r="J1717" s="1" t="s">
        <v>314</v>
      </c>
      <c r="K1717" s="1" t="s">
        <v>383</v>
      </c>
      <c r="L1717" s="1">
        <v>3</v>
      </c>
      <c r="M1717" s="1">
        <v>1</v>
      </c>
      <c r="N1717" s="1" t="s">
        <v>384</v>
      </c>
      <c r="O1717" s="1" t="s">
        <v>385</v>
      </c>
      <c r="P1717" s="1">
        <v>0</v>
      </c>
      <c r="Q1717" s="8">
        <v>93908</v>
      </c>
      <c r="R1717" s="8">
        <v>4694</v>
      </c>
      <c r="S1717" s="8">
        <v>11703</v>
      </c>
      <c r="T1717" s="8" t="s">
        <v>386</v>
      </c>
      <c r="U1717" s="9">
        <f>IF(R1717&gt;0,Q1717/R1717,"")</f>
        <v>20.005965061780998</v>
      </c>
      <c r="V1717" s="10">
        <f>SUMIFS(fct_world_monthly!$J$2:$J$361,fct_world_monthly!$C$2:$C$361,C1717,fct_world_monthly!$F$2:$F$361,F1717)</f>
        <v>31219639</v>
      </c>
      <c r="W1717" s="11">
        <f>IF(V1717&gt;0,Q1717/V1717,"")</f>
        <v>3.0079784074377031E-3</v>
      </c>
      <c r="X1717" s="1" t="s">
        <v>232</v>
      </c>
      <c r="Y1717" s="1" t="s">
        <v>166</v>
      </c>
      <c r="Z1717" s="19">
        <f>IF(U1717="","",SUMIFS(Unit_Value_Review_QC!$K$10:$K$53,Unit_Value_Review_QC!$I$10:$I$53,"PARTNER|"&amp;F1717&amp;"|"&amp;I1717))</f>
        <v>20.668787815742178</v>
      </c>
      <c r="AA1717" s="20">
        <f>IFERROR(U1717/Z1717,"")</f>
        <v>0.96793122267884779</v>
      </c>
      <c r="AB1717" s="4" t="str">
        <f>IF(OR(N1717&lt;&gt;"REPORTED",U1717=""),"NOT_APPLICABLE",IF(OR(AA1717&lt;Unit_Value_Review_QC!$I$6,AA1717&gt;Unit_Value_Review_QC!$I$5),"REVIEW","WITHIN_BAND"))</f>
        <v>WITHIN_BAND</v>
      </c>
    </row>
    <row r="1718" spans="1:28">
      <c r="A1718" s="1" t="s">
        <v>2104</v>
      </c>
      <c r="B1718" s="6">
        <v>44743</v>
      </c>
      <c r="C1718" s="1">
        <v>202207</v>
      </c>
      <c r="D1718" s="1">
        <v>2022</v>
      </c>
      <c r="E1718" s="1">
        <v>7</v>
      </c>
      <c r="F1718" s="4" t="s">
        <v>278</v>
      </c>
      <c r="G1718" s="4" t="s">
        <v>279</v>
      </c>
      <c r="H1718" s="1">
        <v>676</v>
      </c>
      <c r="I1718" s="4" t="s">
        <v>316</v>
      </c>
      <c r="J1718" s="1" t="s">
        <v>317</v>
      </c>
      <c r="K1718" s="1" t="s">
        <v>383</v>
      </c>
      <c r="L1718" s="1">
        <v>3</v>
      </c>
      <c r="M1718" s="1">
        <v>1</v>
      </c>
      <c r="N1718" s="1" t="s">
        <v>384</v>
      </c>
      <c r="O1718" s="1" t="s">
        <v>385</v>
      </c>
      <c r="P1718" s="1">
        <v>0</v>
      </c>
      <c r="Q1718" s="8">
        <v>3155</v>
      </c>
      <c r="R1718" s="8">
        <v>118</v>
      </c>
      <c r="S1718" s="8">
        <v>552</v>
      </c>
      <c r="T1718" s="8" t="s">
        <v>386</v>
      </c>
      <c r="U1718" s="9">
        <f>IF(R1718&gt;0,Q1718/R1718,"")</f>
        <v>26.737288135593221</v>
      </c>
      <c r="V1718" s="10">
        <f>SUMIFS(fct_world_monthly!$J$2:$J$361,fct_world_monthly!$C$2:$C$361,C1718,fct_world_monthly!$F$2:$F$361,F1718)</f>
        <v>31219639</v>
      </c>
      <c r="W1718" s="11">
        <f>IF(V1718&gt;0,Q1718/V1718,"")</f>
        <v>1.0105818328008213E-4</v>
      </c>
      <c r="X1718" s="1" t="s">
        <v>232</v>
      </c>
      <c r="Y1718" s="1" t="s">
        <v>166</v>
      </c>
      <c r="Z1718" s="19">
        <f>IF(U1718="","",SUMIFS(Unit_Value_Review_QC!$K$10:$K$53,Unit_Value_Review_QC!$I$10:$I$53,"PARTNER|"&amp;F1718&amp;"|"&amp;I1718))</f>
        <v>22.71683967704729</v>
      </c>
      <c r="AA1718" s="20">
        <f>IFERROR(U1718/Z1718,"")</f>
        <v>1.1769809760381469</v>
      </c>
      <c r="AB1718" s="4" t="str">
        <f>IF(OR(N1718&lt;&gt;"REPORTED",U1718=""),"NOT_APPLICABLE",IF(OR(AA1718&lt;Unit_Value_Review_QC!$I$6,AA1718&gt;Unit_Value_Review_QC!$I$5),"REVIEW","WITHIN_BAND"))</f>
        <v>WITHIN_BAND</v>
      </c>
    </row>
    <row r="1719" spans="1:28">
      <c r="A1719" s="1" t="s">
        <v>2105</v>
      </c>
      <c r="B1719" s="6">
        <v>44743</v>
      </c>
      <c r="C1719" s="1">
        <v>202207</v>
      </c>
      <c r="D1719" s="1">
        <v>2022</v>
      </c>
      <c r="E1719" s="1">
        <v>7</v>
      </c>
      <c r="F1719" s="4" t="s">
        <v>278</v>
      </c>
      <c r="G1719" s="4" t="s">
        <v>279</v>
      </c>
      <c r="H1719" s="1">
        <v>690</v>
      </c>
      <c r="I1719" s="4" t="s">
        <v>319</v>
      </c>
      <c r="J1719" s="1" t="s">
        <v>320</v>
      </c>
      <c r="K1719" s="1" t="s">
        <v>383</v>
      </c>
      <c r="L1719" s="1">
        <v>3</v>
      </c>
      <c r="M1719" s="1">
        <v>1</v>
      </c>
      <c r="N1719" s="1" t="s">
        <v>384</v>
      </c>
      <c r="O1719" s="1" t="s">
        <v>385</v>
      </c>
      <c r="P1719" s="1">
        <v>0</v>
      </c>
      <c r="Q1719" s="8">
        <v>2162825</v>
      </c>
      <c r="R1719" s="8">
        <v>72601</v>
      </c>
      <c r="S1719" s="8">
        <v>213294</v>
      </c>
      <c r="T1719" s="8" t="s">
        <v>386</v>
      </c>
      <c r="U1719" s="9">
        <f>IF(R1719&gt;0,Q1719/R1719,"")</f>
        <v>29.790567623035496</v>
      </c>
      <c r="V1719" s="10">
        <f>SUMIFS(fct_world_monthly!$J$2:$J$361,fct_world_monthly!$C$2:$C$361,C1719,fct_world_monthly!$F$2:$F$361,F1719)</f>
        <v>31219639</v>
      </c>
      <c r="W1719" s="11">
        <f>IF(V1719&gt;0,Q1719/V1719,"")</f>
        <v>6.9277706894688942E-2</v>
      </c>
      <c r="X1719" s="1" t="s">
        <v>232</v>
      </c>
      <c r="Y1719" s="1" t="s">
        <v>166</v>
      </c>
      <c r="Z1719" s="19">
        <f>IF(U1719="","",SUMIFS(Unit_Value_Review_QC!$K$10:$K$53,Unit_Value_Review_QC!$I$10:$I$53,"PARTNER|"&amp;F1719&amp;"|"&amp;I1719))</f>
        <v>28.158453665195097</v>
      </c>
      <c r="AA1719" s="20">
        <f>IFERROR(U1719/Z1719,"")</f>
        <v>1.057961775076369</v>
      </c>
      <c r="AB1719" s="4" t="str">
        <f>IF(OR(N1719&lt;&gt;"REPORTED",U1719=""),"NOT_APPLICABLE",IF(OR(AA1719&lt;Unit_Value_Review_QC!$I$6,AA1719&gt;Unit_Value_Review_QC!$I$5),"REVIEW","WITHIN_BAND"))</f>
        <v>WITHIN_BAND</v>
      </c>
    </row>
    <row r="1720" spans="1:28">
      <c r="A1720" s="1" t="s">
        <v>2106</v>
      </c>
      <c r="B1720" s="6">
        <v>44743</v>
      </c>
      <c r="C1720" s="1">
        <v>202207</v>
      </c>
      <c r="D1720" s="1">
        <v>2022</v>
      </c>
      <c r="E1720" s="1">
        <v>7</v>
      </c>
      <c r="F1720" s="4" t="s">
        <v>278</v>
      </c>
      <c r="G1720" s="4" t="s">
        <v>279</v>
      </c>
      <c r="H1720" s="1">
        <v>696</v>
      </c>
      <c r="I1720" s="4" t="s">
        <v>322</v>
      </c>
      <c r="J1720" s="1" t="s">
        <v>323</v>
      </c>
      <c r="K1720" s="1" t="s">
        <v>383</v>
      </c>
      <c r="L1720" s="1">
        <v>3</v>
      </c>
      <c r="M1720" s="1">
        <v>1</v>
      </c>
      <c r="N1720" s="1" t="s">
        <v>384</v>
      </c>
      <c r="O1720" s="1" t="s">
        <v>385</v>
      </c>
      <c r="P1720" s="1">
        <v>0</v>
      </c>
      <c r="Q1720" s="8">
        <v>811573</v>
      </c>
      <c r="R1720" s="8">
        <v>23981</v>
      </c>
      <c r="S1720" s="8">
        <v>73253</v>
      </c>
      <c r="T1720" s="8" t="s">
        <v>386</v>
      </c>
      <c r="U1720" s="9">
        <f>IF(R1720&gt;0,Q1720/R1720,"")</f>
        <v>33.842333514031942</v>
      </c>
      <c r="V1720" s="10">
        <f>SUMIFS(fct_world_monthly!$J$2:$J$361,fct_world_monthly!$C$2:$C$361,C1720,fct_world_monthly!$F$2:$F$361,F1720)</f>
        <v>31219639</v>
      </c>
      <c r="W1720" s="11">
        <f>IF(V1720&gt;0,Q1720/V1720,"")</f>
        <v>2.5995592069466274E-2</v>
      </c>
      <c r="X1720" s="1" t="s">
        <v>232</v>
      </c>
      <c r="Y1720" s="1" t="s">
        <v>166</v>
      </c>
      <c r="Z1720" s="19">
        <f>IF(U1720="","",SUMIFS(Unit_Value_Review_QC!$K$10:$K$53,Unit_Value_Review_QC!$I$10:$I$53,"PARTNER|"&amp;F1720&amp;"|"&amp;I1720))</f>
        <v>25.266638688646662</v>
      </c>
      <c r="AA1720" s="20">
        <f>IFERROR(U1720/Z1720,"")</f>
        <v>1.3394078227444908</v>
      </c>
      <c r="AB1720" s="4" t="str">
        <f>IF(OR(N1720&lt;&gt;"REPORTED",U1720=""),"NOT_APPLICABLE",IF(OR(AA1720&lt;Unit_Value_Review_QC!$I$6,AA1720&gt;Unit_Value_Review_QC!$I$5),"REVIEW","WITHIN_BAND"))</f>
        <v>WITHIN_BAND</v>
      </c>
    </row>
    <row r="1721" spans="1:28">
      <c r="A1721" s="1" t="s">
        <v>2107</v>
      </c>
      <c r="B1721" s="6">
        <v>44743</v>
      </c>
      <c r="C1721" s="1">
        <v>202207</v>
      </c>
      <c r="D1721" s="1">
        <v>2022</v>
      </c>
      <c r="E1721" s="1">
        <v>7</v>
      </c>
      <c r="F1721" s="4" t="s">
        <v>278</v>
      </c>
      <c r="G1721" s="4" t="s">
        <v>279</v>
      </c>
      <c r="H1721" s="1">
        <v>720</v>
      </c>
      <c r="I1721" s="4" t="s">
        <v>325</v>
      </c>
      <c r="J1721" s="1" t="s">
        <v>326</v>
      </c>
      <c r="K1721" s="1" t="s">
        <v>383</v>
      </c>
      <c r="L1721" s="1">
        <v>3</v>
      </c>
      <c r="M1721" s="1">
        <v>1</v>
      </c>
      <c r="N1721" s="1" t="s">
        <v>384</v>
      </c>
      <c r="O1721" s="1" t="s">
        <v>385</v>
      </c>
      <c r="P1721" s="1">
        <v>0</v>
      </c>
      <c r="Q1721" s="8">
        <v>3211518</v>
      </c>
      <c r="R1721" s="8">
        <v>105042</v>
      </c>
      <c r="S1721" s="8">
        <v>323398</v>
      </c>
      <c r="T1721" s="8" t="s">
        <v>386</v>
      </c>
      <c r="U1721" s="9">
        <f>IF(R1721&gt;0,Q1721/R1721,"")</f>
        <v>30.573656251785</v>
      </c>
      <c r="V1721" s="10">
        <f>SUMIFS(fct_world_monthly!$J$2:$J$361,fct_world_monthly!$C$2:$C$361,C1721,fct_world_monthly!$F$2:$F$361,F1721)</f>
        <v>31219639</v>
      </c>
      <c r="W1721" s="11">
        <f>IF(V1721&gt;0,Q1721/V1721,"")</f>
        <v>0.10286851811451118</v>
      </c>
      <c r="X1721" s="1" t="s">
        <v>232</v>
      </c>
      <c r="Y1721" s="1" t="s">
        <v>166</v>
      </c>
      <c r="Z1721" s="19">
        <f>IF(U1721="","",SUMIFS(Unit_Value_Review_QC!$K$10:$K$53,Unit_Value_Review_QC!$I$10:$I$53,"PARTNER|"&amp;F1721&amp;"|"&amp;I1721))</f>
        <v>23.211497613909994</v>
      </c>
      <c r="AA1721" s="20">
        <f>IFERROR(U1721/Z1721,"")</f>
        <v>1.3171772351932636</v>
      </c>
      <c r="AB1721" s="4" t="str">
        <f>IF(OR(N1721&lt;&gt;"REPORTED",U1721=""),"NOT_APPLICABLE",IF(OR(AA1721&lt;Unit_Value_Review_QC!$I$6,AA1721&gt;Unit_Value_Review_QC!$I$5),"REVIEW","WITHIN_BAND"))</f>
        <v>WITHIN_BAND</v>
      </c>
    </row>
    <row r="1722" spans="1:28">
      <c r="A1722" s="1" t="s">
        <v>2108</v>
      </c>
      <c r="B1722" s="6">
        <v>44774</v>
      </c>
      <c r="C1722" s="1">
        <v>202208</v>
      </c>
      <c r="D1722" s="1">
        <v>2022</v>
      </c>
      <c r="E1722" s="1">
        <v>8</v>
      </c>
      <c r="F1722" s="4" t="s">
        <v>256</v>
      </c>
      <c r="G1722" s="4" t="s">
        <v>258</v>
      </c>
      <c r="H1722" s="1">
        <v>52</v>
      </c>
      <c r="I1722" s="4" t="s">
        <v>296</v>
      </c>
      <c r="J1722" s="1" t="s">
        <v>297</v>
      </c>
      <c r="K1722" s="1" t="s">
        <v>383</v>
      </c>
      <c r="L1722" s="1">
        <v>3</v>
      </c>
      <c r="M1722" s="1">
        <v>1</v>
      </c>
      <c r="N1722" s="1" t="s">
        <v>384</v>
      </c>
      <c r="O1722" s="1" t="s">
        <v>385</v>
      </c>
      <c r="P1722" s="1">
        <v>0</v>
      </c>
      <c r="Q1722" s="8">
        <v>11367218</v>
      </c>
      <c r="R1722" s="8">
        <v>532368</v>
      </c>
      <c r="S1722" s="8">
        <v>2635724</v>
      </c>
      <c r="T1722" s="8" t="s">
        <v>386</v>
      </c>
      <c r="U1722" s="9">
        <f>IF(R1722&gt;0,Q1722/R1722,"")</f>
        <v>21.352181197968324</v>
      </c>
      <c r="V1722" s="10">
        <f>SUMIFS(fct_world_monthly!$J$2:$J$361,fct_world_monthly!$C$2:$C$361,C1722,fct_world_monthly!$F$2:$F$361,F1722)</f>
        <v>114452245</v>
      </c>
      <c r="W1722" s="11">
        <f>IF(V1722&gt;0,Q1722/V1722,"")</f>
        <v>9.9318436261342014E-2</v>
      </c>
      <c r="X1722" s="1" t="s">
        <v>232</v>
      </c>
      <c r="Y1722" s="1" t="s">
        <v>166</v>
      </c>
      <c r="Z1722" s="19">
        <f>IF(U1722="","",SUMIFS(Unit_Value_Review_QC!$K$10:$K$53,Unit_Value_Review_QC!$I$10:$I$53,"PARTNER|"&amp;F1722&amp;"|"&amp;I1722))</f>
        <v>20.461444760337919</v>
      </c>
      <c r="AA1722" s="20">
        <f>IFERROR(U1722/Z1722,"")</f>
        <v>1.0435324312658993</v>
      </c>
      <c r="AB1722" s="4" t="str">
        <f>IF(OR(N1722&lt;&gt;"REPORTED",U1722=""),"NOT_APPLICABLE",IF(OR(AA1722&lt;Unit_Value_Review_QC!$I$6,AA1722&gt;Unit_Value_Review_QC!$I$5),"REVIEW","WITHIN_BAND"))</f>
        <v>WITHIN_BAND</v>
      </c>
    </row>
    <row r="1723" spans="1:28">
      <c r="A1723" s="1" t="s">
        <v>2109</v>
      </c>
      <c r="B1723" s="6">
        <v>44774</v>
      </c>
      <c r="C1723" s="1">
        <v>202208</v>
      </c>
      <c r="D1723" s="1">
        <v>2022</v>
      </c>
      <c r="E1723" s="1">
        <v>8</v>
      </c>
      <c r="F1723" s="4" t="s">
        <v>256</v>
      </c>
      <c r="G1723" s="4" t="s">
        <v>258</v>
      </c>
      <c r="H1723" s="1">
        <v>204</v>
      </c>
      <c r="I1723" s="4" t="s">
        <v>301</v>
      </c>
      <c r="J1723" s="1" t="s">
        <v>302</v>
      </c>
      <c r="K1723" s="1" t="s">
        <v>383</v>
      </c>
      <c r="L1723" s="1">
        <v>3</v>
      </c>
      <c r="M1723" s="1">
        <v>1</v>
      </c>
      <c r="N1723" s="1" t="s">
        <v>384</v>
      </c>
      <c r="O1723" s="1" t="s">
        <v>385</v>
      </c>
      <c r="P1723" s="1">
        <v>0</v>
      </c>
      <c r="Q1723" s="8">
        <v>1005733</v>
      </c>
      <c r="R1723" s="8">
        <v>158965</v>
      </c>
      <c r="S1723" s="8">
        <v>1091668</v>
      </c>
      <c r="T1723" s="8" t="s">
        <v>386</v>
      </c>
      <c r="U1723" s="9">
        <f>IF(R1723&gt;0,Q1723/R1723,"")</f>
        <v>6.3267574623344762</v>
      </c>
      <c r="V1723" s="10">
        <f>SUMIFS(fct_world_monthly!$J$2:$J$361,fct_world_monthly!$C$2:$C$361,C1723,fct_world_monthly!$F$2:$F$361,F1723)</f>
        <v>114452245</v>
      </c>
      <c r="W1723" s="11">
        <f>IF(V1723&gt;0,Q1723/V1723,"")</f>
        <v>8.7873593043107188E-3</v>
      </c>
      <c r="X1723" s="1" t="s">
        <v>232</v>
      </c>
      <c r="Y1723" s="1" t="s">
        <v>166</v>
      </c>
      <c r="Z1723" s="19">
        <f>IF(U1723="","",SUMIFS(Unit_Value_Review_QC!$K$10:$K$53,Unit_Value_Review_QC!$I$10:$I$53,"PARTNER|"&amp;F1723&amp;"|"&amp;I1723))</f>
        <v>7.8392981154747989</v>
      </c>
      <c r="AA1723" s="20">
        <f>IFERROR(U1723/Z1723,"")</f>
        <v>0.80705662281747359</v>
      </c>
      <c r="AB1723" s="4" t="str">
        <f>IF(OR(N1723&lt;&gt;"REPORTED",U1723=""),"NOT_APPLICABLE",IF(OR(AA1723&lt;Unit_Value_Review_QC!$I$6,AA1723&gt;Unit_Value_Review_QC!$I$5),"REVIEW","WITHIN_BAND"))</f>
        <v>WITHIN_BAND</v>
      </c>
    </row>
    <row r="1724" spans="1:28">
      <c r="A1724" s="1" t="s">
        <v>2110</v>
      </c>
      <c r="B1724" s="6">
        <v>44774</v>
      </c>
      <c r="C1724" s="1">
        <v>202208</v>
      </c>
      <c r="D1724" s="1">
        <v>2022</v>
      </c>
      <c r="E1724" s="1">
        <v>8</v>
      </c>
      <c r="F1724" s="4" t="s">
        <v>256</v>
      </c>
      <c r="G1724" s="4" t="s">
        <v>258</v>
      </c>
      <c r="H1724" s="1">
        <v>662</v>
      </c>
      <c r="I1724" s="4" t="s">
        <v>304</v>
      </c>
      <c r="J1724" s="1" t="s">
        <v>305</v>
      </c>
      <c r="K1724" s="1" t="s">
        <v>383</v>
      </c>
      <c r="L1724" s="1">
        <v>3</v>
      </c>
      <c r="M1724" s="1">
        <v>1</v>
      </c>
      <c r="N1724" s="1" t="s">
        <v>384</v>
      </c>
      <c r="O1724" s="1" t="s">
        <v>385</v>
      </c>
      <c r="P1724" s="1">
        <v>0</v>
      </c>
      <c r="Q1724" s="8">
        <v>3322665</v>
      </c>
      <c r="R1724" s="8">
        <v>309751</v>
      </c>
      <c r="S1724" s="8">
        <v>1030522</v>
      </c>
      <c r="T1724" s="8" t="s">
        <v>386</v>
      </c>
      <c r="U1724" s="9">
        <f>IF(R1724&gt;0,Q1724/R1724,"")</f>
        <v>10.726890308667285</v>
      </c>
      <c r="V1724" s="10">
        <f>SUMIFS(fct_world_monthly!$J$2:$J$361,fct_world_monthly!$C$2:$C$361,C1724,fct_world_monthly!$F$2:$F$361,F1724)</f>
        <v>114452245</v>
      </c>
      <c r="W1724" s="11">
        <f>IF(V1724&gt;0,Q1724/V1724,"")</f>
        <v>2.9031016385917114E-2</v>
      </c>
      <c r="X1724" s="1" t="s">
        <v>232</v>
      </c>
      <c r="Y1724" s="1" t="s">
        <v>166</v>
      </c>
      <c r="Z1724" s="19">
        <f>IF(U1724="","",SUMIFS(Unit_Value_Review_QC!$K$10:$K$53,Unit_Value_Review_QC!$I$10:$I$53,"PARTNER|"&amp;F1724&amp;"|"&amp;I1724))</f>
        <v>10.235891461787936</v>
      </c>
      <c r="AA1724" s="20">
        <f>IFERROR(U1724/Z1724,"")</f>
        <v>1.0479683522155661</v>
      </c>
      <c r="AB1724" s="4" t="str">
        <f>IF(OR(N1724&lt;&gt;"REPORTED",U1724=""),"NOT_APPLICABLE",IF(OR(AA1724&lt;Unit_Value_Review_QC!$I$6,AA1724&gt;Unit_Value_Review_QC!$I$5),"REVIEW","WITHIN_BAND"))</f>
        <v>WITHIN_BAND</v>
      </c>
    </row>
    <row r="1725" spans="1:28">
      <c r="A1725" s="1" t="s">
        <v>2111</v>
      </c>
      <c r="B1725" s="6">
        <v>44774</v>
      </c>
      <c r="C1725" s="1">
        <v>202208</v>
      </c>
      <c r="D1725" s="1">
        <v>2022</v>
      </c>
      <c r="E1725" s="1">
        <v>8</v>
      </c>
      <c r="F1725" s="4" t="s">
        <v>256</v>
      </c>
      <c r="G1725" s="4" t="s">
        <v>258</v>
      </c>
      <c r="H1725" s="1">
        <v>664</v>
      </c>
      <c r="I1725" s="4" t="s">
        <v>307</v>
      </c>
      <c r="J1725" s="1" t="s">
        <v>308</v>
      </c>
      <c r="K1725" s="1" t="s">
        <v>383</v>
      </c>
      <c r="L1725" s="1">
        <v>3</v>
      </c>
      <c r="M1725" s="1">
        <v>1</v>
      </c>
      <c r="N1725" s="1" t="s">
        <v>384</v>
      </c>
      <c r="O1725" s="1" t="s">
        <v>385</v>
      </c>
      <c r="P1725" s="1">
        <v>0</v>
      </c>
      <c r="Q1725" s="8">
        <v>6223397</v>
      </c>
      <c r="R1725" s="8">
        <v>396545</v>
      </c>
      <c r="S1725" s="8">
        <v>2132907</v>
      </c>
      <c r="T1725" s="8" t="s">
        <v>386</v>
      </c>
      <c r="U1725" s="9">
        <f>IF(R1725&gt;0,Q1725/R1725,"")</f>
        <v>15.694049855627986</v>
      </c>
      <c r="V1725" s="10">
        <f>SUMIFS(fct_world_monthly!$J$2:$J$361,fct_world_monthly!$C$2:$C$361,C1725,fct_world_monthly!$F$2:$F$361,F1725)</f>
        <v>114452245</v>
      </c>
      <c r="W1725" s="11">
        <f>IF(V1725&gt;0,Q1725/V1725,"")</f>
        <v>5.4375490843364412E-2</v>
      </c>
      <c r="X1725" s="1" t="s">
        <v>232</v>
      </c>
      <c r="Y1725" s="1" t="s">
        <v>166</v>
      </c>
      <c r="Z1725" s="19">
        <f>IF(U1725="","",SUMIFS(Unit_Value_Review_QC!$K$10:$K$53,Unit_Value_Review_QC!$I$10:$I$53,"PARTNER|"&amp;F1725&amp;"|"&amp;I1725))</f>
        <v>13.594059812928137</v>
      </c>
      <c r="AA1725" s="20">
        <f>IFERROR(U1725/Z1725,"")</f>
        <v>1.1544785054353468</v>
      </c>
      <c r="AB1725" s="4" t="str">
        <f>IF(OR(N1725&lt;&gt;"REPORTED",U1725=""),"NOT_APPLICABLE",IF(OR(AA1725&lt;Unit_Value_Review_QC!$I$6,AA1725&gt;Unit_Value_Review_QC!$I$5),"REVIEW","WITHIN_BAND"))</f>
        <v>WITHIN_BAND</v>
      </c>
    </row>
    <row r="1726" spans="1:28">
      <c r="A1726" s="1" t="s">
        <v>2112</v>
      </c>
      <c r="B1726" s="6">
        <v>44774</v>
      </c>
      <c r="C1726" s="1">
        <v>202208</v>
      </c>
      <c r="D1726" s="1">
        <v>2022</v>
      </c>
      <c r="E1726" s="1">
        <v>8</v>
      </c>
      <c r="F1726" s="4" t="s">
        <v>256</v>
      </c>
      <c r="G1726" s="4" t="s">
        <v>258</v>
      </c>
      <c r="H1726" s="1">
        <v>666</v>
      </c>
      <c r="I1726" s="4" t="s">
        <v>310</v>
      </c>
      <c r="J1726" s="1" t="s">
        <v>311</v>
      </c>
      <c r="K1726" s="1" t="s">
        <v>383</v>
      </c>
      <c r="L1726" s="1">
        <v>3</v>
      </c>
      <c r="M1726" s="1">
        <v>1</v>
      </c>
      <c r="N1726" s="1" t="s">
        <v>384</v>
      </c>
      <c r="O1726" s="1" t="s">
        <v>385</v>
      </c>
      <c r="P1726" s="1">
        <v>0</v>
      </c>
      <c r="Q1726" s="8">
        <v>35165716</v>
      </c>
      <c r="R1726" s="8">
        <v>2706526</v>
      </c>
      <c r="S1726" s="8">
        <v>15370960</v>
      </c>
      <c r="T1726" s="8" t="s">
        <v>386</v>
      </c>
      <c r="U1726" s="9">
        <f>IF(R1726&gt;0,Q1726/R1726,"")</f>
        <v>12.992934854496133</v>
      </c>
      <c r="V1726" s="10">
        <f>SUMIFS(fct_world_monthly!$J$2:$J$361,fct_world_monthly!$C$2:$C$361,C1726,fct_world_monthly!$F$2:$F$361,F1726)</f>
        <v>114452245</v>
      </c>
      <c r="W1726" s="11">
        <f>IF(V1726&gt;0,Q1726/V1726,"")</f>
        <v>0.30725230422522509</v>
      </c>
      <c r="X1726" s="1" t="s">
        <v>232</v>
      </c>
      <c r="Y1726" s="1" t="s">
        <v>166</v>
      </c>
      <c r="Z1726" s="19">
        <f>IF(U1726="","",SUMIFS(Unit_Value_Review_QC!$K$10:$K$53,Unit_Value_Review_QC!$I$10:$I$53,"PARTNER|"&amp;F1726&amp;"|"&amp;I1726))</f>
        <v>10.323147527272614</v>
      </c>
      <c r="AA1726" s="20">
        <f>IFERROR(U1726/Z1726,"")</f>
        <v>1.2586214446873143</v>
      </c>
      <c r="AB1726" s="4" t="str">
        <f>IF(OR(N1726&lt;&gt;"REPORTED",U1726=""),"NOT_APPLICABLE",IF(OR(AA1726&lt;Unit_Value_Review_QC!$I$6,AA1726&gt;Unit_Value_Review_QC!$I$5),"REVIEW","WITHIN_BAND"))</f>
        <v>WITHIN_BAND</v>
      </c>
    </row>
    <row r="1727" spans="1:28">
      <c r="A1727" s="1" t="s">
        <v>2113</v>
      </c>
      <c r="B1727" s="6">
        <v>44774</v>
      </c>
      <c r="C1727" s="1">
        <v>202208</v>
      </c>
      <c r="D1727" s="1">
        <v>2022</v>
      </c>
      <c r="E1727" s="1">
        <v>8</v>
      </c>
      <c r="F1727" s="4" t="s">
        <v>256</v>
      </c>
      <c r="G1727" s="4" t="s">
        <v>258</v>
      </c>
      <c r="H1727" s="1">
        <v>669</v>
      </c>
      <c r="I1727" s="4" t="s">
        <v>313</v>
      </c>
      <c r="J1727" s="1" t="s">
        <v>314</v>
      </c>
      <c r="K1727" s="1" t="s">
        <v>383</v>
      </c>
      <c r="L1727" s="1">
        <v>3</v>
      </c>
      <c r="M1727" s="1">
        <v>1</v>
      </c>
      <c r="N1727" s="1" t="s">
        <v>384</v>
      </c>
      <c r="O1727" s="1" t="s">
        <v>385</v>
      </c>
      <c r="P1727" s="1">
        <v>0</v>
      </c>
      <c r="Q1727" s="8">
        <v>1865542</v>
      </c>
      <c r="R1727" s="8">
        <v>105515</v>
      </c>
      <c r="S1727" s="8">
        <v>669584</v>
      </c>
      <c r="T1727" s="8" t="s">
        <v>386</v>
      </c>
      <c r="U1727" s="9">
        <f>IF(R1727&gt;0,Q1727/R1727,"")</f>
        <v>17.680348765578355</v>
      </c>
      <c r="V1727" s="10">
        <f>SUMIFS(fct_world_monthly!$J$2:$J$361,fct_world_monthly!$C$2:$C$361,C1727,fct_world_monthly!$F$2:$F$361,F1727)</f>
        <v>114452245</v>
      </c>
      <c r="W1727" s="11">
        <f>IF(V1727&gt;0,Q1727/V1727,"")</f>
        <v>1.629974143364335E-2</v>
      </c>
      <c r="X1727" s="1" t="s">
        <v>232</v>
      </c>
      <c r="Y1727" s="1" t="s">
        <v>166</v>
      </c>
      <c r="Z1727" s="19">
        <f>IF(U1727="","",SUMIFS(Unit_Value_Review_QC!$K$10:$K$53,Unit_Value_Review_QC!$I$10:$I$53,"PARTNER|"&amp;F1727&amp;"|"&amp;I1727))</f>
        <v>13.552232139720488</v>
      </c>
      <c r="AA1727" s="20">
        <f>IFERROR(U1727/Z1727,"")</f>
        <v>1.3046078744296812</v>
      </c>
      <c r="AB1727" s="4" t="str">
        <f>IF(OR(N1727&lt;&gt;"REPORTED",U1727=""),"NOT_APPLICABLE",IF(OR(AA1727&lt;Unit_Value_Review_QC!$I$6,AA1727&gt;Unit_Value_Review_QC!$I$5),"REVIEW","WITHIN_BAND"))</f>
        <v>WITHIN_BAND</v>
      </c>
    </row>
    <row r="1728" spans="1:28">
      <c r="A1728" s="1" t="s">
        <v>2114</v>
      </c>
      <c r="B1728" s="6">
        <v>44774</v>
      </c>
      <c r="C1728" s="1">
        <v>202208</v>
      </c>
      <c r="D1728" s="1">
        <v>2022</v>
      </c>
      <c r="E1728" s="1">
        <v>8</v>
      </c>
      <c r="F1728" s="4" t="s">
        <v>256</v>
      </c>
      <c r="G1728" s="4" t="s">
        <v>258</v>
      </c>
      <c r="H1728" s="1">
        <v>676</v>
      </c>
      <c r="I1728" s="4" t="s">
        <v>316</v>
      </c>
      <c r="J1728" s="1" t="s">
        <v>317</v>
      </c>
      <c r="K1728" s="1" t="s">
        <v>383</v>
      </c>
      <c r="L1728" s="1">
        <v>3</v>
      </c>
      <c r="M1728" s="1">
        <v>1</v>
      </c>
      <c r="N1728" s="1" t="s">
        <v>384</v>
      </c>
      <c r="O1728" s="1" t="s">
        <v>385</v>
      </c>
      <c r="P1728" s="1">
        <v>0</v>
      </c>
      <c r="Q1728" s="8">
        <v>14858</v>
      </c>
      <c r="R1728" s="8">
        <v>732</v>
      </c>
      <c r="S1728" s="8">
        <v>4265</v>
      </c>
      <c r="T1728" s="8" t="s">
        <v>386</v>
      </c>
      <c r="U1728" s="9">
        <f>IF(R1728&gt;0,Q1728/R1728,"")</f>
        <v>20.297814207650273</v>
      </c>
      <c r="V1728" s="10">
        <f>SUMIFS(fct_world_monthly!$J$2:$J$361,fct_world_monthly!$C$2:$C$361,C1728,fct_world_monthly!$F$2:$F$361,F1728)</f>
        <v>114452245</v>
      </c>
      <c r="W1728" s="11">
        <f>IF(V1728&gt;0,Q1728/V1728,"")</f>
        <v>1.2981833602302865E-4</v>
      </c>
      <c r="X1728" s="1" t="s">
        <v>232</v>
      </c>
      <c r="Y1728" s="1" t="s">
        <v>166</v>
      </c>
      <c r="Z1728" s="19">
        <f>IF(U1728="","",SUMIFS(Unit_Value_Review_QC!$K$10:$K$53,Unit_Value_Review_QC!$I$10:$I$53,"PARTNER|"&amp;F1728&amp;"|"&amp;I1728))</f>
        <v>16.294942108470444</v>
      </c>
      <c r="AA1728" s="20">
        <f>IFERROR(U1728/Z1728,"")</f>
        <v>1.2456512010005272</v>
      </c>
      <c r="AB1728" s="4" t="str">
        <f>IF(OR(N1728&lt;&gt;"REPORTED",U1728=""),"NOT_APPLICABLE",IF(OR(AA1728&lt;Unit_Value_Review_QC!$I$6,AA1728&gt;Unit_Value_Review_QC!$I$5),"REVIEW","WITHIN_BAND"))</f>
        <v>WITHIN_BAND</v>
      </c>
    </row>
    <row r="1729" spans="1:28">
      <c r="A1729" s="1" t="s">
        <v>2115</v>
      </c>
      <c r="B1729" s="6">
        <v>44774</v>
      </c>
      <c r="C1729" s="1">
        <v>202208</v>
      </c>
      <c r="D1729" s="1">
        <v>2022</v>
      </c>
      <c r="E1729" s="1">
        <v>8</v>
      </c>
      <c r="F1729" s="4" t="s">
        <v>256</v>
      </c>
      <c r="G1729" s="4" t="s">
        <v>258</v>
      </c>
      <c r="H1729" s="1">
        <v>690</v>
      </c>
      <c r="I1729" s="4" t="s">
        <v>319</v>
      </c>
      <c r="J1729" s="1" t="s">
        <v>320</v>
      </c>
      <c r="K1729" s="1" t="s">
        <v>383</v>
      </c>
      <c r="L1729" s="1">
        <v>3</v>
      </c>
      <c r="M1729" s="1">
        <v>1</v>
      </c>
      <c r="N1729" s="1" t="s">
        <v>384</v>
      </c>
      <c r="O1729" s="1" t="s">
        <v>385</v>
      </c>
      <c r="P1729" s="1">
        <v>0</v>
      </c>
      <c r="Q1729" s="8">
        <v>1511539</v>
      </c>
      <c r="R1729" s="8">
        <v>42565</v>
      </c>
      <c r="S1729" s="8">
        <v>221658</v>
      </c>
      <c r="T1729" s="8" t="s">
        <v>386</v>
      </c>
      <c r="U1729" s="9">
        <f>IF(R1729&gt;0,Q1729/R1729,"")</f>
        <v>35.511312110889229</v>
      </c>
      <c r="V1729" s="10">
        <f>SUMIFS(fct_world_monthly!$J$2:$J$361,fct_world_monthly!$C$2:$C$361,C1729,fct_world_monthly!$F$2:$F$361,F1729)</f>
        <v>114452245</v>
      </c>
      <c r="W1729" s="11">
        <f>IF(V1729&gt;0,Q1729/V1729,"")</f>
        <v>1.320672215735043E-2</v>
      </c>
      <c r="X1729" s="1" t="s">
        <v>232</v>
      </c>
      <c r="Y1729" s="1" t="s">
        <v>166</v>
      </c>
      <c r="Z1729" s="19">
        <f>IF(U1729="","",SUMIFS(Unit_Value_Review_QC!$K$10:$K$53,Unit_Value_Review_QC!$I$10:$I$53,"PARTNER|"&amp;F1729&amp;"|"&amp;I1729))</f>
        <v>21.029827109089425</v>
      </c>
      <c r="AA1729" s="20">
        <f>IFERROR(U1729/Z1729,"")</f>
        <v>1.6886164554125449</v>
      </c>
      <c r="AB1729" s="4" t="str">
        <f>IF(OR(N1729&lt;&gt;"REPORTED",U1729=""),"NOT_APPLICABLE",IF(OR(AA1729&lt;Unit_Value_Review_QC!$I$6,AA1729&gt;Unit_Value_Review_QC!$I$5),"REVIEW","WITHIN_BAND"))</f>
        <v>WITHIN_BAND</v>
      </c>
    </row>
    <row r="1730" spans="1:28">
      <c r="A1730" s="1" t="s">
        <v>2116</v>
      </c>
      <c r="B1730" s="6">
        <v>44774</v>
      </c>
      <c r="C1730" s="1">
        <v>202208</v>
      </c>
      <c r="D1730" s="1">
        <v>2022</v>
      </c>
      <c r="E1730" s="1">
        <v>8</v>
      </c>
      <c r="F1730" s="4" t="s">
        <v>256</v>
      </c>
      <c r="G1730" s="4" t="s">
        <v>258</v>
      </c>
      <c r="H1730" s="1">
        <v>696</v>
      </c>
      <c r="I1730" s="4" t="s">
        <v>322</v>
      </c>
      <c r="J1730" s="1" t="s">
        <v>323</v>
      </c>
      <c r="K1730" s="1" t="s">
        <v>383</v>
      </c>
      <c r="L1730" s="1">
        <v>3</v>
      </c>
      <c r="M1730" s="1">
        <v>1</v>
      </c>
      <c r="N1730" s="1" t="s">
        <v>384</v>
      </c>
      <c r="O1730" s="1" t="s">
        <v>385</v>
      </c>
      <c r="P1730" s="1">
        <v>0</v>
      </c>
      <c r="Q1730" s="8">
        <v>724962</v>
      </c>
      <c r="R1730" s="8">
        <v>31099</v>
      </c>
      <c r="S1730" s="8">
        <v>150335</v>
      </c>
      <c r="T1730" s="8" t="s">
        <v>386</v>
      </c>
      <c r="U1730" s="9">
        <f>IF(R1730&gt;0,Q1730/R1730,"")</f>
        <v>23.311424804656099</v>
      </c>
      <c r="V1730" s="10">
        <f>SUMIFS(fct_world_monthly!$J$2:$J$361,fct_world_monthly!$C$2:$C$361,C1730,fct_world_monthly!$F$2:$F$361,F1730)</f>
        <v>114452245</v>
      </c>
      <c r="W1730" s="11">
        <f>IF(V1730&gt;0,Q1730/V1730,"")</f>
        <v>6.3341876780136554E-3</v>
      </c>
      <c r="X1730" s="1" t="s">
        <v>232</v>
      </c>
      <c r="Y1730" s="1" t="s">
        <v>166</v>
      </c>
      <c r="Z1730" s="19">
        <f>IF(U1730="","",SUMIFS(Unit_Value_Review_QC!$K$10:$K$53,Unit_Value_Review_QC!$I$10:$I$53,"PARTNER|"&amp;F1730&amp;"|"&amp;I1730))</f>
        <v>18.09118149032647</v>
      </c>
      <c r="AA1730" s="20">
        <f>IFERROR(U1730/Z1730,"")</f>
        <v>1.288551818305562</v>
      </c>
      <c r="AB1730" s="4" t="str">
        <f>IF(OR(N1730&lt;&gt;"REPORTED",U1730=""),"NOT_APPLICABLE",IF(OR(AA1730&lt;Unit_Value_Review_QC!$I$6,AA1730&gt;Unit_Value_Review_QC!$I$5),"REVIEW","WITHIN_BAND"))</f>
        <v>WITHIN_BAND</v>
      </c>
    </row>
    <row r="1731" spans="1:28">
      <c r="A1731" s="1" t="s">
        <v>2117</v>
      </c>
      <c r="B1731" s="6">
        <v>44774</v>
      </c>
      <c r="C1731" s="1">
        <v>202208</v>
      </c>
      <c r="D1731" s="1">
        <v>2022</v>
      </c>
      <c r="E1731" s="1">
        <v>8</v>
      </c>
      <c r="F1731" s="4" t="s">
        <v>256</v>
      </c>
      <c r="G1731" s="4" t="s">
        <v>258</v>
      </c>
      <c r="H1731" s="1">
        <v>720</v>
      </c>
      <c r="I1731" s="4" t="s">
        <v>325</v>
      </c>
      <c r="J1731" s="1" t="s">
        <v>326</v>
      </c>
      <c r="K1731" s="1" t="s">
        <v>383</v>
      </c>
      <c r="L1731" s="1">
        <v>3</v>
      </c>
      <c r="M1731" s="1">
        <v>1</v>
      </c>
      <c r="N1731" s="1" t="s">
        <v>384</v>
      </c>
      <c r="O1731" s="1" t="s">
        <v>385</v>
      </c>
      <c r="P1731" s="1">
        <v>0</v>
      </c>
      <c r="Q1731" s="8">
        <v>4344169</v>
      </c>
      <c r="R1731" s="8">
        <v>205764</v>
      </c>
      <c r="S1731" s="8">
        <v>995886</v>
      </c>
      <c r="T1731" s="8" t="s">
        <v>386</v>
      </c>
      <c r="U1731" s="9">
        <f>IF(R1731&gt;0,Q1731/R1731,"")</f>
        <v>21.112386034486111</v>
      </c>
      <c r="V1731" s="10">
        <f>SUMIFS(fct_world_monthly!$J$2:$J$361,fct_world_monthly!$C$2:$C$361,C1731,fct_world_monthly!$F$2:$F$361,F1731)</f>
        <v>114452245</v>
      </c>
      <c r="W1731" s="11">
        <f>IF(V1731&gt;0,Q1731/V1731,"")</f>
        <v>3.7956171152431308E-2</v>
      </c>
      <c r="X1731" s="1" t="s">
        <v>232</v>
      </c>
      <c r="Y1731" s="1" t="s">
        <v>166</v>
      </c>
      <c r="Z1731" s="19">
        <f>IF(U1731="","",SUMIFS(Unit_Value_Review_QC!$K$10:$K$53,Unit_Value_Review_QC!$I$10:$I$53,"PARTNER|"&amp;F1731&amp;"|"&amp;I1731))</f>
        <v>18.213915185849537</v>
      </c>
      <c r="AA1731" s="20">
        <f>IFERROR(U1731/Z1731,"")</f>
        <v>1.1591349701072731</v>
      </c>
      <c r="AB1731" s="4" t="str">
        <f>IF(OR(N1731&lt;&gt;"REPORTED",U1731=""),"NOT_APPLICABLE",IF(OR(AA1731&lt;Unit_Value_Review_QC!$I$6,AA1731&gt;Unit_Value_Review_QC!$I$5),"REVIEW","WITHIN_BAND"))</f>
        <v>WITHIN_BAND</v>
      </c>
    </row>
    <row r="1732" spans="1:28">
      <c r="A1732" s="1" t="s">
        <v>2118</v>
      </c>
      <c r="B1732" s="6">
        <v>44774</v>
      </c>
      <c r="C1732" s="1">
        <v>202208</v>
      </c>
      <c r="D1732" s="1">
        <v>2022</v>
      </c>
      <c r="E1732" s="1">
        <v>8</v>
      </c>
      <c r="F1732" s="4" t="s">
        <v>265</v>
      </c>
      <c r="G1732" s="4" t="s">
        <v>266</v>
      </c>
      <c r="H1732" s="1">
        <v>52</v>
      </c>
      <c r="I1732" s="4" t="s">
        <v>296</v>
      </c>
      <c r="J1732" s="1" t="s">
        <v>297</v>
      </c>
      <c r="K1732" s="1" t="s">
        <v>383</v>
      </c>
      <c r="L1732" s="1">
        <v>3</v>
      </c>
      <c r="M1732" s="1">
        <v>1</v>
      </c>
      <c r="N1732" s="1" t="s">
        <v>384</v>
      </c>
      <c r="O1732" s="1" t="s">
        <v>385</v>
      </c>
      <c r="P1732" s="1">
        <v>0</v>
      </c>
      <c r="Q1732" s="8">
        <v>7439268</v>
      </c>
      <c r="R1732" s="8">
        <v>348560</v>
      </c>
      <c r="S1732" s="8">
        <v>1179749</v>
      </c>
      <c r="T1732" s="8" t="s">
        <v>386</v>
      </c>
      <c r="U1732" s="9">
        <f>IF(R1732&gt;0,Q1732/R1732,"")</f>
        <v>21.342862061051182</v>
      </c>
      <c r="V1732" s="10">
        <f>SUMIFS(fct_world_monthly!$J$2:$J$361,fct_world_monthly!$C$2:$C$361,C1732,fct_world_monthly!$F$2:$F$361,F1732)</f>
        <v>76940420</v>
      </c>
      <c r="W1732" s="11">
        <f>IF(V1732&gt;0,Q1732/V1732,"")</f>
        <v>9.6688684569177036E-2</v>
      </c>
      <c r="X1732" s="1" t="s">
        <v>232</v>
      </c>
      <c r="Y1732" s="1" t="s">
        <v>166</v>
      </c>
      <c r="Z1732" s="19">
        <f>IF(U1732="","",SUMIFS(Unit_Value_Review_QC!$K$10:$K$53,Unit_Value_Review_QC!$I$10:$I$53,"PARTNER|"&amp;F1732&amp;"|"&amp;I1732))</f>
        <v>19.213268245879746</v>
      </c>
      <c r="AA1732" s="20">
        <f>IFERROR(U1732/Z1732,"")</f>
        <v>1.1108397482363848</v>
      </c>
      <c r="AB1732" s="4" t="str">
        <f>IF(OR(N1732&lt;&gt;"REPORTED",U1732=""),"NOT_APPLICABLE",IF(OR(AA1732&lt;Unit_Value_Review_QC!$I$6,AA1732&gt;Unit_Value_Review_QC!$I$5),"REVIEW","WITHIN_BAND"))</f>
        <v>WITHIN_BAND</v>
      </c>
    </row>
    <row r="1733" spans="1:28">
      <c r="A1733" s="1" t="s">
        <v>2119</v>
      </c>
      <c r="B1733" s="6">
        <v>44774</v>
      </c>
      <c r="C1733" s="1">
        <v>202208</v>
      </c>
      <c r="D1733" s="1">
        <v>2022</v>
      </c>
      <c r="E1733" s="1">
        <v>8</v>
      </c>
      <c r="F1733" s="4" t="s">
        <v>265</v>
      </c>
      <c r="G1733" s="4" t="s">
        <v>266</v>
      </c>
      <c r="H1733" s="1">
        <v>204</v>
      </c>
      <c r="I1733" s="4" t="s">
        <v>301</v>
      </c>
      <c r="J1733" s="1" t="s">
        <v>302</v>
      </c>
      <c r="K1733" s="1" t="s">
        <v>383</v>
      </c>
      <c r="L1733" s="1">
        <v>3</v>
      </c>
      <c r="M1733" s="1">
        <v>1</v>
      </c>
      <c r="N1733" s="1" t="s">
        <v>384</v>
      </c>
      <c r="O1733" s="1" t="s">
        <v>385</v>
      </c>
      <c r="P1733" s="1">
        <v>0</v>
      </c>
      <c r="Q1733" s="8">
        <v>21049</v>
      </c>
      <c r="R1733" s="8">
        <v>1349</v>
      </c>
      <c r="S1733" s="8">
        <v>4336</v>
      </c>
      <c r="T1733" s="8" t="s">
        <v>386</v>
      </c>
      <c r="U1733" s="9">
        <f>IF(R1733&gt;0,Q1733/R1733,"")</f>
        <v>15.603409933283913</v>
      </c>
      <c r="V1733" s="10">
        <f>SUMIFS(fct_world_monthly!$J$2:$J$361,fct_world_monthly!$C$2:$C$361,C1733,fct_world_monthly!$F$2:$F$361,F1733)</f>
        <v>76940420</v>
      </c>
      <c r="W1733" s="11">
        <f>IF(V1733&gt;0,Q1733/V1733,"")</f>
        <v>2.7357531970841856E-4</v>
      </c>
      <c r="X1733" s="1" t="s">
        <v>232</v>
      </c>
      <c r="Y1733" s="1" t="s">
        <v>166</v>
      </c>
      <c r="Z1733" s="19">
        <f>IF(U1733="","",SUMIFS(Unit_Value_Review_QC!$K$10:$K$53,Unit_Value_Review_QC!$I$10:$I$53,"PARTNER|"&amp;F1733&amp;"|"&amp;I1733))</f>
        <v>16.024818561257973</v>
      </c>
      <c r="AA1733" s="20">
        <f>IFERROR(U1733/Z1733,"")</f>
        <v>0.97370275199290757</v>
      </c>
      <c r="AB1733" s="4" t="str">
        <f>IF(OR(N1733&lt;&gt;"REPORTED",U1733=""),"NOT_APPLICABLE",IF(OR(AA1733&lt;Unit_Value_Review_QC!$I$6,AA1733&gt;Unit_Value_Review_QC!$I$5),"REVIEW","WITHIN_BAND"))</f>
        <v>WITHIN_BAND</v>
      </c>
    </row>
    <row r="1734" spans="1:28">
      <c r="A1734" s="1" t="s">
        <v>2120</v>
      </c>
      <c r="B1734" s="6">
        <v>44774</v>
      </c>
      <c r="C1734" s="1">
        <v>202208</v>
      </c>
      <c r="D1734" s="1">
        <v>2022</v>
      </c>
      <c r="E1734" s="1">
        <v>8</v>
      </c>
      <c r="F1734" s="4" t="s">
        <v>265</v>
      </c>
      <c r="G1734" s="4" t="s">
        <v>266</v>
      </c>
      <c r="H1734" s="1">
        <v>662</v>
      </c>
      <c r="I1734" s="4" t="s">
        <v>304</v>
      </c>
      <c r="J1734" s="1" t="s">
        <v>305</v>
      </c>
      <c r="K1734" s="1" t="s">
        <v>383</v>
      </c>
      <c r="L1734" s="1">
        <v>3</v>
      </c>
      <c r="M1734" s="1">
        <v>1</v>
      </c>
      <c r="N1734" s="1" t="s">
        <v>384</v>
      </c>
      <c r="O1734" s="1" t="s">
        <v>385</v>
      </c>
      <c r="P1734" s="1">
        <v>0</v>
      </c>
      <c r="Q1734" s="8">
        <v>279909</v>
      </c>
      <c r="R1734" s="8">
        <v>17825</v>
      </c>
      <c r="S1734" s="8">
        <v>46276</v>
      </c>
      <c r="T1734" s="8" t="s">
        <v>386</v>
      </c>
      <c r="U1734" s="9">
        <f>IF(R1734&gt;0,Q1734/R1734,"")</f>
        <v>15.703169705469845</v>
      </c>
      <c r="V1734" s="10">
        <f>SUMIFS(fct_world_monthly!$J$2:$J$361,fct_world_monthly!$C$2:$C$361,C1734,fct_world_monthly!$F$2:$F$361,F1734)</f>
        <v>76940420</v>
      </c>
      <c r="W1734" s="11">
        <f>IF(V1734&gt;0,Q1734/V1734,"")</f>
        <v>3.6379967772466018E-3</v>
      </c>
      <c r="X1734" s="1" t="s">
        <v>232</v>
      </c>
      <c r="Y1734" s="1" t="s">
        <v>166</v>
      </c>
      <c r="Z1734" s="19">
        <f>IF(U1734="","",SUMIFS(Unit_Value_Review_QC!$K$10:$K$53,Unit_Value_Review_QC!$I$10:$I$53,"PARTNER|"&amp;F1734&amp;"|"&amp;I1734))</f>
        <v>13.24068828999865</v>
      </c>
      <c r="AA1734" s="20">
        <f>IFERROR(U1734/Z1734,"")</f>
        <v>1.1859783541110345</v>
      </c>
      <c r="AB1734" s="4" t="str">
        <f>IF(OR(N1734&lt;&gt;"REPORTED",U1734=""),"NOT_APPLICABLE",IF(OR(AA1734&lt;Unit_Value_Review_QC!$I$6,AA1734&gt;Unit_Value_Review_QC!$I$5),"REVIEW","WITHIN_BAND"))</f>
        <v>WITHIN_BAND</v>
      </c>
    </row>
    <row r="1735" spans="1:28">
      <c r="A1735" s="1" t="s">
        <v>2121</v>
      </c>
      <c r="B1735" s="6">
        <v>44774</v>
      </c>
      <c r="C1735" s="1">
        <v>202208</v>
      </c>
      <c r="D1735" s="1">
        <v>2022</v>
      </c>
      <c r="E1735" s="1">
        <v>8</v>
      </c>
      <c r="F1735" s="4" t="s">
        <v>265</v>
      </c>
      <c r="G1735" s="4" t="s">
        <v>266</v>
      </c>
      <c r="H1735" s="1">
        <v>664</v>
      </c>
      <c r="I1735" s="4" t="s">
        <v>307</v>
      </c>
      <c r="J1735" s="1" t="s">
        <v>308</v>
      </c>
      <c r="K1735" s="1" t="s">
        <v>383</v>
      </c>
      <c r="L1735" s="1">
        <v>3</v>
      </c>
      <c r="M1735" s="1">
        <v>1</v>
      </c>
      <c r="N1735" s="1" t="s">
        <v>384</v>
      </c>
      <c r="O1735" s="1" t="s">
        <v>385</v>
      </c>
      <c r="P1735" s="1">
        <v>0</v>
      </c>
      <c r="Q1735" s="8">
        <v>309585</v>
      </c>
      <c r="R1735" s="8">
        <v>28178</v>
      </c>
      <c r="S1735" s="8">
        <v>73428</v>
      </c>
      <c r="T1735" s="8" t="s">
        <v>386</v>
      </c>
      <c r="U1735" s="9">
        <f>IF(R1735&gt;0,Q1735/R1735,"")</f>
        <v>10.986762722691461</v>
      </c>
      <c r="V1735" s="10">
        <f>SUMIFS(fct_world_monthly!$J$2:$J$361,fct_world_monthly!$C$2:$C$361,C1735,fct_world_monthly!$F$2:$F$361,F1735)</f>
        <v>76940420</v>
      </c>
      <c r="W1735" s="11">
        <f>IF(V1735&gt;0,Q1735/V1735,"")</f>
        <v>4.0236978170901591E-3</v>
      </c>
      <c r="X1735" s="1" t="s">
        <v>232</v>
      </c>
      <c r="Y1735" s="1" t="s">
        <v>166</v>
      </c>
      <c r="Z1735" s="19">
        <f>IF(U1735="","",SUMIFS(Unit_Value_Review_QC!$K$10:$K$53,Unit_Value_Review_QC!$I$10:$I$53,"PARTNER|"&amp;F1735&amp;"|"&amp;I1735))</f>
        <v>13.033767004833301</v>
      </c>
      <c r="AA1735" s="20">
        <f>IFERROR(U1735/Z1735,"")</f>
        <v>0.84294607373426644</v>
      </c>
      <c r="AB1735" s="4" t="str">
        <f>IF(OR(N1735&lt;&gt;"REPORTED",U1735=""),"NOT_APPLICABLE",IF(OR(AA1735&lt;Unit_Value_Review_QC!$I$6,AA1735&gt;Unit_Value_Review_QC!$I$5),"REVIEW","WITHIN_BAND"))</f>
        <v>WITHIN_BAND</v>
      </c>
    </row>
    <row r="1736" spans="1:28">
      <c r="A1736" s="1" t="s">
        <v>2122</v>
      </c>
      <c r="B1736" s="6">
        <v>44774</v>
      </c>
      <c r="C1736" s="1">
        <v>202208</v>
      </c>
      <c r="D1736" s="1">
        <v>2022</v>
      </c>
      <c r="E1736" s="1">
        <v>8</v>
      </c>
      <c r="F1736" s="4" t="s">
        <v>265</v>
      </c>
      <c r="G1736" s="4" t="s">
        <v>266</v>
      </c>
      <c r="H1736" s="1">
        <v>666</v>
      </c>
      <c r="I1736" s="4" t="s">
        <v>310</v>
      </c>
      <c r="J1736" s="1" t="s">
        <v>311</v>
      </c>
      <c r="K1736" s="1" t="s">
        <v>383</v>
      </c>
      <c r="L1736" s="1">
        <v>3</v>
      </c>
      <c r="M1736" s="1">
        <v>1</v>
      </c>
      <c r="N1736" s="1" t="s">
        <v>384</v>
      </c>
      <c r="O1736" s="1" t="s">
        <v>385</v>
      </c>
      <c r="P1736" s="1">
        <v>0</v>
      </c>
      <c r="Q1736" s="8">
        <v>16269735</v>
      </c>
      <c r="R1736" s="8">
        <v>1130053</v>
      </c>
      <c r="S1736" s="8">
        <v>3048650</v>
      </c>
      <c r="T1736" s="8" t="s">
        <v>386</v>
      </c>
      <c r="U1736" s="9">
        <f>IF(R1736&gt;0,Q1736/R1736,"")</f>
        <v>14.39732030267607</v>
      </c>
      <c r="V1736" s="10">
        <f>SUMIFS(fct_world_monthly!$J$2:$J$361,fct_world_monthly!$C$2:$C$361,C1736,fct_world_monthly!$F$2:$F$361,F1736)</f>
        <v>76940420</v>
      </c>
      <c r="W1736" s="11">
        <f>IF(V1736&gt;0,Q1736/V1736,"")</f>
        <v>0.2114588794810322</v>
      </c>
      <c r="X1736" s="1" t="s">
        <v>232</v>
      </c>
      <c r="Y1736" s="1" t="s">
        <v>166</v>
      </c>
      <c r="Z1736" s="19">
        <f>IF(U1736="","",SUMIFS(Unit_Value_Review_QC!$K$10:$K$53,Unit_Value_Review_QC!$I$10:$I$53,"PARTNER|"&amp;F1736&amp;"|"&amp;I1736))</f>
        <v>12.503788450831344</v>
      </c>
      <c r="AA1736" s="20">
        <f>IFERROR(U1736/Z1736,"")</f>
        <v>1.1514366513229701</v>
      </c>
      <c r="AB1736" s="4" t="str">
        <f>IF(OR(N1736&lt;&gt;"REPORTED",U1736=""),"NOT_APPLICABLE",IF(OR(AA1736&lt;Unit_Value_Review_QC!$I$6,AA1736&gt;Unit_Value_Review_QC!$I$5),"REVIEW","WITHIN_BAND"))</f>
        <v>WITHIN_BAND</v>
      </c>
    </row>
    <row r="1737" spans="1:28">
      <c r="A1737" s="1" t="s">
        <v>2123</v>
      </c>
      <c r="B1737" s="6">
        <v>44774</v>
      </c>
      <c r="C1737" s="1">
        <v>202208</v>
      </c>
      <c r="D1737" s="1">
        <v>2022</v>
      </c>
      <c r="E1737" s="1">
        <v>8</v>
      </c>
      <c r="F1737" s="4" t="s">
        <v>265</v>
      </c>
      <c r="G1737" s="4" t="s">
        <v>266</v>
      </c>
      <c r="H1737" s="1">
        <v>669</v>
      </c>
      <c r="I1737" s="4" t="s">
        <v>313</v>
      </c>
      <c r="J1737" s="1" t="s">
        <v>314</v>
      </c>
      <c r="K1737" s="1" t="s">
        <v>383</v>
      </c>
      <c r="L1737" s="1">
        <v>3</v>
      </c>
      <c r="M1737" s="1">
        <v>1</v>
      </c>
      <c r="N1737" s="1" t="s">
        <v>384</v>
      </c>
      <c r="O1737" s="1" t="s">
        <v>385</v>
      </c>
      <c r="P1737" s="1">
        <v>0</v>
      </c>
      <c r="Q1737" s="8">
        <v>113450</v>
      </c>
      <c r="R1737" s="8">
        <v>4427</v>
      </c>
      <c r="S1737" s="8">
        <v>13077</v>
      </c>
      <c r="T1737" s="8" t="s">
        <v>386</v>
      </c>
      <c r="U1737" s="9">
        <f>IF(R1737&gt;0,Q1737/R1737,"")</f>
        <v>25.62683532866501</v>
      </c>
      <c r="V1737" s="10">
        <f>SUMIFS(fct_world_monthly!$J$2:$J$361,fct_world_monthly!$C$2:$C$361,C1737,fct_world_monthly!$F$2:$F$361,F1737)</f>
        <v>76940420</v>
      </c>
      <c r="W1737" s="11">
        <f>IF(V1737&gt;0,Q1737/V1737,"")</f>
        <v>1.4745175552719884E-3</v>
      </c>
      <c r="X1737" s="1" t="s">
        <v>232</v>
      </c>
      <c r="Y1737" s="1" t="s">
        <v>166</v>
      </c>
      <c r="Z1737" s="19">
        <f>IF(U1737="","",SUMIFS(Unit_Value_Review_QC!$K$10:$K$53,Unit_Value_Review_QC!$I$10:$I$53,"PARTNER|"&amp;F1737&amp;"|"&amp;I1737))</f>
        <v>16.58404384448577</v>
      </c>
      <c r="AA1737" s="20">
        <f>IFERROR(U1737/Z1737,"")</f>
        <v>1.545270596784269</v>
      </c>
      <c r="AB1737" s="4" t="str">
        <f>IF(OR(N1737&lt;&gt;"REPORTED",U1737=""),"NOT_APPLICABLE",IF(OR(AA1737&lt;Unit_Value_Review_QC!$I$6,AA1737&gt;Unit_Value_Review_QC!$I$5),"REVIEW","WITHIN_BAND"))</f>
        <v>WITHIN_BAND</v>
      </c>
    </row>
    <row r="1738" spans="1:28">
      <c r="A1738" s="1" t="s">
        <v>2124</v>
      </c>
      <c r="B1738" s="6">
        <v>44774</v>
      </c>
      <c r="C1738" s="1">
        <v>202208</v>
      </c>
      <c r="D1738" s="1">
        <v>2022</v>
      </c>
      <c r="E1738" s="1">
        <v>8</v>
      </c>
      <c r="F1738" s="4" t="s">
        <v>265</v>
      </c>
      <c r="G1738" s="4" t="s">
        <v>266</v>
      </c>
      <c r="H1738" s="1">
        <v>676</v>
      </c>
      <c r="I1738" s="4" t="s">
        <v>316</v>
      </c>
      <c r="J1738" s="1" t="s">
        <v>317</v>
      </c>
      <c r="K1738" s="1" t="s">
        <v>383</v>
      </c>
      <c r="L1738" s="1">
        <v>3</v>
      </c>
      <c r="M1738" s="1">
        <v>1</v>
      </c>
      <c r="N1738" s="1" t="s">
        <v>384</v>
      </c>
      <c r="O1738" s="1" t="s">
        <v>385</v>
      </c>
      <c r="P1738" s="1">
        <v>0</v>
      </c>
      <c r="Q1738" s="8">
        <v>3421308</v>
      </c>
      <c r="R1738" s="8">
        <v>310884</v>
      </c>
      <c r="S1738" s="8">
        <v>813698</v>
      </c>
      <c r="T1738" s="8" t="s">
        <v>386</v>
      </c>
      <c r="U1738" s="9">
        <f>IF(R1738&gt;0,Q1738/R1738,"")</f>
        <v>11.00509514802949</v>
      </c>
      <c r="V1738" s="10">
        <f>SUMIFS(fct_world_monthly!$J$2:$J$361,fct_world_monthly!$C$2:$C$361,C1738,fct_world_monthly!$F$2:$F$361,F1738)</f>
        <v>76940420</v>
      </c>
      <c r="W1738" s="11">
        <f>IF(V1738&gt;0,Q1738/V1738,"")</f>
        <v>4.4466978475033017E-2</v>
      </c>
      <c r="X1738" s="1" t="s">
        <v>232</v>
      </c>
      <c r="Y1738" s="1" t="s">
        <v>166</v>
      </c>
      <c r="Z1738" s="19">
        <f>IF(U1738="","",SUMIFS(Unit_Value_Review_QC!$K$10:$K$53,Unit_Value_Review_QC!$I$10:$I$53,"PARTNER|"&amp;F1738&amp;"|"&amp;I1738))</f>
        <v>12.705450477595873</v>
      </c>
      <c r="AA1738" s="20">
        <f>IFERROR(U1738/Z1738,"")</f>
        <v>0.86617118908418866</v>
      </c>
      <c r="AB1738" s="4" t="str">
        <f>IF(OR(N1738&lt;&gt;"REPORTED",U1738=""),"NOT_APPLICABLE",IF(OR(AA1738&lt;Unit_Value_Review_QC!$I$6,AA1738&gt;Unit_Value_Review_QC!$I$5),"REVIEW","WITHIN_BAND"))</f>
        <v>WITHIN_BAND</v>
      </c>
    </row>
    <row r="1739" spans="1:28">
      <c r="A1739" s="1" t="s">
        <v>2125</v>
      </c>
      <c r="B1739" s="6">
        <v>44774</v>
      </c>
      <c r="C1739" s="1">
        <v>202208</v>
      </c>
      <c r="D1739" s="1">
        <v>2022</v>
      </c>
      <c r="E1739" s="1">
        <v>8</v>
      </c>
      <c r="F1739" s="4" t="s">
        <v>265</v>
      </c>
      <c r="G1739" s="4" t="s">
        <v>266</v>
      </c>
      <c r="H1739" s="1">
        <v>690</v>
      </c>
      <c r="I1739" s="4" t="s">
        <v>319</v>
      </c>
      <c r="J1739" s="1" t="s">
        <v>320</v>
      </c>
      <c r="K1739" s="1" t="s">
        <v>383</v>
      </c>
      <c r="L1739" s="1">
        <v>3</v>
      </c>
      <c r="M1739" s="1">
        <v>1</v>
      </c>
      <c r="N1739" s="1" t="s">
        <v>384</v>
      </c>
      <c r="O1739" s="1" t="s">
        <v>385</v>
      </c>
      <c r="P1739" s="1">
        <v>0</v>
      </c>
      <c r="Q1739" s="8">
        <v>692722</v>
      </c>
      <c r="R1739" s="8">
        <v>38195</v>
      </c>
      <c r="S1739" s="8">
        <v>112392</v>
      </c>
      <c r="T1739" s="8" t="s">
        <v>386</v>
      </c>
      <c r="U1739" s="9">
        <f>IF(R1739&gt;0,Q1739/R1739,"")</f>
        <v>18.13645765152507</v>
      </c>
      <c r="V1739" s="10">
        <f>SUMIFS(fct_world_monthly!$J$2:$J$361,fct_world_monthly!$C$2:$C$361,C1739,fct_world_monthly!$F$2:$F$361,F1739)</f>
        <v>76940420</v>
      </c>
      <c r="W1739" s="11">
        <f>IF(V1739&gt;0,Q1739/V1739,"")</f>
        <v>9.0033561033329417E-3</v>
      </c>
      <c r="X1739" s="1" t="s">
        <v>232</v>
      </c>
      <c r="Y1739" s="1" t="s">
        <v>166</v>
      </c>
      <c r="Z1739" s="19">
        <f>IF(U1739="","",SUMIFS(Unit_Value_Review_QC!$K$10:$K$53,Unit_Value_Review_QC!$I$10:$I$53,"PARTNER|"&amp;F1739&amp;"|"&amp;I1739))</f>
        <v>23.234221767733438</v>
      </c>
      <c r="AA1739" s="20">
        <f>IFERROR(U1739/Z1739,"")</f>
        <v>0.78059243097662534</v>
      </c>
      <c r="AB1739" s="4" t="str">
        <f>IF(OR(N1739&lt;&gt;"REPORTED",U1739=""),"NOT_APPLICABLE",IF(OR(AA1739&lt;Unit_Value_Review_QC!$I$6,AA1739&gt;Unit_Value_Review_QC!$I$5),"REVIEW","WITHIN_BAND"))</f>
        <v>WITHIN_BAND</v>
      </c>
    </row>
    <row r="1740" spans="1:28">
      <c r="A1740" s="1" t="s">
        <v>2126</v>
      </c>
      <c r="B1740" s="6">
        <v>44774</v>
      </c>
      <c r="C1740" s="1">
        <v>202208</v>
      </c>
      <c r="D1740" s="1">
        <v>2022</v>
      </c>
      <c r="E1740" s="1">
        <v>8</v>
      </c>
      <c r="F1740" s="4" t="s">
        <v>265</v>
      </c>
      <c r="G1740" s="4" t="s">
        <v>266</v>
      </c>
      <c r="H1740" s="1">
        <v>696</v>
      </c>
      <c r="I1740" s="4" t="s">
        <v>322</v>
      </c>
      <c r="J1740" s="1" t="s">
        <v>323</v>
      </c>
      <c r="K1740" s="1" t="s">
        <v>383</v>
      </c>
      <c r="L1740" s="1">
        <v>3</v>
      </c>
      <c r="M1740" s="1">
        <v>1</v>
      </c>
      <c r="N1740" s="1" t="s">
        <v>384</v>
      </c>
      <c r="O1740" s="1" t="s">
        <v>385</v>
      </c>
      <c r="P1740" s="1">
        <v>0</v>
      </c>
      <c r="Q1740" s="8">
        <v>9518758</v>
      </c>
      <c r="R1740" s="8">
        <v>632990</v>
      </c>
      <c r="S1740" s="8">
        <v>1527767</v>
      </c>
      <c r="T1740" s="8" t="s">
        <v>386</v>
      </c>
      <c r="U1740" s="9">
        <f>IF(R1740&gt;0,Q1740/R1740,"")</f>
        <v>15.037769948972338</v>
      </c>
      <c r="V1740" s="10">
        <f>SUMIFS(fct_world_monthly!$J$2:$J$361,fct_world_monthly!$C$2:$C$361,C1740,fct_world_monthly!$F$2:$F$361,F1740)</f>
        <v>76940420</v>
      </c>
      <c r="W1740" s="11">
        <f>IF(V1740&gt;0,Q1740/V1740,"")</f>
        <v>0.12371596099943306</v>
      </c>
      <c r="X1740" s="1" t="s">
        <v>232</v>
      </c>
      <c r="Y1740" s="1" t="s">
        <v>166</v>
      </c>
      <c r="Z1740" s="19">
        <f>IF(U1740="","",SUMIFS(Unit_Value_Review_QC!$K$10:$K$53,Unit_Value_Review_QC!$I$10:$I$53,"PARTNER|"&amp;F1740&amp;"|"&amp;I1740))</f>
        <v>12.339390026247985</v>
      </c>
      <c r="AA1740" s="20">
        <f>IFERROR(U1740/Z1740,"")</f>
        <v>1.2186801711417208</v>
      </c>
      <c r="AB1740" s="4" t="str">
        <f>IF(OR(N1740&lt;&gt;"REPORTED",U1740=""),"NOT_APPLICABLE",IF(OR(AA1740&lt;Unit_Value_Review_QC!$I$6,AA1740&gt;Unit_Value_Review_QC!$I$5),"REVIEW","WITHIN_BAND"))</f>
        <v>WITHIN_BAND</v>
      </c>
    </row>
    <row r="1741" spans="1:28">
      <c r="A1741" s="1" t="s">
        <v>2127</v>
      </c>
      <c r="B1741" s="6">
        <v>44774</v>
      </c>
      <c r="C1741" s="1">
        <v>202208</v>
      </c>
      <c r="D1741" s="1">
        <v>2022</v>
      </c>
      <c r="E1741" s="1">
        <v>8</v>
      </c>
      <c r="F1741" s="4" t="s">
        <v>265</v>
      </c>
      <c r="G1741" s="4" t="s">
        <v>266</v>
      </c>
      <c r="H1741" s="1">
        <v>720</v>
      </c>
      <c r="I1741" s="4" t="s">
        <v>325</v>
      </c>
      <c r="J1741" s="1" t="s">
        <v>326</v>
      </c>
      <c r="K1741" s="1" t="s">
        <v>383</v>
      </c>
      <c r="L1741" s="1">
        <v>3</v>
      </c>
      <c r="M1741" s="1">
        <v>1</v>
      </c>
      <c r="N1741" s="1" t="s">
        <v>384</v>
      </c>
      <c r="O1741" s="1" t="s">
        <v>385</v>
      </c>
      <c r="P1741" s="1">
        <v>0</v>
      </c>
      <c r="Q1741" s="8">
        <v>26885273</v>
      </c>
      <c r="R1741" s="8">
        <v>1425589</v>
      </c>
      <c r="S1741" s="8">
        <v>3910998</v>
      </c>
      <c r="T1741" s="8" t="s">
        <v>386</v>
      </c>
      <c r="U1741" s="9">
        <f>IF(R1741&gt;0,Q1741/R1741,"")</f>
        <v>18.859063166172017</v>
      </c>
      <c r="V1741" s="10">
        <f>SUMIFS(fct_world_monthly!$J$2:$J$361,fct_world_monthly!$C$2:$C$361,C1741,fct_world_monthly!$F$2:$F$361,F1741)</f>
        <v>76940420</v>
      </c>
      <c r="W1741" s="11">
        <f>IF(V1741&gt;0,Q1741/V1741,"")</f>
        <v>0.34942976656483027</v>
      </c>
      <c r="X1741" s="1" t="s">
        <v>232</v>
      </c>
      <c r="Y1741" s="1" t="s">
        <v>166</v>
      </c>
      <c r="Z1741" s="19">
        <f>IF(U1741="","",SUMIFS(Unit_Value_Review_QC!$K$10:$K$53,Unit_Value_Review_QC!$I$10:$I$53,"PARTNER|"&amp;F1741&amp;"|"&amp;I1741))</f>
        <v>15.158852636173485</v>
      </c>
      <c r="AA1741" s="20">
        <f>IFERROR(U1741/Z1741,"")</f>
        <v>1.2440956857888268</v>
      </c>
      <c r="AB1741" s="4" t="str">
        <f>IF(OR(N1741&lt;&gt;"REPORTED",U1741=""),"NOT_APPLICABLE",IF(OR(AA1741&lt;Unit_Value_Review_QC!$I$6,AA1741&gt;Unit_Value_Review_QC!$I$5),"REVIEW","WITHIN_BAND"))</f>
        <v>WITHIN_BAND</v>
      </c>
    </row>
    <row r="1742" spans="1:28">
      <c r="A1742" s="1" t="s">
        <v>2128</v>
      </c>
      <c r="B1742" s="6">
        <v>44774</v>
      </c>
      <c r="C1742" s="1">
        <v>202208</v>
      </c>
      <c r="D1742" s="1">
        <v>2022</v>
      </c>
      <c r="E1742" s="1">
        <v>8</v>
      </c>
      <c r="F1742" s="4" t="s">
        <v>271</v>
      </c>
      <c r="G1742" s="4" t="s">
        <v>273</v>
      </c>
      <c r="H1742" s="1">
        <v>52</v>
      </c>
      <c r="I1742" s="4" t="s">
        <v>296</v>
      </c>
      <c r="J1742" s="1" t="s">
        <v>297</v>
      </c>
      <c r="K1742" s="1" t="s">
        <v>383</v>
      </c>
      <c r="L1742" s="1">
        <v>3</v>
      </c>
      <c r="M1742" s="1">
        <v>1</v>
      </c>
      <c r="N1742" s="1" t="s">
        <v>384</v>
      </c>
      <c r="O1742" s="1" t="s">
        <v>385</v>
      </c>
      <c r="P1742" s="1">
        <v>0</v>
      </c>
      <c r="Q1742" s="8">
        <v>2661515</v>
      </c>
      <c r="R1742" s="8">
        <v>83650</v>
      </c>
      <c r="S1742" s="8">
        <v>281555</v>
      </c>
      <c r="T1742" s="8" t="s">
        <v>386</v>
      </c>
      <c r="U1742" s="9">
        <f>IF(R1742&gt;0,Q1742/R1742,"")</f>
        <v>31.817274357441722</v>
      </c>
      <c r="V1742" s="10">
        <f>SUMIFS(fct_world_monthly!$J$2:$J$361,fct_world_monthly!$C$2:$C$361,C1742,fct_world_monthly!$F$2:$F$361,F1742)</f>
        <v>42248328</v>
      </c>
      <c r="W1742" s="11">
        <f>IF(V1742&gt;0,Q1742/V1742,"")</f>
        <v>6.2996930908129661E-2</v>
      </c>
      <c r="X1742" s="1" t="s">
        <v>232</v>
      </c>
      <c r="Y1742" s="1" t="s">
        <v>166</v>
      </c>
      <c r="Z1742" s="19">
        <f>IF(U1742="","",SUMIFS(Unit_Value_Review_QC!$K$10:$K$53,Unit_Value_Review_QC!$I$10:$I$53,"PARTNER|"&amp;F1742&amp;"|"&amp;I1742))</f>
        <v>31.867133143721738</v>
      </c>
      <c r="AA1742" s="20">
        <f>IFERROR(U1742/Z1742,"")</f>
        <v>0.99843541663898194</v>
      </c>
      <c r="AB1742" s="4" t="str">
        <f>IF(OR(N1742&lt;&gt;"REPORTED",U1742=""),"NOT_APPLICABLE",IF(OR(AA1742&lt;Unit_Value_Review_QC!$I$6,AA1742&gt;Unit_Value_Review_QC!$I$5),"REVIEW","WITHIN_BAND"))</f>
        <v>WITHIN_BAND</v>
      </c>
    </row>
    <row r="1743" spans="1:28">
      <c r="A1743" s="1" t="s">
        <v>2129</v>
      </c>
      <c r="B1743" s="6">
        <v>44774</v>
      </c>
      <c r="C1743" s="1">
        <v>202208</v>
      </c>
      <c r="D1743" s="1">
        <v>2022</v>
      </c>
      <c r="E1743" s="1">
        <v>8</v>
      </c>
      <c r="F1743" s="4" t="s">
        <v>271</v>
      </c>
      <c r="G1743" s="4" t="s">
        <v>273</v>
      </c>
      <c r="H1743" s="1">
        <v>204</v>
      </c>
      <c r="I1743" s="4" t="s">
        <v>301</v>
      </c>
      <c r="J1743" s="1" t="s">
        <v>302</v>
      </c>
      <c r="K1743" s="1" t="s">
        <v>383</v>
      </c>
      <c r="L1743" s="1">
        <v>3</v>
      </c>
      <c r="M1743" s="1">
        <v>1</v>
      </c>
      <c r="N1743" s="1" t="s">
        <v>384</v>
      </c>
      <c r="O1743" s="1" t="s">
        <v>385</v>
      </c>
      <c r="P1743" s="1">
        <v>0</v>
      </c>
      <c r="Q1743" s="8">
        <v>1548228</v>
      </c>
      <c r="R1743" s="8">
        <v>71837</v>
      </c>
      <c r="S1743" s="8">
        <v>250592</v>
      </c>
      <c r="T1743" s="8" t="s">
        <v>386</v>
      </c>
      <c r="U1743" s="9">
        <f>IF(R1743&gt;0,Q1743/R1743,"")</f>
        <v>21.55195790470092</v>
      </c>
      <c r="V1743" s="10">
        <f>SUMIFS(fct_world_monthly!$J$2:$J$361,fct_world_monthly!$C$2:$C$361,C1743,fct_world_monthly!$F$2:$F$361,F1743)</f>
        <v>42248328</v>
      </c>
      <c r="W1743" s="11">
        <f>IF(V1743&gt;0,Q1743/V1743,"")</f>
        <v>3.6645899927684709E-2</v>
      </c>
      <c r="X1743" s="1" t="s">
        <v>232</v>
      </c>
      <c r="Y1743" s="1" t="s">
        <v>166</v>
      </c>
      <c r="Z1743" s="19">
        <f>IF(U1743="","",SUMIFS(Unit_Value_Review_QC!$K$10:$K$53,Unit_Value_Review_QC!$I$10:$I$53,"PARTNER|"&amp;F1743&amp;"|"&amp;I1743))</f>
        <v>19.682231685892088</v>
      </c>
      <c r="AA1743" s="20">
        <f>IFERROR(U1743/Z1743,"")</f>
        <v>1.0949956411776731</v>
      </c>
      <c r="AB1743" s="4" t="str">
        <f>IF(OR(N1743&lt;&gt;"REPORTED",U1743=""),"NOT_APPLICABLE",IF(OR(AA1743&lt;Unit_Value_Review_QC!$I$6,AA1743&gt;Unit_Value_Review_QC!$I$5),"REVIEW","WITHIN_BAND"))</f>
        <v>WITHIN_BAND</v>
      </c>
    </row>
    <row r="1744" spans="1:28">
      <c r="A1744" s="1" t="s">
        <v>2130</v>
      </c>
      <c r="B1744" s="6">
        <v>44774</v>
      </c>
      <c r="C1744" s="1">
        <v>202208</v>
      </c>
      <c r="D1744" s="1">
        <v>2022</v>
      </c>
      <c r="E1744" s="1">
        <v>8</v>
      </c>
      <c r="F1744" s="4" t="s">
        <v>271</v>
      </c>
      <c r="G1744" s="4" t="s">
        <v>273</v>
      </c>
      <c r="H1744" s="1">
        <v>662</v>
      </c>
      <c r="I1744" s="4" t="s">
        <v>304</v>
      </c>
      <c r="J1744" s="1" t="s">
        <v>305</v>
      </c>
      <c r="K1744" s="1" t="s">
        <v>383</v>
      </c>
      <c r="L1744" s="1">
        <v>3</v>
      </c>
      <c r="M1744" s="1">
        <v>1</v>
      </c>
      <c r="N1744" s="1" t="s">
        <v>384</v>
      </c>
      <c r="O1744" s="1" t="s">
        <v>385</v>
      </c>
      <c r="P1744" s="1">
        <v>0</v>
      </c>
      <c r="Q1744" s="8">
        <v>55490</v>
      </c>
      <c r="R1744" s="8">
        <v>1339</v>
      </c>
      <c r="S1744" s="8">
        <v>3937</v>
      </c>
      <c r="T1744" s="8" t="s">
        <v>386</v>
      </c>
      <c r="U1744" s="9">
        <f>IF(R1744&gt;0,Q1744/R1744,"")</f>
        <v>41.441374159820761</v>
      </c>
      <c r="V1744" s="10">
        <f>SUMIFS(fct_world_monthly!$J$2:$J$361,fct_world_monthly!$C$2:$C$361,C1744,fct_world_monthly!$F$2:$F$361,F1744)</f>
        <v>42248328</v>
      </c>
      <c r="W1744" s="11">
        <f>IF(V1744&gt;0,Q1744/V1744,"")</f>
        <v>1.3134247584898507E-3</v>
      </c>
      <c r="X1744" s="1" t="s">
        <v>232</v>
      </c>
      <c r="Y1744" s="1" t="s">
        <v>166</v>
      </c>
      <c r="Z1744" s="19">
        <f>IF(U1744="","",SUMIFS(Unit_Value_Review_QC!$K$10:$K$53,Unit_Value_Review_QC!$I$10:$I$53,"PARTNER|"&amp;F1744&amp;"|"&amp;I1744))</f>
        <v>19.366411423422985</v>
      </c>
      <c r="AA1744" s="20">
        <f>IFERROR(U1744/Z1744,"")</f>
        <v>2.1398581933304843</v>
      </c>
      <c r="AB1744" s="4" t="str">
        <f>IF(OR(N1744&lt;&gt;"REPORTED",U1744=""),"NOT_APPLICABLE",IF(OR(AA1744&lt;Unit_Value_Review_QC!$I$6,AA1744&gt;Unit_Value_Review_QC!$I$5),"REVIEW","WITHIN_BAND"))</f>
        <v>WITHIN_BAND</v>
      </c>
    </row>
    <row r="1745" spans="1:28">
      <c r="A1745" s="1" t="s">
        <v>2131</v>
      </c>
      <c r="B1745" s="6">
        <v>44774</v>
      </c>
      <c r="C1745" s="1">
        <v>202208</v>
      </c>
      <c r="D1745" s="1">
        <v>2022</v>
      </c>
      <c r="E1745" s="1">
        <v>8</v>
      </c>
      <c r="F1745" s="4" t="s">
        <v>271</v>
      </c>
      <c r="G1745" s="4" t="s">
        <v>273</v>
      </c>
      <c r="H1745" s="1">
        <v>664</v>
      </c>
      <c r="I1745" s="4" t="s">
        <v>307</v>
      </c>
      <c r="J1745" s="1" t="s">
        <v>308</v>
      </c>
      <c r="K1745" s="1" t="s">
        <v>383</v>
      </c>
      <c r="L1745" s="1">
        <v>3</v>
      </c>
      <c r="M1745" s="1">
        <v>1</v>
      </c>
      <c r="N1745" s="1" t="s">
        <v>384</v>
      </c>
      <c r="O1745" s="1" t="s">
        <v>385</v>
      </c>
      <c r="P1745" s="1">
        <v>0</v>
      </c>
      <c r="Q1745" s="8">
        <v>4497696</v>
      </c>
      <c r="R1745" s="8">
        <v>118307</v>
      </c>
      <c r="S1745" s="8">
        <v>358487</v>
      </c>
      <c r="T1745" s="8" t="s">
        <v>386</v>
      </c>
      <c r="U1745" s="9">
        <f>IF(R1745&gt;0,Q1745/R1745,"")</f>
        <v>38.017158748003077</v>
      </c>
      <c r="V1745" s="10">
        <f>SUMIFS(fct_world_monthly!$J$2:$J$361,fct_world_monthly!$C$2:$C$361,C1745,fct_world_monthly!$F$2:$F$361,F1745)</f>
        <v>42248328</v>
      </c>
      <c r="W1745" s="11">
        <f>IF(V1745&gt;0,Q1745/V1745,"")</f>
        <v>0.10645855618238904</v>
      </c>
      <c r="X1745" s="1" t="s">
        <v>232</v>
      </c>
      <c r="Y1745" s="1" t="s">
        <v>166</v>
      </c>
      <c r="Z1745" s="19">
        <f>IF(U1745="","",SUMIFS(Unit_Value_Review_QC!$K$10:$K$53,Unit_Value_Review_QC!$I$10:$I$53,"PARTNER|"&amp;F1745&amp;"|"&amp;I1745))</f>
        <v>29.827360886039607</v>
      </c>
      <c r="AA1745" s="20">
        <f>IFERROR(U1745/Z1745,"")</f>
        <v>1.2745733319569892</v>
      </c>
      <c r="AB1745" s="4" t="str">
        <f>IF(OR(N1745&lt;&gt;"REPORTED",U1745=""),"NOT_APPLICABLE",IF(OR(AA1745&lt;Unit_Value_Review_QC!$I$6,AA1745&gt;Unit_Value_Review_QC!$I$5),"REVIEW","WITHIN_BAND"))</f>
        <v>WITHIN_BAND</v>
      </c>
    </row>
    <row r="1746" spans="1:28">
      <c r="A1746" s="1" t="s">
        <v>2132</v>
      </c>
      <c r="B1746" s="6">
        <v>44774</v>
      </c>
      <c r="C1746" s="1">
        <v>202208</v>
      </c>
      <c r="D1746" s="1">
        <v>2022</v>
      </c>
      <c r="E1746" s="1">
        <v>8</v>
      </c>
      <c r="F1746" s="4" t="s">
        <v>271</v>
      </c>
      <c r="G1746" s="4" t="s">
        <v>273</v>
      </c>
      <c r="H1746" s="1">
        <v>666</v>
      </c>
      <c r="I1746" s="4" t="s">
        <v>310</v>
      </c>
      <c r="J1746" s="1" t="s">
        <v>311</v>
      </c>
      <c r="K1746" s="1" t="s">
        <v>383</v>
      </c>
      <c r="L1746" s="1">
        <v>3</v>
      </c>
      <c r="M1746" s="1">
        <v>1</v>
      </c>
      <c r="N1746" s="1" t="s">
        <v>384</v>
      </c>
      <c r="O1746" s="1" t="s">
        <v>385</v>
      </c>
      <c r="P1746" s="1">
        <v>0</v>
      </c>
      <c r="Q1746" s="8">
        <v>574656</v>
      </c>
      <c r="R1746" s="8">
        <v>39270</v>
      </c>
      <c r="S1746" s="8">
        <v>107917</v>
      </c>
      <c r="T1746" s="8" t="s">
        <v>386</v>
      </c>
      <c r="U1746" s="9">
        <f>IF(R1746&gt;0,Q1746/R1746,"")</f>
        <v>14.633460656990069</v>
      </c>
      <c r="V1746" s="10">
        <f>SUMIFS(fct_world_monthly!$J$2:$J$361,fct_world_monthly!$C$2:$C$361,C1746,fct_world_monthly!$F$2:$F$361,F1746)</f>
        <v>42248328</v>
      </c>
      <c r="W1746" s="11">
        <f>IF(V1746&gt;0,Q1746/V1746,"")</f>
        <v>1.3601863723459067E-2</v>
      </c>
      <c r="X1746" s="1" t="s">
        <v>232</v>
      </c>
      <c r="Y1746" s="1" t="s">
        <v>166</v>
      </c>
      <c r="Z1746" s="19">
        <f>IF(U1746="","",SUMIFS(Unit_Value_Review_QC!$K$10:$K$53,Unit_Value_Review_QC!$I$10:$I$53,"PARTNER|"&amp;F1746&amp;"|"&amp;I1746))</f>
        <v>14.86106925541052</v>
      </c>
      <c r="AA1746" s="20">
        <f>IFERROR(U1746/Z1746,"")</f>
        <v>0.98468423809157712</v>
      </c>
      <c r="AB1746" s="4" t="str">
        <f>IF(OR(N1746&lt;&gt;"REPORTED",U1746=""),"NOT_APPLICABLE",IF(OR(AA1746&lt;Unit_Value_Review_QC!$I$6,AA1746&gt;Unit_Value_Review_QC!$I$5),"REVIEW","WITHIN_BAND"))</f>
        <v>WITHIN_BAND</v>
      </c>
    </row>
    <row r="1747" spans="1:28">
      <c r="A1747" s="1" t="s">
        <v>2133</v>
      </c>
      <c r="B1747" s="6">
        <v>44774</v>
      </c>
      <c r="C1747" s="1">
        <v>202208</v>
      </c>
      <c r="D1747" s="1">
        <v>2022</v>
      </c>
      <c r="E1747" s="1">
        <v>8</v>
      </c>
      <c r="F1747" s="4" t="s">
        <v>271</v>
      </c>
      <c r="G1747" s="4" t="s">
        <v>273</v>
      </c>
      <c r="H1747" s="1">
        <v>669</v>
      </c>
      <c r="I1747" s="4" t="s">
        <v>313</v>
      </c>
      <c r="J1747" s="1" t="s">
        <v>314</v>
      </c>
      <c r="K1747" s="1" t="s">
        <v>383</v>
      </c>
      <c r="L1747" s="1">
        <v>3</v>
      </c>
      <c r="M1747" s="1">
        <v>1</v>
      </c>
      <c r="N1747" s="1" t="s">
        <v>384</v>
      </c>
      <c r="O1747" s="1" t="s">
        <v>385</v>
      </c>
      <c r="P1747" s="1">
        <v>0</v>
      </c>
      <c r="Q1747" s="8">
        <v>885075</v>
      </c>
      <c r="R1747" s="8">
        <v>42351</v>
      </c>
      <c r="S1747" s="8">
        <v>157521</v>
      </c>
      <c r="T1747" s="8" t="s">
        <v>386</v>
      </c>
      <c r="U1747" s="9">
        <f>IF(R1747&gt;0,Q1747/R1747,"")</f>
        <v>20.8985620174258</v>
      </c>
      <c r="V1747" s="10">
        <f>SUMIFS(fct_world_monthly!$J$2:$J$361,fct_world_monthly!$C$2:$C$361,C1747,fct_world_monthly!$F$2:$F$361,F1747)</f>
        <v>42248328</v>
      </c>
      <c r="W1747" s="11">
        <f>IF(V1747&gt;0,Q1747/V1747,"")</f>
        <v>2.0949349758882765E-2</v>
      </c>
      <c r="X1747" s="1" t="s">
        <v>232</v>
      </c>
      <c r="Y1747" s="1" t="s">
        <v>166</v>
      </c>
      <c r="Z1747" s="19">
        <f>IF(U1747="","",SUMIFS(Unit_Value_Review_QC!$K$10:$K$53,Unit_Value_Review_QC!$I$10:$I$53,"PARTNER|"&amp;F1747&amp;"|"&amp;I1747))</f>
        <v>17.070169468034248</v>
      </c>
      <c r="AA1747" s="20">
        <f>IFERROR(U1747/Z1747,"")</f>
        <v>1.2242738454682969</v>
      </c>
      <c r="AB1747" s="4" t="str">
        <f>IF(OR(N1747&lt;&gt;"REPORTED",U1747=""),"NOT_APPLICABLE",IF(OR(AA1747&lt;Unit_Value_Review_QC!$I$6,AA1747&gt;Unit_Value_Review_QC!$I$5),"REVIEW","WITHIN_BAND"))</f>
        <v>WITHIN_BAND</v>
      </c>
    </row>
    <row r="1748" spans="1:28">
      <c r="A1748" s="1" t="s">
        <v>2134</v>
      </c>
      <c r="B1748" s="6">
        <v>44774</v>
      </c>
      <c r="C1748" s="1">
        <v>202208</v>
      </c>
      <c r="D1748" s="1">
        <v>2022</v>
      </c>
      <c r="E1748" s="1">
        <v>8</v>
      </c>
      <c r="F1748" s="4" t="s">
        <v>271</v>
      </c>
      <c r="G1748" s="4" t="s">
        <v>273</v>
      </c>
      <c r="H1748" s="1">
        <v>676</v>
      </c>
      <c r="I1748" s="4" t="s">
        <v>316</v>
      </c>
      <c r="J1748" s="1" t="s">
        <v>317</v>
      </c>
      <c r="K1748" s="1" t="s">
        <v>383</v>
      </c>
      <c r="L1748" s="1">
        <v>3</v>
      </c>
      <c r="M1748" s="1">
        <v>1</v>
      </c>
      <c r="N1748" s="1" t="s">
        <v>384</v>
      </c>
      <c r="O1748" s="1" t="s">
        <v>385</v>
      </c>
      <c r="P1748" s="1">
        <v>0</v>
      </c>
      <c r="Q1748" s="8">
        <v>759906</v>
      </c>
      <c r="R1748" s="8">
        <v>27374</v>
      </c>
      <c r="S1748" s="8">
        <v>67248</v>
      </c>
      <c r="T1748" s="8" t="s">
        <v>386</v>
      </c>
      <c r="U1748" s="9">
        <f>IF(R1748&gt;0,Q1748/R1748,"")</f>
        <v>27.760137356615768</v>
      </c>
      <c r="V1748" s="10">
        <f>SUMIFS(fct_world_monthly!$J$2:$J$361,fct_world_monthly!$C$2:$C$361,C1748,fct_world_monthly!$F$2:$F$361,F1748)</f>
        <v>42248328</v>
      </c>
      <c r="W1748" s="11">
        <f>IF(V1748&gt;0,Q1748/V1748,"")</f>
        <v>1.7986652631555029E-2</v>
      </c>
      <c r="X1748" s="1" t="s">
        <v>232</v>
      </c>
      <c r="Y1748" s="1" t="s">
        <v>166</v>
      </c>
      <c r="Z1748" s="19">
        <f>IF(U1748="","",SUMIFS(Unit_Value_Review_QC!$K$10:$K$53,Unit_Value_Review_QC!$I$10:$I$53,"PARTNER|"&amp;F1748&amp;"|"&amp;I1748))</f>
        <v>29.259592038236608</v>
      </c>
      <c r="AA1748" s="20">
        <f>IFERROR(U1748/Z1748,"")</f>
        <v>0.94875339752989918</v>
      </c>
      <c r="AB1748" s="4" t="str">
        <f>IF(OR(N1748&lt;&gt;"REPORTED",U1748=""),"NOT_APPLICABLE",IF(OR(AA1748&lt;Unit_Value_Review_QC!$I$6,AA1748&gt;Unit_Value_Review_QC!$I$5),"REVIEW","WITHIN_BAND"))</f>
        <v>WITHIN_BAND</v>
      </c>
    </row>
    <row r="1749" spans="1:28">
      <c r="A1749" s="1" t="s">
        <v>2135</v>
      </c>
      <c r="B1749" s="6">
        <v>44774</v>
      </c>
      <c r="C1749" s="1">
        <v>202208</v>
      </c>
      <c r="D1749" s="1">
        <v>2022</v>
      </c>
      <c r="E1749" s="1">
        <v>8</v>
      </c>
      <c r="F1749" s="4" t="s">
        <v>271</v>
      </c>
      <c r="G1749" s="4" t="s">
        <v>273</v>
      </c>
      <c r="H1749" s="1">
        <v>690</v>
      </c>
      <c r="I1749" s="4" t="s">
        <v>319</v>
      </c>
      <c r="J1749" s="1" t="s">
        <v>320</v>
      </c>
      <c r="K1749" s="1" t="s">
        <v>383</v>
      </c>
      <c r="L1749" s="1">
        <v>3</v>
      </c>
      <c r="M1749" s="1">
        <v>1</v>
      </c>
      <c r="N1749" s="1" t="s">
        <v>384</v>
      </c>
      <c r="O1749" s="1" t="s">
        <v>385</v>
      </c>
      <c r="P1749" s="1">
        <v>0</v>
      </c>
      <c r="Q1749" s="8">
        <v>971792</v>
      </c>
      <c r="R1749" s="8">
        <v>47316</v>
      </c>
      <c r="S1749" s="8">
        <v>127763</v>
      </c>
      <c r="T1749" s="8" t="s">
        <v>386</v>
      </c>
      <c r="U1749" s="9">
        <f>IF(R1749&gt;0,Q1749/R1749,"")</f>
        <v>20.538337982923323</v>
      </c>
      <c r="V1749" s="10">
        <f>SUMIFS(fct_world_monthly!$J$2:$J$361,fct_world_monthly!$C$2:$C$361,C1749,fct_world_monthly!$F$2:$F$361,F1749)</f>
        <v>42248328</v>
      </c>
      <c r="W1749" s="11">
        <f>IF(V1749&gt;0,Q1749/V1749,"")</f>
        <v>2.3001904359386718E-2</v>
      </c>
      <c r="X1749" s="1" t="s">
        <v>232</v>
      </c>
      <c r="Y1749" s="1" t="s">
        <v>166</v>
      </c>
      <c r="Z1749" s="19">
        <f>IF(U1749="","",SUMIFS(Unit_Value_Review_QC!$K$10:$K$53,Unit_Value_Review_QC!$I$10:$I$53,"PARTNER|"&amp;F1749&amp;"|"&amp;I1749))</f>
        <v>24.149636282520802</v>
      </c>
      <c r="AA1749" s="20">
        <f>IFERROR(U1749/Z1749,"")</f>
        <v>0.85046158636305047</v>
      </c>
      <c r="AB1749" s="4" t="str">
        <f>IF(OR(N1749&lt;&gt;"REPORTED",U1749=""),"NOT_APPLICABLE",IF(OR(AA1749&lt;Unit_Value_Review_QC!$I$6,AA1749&gt;Unit_Value_Review_QC!$I$5),"REVIEW","WITHIN_BAND"))</f>
        <v>WITHIN_BAND</v>
      </c>
    </row>
    <row r="1750" spans="1:28">
      <c r="A1750" s="1" t="s">
        <v>2136</v>
      </c>
      <c r="B1750" s="6">
        <v>44774</v>
      </c>
      <c r="C1750" s="1">
        <v>202208</v>
      </c>
      <c r="D1750" s="1">
        <v>2022</v>
      </c>
      <c r="E1750" s="1">
        <v>8</v>
      </c>
      <c r="F1750" s="4" t="s">
        <v>271</v>
      </c>
      <c r="G1750" s="4" t="s">
        <v>273</v>
      </c>
      <c r="H1750" s="1">
        <v>696</v>
      </c>
      <c r="I1750" s="4" t="s">
        <v>322</v>
      </c>
      <c r="J1750" s="1" t="s">
        <v>323</v>
      </c>
      <c r="K1750" s="1" t="s">
        <v>383</v>
      </c>
      <c r="L1750" s="1">
        <v>3</v>
      </c>
      <c r="M1750" s="1">
        <v>1</v>
      </c>
      <c r="N1750" s="1" t="s">
        <v>384</v>
      </c>
      <c r="O1750" s="1" t="s">
        <v>385</v>
      </c>
      <c r="P1750" s="1">
        <v>0</v>
      </c>
      <c r="Q1750" s="8">
        <v>215795</v>
      </c>
      <c r="R1750" s="8">
        <v>7407</v>
      </c>
      <c r="S1750" s="8">
        <v>20572</v>
      </c>
      <c r="T1750" s="8" t="s">
        <v>386</v>
      </c>
      <c r="U1750" s="9">
        <f>IF(R1750&gt;0,Q1750/R1750,"")</f>
        <v>29.133927366005132</v>
      </c>
      <c r="V1750" s="10">
        <f>SUMIFS(fct_world_monthly!$J$2:$J$361,fct_world_monthly!$C$2:$C$361,C1750,fct_world_monthly!$F$2:$F$361,F1750)</f>
        <v>42248328</v>
      </c>
      <c r="W1750" s="11">
        <f>IF(V1750&gt;0,Q1750/V1750,"")</f>
        <v>5.1077760994470596E-3</v>
      </c>
      <c r="X1750" s="1" t="s">
        <v>232</v>
      </c>
      <c r="Y1750" s="1" t="s">
        <v>166</v>
      </c>
      <c r="Z1750" s="19">
        <f>IF(U1750="","",SUMIFS(Unit_Value_Review_QC!$K$10:$K$53,Unit_Value_Review_QC!$I$10:$I$53,"PARTNER|"&amp;F1750&amp;"|"&amp;I1750))</f>
        <v>19.130986055641273</v>
      </c>
      <c r="AA1750" s="20">
        <f>IFERROR(U1750/Z1750,"")</f>
        <v>1.5228659558514617</v>
      </c>
      <c r="AB1750" s="4" t="str">
        <f>IF(OR(N1750&lt;&gt;"REPORTED",U1750=""),"NOT_APPLICABLE",IF(OR(AA1750&lt;Unit_Value_Review_QC!$I$6,AA1750&gt;Unit_Value_Review_QC!$I$5),"REVIEW","WITHIN_BAND"))</f>
        <v>WITHIN_BAND</v>
      </c>
    </row>
    <row r="1751" spans="1:28">
      <c r="A1751" s="1" t="s">
        <v>2137</v>
      </c>
      <c r="B1751" s="6">
        <v>44774</v>
      </c>
      <c r="C1751" s="1">
        <v>202208</v>
      </c>
      <c r="D1751" s="1">
        <v>2022</v>
      </c>
      <c r="E1751" s="1">
        <v>8</v>
      </c>
      <c r="F1751" s="4" t="s">
        <v>271</v>
      </c>
      <c r="G1751" s="4" t="s">
        <v>273</v>
      </c>
      <c r="H1751" s="1">
        <v>720</v>
      </c>
      <c r="I1751" s="4" t="s">
        <v>325</v>
      </c>
      <c r="J1751" s="1" t="s">
        <v>326</v>
      </c>
      <c r="K1751" s="1" t="s">
        <v>383</v>
      </c>
      <c r="L1751" s="1">
        <v>3</v>
      </c>
      <c r="M1751" s="1">
        <v>1</v>
      </c>
      <c r="N1751" s="1" t="s">
        <v>384</v>
      </c>
      <c r="O1751" s="1" t="s">
        <v>385</v>
      </c>
      <c r="P1751" s="1">
        <v>0</v>
      </c>
      <c r="Q1751" s="8">
        <v>12118301</v>
      </c>
      <c r="R1751" s="8">
        <v>361561</v>
      </c>
      <c r="S1751" s="8">
        <v>1009040</v>
      </c>
      <c r="T1751" s="8" t="s">
        <v>386</v>
      </c>
      <c r="U1751" s="9">
        <f>IF(R1751&gt;0,Q1751/R1751,"")</f>
        <v>33.51661545354726</v>
      </c>
      <c r="V1751" s="10">
        <f>SUMIFS(fct_world_monthly!$J$2:$J$361,fct_world_monthly!$C$2:$C$361,C1751,fct_world_monthly!$F$2:$F$361,F1751)</f>
        <v>42248328</v>
      </c>
      <c r="W1751" s="11">
        <f>IF(V1751&gt;0,Q1751/V1751,"")</f>
        <v>0.28683504350752059</v>
      </c>
      <c r="X1751" s="1" t="s">
        <v>232</v>
      </c>
      <c r="Y1751" s="1" t="s">
        <v>166</v>
      </c>
      <c r="Z1751" s="19">
        <f>IF(U1751="","",SUMIFS(Unit_Value_Review_QC!$K$10:$K$53,Unit_Value_Review_QC!$I$10:$I$53,"PARTNER|"&amp;F1751&amp;"|"&amp;I1751))</f>
        <v>27.635683246354834</v>
      </c>
      <c r="AA1751" s="20">
        <f>IFERROR(U1751/Z1751,"")</f>
        <v>1.2128021281315029</v>
      </c>
      <c r="AB1751" s="4" t="str">
        <f>IF(OR(N1751&lt;&gt;"REPORTED",U1751=""),"NOT_APPLICABLE",IF(OR(AA1751&lt;Unit_Value_Review_QC!$I$6,AA1751&gt;Unit_Value_Review_QC!$I$5),"REVIEW","WITHIN_BAND"))</f>
        <v>WITHIN_BAND</v>
      </c>
    </row>
    <row r="1752" spans="1:28">
      <c r="A1752" s="1" t="s">
        <v>2138</v>
      </c>
      <c r="B1752" s="6">
        <v>44774</v>
      </c>
      <c r="C1752" s="1">
        <v>202208</v>
      </c>
      <c r="D1752" s="1">
        <v>2022</v>
      </c>
      <c r="E1752" s="1">
        <v>8</v>
      </c>
      <c r="F1752" s="4" t="s">
        <v>278</v>
      </c>
      <c r="G1752" s="4" t="s">
        <v>279</v>
      </c>
      <c r="H1752" s="1">
        <v>52</v>
      </c>
      <c r="I1752" s="4" t="s">
        <v>296</v>
      </c>
      <c r="J1752" s="1" t="s">
        <v>297</v>
      </c>
      <c r="K1752" s="1" t="s">
        <v>383</v>
      </c>
      <c r="L1752" s="1">
        <v>3</v>
      </c>
      <c r="M1752" s="1">
        <v>1</v>
      </c>
      <c r="N1752" s="1" t="s">
        <v>384</v>
      </c>
      <c r="O1752" s="1" t="s">
        <v>385</v>
      </c>
      <c r="P1752" s="1">
        <v>0</v>
      </c>
      <c r="Q1752" s="8">
        <v>1622597</v>
      </c>
      <c r="R1752" s="8">
        <v>47811</v>
      </c>
      <c r="S1752" s="8">
        <v>176247</v>
      </c>
      <c r="T1752" s="8" t="s">
        <v>386</v>
      </c>
      <c r="U1752" s="9">
        <f>IF(R1752&gt;0,Q1752/R1752,"")</f>
        <v>33.937733994269102</v>
      </c>
      <c r="V1752" s="10">
        <f>SUMIFS(fct_world_monthly!$J$2:$J$361,fct_world_monthly!$C$2:$C$361,C1752,fct_world_monthly!$F$2:$F$361,F1752)</f>
        <v>31178377</v>
      </c>
      <c r="W1752" s="11">
        <f>IF(V1752&gt;0,Q1752/V1752,"")</f>
        <v>5.20423818083924E-2</v>
      </c>
      <c r="X1752" s="1" t="s">
        <v>232</v>
      </c>
      <c r="Y1752" s="1" t="s">
        <v>166</v>
      </c>
      <c r="Z1752" s="19">
        <f>IF(U1752="","",SUMIFS(Unit_Value_Review_QC!$K$10:$K$53,Unit_Value_Review_QC!$I$10:$I$53,"PARTNER|"&amp;F1752&amp;"|"&amp;I1752))</f>
        <v>35.036766549381447</v>
      </c>
      <c r="AA1752" s="20">
        <f>IFERROR(U1752/Z1752,"")</f>
        <v>0.9686320210638345</v>
      </c>
      <c r="AB1752" s="4" t="str">
        <f>IF(OR(N1752&lt;&gt;"REPORTED",U1752=""),"NOT_APPLICABLE",IF(OR(AA1752&lt;Unit_Value_Review_QC!$I$6,AA1752&gt;Unit_Value_Review_QC!$I$5),"REVIEW","WITHIN_BAND"))</f>
        <v>WITHIN_BAND</v>
      </c>
    </row>
    <row r="1753" spans="1:28">
      <c r="A1753" s="1" t="s">
        <v>2139</v>
      </c>
      <c r="B1753" s="6">
        <v>44774</v>
      </c>
      <c r="C1753" s="1">
        <v>202208</v>
      </c>
      <c r="D1753" s="1">
        <v>2022</v>
      </c>
      <c r="E1753" s="1">
        <v>8</v>
      </c>
      <c r="F1753" s="4" t="s">
        <v>278</v>
      </c>
      <c r="G1753" s="4" t="s">
        <v>279</v>
      </c>
      <c r="H1753" s="1">
        <v>204</v>
      </c>
      <c r="I1753" s="4" t="s">
        <v>301</v>
      </c>
      <c r="J1753" s="1" t="s">
        <v>302</v>
      </c>
      <c r="K1753" s="1" t="s">
        <v>383</v>
      </c>
      <c r="L1753" s="1">
        <v>3</v>
      </c>
      <c r="M1753" s="1">
        <v>1</v>
      </c>
      <c r="N1753" s="1" t="s">
        <v>384</v>
      </c>
      <c r="O1753" s="1" t="s">
        <v>385</v>
      </c>
      <c r="P1753" s="1">
        <v>0</v>
      </c>
      <c r="Q1753" s="8">
        <v>446349</v>
      </c>
      <c r="R1753" s="8">
        <v>16117</v>
      </c>
      <c r="S1753" s="8">
        <v>42698</v>
      </c>
      <c r="T1753" s="8" t="s">
        <v>386</v>
      </c>
      <c r="U1753" s="9">
        <f>IF(R1753&gt;0,Q1753/R1753,"")</f>
        <v>27.694297946267916</v>
      </c>
      <c r="V1753" s="10">
        <f>SUMIFS(fct_world_monthly!$J$2:$J$361,fct_world_monthly!$C$2:$C$361,C1753,fct_world_monthly!$F$2:$F$361,F1753)</f>
        <v>31178377</v>
      </c>
      <c r="W1753" s="11">
        <f>IF(V1753&gt;0,Q1753/V1753,"")</f>
        <v>1.4315979308352067E-2</v>
      </c>
      <c r="X1753" s="1" t="s">
        <v>232</v>
      </c>
      <c r="Y1753" s="1" t="s">
        <v>166</v>
      </c>
      <c r="Z1753" s="19">
        <f>IF(U1753="","",SUMIFS(Unit_Value_Review_QC!$K$10:$K$53,Unit_Value_Review_QC!$I$10:$I$53,"PARTNER|"&amp;F1753&amp;"|"&amp;I1753))</f>
        <v>33.195880622110131</v>
      </c>
      <c r="AA1753" s="20">
        <f>IFERROR(U1753/Z1753,"")</f>
        <v>0.83426911494018674</v>
      </c>
      <c r="AB1753" s="4" t="str">
        <f>IF(OR(N1753&lt;&gt;"REPORTED",U1753=""),"NOT_APPLICABLE",IF(OR(AA1753&lt;Unit_Value_Review_QC!$I$6,AA1753&gt;Unit_Value_Review_QC!$I$5),"REVIEW","WITHIN_BAND"))</f>
        <v>WITHIN_BAND</v>
      </c>
    </row>
    <row r="1754" spans="1:28">
      <c r="A1754" s="1" t="s">
        <v>2140</v>
      </c>
      <c r="B1754" s="6">
        <v>44774</v>
      </c>
      <c r="C1754" s="1">
        <v>202208</v>
      </c>
      <c r="D1754" s="1">
        <v>2022</v>
      </c>
      <c r="E1754" s="1">
        <v>8</v>
      </c>
      <c r="F1754" s="4" t="s">
        <v>278</v>
      </c>
      <c r="G1754" s="4" t="s">
        <v>279</v>
      </c>
      <c r="H1754" s="1">
        <v>662</v>
      </c>
      <c r="I1754" s="4" t="s">
        <v>304</v>
      </c>
      <c r="J1754" s="1" t="s">
        <v>305</v>
      </c>
      <c r="K1754" s="1" t="s">
        <v>383</v>
      </c>
      <c r="L1754" s="1">
        <v>3</v>
      </c>
      <c r="M1754" s="1">
        <v>1</v>
      </c>
      <c r="N1754" s="1" t="s">
        <v>384</v>
      </c>
      <c r="O1754" s="1" t="s">
        <v>385</v>
      </c>
      <c r="P1754" s="1">
        <v>0</v>
      </c>
      <c r="Q1754" s="8">
        <v>154519</v>
      </c>
      <c r="R1754" s="8">
        <v>6241</v>
      </c>
      <c r="S1754" s="8">
        <v>17444</v>
      </c>
      <c r="T1754" s="8" t="s">
        <v>386</v>
      </c>
      <c r="U1754" s="9">
        <f>IF(R1754&gt;0,Q1754/R1754,"")</f>
        <v>24.758692517224805</v>
      </c>
      <c r="V1754" s="10">
        <f>SUMIFS(fct_world_monthly!$J$2:$J$361,fct_world_monthly!$C$2:$C$361,C1754,fct_world_monthly!$F$2:$F$361,F1754)</f>
        <v>31178377</v>
      </c>
      <c r="W1754" s="11">
        <f>IF(V1754&gt;0,Q1754/V1754,"")</f>
        <v>4.9559667586289045E-3</v>
      </c>
      <c r="X1754" s="1" t="s">
        <v>232</v>
      </c>
      <c r="Y1754" s="1" t="s">
        <v>166</v>
      </c>
      <c r="Z1754" s="19">
        <f>IF(U1754="","",SUMIFS(Unit_Value_Review_QC!$K$10:$K$53,Unit_Value_Review_QC!$I$10:$I$53,"PARTNER|"&amp;F1754&amp;"|"&amp;I1754))</f>
        <v>11.552282298889692</v>
      </c>
      <c r="AA1754" s="20">
        <f>IFERROR(U1754/Z1754,"")</f>
        <v>2.1431862446440046</v>
      </c>
      <c r="AB1754" s="4" t="str">
        <f>IF(OR(N1754&lt;&gt;"REPORTED",U1754=""),"NOT_APPLICABLE",IF(OR(AA1754&lt;Unit_Value_Review_QC!$I$6,AA1754&gt;Unit_Value_Review_QC!$I$5),"REVIEW","WITHIN_BAND"))</f>
        <v>WITHIN_BAND</v>
      </c>
    </row>
    <row r="1755" spans="1:28">
      <c r="A1755" s="1" t="s">
        <v>2141</v>
      </c>
      <c r="B1755" s="6">
        <v>44774</v>
      </c>
      <c r="C1755" s="1">
        <v>202208</v>
      </c>
      <c r="D1755" s="1">
        <v>2022</v>
      </c>
      <c r="E1755" s="1">
        <v>8</v>
      </c>
      <c r="F1755" s="4" t="s">
        <v>278</v>
      </c>
      <c r="G1755" s="4" t="s">
        <v>279</v>
      </c>
      <c r="H1755" s="1">
        <v>664</v>
      </c>
      <c r="I1755" s="4" t="s">
        <v>307</v>
      </c>
      <c r="J1755" s="1" t="s">
        <v>308</v>
      </c>
      <c r="K1755" s="1" t="s">
        <v>383</v>
      </c>
      <c r="L1755" s="1">
        <v>3</v>
      </c>
      <c r="M1755" s="1">
        <v>1</v>
      </c>
      <c r="N1755" s="1" t="s">
        <v>384</v>
      </c>
      <c r="O1755" s="1" t="s">
        <v>385</v>
      </c>
      <c r="P1755" s="1">
        <v>0</v>
      </c>
      <c r="Q1755" s="8">
        <v>2855524</v>
      </c>
      <c r="R1755" s="8">
        <v>137200</v>
      </c>
      <c r="S1755" s="8">
        <v>397479</v>
      </c>
      <c r="T1755" s="8" t="s">
        <v>386</v>
      </c>
      <c r="U1755" s="9">
        <f>IF(R1755&gt;0,Q1755/R1755,"")</f>
        <v>20.812857142857144</v>
      </c>
      <c r="V1755" s="10">
        <f>SUMIFS(fct_world_monthly!$J$2:$J$361,fct_world_monthly!$C$2:$C$361,C1755,fct_world_monthly!$F$2:$F$361,F1755)</f>
        <v>31178377</v>
      </c>
      <c r="W1755" s="11">
        <f>IF(V1755&gt;0,Q1755/V1755,"")</f>
        <v>9.1586678806276536E-2</v>
      </c>
      <c r="X1755" s="1" t="s">
        <v>232</v>
      </c>
      <c r="Y1755" s="1" t="s">
        <v>166</v>
      </c>
      <c r="Z1755" s="19">
        <f>IF(U1755="","",SUMIFS(Unit_Value_Review_QC!$K$10:$K$53,Unit_Value_Review_QC!$I$10:$I$53,"PARTNER|"&amp;F1755&amp;"|"&amp;I1755))</f>
        <v>20.753901094655859</v>
      </c>
      <c r="AA1755" s="20">
        <f>IFERROR(U1755/Z1755,"")</f>
        <v>1.002840721266445</v>
      </c>
      <c r="AB1755" s="4" t="str">
        <f>IF(OR(N1755&lt;&gt;"REPORTED",U1755=""),"NOT_APPLICABLE",IF(OR(AA1755&lt;Unit_Value_Review_QC!$I$6,AA1755&gt;Unit_Value_Review_QC!$I$5),"REVIEW","WITHIN_BAND"))</f>
        <v>WITHIN_BAND</v>
      </c>
    </row>
    <row r="1756" spans="1:28">
      <c r="A1756" s="1" t="s">
        <v>2142</v>
      </c>
      <c r="B1756" s="6">
        <v>44774</v>
      </c>
      <c r="C1756" s="1">
        <v>202208</v>
      </c>
      <c r="D1756" s="1">
        <v>2022</v>
      </c>
      <c r="E1756" s="1">
        <v>8</v>
      </c>
      <c r="F1756" s="4" t="s">
        <v>278</v>
      </c>
      <c r="G1756" s="4" t="s">
        <v>279</v>
      </c>
      <c r="H1756" s="1">
        <v>666</v>
      </c>
      <c r="I1756" s="4" t="s">
        <v>310</v>
      </c>
      <c r="J1756" s="1" t="s">
        <v>311</v>
      </c>
      <c r="K1756" s="1" t="s">
        <v>383</v>
      </c>
      <c r="L1756" s="1">
        <v>3</v>
      </c>
      <c r="M1756" s="1">
        <v>1</v>
      </c>
      <c r="N1756" s="1" t="s">
        <v>384</v>
      </c>
      <c r="O1756" s="1" t="s">
        <v>385</v>
      </c>
      <c r="P1756" s="1">
        <v>0</v>
      </c>
      <c r="Q1756" s="8">
        <v>8707048</v>
      </c>
      <c r="R1756" s="8">
        <v>453844</v>
      </c>
      <c r="S1756" s="8">
        <v>1410507</v>
      </c>
      <c r="T1756" s="8" t="s">
        <v>386</v>
      </c>
      <c r="U1756" s="9">
        <f>IF(R1756&gt;0,Q1756/R1756,"")</f>
        <v>19.185112064938615</v>
      </c>
      <c r="V1756" s="10">
        <f>SUMIFS(fct_world_monthly!$J$2:$J$361,fct_world_monthly!$C$2:$C$361,C1756,fct_world_monthly!$F$2:$F$361,F1756)</f>
        <v>31178377</v>
      </c>
      <c r="W1756" s="11">
        <f>IF(V1756&gt;0,Q1756/V1756,"")</f>
        <v>0.279265594870445</v>
      </c>
      <c r="X1756" s="1" t="s">
        <v>232</v>
      </c>
      <c r="Y1756" s="1" t="s">
        <v>166</v>
      </c>
      <c r="Z1756" s="19">
        <f>IF(U1756="","",SUMIFS(Unit_Value_Review_QC!$K$10:$K$53,Unit_Value_Review_QC!$I$10:$I$53,"PARTNER|"&amp;F1756&amp;"|"&amp;I1756))</f>
        <v>16.653214733323903</v>
      </c>
      <c r="AA1756" s="20">
        <f>IFERROR(U1756/Z1756,"")</f>
        <v>1.1520365510298898</v>
      </c>
      <c r="AB1756" s="4" t="str">
        <f>IF(OR(N1756&lt;&gt;"REPORTED",U1756=""),"NOT_APPLICABLE",IF(OR(AA1756&lt;Unit_Value_Review_QC!$I$6,AA1756&gt;Unit_Value_Review_QC!$I$5),"REVIEW","WITHIN_BAND"))</f>
        <v>WITHIN_BAND</v>
      </c>
    </row>
    <row r="1757" spans="1:28">
      <c r="A1757" s="1" t="s">
        <v>2143</v>
      </c>
      <c r="B1757" s="6">
        <v>44774</v>
      </c>
      <c r="C1757" s="1">
        <v>202208</v>
      </c>
      <c r="D1757" s="1">
        <v>2022</v>
      </c>
      <c r="E1757" s="1">
        <v>8</v>
      </c>
      <c r="F1757" s="4" t="s">
        <v>278</v>
      </c>
      <c r="G1757" s="4" t="s">
        <v>279</v>
      </c>
      <c r="H1757" s="1">
        <v>669</v>
      </c>
      <c r="I1757" s="4" t="s">
        <v>313</v>
      </c>
      <c r="J1757" s="1" t="s">
        <v>314</v>
      </c>
      <c r="K1757" s="1" t="s">
        <v>383</v>
      </c>
      <c r="L1757" s="1">
        <v>3</v>
      </c>
      <c r="M1757" s="1">
        <v>1</v>
      </c>
      <c r="N1757" s="1" t="s">
        <v>384</v>
      </c>
      <c r="O1757" s="1" t="s">
        <v>385</v>
      </c>
      <c r="P1757" s="1">
        <v>0</v>
      </c>
      <c r="Q1757" s="8">
        <v>141383</v>
      </c>
      <c r="R1757" s="8">
        <v>6440</v>
      </c>
      <c r="S1757" s="8">
        <v>13717</v>
      </c>
      <c r="T1757" s="8" t="s">
        <v>386</v>
      </c>
      <c r="U1757" s="9">
        <f>IF(R1757&gt;0,Q1757/R1757,"")</f>
        <v>21.953881987577638</v>
      </c>
      <c r="V1757" s="10">
        <f>SUMIFS(fct_world_monthly!$J$2:$J$361,fct_world_monthly!$C$2:$C$361,C1757,fct_world_monthly!$F$2:$F$361,F1757)</f>
        <v>31178377</v>
      </c>
      <c r="W1757" s="11">
        <f>IF(V1757&gt;0,Q1757/V1757,"")</f>
        <v>4.5346491255782813E-3</v>
      </c>
      <c r="X1757" s="1" t="s">
        <v>232</v>
      </c>
      <c r="Y1757" s="1" t="s">
        <v>166</v>
      </c>
      <c r="Z1757" s="19">
        <f>IF(U1757="","",SUMIFS(Unit_Value_Review_QC!$K$10:$K$53,Unit_Value_Review_QC!$I$10:$I$53,"PARTNER|"&amp;F1757&amp;"|"&amp;I1757))</f>
        <v>20.668787815742178</v>
      </c>
      <c r="AA1757" s="20">
        <f>IFERROR(U1757/Z1757,"")</f>
        <v>1.0621755945869589</v>
      </c>
      <c r="AB1757" s="4" t="str">
        <f>IF(OR(N1757&lt;&gt;"REPORTED",U1757=""),"NOT_APPLICABLE",IF(OR(AA1757&lt;Unit_Value_Review_QC!$I$6,AA1757&gt;Unit_Value_Review_QC!$I$5),"REVIEW","WITHIN_BAND"))</f>
        <v>WITHIN_BAND</v>
      </c>
    </row>
    <row r="1758" spans="1:28">
      <c r="A1758" s="1" t="s">
        <v>2144</v>
      </c>
      <c r="B1758" s="6">
        <v>44774</v>
      </c>
      <c r="C1758" s="1">
        <v>202208</v>
      </c>
      <c r="D1758" s="1">
        <v>2022</v>
      </c>
      <c r="E1758" s="1">
        <v>8</v>
      </c>
      <c r="F1758" s="4" t="s">
        <v>278</v>
      </c>
      <c r="G1758" s="4" t="s">
        <v>279</v>
      </c>
      <c r="H1758" s="1">
        <v>676</v>
      </c>
      <c r="I1758" s="4" t="s">
        <v>316</v>
      </c>
      <c r="J1758" s="1" t="s">
        <v>317</v>
      </c>
      <c r="K1758" s="1" t="s">
        <v>383</v>
      </c>
      <c r="L1758" s="1">
        <v>3</v>
      </c>
      <c r="M1758" s="1">
        <v>1</v>
      </c>
      <c r="N1758" s="1" t="s">
        <v>384</v>
      </c>
      <c r="O1758" s="1" t="s">
        <v>385</v>
      </c>
      <c r="P1758" s="1">
        <v>0</v>
      </c>
      <c r="Q1758" s="8">
        <v>15541</v>
      </c>
      <c r="R1758" s="8">
        <v>559</v>
      </c>
      <c r="S1758" s="8">
        <v>2137</v>
      </c>
      <c r="T1758" s="8" t="s">
        <v>386</v>
      </c>
      <c r="U1758" s="9">
        <f>IF(R1758&gt;0,Q1758/R1758,"")</f>
        <v>27.801431127012524</v>
      </c>
      <c r="V1758" s="10">
        <f>SUMIFS(fct_world_monthly!$J$2:$J$361,fct_world_monthly!$C$2:$C$361,C1758,fct_world_monthly!$F$2:$F$361,F1758)</f>
        <v>31178377</v>
      </c>
      <c r="W1758" s="11">
        <f>IF(V1758&gt;0,Q1758/V1758,"")</f>
        <v>4.9845442564248931E-4</v>
      </c>
      <c r="X1758" s="1" t="s">
        <v>232</v>
      </c>
      <c r="Y1758" s="1" t="s">
        <v>166</v>
      </c>
      <c r="Z1758" s="19">
        <f>IF(U1758="","",SUMIFS(Unit_Value_Review_QC!$K$10:$K$53,Unit_Value_Review_QC!$I$10:$I$53,"PARTNER|"&amp;F1758&amp;"|"&amp;I1758))</f>
        <v>22.71683967704729</v>
      </c>
      <c r="AA1758" s="20">
        <f>IFERROR(U1758/Z1758,"")</f>
        <v>1.2238247715021127</v>
      </c>
      <c r="AB1758" s="4" t="str">
        <f>IF(OR(N1758&lt;&gt;"REPORTED",U1758=""),"NOT_APPLICABLE",IF(OR(AA1758&lt;Unit_Value_Review_QC!$I$6,AA1758&gt;Unit_Value_Review_QC!$I$5),"REVIEW","WITHIN_BAND"))</f>
        <v>WITHIN_BAND</v>
      </c>
    </row>
    <row r="1759" spans="1:28">
      <c r="A1759" s="1" t="s">
        <v>2145</v>
      </c>
      <c r="B1759" s="6">
        <v>44774</v>
      </c>
      <c r="C1759" s="1">
        <v>202208</v>
      </c>
      <c r="D1759" s="1">
        <v>2022</v>
      </c>
      <c r="E1759" s="1">
        <v>8</v>
      </c>
      <c r="F1759" s="4" t="s">
        <v>278</v>
      </c>
      <c r="G1759" s="4" t="s">
        <v>279</v>
      </c>
      <c r="H1759" s="1">
        <v>690</v>
      </c>
      <c r="I1759" s="4" t="s">
        <v>319</v>
      </c>
      <c r="J1759" s="1" t="s">
        <v>320</v>
      </c>
      <c r="K1759" s="1" t="s">
        <v>383</v>
      </c>
      <c r="L1759" s="1">
        <v>3</v>
      </c>
      <c r="M1759" s="1">
        <v>1</v>
      </c>
      <c r="N1759" s="1" t="s">
        <v>384</v>
      </c>
      <c r="O1759" s="1" t="s">
        <v>385</v>
      </c>
      <c r="P1759" s="1">
        <v>0</v>
      </c>
      <c r="Q1759" s="8">
        <v>1657395</v>
      </c>
      <c r="R1759" s="8">
        <v>56160</v>
      </c>
      <c r="S1759" s="8">
        <v>158934</v>
      </c>
      <c r="T1759" s="8" t="s">
        <v>386</v>
      </c>
      <c r="U1759" s="9">
        <f>IF(R1759&gt;0,Q1759/R1759,"")</f>
        <v>29.51201923076923</v>
      </c>
      <c r="V1759" s="10">
        <f>SUMIFS(fct_world_monthly!$J$2:$J$361,fct_world_monthly!$C$2:$C$361,C1759,fct_world_monthly!$F$2:$F$361,F1759)</f>
        <v>31178377</v>
      </c>
      <c r="W1759" s="11">
        <f>IF(V1759&gt;0,Q1759/V1759,"")</f>
        <v>5.3158475824447181E-2</v>
      </c>
      <c r="X1759" s="1" t="s">
        <v>232</v>
      </c>
      <c r="Y1759" s="1" t="s">
        <v>166</v>
      </c>
      <c r="Z1759" s="19">
        <f>IF(U1759="","",SUMIFS(Unit_Value_Review_QC!$K$10:$K$53,Unit_Value_Review_QC!$I$10:$I$53,"PARTNER|"&amp;F1759&amp;"|"&amp;I1759))</f>
        <v>28.158453665195097</v>
      </c>
      <c r="AA1759" s="20">
        <f>IFERROR(U1759/Z1759,"")</f>
        <v>1.0480695986245576</v>
      </c>
      <c r="AB1759" s="4" t="str">
        <f>IF(OR(N1759&lt;&gt;"REPORTED",U1759=""),"NOT_APPLICABLE",IF(OR(AA1759&lt;Unit_Value_Review_QC!$I$6,AA1759&gt;Unit_Value_Review_QC!$I$5),"REVIEW","WITHIN_BAND"))</f>
        <v>WITHIN_BAND</v>
      </c>
    </row>
    <row r="1760" spans="1:28">
      <c r="A1760" s="1" t="s">
        <v>2146</v>
      </c>
      <c r="B1760" s="6">
        <v>44774</v>
      </c>
      <c r="C1760" s="1">
        <v>202208</v>
      </c>
      <c r="D1760" s="1">
        <v>2022</v>
      </c>
      <c r="E1760" s="1">
        <v>8</v>
      </c>
      <c r="F1760" s="4" t="s">
        <v>278</v>
      </c>
      <c r="G1760" s="4" t="s">
        <v>279</v>
      </c>
      <c r="H1760" s="1">
        <v>696</v>
      </c>
      <c r="I1760" s="4" t="s">
        <v>322</v>
      </c>
      <c r="J1760" s="1" t="s">
        <v>323</v>
      </c>
      <c r="K1760" s="1" t="s">
        <v>383</v>
      </c>
      <c r="L1760" s="1">
        <v>3</v>
      </c>
      <c r="M1760" s="1">
        <v>1</v>
      </c>
      <c r="N1760" s="1" t="s">
        <v>384</v>
      </c>
      <c r="O1760" s="1" t="s">
        <v>385</v>
      </c>
      <c r="P1760" s="1">
        <v>0</v>
      </c>
      <c r="Q1760" s="8">
        <v>1336246</v>
      </c>
      <c r="R1760" s="8">
        <v>53826</v>
      </c>
      <c r="S1760" s="8">
        <v>119138</v>
      </c>
      <c r="T1760" s="8" t="s">
        <v>386</v>
      </c>
      <c r="U1760" s="9">
        <f>IF(R1760&gt;0,Q1760/R1760,"")</f>
        <v>24.825288893843123</v>
      </c>
      <c r="V1760" s="10">
        <f>SUMIFS(fct_world_monthly!$J$2:$J$361,fct_world_monthly!$C$2:$C$361,C1760,fct_world_monthly!$F$2:$F$361,F1760)</f>
        <v>31178377</v>
      </c>
      <c r="W1760" s="11">
        <f>IF(V1760&gt;0,Q1760/V1760,"")</f>
        <v>4.2858100022332785E-2</v>
      </c>
      <c r="X1760" s="1" t="s">
        <v>232</v>
      </c>
      <c r="Y1760" s="1" t="s">
        <v>166</v>
      </c>
      <c r="Z1760" s="19">
        <f>IF(U1760="","",SUMIFS(Unit_Value_Review_QC!$K$10:$K$53,Unit_Value_Review_QC!$I$10:$I$53,"PARTNER|"&amp;F1760&amp;"|"&amp;I1760))</f>
        <v>25.266638688646662</v>
      </c>
      <c r="AA1760" s="20">
        <f>IFERROR(U1760/Z1760,"")</f>
        <v>0.98253231067882985</v>
      </c>
      <c r="AB1760" s="4" t="str">
        <f>IF(OR(N1760&lt;&gt;"REPORTED",U1760=""),"NOT_APPLICABLE",IF(OR(AA1760&lt;Unit_Value_Review_QC!$I$6,AA1760&gt;Unit_Value_Review_QC!$I$5),"REVIEW","WITHIN_BAND"))</f>
        <v>WITHIN_BAND</v>
      </c>
    </row>
    <row r="1761" spans="1:28">
      <c r="A1761" s="1" t="s">
        <v>2147</v>
      </c>
      <c r="B1761" s="6">
        <v>44774</v>
      </c>
      <c r="C1761" s="1">
        <v>202208</v>
      </c>
      <c r="D1761" s="1">
        <v>2022</v>
      </c>
      <c r="E1761" s="1">
        <v>8</v>
      </c>
      <c r="F1761" s="4" t="s">
        <v>278</v>
      </c>
      <c r="G1761" s="4" t="s">
        <v>279</v>
      </c>
      <c r="H1761" s="1">
        <v>720</v>
      </c>
      <c r="I1761" s="4" t="s">
        <v>325</v>
      </c>
      <c r="J1761" s="1" t="s">
        <v>326</v>
      </c>
      <c r="K1761" s="1" t="s">
        <v>383</v>
      </c>
      <c r="L1761" s="1">
        <v>3</v>
      </c>
      <c r="M1761" s="1">
        <v>1</v>
      </c>
      <c r="N1761" s="1" t="s">
        <v>384</v>
      </c>
      <c r="O1761" s="1" t="s">
        <v>385</v>
      </c>
      <c r="P1761" s="1">
        <v>0</v>
      </c>
      <c r="Q1761" s="8">
        <v>3346628</v>
      </c>
      <c r="R1761" s="8">
        <v>112680</v>
      </c>
      <c r="S1761" s="8">
        <v>330209</v>
      </c>
      <c r="T1761" s="8" t="s">
        <v>386</v>
      </c>
      <c r="U1761" s="9">
        <f>IF(R1761&gt;0,Q1761/R1761,"")</f>
        <v>29.700283990060349</v>
      </c>
      <c r="V1761" s="10">
        <f>SUMIFS(fct_world_monthly!$J$2:$J$361,fct_world_monthly!$C$2:$C$361,C1761,fct_world_monthly!$F$2:$F$361,F1761)</f>
        <v>31178377</v>
      </c>
      <c r="W1761" s="11">
        <f>IF(V1761&gt;0,Q1761/V1761,"")</f>
        <v>0.10733810807406685</v>
      </c>
      <c r="X1761" s="1" t="s">
        <v>232</v>
      </c>
      <c r="Y1761" s="1" t="s">
        <v>166</v>
      </c>
      <c r="Z1761" s="19">
        <f>IF(U1761="","",SUMIFS(Unit_Value_Review_QC!$K$10:$K$53,Unit_Value_Review_QC!$I$10:$I$53,"PARTNER|"&amp;F1761&amp;"|"&amp;I1761))</f>
        <v>23.211497613909994</v>
      </c>
      <c r="AA1761" s="20">
        <f>IFERROR(U1761/Z1761,"")</f>
        <v>1.2795505263848985</v>
      </c>
      <c r="AB1761" s="4" t="str">
        <f>IF(OR(N1761&lt;&gt;"REPORTED",U1761=""),"NOT_APPLICABLE",IF(OR(AA1761&lt;Unit_Value_Review_QC!$I$6,AA1761&gt;Unit_Value_Review_QC!$I$5),"REVIEW","WITHIN_BAND"))</f>
        <v>WITHIN_BAND</v>
      </c>
    </row>
    <row r="1762" spans="1:28">
      <c r="A1762" s="1" t="s">
        <v>2148</v>
      </c>
      <c r="B1762" s="6">
        <v>44805</v>
      </c>
      <c r="C1762" s="1">
        <v>202209</v>
      </c>
      <c r="D1762" s="1">
        <v>2022</v>
      </c>
      <c r="E1762" s="1">
        <v>9</v>
      </c>
      <c r="F1762" s="4" t="s">
        <v>256</v>
      </c>
      <c r="G1762" s="4" t="s">
        <v>258</v>
      </c>
      <c r="H1762" s="1">
        <v>52</v>
      </c>
      <c r="I1762" s="4" t="s">
        <v>296</v>
      </c>
      <c r="J1762" s="1" t="s">
        <v>297</v>
      </c>
      <c r="K1762" s="1" t="s">
        <v>383</v>
      </c>
      <c r="L1762" s="1">
        <v>3</v>
      </c>
      <c r="M1762" s="1">
        <v>1</v>
      </c>
      <c r="N1762" s="1" t="s">
        <v>384</v>
      </c>
      <c r="O1762" s="1" t="s">
        <v>385</v>
      </c>
      <c r="P1762" s="1">
        <v>0</v>
      </c>
      <c r="Q1762" s="8">
        <v>12030042</v>
      </c>
      <c r="R1762" s="8">
        <v>587454</v>
      </c>
      <c r="S1762" s="8">
        <v>2931770</v>
      </c>
      <c r="T1762" s="8" t="s">
        <v>386</v>
      </c>
      <c r="U1762" s="9">
        <f>IF(R1762&gt;0,Q1762/R1762,"")</f>
        <v>20.478270639062803</v>
      </c>
      <c r="V1762" s="10">
        <f>SUMIFS(fct_world_monthly!$J$2:$J$361,fct_world_monthly!$C$2:$C$361,C1762,fct_world_monthly!$F$2:$F$361,F1762)</f>
        <v>110945361</v>
      </c>
      <c r="W1762" s="11">
        <f>IF(V1762&gt;0,Q1762/V1762,"")</f>
        <v>0.1084321317409567</v>
      </c>
      <c r="X1762" s="1" t="s">
        <v>232</v>
      </c>
      <c r="Y1762" s="1" t="s">
        <v>166</v>
      </c>
      <c r="Z1762" s="19">
        <f>IF(U1762="","",SUMIFS(Unit_Value_Review_QC!$K$10:$K$53,Unit_Value_Review_QC!$I$10:$I$53,"PARTNER|"&amp;F1762&amp;"|"&amp;I1762))</f>
        <v>20.461444760337919</v>
      </c>
      <c r="AA1762" s="20">
        <f>IFERROR(U1762/Z1762,"")</f>
        <v>1.000822321147014</v>
      </c>
      <c r="AB1762" s="4" t="str">
        <f>IF(OR(N1762&lt;&gt;"REPORTED",U1762=""),"NOT_APPLICABLE",IF(OR(AA1762&lt;Unit_Value_Review_QC!$I$6,AA1762&gt;Unit_Value_Review_QC!$I$5),"REVIEW","WITHIN_BAND"))</f>
        <v>WITHIN_BAND</v>
      </c>
    </row>
    <row r="1763" spans="1:28">
      <c r="A1763" s="1" t="s">
        <v>2149</v>
      </c>
      <c r="B1763" s="6">
        <v>44805</v>
      </c>
      <c r="C1763" s="1">
        <v>202209</v>
      </c>
      <c r="D1763" s="1">
        <v>2022</v>
      </c>
      <c r="E1763" s="1">
        <v>9</v>
      </c>
      <c r="F1763" s="4" t="s">
        <v>256</v>
      </c>
      <c r="G1763" s="4" t="s">
        <v>258</v>
      </c>
      <c r="H1763" s="1">
        <v>204</v>
      </c>
      <c r="I1763" s="4" t="s">
        <v>301</v>
      </c>
      <c r="J1763" s="1" t="s">
        <v>302</v>
      </c>
      <c r="K1763" s="1" t="s">
        <v>383</v>
      </c>
      <c r="L1763" s="1">
        <v>3</v>
      </c>
      <c r="M1763" s="1">
        <v>1</v>
      </c>
      <c r="N1763" s="1" t="s">
        <v>384</v>
      </c>
      <c r="O1763" s="1" t="s">
        <v>385</v>
      </c>
      <c r="P1763" s="1">
        <v>0</v>
      </c>
      <c r="Q1763" s="8">
        <v>1074001</v>
      </c>
      <c r="R1763" s="8">
        <v>162119</v>
      </c>
      <c r="S1763" s="8">
        <v>1144737</v>
      </c>
      <c r="T1763" s="8" t="s">
        <v>386</v>
      </c>
      <c r="U1763" s="9">
        <f>IF(R1763&gt;0,Q1763/R1763,"")</f>
        <v>6.6247694594711293</v>
      </c>
      <c r="V1763" s="10">
        <f>SUMIFS(fct_world_monthly!$J$2:$J$361,fct_world_monthly!$C$2:$C$361,C1763,fct_world_monthly!$F$2:$F$361,F1763)</f>
        <v>110945361</v>
      </c>
      <c r="W1763" s="11">
        <f>IF(V1763&gt;0,Q1763/V1763,"")</f>
        <v>9.6804498207004805E-3</v>
      </c>
      <c r="X1763" s="1" t="s">
        <v>232</v>
      </c>
      <c r="Y1763" s="1" t="s">
        <v>166</v>
      </c>
      <c r="Z1763" s="19">
        <f>IF(U1763="","",SUMIFS(Unit_Value_Review_QC!$K$10:$K$53,Unit_Value_Review_QC!$I$10:$I$53,"PARTNER|"&amp;F1763&amp;"|"&amp;I1763))</f>
        <v>7.8392981154747989</v>
      </c>
      <c r="AA1763" s="20">
        <f>IFERROR(U1763/Z1763,"")</f>
        <v>0.8450717604926663</v>
      </c>
      <c r="AB1763" s="4" t="str">
        <f>IF(OR(N1763&lt;&gt;"REPORTED",U1763=""),"NOT_APPLICABLE",IF(OR(AA1763&lt;Unit_Value_Review_QC!$I$6,AA1763&gt;Unit_Value_Review_QC!$I$5),"REVIEW","WITHIN_BAND"))</f>
        <v>WITHIN_BAND</v>
      </c>
    </row>
    <row r="1764" spans="1:28">
      <c r="A1764" s="1" t="s">
        <v>2150</v>
      </c>
      <c r="B1764" s="6">
        <v>44805</v>
      </c>
      <c r="C1764" s="1">
        <v>202209</v>
      </c>
      <c r="D1764" s="1">
        <v>2022</v>
      </c>
      <c r="E1764" s="1">
        <v>9</v>
      </c>
      <c r="F1764" s="4" t="s">
        <v>256</v>
      </c>
      <c r="G1764" s="4" t="s">
        <v>258</v>
      </c>
      <c r="H1764" s="1">
        <v>662</v>
      </c>
      <c r="I1764" s="4" t="s">
        <v>304</v>
      </c>
      <c r="J1764" s="1" t="s">
        <v>305</v>
      </c>
      <c r="K1764" s="1" t="s">
        <v>383</v>
      </c>
      <c r="L1764" s="1">
        <v>3</v>
      </c>
      <c r="M1764" s="1">
        <v>1</v>
      </c>
      <c r="N1764" s="1" t="s">
        <v>384</v>
      </c>
      <c r="O1764" s="1" t="s">
        <v>385</v>
      </c>
      <c r="P1764" s="1">
        <v>0</v>
      </c>
      <c r="Q1764" s="8">
        <v>2735516</v>
      </c>
      <c r="R1764" s="8">
        <v>221830</v>
      </c>
      <c r="S1764" s="8">
        <v>901379</v>
      </c>
      <c r="T1764" s="8" t="s">
        <v>386</v>
      </c>
      <c r="U1764" s="9">
        <f>IF(R1764&gt;0,Q1764/R1764,"")</f>
        <v>12.331587251498895</v>
      </c>
      <c r="V1764" s="10">
        <f>SUMIFS(fct_world_monthly!$J$2:$J$361,fct_world_monthly!$C$2:$C$361,C1764,fct_world_monthly!$F$2:$F$361,F1764)</f>
        <v>110945361</v>
      </c>
      <c r="W1764" s="11">
        <f>IF(V1764&gt;0,Q1764/V1764,"")</f>
        <v>2.4656425247018665E-2</v>
      </c>
      <c r="X1764" s="1" t="s">
        <v>232</v>
      </c>
      <c r="Y1764" s="1" t="s">
        <v>166</v>
      </c>
      <c r="Z1764" s="19">
        <f>IF(U1764="","",SUMIFS(Unit_Value_Review_QC!$K$10:$K$53,Unit_Value_Review_QC!$I$10:$I$53,"PARTNER|"&amp;F1764&amp;"|"&amp;I1764))</f>
        <v>10.235891461787936</v>
      </c>
      <c r="AA1764" s="20">
        <f>IFERROR(U1764/Z1764,"")</f>
        <v>1.204739938630113</v>
      </c>
      <c r="AB1764" s="4" t="str">
        <f>IF(OR(N1764&lt;&gt;"REPORTED",U1764=""),"NOT_APPLICABLE",IF(OR(AA1764&lt;Unit_Value_Review_QC!$I$6,AA1764&gt;Unit_Value_Review_QC!$I$5),"REVIEW","WITHIN_BAND"))</f>
        <v>WITHIN_BAND</v>
      </c>
    </row>
    <row r="1765" spans="1:28">
      <c r="A1765" s="1" t="s">
        <v>2151</v>
      </c>
      <c r="B1765" s="6">
        <v>44805</v>
      </c>
      <c r="C1765" s="1">
        <v>202209</v>
      </c>
      <c r="D1765" s="1">
        <v>2022</v>
      </c>
      <c r="E1765" s="1">
        <v>9</v>
      </c>
      <c r="F1765" s="4" t="s">
        <v>256</v>
      </c>
      <c r="G1765" s="4" t="s">
        <v>258</v>
      </c>
      <c r="H1765" s="1">
        <v>664</v>
      </c>
      <c r="I1765" s="4" t="s">
        <v>307</v>
      </c>
      <c r="J1765" s="1" t="s">
        <v>308</v>
      </c>
      <c r="K1765" s="1" t="s">
        <v>383</v>
      </c>
      <c r="L1765" s="1">
        <v>3</v>
      </c>
      <c r="M1765" s="1">
        <v>1</v>
      </c>
      <c r="N1765" s="1" t="s">
        <v>384</v>
      </c>
      <c r="O1765" s="1" t="s">
        <v>385</v>
      </c>
      <c r="P1765" s="1">
        <v>0</v>
      </c>
      <c r="Q1765" s="8">
        <v>7773325</v>
      </c>
      <c r="R1765" s="8">
        <v>484878</v>
      </c>
      <c r="S1765" s="8">
        <v>2836869</v>
      </c>
      <c r="T1765" s="8" t="s">
        <v>386</v>
      </c>
      <c r="U1765" s="9">
        <f>IF(R1765&gt;0,Q1765/R1765,"")</f>
        <v>16.031506894517797</v>
      </c>
      <c r="V1765" s="10">
        <f>SUMIFS(fct_world_monthly!$J$2:$J$361,fct_world_monthly!$C$2:$C$361,C1765,fct_world_monthly!$F$2:$F$361,F1765)</f>
        <v>110945361</v>
      </c>
      <c r="W1765" s="11">
        <f>IF(V1765&gt;0,Q1765/V1765,"")</f>
        <v>7.0064443703959825E-2</v>
      </c>
      <c r="X1765" s="1" t="s">
        <v>232</v>
      </c>
      <c r="Y1765" s="1" t="s">
        <v>166</v>
      </c>
      <c r="Z1765" s="19">
        <f>IF(U1765="","",SUMIFS(Unit_Value_Review_QC!$K$10:$K$53,Unit_Value_Review_QC!$I$10:$I$53,"PARTNER|"&amp;F1765&amp;"|"&amp;I1765))</f>
        <v>13.594059812928137</v>
      </c>
      <c r="AA1765" s="20">
        <f>IFERROR(U1765/Z1765,"")</f>
        <v>1.1793023655281856</v>
      </c>
      <c r="AB1765" s="4" t="str">
        <f>IF(OR(N1765&lt;&gt;"REPORTED",U1765=""),"NOT_APPLICABLE",IF(OR(AA1765&lt;Unit_Value_Review_QC!$I$6,AA1765&gt;Unit_Value_Review_QC!$I$5),"REVIEW","WITHIN_BAND"))</f>
        <v>WITHIN_BAND</v>
      </c>
    </row>
    <row r="1766" spans="1:28">
      <c r="A1766" s="1" t="s">
        <v>2152</v>
      </c>
      <c r="B1766" s="6">
        <v>44805</v>
      </c>
      <c r="C1766" s="1">
        <v>202209</v>
      </c>
      <c r="D1766" s="1">
        <v>2022</v>
      </c>
      <c r="E1766" s="1">
        <v>9</v>
      </c>
      <c r="F1766" s="4" t="s">
        <v>256</v>
      </c>
      <c r="G1766" s="4" t="s">
        <v>258</v>
      </c>
      <c r="H1766" s="1">
        <v>666</v>
      </c>
      <c r="I1766" s="4" t="s">
        <v>310</v>
      </c>
      <c r="J1766" s="1" t="s">
        <v>311</v>
      </c>
      <c r="K1766" s="1" t="s">
        <v>383</v>
      </c>
      <c r="L1766" s="1">
        <v>3</v>
      </c>
      <c r="M1766" s="1">
        <v>1</v>
      </c>
      <c r="N1766" s="1" t="s">
        <v>384</v>
      </c>
      <c r="O1766" s="1" t="s">
        <v>385</v>
      </c>
      <c r="P1766" s="1">
        <v>0</v>
      </c>
      <c r="Q1766" s="8">
        <v>42850732</v>
      </c>
      <c r="R1766" s="8">
        <v>3640900</v>
      </c>
      <c r="S1766" s="8">
        <v>21957189</v>
      </c>
      <c r="T1766" s="8" t="s">
        <v>386</v>
      </c>
      <c r="U1766" s="9">
        <f>IF(R1766&gt;0,Q1766/R1766,"")</f>
        <v>11.769269136751902</v>
      </c>
      <c r="V1766" s="10">
        <f>SUMIFS(fct_world_monthly!$J$2:$J$361,fct_world_monthly!$C$2:$C$361,C1766,fct_world_monthly!$F$2:$F$361,F1766)</f>
        <v>110945361</v>
      </c>
      <c r="W1766" s="11">
        <f>IF(V1766&gt;0,Q1766/V1766,"")</f>
        <v>0.38623275109267524</v>
      </c>
      <c r="X1766" s="1" t="s">
        <v>232</v>
      </c>
      <c r="Y1766" s="1" t="s">
        <v>166</v>
      </c>
      <c r="Z1766" s="19">
        <f>IF(U1766="","",SUMIFS(Unit_Value_Review_QC!$K$10:$K$53,Unit_Value_Review_QC!$I$10:$I$53,"PARTNER|"&amp;F1766&amp;"|"&amp;I1766))</f>
        <v>10.323147527272614</v>
      </c>
      <c r="AA1766" s="20">
        <f>IFERROR(U1766/Z1766,"")</f>
        <v>1.1400853378931954</v>
      </c>
      <c r="AB1766" s="4" t="str">
        <f>IF(OR(N1766&lt;&gt;"REPORTED",U1766=""),"NOT_APPLICABLE",IF(OR(AA1766&lt;Unit_Value_Review_QC!$I$6,AA1766&gt;Unit_Value_Review_QC!$I$5),"REVIEW","WITHIN_BAND"))</f>
        <v>WITHIN_BAND</v>
      </c>
    </row>
    <row r="1767" spans="1:28">
      <c r="A1767" s="1" t="s">
        <v>2153</v>
      </c>
      <c r="B1767" s="6">
        <v>44805</v>
      </c>
      <c r="C1767" s="1">
        <v>202209</v>
      </c>
      <c r="D1767" s="1">
        <v>2022</v>
      </c>
      <c r="E1767" s="1">
        <v>9</v>
      </c>
      <c r="F1767" s="4" t="s">
        <v>256</v>
      </c>
      <c r="G1767" s="4" t="s">
        <v>258</v>
      </c>
      <c r="H1767" s="1">
        <v>669</v>
      </c>
      <c r="I1767" s="4" t="s">
        <v>313</v>
      </c>
      <c r="J1767" s="1" t="s">
        <v>314</v>
      </c>
      <c r="K1767" s="1" t="s">
        <v>383</v>
      </c>
      <c r="L1767" s="1">
        <v>3</v>
      </c>
      <c r="M1767" s="1">
        <v>1</v>
      </c>
      <c r="N1767" s="1" t="s">
        <v>384</v>
      </c>
      <c r="O1767" s="1" t="s">
        <v>385</v>
      </c>
      <c r="P1767" s="1">
        <v>0</v>
      </c>
      <c r="Q1767" s="8">
        <v>1695626</v>
      </c>
      <c r="R1767" s="8">
        <v>88963</v>
      </c>
      <c r="S1767" s="8">
        <v>803685</v>
      </c>
      <c r="T1767" s="8" t="s">
        <v>386</v>
      </c>
      <c r="U1767" s="9">
        <f>IF(R1767&gt;0,Q1767/R1767,"")</f>
        <v>19.059901307285052</v>
      </c>
      <c r="V1767" s="10">
        <f>SUMIFS(fct_world_monthly!$J$2:$J$361,fct_world_monthly!$C$2:$C$361,C1767,fct_world_monthly!$F$2:$F$361,F1767)</f>
        <v>110945361</v>
      </c>
      <c r="W1767" s="11">
        <f>IF(V1767&gt;0,Q1767/V1767,"")</f>
        <v>1.5283433076575415E-2</v>
      </c>
      <c r="X1767" s="1" t="s">
        <v>232</v>
      </c>
      <c r="Y1767" s="1" t="s">
        <v>166</v>
      </c>
      <c r="Z1767" s="19">
        <f>IF(U1767="","",SUMIFS(Unit_Value_Review_QC!$K$10:$K$53,Unit_Value_Review_QC!$I$10:$I$53,"PARTNER|"&amp;F1767&amp;"|"&amp;I1767))</f>
        <v>13.552232139720488</v>
      </c>
      <c r="AA1767" s="20">
        <f>IFERROR(U1767/Z1767,"")</f>
        <v>1.4064031010376539</v>
      </c>
      <c r="AB1767" s="4" t="str">
        <f>IF(OR(N1767&lt;&gt;"REPORTED",U1767=""),"NOT_APPLICABLE",IF(OR(AA1767&lt;Unit_Value_Review_QC!$I$6,AA1767&gt;Unit_Value_Review_QC!$I$5),"REVIEW","WITHIN_BAND"))</f>
        <v>WITHIN_BAND</v>
      </c>
    </row>
    <row r="1768" spans="1:28">
      <c r="A1768" s="1" t="s">
        <v>2154</v>
      </c>
      <c r="B1768" s="6">
        <v>44805</v>
      </c>
      <c r="C1768" s="1">
        <v>202209</v>
      </c>
      <c r="D1768" s="1">
        <v>2022</v>
      </c>
      <c r="E1768" s="1">
        <v>9</v>
      </c>
      <c r="F1768" s="4" t="s">
        <v>256</v>
      </c>
      <c r="G1768" s="4" t="s">
        <v>258</v>
      </c>
      <c r="H1768" s="1">
        <v>676</v>
      </c>
      <c r="I1768" s="4" t="s">
        <v>316</v>
      </c>
      <c r="J1768" s="1" t="s">
        <v>317</v>
      </c>
      <c r="K1768" s="1" t="s">
        <v>383</v>
      </c>
      <c r="L1768" s="1">
        <v>3</v>
      </c>
      <c r="M1768" s="1">
        <v>1</v>
      </c>
      <c r="N1768" s="1" t="s">
        <v>384</v>
      </c>
      <c r="O1768" s="1" t="s">
        <v>385</v>
      </c>
      <c r="P1768" s="1">
        <v>0</v>
      </c>
      <c r="Q1768" s="8">
        <v>109123</v>
      </c>
      <c r="R1768" s="8">
        <v>3983</v>
      </c>
      <c r="S1768" s="8">
        <v>25775</v>
      </c>
      <c r="T1768" s="8" t="s">
        <v>386</v>
      </c>
      <c r="U1768" s="9">
        <f>IF(R1768&gt;0,Q1768/R1768,"")</f>
        <v>27.397188049209138</v>
      </c>
      <c r="V1768" s="10">
        <f>SUMIFS(fct_world_monthly!$J$2:$J$361,fct_world_monthly!$C$2:$C$361,C1768,fct_world_monthly!$F$2:$F$361,F1768)</f>
        <v>110945361</v>
      </c>
      <c r="W1768" s="11">
        <f>IF(V1768&gt;0,Q1768/V1768,"")</f>
        <v>9.8357424786783116E-4</v>
      </c>
      <c r="X1768" s="1" t="s">
        <v>232</v>
      </c>
      <c r="Y1768" s="1" t="s">
        <v>166</v>
      </c>
      <c r="Z1768" s="19">
        <f>IF(U1768="","",SUMIFS(Unit_Value_Review_QC!$K$10:$K$53,Unit_Value_Review_QC!$I$10:$I$53,"PARTNER|"&amp;F1768&amp;"|"&amp;I1768))</f>
        <v>16.294942108470444</v>
      </c>
      <c r="AA1768" s="20">
        <f>IFERROR(U1768/Z1768,"")</f>
        <v>1.6813307998785414</v>
      </c>
      <c r="AB1768" s="4" t="str">
        <f>IF(OR(N1768&lt;&gt;"REPORTED",U1768=""),"NOT_APPLICABLE",IF(OR(AA1768&lt;Unit_Value_Review_QC!$I$6,AA1768&gt;Unit_Value_Review_QC!$I$5),"REVIEW","WITHIN_BAND"))</f>
        <v>WITHIN_BAND</v>
      </c>
    </row>
    <row r="1769" spans="1:28">
      <c r="A1769" s="1" t="s">
        <v>2155</v>
      </c>
      <c r="B1769" s="6">
        <v>44805</v>
      </c>
      <c r="C1769" s="1">
        <v>202209</v>
      </c>
      <c r="D1769" s="1">
        <v>2022</v>
      </c>
      <c r="E1769" s="1">
        <v>9</v>
      </c>
      <c r="F1769" s="4" t="s">
        <v>256</v>
      </c>
      <c r="G1769" s="4" t="s">
        <v>258</v>
      </c>
      <c r="H1769" s="1">
        <v>690</v>
      </c>
      <c r="I1769" s="4" t="s">
        <v>319</v>
      </c>
      <c r="J1769" s="1" t="s">
        <v>320</v>
      </c>
      <c r="K1769" s="1" t="s">
        <v>383</v>
      </c>
      <c r="L1769" s="1">
        <v>3</v>
      </c>
      <c r="M1769" s="1">
        <v>1</v>
      </c>
      <c r="N1769" s="1" t="s">
        <v>384</v>
      </c>
      <c r="O1769" s="1" t="s">
        <v>385</v>
      </c>
      <c r="P1769" s="1">
        <v>0</v>
      </c>
      <c r="Q1769" s="8">
        <v>899288</v>
      </c>
      <c r="R1769" s="8">
        <v>32967</v>
      </c>
      <c r="S1769" s="8">
        <v>168772</v>
      </c>
      <c r="T1769" s="8" t="s">
        <v>386</v>
      </c>
      <c r="U1769" s="9">
        <f>IF(R1769&gt;0,Q1769/R1769,"")</f>
        <v>27.278429945096612</v>
      </c>
      <c r="V1769" s="10">
        <f>SUMIFS(fct_world_monthly!$J$2:$J$361,fct_world_monthly!$C$2:$C$361,C1769,fct_world_monthly!$F$2:$F$361,F1769)</f>
        <v>110945361</v>
      </c>
      <c r="W1769" s="11">
        <f>IF(V1769&gt;0,Q1769/V1769,"")</f>
        <v>8.1056836617080363E-3</v>
      </c>
      <c r="X1769" s="1" t="s">
        <v>232</v>
      </c>
      <c r="Y1769" s="1" t="s">
        <v>166</v>
      </c>
      <c r="Z1769" s="19">
        <f>IF(U1769="","",SUMIFS(Unit_Value_Review_QC!$K$10:$K$53,Unit_Value_Review_QC!$I$10:$I$53,"PARTNER|"&amp;F1769&amp;"|"&amp;I1769))</f>
        <v>21.029827109089425</v>
      </c>
      <c r="AA1769" s="20">
        <f>IFERROR(U1769/Z1769,"")</f>
        <v>1.2971304901173648</v>
      </c>
      <c r="AB1769" s="4" t="str">
        <f>IF(OR(N1769&lt;&gt;"REPORTED",U1769=""),"NOT_APPLICABLE",IF(OR(AA1769&lt;Unit_Value_Review_QC!$I$6,AA1769&gt;Unit_Value_Review_QC!$I$5),"REVIEW","WITHIN_BAND"))</f>
        <v>WITHIN_BAND</v>
      </c>
    </row>
    <row r="1770" spans="1:28">
      <c r="A1770" s="1" t="s">
        <v>2156</v>
      </c>
      <c r="B1770" s="6">
        <v>44805</v>
      </c>
      <c r="C1770" s="1">
        <v>202209</v>
      </c>
      <c r="D1770" s="1">
        <v>2022</v>
      </c>
      <c r="E1770" s="1">
        <v>9</v>
      </c>
      <c r="F1770" s="4" t="s">
        <v>256</v>
      </c>
      <c r="G1770" s="4" t="s">
        <v>258</v>
      </c>
      <c r="H1770" s="1">
        <v>696</v>
      </c>
      <c r="I1770" s="4" t="s">
        <v>322</v>
      </c>
      <c r="J1770" s="1" t="s">
        <v>323</v>
      </c>
      <c r="K1770" s="1" t="s">
        <v>383</v>
      </c>
      <c r="L1770" s="1">
        <v>3</v>
      </c>
      <c r="M1770" s="1">
        <v>1</v>
      </c>
      <c r="N1770" s="1" t="s">
        <v>384</v>
      </c>
      <c r="O1770" s="1" t="s">
        <v>385</v>
      </c>
      <c r="P1770" s="1">
        <v>0</v>
      </c>
      <c r="Q1770" s="8">
        <v>513811</v>
      </c>
      <c r="R1770" s="8">
        <v>24752</v>
      </c>
      <c r="S1770" s="8">
        <v>120643</v>
      </c>
      <c r="T1770" s="8" t="s">
        <v>386</v>
      </c>
      <c r="U1770" s="9">
        <f>IF(R1770&gt;0,Q1770/R1770,"")</f>
        <v>20.758362960568842</v>
      </c>
      <c r="V1770" s="10">
        <f>SUMIFS(fct_world_monthly!$J$2:$J$361,fct_world_monthly!$C$2:$C$361,C1770,fct_world_monthly!$F$2:$F$361,F1770)</f>
        <v>110945361</v>
      </c>
      <c r="W1770" s="11">
        <f>IF(V1770&gt;0,Q1770/V1770,"")</f>
        <v>4.6312076085813086E-3</v>
      </c>
      <c r="X1770" s="1" t="s">
        <v>232</v>
      </c>
      <c r="Y1770" s="1" t="s">
        <v>166</v>
      </c>
      <c r="Z1770" s="19">
        <f>IF(U1770="","",SUMIFS(Unit_Value_Review_QC!$K$10:$K$53,Unit_Value_Review_QC!$I$10:$I$53,"PARTNER|"&amp;F1770&amp;"|"&amp;I1770))</f>
        <v>18.09118149032647</v>
      </c>
      <c r="AA1770" s="20">
        <f>IFERROR(U1770/Z1770,"")</f>
        <v>1.147429921681375</v>
      </c>
      <c r="AB1770" s="4" t="str">
        <f>IF(OR(N1770&lt;&gt;"REPORTED",U1770=""),"NOT_APPLICABLE",IF(OR(AA1770&lt;Unit_Value_Review_QC!$I$6,AA1770&gt;Unit_Value_Review_QC!$I$5),"REVIEW","WITHIN_BAND"))</f>
        <v>WITHIN_BAND</v>
      </c>
    </row>
    <row r="1771" spans="1:28">
      <c r="A1771" s="1" t="s">
        <v>2157</v>
      </c>
      <c r="B1771" s="6">
        <v>44805</v>
      </c>
      <c r="C1771" s="1">
        <v>202209</v>
      </c>
      <c r="D1771" s="1">
        <v>2022</v>
      </c>
      <c r="E1771" s="1">
        <v>9</v>
      </c>
      <c r="F1771" s="4" t="s">
        <v>256</v>
      </c>
      <c r="G1771" s="4" t="s">
        <v>258</v>
      </c>
      <c r="H1771" s="1">
        <v>720</v>
      </c>
      <c r="I1771" s="4" t="s">
        <v>325</v>
      </c>
      <c r="J1771" s="1" t="s">
        <v>326</v>
      </c>
      <c r="K1771" s="1" t="s">
        <v>383</v>
      </c>
      <c r="L1771" s="1">
        <v>3</v>
      </c>
      <c r="M1771" s="1">
        <v>1</v>
      </c>
      <c r="N1771" s="1" t="s">
        <v>384</v>
      </c>
      <c r="O1771" s="1" t="s">
        <v>385</v>
      </c>
      <c r="P1771" s="1">
        <v>0</v>
      </c>
      <c r="Q1771" s="8">
        <v>4512963</v>
      </c>
      <c r="R1771" s="8">
        <v>203548</v>
      </c>
      <c r="S1771" s="8">
        <v>1080871</v>
      </c>
      <c r="T1771" s="8" t="s">
        <v>386</v>
      </c>
      <c r="U1771" s="9">
        <f>IF(R1771&gt;0,Q1771/R1771,"")</f>
        <v>22.171492719162064</v>
      </c>
      <c r="V1771" s="10">
        <f>SUMIFS(fct_world_monthly!$J$2:$J$361,fct_world_monthly!$C$2:$C$361,C1771,fct_world_monthly!$F$2:$F$361,F1771)</f>
        <v>110945361</v>
      </c>
      <c r="W1771" s="11">
        <f>IF(V1771&gt;0,Q1771/V1771,"")</f>
        <v>4.0677347473771344E-2</v>
      </c>
      <c r="X1771" s="1" t="s">
        <v>232</v>
      </c>
      <c r="Y1771" s="1" t="s">
        <v>166</v>
      </c>
      <c r="Z1771" s="19">
        <f>IF(U1771="","",SUMIFS(Unit_Value_Review_QC!$K$10:$K$53,Unit_Value_Review_QC!$I$10:$I$53,"PARTNER|"&amp;F1771&amp;"|"&amp;I1771))</f>
        <v>18.213915185849537</v>
      </c>
      <c r="AA1771" s="20">
        <f>IFERROR(U1771/Z1771,"")</f>
        <v>1.2172831866696725</v>
      </c>
      <c r="AB1771" s="4" t="str">
        <f>IF(OR(N1771&lt;&gt;"REPORTED",U1771=""),"NOT_APPLICABLE",IF(OR(AA1771&lt;Unit_Value_Review_QC!$I$6,AA1771&gt;Unit_Value_Review_QC!$I$5),"REVIEW","WITHIN_BAND"))</f>
        <v>WITHIN_BAND</v>
      </c>
    </row>
    <row r="1772" spans="1:28">
      <c r="A1772" s="1" t="s">
        <v>2158</v>
      </c>
      <c r="B1772" s="6">
        <v>44805</v>
      </c>
      <c r="C1772" s="1">
        <v>202209</v>
      </c>
      <c r="D1772" s="1">
        <v>2022</v>
      </c>
      <c r="E1772" s="1">
        <v>9</v>
      </c>
      <c r="F1772" s="4" t="s">
        <v>265</v>
      </c>
      <c r="G1772" s="4" t="s">
        <v>266</v>
      </c>
      <c r="H1772" s="1">
        <v>52</v>
      </c>
      <c r="I1772" s="4" t="s">
        <v>296</v>
      </c>
      <c r="J1772" s="1" t="s">
        <v>297</v>
      </c>
      <c r="K1772" s="1" t="s">
        <v>383</v>
      </c>
      <c r="L1772" s="1">
        <v>3</v>
      </c>
      <c r="M1772" s="1">
        <v>1</v>
      </c>
      <c r="N1772" s="1" t="s">
        <v>384</v>
      </c>
      <c r="O1772" s="1" t="s">
        <v>385</v>
      </c>
      <c r="P1772" s="1">
        <v>0</v>
      </c>
      <c r="Q1772" s="8">
        <v>9402811</v>
      </c>
      <c r="R1772" s="8">
        <v>431142</v>
      </c>
      <c r="S1772" s="8">
        <v>1400999</v>
      </c>
      <c r="T1772" s="8" t="s">
        <v>386</v>
      </c>
      <c r="U1772" s="9">
        <f>IF(R1772&gt;0,Q1772/R1772,"")</f>
        <v>21.809081462719938</v>
      </c>
      <c r="V1772" s="10">
        <f>SUMIFS(fct_world_monthly!$J$2:$J$361,fct_world_monthly!$C$2:$C$361,C1772,fct_world_monthly!$F$2:$F$361,F1772)</f>
        <v>100895217</v>
      </c>
      <c r="W1772" s="11">
        <f>IF(V1772&gt;0,Q1772/V1772,"")</f>
        <v>9.3193823053078925E-2</v>
      </c>
      <c r="X1772" s="1" t="s">
        <v>232</v>
      </c>
      <c r="Y1772" s="1" t="s">
        <v>166</v>
      </c>
      <c r="Z1772" s="19">
        <f>IF(U1772="","",SUMIFS(Unit_Value_Review_QC!$K$10:$K$53,Unit_Value_Review_QC!$I$10:$I$53,"PARTNER|"&amp;F1772&amp;"|"&amp;I1772))</f>
        <v>19.213268245879746</v>
      </c>
      <c r="AA1772" s="20">
        <f>IFERROR(U1772/Z1772,"")</f>
        <v>1.1351052399633705</v>
      </c>
      <c r="AB1772" s="4" t="str">
        <f>IF(OR(N1772&lt;&gt;"REPORTED",U1772=""),"NOT_APPLICABLE",IF(OR(AA1772&lt;Unit_Value_Review_QC!$I$6,AA1772&gt;Unit_Value_Review_QC!$I$5),"REVIEW","WITHIN_BAND"))</f>
        <v>WITHIN_BAND</v>
      </c>
    </row>
    <row r="1773" spans="1:28">
      <c r="A1773" s="1" t="s">
        <v>2159</v>
      </c>
      <c r="B1773" s="6">
        <v>44805</v>
      </c>
      <c r="C1773" s="1">
        <v>202209</v>
      </c>
      <c r="D1773" s="1">
        <v>2022</v>
      </c>
      <c r="E1773" s="1">
        <v>9</v>
      </c>
      <c r="F1773" s="4" t="s">
        <v>265</v>
      </c>
      <c r="G1773" s="4" t="s">
        <v>266</v>
      </c>
      <c r="H1773" s="1">
        <v>204</v>
      </c>
      <c r="I1773" s="4" t="s">
        <v>301</v>
      </c>
      <c r="J1773" s="1" t="s">
        <v>302</v>
      </c>
      <c r="K1773" s="1" t="s">
        <v>383</v>
      </c>
      <c r="L1773" s="1">
        <v>3</v>
      </c>
      <c r="M1773" s="1">
        <v>1</v>
      </c>
      <c r="N1773" s="1" t="s">
        <v>384</v>
      </c>
      <c r="O1773" s="1" t="s">
        <v>385</v>
      </c>
      <c r="P1773" s="1">
        <v>0</v>
      </c>
      <c r="Q1773" s="8">
        <v>3259</v>
      </c>
      <c r="R1773" s="8">
        <v>264</v>
      </c>
      <c r="S1773" s="8">
        <v>1019</v>
      </c>
      <c r="T1773" s="8" t="s">
        <v>386</v>
      </c>
      <c r="U1773" s="9">
        <f>IF(R1773&gt;0,Q1773/R1773,"")</f>
        <v>12.344696969696969</v>
      </c>
      <c r="V1773" s="10">
        <f>SUMIFS(fct_world_monthly!$J$2:$J$361,fct_world_monthly!$C$2:$C$361,C1773,fct_world_monthly!$F$2:$F$361,F1773)</f>
        <v>100895217</v>
      </c>
      <c r="W1773" s="11">
        <f>IF(V1773&gt;0,Q1773/V1773,"")</f>
        <v>3.2300837412342349E-5</v>
      </c>
      <c r="X1773" s="1" t="s">
        <v>232</v>
      </c>
      <c r="Y1773" s="1" t="s">
        <v>166</v>
      </c>
      <c r="Z1773" s="19">
        <f>IF(U1773="","",SUMIFS(Unit_Value_Review_QC!$K$10:$K$53,Unit_Value_Review_QC!$I$10:$I$53,"PARTNER|"&amp;F1773&amp;"|"&amp;I1773))</f>
        <v>16.024818561257973</v>
      </c>
      <c r="AA1773" s="20">
        <f>IFERROR(U1773/Z1773,"")</f>
        <v>0.77034862656990299</v>
      </c>
      <c r="AB1773" s="4" t="str">
        <f>IF(OR(N1773&lt;&gt;"REPORTED",U1773=""),"NOT_APPLICABLE",IF(OR(AA1773&lt;Unit_Value_Review_QC!$I$6,AA1773&gt;Unit_Value_Review_QC!$I$5),"REVIEW","WITHIN_BAND"))</f>
        <v>WITHIN_BAND</v>
      </c>
    </row>
    <row r="1774" spans="1:28">
      <c r="A1774" s="1" t="s">
        <v>2160</v>
      </c>
      <c r="B1774" s="6">
        <v>44805</v>
      </c>
      <c r="C1774" s="1">
        <v>202209</v>
      </c>
      <c r="D1774" s="1">
        <v>2022</v>
      </c>
      <c r="E1774" s="1">
        <v>9</v>
      </c>
      <c r="F1774" s="4" t="s">
        <v>265</v>
      </c>
      <c r="G1774" s="4" t="s">
        <v>266</v>
      </c>
      <c r="H1774" s="1">
        <v>662</v>
      </c>
      <c r="I1774" s="4" t="s">
        <v>304</v>
      </c>
      <c r="J1774" s="1" t="s">
        <v>305</v>
      </c>
      <c r="K1774" s="1" t="s">
        <v>383</v>
      </c>
      <c r="L1774" s="1">
        <v>3</v>
      </c>
      <c r="M1774" s="1">
        <v>1</v>
      </c>
      <c r="N1774" s="1" t="s">
        <v>384</v>
      </c>
      <c r="O1774" s="1" t="s">
        <v>385</v>
      </c>
      <c r="P1774" s="1">
        <v>0</v>
      </c>
      <c r="Q1774" s="8">
        <v>298444</v>
      </c>
      <c r="R1774" s="8">
        <v>24929</v>
      </c>
      <c r="S1774" s="8">
        <v>53681</v>
      </c>
      <c r="T1774" s="8" t="s">
        <v>386</v>
      </c>
      <c r="U1774" s="9">
        <f>IF(R1774&gt;0,Q1774/R1774,"")</f>
        <v>11.971759797825825</v>
      </c>
      <c r="V1774" s="10">
        <f>SUMIFS(fct_world_monthly!$J$2:$J$361,fct_world_monthly!$C$2:$C$361,C1774,fct_world_monthly!$F$2:$F$361,F1774)</f>
        <v>100895217</v>
      </c>
      <c r="W1774" s="11">
        <f>IF(V1774&gt;0,Q1774/V1774,"")</f>
        <v>2.9579598406532987E-3</v>
      </c>
      <c r="X1774" s="1" t="s">
        <v>232</v>
      </c>
      <c r="Y1774" s="1" t="s">
        <v>166</v>
      </c>
      <c r="Z1774" s="19">
        <f>IF(U1774="","",SUMIFS(Unit_Value_Review_QC!$K$10:$K$53,Unit_Value_Review_QC!$I$10:$I$53,"PARTNER|"&amp;F1774&amp;"|"&amp;I1774))</f>
        <v>13.24068828999865</v>
      </c>
      <c r="AA1774" s="20">
        <f>IFERROR(U1774/Z1774,"")</f>
        <v>0.90416446151584817</v>
      </c>
      <c r="AB1774" s="4" t="str">
        <f>IF(OR(N1774&lt;&gt;"REPORTED",U1774=""),"NOT_APPLICABLE",IF(OR(AA1774&lt;Unit_Value_Review_QC!$I$6,AA1774&gt;Unit_Value_Review_QC!$I$5),"REVIEW","WITHIN_BAND"))</f>
        <v>WITHIN_BAND</v>
      </c>
    </row>
    <row r="1775" spans="1:28">
      <c r="A1775" s="1" t="s">
        <v>2161</v>
      </c>
      <c r="B1775" s="6">
        <v>44805</v>
      </c>
      <c r="C1775" s="1">
        <v>202209</v>
      </c>
      <c r="D1775" s="1">
        <v>2022</v>
      </c>
      <c r="E1775" s="1">
        <v>9</v>
      </c>
      <c r="F1775" s="4" t="s">
        <v>265</v>
      </c>
      <c r="G1775" s="4" t="s">
        <v>266</v>
      </c>
      <c r="H1775" s="1">
        <v>664</v>
      </c>
      <c r="I1775" s="4" t="s">
        <v>307</v>
      </c>
      <c r="J1775" s="1" t="s">
        <v>308</v>
      </c>
      <c r="K1775" s="1" t="s">
        <v>383</v>
      </c>
      <c r="L1775" s="1">
        <v>3</v>
      </c>
      <c r="M1775" s="1">
        <v>1</v>
      </c>
      <c r="N1775" s="1" t="s">
        <v>384</v>
      </c>
      <c r="O1775" s="1" t="s">
        <v>385</v>
      </c>
      <c r="P1775" s="1">
        <v>0</v>
      </c>
      <c r="Q1775" s="8">
        <v>106335</v>
      </c>
      <c r="R1775" s="8">
        <v>6485</v>
      </c>
      <c r="S1775" s="8">
        <v>15844</v>
      </c>
      <c r="T1775" s="8" t="s">
        <v>386</v>
      </c>
      <c r="U1775" s="9">
        <f>IF(R1775&gt;0,Q1775/R1775,"")</f>
        <v>16.397070161912104</v>
      </c>
      <c r="V1775" s="10">
        <f>SUMIFS(fct_world_monthly!$J$2:$J$361,fct_world_monthly!$C$2:$C$361,C1775,fct_world_monthly!$F$2:$F$361,F1775)</f>
        <v>100895217</v>
      </c>
      <c r="W1775" s="11">
        <f>IF(V1775&gt;0,Q1775/V1775,"")</f>
        <v>1.0539151722127719E-3</v>
      </c>
      <c r="X1775" s="1" t="s">
        <v>232</v>
      </c>
      <c r="Y1775" s="1" t="s">
        <v>166</v>
      </c>
      <c r="Z1775" s="19">
        <f>IF(U1775="","",SUMIFS(Unit_Value_Review_QC!$K$10:$K$53,Unit_Value_Review_QC!$I$10:$I$53,"PARTNER|"&amp;F1775&amp;"|"&amp;I1775))</f>
        <v>13.033767004833301</v>
      </c>
      <c r="AA1775" s="20">
        <f>IFERROR(U1775/Z1775,"")</f>
        <v>1.258045364462292</v>
      </c>
      <c r="AB1775" s="4" t="str">
        <f>IF(OR(N1775&lt;&gt;"REPORTED",U1775=""),"NOT_APPLICABLE",IF(OR(AA1775&lt;Unit_Value_Review_QC!$I$6,AA1775&gt;Unit_Value_Review_QC!$I$5),"REVIEW","WITHIN_BAND"))</f>
        <v>WITHIN_BAND</v>
      </c>
    </row>
    <row r="1776" spans="1:28">
      <c r="A1776" s="1" t="s">
        <v>2162</v>
      </c>
      <c r="B1776" s="6">
        <v>44805</v>
      </c>
      <c r="C1776" s="1">
        <v>202209</v>
      </c>
      <c r="D1776" s="1">
        <v>2022</v>
      </c>
      <c r="E1776" s="1">
        <v>9</v>
      </c>
      <c r="F1776" s="4" t="s">
        <v>265</v>
      </c>
      <c r="G1776" s="4" t="s">
        <v>266</v>
      </c>
      <c r="H1776" s="1">
        <v>666</v>
      </c>
      <c r="I1776" s="4" t="s">
        <v>310</v>
      </c>
      <c r="J1776" s="1" t="s">
        <v>311</v>
      </c>
      <c r="K1776" s="1" t="s">
        <v>383</v>
      </c>
      <c r="L1776" s="1">
        <v>3</v>
      </c>
      <c r="M1776" s="1">
        <v>1</v>
      </c>
      <c r="N1776" s="1" t="s">
        <v>384</v>
      </c>
      <c r="O1776" s="1" t="s">
        <v>385</v>
      </c>
      <c r="P1776" s="1">
        <v>0</v>
      </c>
      <c r="Q1776" s="8">
        <v>23155969</v>
      </c>
      <c r="R1776" s="8">
        <v>1688020</v>
      </c>
      <c r="S1776" s="8">
        <v>4597654</v>
      </c>
      <c r="T1776" s="8" t="s">
        <v>386</v>
      </c>
      <c r="U1776" s="9">
        <f>IF(R1776&gt;0,Q1776/R1776,"")</f>
        <v>13.717828580230092</v>
      </c>
      <c r="V1776" s="10">
        <f>SUMIFS(fct_world_monthly!$J$2:$J$361,fct_world_monthly!$C$2:$C$361,C1776,fct_world_monthly!$F$2:$F$361,F1776)</f>
        <v>100895217</v>
      </c>
      <c r="W1776" s="11">
        <f>IF(V1776&gt;0,Q1776/V1776,"")</f>
        <v>0.22950512113968694</v>
      </c>
      <c r="X1776" s="1" t="s">
        <v>232</v>
      </c>
      <c r="Y1776" s="1" t="s">
        <v>166</v>
      </c>
      <c r="Z1776" s="19">
        <f>IF(U1776="","",SUMIFS(Unit_Value_Review_QC!$K$10:$K$53,Unit_Value_Review_QC!$I$10:$I$53,"PARTNER|"&amp;F1776&amp;"|"&amp;I1776))</f>
        <v>12.503788450831344</v>
      </c>
      <c r="AA1776" s="20">
        <f>IFERROR(U1776/Z1776,"")</f>
        <v>1.0970937835498993</v>
      </c>
      <c r="AB1776" s="4" t="str">
        <f>IF(OR(N1776&lt;&gt;"REPORTED",U1776=""),"NOT_APPLICABLE",IF(OR(AA1776&lt;Unit_Value_Review_QC!$I$6,AA1776&gt;Unit_Value_Review_QC!$I$5),"REVIEW","WITHIN_BAND"))</f>
        <v>WITHIN_BAND</v>
      </c>
    </row>
    <row r="1777" spans="1:28">
      <c r="A1777" s="1" t="s">
        <v>2163</v>
      </c>
      <c r="B1777" s="6">
        <v>44805</v>
      </c>
      <c r="C1777" s="1">
        <v>202209</v>
      </c>
      <c r="D1777" s="1">
        <v>2022</v>
      </c>
      <c r="E1777" s="1">
        <v>9</v>
      </c>
      <c r="F1777" s="4" t="s">
        <v>265</v>
      </c>
      <c r="G1777" s="4" t="s">
        <v>266</v>
      </c>
      <c r="H1777" s="1">
        <v>669</v>
      </c>
      <c r="I1777" s="4" t="s">
        <v>313</v>
      </c>
      <c r="J1777" s="1" t="s">
        <v>314</v>
      </c>
      <c r="K1777" s="1" t="s">
        <v>383</v>
      </c>
      <c r="L1777" s="1">
        <v>3</v>
      </c>
      <c r="M1777" s="1">
        <v>1</v>
      </c>
      <c r="N1777" s="1" t="s">
        <v>384</v>
      </c>
      <c r="O1777" s="1" t="s">
        <v>385</v>
      </c>
      <c r="P1777" s="1">
        <v>0</v>
      </c>
      <c r="Q1777" s="8">
        <v>213146</v>
      </c>
      <c r="R1777" s="8">
        <v>7449</v>
      </c>
      <c r="S1777" s="8">
        <v>26421</v>
      </c>
      <c r="T1777" s="8" t="s">
        <v>386</v>
      </c>
      <c r="U1777" s="9">
        <f>IF(R1777&gt;0,Q1777/R1777,"")</f>
        <v>28.614042153309168</v>
      </c>
      <c r="V1777" s="10">
        <f>SUMIFS(fct_world_monthly!$J$2:$J$361,fct_world_monthly!$C$2:$C$361,C1777,fct_world_monthly!$F$2:$F$361,F1777)</f>
        <v>100895217</v>
      </c>
      <c r="W1777" s="11">
        <f>IF(V1777&gt;0,Q1777/V1777,"")</f>
        <v>2.1125481101844502E-3</v>
      </c>
      <c r="X1777" s="1" t="s">
        <v>232</v>
      </c>
      <c r="Y1777" s="1" t="s">
        <v>166</v>
      </c>
      <c r="Z1777" s="19">
        <f>IF(U1777="","",SUMIFS(Unit_Value_Review_QC!$K$10:$K$53,Unit_Value_Review_QC!$I$10:$I$53,"PARTNER|"&amp;F1777&amp;"|"&amp;I1777))</f>
        <v>16.58404384448577</v>
      </c>
      <c r="AA1777" s="20">
        <f>IFERROR(U1777/Z1777,"")</f>
        <v>1.725395954185408</v>
      </c>
      <c r="AB1777" s="4" t="str">
        <f>IF(OR(N1777&lt;&gt;"REPORTED",U1777=""),"NOT_APPLICABLE",IF(OR(AA1777&lt;Unit_Value_Review_QC!$I$6,AA1777&gt;Unit_Value_Review_QC!$I$5),"REVIEW","WITHIN_BAND"))</f>
        <v>WITHIN_BAND</v>
      </c>
    </row>
    <row r="1778" spans="1:28">
      <c r="A1778" s="1" t="s">
        <v>2164</v>
      </c>
      <c r="B1778" s="6">
        <v>44805</v>
      </c>
      <c r="C1778" s="1">
        <v>202209</v>
      </c>
      <c r="D1778" s="1">
        <v>2022</v>
      </c>
      <c r="E1778" s="1">
        <v>9</v>
      </c>
      <c r="F1778" s="4" t="s">
        <v>265</v>
      </c>
      <c r="G1778" s="4" t="s">
        <v>266</v>
      </c>
      <c r="H1778" s="1">
        <v>676</v>
      </c>
      <c r="I1778" s="4" t="s">
        <v>316</v>
      </c>
      <c r="J1778" s="1" t="s">
        <v>317</v>
      </c>
      <c r="K1778" s="1" t="s">
        <v>383</v>
      </c>
      <c r="L1778" s="1">
        <v>3</v>
      </c>
      <c r="M1778" s="1">
        <v>1</v>
      </c>
      <c r="N1778" s="1" t="s">
        <v>384</v>
      </c>
      <c r="O1778" s="1" t="s">
        <v>385</v>
      </c>
      <c r="P1778" s="1">
        <v>0</v>
      </c>
      <c r="Q1778" s="8">
        <v>4130826</v>
      </c>
      <c r="R1778" s="8">
        <v>283692</v>
      </c>
      <c r="S1778" s="8">
        <v>814251</v>
      </c>
      <c r="T1778" s="8" t="s">
        <v>386</v>
      </c>
      <c r="U1778" s="9">
        <f>IF(R1778&gt;0,Q1778/R1778,"")</f>
        <v>14.560953428365975</v>
      </c>
      <c r="V1778" s="10">
        <f>SUMIFS(fct_world_monthly!$J$2:$J$361,fct_world_monthly!$C$2:$C$361,C1778,fct_world_monthly!$F$2:$F$361,F1778)</f>
        <v>100895217</v>
      </c>
      <c r="W1778" s="11">
        <f>IF(V1778&gt;0,Q1778/V1778,"")</f>
        <v>4.0941742560502148E-2</v>
      </c>
      <c r="X1778" s="1" t="s">
        <v>232</v>
      </c>
      <c r="Y1778" s="1" t="s">
        <v>166</v>
      </c>
      <c r="Z1778" s="19">
        <f>IF(U1778="","",SUMIFS(Unit_Value_Review_QC!$K$10:$K$53,Unit_Value_Review_QC!$I$10:$I$53,"PARTNER|"&amp;F1778&amp;"|"&amp;I1778))</f>
        <v>12.705450477595873</v>
      </c>
      <c r="AA1778" s="20">
        <f>IFERROR(U1778/Z1778,"")</f>
        <v>1.1460399183832166</v>
      </c>
      <c r="AB1778" s="4" t="str">
        <f>IF(OR(N1778&lt;&gt;"REPORTED",U1778=""),"NOT_APPLICABLE",IF(OR(AA1778&lt;Unit_Value_Review_QC!$I$6,AA1778&gt;Unit_Value_Review_QC!$I$5),"REVIEW","WITHIN_BAND"))</f>
        <v>WITHIN_BAND</v>
      </c>
    </row>
    <row r="1779" spans="1:28">
      <c r="A1779" s="1" t="s">
        <v>2165</v>
      </c>
      <c r="B1779" s="6">
        <v>44805</v>
      </c>
      <c r="C1779" s="1">
        <v>202209</v>
      </c>
      <c r="D1779" s="1">
        <v>2022</v>
      </c>
      <c r="E1779" s="1">
        <v>9</v>
      </c>
      <c r="F1779" s="4" t="s">
        <v>265</v>
      </c>
      <c r="G1779" s="4" t="s">
        <v>266</v>
      </c>
      <c r="H1779" s="1">
        <v>690</v>
      </c>
      <c r="I1779" s="4" t="s">
        <v>319</v>
      </c>
      <c r="J1779" s="1" t="s">
        <v>320</v>
      </c>
      <c r="K1779" s="1" t="s">
        <v>383</v>
      </c>
      <c r="L1779" s="1">
        <v>3</v>
      </c>
      <c r="M1779" s="1">
        <v>1</v>
      </c>
      <c r="N1779" s="1" t="s">
        <v>384</v>
      </c>
      <c r="O1779" s="1" t="s">
        <v>385</v>
      </c>
      <c r="P1779" s="1">
        <v>0</v>
      </c>
      <c r="Q1779" s="8">
        <v>750850</v>
      </c>
      <c r="R1779" s="8">
        <v>30531</v>
      </c>
      <c r="S1779" s="8">
        <v>84134</v>
      </c>
      <c r="T1779" s="8" t="s">
        <v>386</v>
      </c>
      <c r="U1779" s="9">
        <f>IF(R1779&gt;0,Q1779/R1779,"")</f>
        <v>24.593036585765287</v>
      </c>
      <c r="V1779" s="10">
        <f>SUMIFS(fct_world_monthly!$J$2:$J$361,fct_world_monthly!$C$2:$C$361,C1779,fct_world_monthly!$F$2:$F$361,F1779)</f>
        <v>100895217</v>
      </c>
      <c r="W1779" s="11">
        <f>IF(V1779&gt;0,Q1779/V1779,"")</f>
        <v>7.4418790337702533E-3</v>
      </c>
      <c r="X1779" s="1" t="s">
        <v>232</v>
      </c>
      <c r="Y1779" s="1" t="s">
        <v>166</v>
      </c>
      <c r="Z1779" s="19">
        <f>IF(U1779="","",SUMIFS(Unit_Value_Review_QC!$K$10:$K$53,Unit_Value_Review_QC!$I$10:$I$53,"PARTNER|"&amp;F1779&amp;"|"&amp;I1779))</f>
        <v>23.234221767733438</v>
      </c>
      <c r="AA1779" s="20">
        <f>IFERROR(U1779/Z1779,"")</f>
        <v>1.0584833368474991</v>
      </c>
      <c r="AB1779" s="4" t="str">
        <f>IF(OR(N1779&lt;&gt;"REPORTED",U1779=""),"NOT_APPLICABLE",IF(OR(AA1779&lt;Unit_Value_Review_QC!$I$6,AA1779&gt;Unit_Value_Review_QC!$I$5),"REVIEW","WITHIN_BAND"))</f>
        <v>WITHIN_BAND</v>
      </c>
    </row>
    <row r="1780" spans="1:28">
      <c r="A1780" s="1" t="s">
        <v>2166</v>
      </c>
      <c r="B1780" s="6">
        <v>44805</v>
      </c>
      <c r="C1780" s="1">
        <v>202209</v>
      </c>
      <c r="D1780" s="1">
        <v>2022</v>
      </c>
      <c r="E1780" s="1">
        <v>9</v>
      </c>
      <c r="F1780" s="4" t="s">
        <v>265</v>
      </c>
      <c r="G1780" s="4" t="s">
        <v>266</v>
      </c>
      <c r="H1780" s="1">
        <v>696</v>
      </c>
      <c r="I1780" s="4" t="s">
        <v>322</v>
      </c>
      <c r="J1780" s="1" t="s">
        <v>323</v>
      </c>
      <c r="K1780" s="1" t="s">
        <v>383</v>
      </c>
      <c r="L1780" s="1">
        <v>3</v>
      </c>
      <c r="M1780" s="1">
        <v>1</v>
      </c>
      <c r="N1780" s="1" t="s">
        <v>384</v>
      </c>
      <c r="O1780" s="1" t="s">
        <v>385</v>
      </c>
      <c r="P1780" s="1">
        <v>0</v>
      </c>
      <c r="Q1780" s="8">
        <v>8264118</v>
      </c>
      <c r="R1780" s="8">
        <v>595983</v>
      </c>
      <c r="S1780" s="8">
        <v>1419350</v>
      </c>
      <c r="T1780" s="8" t="s">
        <v>386</v>
      </c>
      <c r="U1780" s="9">
        <f>IF(R1780&gt;0,Q1780/R1780,"")</f>
        <v>13.866365315789208</v>
      </c>
      <c r="V1780" s="10">
        <f>SUMIFS(fct_world_monthly!$J$2:$J$361,fct_world_monthly!$C$2:$C$361,C1780,fct_world_monthly!$F$2:$F$361,F1780)</f>
        <v>100895217</v>
      </c>
      <c r="W1780" s="11">
        <f>IF(V1780&gt;0,Q1780/V1780,"")</f>
        <v>8.1907926319242666E-2</v>
      </c>
      <c r="X1780" s="1" t="s">
        <v>232</v>
      </c>
      <c r="Y1780" s="1" t="s">
        <v>166</v>
      </c>
      <c r="Z1780" s="19">
        <f>IF(U1780="","",SUMIFS(Unit_Value_Review_QC!$K$10:$K$53,Unit_Value_Review_QC!$I$10:$I$53,"PARTNER|"&amp;F1780&amp;"|"&amp;I1780))</f>
        <v>12.339390026247985</v>
      </c>
      <c r="AA1780" s="20">
        <f>IFERROR(U1780/Z1780,"")</f>
        <v>1.1237480366771038</v>
      </c>
      <c r="AB1780" s="4" t="str">
        <f>IF(OR(N1780&lt;&gt;"REPORTED",U1780=""),"NOT_APPLICABLE",IF(OR(AA1780&lt;Unit_Value_Review_QC!$I$6,AA1780&gt;Unit_Value_Review_QC!$I$5),"REVIEW","WITHIN_BAND"))</f>
        <v>WITHIN_BAND</v>
      </c>
    </row>
    <row r="1781" spans="1:28">
      <c r="A1781" s="1" t="s">
        <v>2167</v>
      </c>
      <c r="B1781" s="6">
        <v>44805</v>
      </c>
      <c r="C1781" s="1">
        <v>202209</v>
      </c>
      <c r="D1781" s="1">
        <v>2022</v>
      </c>
      <c r="E1781" s="1">
        <v>9</v>
      </c>
      <c r="F1781" s="4" t="s">
        <v>265</v>
      </c>
      <c r="G1781" s="4" t="s">
        <v>266</v>
      </c>
      <c r="H1781" s="1">
        <v>720</v>
      </c>
      <c r="I1781" s="4" t="s">
        <v>325</v>
      </c>
      <c r="J1781" s="1" t="s">
        <v>326</v>
      </c>
      <c r="K1781" s="1" t="s">
        <v>383</v>
      </c>
      <c r="L1781" s="1">
        <v>3</v>
      </c>
      <c r="M1781" s="1">
        <v>1</v>
      </c>
      <c r="N1781" s="1" t="s">
        <v>384</v>
      </c>
      <c r="O1781" s="1" t="s">
        <v>385</v>
      </c>
      <c r="P1781" s="1">
        <v>0</v>
      </c>
      <c r="Q1781" s="8">
        <v>38767913</v>
      </c>
      <c r="R1781" s="8">
        <v>2238322</v>
      </c>
      <c r="S1781" s="8">
        <v>5950991</v>
      </c>
      <c r="T1781" s="8" t="s">
        <v>386</v>
      </c>
      <c r="U1781" s="9">
        <f>IF(R1781&gt;0,Q1781/R1781,"")</f>
        <v>17.320078612460584</v>
      </c>
      <c r="V1781" s="10">
        <f>SUMIFS(fct_world_monthly!$J$2:$J$361,fct_world_monthly!$C$2:$C$361,C1781,fct_world_monthly!$F$2:$F$361,F1781)</f>
        <v>100895217</v>
      </c>
      <c r="W1781" s="11">
        <f>IF(V1781&gt;0,Q1781/V1781,"")</f>
        <v>0.38423935398245884</v>
      </c>
      <c r="X1781" s="1" t="s">
        <v>232</v>
      </c>
      <c r="Y1781" s="1" t="s">
        <v>166</v>
      </c>
      <c r="Z1781" s="19">
        <f>IF(U1781="","",SUMIFS(Unit_Value_Review_QC!$K$10:$K$53,Unit_Value_Review_QC!$I$10:$I$53,"PARTNER|"&amp;F1781&amp;"|"&amp;I1781))</f>
        <v>15.158852636173485</v>
      </c>
      <c r="AA1781" s="20">
        <f>IFERROR(U1781/Z1781,"")</f>
        <v>1.1425718705866814</v>
      </c>
      <c r="AB1781" s="4" t="str">
        <f>IF(OR(N1781&lt;&gt;"REPORTED",U1781=""),"NOT_APPLICABLE",IF(OR(AA1781&lt;Unit_Value_Review_QC!$I$6,AA1781&gt;Unit_Value_Review_QC!$I$5),"REVIEW","WITHIN_BAND"))</f>
        <v>WITHIN_BAND</v>
      </c>
    </row>
    <row r="1782" spans="1:28">
      <c r="A1782" s="1" t="s">
        <v>2168</v>
      </c>
      <c r="B1782" s="6">
        <v>44805</v>
      </c>
      <c r="C1782" s="1">
        <v>202209</v>
      </c>
      <c r="D1782" s="1">
        <v>2022</v>
      </c>
      <c r="E1782" s="1">
        <v>9</v>
      </c>
      <c r="F1782" s="4" t="s">
        <v>271</v>
      </c>
      <c r="G1782" s="4" t="s">
        <v>273</v>
      </c>
      <c r="H1782" s="1">
        <v>52</v>
      </c>
      <c r="I1782" s="4" t="s">
        <v>296</v>
      </c>
      <c r="J1782" s="1" t="s">
        <v>297</v>
      </c>
      <c r="K1782" s="1" t="s">
        <v>383</v>
      </c>
      <c r="L1782" s="1">
        <v>3</v>
      </c>
      <c r="M1782" s="1">
        <v>1</v>
      </c>
      <c r="N1782" s="1" t="s">
        <v>384</v>
      </c>
      <c r="O1782" s="1" t="s">
        <v>385</v>
      </c>
      <c r="P1782" s="1">
        <v>0</v>
      </c>
      <c r="Q1782" s="8">
        <v>2353412</v>
      </c>
      <c r="R1782" s="8">
        <v>70128</v>
      </c>
      <c r="S1782" s="8">
        <v>353555</v>
      </c>
      <c r="T1782" s="8" t="s">
        <v>386</v>
      </c>
      <c r="U1782" s="9">
        <f>IF(R1782&gt;0,Q1782/R1782,"")</f>
        <v>33.558806753365275</v>
      </c>
      <c r="V1782" s="10">
        <f>SUMIFS(fct_world_monthly!$J$2:$J$361,fct_world_monthly!$C$2:$C$361,C1782,fct_world_monthly!$F$2:$F$361,F1782)</f>
        <v>40603099</v>
      </c>
      <c r="W1782" s="11">
        <f>IF(V1782&gt;0,Q1782/V1782,"")</f>
        <v>5.7961388612233759E-2</v>
      </c>
      <c r="X1782" s="1" t="s">
        <v>232</v>
      </c>
      <c r="Y1782" s="1" t="s">
        <v>166</v>
      </c>
      <c r="Z1782" s="19">
        <f>IF(U1782="","",SUMIFS(Unit_Value_Review_QC!$K$10:$K$53,Unit_Value_Review_QC!$I$10:$I$53,"PARTNER|"&amp;F1782&amp;"|"&amp;I1782))</f>
        <v>31.867133143721738</v>
      </c>
      <c r="AA1782" s="20">
        <f>IFERROR(U1782/Z1782,"")</f>
        <v>1.053085214851742</v>
      </c>
      <c r="AB1782" s="4" t="str">
        <f>IF(OR(N1782&lt;&gt;"REPORTED",U1782=""),"NOT_APPLICABLE",IF(OR(AA1782&lt;Unit_Value_Review_QC!$I$6,AA1782&gt;Unit_Value_Review_QC!$I$5),"REVIEW","WITHIN_BAND"))</f>
        <v>WITHIN_BAND</v>
      </c>
    </row>
    <row r="1783" spans="1:28">
      <c r="A1783" s="1" t="s">
        <v>2169</v>
      </c>
      <c r="B1783" s="6">
        <v>44805</v>
      </c>
      <c r="C1783" s="1">
        <v>202209</v>
      </c>
      <c r="D1783" s="1">
        <v>2022</v>
      </c>
      <c r="E1783" s="1">
        <v>9</v>
      </c>
      <c r="F1783" s="4" t="s">
        <v>271</v>
      </c>
      <c r="G1783" s="4" t="s">
        <v>273</v>
      </c>
      <c r="H1783" s="1">
        <v>204</v>
      </c>
      <c r="I1783" s="4" t="s">
        <v>301</v>
      </c>
      <c r="J1783" s="1" t="s">
        <v>302</v>
      </c>
      <c r="K1783" s="1" t="s">
        <v>383</v>
      </c>
      <c r="L1783" s="1">
        <v>3</v>
      </c>
      <c r="M1783" s="1">
        <v>1</v>
      </c>
      <c r="N1783" s="1" t="s">
        <v>384</v>
      </c>
      <c r="O1783" s="1" t="s">
        <v>385</v>
      </c>
      <c r="P1783" s="1">
        <v>0</v>
      </c>
      <c r="Q1783" s="8">
        <v>1038507</v>
      </c>
      <c r="R1783" s="8">
        <v>59291</v>
      </c>
      <c r="S1783" s="8">
        <v>179539</v>
      </c>
      <c r="T1783" s="8" t="s">
        <v>386</v>
      </c>
      <c r="U1783" s="9">
        <f>IF(R1783&gt;0,Q1783/R1783,"")</f>
        <v>17.515423926059604</v>
      </c>
      <c r="V1783" s="10">
        <f>SUMIFS(fct_world_monthly!$J$2:$J$361,fct_world_monthly!$C$2:$C$361,C1783,fct_world_monthly!$F$2:$F$361,F1783)</f>
        <v>40603099</v>
      </c>
      <c r="W1783" s="11">
        <f>IF(V1783&gt;0,Q1783/V1783,"")</f>
        <v>2.5577037851224116E-2</v>
      </c>
      <c r="X1783" s="1" t="s">
        <v>232</v>
      </c>
      <c r="Y1783" s="1" t="s">
        <v>166</v>
      </c>
      <c r="Z1783" s="19">
        <f>IF(U1783="","",SUMIFS(Unit_Value_Review_QC!$K$10:$K$53,Unit_Value_Review_QC!$I$10:$I$53,"PARTNER|"&amp;F1783&amp;"|"&amp;I1783))</f>
        <v>19.682231685892088</v>
      </c>
      <c r="AA1783" s="20">
        <f>IFERROR(U1783/Z1783,"")</f>
        <v>0.88991046369067905</v>
      </c>
      <c r="AB1783" s="4" t="str">
        <f>IF(OR(N1783&lt;&gt;"REPORTED",U1783=""),"NOT_APPLICABLE",IF(OR(AA1783&lt;Unit_Value_Review_QC!$I$6,AA1783&gt;Unit_Value_Review_QC!$I$5),"REVIEW","WITHIN_BAND"))</f>
        <v>WITHIN_BAND</v>
      </c>
    </row>
    <row r="1784" spans="1:28">
      <c r="A1784" s="1" t="s">
        <v>2170</v>
      </c>
      <c r="B1784" s="6">
        <v>44805</v>
      </c>
      <c r="C1784" s="1">
        <v>202209</v>
      </c>
      <c r="D1784" s="1">
        <v>2022</v>
      </c>
      <c r="E1784" s="1">
        <v>9</v>
      </c>
      <c r="F1784" s="4" t="s">
        <v>271</v>
      </c>
      <c r="G1784" s="4" t="s">
        <v>273</v>
      </c>
      <c r="H1784" s="1">
        <v>662</v>
      </c>
      <c r="I1784" s="4" t="s">
        <v>304</v>
      </c>
      <c r="J1784" s="1" t="s">
        <v>305</v>
      </c>
      <c r="K1784" s="1" t="s">
        <v>383</v>
      </c>
      <c r="L1784" s="1">
        <v>3</v>
      </c>
      <c r="M1784" s="1">
        <v>1</v>
      </c>
      <c r="N1784" s="1" t="s">
        <v>384</v>
      </c>
      <c r="O1784" s="1" t="s">
        <v>385</v>
      </c>
      <c r="P1784" s="1">
        <v>0</v>
      </c>
      <c r="Q1784" s="8">
        <v>35732</v>
      </c>
      <c r="R1784" s="8">
        <v>1155</v>
      </c>
      <c r="S1784" s="8">
        <v>1931</v>
      </c>
      <c r="T1784" s="8" t="s">
        <v>386</v>
      </c>
      <c r="U1784" s="9">
        <f>IF(R1784&gt;0,Q1784/R1784,"")</f>
        <v>30.936796536796535</v>
      </c>
      <c r="V1784" s="10">
        <f>SUMIFS(fct_world_monthly!$J$2:$J$361,fct_world_monthly!$C$2:$C$361,C1784,fct_world_monthly!$F$2:$F$361,F1784)</f>
        <v>40603099</v>
      </c>
      <c r="W1784" s="11">
        <f>IF(V1784&gt;0,Q1784/V1784,"")</f>
        <v>8.8003134933124197E-4</v>
      </c>
      <c r="X1784" s="1" t="s">
        <v>232</v>
      </c>
      <c r="Y1784" s="1" t="s">
        <v>166</v>
      </c>
      <c r="Z1784" s="19">
        <f>IF(U1784="","",SUMIFS(Unit_Value_Review_QC!$K$10:$K$53,Unit_Value_Review_QC!$I$10:$I$53,"PARTNER|"&amp;F1784&amp;"|"&amp;I1784))</f>
        <v>19.366411423422985</v>
      </c>
      <c r="AA1784" s="20">
        <f>IFERROR(U1784/Z1784,"")</f>
        <v>1.5974460038259635</v>
      </c>
      <c r="AB1784" s="4" t="str">
        <f>IF(OR(N1784&lt;&gt;"REPORTED",U1784=""),"NOT_APPLICABLE",IF(OR(AA1784&lt;Unit_Value_Review_QC!$I$6,AA1784&gt;Unit_Value_Review_QC!$I$5),"REVIEW","WITHIN_BAND"))</f>
        <v>WITHIN_BAND</v>
      </c>
    </row>
    <row r="1785" spans="1:28">
      <c r="A1785" s="1" t="s">
        <v>2171</v>
      </c>
      <c r="B1785" s="6">
        <v>44805</v>
      </c>
      <c r="C1785" s="1">
        <v>202209</v>
      </c>
      <c r="D1785" s="1">
        <v>2022</v>
      </c>
      <c r="E1785" s="1">
        <v>9</v>
      </c>
      <c r="F1785" s="4" t="s">
        <v>271</v>
      </c>
      <c r="G1785" s="4" t="s">
        <v>273</v>
      </c>
      <c r="H1785" s="1">
        <v>664</v>
      </c>
      <c r="I1785" s="4" t="s">
        <v>307</v>
      </c>
      <c r="J1785" s="1" t="s">
        <v>308</v>
      </c>
      <c r="K1785" s="1" t="s">
        <v>383</v>
      </c>
      <c r="L1785" s="1">
        <v>3</v>
      </c>
      <c r="M1785" s="1">
        <v>1</v>
      </c>
      <c r="N1785" s="1" t="s">
        <v>384</v>
      </c>
      <c r="O1785" s="1" t="s">
        <v>385</v>
      </c>
      <c r="P1785" s="1">
        <v>0</v>
      </c>
      <c r="Q1785" s="8">
        <v>4320643</v>
      </c>
      <c r="R1785" s="8">
        <v>144411</v>
      </c>
      <c r="S1785" s="8">
        <v>427605</v>
      </c>
      <c r="T1785" s="8" t="s">
        <v>386</v>
      </c>
      <c r="U1785" s="9">
        <f>IF(R1785&gt;0,Q1785/R1785,"")</f>
        <v>29.919071261884483</v>
      </c>
      <c r="V1785" s="10">
        <f>SUMIFS(fct_world_monthly!$J$2:$J$361,fct_world_monthly!$C$2:$C$361,C1785,fct_world_monthly!$F$2:$F$361,F1785)</f>
        <v>40603099</v>
      </c>
      <c r="W1785" s="11">
        <f>IF(V1785&gt;0,Q1785/V1785,"")</f>
        <v>0.10641165591818497</v>
      </c>
      <c r="X1785" s="1" t="s">
        <v>232</v>
      </c>
      <c r="Y1785" s="1" t="s">
        <v>166</v>
      </c>
      <c r="Z1785" s="19">
        <f>IF(U1785="","",SUMIFS(Unit_Value_Review_QC!$K$10:$K$53,Unit_Value_Review_QC!$I$10:$I$53,"PARTNER|"&amp;F1785&amp;"|"&amp;I1785))</f>
        <v>29.827360886039607</v>
      </c>
      <c r="AA1785" s="20">
        <f>IFERROR(U1785/Z1785,"")</f>
        <v>1.0030747063474799</v>
      </c>
      <c r="AB1785" s="4" t="str">
        <f>IF(OR(N1785&lt;&gt;"REPORTED",U1785=""),"NOT_APPLICABLE",IF(OR(AA1785&lt;Unit_Value_Review_QC!$I$6,AA1785&gt;Unit_Value_Review_QC!$I$5),"REVIEW","WITHIN_BAND"))</f>
        <v>WITHIN_BAND</v>
      </c>
    </row>
    <row r="1786" spans="1:28">
      <c r="A1786" s="1" t="s">
        <v>2172</v>
      </c>
      <c r="B1786" s="6">
        <v>44805</v>
      </c>
      <c r="C1786" s="1">
        <v>202209</v>
      </c>
      <c r="D1786" s="1">
        <v>2022</v>
      </c>
      <c r="E1786" s="1">
        <v>9</v>
      </c>
      <c r="F1786" s="4" t="s">
        <v>271</v>
      </c>
      <c r="G1786" s="4" t="s">
        <v>273</v>
      </c>
      <c r="H1786" s="1">
        <v>666</v>
      </c>
      <c r="I1786" s="4" t="s">
        <v>310</v>
      </c>
      <c r="J1786" s="1" t="s">
        <v>311</v>
      </c>
      <c r="K1786" s="1" t="s">
        <v>383</v>
      </c>
      <c r="L1786" s="1">
        <v>3</v>
      </c>
      <c r="M1786" s="1">
        <v>1</v>
      </c>
      <c r="N1786" s="1" t="s">
        <v>384</v>
      </c>
      <c r="O1786" s="1" t="s">
        <v>385</v>
      </c>
      <c r="P1786" s="1">
        <v>0</v>
      </c>
      <c r="Q1786" s="8">
        <v>833970</v>
      </c>
      <c r="R1786" s="8">
        <v>44006</v>
      </c>
      <c r="S1786" s="8">
        <v>167330</v>
      </c>
      <c r="T1786" s="8" t="s">
        <v>386</v>
      </c>
      <c r="U1786" s="9">
        <f>IF(R1786&gt;0,Q1786/R1786,"")</f>
        <v>18.951279370994865</v>
      </c>
      <c r="V1786" s="10">
        <f>SUMIFS(fct_world_monthly!$J$2:$J$361,fct_world_monthly!$C$2:$C$361,C1786,fct_world_monthly!$F$2:$F$361,F1786)</f>
        <v>40603099</v>
      </c>
      <c r="W1786" s="11">
        <f>IF(V1786&gt;0,Q1786/V1786,"")</f>
        <v>2.053956521890115E-2</v>
      </c>
      <c r="X1786" s="1" t="s">
        <v>232</v>
      </c>
      <c r="Y1786" s="1" t="s">
        <v>166</v>
      </c>
      <c r="Z1786" s="19">
        <f>IF(U1786="","",SUMIFS(Unit_Value_Review_QC!$K$10:$K$53,Unit_Value_Review_QC!$I$10:$I$53,"PARTNER|"&amp;F1786&amp;"|"&amp;I1786))</f>
        <v>14.86106925541052</v>
      </c>
      <c r="AA1786" s="20">
        <f>IFERROR(U1786/Z1786,"")</f>
        <v>1.2752298670632469</v>
      </c>
      <c r="AB1786" s="4" t="str">
        <f>IF(OR(N1786&lt;&gt;"REPORTED",U1786=""),"NOT_APPLICABLE",IF(OR(AA1786&lt;Unit_Value_Review_QC!$I$6,AA1786&gt;Unit_Value_Review_QC!$I$5),"REVIEW","WITHIN_BAND"))</f>
        <v>WITHIN_BAND</v>
      </c>
    </row>
    <row r="1787" spans="1:28">
      <c r="A1787" s="1" t="s">
        <v>2173</v>
      </c>
      <c r="B1787" s="6">
        <v>44805</v>
      </c>
      <c r="C1787" s="1">
        <v>202209</v>
      </c>
      <c r="D1787" s="1">
        <v>2022</v>
      </c>
      <c r="E1787" s="1">
        <v>9</v>
      </c>
      <c r="F1787" s="4" t="s">
        <v>271</v>
      </c>
      <c r="G1787" s="4" t="s">
        <v>273</v>
      </c>
      <c r="H1787" s="1">
        <v>669</v>
      </c>
      <c r="I1787" s="4" t="s">
        <v>313</v>
      </c>
      <c r="J1787" s="1" t="s">
        <v>314</v>
      </c>
      <c r="K1787" s="1" t="s">
        <v>383</v>
      </c>
      <c r="L1787" s="1">
        <v>3</v>
      </c>
      <c r="M1787" s="1">
        <v>1</v>
      </c>
      <c r="N1787" s="1" t="s">
        <v>384</v>
      </c>
      <c r="O1787" s="1" t="s">
        <v>385</v>
      </c>
      <c r="P1787" s="1">
        <v>0</v>
      </c>
      <c r="Q1787" s="8">
        <v>1354249</v>
      </c>
      <c r="R1787" s="8">
        <v>54284</v>
      </c>
      <c r="S1787" s="8">
        <v>180805</v>
      </c>
      <c r="T1787" s="8" t="s">
        <v>386</v>
      </c>
      <c r="U1787" s="9">
        <f>IF(R1787&gt;0,Q1787/R1787,"")</f>
        <v>24.947479920418541</v>
      </c>
      <c r="V1787" s="10">
        <f>SUMIFS(fct_world_monthly!$J$2:$J$361,fct_world_monthly!$C$2:$C$361,C1787,fct_world_monthly!$F$2:$F$361,F1787)</f>
        <v>40603099</v>
      </c>
      <c r="W1787" s="11">
        <f>IF(V1787&gt;0,Q1787/V1787,"")</f>
        <v>3.3353340837358254E-2</v>
      </c>
      <c r="X1787" s="1" t="s">
        <v>232</v>
      </c>
      <c r="Y1787" s="1" t="s">
        <v>166</v>
      </c>
      <c r="Z1787" s="19">
        <f>IF(U1787="","",SUMIFS(Unit_Value_Review_QC!$K$10:$K$53,Unit_Value_Review_QC!$I$10:$I$53,"PARTNER|"&amp;F1787&amp;"|"&amp;I1787))</f>
        <v>17.070169468034248</v>
      </c>
      <c r="AA1787" s="20">
        <f>IFERROR(U1787/Z1787,"")</f>
        <v>1.4614664468993945</v>
      </c>
      <c r="AB1787" s="4" t="str">
        <f>IF(OR(N1787&lt;&gt;"REPORTED",U1787=""),"NOT_APPLICABLE",IF(OR(AA1787&lt;Unit_Value_Review_QC!$I$6,AA1787&gt;Unit_Value_Review_QC!$I$5),"REVIEW","WITHIN_BAND"))</f>
        <v>WITHIN_BAND</v>
      </c>
    </row>
    <row r="1788" spans="1:28">
      <c r="A1788" s="1" t="s">
        <v>2174</v>
      </c>
      <c r="B1788" s="6">
        <v>44805</v>
      </c>
      <c r="C1788" s="1">
        <v>202209</v>
      </c>
      <c r="D1788" s="1">
        <v>2022</v>
      </c>
      <c r="E1788" s="1">
        <v>9</v>
      </c>
      <c r="F1788" s="4" t="s">
        <v>271</v>
      </c>
      <c r="G1788" s="4" t="s">
        <v>273</v>
      </c>
      <c r="H1788" s="1">
        <v>676</v>
      </c>
      <c r="I1788" s="4" t="s">
        <v>316</v>
      </c>
      <c r="J1788" s="1" t="s">
        <v>317</v>
      </c>
      <c r="K1788" s="1" t="s">
        <v>383</v>
      </c>
      <c r="L1788" s="1">
        <v>3</v>
      </c>
      <c r="M1788" s="1">
        <v>1</v>
      </c>
      <c r="N1788" s="1" t="s">
        <v>384</v>
      </c>
      <c r="O1788" s="1" t="s">
        <v>385</v>
      </c>
      <c r="P1788" s="1">
        <v>0</v>
      </c>
      <c r="Q1788" s="8">
        <v>1342990</v>
      </c>
      <c r="R1788" s="8">
        <v>48100</v>
      </c>
      <c r="S1788" s="8">
        <v>160745</v>
      </c>
      <c r="T1788" s="8" t="s">
        <v>386</v>
      </c>
      <c r="U1788" s="9">
        <f>IF(R1788&gt;0,Q1788/R1788,"")</f>
        <v>27.920790020790022</v>
      </c>
      <c r="V1788" s="10">
        <f>SUMIFS(fct_world_monthly!$J$2:$J$361,fct_world_monthly!$C$2:$C$361,C1788,fct_world_monthly!$F$2:$F$361,F1788)</f>
        <v>40603099</v>
      </c>
      <c r="W1788" s="11">
        <f>IF(V1788&gt;0,Q1788/V1788,"")</f>
        <v>3.3076046732294993E-2</v>
      </c>
      <c r="X1788" s="1" t="s">
        <v>232</v>
      </c>
      <c r="Y1788" s="1" t="s">
        <v>166</v>
      </c>
      <c r="Z1788" s="19">
        <f>IF(U1788="","",SUMIFS(Unit_Value_Review_QC!$K$10:$K$53,Unit_Value_Review_QC!$I$10:$I$53,"PARTNER|"&amp;F1788&amp;"|"&amp;I1788))</f>
        <v>29.259592038236608</v>
      </c>
      <c r="AA1788" s="20">
        <f>IFERROR(U1788/Z1788,"")</f>
        <v>0.95424399575711683</v>
      </c>
      <c r="AB1788" s="4" t="str">
        <f>IF(OR(N1788&lt;&gt;"REPORTED",U1788=""),"NOT_APPLICABLE",IF(OR(AA1788&lt;Unit_Value_Review_QC!$I$6,AA1788&gt;Unit_Value_Review_QC!$I$5),"REVIEW","WITHIN_BAND"))</f>
        <v>WITHIN_BAND</v>
      </c>
    </row>
    <row r="1789" spans="1:28">
      <c r="A1789" s="1" t="s">
        <v>2175</v>
      </c>
      <c r="B1789" s="6">
        <v>44805</v>
      </c>
      <c r="C1789" s="1">
        <v>202209</v>
      </c>
      <c r="D1789" s="1">
        <v>2022</v>
      </c>
      <c r="E1789" s="1">
        <v>9</v>
      </c>
      <c r="F1789" s="4" t="s">
        <v>271</v>
      </c>
      <c r="G1789" s="4" t="s">
        <v>273</v>
      </c>
      <c r="H1789" s="1">
        <v>690</v>
      </c>
      <c r="I1789" s="4" t="s">
        <v>319</v>
      </c>
      <c r="J1789" s="1" t="s">
        <v>320</v>
      </c>
      <c r="K1789" s="1" t="s">
        <v>383</v>
      </c>
      <c r="L1789" s="1">
        <v>3</v>
      </c>
      <c r="M1789" s="1">
        <v>1</v>
      </c>
      <c r="N1789" s="1" t="s">
        <v>384</v>
      </c>
      <c r="O1789" s="1" t="s">
        <v>385</v>
      </c>
      <c r="P1789" s="1">
        <v>0</v>
      </c>
      <c r="Q1789" s="8">
        <v>1031551</v>
      </c>
      <c r="R1789" s="8">
        <v>42950</v>
      </c>
      <c r="S1789" s="8">
        <v>96980</v>
      </c>
      <c r="T1789" s="8" t="s">
        <v>386</v>
      </c>
      <c r="U1789" s="9">
        <f>IF(R1789&gt;0,Q1789/R1789,"")</f>
        <v>24.017485448195576</v>
      </c>
      <c r="V1789" s="10">
        <f>SUMIFS(fct_world_monthly!$J$2:$J$361,fct_world_monthly!$C$2:$C$361,C1789,fct_world_monthly!$F$2:$F$361,F1789)</f>
        <v>40603099</v>
      </c>
      <c r="W1789" s="11">
        <f>IF(V1789&gt;0,Q1789/V1789,"")</f>
        <v>2.5405720878595991E-2</v>
      </c>
      <c r="X1789" s="1" t="s">
        <v>232</v>
      </c>
      <c r="Y1789" s="1" t="s">
        <v>166</v>
      </c>
      <c r="Z1789" s="19">
        <f>IF(U1789="","",SUMIFS(Unit_Value_Review_QC!$K$10:$K$53,Unit_Value_Review_QC!$I$10:$I$53,"PARTNER|"&amp;F1789&amp;"|"&amp;I1789))</f>
        <v>24.149636282520802</v>
      </c>
      <c r="AA1789" s="20">
        <f>IFERROR(U1789/Z1789,"")</f>
        <v>0.99452783334791361</v>
      </c>
      <c r="AB1789" s="4" t="str">
        <f>IF(OR(N1789&lt;&gt;"REPORTED",U1789=""),"NOT_APPLICABLE",IF(OR(AA1789&lt;Unit_Value_Review_QC!$I$6,AA1789&gt;Unit_Value_Review_QC!$I$5),"REVIEW","WITHIN_BAND"))</f>
        <v>WITHIN_BAND</v>
      </c>
    </row>
    <row r="1790" spans="1:28">
      <c r="A1790" s="1" t="s">
        <v>2176</v>
      </c>
      <c r="B1790" s="6">
        <v>44805</v>
      </c>
      <c r="C1790" s="1">
        <v>202209</v>
      </c>
      <c r="D1790" s="1">
        <v>2022</v>
      </c>
      <c r="E1790" s="1">
        <v>9</v>
      </c>
      <c r="F1790" s="4" t="s">
        <v>271</v>
      </c>
      <c r="G1790" s="4" t="s">
        <v>273</v>
      </c>
      <c r="H1790" s="1">
        <v>696</v>
      </c>
      <c r="I1790" s="4" t="s">
        <v>322</v>
      </c>
      <c r="J1790" s="1" t="s">
        <v>323</v>
      </c>
      <c r="K1790" s="1" t="s">
        <v>383</v>
      </c>
      <c r="L1790" s="1">
        <v>3</v>
      </c>
      <c r="M1790" s="1">
        <v>1</v>
      </c>
      <c r="N1790" s="1" t="s">
        <v>384</v>
      </c>
      <c r="O1790" s="1" t="s">
        <v>385</v>
      </c>
      <c r="P1790" s="1">
        <v>0</v>
      </c>
      <c r="Q1790" s="8">
        <v>236124</v>
      </c>
      <c r="R1790" s="8">
        <v>18531</v>
      </c>
      <c r="S1790" s="8">
        <v>24838</v>
      </c>
      <c r="T1790" s="8" t="s">
        <v>386</v>
      </c>
      <c r="U1790" s="9">
        <f>IF(R1790&gt;0,Q1790/R1790,"")</f>
        <v>12.742107819329771</v>
      </c>
      <c r="V1790" s="10">
        <f>SUMIFS(fct_world_monthly!$J$2:$J$361,fct_world_monthly!$C$2:$C$361,C1790,fct_world_monthly!$F$2:$F$361,F1790)</f>
        <v>40603099</v>
      </c>
      <c r="W1790" s="11">
        <f>IF(V1790&gt;0,Q1790/V1790,"")</f>
        <v>5.8154181778095311E-3</v>
      </c>
      <c r="X1790" s="1" t="s">
        <v>232</v>
      </c>
      <c r="Y1790" s="1" t="s">
        <v>166</v>
      </c>
      <c r="Z1790" s="19">
        <f>IF(U1790="","",SUMIFS(Unit_Value_Review_QC!$K$10:$K$53,Unit_Value_Review_QC!$I$10:$I$53,"PARTNER|"&amp;F1790&amp;"|"&amp;I1790))</f>
        <v>19.130986055641273</v>
      </c>
      <c r="AA1790" s="20">
        <f>IFERROR(U1790/Z1790,"")</f>
        <v>0.66604553378849107</v>
      </c>
      <c r="AB1790" s="4" t="str">
        <f>IF(OR(N1790&lt;&gt;"REPORTED",U1790=""),"NOT_APPLICABLE",IF(OR(AA1790&lt;Unit_Value_Review_QC!$I$6,AA1790&gt;Unit_Value_Review_QC!$I$5),"REVIEW","WITHIN_BAND"))</f>
        <v>WITHIN_BAND</v>
      </c>
    </row>
    <row r="1791" spans="1:28">
      <c r="A1791" s="1" t="s">
        <v>2177</v>
      </c>
      <c r="B1791" s="6">
        <v>44805</v>
      </c>
      <c r="C1791" s="1">
        <v>202209</v>
      </c>
      <c r="D1791" s="1">
        <v>2022</v>
      </c>
      <c r="E1791" s="1">
        <v>9</v>
      </c>
      <c r="F1791" s="4" t="s">
        <v>271</v>
      </c>
      <c r="G1791" s="4" t="s">
        <v>273</v>
      </c>
      <c r="H1791" s="1">
        <v>720</v>
      </c>
      <c r="I1791" s="4" t="s">
        <v>325</v>
      </c>
      <c r="J1791" s="1" t="s">
        <v>326</v>
      </c>
      <c r="K1791" s="1" t="s">
        <v>383</v>
      </c>
      <c r="L1791" s="1">
        <v>3</v>
      </c>
      <c r="M1791" s="1">
        <v>1</v>
      </c>
      <c r="N1791" s="1" t="s">
        <v>384</v>
      </c>
      <c r="O1791" s="1" t="s">
        <v>385</v>
      </c>
      <c r="P1791" s="1">
        <v>0</v>
      </c>
      <c r="Q1791" s="8">
        <v>12127907</v>
      </c>
      <c r="R1791" s="8">
        <v>412152</v>
      </c>
      <c r="S1791" s="8">
        <v>1453158</v>
      </c>
      <c r="T1791" s="8" t="s">
        <v>386</v>
      </c>
      <c r="U1791" s="9">
        <f>IF(R1791&gt;0,Q1791/R1791,"")</f>
        <v>29.425811351152003</v>
      </c>
      <c r="V1791" s="10">
        <f>SUMIFS(fct_world_monthly!$J$2:$J$361,fct_world_monthly!$C$2:$C$361,C1791,fct_world_monthly!$F$2:$F$361,F1791)</f>
        <v>40603099</v>
      </c>
      <c r="W1791" s="11">
        <f>IF(V1791&gt;0,Q1791/V1791,"")</f>
        <v>0.29869412184523159</v>
      </c>
      <c r="X1791" s="1" t="s">
        <v>232</v>
      </c>
      <c r="Y1791" s="1" t="s">
        <v>166</v>
      </c>
      <c r="Z1791" s="19">
        <f>IF(U1791="","",SUMIFS(Unit_Value_Review_QC!$K$10:$K$53,Unit_Value_Review_QC!$I$10:$I$53,"PARTNER|"&amp;F1791&amp;"|"&amp;I1791))</f>
        <v>27.635683246354834</v>
      </c>
      <c r="AA1791" s="20">
        <f>IFERROR(U1791/Z1791,"")</f>
        <v>1.0647759669568977</v>
      </c>
      <c r="AB1791" s="4" t="str">
        <f>IF(OR(N1791&lt;&gt;"REPORTED",U1791=""),"NOT_APPLICABLE",IF(OR(AA1791&lt;Unit_Value_Review_QC!$I$6,AA1791&gt;Unit_Value_Review_QC!$I$5),"REVIEW","WITHIN_BAND"))</f>
        <v>WITHIN_BAND</v>
      </c>
    </row>
    <row r="1792" spans="1:28">
      <c r="A1792" s="1" t="s">
        <v>2178</v>
      </c>
      <c r="B1792" s="6">
        <v>44805</v>
      </c>
      <c r="C1792" s="1">
        <v>202209</v>
      </c>
      <c r="D1792" s="1">
        <v>2022</v>
      </c>
      <c r="E1792" s="1">
        <v>9</v>
      </c>
      <c r="F1792" s="4" t="s">
        <v>278</v>
      </c>
      <c r="G1792" s="4" t="s">
        <v>279</v>
      </c>
      <c r="H1792" s="1">
        <v>52</v>
      </c>
      <c r="I1792" s="4" t="s">
        <v>296</v>
      </c>
      <c r="J1792" s="1" t="s">
        <v>297</v>
      </c>
      <c r="K1792" s="1" t="s">
        <v>383</v>
      </c>
      <c r="L1792" s="1">
        <v>3</v>
      </c>
      <c r="M1792" s="1">
        <v>1</v>
      </c>
      <c r="N1792" s="1" t="s">
        <v>384</v>
      </c>
      <c r="O1792" s="1" t="s">
        <v>385</v>
      </c>
      <c r="P1792" s="1">
        <v>0</v>
      </c>
      <c r="Q1792" s="8">
        <v>2033857</v>
      </c>
      <c r="R1792" s="8">
        <v>62827</v>
      </c>
      <c r="S1792" s="8">
        <v>235448</v>
      </c>
      <c r="T1792" s="8" t="s">
        <v>386</v>
      </c>
      <c r="U1792" s="9">
        <f>IF(R1792&gt;0,Q1792/R1792,"")</f>
        <v>32.372339917551372</v>
      </c>
      <c r="V1792" s="10">
        <f>SUMIFS(fct_world_monthly!$J$2:$J$361,fct_world_monthly!$C$2:$C$361,C1792,fct_world_monthly!$F$2:$F$361,F1792)</f>
        <v>32386066</v>
      </c>
      <c r="W1792" s="11">
        <f>IF(V1792&gt;0,Q1792/V1792,"")</f>
        <v>6.2800372234157742E-2</v>
      </c>
      <c r="X1792" s="1" t="s">
        <v>232</v>
      </c>
      <c r="Y1792" s="1" t="s">
        <v>166</v>
      </c>
      <c r="Z1792" s="19">
        <f>IF(U1792="","",SUMIFS(Unit_Value_Review_QC!$K$10:$K$53,Unit_Value_Review_QC!$I$10:$I$53,"PARTNER|"&amp;F1792&amp;"|"&amp;I1792))</f>
        <v>35.036766549381447</v>
      </c>
      <c r="AA1792" s="20">
        <f>IFERROR(U1792/Z1792,"")</f>
        <v>0.92395340968251782</v>
      </c>
      <c r="AB1792" s="4" t="str">
        <f>IF(OR(N1792&lt;&gt;"REPORTED",U1792=""),"NOT_APPLICABLE",IF(OR(AA1792&lt;Unit_Value_Review_QC!$I$6,AA1792&gt;Unit_Value_Review_QC!$I$5),"REVIEW","WITHIN_BAND"))</f>
        <v>WITHIN_BAND</v>
      </c>
    </row>
    <row r="1793" spans="1:28">
      <c r="A1793" s="1" t="s">
        <v>2179</v>
      </c>
      <c r="B1793" s="6">
        <v>44805</v>
      </c>
      <c r="C1793" s="1">
        <v>202209</v>
      </c>
      <c r="D1793" s="1">
        <v>2022</v>
      </c>
      <c r="E1793" s="1">
        <v>9</v>
      </c>
      <c r="F1793" s="4" t="s">
        <v>278</v>
      </c>
      <c r="G1793" s="4" t="s">
        <v>279</v>
      </c>
      <c r="H1793" s="1">
        <v>204</v>
      </c>
      <c r="I1793" s="4" t="s">
        <v>301</v>
      </c>
      <c r="J1793" s="1" t="s">
        <v>302</v>
      </c>
      <c r="K1793" s="1" t="s">
        <v>383</v>
      </c>
      <c r="L1793" s="1">
        <v>3</v>
      </c>
      <c r="M1793" s="1">
        <v>1</v>
      </c>
      <c r="N1793" s="1" t="s">
        <v>384</v>
      </c>
      <c r="O1793" s="1" t="s">
        <v>385</v>
      </c>
      <c r="P1793" s="1">
        <v>0</v>
      </c>
      <c r="Q1793" s="8">
        <v>225788</v>
      </c>
      <c r="R1793" s="8">
        <v>7822</v>
      </c>
      <c r="S1793" s="8">
        <v>21706</v>
      </c>
      <c r="T1793" s="8" t="s">
        <v>386</v>
      </c>
      <c r="U1793" s="9">
        <f>IF(R1793&gt;0,Q1793/R1793,"")</f>
        <v>28.865763231909998</v>
      </c>
      <c r="V1793" s="10">
        <f>SUMIFS(fct_world_monthly!$J$2:$J$361,fct_world_monthly!$C$2:$C$361,C1793,fct_world_monthly!$F$2:$F$361,F1793)</f>
        <v>32386066</v>
      </c>
      <c r="W1793" s="11">
        <f>IF(V1793&gt;0,Q1793/V1793,"")</f>
        <v>6.9717637208545182E-3</v>
      </c>
      <c r="X1793" s="1" t="s">
        <v>232</v>
      </c>
      <c r="Y1793" s="1" t="s">
        <v>166</v>
      </c>
      <c r="Z1793" s="19">
        <f>IF(U1793="","",SUMIFS(Unit_Value_Review_QC!$K$10:$K$53,Unit_Value_Review_QC!$I$10:$I$53,"PARTNER|"&amp;F1793&amp;"|"&amp;I1793))</f>
        <v>33.195880622110131</v>
      </c>
      <c r="AA1793" s="20">
        <f>IFERROR(U1793/Z1793,"")</f>
        <v>0.86955859254066437</v>
      </c>
      <c r="AB1793" s="4" t="str">
        <f>IF(OR(N1793&lt;&gt;"REPORTED",U1793=""),"NOT_APPLICABLE",IF(OR(AA1793&lt;Unit_Value_Review_QC!$I$6,AA1793&gt;Unit_Value_Review_QC!$I$5),"REVIEW","WITHIN_BAND"))</f>
        <v>WITHIN_BAND</v>
      </c>
    </row>
    <row r="1794" spans="1:28">
      <c r="A1794" s="1" t="s">
        <v>2180</v>
      </c>
      <c r="B1794" s="6">
        <v>44805</v>
      </c>
      <c r="C1794" s="1">
        <v>202209</v>
      </c>
      <c r="D1794" s="1">
        <v>2022</v>
      </c>
      <c r="E1794" s="1">
        <v>9</v>
      </c>
      <c r="F1794" s="4" t="s">
        <v>278</v>
      </c>
      <c r="G1794" s="4" t="s">
        <v>279</v>
      </c>
      <c r="H1794" s="1">
        <v>662</v>
      </c>
      <c r="I1794" s="4" t="s">
        <v>304</v>
      </c>
      <c r="J1794" s="1" t="s">
        <v>305</v>
      </c>
      <c r="K1794" s="1" t="s">
        <v>383</v>
      </c>
      <c r="L1794" s="1">
        <v>3</v>
      </c>
      <c r="M1794" s="1">
        <v>1</v>
      </c>
      <c r="N1794" s="1" t="s">
        <v>384</v>
      </c>
      <c r="O1794" s="1" t="s">
        <v>385</v>
      </c>
      <c r="P1794" s="1">
        <v>0</v>
      </c>
      <c r="Q1794" s="8">
        <v>97774</v>
      </c>
      <c r="R1794" s="8">
        <v>5511</v>
      </c>
      <c r="S1794" s="8">
        <v>16445</v>
      </c>
      <c r="T1794" s="8" t="s">
        <v>386</v>
      </c>
      <c r="U1794" s="9">
        <f>IF(R1794&gt;0,Q1794/R1794,"")</f>
        <v>17.741607693703504</v>
      </c>
      <c r="V1794" s="10">
        <f>SUMIFS(fct_world_monthly!$J$2:$J$361,fct_world_monthly!$C$2:$C$361,C1794,fct_world_monthly!$F$2:$F$361,F1794)</f>
        <v>32386066</v>
      </c>
      <c r="W1794" s="11">
        <f>IF(V1794&gt;0,Q1794/V1794,"")</f>
        <v>3.0190144119387639E-3</v>
      </c>
      <c r="X1794" s="1" t="s">
        <v>232</v>
      </c>
      <c r="Y1794" s="1" t="s">
        <v>166</v>
      </c>
      <c r="Z1794" s="19">
        <f>IF(U1794="","",SUMIFS(Unit_Value_Review_QC!$K$10:$K$53,Unit_Value_Review_QC!$I$10:$I$53,"PARTNER|"&amp;F1794&amp;"|"&amp;I1794))</f>
        <v>11.552282298889692</v>
      </c>
      <c r="AA1794" s="20">
        <f>IFERROR(U1794/Z1794,"")</f>
        <v>1.5357664602265371</v>
      </c>
      <c r="AB1794" s="4" t="str">
        <f>IF(OR(N1794&lt;&gt;"REPORTED",U1794=""),"NOT_APPLICABLE",IF(OR(AA1794&lt;Unit_Value_Review_QC!$I$6,AA1794&gt;Unit_Value_Review_QC!$I$5),"REVIEW","WITHIN_BAND"))</f>
        <v>WITHIN_BAND</v>
      </c>
    </row>
    <row r="1795" spans="1:28">
      <c r="A1795" s="1" t="s">
        <v>2181</v>
      </c>
      <c r="B1795" s="6">
        <v>44805</v>
      </c>
      <c r="C1795" s="1">
        <v>202209</v>
      </c>
      <c r="D1795" s="1">
        <v>2022</v>
      </c>
      <c r="E1795" s="1">
        <v>9</v>
      </c>
      <c r="F1795" s="4" t="s">
        <v>278</v>
      </c>
      <c r="G1795" s="4" t="s">
        <v>279</v>
      </c>
      <c r="H1795" s="1">
        <v>664</v>
      </c>
      <c r="I1795" s="4" t="s">
        <v>307</v>
      </c>
      <c r="J1795" s="1" t="s">
        <v>308</v>
      </c>
      <c r="K1795" s="1" t="s">
        <v>383</v>
      </c>
      <c r="L1795" s="1">
        <v>3</v>
      </c>
      <c r="M1795" s="1">
        <v>1</v>
      </c>
      <c r="N1795" s="1" t="s">
        <v>384</v>
      </c>
      <c r="O1795" s="1" t="s">
        <v>385</v>
      </c>
      <c r="P1795" s="1">
        <v>0</v>
      </c>
      <c r="Q1795" s="8">
        <v>2922101</v>
      </c>
      <c r="R1795" s="8">
        <v>146107</v>
      </c>
      <c r="S1795" s="8">
        <v>353698</v>
      </c>
      <c r="T1795" s="8" t="s">
        <v>386</v>
      </c>
      <c r="U1795" s="9">
        <f>IF(R1795&gt;0,Q1795/R1795,"")</f>
        <v>19.999733072337396</v>
      </c>
      <c r="V1795" s="10">
        <f>SUMIFS(fct_world_monthly!$J$2:$J$361,fct_world_monthly!$C$2:$C$361,C1795,fct_world_monthly!$F$2:$F$361,F1795)</f>
        <v>32386066</v>
      </c>
      <c r="W1795" s="11">
        <f>IF(V1795&gt;0,Q1795/V1795,"")</f>
        <v>9.0227105694158719E-2</v>
      </c>
      <c r="X1795" s="1" t="s">
        <v>232</v>
      </c>
      <c r="Y1795" s="1" t="s">
        <v>166</v>
      </c>
      <c r="Z1795" s="19">
        <f>IF(U1795="","",SUMIFS(Unit_Value_Review_QC!$K$10:$K$53,Unit_Value_Review_QC!$I$10:$I$53,"PARTNER|"&amp;F1795&amp;"|"&amp;I1795))</f>
        <v>20.753901094655859</v>
      </c>
      <c r="AA1795" s="20">
        <f>IFERROR(U1795/Z1795,"")</f>
        <v>0.96366138496667197</v>
      </c>
      <c r="AB1795" s="4" t="str">
        <f>IF(OR(N1795&lt;&gt;"REPORTED",U1795=""),"NOT_APPLICABLE",IF(OR(AA1795&lt;Unit_Value_Review_QC!$I$6,AA1795&gt;Unit_Value_Review_QC!$I$5),"REVIEW","WITHIN_BAND"))</f>
        <v>WITHIN_BAND</v>
      </c>
    </row>
    <row r="1796" spans="1:28">
      <c r="A1796" s="1" t="s">
        <v>2182</v>
      </c>
      <c r="B1796" s="6">
        <v>44805</v>
      </c>
      <c r="C1796" s="1">
        <v>202209</v>
      </c>
      <c r="D1796" s="1">
        <v>2022</v>
      </c>
      <c r="E1796" s="1">
        <v>9</v>
      </c>
      <c r="F1796" s="4" t="s">
        <v>278</v>
      </c>
      <c r="G1796" s="4" t="s">
        <v>279</v>
      </c>
      <c r="H1796" s="1">
        <v>666</v>
      </c>
      <c r="I1796" s="4" t="s">
        <v>310</v>
      </c>
      <c r="J1796" s="1" t="s">
        <v>311</v>
      </c>
      <c r="K1796" s="1" t="s">
        <v>383</v>
      </c>
      <c r="L1796" s="1">
        <v>3</v>
      </c>
      <c r="M1796" s="1">
        <v>1</v>
      </c>
      <c r="N1796" s="1" t="s">
        <v>384</v>
      </c>
      <c r="O1796" s="1" t="s">
        <v>385</v>
      </c>
      <c r="P1796" s="1">
        <v>0</v>
      </c>
      <c r="Q1796" s="8">
        <v>12253805</v>
      </c>
      <c r="R1796" s="8">
        <v>725312</v>
      </c>
      <c r="S1796" s="8">
        <v>2086064</v>
      </c>
      <c r="T1796" s="8" t="s">
        <v>386</v>
      </c>
      <c r="U1796" s="9">
        <f>IF(R1796&gt;0,Q1796/R1796,"")</f>
        <v>16.894529526603723</v>
      </c>
      <c r="V1796" s="10">
        <f>SUMIFS(fct_world_monthly!$J$2:$J$361,fct_world_monthly!$C$2:$C$361,C1796,fct_world_monthly!$F$2:$F$361,F1796)</f>
        <v>32386066</v>
      </c>
      <c r="W1796" s="11">
        <f>IF(V1796&gt;0,Q1796/V1796,"")</f>
        <v>0.37836657900962717</v>
      </c>
      <c r="X1796" s="1" t="s">
        <v>232</v>
      </c>
      <c r="Y1796" s="1" t="s">
        <v>166</v>
      </c>
      <c r="Z1796" s="19">
        <f>IF(U1796="","",SUMIFS(Unit_Value_Review_QC!$K$10:$K$53,Unit_Value_Review_QC!$I$10:$I$53,"PARTNER|"&amp;F1796&amp;"|"&amp;I1796))</f>
        <v>16.653214733323903</v>
      </c>
      <c r="AA1796" s="20">
        <f>IFERROR(U1796/Z1796,"")</f>
        <v>1.01449058317833</v>
      </c>
      <c r="AB1796" s="4" t="str">
        <f>IF(OR(N1796&lt;&gt;"REPORTED",U1796=""),"NOT_APPLICABLE",IF(OR(AA1796&lt;Unit_Value_Review_QC!$I$6,AA1796&gt;Unit_Value_Review_QC!$I$5),"REVIEW","WITHIN_BAND"))</f>
        <v>WITHIN_BAND</v>
      </c>
    </row>
    <row r="1797" spans="1:28">
      <c r="A1797" s="1" t="s">
        <v>2183</v>
      </c>
      <c r="B1797" s="6">
        <v>44805</v>
      </c>
      <c r="C1797" s="1">
        <v>202209</v>
      </c>
      <c r="D1797" s="1">
        <v>2022</v>
      </c>
      <c r="E1797" s="1">
        <v>9</v>
      </c>
      <c r="F1797" s="4" t="s">
        <v>278</v>
      </c>
      <c r="G1797" s="4" t="s">
        <v>279</v>
      </c>
      <c r="H1797" s="1">
        <v>669</v>
      </c>
      <c r="I1797" s="4" t="s">
        <v>313</v>
      </c>
      <c r="J1797" s="1" t="s">
        <v>314</v>
      </c>
      <c r="K1797" s="1" t="s">
        <v>383</v>
      </c>
      <c r="L1797" s="1">
        <v>3</v>
      </c>
      <c r="M1797" s="1">
        <v>1</v>
      </c>
      <c r="N1797" s="1" t="s">
        <v>384</v>
      </c>
      <c r="O1797" s="1" t="s">
        <v>385</v>
      </c>
      <c r="P1797" s="1">
        <v>0</v>
      </c>
      <c r="Q1797" s="8">
        <v>219462</v>
      </c>
      <c r="R1797" s="8">
        <v>9874</v>
      </c>
      <c r="S1797" s="8">
        <v>19449</v>
      </c>
      <c r="T1797" s="8" t="s">
        <v>386</v>
      </c>
      <c r="U1797" s="9">
        <f>IF(R1797&gt;0,Q1797/R1797,"")</f>
        <v>22.22625075957059</v>
      </c>
      <c r="V1797" s="10">
        <f>SUMIFS(fct_world_monthly!$J$2:$J$361,fct_world_monthly!$C$2:$C$361,C1797,fct_world_monthly!$F$2:$F$361,F1797)</f>
        <v>32386066</v>
      </c>
      <c r="W1797" s="11">
        <f>IF(V1797&gt;0,Q1797/V1797,"")</f>
        <v>6.7764328029220958E-3</v>
      </c>
      <c r="X1797" s="1" t="s">
        <v>232</v>
      </c>
      <c r="Y1797" s="1" t="s">
        <v>166</v>
      </c>
      <c r="Z1797" s="19">
        <f>IF(U1797="","",SUMIFS(Unit_Value_Review_QC!$K$10:$K$53,Unit_Value_Review_QC!$I$10:$I$53,"PARTNER|"&amp;F1797&amp;"|"&amp;I1797))</f>
        <v>20.668787815742178</v>
      </c>
      <c r="AA1797" s="20">
        <f>IFERROR(U1797/Z1797,"")</f>
        <v>1.0753533761976204</v>
      </c>
      <c r="AB1797" s="4" t="str">
        <f>IF(OR(N1797&lt;&gt;"REPORTED",U1797=""),"NOT_APPLICABLE",IF(OR(AA1797&lt;Unit_Value_Review_QC!$I$6,AA1797&gt;Unit_Value_Review_QC!$I$5),"REVIEW","WITHIN_BAND"))</f>
        <v>WITHIN_BAND</v>
      </c>
    </row>
    <row r="1798" spans="1:28">
      <c r="A1798" s="1" t="s">
        <v>2184</v>
      </c>
      <c r="B1798" s="6">
        <v>44805</v>
      </c>
      <c r="C1798" s="1">
        <v>202209</v>
      </c>
      <c r="D1798" s="1">
        <v>2022</v>
      </c>
      <c r="E1798" s="1">
        <v>9</v>
      </c>
      <c r="F1798" s="4" t="s">
        <v>278</v>
      </c>
      <c r="G1798" s="4" t="s">
        <v>279</v>
      </c>
      <c r="H1798" s="1">
        <v>676</v>
      </c>
      <c r="I1798" s="4" t="s">
        <v>316</v>
      </c>
      <c r="J1798" s="1" t="s">
        <v>317</v>
      </c>
      <c r="K1798" s="1" t="s">
        <v>383</v>
      </c>
      <c r="L1798" s="1">
        <v>3</v>
      </c>
      <c r="M1798" s="1">
        <v>1</v>
      </c>
      <c r="N1798" s="1" t="s">
        <v>384</v>
      </c>
      <c r="O1798" s="1" t="s">
        <v>385</v>
      </c>
      <c r="P1798" s="1">
        <v>0</v>
      </c>
      <c r="Q1798" s="8">
        <v>2522</v>
      </c>
      <c r="R1798" s="8">
        <v>85</v>
      </c>
      <c r="S1798" s="8">
        <v>292</v>
      </c>
      <c r="T1798" s="8" t="s">
        <v>386</v>
      </c>
      <c r="U1798" s="9">
        <f>IF(R1798&gt;0,Q1798/R1798,"")</f>
        <v>29.670588235294119</v>
      </c>
      <c r="V1798" s="10">
        <f>SUMIFS(fct_world_monthly!$J$2:$J$361,fct_world_monthly!$C$2:$C$361,C1798,fct_world_monthly!$F$2:$F$361,F1798)</f>
        <v>32386066</v>
      </c>
      <c r="W1798" s="11">
        <f>IF(V1798&gt;0,Q1798/V1798,"")</f>
        <v>7.7872996368252934E-5</v>
      </c>
      <c r="X1798" s="1" t="s">
        <v>232</v>
      </c>
      <c r="Y1798" s="1" t="s">
        <v>166</v>
      </c>
      <c r="Z1798" s="19">
        <f>IF(U1798="","",SUMIFS(Unit_Value_Review_QC!$K$10:$K$53,Unit_Value_Review_QC!$I$10:$I$53,"PARTNER|"&amp;F1798&amp;"|"&amp;I1798))</f>
        <v>22.71683967704729</v>
      </c>
      <c r="AA1798" s="20">
        <f>IFERROR(U1798/Z1798,"")</f>
        <v>1.3061054555609151</v>
      </c>
      <c r="AB1798" s="4" t="str">
        <f>IF(OR(N1798&lt;&gt;"REPORTED",U1798=""),"NOT_APPLICABLE",IF(OR(AA1798&lt;Unit_Value_Review_QC!$I$6,AA1798&gt;Unit_Value_Review_QC!$I$5),"REVIEW","WITHIN_BAND"))</f>
        <v>WITHIN_BAND</v>
      </c>
    </row>
    <row r="1799" spans="1:28">
      <c r="A1799" s="1" t="s">
        <v>2185</v>
      </c>
      <c r="B1799" s="6">
        <v>44805</v>
      </c>
      <c r="C1799" s="1">
        <v>202209</v>
      </c>
      <c r="D1799" s="1">
        <v>2022</v>
      </c>
      <c r="E1799" s="1">
        <v>9</v>
      </c>
      <c r="F1799" s="4" t="s">
        <v>278</v>
      </c>
      <c r="G1799" s="4" t="s">
        <v>279</v>
      </c>
      <c r="H1799" s="1">
        <v>690</v>
      </c>
      <c r="I1799" s="4" t="s">
        <v>319</v>
      </c>
      <c r="J1799" s="1" t="s">
        <v>320</v>
      </c>
      <c r="K1799" s="1" t="s">
        <v>383</v>
      </c>
      <c r="L1799" s="1">
        <v>3</v>
      </c>
      <c r="M1799" s="1">
        <v>1</v>
      </c>
      <c r="N1799" s="1" t="s">
        <v>384</v>
      </c>
      <c r="O1799" s="1" t="s">
        <v>385</v>
      </c>
      <c r="P1799" s="1">
        <v>0</v>
      </c>
      <c r="Q1799" s="8">
        <v>1583389</v>
      </c>
      <c r="R1799" s="8">
        <v>55581</v>
      </c>
      <c r="S1799" s="8">
        <v>158263</v>
      </c>
      <c r="T1799" s="8" t="s">
        <v>386</v>
      </c>
      <c r="U1799" s="9">
        <f>IF(R1799&gt;0,Q1799/R1799,"")</f>
        <v>28.487954516831291</v>
      </c>
      <c r="V1799" s="10">
        <f>SUMIFS(fct_world_monthly!$J$2:$J$361,fct_world_monthly!$C$2:$C$361,C1799,fct_world_monthly!$F$2:$F$361,F1799)</f>
        <v>32386066</v>
      </c>
      <c r="W1799" s="11">
        <f>IF(V1799&gt;0,Q1799/V1799,"")</f>
        <v>4.8891057036689792E-2</v>
      </c>
      <c r="X1799" s="1" t="s">
        <v>232</v>
      </c>
      <c r="Y1799" s="1" t="s">
        <v>166</v>
      </c>
      <c r="Z1799" s="19">
        <f>IF(U1799="","",SUMIFS(Unit_Value_Review_QC!$K$10:$K$53,Unit_Value_Review_QC!$I$10:$I$53,"PARTNER|"&amp;F1799&amp;"|"&amp;I1799))</f>
        <v>28.158453665195097</v>
      </c>
      <c r="AA1799" s="20">
        <f>IFERROR(U1799/Z1799,"")</f>
        <v>1.0117016671282439</v>
      </c>
      <c r="AB1799" s="4" t="str">
        <f>IF(OR(N1799&lt;&gt;"REPORTED",U1799=""),"NOT_APPLICABLE",IF(OR(AA1799&lt;Unit_Value_Review_QC!$I$6,AA1799&gt;Unit_Value_Review_QC!$I$5),"REVIEW","WITHIN_BAND"))</f>
        <v>WITHIN_BAND</v>
      </c>
    </row>
    <row r="1800" spans="1:28">
      <c r="A1800" s="1" t="s">
        <v>2186</v>
      </c>
      <c r="B1800" s="6">
        <v>44805</v>
      </c>
      <c r="C1800" s="1">
        <v>202209</v>
      </c>
      <c r="D1800" s="1">
        <v>2022</v>
      </c>
      <c r="E1800" s="1">
        <v>9</v>
      </c>
      <c r="F1800" s="4" t="s">
        <v>278</v>
      </c>
      <c r="G1800" s="4" t="s">
        <v>279</v>
      </c>
      <c r="H1800" s="1">
        <v>696</v>
      </c>
      <c r="I1800" s="4" t="s">
        <v>322</v>
      </c>
      <c r="J1800" s="1" t="s">
        <v>323</v>
      </c>
      <c r="K1800" s="1" t="s">
        <v>383</v>
      </c>
      <c r="L1800" s="1">
        <v>3</v>
      </c>
      <c r="M1800" s="1">
        <v>1</v>
      </c>
      <c r="N1800" s="1" t="s">
        <v>384</v>
      </c>
      <c r="O1800" s="1" t="s">
        <v>385</v>
      </c>
      <c r="P1800" s="1">
        <v>0</v>
      </c>
      <c r="Q1800" s="8">
        <v>663158</v>
      </c>
      <c r="R1800" s="8">
        <v>16885</v>
      </c>
      <c r="S1800" s="8">
        <v>52020</v>
      </c>
      <c r="T1800" s="8" t="s">
        <v>386</v>
      </c>
      <c r="U1800" s="9">
        <f>IF(R1800&gt;0,Q1800/R1800,"")</f>
        <v>39.274977790938706</v>
      </c>
      <c r="V1800" s="10">
        <f>SUMIFS(fct_world_monthly!$J$2:$J$361,fct_world_monthly!$C$2:$C$361,C1800,fct_world_monthly!$F$2:$F$361,F1800)</f>
        <v>32386066</v>
      </c>
      <c r="W1800" s="11">
        <f>IF(V1800&gt;0,Q1800/V1800,"")</f>
        <v>2.0476645727826284E-2</v>
      </c>
      <c r="X1800" s="1" t="s">
        <v>232</v>
      </c>
      <c r="Y1800" s="1" t="s">
        <v>166</v>
      </c>
      <c r="Z1800" s="19">
        <f>IF(U1800="","",SUMIFS(Unit_Value_Review_QC!$K$10:$K$53,Unit_Value_Review_QC!$I$10:$I$53,"PARTNER|"&amp;F1800&amp;"|"&amp;I1800))</f>
        <v>25.266638688646662</v>
      </c>
      <c r="AA1800" s="20">
        <f>IFERROR(U1800/Z1800,"")</f>
        <v>1.5544203673038062</v>
      </c>
      <c r="AB1800" s="4" t="str">
        <f>IF(OR(N1800&lt;&gt;"REPORTED",U1800=""),"NOT_APPLICABLE",IF(OR(AA1800&lt;Unit_Value_Review_QC!$I$6,AA1800&gt;Unit_Value_Review_QC!$I$5),"REVIEW","WITHIN_BAND"))</f>
        <v>WITHIN_BAND</v>
      </c>
    </row>
    <row r="1801" spans="1:28">
      <c r="A1801" s="1" t="s">
        <v>2187</v>
      </c>
      <c r="B1801" s="6">
        <v>44805</v>
      </c>
      <c r="C1801" s="1">
        <v>202209</v>
      </c>
      <c r="D1801" s="1">
        <v>2022</v>
      </c>
      <c r="E1801" s="1">
        <v>9</v>
      </c>
      <c r="F1801" s="4" t="s">
        <v>278</v>
      </c>
      <c r="G1801" s="4" t="s">
        <v>279</v>
      </c>
      <c r="H1801" s="1">
        <v>720</v>
      </c>
      <c r="I1801" s="4" t="s">
        <v>325</v>
      </c>
      <c r="J1801" s="1" t="s">
        <v>326</v>
      </c>
      <c r="K1801" s="1" t="s">
        <v>383</v>
      </c>
      <c r="L1801" s="1">
        <v>3</v>
      </c>
      <c r="M1801" s="1">
        <v>1</v>
      </c>
      <c r="N1801" s="1" t="s">
        <v>384</v>
      </c>
      <c r="O1801" s="1" t="s">
        <v>385</v>
      </c>
      <c r="P1801" s="1">
        <v>0</v>
      </c>
      <c r="Q1801" s="8">
        <v>2190683</v>
      </c>
      <c r="R1801" s="8">
        <v>81386</v>
      </c>
      <c r="S1801" s="8">
        <v>237234</v>
      </c>
      <c r="T1801" s="8" t="s">
        <v>386</v>
      </c>
      <c r="U1801" s="9">
        <f>IF(R1801&gt;0,Q1801/R1801,"")</f>
        <v>26.91719706091957</v>
      </c>
      <c r="V1801" s="10">
        <f>SUMIFS(fct_world_monthly!$J$2:$J$361,fct_world_monthly!$C$2:$C$361,C1801,fct_world_monthly!$F$2:$F$361,F1801)</f>
        <v>32386066</v>
      </c>
      <c r="W1801" s="11">
        <f>IF(V1801&gt;0,Q1801/V1801,"")</f>
        <v>6.764276340324879E-2</v>
      </c>
      <c r="X1801" s="1" t="s">
        <v>232</v>
      </c>
      <c r="Y1801" s="1" t="s">
        <v>166</v>
      </c>
      <c r="Z1801" s="19">
        <f>IF(U1801="","",SUMIFS(Unit_Value_Review_QC!$K$10:$K$53,Unit_Value_Review_QC!$I$10:$I$53,"PARTNER|"&amp;F1801&amp;"|"&amp;I1801))</f>
        <v>23.211497613909994</v>
      </c>
      <c r="AA1801" s="20">
        <f>IFERROR(U1801/Z1801,"")</f>
        <v>1.1596493043511702</v>
      </c>
      <c r="AB1801" s="4" t="str">
        <f>IF(OR(N1801&lt;&gt;"REPORTED",U1801=""),"NOT_APPLICABLE",IF(OR(AA1801&lt;Unit_Value_Review_QC!$I$6,AA1801&gt;Unit_Value_Review_QC!$I$5),"REVIEW","WITHIN_BAND"))</f>
        <v>WITHIN_BAND</v>
      </c>
    </row>
    <row r="1802" spans="1:28">
      <c r="A1802" s="1" t="s">
        <v>2188</v>
      </c>
      <c r="B1802" s="6">
        <v>44835</v>
      </c>
      <c r="C1802" s="1">
        <v>202210</v>
      </c>
      <c r="D1802" s="1">
        <v>2022</v>
      </c>
      <c r="E1802" s="1">
        <v>10</v>
      </c>
      <c r="F1802" s="4" t="s">
        <v>256</v>
      </c>
      <c r="G1802" s="4" t="s">
        <v>258</v>
      </c>
      <c r="H1802" s="1">
        <v>52</v>
      </c>
      <c r="I1802" s="4" t="s">
        <v>296</v>
      </c>
      <c r="J1802" s="1" t="s">
        <v>297</v>
      </c>
      <c r="K1802" s="1" t="s">
        <v>383</v>
      </c>
      <c r="L1802" s="1">
        <v>3</v>
      </c>
      <c r="M1802" s="1">
        <v>1</v>
      </c>
      <c r="N1802" s="1" t="s">
        <v>384</v>
      </c>
      <c r="O1802" s="1" t="s">
        <v>385</v>
      </c>
      <c r="P1802" s="1">
        <v>0</v>
      </c>
      <c r="Q1802" s="8">
        <v>12341978</v>
      </c>
      <c r="R1802" s="8">
        <v>584314</v>
      </c>
      <c r="S1802" s="8">
        <v>2822316</v>
      </c>
      <c r="T1802" s="8" t="s">
        <v>386</v>
      </c>
      <c r="U1802" s="9">
        <f>IF(R1802&gt;0,Q1802/R1802,"")</f>
        <v>21.122167190928167</v>
      </c>
      <c r="V1802" s="10">
        <f>SUMIFS(fct_world_monthly!$J$2:$J$361,fct_world_monthly!$C$2:$C$361,C1802,fct_world_monthly!$F$2:$F$361,F1802)</f>
        <v>119510320</v>
      </c>
      <c r="W1802" s="11">
        <f>IF(V1802&gt;0,Q1802/V1802,"")</f>
        <v>0.10327123214129123</v>
      </c>
      <c r="X1802" s="1" t="s">
        <v>232</v>
      </c>
      <c r="Y1802" s="1" t="s">
        <v>166</v>
      </c>
      <c r="Z1802" s="19">
        <f>IF(U1802="","",SUMIFS(Unit_Value_Review_QC!$K$10:$K$53,Unit_Value_Review_QC!$I$10:$I$53,"PARTNER|"&amp;F1802&amp;"|"&amp;I1802))</f>
        <v>20.461444760337919</v>
      </c>
      <c r="AA1802" s="20">
        <f>IFERROR(U1802/Z1802,"")</f>
        <v>1.0322910937291672</v>
      </c>
      <c r="AB1802" s="4" t="str">
        <f>IF(OR(N1802&lt;&gt;"REPORTED",U1802=""),"NOT_APPLICABLE",IF(OR(AA1802&lt;Unit_Value_Review_QC!$I$6,AA1802&gt;Unit_Value_Review_QC!$I$5),"REVIEW","WITHIN_BAND"))</f>
        <v>WITHIN_BAND</v>
      </c>
    </row>
    <row r="1803" spans="1:28">
      <c r="A1803" s="1" t="s">
        <v>2189</v>
      </c>
      <c r="B1803" s="6">
        <v>44835</v>
      </c>
      <c r="C1803" s="1">
        <v>202210</v>
      </c>
      <c r="D1803" s="1">
        <v>2022</v>
      </c>
      <c r="E1803" s="1">
        <v>10</v>
      </c>
      <c r="F1803" s="4" t="s">
        <v>256</v>
      </c>
      <c r="G1803" s="4" t="s">
        <v>258</v>
      </c>
      <c r="H1803" s="1">
        <v>204</v>
      </c>
      <c r="I1803" s="4" t="s">
        <v>301</v>
      </c>
      <c r="J1803" s="1" t="s">
        <v>302</v>
      </c>
      <c r="K1803" s="1" t="s">
        <v>383</v>
      </c>
      <c r="L1803" s="1">
        <v>3</v>
      </c>
      <c r="M1803" s="1">
        <v>1</v>
      </c>
      <c r="N1803" s="1" t="s">
        <v>384</v>
      </c>
      <c r="O1803" s="1" t="s">
        <v>385</v>
      </c>
      <c r="P1803" s="1">
        <v>0</v>
      </c>
      <c r="Q1803" s="8">
        <v>1690386</v>
      </c>
      <c r="R1803" s="8">
        <v>243200</v>
      </c>
      <c r="S1803" s="8">
        <v>1750699</v>
      </c>
      <c r="T1803" s="8" t="s">
        <v>386</v>
      </c>
      <c r="U1803" s="9">
        <f>IF(R1803&gt;0,Q1803/R1803,"")</f>
        <v>6.9506003289473686</v>
      </c>
      <c r="V1803" s="10">
        <f>SUMIFS(fct_world_monthly!$J$2:$J$361,fct_world_monthly!$C$2:$C$361,C1803,fct_world_monthly!$F$2:$F$361,F1803)</f>
        <v>119510320</v>
      </c>
      <c r="W1803" s="11">
        <f>IF(V1803&gt;0,Q1803/V1803,"")</f>
        <v>1.4144268043127991E-2</v>
      </c>
      <c r="X1803" s="1" t="s">
        <v>232</v>
      </c>
      <c r="Y1803" s="1" t="s">
        <v>166</v>
      </c>
      <c r="Z1803" s="19">
        <f>IF(U1803="","",SUMIFS(Unit_Value_Review_QC!$K$10:$K$53,Unit_Value_Review_QC!$I$10:$I$53,"PARTNER|"&amp;F1803&amp;"|"&amp;I1803))</f>
        <v>7.8392981154747989</v>
      </c>
      <c r="AA1803" s="20">
        <f>IFERROR(U1803/Z1803,"")</f>
        <v>0.88663554141752332</v>
      </c>
      <c r="AB1803" s="4" t="str">
        <f>IF(OR(N1803&lt;&gt;"REPORTED",U1803=""),"NOT_APPLICABLE",IF(OR(AA1803&lt;Unit_Value_Review_QC!$I$6,AA1803&gt;Unit_Value_Review_QC!$I$5),"REVIEW","WITHIN_BAND"))</f>
        <v>WITHIN_BAND</v>
      </c>
    </row>
    <row r="1804" spans="1:28">
      <c r="A1804" s="1" t="s">
        <v>2190</v>
      </c>
      <c r="B1804" s="6">
        <v>44835</v>
      </c>
      <c r="C1804" s="1">
        <v>202210</v>
      </c>
      <c r="D1804" s="1">
        <v>2022</v>
      </c>
      <c r="E1804" s="1">
        <v>10</v>
      </c>
      <c r="F1804" s="4" t="s">
        <v>256</v>
      </c>
      <c r="G1804" s="4" t="s">
        <v>258</v>
      </c>
      <c r="H1804" s="1">
        <v>662</v>
      </c>
      <c r="I1804" s="4" t="s">
        <v>304</v>
      </c>
      <c r="J1804" s="1" t="s">
        <v>305</v>
      </c>
      <c r="K1804" s="1" t="s">
        <v>383</v>
      </c>
      <c r="L1804" s="1">
        <v>3</v>
      </c>
      <c r="M1804" s="1">
        <v>1</v>
      </c>
      <c r="N1804" s="1" t="s">
        <v>384</v>
      </c>
      <c r="O1804" s="1" t="s">
        <v>385</v>
      </c>
      <c r="P1804" s="1">
        <v>0</v>
      </c>
      <c r="Q1804" s="8">
        <v>3258872</v>
      </c>
      <c r="R1804" s="8">
        <v>283338</v>
      </c>
      <c r="S1804" s="8">
        <v>1047138</v>
      </c>
      <c r="T1804" s="8" t="s">
        <v>386</v>
      </c>
      <c r="U1804" s="9">
        <f>IF(R1804&gt;0,Q1804/R1804,"")</f>
        <v>11.501711736512576</v>
      </c>
      <c r="V1804" s="10">
        <f>SUMIFS(fct_world_monthly!$J$2:$J$361,fct_world_monthly!$C$2:$C$361,C1804,fct_world_monthly!$F$2:$F$361,F1804)</f>
        <v>119510320</v>
      </c>
      <c r="W1804" s="11">
        <f>IF(V1804&gt;0,Q1804/V1804,"")</f>
        <v>2.7268540490896519E-2</v>
      </c>
      <c r="X1804" s="1" t="s">
        <v>232</v>
      </c>
      <c r="Y1804" s="1" t="s">
        <v>166</v>
      </c>
      <c r="Z1804" s="19">
        <f>IF(U1804="","",SUMIFS(Unit_Value_Review_QC!$K$10:$K$53,Unit_Value_Review_QC!$I$10:$I$53,"PARTNER|"&amp;F1804&amp;"|"&amp;I1804))</f>
        <v>10.235891461787936</v>
      </c>
      <c r="AA1804" s="20">
        <f>IFERROR(U1804/Z1804,"")</f>
        <v>1.1236648785745853</v>
      </c>
      <c r="AB1804" s="4" t="str">
        <f>IF(OR(N1804&lt;&gt;"REPORTED",U1804=""),"NOT_APPLICABLE",IF(OR(AA1804&lt;Unit_Value_Review_QC!$I$6,AA1804&gt;Unit_Value_Review_QC!$I$5),"REVIEW","WITHIN_BAND"))</f>
        <v>WITHIN_BAND</v>
      </c>
    </row>
    <row r="1805" spans="1:28">
      <c r="A1805" s="1" t="s">
        <v>2191</v>
      </c>
      <c r="B1805" s="6">
        <v>44835</v>
      </c>
      <c r="C1805" s="1">
        <v>202210</v>
      </c>
      <c r="D1805" s="1">
        <v>2022</v>
      </c>
      <c r="E1805" s="1">
        <v>10</v>
      </c>
      <c r="F1805" s="4" t="s">
        <v>256</v>
      </c>
      <c r="G1805" s="4" t="s">
        <v>258</v>
      </c>
      <c r="H1805" s="1">
        <v>664</v>
      </c>
      <c r="I1805" s="4" t="s">
        <v>307</v>
      </c>
      <c r="J1805" s="1" t="s">
        <v>308</v>
      </c>
      <c r="K1805" s="1" t="s">
        <v>383</v>
      </c>
      <c r="L1805" s="1">
        <v>3</v>
      </c>
      <c r="M1805" s="1">
        <v>1</v>
      </c>
      <c r="N1805" s="1" t="s">
        <v>384</v>
      </c>
      <c r="O1805" s="1" t="s">
        <v>385</v>
      </c>
      <c r="P1805" s="1">
        <v>0</v>
      </c>
      <c r="Q1805" s="8">
        <v>11375229</v>
      </c>
      <c r="R1805" s="8">
        <v>751137</v>
      </c>
      <c r="S1805" s="8">
        <v>4294063</v>
      </c>
      <c r="T1805" s="8" t="s">
        <v>386</v>
      </c>
      <c r="U1805" s="9">
        <f>IF(R1805&gt;0,Q1805/R1805,"")</f>
        <v>15.144013675268294</v>
      </c>
      <c r="V1805" s="10">
        <f>SUMIFS(fct_world_monthly!$J$2:$J$361,fct_world_monthly!$C$2:$C$361,C1805,fct_world_monthly!$F$2:$F$361,F1805)</f>
        <v>119510320</v>
      </c>
      <c r="W1805" s="11">
        <f>IF(V1805&gt;0,Q1805/V1805,"")</f>
        <v>9.5181980936876409E-2</v>
      </c>
      <c r="X1805" s="1" t="s">
        <v>232</v>
      </c>
      <c r="Y1805" s="1" t="s">
        <v>166</v>
      </c>
      <c r="Z1805" s="19">
        <f>IF(U1805="","",SUMIFS(Unit_Value_Review_QC!$K$10:$K$53,Unit_Value_Review_QC!$I$10:$I$53,"PARTNER|"&amp;F1805&amp;"|"&amp;I1805))</f>
        <v>13.594059812928137</v>
      </c>
      <c r="AA1805" s="20">
        <f>IFERROR(U1805/Z1805,"")</f>
        <v>1.1140169959283341</v>
      </c>
      <c r="AB1805" s="4" t="str">
        <f>IF(OR(N1805&lt;&gt;"REPORTED",U1805=""),"NOT_APPLICABLE",IF(OR(AA1805&lt;Unit_Value_Review_QC!$I$6,AA1805&gt;Unit_Value_Review_QC!$I$5),"REVIEW","WITHIN_BAND"))</f>
        <v>WITHIN_BAND</v>
      </c>
    </row>
    <row r="1806" spans="1:28">
      <c r="A1806" s="1" t="s">
        <v>2192</v>
      </c>
      <c r="B1806" s="6">
        <v>44835</v>
      </c>
      <c r="C1806" s="1">
        <v>202210</v>
      </c>
      <c r="D1806" s="1">
        <v>2022</v>
      </c>
      <c r="E1806" s="1">
        <v>10</v>
      </c>
      <c r="F1806" s="4" t="s">
        <v>256</v>
      </c>
      <c r="G1806" s="4" t="s">
        <v>258</v>
      </c>
      <c r="H1806" s="1">
        <v>666</v>
      </c>
      <c r="I1806" s="4" t="s">
        <v>310</v>
      </c>
      <c r="J1806" s="1" t="s">
        <v>311</v>
      </c>
      <c r="K1806" s="1" t="s">
        <v>383</v>
      </c>
      <c r="L1806" s="1">
        <v>3</v>
      </c>
      <c r="M1806" s="1">
        <v>1</v>
      </c>
      <c r="N1806" s="1" t="s">
        <v>384</v>
      </c>
      <c r="O1806" s="1" t="s">
        <v>385</v>
      </c>
      <c r="P1806" s="1">
        <v>0</v>
      </c>
      <c r="Q1806" s="8">
        <v>46293103</v>
      </c>
      <c r="R1806" s="8">
        <v>3650385</v>
      </c>
      <c r="S1806" s="8">
        <v>22618551</v>
      </c>
      <c r="T1806" s="8" t="s">
        <v>386</v>
      </c>
      <c r="U1806" s="9">
        <f>IF(R1806&gt;0,Q1806/R1806,"")</f>
        <v>12.681704258591902</v>
      </c>
      <c r="V1806" s="10">
        <f>SUMIFS(fct_world_monthly!$J$2:$J$361,fct_world_monthly!$C$2:$C$361,C1806,fct_world_monthly!$F$2:$F$361,F1806)</f>
        <v>119510320</v>
      </c>
      <c r="W1806" s="11">
        <f>IF(V1806&gt;0,Q1806/V1806,"")</f>
        <v>0.38735653121839186</v>
      </c>
      <c r="X1806" s="1" t="s">
        <v>232</v>
      </c>
      <c r="Y1806" s="1" t="s">
        <v>166</v>
      </c>
      <c r="Z1806" s="19">
        <f>IF(U1806="","",SUMIFS(Unit_Value_Review_QC!$K$10:$K$53,Unit_Value_Review_QC!$I$10:$I$53,"PARTNER|"&amp;F1806&amp;"|"&amp;I1806))</f>
        <v>10.323147527272614</v>
      </c>
      <c r="AA1806" s="20">
        <f>IFERROR(U1806/Z1806,"")</f>
        <v>1.2284726363822895</v>
      </c>
      <c r="AB1806" s="4" t="str">
        <f>IF(OR(N1806&lt;&gt;"REPORTED",U1806=""),"NOT_APPLICABLE",IF(OR(AA1806&lt;Unit_Value_Review_QC!$I$6,AA1806&gt;Unit_Value_Review_QC!$I$5),"REVIEW","WITHIN_BAND"))</f>
        <v>WITHIN_BAND</v>
      </c>
    </row>
    <row r="1807" spans="1:28">
      <c r="A1807" s="1" t="s">
        <v>2193</v>
      </c>
      <c r="B1807" s="6">
        <v>44835</v>
      </c>
      <c r="C1807" s="1">
        <v>202210</v>
      </c>
      <c r="D1807" s="1">
        <v>2022</v>
      </c>
      <c r="E1807" s="1">
        <v>10</v>
      </c>
      <c r="F1807" s="4" t="s">
        <v>256</v>
      </c>
      <c r="G1807" s="4" t="s">
        <v>258</v>
      </c>
      <c r="H1807" s="1">
        <v>669</v>
      </c>
      <c r="I1807" s="4" t="s">
        <v>313</v>
      </c>
      <c r="J1807" s="1" t="s">
        <v>314</v>
      </c>
      <c r="K1807" s="1" t="s">
        <v>383</v>
      </c>
      <c r="L1807" s="1">
        <v>3</v>
      </c>
      <c r="M1807" s="1">
        <v>1</v>
      </c>
      <c r="N1807" s="1" t="s">
        <v>384</v>
      </c>
      <c r="O1807" s="1" t="s">
        <v>385</v>
      </c>
      <c r="P1807" s="1">
        <v>0</v>
      </c>
      <c r="Q1807" s="8">
        <v>1239079</v>
      </c>
      <c r="R1807" s="8">
        <v>67713</v>
      </c>
      <c r="S1807" s="8">
        <v>507753</v>
      </c>
      <c r="T1807" s="8" t="s">
        <v>386</v>
      </c>
      <c r="U1807" s="9">
        <f>IF(R1807&gt;0,Q1807/R1807,"")</f>
        <v>18.298982470131289</v>
      </c>
      <c r="V1807" s="10">
        <f>SUMIFS(fct_world_monthly!$J$2:$J$361,fct_world_monthly!$C$2:$C$361,C1807,fct_world_monthly!$F$2:$F$361,F1807)</f>
        <v>119510320</v>
      </c>
      <c r="W1807" s="11">
        <f>IF(V1807&gt;0,Q1807/V1807,"")</f>
        <v>1.036796654883026E-2</v>
      </c>
      <c r="X1807" s="1" t="s">
        <v>232</v>
      </c>
      <c r="Y1807" s="1" t="s">
        <v>166</v>
      </c>
      <c r="Z1807" s="19">
        <f>IF(U1807="","",SUMIFS(Unit_Value_Review_QC!$K$10:$K$53,Unit_Value_Review_QC!$I$10:$I$53,"PARTNER|"&amp;F1807&amp;"|"&amp;I1807))</f>
        <v>13.552232139720488</v>
      </c>
      <c r="AA1807" s="20">
        <f>IFERROR(U1807/Z1807,"")</f>
        <v>1.3502559786072779</v>
      </c>
      <c r="AB1807" s="4" t="str">
        <f>IF(OR(N1807&lt;&gt;"REPORTED",U1807=""),"NOT_APPLICABLE",IF(OR(AA1807&lt;Unit_Value_Review_QC!$I$6,AA1807&gt;Unit_Value_Review_QC!$I$5),"REVIEW","WITHIN_BAND"))</f>
        <v>WITHIN_BAND</v>
      </c>
    </row>
    <row r="1808" spans="1:28">
      <c r="A1808" s="1" t="s">
        <v>2194</v>
      </c>
      <c r="B1808" s="6">
        <v>44835</v>
      </c>
      <c r="C1808" s="1">
        <v>202210</v>
      </c>
      <c r="D1808" s="1">
        <v>2022</v>
      </c>
      <c r="E1808" s="1">
        <v>10</v>
      </c>
      <c r="F1808" s="4" t="s">
        <v>256</v>
      </c>
      <c r="G1808" s="4" t="s">
        <v>258</v>
      </c>
      <c r="H1808" s="1">
        <v>676</v>
      </c>
      <c r="I1808" s="4" t="s">
        <v>316</v>
      </c>
      <c r="J1808" s="1" t="s">
        <v>317</v>
      </c>
      <c r="K1808" s="1" t="s">
        <v>383</v>
      </c>
      <c r="L1808" s="1">
        <v>3</v>
      </c>
      <c r="M1808" s="1">
        <v>1</v>
      </c>
      <c r="N1808" s="1" t="s">
        <v>384</v>
      </c>
      <c r="O1808" s="1" t="s">
        <v>385</v>
      </c>
      <c r="P1808" s="1">
        <v>0</v>
      </c>
      <c r="Q1808" s="8">
        <v>17517</v>
      </c>
      <c r="R1808" s="8">
        <v>1041</v>
      </c>
      <c r="S1808" s="8">
        <v>6700</v>
      </c>
      <c r="T1808" s="8" t="s">
        <v>386</v>
      </c>
      <c r="U1808" s="9">
        <f>IF(R1808&gt;0,Q1808/R1808,"")</f>
        <v>16.827089337175792</v>
      </c>
      <c r="V1808" s="10">
        <f>SUMIFS(fct_world_monthly!$J$2:$J$361,fct_world_monthly!$C$2:$C$361,C1808,fct_world_monthly!$F$2:$F$361,F1808)</f>
        <v>119510320</v>
      </c>
      <c r="W1808" s="11">
        <f>IF(V1808&gt;0,Q1808/V1808,"")</f>
        <v>1.4657311602880822E-4</v>
      </c>
      <c r="X1808" s="1" t="s">
        <v>232</v>
      </c>
      <c r="Y1808" s="1" t="s">
        <v>166</v>
      </c>
      <c r="Z1808" s="19">
        <f>IF(U1808="","",SUMIFS(Unit_Value_Review_QC!$K$10:$K$53,Unit_Value_Review_QC!$I$10:$I$53,"PARTNER|"&amp;F1808&amp;"|"&amp;I1808))</f>
        <v>16.294942108470444</v>
      </c>
      <c r="AA1808" s="20">
        <f>IFERROR(U1808/Z1808,"")</f>
        <v>1.0326572027788137</v>
      </c>
      <c r="AB1808" s="4" t="str">
        <f>IF(OR(N1808&lt;&gt;"REPORTED",U1808=""),"NOT_APPLICABLE",IF(OR(AA1808&lt;Unit_Value_Review_QC!$I$6,AA1808&gt;Unit_Value_Review_QC!$I$5),"REVIEW","WITHIN_BAND"))</f>
        <v>WITHIN_BAND</v>
      </c>
    </row>
    <row r="1809" spans="1:28">
      <c r="A1809" s="1" t="s">
        <v>2195</v>
      </c>
      <c r="B1809" s="6">
        <v>44835</v>
      </c>
      <c r="C1809" s="1">
        <v>202210</v>
      </c>
      <c r="D1809" s="1">
        <v>2022</v>
      </c>
      <c r="E1809" s="1">
        <v>10</v>
      </c>
      <c r="F1809" s="4" t="s">
        <v>256</v>
      </c>
      <c r="G1809" s="4" t="s">
        <v>258</v>
      </c>
      <c r="H1809" s="1">
        <v>690</v>
      </c>
      <c r="I1809" s="4" t="s">
        <v>319</v>
      </c>
      <c r="J1809" s="1" t="s">
        <v>320</v>
      </c>
      <c r="K1809" s="1" t="s">
        <v>383</v>
      </c>
      <c r="L1809" s="1">
        <v>3</v>
      </c>
      <c r="M1809" s="1">
        <v>1</v>
      </c>
      <c r="N1809" s="1" t="s">
        <v>384</v>
      </c>
      <c r="O1809" s="1" t="s">
        <v>385</v>
      </c>
      <c r="P1809" s="1">
        <v>0</v>
      </c>
      <c r="Q1809" s="8">
        <v>1347008</v>
      </c>
      <c r="R1809" s="8">
        <v>55816</v>
      </c>
      <c r="S1809" s="8">
        <v>235722</v>
      </c>
      <c r="T1809" s="8" t="s">
        <v>386</v>
      </c>
      <c r="U1809" s="9">
        <f>IF(R1809&gt;0,Q1809/R1809,"")</f>
        <v>24.133008456356599</v>
      </c>
      <c r="V1809" s="10">
        <f>SUMIFS(fct_world_monthly!$J$2:$J$361,fct_world_monthly!$C$2:$C$361,C1809,fct_world_monthly!$F$2:$F$361,F1809)</f>
        <v>119510320</v>
      </c>
      <c r="W1809" s="11">
        <f>IF(V1809&gt;0,Q1809/V1809,"")</f>
        <v>1.1271060105938969E-2</v>
      </c>
      <c r="X1809" s="1" t="s">
        <v>232</v>
      </c>
      <c r="Y1809" s="1" t="s">
        <v>166</v>
      </c>
      <c r="Z1809" s="19">
        <f>IF(U1809="","",SUMIFS(Unit_Value_Review_QC!$K$10:$K$53,Unit_Value_Review_QC!$I$10:$I$53,"PARTNER|"&amp;F1809&amp;"|"&amp;I1809))</f>
        <v>21.029827109089425</v>
      </c>
      <c r="AA1809" s="20">
        <f>IFERROR(U1809/Z1809,"")</f>
        <v>1.1475609538380813</v>
      </c>
      <c r="AB1809" s="4" t="str">
        <f>IF(OR(N1809&lt;&gt;"REPORTED",U1809=""),"NOT_APPLICABLE",IF(OR(AA1809&lt;Unit_Value_Review_QC!$I$6,AA1809&gt;Unit_Value_Review_QC!$I$5),"REVIEW","WITHIN_BAND"))</f>
        <v>WITHIN_BAND</v>
      </c>
    </row>
    <row r="1810" spans="1:28">
      <c r="A1810" s="1" t="s">
        <v>2196</v>
      </c>
      <c r="B1810" s="6">
        <v>44835</v>
      </c>
      <c r="C1810" s="1">
        <v>202210</v>
      </c>
      <c r="D1810" s="1">
        <v>2022</v>
      </c>
      <c r="E1810" s="1">
        <v>10</v>
      </c>
      <c r="F1810" s="4" t="s">
        <v>256</v>
      </c>
      <c r="G1810" s="4" t="s">
        <v>258</v>
      </c>
      <c r="H1810" s="1">
        <v>696</v>
      </c>
      <c r="I1810" s="4" t="s">
        <v>322</v>
      </c>
      <c r="J1810" s="1" t="s">
        <v>323</v>
      </c>
      <c r="K1810" s="1" t="s">
        <v>383</v>
      </c>
      <c r="L1810" s="1">
        <v>3</v>
      </c>
      <c r="M1810" s="1">
        <v>1</v>
      </c>
      <c r="N1810" s="1" t="s">
        <v>384</v>
      </c>
      <c r="O1810" s="1" t="s">
        <v>385</v>
      </c>
      <c r="P1810" s="1">
        <v>0</v>
      </c>
      <c r="Q1810" s="8">
        <v>880899</v>
      </c>
      <c r="R1810" s="8">
        <v>39495</v>
      </c>
      <c r="S1810" s="8">
        <v>201955</v>
      </c>
      <c r="T1810" s="8" t="s">
        <v>386</v>
      </c>
      <c r="U1810" s="9">
        <f>IF(R1810&gt;0,Q1810/R1810,"")</f>
        <v>22.304063805545006</v>
      </c>
      <c r="V1810" s="10">
        <f>SUMIFS(fct_world_monthly!$J$2:$J$361,fct_world_monthly!$C$2:$C$361,C1810,fct_world_monthly!$F$2:$F$361,F1810)</f>
        <v>119510320</v>
      </c>
      <c r="W1810" s="11">
        <f>IF(V1810&gt;0,Q1810/V1810,"")</f>
        <v>7.3709031989873343E-3</v>
      </c>
      <c r="X1810" s="1" t="s">
        <v>232</v>
      </c>
      <c r="Y1810" s="1" t="s">
        <v>166</v>
      </c>
      <c r="Z1810" s="19">
        <f>IF(U1810="","",SUMIFS(Unit_Value_Review_QC!$K$10:$K$53,Unit_Value_Review_QC!$I$10:$I$53,"PARTNER|"&amp;F1810&amp;"|"&amp;I1810))</f>
        <v>18.09118149032647</v>
      </c>
      <c r="AA1810" s="20">
        <f>IFERROR(U1810/Z1810,"")</f>
        <v>1.2328693854224615</v>
      </c>
      <c r="AB1810" s="4" t="str">
        <f>IF(OR(N1810&lt;&gt;"REPORTED",U1810=""),"NOT_APPLICABLE",IF(OR(AA1810&lt;Unit_Value_Review_QC!$I$6,AA1810&gt;Unit_Value_Review_QC!$I$5),"REVIEW","WITHIN_BAND"))</f>
        <v>WITHIN_BAND</v>
      </c>
    </row>
    <row r="1811" spans="1:28">
      <c r="A1811" s="1" t="s">
        <v>2197</v>
      </c>
      <c r="B1811" s="6">
        <v>44835</v>
      </c>
      <c r="C1811" s="1">
        <v>202210</v>
      </c>
      <c r="D1811" s="1">
        <v>2022</v>
      </c>
      <c r="E1811" s="1">
        <v>10</v>
      </c>
      <c r="F1811" s="4" t="s">
        <v>256</v>
      </c>
      <c r="G1811" s="4" t="s">
        <v>258</v>
      </c>
      <c r="H1811" s="1">
        <v>720</v>
      </c>
      <c r="I1811" s="4" t="s">
        <v>325</v>
      </c>
      <c r="J1811" s="1" t="s">
        <v>326</v>
      </c>
      <c r="K1811" s="1" t="s">
        <v>383</v>
      </c>
      <c r="L1811" s="1">
        <v>3</v>
      </c>
      <c r="M1811" s="1">
        <v>1</v>
      </c>
      <c r="N1811" s="1" t="s">
        <v>384</v>
      </c>
      <c r="O1811" s="1" t="s">
        <v>385</v>
      </c>
      <c r="P1811" s="1">
        <v>0</v>
      </c>
      <c r="Q1811" s="8">
        <v>4261024</v>
      </c>
      <c r="R1811" s="8">
        <v>255433</v>
      </c>
      <c r="S1811" s="8">
        <v>1111403</v>
      </c>
      <c r="T1811" s="8" t="s">
        <v>386</v>
      </c>
      <c r="U1811" s="9">
        <f>IF(R1811&gt;0,Q1811/R1811,"")</f>
        <v>16.681572075651932</v>
      </c>
      <c r="V1811" s="10">
        <f>SUMIFS(fct_world_monthly!$J$2:$J$361,fct_world_monthly!$C$2:$C$361,C1811,fct_world_monthly!$F$2:$F$361,F1811)</f>
        <v>119510320</v>
      </c>
      <c r="W1811" s="11">
        <f>IF(V1811&gt;0,Q1811/V1811,"")</f>
        <v>3.5654025526833166E-2</v>
      </c>
      <c r="X1811" s="1" t="s">
        <v>232</v>
      </c>
      <c r="Y1811" s="1" t="s">
        <v>166</v>
      </c>
      <c r="Z1811" s="19">
        <f>IF(U1811="","",SUMIFS(Unit_Value_Review_QC!$K$10:$K$53,Unit_Value_Review_QC!$I$10:$I$53,"PARTNER|"&amp;F1811&amp;"|"&amp;I1811))</f>
        <v>18.213915185849537</v>
      </c>
      <c r="AA1811" s="20">
        <f>IFERROR(U1811/Z1811,"")</f>
        <v>0.91586964721412079</v>
      </c>
      <c r="AB1811" s="4" t="str">
        <f>IF(OR(N1811&lt;&gt;"REPORTED",U1811=""),"NOT_APPLICABLE",IF(OR(AA1811&lt;Unit_Value_Review_QC!$I$6,AA1811&gt;Unit_Value_Review_QC!$I$5),"REVIEW","WITHIN_BAND"))</f>
        <v>WITHIN_BAND</v>
      </c>
    </row>
    <row r="1812" spans="1:28">
      <c r="A1812" s="1" t="s">
        <v>2198</v>
      </c>
      <c r="B1812" s="6">
        <v>44835</v>
      </c>
      <c r="C1812" s="1">
        <v>202210</v>
      </c>
      <c r="D1812" s="1">
        <v>2022</v>
      </c>
      <c r="E1812" s="1">
        <v>10</v>
      </c>
      <c r="F1812" s="4" t="s">
        <v>265</v>
      </c>
      <c r="G1812" s="4" t="s">
        <v>266</v>
      </c>
      <c r="H1812" s="1">
        <v>52</v>
      </c>
      <c r="I1812" s="4" t="s">
        <v>296</v>
      </c>
      <c r="J1812" s="1" t="s">
        <v>297</v>
      </c>
      <c r="K1812" s="1" t="s">
        <v>383</v>
      </c>
      <c r="L1812" s="1">
        <v>3</v>
      </c>
      <c r="M1812" s="1">
        <v>1</v>
      </c>
      <c r="N1812" s="1" t="s">
        <v>384</v>
      </c>
      <c r="O1812" s="1" t="s">
        <v>385</v>
      </c>
      <c r="P1812" s="1">
        <v>0</v>
      </c>
      <c r="Q1812" s="8">
        <v>12296887</v>
      </c>
      <c r="R1812" s="8">
        <v>567308</v>
      </c>
      <c r="S1812" s="8">
        <v>1741559</v>
      </c>
      <c r="T1812" s="8" t="s">
        <v>386</v>
      </c>
      <c r="U1812" s="9">
        <f>IF(R1812&gt;0,Q1812/R1812,"")</f>
        <v>21.675856853772554</v>
      </c>
      <c r="V1812" s="10">
        <f>SUMIFS(fct_world_monthly!$J$2:$J$361,fct_world_monthly!$C$2:$C$361,C1812,fct_world_monthly!$F$2:$F$361,F1812)</f>
        <v>115738639</v>
      </c>
      <c r="W1812" s="11">
        <f>IF(V1812&gt;0,Q1812/V1812,"")</f>
        <v>0.10624703302412257</v>
      </c>
      <c r="X1812" s="1" t="s">
        <v>232</v>
      </c>
      <c r="Y1812" s="1" t="s">
        <v>166</v>
      </c>
      <c r="Z1812" s="19">
        <f>IF(U1812="","",SUMIFS(Unit_Value_Review_QC!$K$10:$K$53,Unit_Value_Review_QC!$I$10:$I$53,"PARTNER|"&amp;F1812&amp;"|"&amp;I1812))</f>
        <v>19.213268245879746</v>
      </c>
      <c r="AA1812" s="20">
        <f>IFERROR(U1812/Z1812,"")</f>
        <v>1.1281712500121319</v>
      </c>
      <c r="AB1812" s="4" t="str">
        <f>IF(OR(N1812&lt;&gt;"REPORTED",U1812=""),"NOT_APPLICABLE",IF(OR(AA1812&lt;Unit_Value_Review_QC!$I$6,AA1812&gt;Unit_Value_Review_QC!$I$5),"REVIEW","WITHIN_BAND"))</f>
        <v>WITHIN_BAND</v>
      </c>
    </row>
    <row r="1813" spans="1:28">
      <c r="A1813" s="1" t="s">
        <v>2199</v>
      </c>
      <c r="B1813" s="6">
        <v>44835</v>
      </c>
      <c r="C1813" s="1">
        <v>202210</v>
      </c>
      <c r="D1813" s="1">
        <v>2022</v>
      </c>
      <c r="E1813" s="1">
        <v>10</v>
      </c>
      <c r="F1813" s="4" t="s">
        <v>265</v>
      </c>
      <c r="G1813" s="4" t="s">
        <v>266</v>
      </c>
      <c r="H1813" s="1">
        <v>204</v>
      </c>
      <c r="I1813" s="4" t="s">
        <v>301</v>
      </c>
      <c r="J1813" s="1" t="s">
        <v>302</v>
      </c>
      <c r="K1813" s="1" t="s">
        <v>383</v>
      </c>
      <c r="L1813" s="1">
        <v>3</v>
      </c>
      <c r="M1813" s="1">
        <v>1</v>
      </c>
      <c r="N1813" s="1" t="s">
        <v>384</v>
      </c>
      <c r="O1813" s="1" t="s">
        <v>385</v>
      </c>
      <c r="P1813" s="1">
        <v>0</v>
      </c>
      <c r="Q1813" s="8">
        <v>25838</v>
      </c>
      <c r="R1813" s="8">
        <v>1285</v>
      </c>
      <c r="S1813" s="8">
        <v>5011</v>
      </c>
      <c r="T1813" s="8" t="s">
        <v>386</v>
      </c>
      <c r="U1813" s="9">
        <f>IF(R1813&gt;0,Q1813/R1813,"")</f>
        <v>20.107392996108949</v>
      </c>
      <c r="V1813" s="10">
        <f>SUMIFS(fct_world_monthly!$J$2:$J$361,fct_world_monthly!$C$2:$C$361,C1813,fct_world_monthly!$F$2:$F$361,F1813)</f>
        <v>115738639</v>
      </c>
      <c r="W1813" s="11">
        <f>IF(V1813&gt;0,Q1813/V1813,"")</f>
        <v>2.2324437390351548E-4</v>
      </c>
      <c r="X1813" s="1" t="s">
        <v>232</v>
      </c>
      <c r="Y1813" s="1" t="s">
        <v>166</v>
      </c>
      <c r="Z1813" s="19">
        <f>IF(U1813="","",SUMIFS(Unit_Value_Review_QC!$K$10:$K$53,Unit_Value_Review_QC!$I$10:$I$53,"PARTNER|"&amp;F1813&amp;"|"&amp;I1813))</f>
        <v>16.024818561257973</v>
      </c>
      <c r="AA1813" s="20">
        <f>IFERROR(U1813/Z1813,"")</f>
        <v>1.2547657197642859</v>
      </c>
      <c r="AB1813" s="4" t="str">
        <f>IF(OR(N1813&lt;&gt;"REPORTED",U1813=""),"NOT_APPLICABLE",IF(OR(AA1813&lt;Unit_Value_Review_QC!$I$6,AA1813&gt;Unit_Value_Review_QC!$I$5),"REVIEW","WITHIN_BAND"))</f>
        <v>WITHIN_BAND</v>
      </c>
    </row>
    <row r="1814" spans="1:28">
      <c r="A1814" s="1" t="s">
        <v>2200</v>
      </c>
      <c r="B1814" s="6">
        <v>44835</v>
      </c>
      <c r="C1814" s="1">
        <v>202210</v>
      </c>
      <c r="D1814" s="1">
        <v>2022</v>
      </c>
      <c r="E1814" s="1">
        <v>10</v>
      </c>
      <c r="F1814" s="4" t="s">
        <v>265</v>
      </c>
      <c r="G1814" s="4" t="s">
        <v>266</v>
      </c>
      <c r="H1814" s="1">
        <v>662</v>
      </c>
      <c r="I1814" s="4" t="s">
        <v>304</v>
      </c>
      <c r="J1814" s="1" t="s">
        <v>305</v>
      </c>
      <c r="K1814" s="1" t="s">
        <v>383</v>
      </c>
      <c r="L1814" s="1">
        <v>3</v>
      </c>
      <c r="M1814" s="1">
        <v>1</v>
      </c>
      <c r="N1814" s="1" t="s">
        <v>384</v>
      </c>
      <c r="O1814" s="1" t="s">
        <v>385</v>
      </c>
      <c r="P1814" s="1">
        <v>0</v>
      </c>
      <c r="Q1814" s="8">
        <v>682478</v>
      </c>
      <c r="R1814" s="8">
        <v>42377</v>
      </c>
      <c r="S1814" s="8">
        <v>82148</v>
      </c>
      <c r="T1814" s="8" t="s">
        <v>386</v>
      </c>
      <c r="U1814" s="9">
        <f>IF(R1814&gt;0,Q1814/R1814,"")</f>
        <v>16.104915402222904</v>
      </c>
      <c r="V1814" s="10">
        <f>SUMIFS(fct_world_monthly!$J$2:$J$361,fct_world_monthly!$C$2:$C$361,C1814,fct_world_monthly!$F$2:$F$361,F1814)</f>
        <v>115738639</v>
      </c>
      <c r="W1814" s="11">
        <f>IF(V1814&gt;0,Q1814/V1814,"")</f>
        <v>5.8967169987198488E-3</v>
      </c>
      <c r="X1814" s="1" t="s">
        <v>232</v>
      </c>
      <c r="Y1814" s="1" t="s">
        <v>166</v>
      </c>
      <c r="Z1814" s="19">
        <f>IF(U1814="","",SUMIFS(Unit_Value_Review_QC!$K$10:$K$53,Unit_Value_Review_QC!$I$10:$I$53,"PARTNER|"&amp;F1814&amp;"|"&amp;I1814))</f>
        <v>13.24068828999865</v>
      </c>
      <c r="AA1814" s="20">
        <f>IFERROR(U1814/Z1814,"")</f>
        <v>1.2163201073457599</v>
      </c>
      <c r="AB1814" s="4" t="str">
        <f>IF(OR(N1814&lt;&gt;"REPORTED",U1814=""),"NOT_APPLICABLE",IF(OR(AA1814&lt;Unit_Value_Review_QC!$I$6,AA1814&gt;Unit_Value_Review_QC!$I$5),"REVIEW","WITHIN_BAND"))</f>
        <v>WITHIN_BAND</v>
      </c>
    </row>
    <row r="1815" spans="1:28">
      <c r="A1815" s="1" t="s">
        <v>2201</v>
      </c>
      <c r="B1815" s="6">
        <v>44835</v>
      </c>
      <c r="C1815" s="1">
        <v>202210</v>
      </c>
      <c r="D1815" s="1">
        <v>2022</v>
      </c>
      <c r="E1815" s="1">
        <v>10</v>
      </c>
      <c r="F1815" s="4" t="s">
        <v>265</v>
      </c>
      <c r="G1815" s="4" t="s">
        <v>266</v>
      </c>
      <c r="H1815" s="1">
        <v>664</v>
      </c>
      <c r="I1815" s="4" t="s">
        <v>307</v>
      </c>
      <c r="J1815" s="1" t="s">
        <v>308</v>
      </c>
      <c r="K1815" s="1" t="s">
        <v>383</v>
      </c>
      <c r="L1815" s="1">
        <v>3</v>
      </c>
      <c r="M1815" s="1">
        <v>1</v>
      </c>
      <c r="N1815" s="1" t="s">
        <v>384</v>
      </c>
      <c r="O1815" s="1" t="s">
        <v>385</v>
      </c>
      <c r="P1815" s="1">
        <v>0</v>
      </c>
      <c r="Q1815" s="8">
        <v>549653</v>
      </c>
      <c r="R1815" s="8">
        <v>32193</v>
      </c>
      <c r="S1815" s="8">
        <v>97424</v>
      </c>
      <c r="T1815" s="8" t="s">
        <v>386</v>
      </c>
      <c r="U1815" s="9">
        <f>IF(R1815&gt;0,Q1815/R1815,"")</f>
        <v>17.073680613798032</v>
      </c>
      <c r="V1815" s="10">
        <f>SUMIFS(fct_world_monthly!$J$2:$J$361,fct_world_monthly!$C$2:$C$361,C1815,fct_world_monthly!$F$2:$F$361,F1815)</f>
        <v>115738639</v>
      </c>
      <c r="W1815" s="11">
        <f>IF(V1815&gt;0,Q1815/V1815,"")</f>
        <v>4.7490881588818402E-3</v>
      </c>
      <c r="X1815" s="1" t="s">
        <v>232</v>
      </c>
      <c r="Y1815" s="1" t="s">
        <v>166</v>
      </c>
      <c r="Z1815" s="19">
        <f>IF(U1815="","",SUMIFS(Unit_Value_Review_QC!$K$10:$K$53,Unit_Value_Review_QC!$I$10:$I$53,"PARTNER|"&amp;F1815&amp;"|"&amp;I1815))</f>
        <v>13.033767004833301</v>
      </c>
      <c r="AA1815" s="20">
        <f>IFERROR(U1815/Z1815,"")</f>
        <v>1.3099574825502569</v>
      </c>
      <c r="AB1815" s="4" t="str">
        <f>IF(OR(N1815&lt;&gt;"REPORTED",U1815=""),"NOT_APPLICABLE",IF(OR(AA1815&lt;Unit_Value_Review_QC!$I$6,AA1815&gt;Unit_Value_Review_QC!$I$5),"REVIEW","WITHIN_BAND"))</f>
        <v>WITHIN_BAND</v>
      </c>
    </row>
    <row r="1816" spans="1:28">
      <c r="A1816" s="1" t="s">
        <v>2202</v>
      </c>
      <c r="B1816" s="6">
        <v>44835</v>
      </c>
      <c r="C1816" s="1">
        <v>202210</v>
      </c>
      <c r="D1816" s="1">
        <v>2022</v>
      </c>
      <c r="E1816" s="1">
        <v>10</v>
      </c>
      <c r="F1816" s="4" t="s">
        <v>265</v>
      </c>
      <c r="G1816" s="4" t="s">
        <v>266</v>
      </c>
      <c r="H1816" s="1">
        <v>666</v>
      </c>
      <c r="I1816" s="4" t="s">
        <v>310</v>
      </c>
      <c r="J1816" s="1" t="s">
        <v>311</v>
      </c>
      <c r="K1816" s="1" t="s">
        <v>383</v>
      </c>
      <c r="L1816" s="1">
        <v>3</v>
      </c>
      <c r="M1816" s="1">
        <v>1</v>
      </c>
      <c r="N1816" s="1" t="s">
        <v>384</v>
      </c>
      <c r="O1816" s="1" t="s">
        <v>385</v>
      </c>
      <c r="P1816" s="1">
        <v>0</v>
      </c>
      <c r="Q1816" s="8">
        <v>27586434</v>
      </c>
      <c r="R1816" s="8">
        <v>1881213</v>
      </c>
      <c r="S1816" s="8">
        <v>5579005</v>
      </c>
      <c r="T1816" s="8" t="s">
        <v>386</v>
      </c>
      <c r="U1816" s="9">
        <f>IF(R1816&gt;0,Q1816/R1816,"")</f>
        <v>14.664173594377671</v>
      </c>
      <c r="V1816" s="10">
        <f>SUMIFS(fct_world_monthly!$J$2:$J$361,fct_world_monthly!$C$2:$C$361,C1816,fct_world_monthly!$F$2:$F$361,F1816)</f>
        <v>115738639</v>
      </c>
      <c r="W1816" s="11">
        <f>IF(V1816&gt;0,Q1816/V1816,"")</f>
        <v>0.23835111798748557</v>
      </c>
      <c r="X1816" s="1" t="s">
        <v>232</v>
      </c>
      <c r="Y1816" s="1" t="s">
        <v>166</v>
      </c>
      <c r="Z1816" s="19">
        <f>IF(U1816="","",SUMIFS(Unit_Value_Review_QC!$K$10:$K$53,Unit_Value_Review_QC!$I$10:$I$53,"PARTNER|"&amp;F1816&amp;"|"&amp;I1816))</f>
        <v>12.503788450831344</v>
      </c>
      <c r="AA1816" s="20">
        <f>IFERROR(U1816/Z1816,"")</f>
        <v>1.1727784464717721</v>
      </c>
      <c r="AB1816" s="4" t="str">
        <f>IF(OR(N1816&lt;&gt;"REPORTED",U1816=""),"NOT_APPLICABLE",IF(OR(AA1816&lt;Unit_Value_Review_QC!$I$6,AA1816&gt;Unit_Value_Review_QC!$I$5),"REVIEW","WITHIN_BAND"))</f>
        <v>WITHIN_BAND</v>
      </c>
    </row>
    <row r="1817" spans="1:28">
      <c r="A1817" s="1" t="s">
        <v>2203</v>
      </c>
      <c r="B1817" s="6">
        <v>44835</v>
      </c>
      <c r="C1817" s="1">
        <v>202210</v>
      </c>
      <c r="D1817" s="1">
        <v>2022</v>
      </c>
      <c r="E1817" s="1">
        <v>10</v>
      </c>
      <c r="F1817" s="4" t="s">
        <v>265</v>
      </c>
      <c r="G1817" s="4" t="s">
        <v>266</v>
      </c>
      <c r="H1817" s="1">
        <v>669</v>
      </c>
      <c r="I1817" s="4" t="s">
        <v>313</v>
      </c>
      <c r="J1817" s="1" t="s">
        <v>314</v>
      </c>
      <c r="K1817" s="1" t="s">
        <v>383</v>
      </c>
      <c r="L1817" s="1">
        <v>3</v>
      </c>
      <c r="M1817" s="1">
        <v>1</v>
      </c>
      <c r="N1817" s="1" t="s">
        <v>384</v>
      </c>
      <c r="O1817" s="1" t="s">
        <v>385</v>
      </c>
      <c r="P1817" s="1">
        <v>0</v>
      </c>
      <c r="Q1817" s="8">
        <v>266589</v>
      </c>
      <c r="R1817" s="8">
        <v>16450</v>
      </c>
      <c r="S1817" s="8">
        <v>34803</v>
      </c>
      <c r="T1817" s="8" t="s">
        <v>386</v>
      </c>
      <c r="U1817" s="9">
        <f>IF(R1817&gt;0,Q1817/R1817,"")</f>
        <v>16.206018237082066</v>
      </c>
      <c r="V1817" s="10">
        <f>SUMIFS(fct_world_monthly!$J$2:$J$361,fct_world_monthly!$C$2:$C$361,C1817,fct_world_monthly!$F$2:$F$361,F1817)</f>
        <v>115738639</v>
      </c>
      <c r="W1817" s="11">
        <f>IF(V1817&gt;0,Q1817/V1817,"")</f>
        <v>2.3033707870022558E-3</v>
      </c>
      <c r="X1817" s="1" t="s">
        <v>232</v>
      </c>
      <c r="Y1817" s="1" t="s">
        <v>166</v>
      </c>
      <c r="Z1817" s="19">
        <f>IF(U1817="","",SUMIFS(Unit_Value_Review_QC!$K$10:$K$53,Unit_Value_Review_QC!$I$10:$I$53,"PARTNER|"&amp;F1817&amp;"|"&amp;I1817))</f>
        <v>16.58404384448577</v>
      </c>
      <c r="AA1817" s="20">
        <f>IFERROR(U1817/Z1817,"")</f>
        <v>0.97720546261523555</v>
      </c>
      <c r="AB1817" s="4" t="str">
        <f>IF(OR(N1817&lt;&gt;"REPORTED",U1817=""),"NOT_APPLICABLE",IF(OR(AA1817&lt;Unit_Value_Review_QC!$I$6,AA1817&gt;Unit_Value_Review_QC!$I$5),"REVIEW","WITHIN_BAND"))</f>
        <v>WITHIN_BAND</v>
      </c>
    </row>
    <row r="1818" spans="1:28">
      <c r="A1818" s="1" t="s">
        <v>2204</v>
      </c>
      <c r="B1818" s="6">
        <v>44835</v>
      </c>
      <c r="C1818" s="1">
        <v>202210</v>
      </c>
      <c r="D1818" s="1">
        <v>2022</v>
      </c>
      <c r="E1818" s="1">
        <v>10</v>
      </c>
      <c r="F1818" s="4" t="s">
        <v>265</v>
      </c>
      <c r="G1818" s="4" t="s">
        <v>266</v>
      </c>
      <c r="H1818" s="1">
        <v>676</v>
      </c>
      <c r="I1818" s="4" t="s">
        <v>316</v>
      </c>
      <c r="J1818" s="1" t="s">
        <v>317</v>
      </c>
      <c r="K1818" s="1" t="s">
        <v>383</v>
      </c>
      <c r="L1818" s="1">
        <v>3</v>
      </c>
      <c r="M1818" s="1">
        <v>1</v>
      </c>
      <c r="N1818" s="1" t="s">
        <v>384</v>
      </c>
      <c r="O1818" s="1" t="s">
        <v>385</v>
      </c>
      <c r="P1818" s="1">
        <v>0</v>
      </c>
      <c r="Q1818" s="8">
        <v>4072629</v>
      </c>
      <c r="R1818" s="8">
        <v>394073</v>
      </c>
      <c r="S1818" s="8">
        <v>949738</v>
      </c>
      <c r="T1818" s="8" t="s">
        <v>386</v>
      </c>
      <c r="U1818" s="9">
        <f>IF(R1818&gt;0,Q1818/R1818,"")</f>
        <v>10.334707021287935</v>
      </c>
      <c r="V1818" s="10">
        <f>SUMIFS(fct_world_monthly!$J$2:$J$361,fct_world_monthly!$C$2:$C$361,C1818,fct_world_monthly!$F$2:$F$361,F1818)</f>
        <v>115738639</v>
      </c>
      <c r="W1818" s="11">
        <f>IF(V1818&gt;0,Q1818/V1818,"")</f>
        <v>3.5188153543087713E-2</v>
      </c>
      <c r="X1818" s="1" t="s">
        <v>232</v>
      </c>
      <c r="Y1818" s="1" t="s">
        <v>166</v>
      </c>
      <c r="Z1818" s="19">
        <f>IF(U1818="","",SUMIFS(Unit_Value_Review_QC!$K$10:$K$53,Unit_Value_Review_QC!$I$10:$I$53,"PARTNER|"&amp;F1818&amp;"|"&amp;I1818))</f>
        <v>12.705450477595873</v>
      </c>
      <c r="AA1818" s="20">
        <f>IFERROR(U1818/Z1818,"")</f>
        <v>0.81340736713834871</v>
      </c>
      <c r="AB1818" s="4" t="str">
        <f>IF(OR(N1818&lt;&gt;"REPORTED",U1818=""),"NOT_APPLICABLE",IF(OR(AA1818&lt;Unit_Value_Review_QC!$I$6,AA1818&gt;Unit_Value_Review_QC!$I$5),"REVIEW","WITHIN_BAND"))</f>
        <v>WITHIN_BAND</v>
      </c>
    </row>
    <row r="1819" spans="1:28">
      <c r="A1819" s="1" t="s">
        <v>2205</v>
      </c>
      <c r="B1819" s="6">
        <v>44835</v>
      </c>
      <c r="C1819" s="1">
        <v>202210</v>
      </c>
      <c r="D1819" s="1">
        <v>2022</v>
      </c>
      <c r="E1819" s="1">
        <v>10</v>
      </c>
      <c r="F1819" s="4" t="s">
        <v>265</v>
      </c>
      <c r="G1819" s="4" t="s">
        <v>266</v>
      </c>
      <c r="H1819" s="1">
        <v>690</v>
      </c>
      <c r="I1819" s="4" t="s">
        <v>319</v>
      </c>
      <c r="J1819" s="1" t="s">
        <v>320</v>
      </c>
      <c r="K1819" s="1" t="s">
        <v>383</v>
      </c>
      <c r="L1819" s="1">
        <v>3</v>
      </c>
      <c r="M1819" s="1">
        <v>1</v>
      </c>
      <c r="N1819" s="1" t="s">
        <v>384</v>
      </c>
      <c r="O1819" s="1" t="s">
        <v>385</v>
      </c>
      <c r="P1819" s="1">
        <v>0</v>
      </c>
      <c r="Q1819" s="8">
        <v>1004604</v>
      </c>
      <c r="R1819" s="8">
        <v>43373</v>
      </c>
      <c r="S1819" s="8">
        <v>94346</v>
      </c>
      <c r="T1819" s="8" t="s">
        <v>386</v>
      </c>
      <c r="U1819" s="9">
        <f>IF(R1819&gt;0,Q1819/R1819,"")</f>
        <v>23.16196712240334</v>
      </c>
      <c r="V1819" s="10">
        <f>SUMIFS(fct_world_monthly!$J$2:$J$361,fct_world_monthly!$C$2:$C$361,C1819,fct_world_monthly!$F$2:$F$361,F1819)</f>
        <v>115738639</v>
      </c>
      <c r="W1819" s="11">
        <f>IF(V1819&gt;0,Q1819/V1819,"")</f>
        <v>8.6799361793082775E-3</v>
      </c>
      <c r="X1819" s="1" t="s">
        <v>232</v>
      </c>
      <c r="Y1819" s="1" t="s">
        <v>166</v>
      </c>
      <c r="Z1819" s="19">
        <f>IF(U1819="","",SUMIFS(Unit_Value_Review_QC!$K$10:$K$53,Unit_Value_Review_QC!$I$10:$I$53,"PARTNER|"&amp;F1819&amp;"|"&amp;I1819))</f>
        <v>23.234221767733438</v>
      </c>
      <c r="AA1819" s="20">
        <f>IFERROR(U1819/Z1819,"")</f>
        <v>0.99689016287903209</v>
      </c>
      <c r="AB1819" s="4" t="str">
        <f>IF(OR(N1819&lt;&gt;"REPORTED",U1819=""),"NOT_APPLICABLE",IF(OR(AA1819&lt;Unit_Value_Review_QC!$I$6,AA1819&gt;Unit_Value_Review_QC!$I$5),"REVIEW","WITHIN_BAND"))</f>
        <v>WITHIN_BAND</v>
      </c>
    </row>
    <row r="1820" spans="1:28">
      <c r="A1820" s="1" t="s">
        <v>2206</v>
      </c>
      <c r="B1820" s="6">
        <v>44835</v>
      </c>
      <c r="C1820" s="1">
        <v>202210</v>
      </c>
      <c r="D1820" s="1">
        <v>2022</v>
      </c>
      <c r="E1820" s="1">
        <v>10</v>
      </c>
      <c r="F1820" s="4" t="s">
        <v>265</v>
      </c>
      <c r="G1820" s="4" t="s">
        <v>266</v>
      </c>
      <c r="H1820" s="1">
        <v>696</v>
      </c>
      <c r="I1820" s="4" t="s">
        <v>322</v>
      </c>
      <c r="J1820" s="1" t="s">
        <v>323</v>
      </c>
      <c r="K1820" s="1" t="s">
        <v>383</v>
      </c>
      <c r="L1820" s="1">
        <v>3</v>
      </c>
      <c r="M1820" s="1">
        <v>1</v>
      </c>
      <c r="N1820" s="1" t="s">
        <v>384</v>
      </c>
      <c r="O1820" s="1" t="s">
        <v>385</v>
      </c>
      <c r="P1820" s="1">
        <v>0</v>
      </c>
      <c r="Q1820" s="8">
        <v>8209945</v>
      </c>
      <c r="R1820" s="8">
        <v>511110</v>
      </c>
      <c r="S1820" s="8">
        <v>1263791</v>
      </c>
      <c r="T1820" s="8" t="s">
        <v>386</v>
      </c>
      <c r="U1820" s="9">
        <f>IF(R1820&gt;0,Q1820/R1820,"")</f>
        <v>16.062970789066934</v>
      </c>
      <c r="V1820" s="10">
        <f>SUMIFS(fct_world_monthly!$J$2:$J$361,fct_world_monthly!$C$2:$C$361,C1820,fct_world_monthly!$F$2:$F$361,F1820)</f>
        <v>115738639</v>
      </c>
      <c r="W1820" s="11">
        <f>IF(V1820&gt;0,Q1820/V1820,"")</f>
        <v>7.0935212915368737E-2</v>
      </c>
      <c r="X1820" s="1" t="s">
        <v>232</v>
      </c>
      <c r="Y1820" s="1" t="s">
        <v>166</v>
      </c>
      <c r="Z1820" s="19">
        <f>IF(U1820="","",SUMIFS(Unit_Value_Review_QC!$K$10:$K$53,Unit_Value_Review_QC!$I$10:$I$53,"PARTNER|"&amp;F1820&amp;"|"&amp;I1820))</f>
        <v>12.339390026247985</v>
      </c>
      <c r="AA1820" s="20">
        <f>IFERROR(U1820/Z1820,"")</f>
        <v>1.3017637626250778</v>
      </c>
      <c r="AB1820" s="4" t="str">
        <f>IF(OR(N1820&lt;&gt;"REPORTED",U1820=""),"NOT_APPLICABLE",IF(OR(AA1820&lt;Unit_Value_Review_QC!$I$6,AA1820&gt;Unit_Value_Review_QC!$I$5),"REVIEW","WITHIN_BAND"))</f>
        <v>WITHIN_BAND</v>
      </c>
    </row>
    <row r="1821" spans="1:28">
      <c r="A1821" s="1" t="s">
        <v>2207</v>
      </c>
      <c r="B1821" s="6">
        <v>44835</v>
      </c>
      <c r="C1821" s="1">
        <v>202210</v>
      </c>
      <c r="D1821" s="1">
        <v>2022</v>
      </c>
      <c r="E1821" s="1">
        <v>10</v>
      </c>
      <c r="F1821" s="4" t="s">
        <v>265</v>
      </c>
      <c r="G1821" s="4" t="s">
        <v>266</v>
      </c>
      <c r="H1821" s="1">
        <v>720</v>
      </c>
      <c r="I1821" s="4" t="s">
        <v>325</v>
      </c>
      <c r="J1821" s="1" t="s">
        <v>326</v>
      </c>
      <c r="K1821" s="1" t="s">
        <v>383</v>
      </c>
      <c r="L1821" s="1">
        <v>3</v>
      </c>
      <c r="M1821" s="1">
        <v>1</v>
      </c>
      <c r="N1821" s="1" t="s">
        <v>384</v>
      </c>
      <c r="O1821" s="1" t="s">
        <v>385</v>
      </c>
      <c r="P1821" s="1">
        <v>0</v>
      </c>
      <c r="Q1821" s="8">
        <v>39594881</v>
      </c>
      <c r="R1821" s="8">
        <v>2247397</v>
      </c>
      <c r="S1821" s="8">
        <v>6038977</v>
      </c>
      <c r="T1821" s="8" t="s">
        <v>386</v>
      </c>
      <c r="U1821" s="9">
        <f>IF(R1821&gt;0,Q1821/R1821,"")</f>
        <v>17.618107081214401</v>
      </c>
      <c r="V1821" s="10">
        <f>SUMIFS(fct_world_monthly!$J$2:$J$361,fct_world_monthly!$C$2:$C$361,C1821,fct_world_monthly!$F$2:$F$361,F1821)</f>
        <v>115738639</v>
      </c>
      <c r="W1821" s="11">
        <f>IF(V1821&gt;0,Q1821/V1821,"")</f>
        <v>0.34210598415625054</v>
      </c>
      <c r="X1821" s="1" t="s">
        <v>232</v>
      </c>
      <c r="Y1821" s="1" t="s">
        <v>166</v>
      </c>
      <c r="Z1821" s="19">
        <f>IF(U1821="","",SUMIFS(Unit_Value_Review_QC!$K$10:$K$53,Unit_Value_Review_QC!$I$10:$I$53,"PARTNER|"&amp;F1821&amp;"|"&amp;I1821))</f>
        <v>15.158852636173485</v>
      </c>
      <c r="AA1821" s="20">
        <f>IFERROR(U1821/Z1821,"")</f>
        <v>1.1622322285244999</v>
      </c>
      <c r="AB1821" s="4" t="str">
        <f>IF(OR(N1821&lt;&gt;"REPORTED",U1821=""),"NOT_APPLICABLE",IF(OR(AA1821&lt;Unit_Value_Review_QC!$I$6,AA1821&gt;Unit_Value_Review_QC!$I$5),"REVIEW","WITHIN_BAND"))</f>
        <v>WITHIN_BAND</v>
      </c>
    </row>
    <row r="1822" spans="1:28">
      <c r="A1822" s="1" t="s">
        <v>2208</v>
      </c>
      <c r="B1822" s="6">
        <v>44835</v>
      </c>
      <c r="C1822" s="1">
        <v>202210</v>
      </c>
      <c r="D1822" s="1">
        <v>2022</v>
      </c>
      <c r="E1822" s="1">
        <v>10</v>
      </c>
      <c r="F1822" s="4" t="s">
        <v>271</v>
      </c>
      <c r="G1822" s="4" t="s">
        <v>273</v>
      </c>
      <c r="H1822" s="1">
        <v>52</v>
      </c>
      <c r="I1822" s="4" t="s">
        <v>296</v>
      </c>
      <c r="J1822" s="1" t="s">
        <v>297</v>
      </c>
      <c r="K1822" s="1" t="s">
        <v>383</v>
      </c>
      <c r="L1822" s="1">
        <v>3</v>
      </c>
      <c r="M1822" s="1">
        <v>1</v>
      </c>
      <c r="N1822" s="1" t="s">
        <v>384</v>
      </c>
      <c r="O1822" s="1" t="s">
        <v>385</v>
      </c>
      <c r="P1822" s="1">
        <v>0</v>
      </c>
      <c r="Q1822" s="8">
        <v>3025060</v>
      </c>
      <c r="R1822" s="8">
        <v>81716</v>
      </c>
      <c r="S1822" s="8">
        <v>394281</v>
      </c>
      <c r="T1822" s="8" t="s">
        <v>386</v>
      </c>
      <c r="U1822" s="9">
        <f>IF(R1822&gt;0,Q1822/R1822,"")</f>
        <v>37.019188408634783</v>
      </c>
      <c r="V1822" s="10">
        <f>SUMIFS(fct_world_monthly!$J$2:$J$361,fct_world_monthly!$C$2:$C$361,C1822,fct_world_monthly!$F$2:$F$361,F1822)</f>
        <v>42397487</v>
      </c>
      <c r="W1822" s="11">
        <f>IF(V1822&gt;0,Q1822/V1822,"")</f>
        <v>7.1349983549732557E-2</v>
      </c>
      <c r="X1822" s="1" t="s">
        <v>232</v>
      </c>
      <c r="Y1822" s="1" t="s">
        <v>166</v>
      </c>
      <c r="Z1822" s="19">
        <f>IF(U1822="","",SUMIFS(Unit_Value_Review_QC!$K$10:$K$53,Unit_Value_Review_QC!$I$10:$I$53,"PARTNER|"&amp;F1822&amp;"|"&amp;I1822))</f>
        <v>31.867133143721738</v>
      </c>
      <c r="AA1822" s="20">
        <f>IFERROR(U1822/Z1822,"")</f>
        <v>1.1616730077875885</v>
      </c>
      <c r="AB1822" s="4" t="str">
        <f>IF(OR(N1822&lt;&gt;"REPORTED",U1822=""),"NOT_APPLICABLE",IF(OR(AA1822&lt;Unit_Value_Review_QC!$I$6,AA1822&gt;Unit_Value_Review_QC!$I$5),"REVIEW","WITHIN_BAND"))</f>
        <v>WITHIN_BAND</v>
      </c>
    </row>
    <row r="1823" spans="1:28">
      <c r="A1823" s="1" t="s">
        <v>2209</v>
      </c>
      <c r="B1823" s="6">
        <v>44835</v>
      </c>
      <c r="C1823" s="1">
        <v>202210</v>
      </c>
      <c r="D1823" s="1">
        <v>2022</v>
      </c>
      <c r="E1823" s="1">
        <v>10</v>
      </c>
      <c r="F1823" s="4" t="s">
        <v>271</v>
      </c>
      <c r="G1823" s="4" t="s">
        <v>273</v>
      </c>
      <c r="H1823" s="1">
        <v>204</v>
      </c>
      <c r="I1823" s="4" t="s">
        <v>301</v>
      </c>
      <c r="J1823" s="1" t="s">
        <v>302</v>
      </c>
      <c r="K1823" s="1" t="s">
        <v>383</v>
      </c>
      <c r="L1823" s="1">
        <v>3</v>
      </c>
      <c r="M1823" s="1">
        <v>1</v>
      </c>
      <c r="N1823" s="1" t="s">
        <v>384</v>
      </c>
      <c r="O1823" s="1" t="s">
        <v>385</v>
      </c>
      <c r="P1823" s="1">
        <v>0</v>
      </c>
      <c r="Q1823" s="8">
        <v>2015135</v>
      </c>
      <c r="R1823" s="8">
        <v>83931</v>
      </c>
      <c r="S1823" s="8">
        <v>252928</v>
      </c>
      <c r="T1823" s="8" t="s">
        <v>386</v>
      </c>
      <c r="U1823" s="9">
        <f>IF(R1823&gt;0,Q1823/R1823,"")</f>
        <v>24.009424408144785</v>
      </c>
      <c r="V1823" s="10">
        <f>SUMIFS(fct_world_monthly!$J$2:$J$361,fct_world_monthly!$C$2:$C$361,C1823,fct_world_monthly!$F$2:$F$361,F1823)</f>
        <v>42397487</v>
      </c>
      <c r="W1823" s="11">
        <f>IF(V1823&gt;0,Q1823/V1823,"")</f>
        <v>4.7529585892673309E-2</v>
      </c>
      <c r="X1823" s="1" t="s">
        <v>232</v>
      </c>
      <c r="Y1823" s="1" t="s">
        <v>166</v>
      </c>
      <c r="Z1823" s="19">
        <f>IF(U1823="","",SUMIFS(Unit_Value_Review_QC!$K$10:$K$53,Unit_Value_Review_QC!$I$10:$I$53,"PARTNER|"&amp;F1823&amp;"|"&amp;I1823))</f>
        <v>19.682231685892088</v>
      </c>
      <c r="AA1823" s="20">
        <f>IFERROR(U1823/Z1823,"")</f>
        <v>1.2198527479662968</v>
      </c>
      <c r="AB1823" s="4" t="str">
        <f>IF(OR(N1823&lt;&gt;"REPORTED",U1823=""),"NOT_APPLICABLE",IF(OR(AA1823&lt;Unit_Value_Review_QC!$I$6,AA1823&gt;Unit_Value_Review_QC!$I$5),"REVIEW","WITHIN_BAND"))</f>
        <v>WITHIN_BAND</v>
      </c>
    </row>
    <row r="1824" spans="1:28">
      <c r="A1824" s="1" t="s">
        <v>2210</v>
      </c>
      <c r="B1824" s="6">
        <v>44835</v>
      </c>
      <c r="C1824" s="1">
        <v>202210</v>
      </c>
      <c r="D1824" s="1">
        <v>2022</v>
      </c>
      <c r="E1824" s="1">
        <v>10</v>
      </c>
      <c r="F1824" s="4" t="s">
        <v>271</v>
      </c>
      <c r="G1824" s="4" t="s">
        <v>273</v>
      </c>
      <c r="H1824" s="1">
        <v>662</v>
      </c>
      <c r="I1824" s="4" t="s">
        <v>304</v>
      </c>
      <c r="J1824" s="1" t="s">
        <v>305</v>
      </c>
      <c r="K1824" s="1" t="s">
        <v>383</v>
      </c>
      <c r="L1824" s="1">
        <v>3</v>
      </c>
      <c r="M1824" s="1">
        <v>1</v>
      </c>
      <c r="N1824" s="1" t="s">
        <v>384</v>
      </c>
      <c r="O1824" s="1" t="s">
        <v>385</v>
      </c>
      <c r="P1824" s="1">
        <v>0</v>
      </c>
      <c r="Q1824" s="8">
        <v>57732</v>
      </c>
      <c r="R1824" s="8">
        <v>3149</v>
      </c>
      <c r="S1824" s="8">
        <v>5952</v>
      </c>
      <c r="T1824" s="8" t="s">
        <v>386</v>
      </c>
      <c r="U1824" s="9">
        <f>IF(R1824&gt;0,Q1824/R1824,"")</f>
        <v>18.333439187043506</v>
      </c>
      <c r="V1824" s="10">
        <f>SUMIFS(fct_world_monthly!$J$2:$J$361,fct_world_monthly!$C$2:$C$361,C1824,fct_world_monthly!$F$2:$F$361,F1824)</f>
        <v>42397487</v>
      </c>
      <c r="W1824" s="11">
        <f>IF(V1824&gt;0,Q1824/V1824,"")</f>
        <v>1.3616844790824514E-3</v>
      </c>
      <c r="X1824" s="1" t="s">
        <v>232</v>
      </c>
      <c r="Y1824" s="1" t="s">
        <v>166</v>
      </c>
      <c r="Z1824" s="19">
        <f>IF(U1824="","",SUMIFS(Unit_Value_Review_QC!$K$10:$K$53,Unit_Value_Review_QC!$I$10:$I$53,"PARTNER|"&amp;F1824&amp;"|"&amp;I1824))</f>
        <v>19.366411423422985</v>
      </c>
      <c r="AA1824" s="20">
        <f>IFERROR(U1824/Z1824,"")</f>
        <v>0.94666166003629693</v>
      </c>
      <c r="AB1824" s="4" t="str">
        <f>IF(OR(N1824&lt;&gt;"REPORTED",U1824=""),"NOT_APPLICABLE",IF(OR(AA1824&lt;Unit_Value_Review_QC!$I$6,AA1824&gt;Unit_Value_Review_QC!$I$5),"REVIEW","WITHIN_BAND"))</f>
        <v>WITHIN_BAND</v>
      </c>
    </row>
    <row r="1825" spans="1:28">
      <c r="A1825" s="1" t="s">
        <v>2211</v>
      </c>
      <c r="B1825" s="6">
        <v>44835</v>
      </c>
      <c r="C1825" s="1">
        <v>202210</v>
      </c>
      <c r="D1825" s="1">
        <v>2022</v>
      </c>
      <c r="E1825" s="1">
        <v>10</v>
      </c>
      <c r="F1825" s="4" t="s">
        <v>271</v>
      </c>
      <c r="G1825" s="4" t="s">
        <v>273</v>
      </c>
      <c r="H1825" s="1">
        <v>664</v>
      </c>
      <c r="I1825" s="4" t="s">
        <v>307</v>
      </c>
      <c r="J1825" s="1" t="s">
        <v>308</v>
      </c>
      <c r="K1825" s="1" t="s">
        <v>383</v>
      </c>
      <c r="L1825" s="1">
        <v>3</v>
      </c>
      <c r="M1825" s="1">
        <v>1</v>
      </c>
      <c r="N1825" s="1" t="s">
        <v>384</v>
      </c>
      <c r="O1825" s="1" t="s">
        <v>385</v>
      </c>
      <c r="P1825" s="1">
        <v>0</v>
      </c>
      <c r="Q1825" s="8">
        <v>5284556</v>
      </c>
      <c r="R1825" s="8">
        <v>160129</v>
      </c>
      <c r="S1825" s="8">
        <v>448265</v>
      </c>
      <c r="T1825" s="8" t="s">
        <v>386</v>
      </c>
      <c r="U1825" s="9">
        <f>IF(R1825&gt;0,Q1825/R1825,"")</f>
        <v>33.001867244534097</v>
      </c>
      <c r="V1825" s="10">
        <f>SUMIFS(fct_world_monthly!$J$2:$J$361,fct_world_monthly!$C$2:$C$361,C1825,fct_world_monthly!$F$2:$F$361,F1825)</f>
        <v>42397487</v>
      </c>
      <c r="W1825" s="11">
        <f>IF(V1825&gt;0,Q1825/V1825,"")</f>
        <v>0.12464314217491239</v>
      </c>
      <c r="X1825" s="1" t="s">
        <v>232</v>
      </c>
      <c r="Y1825" s="1" t="s">
        <v>166</v>
      </c>
      <c r="Z1825" s="19">
        <f>IF(U1825="","",SUMIFS(Unit_Value_Review_QC!$K$10:$K$53,Unit_Value_Review_QC!$I$10:$I$53,"PARTNER|"&amp;F1825&amp;"|"&amp;I1825))</f>
        <v>29.827360886039607</v>
      </c>
      <c r="AA1825" s="20">
        <f>IFERROR(U1825/Z1825,"")</f>
        <v>1.106429340853293</v>
      </c>
      <c r="AB1825" s="4" t="str">
        <f>IF(OR(N1825&lt;&gt;"REPORTED",U1825=""),"NOT_APPLICABLE",IF(OR(AA1825&lt;Unit_Value_Review_QC!$I$6,AA1825&gt;Unit_Value_Review_QC!$I$5),"REVIEW","WITHIN_BAND"))</f>
        <v>WITHIN_BAND</v>
      </c>
    </row>
    <row r="1826" spans="1:28">
      <c r="A1826" s="1" t="s">
        <v>2212</v>
      </c>
      <c r="B1826" s="6">
        <v>44835</v>
      </c>
      <c r="C1826" s="1">
        <v>202210</v>
      </c>
      <c r="D1826" s="1">
        <v>2022</v>
      </c>
      <c r="E1826" s="1">
        <v>10</v>
      </c>
      <c r="F1826" s="4" t="s">
        <v>271</v>
      </c>
      <c r="G1826" s="4" t="s">
        <v>273</v>
      </c>
      <c r="H1826" s="1">
        <v>666</v>
      </c>
      <c r="I1826" s="4" t="s">
        <v>310</v>
      </c>
      <c r="J1826" s="1" t="s">
        <v>311</v>
      </c>
      <c r="K1826" s="1" t="s">
        <v>383</v>
      </c>
      <c r="L1826" s="1">
        <v>3</v>
      </c>
      <c r="M1826" s="1">
        <v>1</v>
      </c>
      <c r="N1826" s="1" t="s">
        <v>384</v>
      </c>
      <c r="O1826" s="1" t="s">
        <v>385</v>
      </c>
      <c r="P1826" s="1">
        <v>0</v>
      </c>
      <c r="Q1826" s="8">
        <v>819230</v>
      </c>
      <c r="R1826" s="8">
        <v>40197</v>
      </c>
      <c r="S1826" s="8">
        <v>198415</v>
      </c>
      <c r="T1826" s="8" t="s">
        <v>386</v>
      </c>
      <c r="U1826" s="9">
        <f>IF(R1826&gt;0,Q1826/R1826,"")</f>
        <v>20.380376645023262</v>
      </c>
      <c r="V1826" s="10">
        <f>SUMIFS(fct_world_monthly!$J$2:$J$361,fct_world_monthly!$C$2:$C$361,C1826,fct_world_monthly!$F$2:$F$361,F1826)</f>
        <v>42397487</v>
      </c>
      <c r="W1826" s="11">
        <f>IF(V1826&gt;0,Q1826/V1826,"")</f>
        <v>1.9322607493222416E-2</v>
      </c>
      <c r="X1826" s="1" t="s">
        <v>232</v>
      </c>
      <c r="Y1826" s="1" t="s">
        <v>166</v>
      </c>
      <c r="Z1826" s="19">
        <f>IF(U1826="","",SUMIFS(Unit_Value_Review_QC!$K$10:$K$53,Unit_Value_Review_QC!$I$10:$I$53,"PARTNER|"&amp;F1826&amp;"|"&amp;I1826))</f>
        <v>14.86106925541052</v>
      </c>
      <c r="AA1826" s="20">
        <f>IFERROR(U1826/Z1826,"")</f>
        <v>1.3713936927925499</v>
      </c>
      <c r="AB1826" s="4" t="str">
        <f>IF(OR(N1826&lt;&gt;"REPORTED",U1826=""),"NOT_APPLICABLE",IF(OR(AA1826&lt;Unit_Value_Review_QC!$I$6,AA1826&gt;Unit_Value_Review_QC!$I$5),"REVIEW","WITHIN_BAND"))</f>
        <v>WITHIN_BAND</v>
      </c>
    </row>
    <row r="1827" spans="1:28">
      <c r="A1827" s="1" t="s">
        <v>2213</v>
      </c>
      <c r="B1827" s="6">
        <v>44835</v>
      </c>
      <c r="C1827" s="1">
        <v>202210</v>
      </c>
      <c r="D1827" s="1">
        <v>2022</v>
      </c>
      <c r="E1827" s="1">
        <v>10</v>
      </c>
      <c r="F1827" s="4" t="s">
        <v>271</v>
      </c>
      <c r="G1827" s="4" t="s">
        <v>273</v>
      </c>
      <c r="H1827" s="1">
        <v>669</v>
      </c>
      <c r="I1827" s="4" t="s">
        <v>313</v>
      </c>
      <c r="J1827" s="1" t="s">
        <v>314</v>
      </c>
      <c r="K1827" s="1" t="s">
        <v>383</v>
      </c>
      <c r="L1827" s="1">
        <v>3</v>
      </c>
      <c r="M1827" s="1">
        <v>1</v>
      </c>
      <c r="N1827" s="1" t="s">
        <v>384</v>
      </c>
      <c r="O1827" s="1" t="s">
        <v>385</v>
      </c>
      <c r="P1827" s="1">
        <v>0</v>
      </c>
      <c r="Q1827" s="8">
        <v>810385</v>
      </c>
      <c r="R1827" s="8">
        <v>37243</v>
      </c>
      <c r="S1827" s="8">
        <v>109205</v>
      </c>
      <c r="T1827" s="8" t="s">
        <v>386</v>
      </c>
      <c r="U1827" s="9">
        <f>IF(R1827&gt;0,Q1827/R1827,"")</f>
        <v>21.759391026501625</v>
      </c>
      <c r="V1827" s="10">
        <f>SUMIFS(fct_world_monthly!$J$2:$J$361,fct_world_monthly!$C$2:$C$361,C1827,fct_world_monthly!$F$2:$F$361,F1827)</f>
        <v>42397487</v>
      </c>
      <c r="W1827" s="11">
        <f>IF(V1827&gt;0,Q1827/V1827,"")</f>
        <v>1.9113986637934462E-2</v>
      </c>
      <c r="X1827" s="1" t="s">
        <v>232</v>
      </c>
      <c r="Y1827" s="1" t="s">
        <v>166</v>
      </c>
      <c r="Z1827" s="19">
        <f>IF(U1827="","",SUMIFS(Unit_Value_Review_QC!$K$10:$K$53,Unit_Value_Review_QC!$I$10:$I$53,"PARTNER|"&amp;F1827&amp;"|"&amp;I1827))</f>
        <v>17.070169468034248</v>
      </c>
      <c r="AA1827" s="20">
        <f>IFERROR(U1827/Z1827,"")</f>
        <v>1.2747026950873837</v>
      </c>
      <c r="AB1827" s="4" t="str">
        <f>IF(OR(N1827&lt;&gt;"REPORTED",U1827=""),"NOT_APPLICABLE",IF(OR(AA1827&lt;Unit_Value_Review_QC!$I$6,AA1827&gt;Unit_Value_Review_QC!$I$5),"REVIEW","WITHIN_BAND"))</f>
        <v>WITHIN_BAND</v>
      </c>
    </row>
    <row r="1828" spans="1:28">
      <c r="A1828" s="1" t="s">
        <v>2214</v>
      </c>
      <c r="B1828" s="6">
        <v>44835</v>
      </c>
      <c r="C1828" s="1">
        <v>202210</v>
      </c>
      <c r="D1828" s="1">
        <v>2022</v>
      </c>
      <c r="E1828" s="1">
        <v>10</v>
      </c>
      <c r="F1828" s="4" t="s">
        <v>271</v>
      </c>
      <c r="G1828" s="4" t="s">
        <v>273</v>
      </c>
      <c r="H1828" s="1">
        <v>676</v>
      </c>
      <c r="I1828" s="4" t="s">
        <v>316</v>
      </c>
      <c r="J1828" s="1" t="s">
        <v>317</v>
      </c>
      <c r="K1828" s="1" t="s">
        <v>383</v>
      </c>
      <c r="L1828" s="1">
        <v>3</v>
      </c>
      <c r="M1828" s="1">
        <v>1</v>
      </c>
      <c r="N1828" s="1" t="s">
        <v>384</v>
      </c>
      <c r="O1828" s="1" t="s">
        <v>385</v>
      </c>
      <c r="P1828" s="1">
        <v>0</v>
      </c>
      <c r="Q1828" s="8">
        <v>900758</v>
      </c>
      <c r="R1828" s="8">
        <v>37489</v>
      </c>
      <c r="S1828" s="8">
        <v>91912</v>
      </c>
      <c r="T1828" s="8" t="s">
        <v>386</v>
      </c>
      <c r="U1828" s="9">
        <f>IF(R1828&gt;0,Q1828/R1828,"")</f>
        <v>24.027261329990129</v>
      </c>
      <c r="V1828" s="10">
        <f>SUMIFS(fct_world_monthly!$J$2:$J$361,fct_world_monthly!$C$2:$C$361,C1828,fct_world_monthly!$F$2:$F$361,F1828)</f>
        <v>42397487</v>
      </c>
      <c r="W1828" s="11">
        <f>IF(V1828&gt;0,Q1828/V1828,"")</f>
        <v>2.1245551652625073E-2</v>
      </c>
      <c r="X1828" s="1" t="s">
        <v>232</v>
      </c>
      <c r="Y1828" s="1" t="s">
        <v>166</v>
      </c>
      <c r="Z1828" s="19">
        <f>IF(U1828="","",SUMIFS(Unit_Value_Review_QC!$K$10:$K$53,Unit_Value_Review_QC!$I$10:$I$53,"PARTNER|"&amp;F1828&amp;"|"&amp;I1828))</f>
        <v>29.259592038236608</v>
      </c>
      <c r="AA1828" s="20">
        <f>IFERROR(U1828/Z1828,"")</f>
        <v>0.82117554129227643</v>
      </c>
      <c r="AB1828" s="4" t="str">
        <f>IF(OR(N1828&lt;&gt;"REPORTED",U1828=""),"NOT_APPLICABLE",IF(OR(AA1828&lt;Unit_Value_Review_QC!$I$6,AA1828&gt;Unit_Value_Review_QC!$I$5),"REVIEW","WITHIN_BAND"))</f>
        <v>WITHIN_BAND</v>
      </c>
    </row>
    <row r="1829" spans="1:28">
      <c r="A1829" s="1" t="s">
        <v>2215</v>
      </c>
      <c r="B1829" s="6">
        <v>44835</v>
      </c>
      <c r="C1829" s="1">
        <v>202210</v>
      </c>
      <c r="D1829" s="1">
        <v>2022</v>
      </c>
      <c r="E1829" s="1">
        <v>10</v>
      </c>
      <c r="F1829" s="4" t="s">
        <v>271</v>
      </c>
      <c r="G1829" s="4" t="s">
        <v>273</v>
      </c>
      <c r="H1829" s="1">
        <v>690</v>
      </c>
      <c r="I1829" s="4" t="s">
        <v>319</v>
      </c>
      <c r="J1829" s="1" t="s">
        <v>320</v>
      </c>
      <c r="K1829" s="1" t="s">
        <v>383</v>
      </c>
      <c r="L1829" s="1">
        <v>3</v>
      </c>
      <c r="M1829" s="1">
        <v>1</v>
      </c>
      <c r="N1829" s="1" t="s">
        <v>384</v>
      </c>
      <c r="O1829" s="1" t="s">
        <v>385</v>
      </c>
      <c r="P1829" s="1">
        <v>0</v>
      </c>
      <c r="Q1829" s="8">
        <v>760701</v>
      </c>
      <c r="R1829" s="8">
        <v>25551</v>
      </c>
      <c r="S1829" s="8">
        <v>65815</v>
      </c>
      <c r="T1829" s="8" t="s">
        <v>386</v>
      </c>
      <c r="U1829" s="9">
        <f>IF(R1829&gt;0,Q1829/R1829,"")</f>
        <v>29.771868028648584</v>
      </c>
      <c r="V1829" s="10">
        <f>SUMIFS(fct_world_monthly!$J$2:$J$361,fct_world_monthly!$C$2:$C$361,C1829,fct_world_monthly!$F$2:$F$361,F1829)</f>
        <v>42397487</v>
      </c>
      <c r="W1829" s="11">
        <f>IF(V1829&gt;0,Q1829/V1829,"")</f>
        <v>1.7942124730175635E-2</v>
      </c>
      <c r="X1829" s="1" t="s">
        <v>232</v>
      </c>
      <c r="Y1829" s="1" t="s">
        <v>166</v>
      </c>
      <c r="Z1829" s="19">
        <f>IF(U1829="","",SUMIFS(Unit_Value_Review_QC!$K$10:$K$53,Unit_Value_Review_QC!$I$10:$I$53,"PARTNER|"&amp;F1829&amp;"|"&amp;I1829))</f>
        <v>24.149636282520802</v>
      </c>
      <c r="AA1829" s="20">
        <f>IFERROR(U1829/Z1829,"")</f>
        <v>1.232808133437483</v>
      </c>
      <c r="AB1829" s="4" t="str">
        <f>IF(OR(N1829&lt;&gt;"REPORTED",U1829=""),"NOT_APPLICABLE",IF(OR(AA1829&lt;Unit_Value_Review_QC!$I$6,AA1829&gt;Unit_Value_Review_QC!$I$5),"REVIEW","WITHIN_BAND"))</f>
        <v>WITHIN_BAND</v>
      </c>
    </row>
    <row r="1830" spans="1:28">
      <c r="A1830" s="1" t="s">
        <v>2216</v>
      </c>
      <c r="B1830" s="6">
        <v>44835</v>
      </c>
      <c r="C1830" s="1">
        <v>202210</v>
      </c>
      <c r="D1830" s="1">
        <v>2022</v>
      </c>
      <c r="E1830" s="1">
        <v>10</v>
      </c>
      <c r="F1830" s="4" t="s">
        <v>271</v>
      </c>
      <c r="G1830" s="4" t="s">
        <v>273</v>
      </c>
      <c r="H1830" s="1">
        <v>696</v>
      </c>
      <c r="I1830" s="4" t="s">
        <v>322</v>
      </c>
      <c r="J1830" s="1" t="s">
        <v>323</v>
      </c>
      <c r="K1830" s="1" t="s">
        <v>383</v>
      </c>
      <c r="L1830" s="1">
        <v>3</v>
      </c>
      <c r="M1830" s="1">
        <v>1</v>
      </c>
      <c r="N1830" s="1" t="s">
        <v>384</v>
      </c>
      <c r="O1830" s="1" t="s">
        <v>385</v>
      </c>
      <c r="P1830" s="1">
        <v>0</v>
      </c>
      <c r="Q1830" s="8">
        <v>460781</v>
      </c>
      <c r="R1830" s="8">
        <v>15657</v>
      </c>
      <c r="S1830" s="8">
        <v>40369</v>
      </c>
      <c r="T1830" s="8" t="s">
        <v>386</v>
      </c>
      <c r="U1830" s="9">
        <f>IF(R1830&gt;0,Q1830/R1830,"")</f>
        <v>29.429711949926549</v>
      </c>
      <c r="V1830" s="10">
        <f>SUMIFS(fct_world_monthly!$J$2:$J$361,fct_world_monthly!$C$2:$C$361,C1830,fct_world_monthly!$F$2:$F$361,F1830)</f>
        <v>42397487</v>
      </c>
      <c r="W1830" s="11">
        <f>IF(V1830&gt;0,Q1830/V1830,"")</f>
        <v>1.0868120556296178E-2</v>
      </c>
      <c r="X1830" s="1" t="s">
        <v>232</v>
      </c>
      <c r="Y1830" s="1" t="s">
        <v>166</v>
      </c>
      <c r="Z1830" s="19">
        <f>IF(U1830="","",SUMIFS(Unit_Value_Review_QC!$K$10:$K$53,Unit_Value_Review_QC!$I$10:$I$53,"PARTNER|"&amp;F1830&amp;"|"&amp;I1830))</f>
        <v>19.130986055641273</v>
      </c>
      <c r="AA1830" s="20">
        <f>IFERROR(U1830/Z1830,"")</f>
        <v>1.5383269772050472</v>
      </c>
      <c r="AB1830" s="4" t="str">
        <f>IF(OR(N1830&lt;&gt;"REPORTED",U1830=""),"NOT_APPLICABLE",IF(OR(AA1830&lt;Unit_Value_Review_QC!$I$6,AA1830&gt;Unit_Value_Review_QC!$I$5),"REVIEW","WITHIN_BAND"))</f>
        <v>WITHIN_BAND</v>
      </c>
    </row>
    <row r="1831" spans="1:28">
      <c r="A1831" s="1" t="s">
        <v>2217</v>
      </c>
      <c r="B1831" s="6">
        <v>44835</v>
      </c>
      <c r="C1831" s="1">
        <v>202210</v>
      </c>
      <c r="D1831" s="1">
        <v>2022</v>
      </c>
      <c r="E1831" s="1">
        <v>10</v>
      </c>
      <c r="F1831" s="4" t="s">
        <v>271</v>
      </c>
      <c r="G1831" s="4" t="s">
        <v>273</v>
      </c>
      <c r="H1831" s="1">
        <v>720</v>
      </c>
      <c r="I1831" s="4" t="s">
        <v>325</v>
      </c>
      <c r="J1831" s="1" t="s">
        <v>326</v>
      </c>
      <c r="K1831" s="1" t="s">
        <v>383</v>
      </c>
      <c r="L1831" s="1">
        <v>3</v>
      </c>
      <c r="M1831" s="1">
        <v>1</v>
      </c>
      <c r="N1831" s="1" t="s">
        <v>384</v>
      </c>
      <c r="O1831" s="1" t="s">
        <v>385</v>
      </c>
      <c r="P1831" s="1">
        <v>0</v>
      </c>
      <c r="Q1831" s="8">
        <v>12246672</v>
      </c>
      <c r="R1831" s="8">
        <v>375807</v>
      </c>
      <c r="S1831" s="8">
        <v>1111025</v>
      </c>
      <c r="T1831" s="8" t="s">
        <v>386</v>
      </c>
      <c r="U1831" s="9">
        <f>IF(R1831&gt;0,Q1831/R1831,"")</f>
        <v>32.587663348474081</v>
      </c>
      <c r="V1831" s="10">
        <f>SUMIFS(fct_world_monthly!$J$2:$J$361,fct_world_monthly!$C$2:$C$361,C1831,fct_world_monthly!$F$2:$F$361,F1831)</f>
        <v>42397487</v>
      </c>
      <c r="W1831" s="11">
        <f>IF(V1831&gt;0,Q1831/V1831,"")</f>
        <v>0.2888537238067907</v>
      </c>
      <c r="X1831" s="1" t="s">
        <v>232</v>
      </c>
      <c r="Y1831" s="1" t="s">
        <v>166</v>
      </c>
      <c r="Z1831" s="19">
        <f>IF(U1831="","",SUMIFS(Unit_Value_Review_QC!$K$10:$K$53,Unit_Value_Review_QC!$I$10:$I$53,"PARTNER|"&amp;F1831&amp;"|"&amp;I1831))</f>
        <v>27.635683246354834</v>
      </c>
      <c r="AA1831" s="20">
        <f>IFERROR(U1831/Z1831,"")</f>
        <v>1.1791879020314222</v>
      </c>
      <c r="AB1831" s="4" t="str">
        <f>IF(OR(N1831&lt;&gt;"REPORTED",U1831=""),"NOT_APPLICABLE",IF(OR(AA1831&lt;Unit_Value_Review_QC!$I$6,AA1831&gt;Unit_Value_Review_QC!$I$5),"REVIEW","WITHIN_BAND"))</f>
        <v>WITHIN_BAND</v>
      </c>
    </row>
    <row r="1832" spans="1:28">
      <c r="A1832" s="1" t="s">
        <v>2218</v>
      </c>
      <c r="B1832" s="6">
        <v>44835</v>
      </c>
      <c r="C1832" s="1">
        <v>202210</v>
      </c>
      <c r="D1832" s="1">
        <v>2022</v>
      </c>
      <c r="E1832" s="1">
        <v>10</v>
      </c>
      <c r="F1832" s="4" t="s">
        <v>278</v>
      </c>
      <c r="G1832" s="4" t="s">
        <v>279</v>
      </c>
      <c r="H1832" s="1">
        <v>52</v>
      </c>
      <c r="I1832" s="4" t="s">
        <v>296</v>
      </c>
      <c r="J1832" s="1" t="s">
        <v>297</v>
      </c>
      <c r="K1832" s="1" t="s">
        <v>383</v>
      </c>
      <c r="L1832" s="1">
        <v>3</v>
      </c>
      <c r="M1832" s="1">
        <v>1</v>
      </c>
      <c r="N1832" s="1" t="s">
        <v>384</v>
      </c>
      <c r="O1832" s="1" t="s">
        <v>385</v>
      </c>
      <c r="P1832" s="1">
        <v>0</v>
      </c>
      <c r="Q1832" s="8">
        <v>2455878</v>
      </c>
      <c r="R1832" s="8">
        <v>69480</v>
      </c>
      <c r="S1832" s="8">
        <v>231658</v>
      </c>
      <c r="T1832" s="8" t="s">
        <v>386</v>
      </c>
      <c r="U1832" s="9">
        <f>IF(R1832&gt;0,Q1832/R1832,"")</f>
        <v>35.346545768566493</v>
      </c>
      <c r="V1832" s="10">
        <f>SUMIFS(fct_world_monthly!$J$2:$J$361,fct_world_monthly!$C$2:$C$361,C1832,fct_world_monthly!$F$2:$F$361,F1832)</f>
        <v>33616797</v>
      </c>
      <c r="W1832" s="11">
        <f>IF(V1832&gt;0,Q1832/V1832,"")</f>
        <v>7.3055086122571403E-2</v>
      </c>
      <c r="X1832" s="1" t="s">
        <v>232</v>
      </c>
      <c r="Y1832" s="1" t="s">
        <v>166</v>
      </c>
      <c r="Z1832" s="19">
        <f>IF(U1832="","",SUMIFS(Unit_Value_Review_QC!$K$10:$K$53,Unit_Value_Review_QC!$I$10:$I$53,"PARTNER|"&amp;F1832&amp;"|"&amp;I1832))</f>
        <v>35.036766549381447</v>
      </c>
      <c r="AA1832" s="20">
        <f>IFERROR(U1832/Z1832,"")</f>
        <v>1.0088415470288457</v>
      </c>
      <c r="AB1832" s="4" t="str">
        <f>IF(OR(N1832&lt;&gt;"REPORTED",U1832=""),"NOT_APPLICABLE",IF(OR(AA1832&lt;Unit_Value_Review_QC!$I$6,AA1832&gt;Unit_Value_Review_QC!$I$5),"REVIEW","WITHIN_BAND"))</f>
        <v>WITHIN_BAND</v>
      </c>
    </row>
    <row r="1833" spans="1:28">
      <c r="A1833" s="1" t="s">
        <v>2219</v>
      </c>
      <c r="B1833" s="6">
        <v>44835</v>
      </c>
      <c r="C1833" s="1">
        <v>202210</v>
      </c>
      <c r="D1833" s="1">
        <v>2022</v>
      </c>
      <c r="E1833" s="1">
        <v>10</v>
      </c>
      <c r="F1833" s="4" t="s">
        <v>278</v>
      </c>
      <c r="G1833" s="4" t="s">
        <v>279</v>
      </c>
      <c r="H1833" s="1">
        <v>204</v>
      </c>
      <c r="I1833" s="4" t="s">
        <v>301</v>
      </c>
      <c r="J1833" s="1" t="s">
        <v>302</v>
      </c>
      <c r="K1833" s="1" t="s">
        <v>383</v>
      </c>
      <c r="L1833" s="1">
        <v>3</v>
      </c>
      <c r="M1833" s="1">
        <v>1</v>
      </c>
      <c r="N1833" s="1" t="s">
        <v>384</v>
      </c>
      <c r="O1833" s="1" t="s">
        <v>385</v>
      </c>
      <c r="P1833" s="1">
        <v>0</v>
      </c>
      <c r="Q1833" s="8">
        <v>193409</v>
      </c>
      <c r="R1833" s="8">
        <v>5976</v>
      </c>
      <c r="S1833" s="8">
        <v>20130</v>
      </c>
      <c r="T1833" s="8" t="s">
        <v>386</v>
      </c>
      <c r="U1833" s="9">
        <f>IF(R1833&gt;0,Q1833/R1833,"")</f>
        <v>32.364290495314592</v>
      </c>
      <c r="V1833" s="10">
        <f>SUMIFS(fct_world_monthly!$J$2:$J$361,fct_world_monthly!$C$2:$C$361,C1833,fct_world_monthly!$F$2:$F$361,F1833)</f>
        <v>33616797</v>
      </c>
      <c r="W1833" s="11">
        <f>IF(V1833&gt;0,Q1833/V1833,"")</f>
        <v>5.7533440797468E-3</v>
      </c>
      <c r="X1833" s="1" t="s">
        <v>232</v>
      </c>
      <c r="Y1833" s="1" t="s">
        <v>166</v>
      </c>
      <c r="Z1833" s="19">
        <f>IF(U1833="","",SUMIFS(Unit_Value_Review_QC!$K$10:$K$53,Unit_Value_Review_QC!$I$10:$I$53,"PARTNER|"&amp;F1833&amp;"|"&amp;I1833))</f>
        <v>33.195880622110131</v>
      </c>
      <c r="AA1833" s="20">
        <f>IFERROR(U1833/Z1833,"")</f>
        <v>0.97494899634499654</v>
      </c>
      <c r="AB1833" s="4" t="str">
        <f>IF(OR(N1833&lt;&gt;"REPORTED",U1833=""),"NOT_APPLICABLE",IF(OR(AA1833&lt;Unit_Value_Review_QC!$I$6,AA1833&gt;Unit_Value_Review_QC!$I$5),"REVIEW","WITHIN_BAND"))</f>
        <v>WITHIN_BAND</v>
      </c>
    </row>
    <row r="1834" spans="1:28">
      <c r="A1834" s="1" t="s">
        <v>2220</v>
      </c>
      <c r="B1834" s="6">
        <v>44835</v>
      </c>
      <c r="C1834" s="1">
        <v>202210</v>
      </c>
      <c r="D1834" s="1">
        <v>2022</v>
      </c>
      <c r="E1834" s="1">
        <v>10</v>
      </c>
      <c r="F1834" s="4" t="s">
        <v>278</v>
      </c>
      <c r="G1834" s="4" t="s">
        <v>279</v>
      </c>
      <c r="H1834" s="1">
        <v>662</v>
      </c>
      <c r="I1834" s="4" t="s">
        <v>304</v>
      </c>
      <c r="J1834" s="1" t="s">
        <v>305</v>
      </c>
      <c r="K1834" s="1" t="s">
        <v>383</v>
      </c>
      <c r="L1834" s="1">
        <v>3</v>
      </c>
      <c r="M1834" s="1">
        <v>1</v>
      </c>
      <c r="N1834" s="1" t="s">
        <v>384</v>
      </c>
      <c r="O1834" s="1" t="s">
        <v>385</v>
      </c>
      <c r="P1834" s="1">
        <v>0</v>
      </c>
      <c r="Q1834" s="8">
        <v>17629</v>
      </c>
      <c r="R1834" s="8">
        <v>4798</v>
      </c>
      <c r="S1834" s="8">
        <v>10083</v>
      </c>
      <c r="T1834" s="8" t="s">
        <v>386</v>
      </c>
      <c r="U1834" s="9">
        <f>IF(R1834&gt;0,Q1834/R1834,"")</f>
        <v>3.6742392663609835</v>
      </c>
      <c r="V1834" s="10">
        <f>SUMIFS(fct_world_monthly!$J$2:$J$361,fct_world_monthly!$C$2:$C$361,C1834,fct_world_monthly!$F$2:$F$361,F1834)</f>
        <v>33616797</v>
      </c>
      <c r="W1834" s="11">
        <f>IF(V1834&gt;0,Q1834/V1834,"")</f>
        <v>5.2441046063966172E-4</v>
      </c>
      <c r="X1834" s="1" t="s">
        <v>232</v>
      </c>
      <c r="Y1834" s="1" t="s">
        <v>166</v>
      </c>
      <c r="Z1834" s="19">
        <f>IF(U1834="","",SUMIFS(Unit_Value_Review_QC!$K$10:$K$53,Unit_Value_Review_QC!$I$10:$I$53,"PARTNER|"&amp;F1834&amp;"|"&amp;I1834))</f>
        <v>11.552282298889692</v>
      </c>
      <c r="AA1834" s="20">
        <f>IFERROR(U1834/Z1834,"")</f>
        <v>0.31805310598357872</v>
      </c>
      <c r="AB1834" s="4" t="str">
        <f>IF(OR(N1834&lt;&gt;"REPORTED",U1834=""),"NOT_APPLICABLE",IF(OR(AA1834&lt;Unit_Value_Review_QC!$I$6,AA1834&gt;Unit_Value_Review_QC!$I$5),"REVIEW","WITHIN_BAND"))</f>
        <v>REVIEW</v>
      </c>
    </row>
    <row r="1835" spans="1:28">
      <c r="A1835" s="1" t="s">
        <v>2221</v>
      </c>
      <c r="B1835" s="6">
        <v>44835</v>
      </c>
      <c r="C1835" s="1">
        <v>202210</v>
      </c>
      <c r="D1835" s="1">
        <v>2022</v>
      </c>
      <c r="E1835" s="1">
        <v>10</v>
      </c>
      <c r="F1835" s="4" t="s">
        <v>278</v>
      </c>
      <c r="G1835" s="4" t="s">
        <v>279</v>
      </c>
      <c r="H1835" s="1">
        <v>664</v>
      </c>
      <c r="I1835" s="4" t="s">
        <v>307</v>
      </c>
      <c r="J1835" s="1" t="s">
        <v>308</v>
      </c>
      <c r="K1835" s="1" t="s">
        <v>383</v>
      </c>
      <c r="L1835" s="1">
        <v>3</v>
      </c>
      <c r="M1835" s="1">
        <v>1</v>
      </c>
      <c r="N1835" s="1" t="s">
        <v>384</v>
      </c>
      <c r="O1835" s="1" t="s">
        <v>385</v>
      </c>
      <c r="P1835" s="1">
        <v>0</v>
      </c>
      <c r="Q1835" s="8">
        <v>2997475</v>
      </c>
      <c r="R1835" s="8">
        <v>127918</v>
      </c>
      <c r="S1835" s="8">
        <v>389539</v>
      </c>
      <c r="T1835" s="8" t="s">
        <v>386</v>
      </c>
      <c r="U1835" s="9">
        <f>IF(R1835&gt;0,Q1835/R1835,"")</f>
        <v>23.432785065432544</v>
      </c>
      <c r="V1835" s="10">
        <f>SUMIFS(fct_world_monthly!$J$2:$J$361,fct_world_monthly!$C$2:$C$361,C1835,fct_world_monthly!$F$2:$F$361,F1835)</f>
        <v>33616797</v>
      </c>
      <c r="W1835" s="11">
        <f>IF(V1835&gt;0,Q1835/V1835,"")</f>
        <v>8.9165990442218512E-2</v>
      </c>
      <c r="X1835" s="1" t="s">
        <v>232</v>
      </c>
      <c r="Y1835" s="1" t="s">
        <v>166</v>
      </c>
      <c r="Z1835" s="19">
        <f>IF(U1835="","",SUMIFS(Unit_Value_Review_QC!$K$10:$K$53,Unit_Value_Review_QC!$I$10:$I$53,"PARTNER|"&amp;F1835&amp;"|"&amp;I1835))</f>
        <v>20.753901094655859</v>
      </c>
      <c r="AA1835" s="20">
        <f>IFERROR(U1835/Z1835,"")</f>
        <v>1.1290785746042944</v>
      </c>
      <c r="AB1835" s="4" t="str">
        <f>IF(OR(N1835&lt;&gt;"REPORTED",U1835=""),"NOT_APPLICABLE",IF(OR(AA1835&lt;Unit_Value_Review_QC!$I$6,AA1835&gt;Unit_Value_Review_QC!$I$5),"REVIEW","WITHIN_BAND"))</f>
        <v>WITHIN_BAND</v>
      </c>
    </row>
    <row r="1836" spans="1:28">
      <c r="A1836" s="1" t="s">
        <v>2222</v>
      </c>
      <c r="B1836" s="6">
        <v>44835</v>
      </c>
      <c r="C1836" s="1">
        <v>202210</v>
      </c>
      <c r="D1836" s="1">
        <v>2022</v>
      </c>
      <c r="E1836" s="1">
        <v>10</v>
      </c>
      <c r="F1836" s="4" t="s">
        <v>278</v>
      </c>
      <c r="G1836" s="4" t="s">
        <v>279</v>
      </c>
      <c r="H1836" s="1">
        <v>666</v>
      </c>
      <c r="I1836" s="4" t="s">
        <v>310</v>
      </c>
      <c r="J1836" s="1" t="s">
        <v>311</v>
      </c>
      <c r="K1836" s="1" t="s">
        <v>383</v>
      </c>
      <c r="L1836" s="1">
        <v>3</v>
      </c>
      <c r="M1836" s="1">
        <v>1</v>
      </c>
      <c r="N1836" s="1" t="s">
        <v>384</v>
      </c>
      <c r="O1836" s="1" t="s">
        <v>385</v>
      </c>
      <c r="P1836" s="1">
        <v>0</v>
      </c>
      <c r="Q1836" s="8">
        <v>13100734</v>
      </c>
      <c r="R1836" s="8">
        <v>734866</v>
      </c>
      <c r="S1836" s="8">
        <v>2093588</v>
      </c>
      <c r="T1836" s="8" t="s">
        <v>386</v>
      </c>
      <c r="U1836" s="9">
        <f>IF(R1836&gt;0,Q1836/R1836,"")</f>
        <v>17.827378052597343</v>
      </c>
      <c r="V1836" s="10">
        <f>SUMIFS(fct_world_monthly!$J$2:$J$361,fct_world_monthly!$C$2:$C$361,C1836,fct_world_monthly!$F$2:$F$361,F1836)</f>
        <v>33616797</v>
      </c>
      <c r="W1836" s="11">
        <f>IF(V1836&gt;0,Q1836/V1836,"")</f>
        <v>0.38970797842519023</v>
      </c>
      <c r="X1836" s="1" t="s">
        <v>232</v>
      </c>
      <c r="Y1836" s="1" t="s">
        <v>166</v>
      </c>
      <c r="Z1836" s="19">
        <f>IF(U1836="","",SUMIFS(Unit_Value_Review_QC!$K$10:$K$53,Unit_Value_Review_QC!$I$10:$I$53,"PARTNER|"&amp;F1836&amp;"|"&amp;I1836))</f>
        <v>16.653214733323903</v>
      </c>
      <c r="AA1836" s="20">
        <f>IFERROR(U1836/Z1836,"")</f>
        <v>1.0705067062471656</v>
      </c>
      <c r="AB1836" s="4" t="str">
        <f>IF(OR(N1836&lt;&gt;"REPORTED",U1836=""),"NOT_APPLICABLE",IF(OR(AA1836&lt;Unit_Value_Review_QC!$I$6,AA1836&gt;Unit_Value_Review_QC!$I$5),"REVIEW","WITHIN_BAND"))</f>
        <v>WITHIN_BAND</v>
      </c>
    </row>
    <row r="1837" spans="1:28">
      <c r="A1837" s="1" t="s">
        <v>2223</v>
      </c>
      <c r="B1837" s="6">
        <v>44835</v>
      </c>
      <c r="C1837" s="1">
        <v>202210</v>
      </c>
      <c r="D1837" s="1">
        <v>2022</v>
      </c>
      <c r="E1837" s="1">
        <v>10</v>
      </c>
      <c r="F1837" s="4" t="s">
        <v>278</v>
      </c>
      <c r="G1837" s="4" t="s">
        <v>279</v>
      </c>
      <c r="H1837" s="1">
        <v>669</v>
      </c>
      <c r="I1837" s="4" t="s">
        <v>313</v>
      </c>
      <c r="J1837" s="1" t="s">
        <v>314</v>
      </c>
      <c r="K1837" s="1" t="s">
        <v>383</v>
      </c>
      <c r="L1837" s="1">
        <v>3</v>
      </c>
      <c r="M1837" s="1">
        <v>1</v>
      </c>
      <c r="N1837" s="1" t="s">
        <v>384</v>
      </c>
      <c r="O1837" s="1" t="s">
        <v>385</v>
      </c>
      <c r="P1837" s="1">
        <v>0</v>
      </c>
      <c r="Q1837" s="8">
        <v>196326</v>
      </c>
      <c r="R1837" s="8">
        <v>6177</v>
      </c>
      <c r="S1837" s="8">
        <v>17046</v>
      </c>
      <c r="T1837" s="8" t="s">
        <v>386</v>
      </c>
      <c r="U1837" s="9">
        <f>IF(R1837&gt;0,Q1837/R1837,"")</f>
        <v>31.783389995143274</v>
      </c>
      <c r="V1837" s="10">
        <f>SUMIFS(fct_world_monthly!$J$2:$J$361,fct_world_monthly!$C$2:$C$361,C1837,fct_world_monthly!$F$2:$F$361,F1837)</f>
        <v>33616797</v>
      </c>
      <c r="W1837" s="11">
        <f>IF(V1837&gt;0,Q1837/V1837,"")</f>
        <v>5.8401161776358412E-3</v>
      </c>
      <c r="X1837" s="1" t="s">
        <v>232</v>
      </c>
      <c r="Y1837" s="1" t="s">
        <v>166</v>
      </c>
      <c r="Z1837" s="19">
        <f>IF(U1837="","",SUMIFS(Unit_Value_Review_QC!$K$10:$K$53,Unit_Value_Review_QC!$I$10:$I$53,"PARTNER|"&amp;F1837&amp;"|"&amp;I1837))</f>
        <v>20.668787815742178</v>
      </c>
      <c r="AA1837" s="20">
        <f>IFERROR(U1837/Z1837,"")</f>
        <v>1.5377481388113032</v>
      </c>
      <c r="AB1837" s="4" t="str">
        <f>IF(OR(N1837&lt;&gt;"REPORTED",U1837=""),"NOT_APPLICABLE",IF(OR(AA1837&lt;Unit_Value_Review_QC!$I$6,AA1837&gt;Unit_Value_Review_QC!$I$5),"REVIEW","WITHIN_BAND"))</f>
        <v>WITHIN_BAND</v>
      </c>
    </row>
    <row r="1838" spans="1:28">
      <c r="A1838" s="1" t="s">
        <v>2224</v>
      </c>
      <c r="B1838" s="6">
        <v>44835</v>
      </c>
      <c r="C1838" s="1">
        <v>202210</v>
      </c>
      <c r="D1838" s="1">
        <v>2022</v>
      </c>
      <c r="E1838" s="1">
        <v>10</v>
      </c>
      <c r="F1838" s="4" t="s">
        <v>278</v>
      </c>
      <c r="G1838" s="4" t="s">
        <v>279</v>
      </c>
      <c r="H1838" s="1">
        <v>676</v>
      </c>
      <c r="I1838" s="4" t="s">
        <v>316</v>
      </c>
      <c r="J1838" s="1" t="s">
        <v>317</v>
      </c>
      <c r="K1838" s="1" t="s">
        <v>383</v>
      </c>
      <c r="L1838" s="1">
        <v>3</v>
      </c>
      <c r="M1838" s="1">
        <v>0</v>
      </c>
      <c r="N1838" s="1" t="s">
        <v>998</v>
      </c>
      <c r="O1838" s="1"/>
      <c r="P1838" s="1">
        <v>0</v>
      </c>
      <c r="Q1838" s="8">
        <v>0</v>
      </c>
      <c r="R1838" s="8">
        <v>0</v>
      </c>
      <c r="S1838" s="8">
        <v>0</v>
      </c>
      <c r="T1838" s="8" t="s">
        <v>999</v>
      </c>
      <c r="U1838" s="9" t="str">
        <f>IF(R1838&gt;0,Q1838/R1838,"")</f>
        <v/>
      </c>
      <c r="V1838" s="10">
        <f>SUMIFS(fct_world_monthly!$J$2:$J$361,fct_world_monthly!$C$2:$C$361,C1838,fct_world_monthly!$F$2:$F$361,F1838)</f>
        <v>33616797</v>
      </c>
      <c r="W1838" s="11">
        <f>IF(V1838&gt;0,Q1838/V1838,"")</f>
        <v>0</v>
      </c>
      <c r="X1838" s="1" t="s">
        <v>232</v>
      </c>
      <c r="Y1838" s="1" t="s">
        <v>166</v>
      </c>
      <c r="Z1838" s="19" t="str">
        <f>IF(U1838="","",SUMIFS(Unit_Value_Review_QC!$K$10:$K$53,Unit_Value_Review_QC!$I$10:$I$53,"PARTNER|"&amp;F1838&amp;"|"&amp;I1838))</f>
        <v/>
      </c>
      <c r="AA1838" s="20" t="str">
        <f>IFERROR(U1838/Z1838,"")</f>
        <v/>
      </c>
      <c r="AB1838" s="4" t="str">
        <f>IF(OR(N1838&lt;&gt;"REPORTED",U1838=""),"NOT_APPLICABLE",IF(OR(AA1838&lt;Unit_Value_Review_QC!$I$6,AA1838&gt;Unit_Value_Review_QC!$I$5),"REVIEW","WITHIN_BAND"))</f>
        <v>NOT_APPLICABLE</v>
      </c>
    </row>
    <row r="1839" spans="1:28">
      <c r="A1839" s="1" t="s">
        <v>2225</v>
      </c>
      <c r="B1839" s="6">
        <v>44835</v>
      </c>
      <c r="C1839" s="1">
        <v>202210</v>
      </c>
      <c r="D1839" s="1">
        <v>2022</v>
      </c>
      <c r="E1839" s="1">
        <v>10</v>
      </c>
      <c r="F1839" s="4" t="s">
        <v>278</v>
      </c>
      <c r="G1839" s="4" t="s">
        <v>279</v>
      </c>
      <c r="H1839" s="1">
        <v>690</v>
      </c>
      <c r="I1839" s="4" t="s">
        <v>319</v>
      </c>
      <c r="J1839" s="1" t="s">
        <v>320</v>
      </c>
      <c r="K1839" s="1" t="s">
        <v>383</v>
      </c>
      <c r="L1839" s="1">
        <v>3</v>
      </c>
      <c r="M1839" s="1">
        <v>1</v>
      </c>
      <c r="N1839" s="1" t="s">
        <v>384</v>
      </c>
      <c r="O1839" s="1" t="s">
        <v>385</v>
      </c>
      <c r="P1839" s="1">
        <v>0</v>
      </c>
      <c r="Q1839" s="8">
        <v>920292</v>
      </c>
      <c r="R1839" s="8">
        <v>27871</v>
      </c>
      <c r="S1839" s="8">
        <v>83937</v>
      </c>
      <c r="T1839" s="8" t="s">
        <v>386</v>
      </c>
      <c r="U1839" s="9">
        <f>IF(R1839&gt;0,Q1839/R1839,"")</f>
        <v>33.019697893868177</v>
      </c>
      <c r="V1839" s="10">
        <f>SUMIFS(fct_world_monthly!$J$2:$J$361,fct_world_monthly!$C$2:$C$361,C1839,fct_world_monthly!$F$2:$F$361,F1839)</f>
        <v>33616797</v>
      </c>
      <c r="W1839" s="11">
        <f>IF(V1839&gt;0,Q1839/V1839,"")</f>
        <v>2.7375957322763378E-2</v>
      </c>
      <c r="X1839" s="1" t="s">
        <v>232</v>
      </c>
      <c r="Y1839" s="1" t="s">
        <v>166</v>
      </c>
      <c r="Z1839" s="19">
        <f>IF(U1839="","",SUMIFS(Unit_Value_Review_QC!$K$10:$K$53,Unit_Value_Review_QC!$I$10:$I$53,"PARTNER|"&amp;F1839&amp;"|"&amp;I1839))</f>
        <v>28.158453665195097</v>
      </c>
      <c r="AA1839" s="20">
        <f>IFERROR(U1839/Z1839,"")</f>
        <v>1.1726388915553896</v>
      </c>
      <c r="AB1839" s="4" t="str">
        <f>IF(OR(N1839&lt;&gt;"REPORTED",U1839=""),"NOT_APPLICABLE",IF(OR(AA1839&lt;Unit_Value_Review_QC!$I$6,AA1839&gt;Unit_Value_Review_QC!$I$5),"REVIEW","WITHIN_BAND"))</f>
        <v>WITHIN_BAND</v>
      </c>
    </row>
    <row r="1840" spans="1:28">
      <c r="A1840" s="1" t="s">
        <v>2226</v>
      </c>
      <c r="B1840" s="6">
        <v>44835</v>
      </c>
      <c r="C1840" s="1">
        <v>202210</v>
      </c>
      <c r="D1840" s="1">
        <v>2022</v>
      </c>
      <c r="E1840" s="1">
        <v>10</v>
      </c>
      <c r="F1840" s="4" t="s">
        <v>278</v>
      </c>
      <c r="G1840" s="4" t="s">
        <v>279</v>
      </c>
      <c r="H1840" s="1">
        <v>696</v>
      </c>
      <c r="I1840" s="4" t="s">
        <v>322</v>
      </c>
      <c r="J1840" s="1" t="s">
        <v>323</v>
      </c>
      <c r="K1840" s="1" t="s">
        <v>383</v>
      </c>
      <c r="L1840" s="1">
        <v>3</v>
      </c>
      <c r="M1840" s="1">
        <v>1</v>
      </c>
      <c r="N1840" s="1" t="s">
        <v>384</v>
      </c>
      <c r="O1840" s="1" t="s">
        <v>385</v>
      </c>
      <c r="P1840" s="1">
        <v>0</v>
      </c>
      <c r="Q1840" s="8">
        <v>1220657</v>
      </c>
      <c r="R1840" s="8">
        <v>38057</v>
      </c>
      <c r="S1840" s="8">
        <v>111248</v>
      </c>
      <c r="T1840" s="8" t="s">
        <v>386</v>
      </c>
      <c r="U1840" s="9">
        <f>IF(R1840&gt;0,Q1840/R1840,"")</f>
        <v>32.07444097012376</v>
      </c>
      <c r="V1840" s="10">
        <f>SUMIFS(fct_world_monthly!$J$2:$J$361,fct_world_monthly!$C$2:$C$361,C1840,fct_world_monthly!$F$2:$F$361,F1840)</f>
        <v>33616797</v>
      </c>
      <c r="W1840" s="11">
        <f>IF(V1840&gt;0,Q1840/V1840,"")</f>
        <v>3.6310925160419061E-2</v>
      </c>
      <c r="X1840" s="1" t="s">
        <v>232</v>
      </c>
      <c r="Y1840" s="1" t="s">
        <v>166</v>
      </c>
      <c r="Z1840" s="19">
        <f>IF(U1840="","",SUMIFS(Unit_Value_Review_QC!$K$10:$K$53,Unit_Value_Review_QC!$I$10:$I$53,"PARTNER|"&amp;F1840&amp;"|"&amp;I1840))</f>
        <v>25.266638688646662</v>
      </c>
      <c r="AA1840" s="20">
        <f>IFERROR(U1840/Z1840,"")</f>
        <v>1.2694383833705638</v>
      </c>
      <c r="AB1840" s="4" t="str">
        <f>IF(OR(N1840&lt;&gt;"REPORTED",U1840=""),"NOT_APPLICABLE",IF(OR(AA1840&lt;Unit_Value_Review_QC!$I$6,AA1840&gt;Unit_Value_Review_QC!$I$5),"REVIEW","WITHIN_BAND"))</f>
        <v>WITHIN_BAND</v>
      </c>
    </row>
    <row r="1841" spans="1:28">
      <c r="A1841" s="1" t="s">
        <v>2227</v>
      </c>
      <c r="B1841" s="6">
        <v>44835</v>
      </c>
      <c r="C1841" s="1">
        <v>202210</v>
      </c>
      <c r="D1841" s="1">
        <v>2022</v>
      </c>
      <c r="E1841" s="1">
        <v>10</v>
      </c>
      <c r="F1841" s="4" t="s">
        <v>278</v>
      </c>
      <c r="G1841" s="4" t="s">
        <v>279</v>
      </c>
      <c r="H1841" s="1">
        <v>720</v>
      </c>
      <c r="I1841" s="4" t="s">
        <v>325</v>
      </c>
      <c r="J1841" s="1" t="s">
        <v>326</v>
      </c>
      <c r="K1841" s="1" t="s">
        <v>383</v>
      </c>
      <c r="L1841" s="1">
        <v>3</v>
      </c>
      <c r="M1841" s="1">
        <v>1</v>
      </c>
      <c r="N1841" s="1" t="s">
        <v>384</v>
      </c>
      <c r="O1841" s="1" t="s">
        <v>385</v>
      </c>
      <c r="P1841" s="1">
        <v>0</v>
      </c>
      <c r="Q1841" s="8">
        <v>2068129</v>
      </c>
      <c r="R1841" s="8">
        <v>63865</v>
      </c>
      <c r="S1841" s="8">
        <v>190542</v>
      </c>
      <c r="T1841" s="8" t="s">
        <v>386</v>
      </c>
      <c r="U1841" s="9">
        <f>IF(R1841&gt;0,Q1841/R1841,"")</f>
        <v>32.382823142566352</v>
      </c>
      <c r="V1841" s="10">
        <f>SUMIFS(fct_world_monthly!$J$2:$J$361,fct_world_monthly!$C$2:$C$361,C1841,fct_world_monthly!$F$2:$F$361,F1841)</f>
        <v>33616797</v>
      </c>
      <c r="W1841" s="11">
        <f>IF(V1841&gt;0,Q1841/V1841,"")</f>
        <v>6.1520703474516027E-2</v>
      </c>
      <c r="X1841" s="1" t="s">
        <v>232</v>
      </c>
      <c r="Y1841" s="1" t="s">
        <v>166</v>
      </c>
      <c r="Z1841" s="19">
        <f>IF(U1841="","",SUMIFS(Unit_Value_Review_QC!$K$10:$K$53,Unit_Value_Review_QC!$I$10:$I$53,"PARTNER|"&amp;F1841&amp;"|"&amp;I1841))</f>
        <v>23.211497613909994</v>
      </c>
      <c r="AA1841" s="20">
        <f>IFERROR(U1841/Z1841,"")</f>
        <v>1.395119939316636</v>
      </c>
      <c r="AB1841" s="4" t="str">
        <f>IF(OR(N1841&lt;&gt;"REPORTED",U1841=""),"NOT_APPLICABLE",IF(OR(AA1841&lt;Unit_Value_Review_QC!$I$6,AA1841&gt;Unit_Value_Review_QC!$I$5),"REVIEW","WITHIN_BAND"))</f>
        <v>WITHIN_BAND</v>
      </c>
    </row>
    <row r="1842" spans="1:28">
      <c r="A1842" s="1" t="s">
        <v>2228</v>
      </c>
      <c r="B1842" s="6">
        <v>44866</v>
      </c>
      <c r="C1842" s="1">
        <v>202211</v>
      </c>
      <c r="D1842" s="1">
        <v>2022</v>
      </c>
      <c r="E1842" s="1">
        <v>11</v>
      </c>
      <c r="F1842" s="4" t="s">
        <v>256</v>
      </c>
      <c r="G1842" s="4" t="s">
        <v>258</v>
      </c>
      <c r="H1842" s="1">
        <v>52</v>
      </c>
      <c r="I1842" s="4" t="s">
        <v>296</v>
      </c>
      <c r="J1842" s="1" t="s">
        <v>297</v>
      </c>
      <c r="K1842" s="1" t="s">
        <v>383</v>
      </c>
      <c r="L1842" s="1">
        <v>3</v>
      </c>
      <c r="M1842" s="1">
        <v>1</v>
      </c>
      <c r="N1842" s="1" t="s">
        <v>384</v>
      </c>
      <c r="O1842" s="1" t="s">
        <v>385</v>
      </c>
      <c r="P1842" s="1">
        <v>0</v>
      </c>
      <c r="Q1842" s="8">
        <v>11095328</v>
      </c>
      <c r="R1842" s="8">
        <v>538065</v>
      </c>
      <c r="S1842" s="8">
        <v>2867905</v>
      </c>
      <c r="T1842" s="8" t="s">
        <v>386</v>
      </c>
      <c r="U1842" s="9">
        <f>IF(R1842&gt;0,Q1842/R1842,"")</f>
        <v>20.620794885376302</v>
      </c>
      <c r="V1842" s="10">
        <f>SUMIFS(fct_world_monthly!$J$2:$J$361,fct_world_monthly!$C$2:$C$361,C1842,fct_world_monthly!$F$2:$F$361,F1842)</f>
        <v>112607348</v>
      </c>
      <c r="W1842" s="11">
        <f>IF(V1842&gt;0,Q1842/V1842,"")</f>
        <v>9.853111894616326E-2</v>
      </c>
      <c r="X1842" s="1" t="s">
        <v>232</v>
      </c>
      <c r="Y1842" s="1" t="s">
        <v>166</v>
      </c>
      <c r="Z1842" s="19">
        <f>IF(U1842="","",SUMIFS(Unit_Value_Review_QC!$K$10:$K$53,Unit_Value_Review_QC!$I$10:$I$53,"PARTNER|"&amp;F1842&amp;"|"&amp;I1842))</f>
        <v>20.461444760337919</v>
      </c>
      <c r="AA1842" s="20">
        <f>IFERROR(U1842/Z1842,"")</f>
        <v>1.0077878237292053</v>
      </c>
      <c r="AB1842" s="4" t="str">
        <f>IF(OR(N1842&lt;&gt;"REPORTED",U1842=""),"NOT_APPLICABLE",IF(OR(AA1842&lt;Unit_Value_Review_QC!$I$6,AA1842&gt;Unit_Value_Review_QC!$I$5),"REVIEW","WITHIN_BAND"))</f>
        <v>WITHIN_BAND</v>
      </c>
    </row>
    <row r="1843" spans="1:28">
      <c r="A1843" s="1" t="s">
        <v>2229</v>
      </c>
      <c r="B1843" s="6">
        <v>44866</v>
      </c>
      <c r="C1843" s="1">
        <v>202211</v>
      </c>
      <c r="D1843" s="1">
        <v>2022</v>
      </c>
      <c r="E1843" s="1">
        <v>11</v>
      </c>
      <c r="F1843" s="4" t="s">
        <v>256</v>
      </c>
      <c r="G1843" s="4" t="s">
        <v>258</v>
      </c>
      <c r="H1843" s="1">
        <v>204</v>
      </c>
      <c r="I1843" s="4" t="s">
        <v>301</v>
      </c>
      <c r="J1843" s="1" t="s">
        <v>302</v>
      </c>
      <c r="K1843" s="1" t="s">
        <v>383</v>
      </c>
      <c r="L1843" s="1">
        <v>3</v>
      </c>
      <c r="M1843" s="1">
        <v>1</v>
      </c>
      <c r="N1843" s="1" t="s">
        <v>384</v>
      </c>
      <c r="O1843" s="1" t="s">
        <v>385</v>
      </c>
      <c r="P1843" s="1">
        <v>0</v>
      </c>
      <c r="Q1843" s="8">
        <v>1361161</v>
      </c>
      <c r="R1843" s="8">
        <v>197368</v>
      </c>
      <c r="S1843" s="8">
        <v>1374381</v>
      </c>
      <c r="T1843" s="8" t="s">
        <v>386</v>
      </c>
      <c r="U1843" s="9">
        <f>IF(R1843&gt;0,Q1843/R1843,"")</f>
        <v>6.8965637793360628</v>
      </c>
      <c r="V1843" s="10">
        <f>SUMIFS(fct_world_monthly!$J$2:$J$361,fct_world_monthly!$C$2:$C$361,C1843,fct_world_monthly!$F$2:$F$361,F1843)</f>
        <v>112607348</v>
      </c>
      <c r="W1843" s="11">
        <f>IF(V1843&gt;0,Q1843/V1843,"")</f>
        <v>1.2087674775894732E-2</v>
      </c>
      <c r="X1843" s="1" t="s">
        <v>232</v>
      </c>
      <c r="Y1843" s="1" t="s">
        <v>166</v>
      </c>
      <c r="Z1843" s="19">
        <f>IF(U1843="","",SUMIFS(Unit_Value_Review_QC!$K$10:$K$53,Unit_Value_Review_QC!$I$10:$I$53,"PARTNER|"&amp;F1843&amp;"|"&amp;I1843))</f>
        <v>7.8392981154747989</v>
      </c>
      <c r="AA1843" s="20">
        <f>IFERROR(U1843/Z1843,"")</f>
        <v>0.87974250726888725</v>
      </c>
      <c r="AB1843" s="4" t="str">
        <f>IF(OR(N1843&lt;&gt;"REPORTED",U1843=""),"NOT_APPLICABLE",IF(OR(AA1843&lt;Unit_Value_Review_QC!$I$6,AA1843&gt;Unit_Value_Review_QC!$I$5),"REVIEW","WITHIN_BAND"))</f>
        <v>WITHIN_BAND</v>
      </c>
    </row>
    <row r="1844" spans="1:28">
      <c r="A1844" s="1" t="s">
        <v>2230</v>
      </c>
      <c r="B1844" s="6">
        <v>44866</v>
      </c>
      <c r="C1844" s="1">
        <v>202211</v>
      </c>
      <c r="D1844" s="1">
        <v>2022</v>
      </c>
      <c r="E1844" s="1">
        <v>11</v>
      </c>
      <c r="F1844" s="4" t="s">
        <v>256</v>
      </c>
      <c r="G1844" s="4" t="s">
        <v>258</v>
      </c>
      <c r="H1844" s="1">
        <v>662</v>
      </c>
      <c r="I1844" s="4" t="s">
        <v>304</v>
      </c>
      <c r="J1844" s="1" t="s">
        <v>305</v>
      </c>
      <c r="K1844" s="1" t="s">
        <v>383</v>
      </c>
      <c r="L1844" s="1">
        <v>3</v>
      </c>
      <c r="M1844" s="1">
        <v>1</v>
      </c>
      <c r="N1844" s="1" t="s">
        <v>384</v>
      </c>
      <c r="O1844" s="1" t="s">
        <v>385</v>
      </c>
      <c r="P1844" s="1">
        <v>0</v>
      </c>
      <c r="Q1844" s="8">
        <v>2720818</v>
      </c>
      <c r="R1844" s="8">
        <v>264307</v>
      </c>
      <c r="S1844" s="8">
        <v>1090568</v>
      </c>
      <c r="T1844" s="8" t="s">
        <v>386</v>
      </c>
      <c r="U1844" s="9">
        <f>IF(R1844&gt;0,Q1844/R1844,"")</f>
        <v>10.294157929982937</v>
      </c>
      <c r="V1844" s="10">
        <f>SUMIFS(fct_world_monthly!$J$2:$J$361,fct_world_monthly!$C$2:$C$361,C1844,fct_world_monthly!$F$2:$F$361,F1844)</f>
        <v>112607348</v>
      </c>
      <c r="W1844" s="11">
        <f>IF(V1844&gt;0,Q1844/V1844,"")</f>
        <v>2.4161993407392918E-2</v>
      </c>
      <c r="X1844" s="1" t="s">
        <v>232</v>
      </c>
      <c r="Y1844" s="1" t="s">
        <v>166</v>
      </c>
      <c r="Z1844" s="19">
        <f>IF(U1844="","",SUMIFS(Unit_Value_Review_QC!$K$10:$K$53,Unit_Value_Review_QC!$I$10:$I$53,"PARTNER|"&amp;F1844&amp;"|"&amp;I1844))</f>
        <v>10.235891461787936</v>
      </c>
      <c r="AA1844" s="20">
        <f>IFERROR(U1844/Z1844,"")</f>
        <v>1.0056923687020831</v>
      </c>
      <c r="AB1844" s="4" t="str">
        <f>IF(OR(N1844&lt;&gt;"REPORTED",U1844=""),"NOT_APPLICABLE",IF(OR(AA1844&lt;Unit_Value_Review_QC!$I$6,AA1844&gt;Unit_Value_Review_QC!$I$5),"REVIEW","WITHIN_BAND"))</f>
        <v>WITHIN_BAND</v>
      </c>
    </row>
    <row r="1845" spans="1:28">
      <c r="A1845" s="1" t="s">
        <v>2231</v>
      </c>
      <c r="B1845" s="6">
        <v>44866</v>
      </c>
      <c r="C1845" s="1">
        <v>202211</v>
      </c>
      <c r="D1845" s="1">
        <v>2022</v>
      </c>
      <c r="E1845" s="1">
        <v>11</v>
      </c>
      <c r="F1845" s="4" t="s">
        <v>256</v>
      </c>
      <c r="G1845" s="4" t="s">
        <v>258</v>
      </c>
      <c r="H1845" s="1">
        <v>664</v>
      </c>
      <c r="I1845" s="4" t="s">
        <v>307</v>
      </c>
      <c r="J1845" s="1" t="s">
        <v>308</v>
      </c>
      <c r="K1845" s="1" t="s">
        <v>383</v>
      </c>
      <c r="L1845" s="1">
        <v>3</v>
      </c>
      <c r="M1845" s="1">
        <v>1</v>
      </c>
      <c r="N1845" s="1" t="s">
        <v>384</v>
      </c>
      <c r="O1845" s="1" t="s">
        <v>385</v>
      </c>
      <c r="P1845" s="1">
        <v>0</v>
      </c>
      <c r="Q1845" s="8">
        <v>7810109</v>
      </c>
      <c r="R1845" s="8">
        <v>496540</v>
      </c>
      <c r="S1845" s="8">
        <v>3035490</v>
      </c>
      <c r="T1845" s="8" t="s">
        <v>386</v>
      </c>
      <c r="U1845" s="9">
        <f>IF(R1845&gt;0,Q1845/R1845,"")</f>
        <v>15.729063116768035</v>
      </c>
      <c r="V1845" s="10">
        <f>SUMIFS(fct_world_monthly!$J$2:$J$361,fct_world_monthly!$C$2:$C$361,C1845,fct_world_monthly!$F$2:$F$361,F1845)</f>
        <v>112607348</v>
      </c>
      <c r="W1845" s="11">
        <f>IF(V1845&gt;0,Q1845/V1845,"")</f>
        <v>6.9357010343587877E-2</v>
      </c>
      <c r="X1845" s="1" t="s">
        <v>232</v>
      </c>
      <c r="Y1845" s="1" t="s">
        <v>166</v>
      </c>
      <c r="Z1845" s="19">
        <f>IF(U1845="","",SUMIFS(Unit_Value_Review_QC!$K$10:$K$53,Unit_Value_Review_QC!$I$10:$I$53,"PARTNER|"&amp;F1845&amp;"|"&amp;I1845))</f>
        <v>13.594059812928137</v>
      </c>
      <c r="AA1845" s="20">
        <f>IFERROR(U1845/Z1845,"")</f>
        <v>1.1570541349104173</v>
      </c>
      <c r="AB1845" s="4" t="str">
        <f>IF(OR(N1845&lt;&gt;"REPORTED",U1845=""),"NOT_APPLICABLE",IF(OR(AA1845&lt;Unit_Value_Review_QC!$I$6,AA1845&gt;Unit_Value_Review_QC!$I$5),"REVIEW","WITHIN_BAND"))</f>
        <v>WITHIN_BAND</v>
      </c>
    </row>
    <row r="1846" spans="1:28">
      <c r="A1846" s="1" t="s">
        <v>2232</v>
      </c>
      <c r="B1846" s="6">
        <v>44866</v>
      </c>
      <c r="C1846" s="1">
        <v>202211</v>
      </c>
      <c r="D1846" s="1">
        <v>2022</v>
      </c>
      <c r="E1846" s="1">
        <v>11</v>
      </c>
      <c r="F1846" s="4" t="s">
        <v>256</v>
      </c>
      <c r="G1846" s="4" t="s">
        <v>258</v>
      </c>
      <c r="H1846" s="1">
        <v>666</v>
      </c>
      <c r="I1846" s="4" t="s">
        <v>310</v>
      </c>
      <c r="J1846" s="1" t="s">
        <v>311</v>
      </c>
      <c r="K1846" s="1" t="s">
        <v>383</v>
      </c>
      <c r="L1846" s="1">
        <v>3</v>
      </c>
      <c r="M1846" s="1">
        <v>1</v>
      </c>
      <c r="N1846" s="1" t="s">
        <v>384</v>
      </c>
      <c r="O1846" s="1" t="s">
        <v>385</v>
      </c>
      <c r="P1846" s="1">
        <v>0</v>
      </c>
      <c r="Q1846" s="8">
        <v>41494681</v>
      </c>
      <c r="R1846" s="8">
        <v>3181218</v>
      </c>
      <c r="S1846" s="8">
        <v>18378048</v>
      </c>
      <c r="T1846" s="8" t="s">
        <v>386</v>
      </c>
      <c r="U1846" s="9">
        <f>IF(R1846&gt;0,Q1846/R1846,"")</f>
        <v>13.043645861427919</v>
      </c>
      <c r="V1846" s="10">
        <f>SUMIFS(fct_world_monthly!$J$2:$J$361,fct_world_monthly!$C$2:$C$361,C1846,fct_world_monthly!$F$2:$F$361,F1846)</f>
        <v>112607348</v>
      </c>
      <c r="W1846" s="11">
        <f>IF(V1846&gt;0,Q1846/V1846,"")</f>
        <v>0.36848999409878652</v>
      </c>
      <c r="X1846" s="1" t="s">
        <v>232</v>
      </c>
      <c r="Y1846" s="1" t="s">
        <v>166</v>
      </c>
      <c r="Z1846" s="19">
        <f>IF(U1846="","",SUMIFS(Unit_Value_Review_QC!$K$10:$K$53,Unit_Value_Review_QC!$I$10:$I$53,"PARTNER|"&amp;F1846&amp;"|"&amp;I1846))</f>
        <v>10.323147527272614</v>
      </c>
      <c r="AA1846" s="20">
        <f>IFERROR(U1846/Z1846,"")</f>
        <v>1.2635338037132617</v>
      </c>
      <c r="AB1846" s="4" t="str">
        <f>IF(OR(N1846&lt;&gt;"REPORTED",U1846=""),"NOT_APPLICABLE",IF(OR(AA1846&lt;Unit_Value_Review_QC!$I$6,AA1846&gt;Unit_Value_Review_QC!$I$5),"REVIEW","WITHIN_BAND"))</f>
        <v>WITHIN_BAND</v>
      </c>
    </row>
    <row r="1847" spans="1:28">
      <c r="A1847" s="1" t="s">
        <v>2233</v>
      </c>
      <c r="B1847" s="6">
        <v>44866</v>
      </c>
      <c r="C1847" s="1">
        <v>202211</v>
      </c>
      <c r="D1847" s="1">
        <v>2022</v>
      </c>
      <c r="E1847" s="1">
        <v>11</v>
      </c>
      <c r="F1847" s="4" t="s">
        <v>256</v>
      </c>
      <c r="G1847" s="4" t="s">
        <v>258</v>
      </c>
      <c r="H1847" s="1">
        <v>669</v>
      </c>
      <c r="I1847" s="4" t="s">
        <v>313</v>
      </c>
      <c r="J1847" s="1" t="s">
        <v>314</v>
      </c>
      <c r="K1847" s="1" t="s">
        <v>383</v>
      </c>
      <c r="L1847" s="1">
        <v>3</v>
      </c>
      <c r="M1847" s="1">
        <v>1</v>
      </c>
      <c r="N1847" s="1" t="s">
        <v>384</v>
      </c>
      <c r="O1847" s="1" t="s">
        <v>385</v>
      </c>
      <c r="P1847" s="1">
        <v>0</v>
      </c>
      <c r="Q1847" s="8">
        <v>1579306</v>
      </c>
      <c r="R1847" s="8">
        <v>95789</v>
      </c>
      <c r="S1847" s="8">
        <v>694069</v>
      </c>
      <c r="T1847" s="8" t="s">
        <v>386</v>
      </c>
      <c r="U1847" s="9">
        <f>IF(R1847&gt;0,Q1847/R1847,"")</f>
        <v>16.48734197037238</v>
      </c>
      <c r="V1847" s="10">
        <f>SUMIFS(fct_world_monthly!$J$2:$J$361,fct_world_monthly!$C$2:$C$361,C1847,fct_world_monthly!$F$2:$F$361,F1847)</f>
        <v>112607348</v>
      </c>
      <c r="W1847" s="11">
        <f>IF(V1847&gt;0,Q1847/V1847,"")</f>
        <v>1.4024892940378989E-2</v>
      </c>
      <c r="X1847" s="1" t="s">
        <v>232</v>
      </c>
      <c r="Y1847" s="1" t="s">
        <v>166</v>
      </c>
      <c r="Z1847" s="19">
        <f>IF(U1847="","",SUMIFS(Unit_Value_Review_QC!$K$10:$K$53,Unit_Value_Review_QC!$I$10:$I$53,"PARTNER|"&amp;F1847&amp;"|"&amp;I1847))</f>
        <v>13.552232139720488</v>
      </c>
      <c r="AA1847" s="20">
        <f>IFERROR(U1847/Z1847,"")</f>
        <v>1.216577594037024</v>
      </c>
      <c r="AB1847" s="4" t="str">
        <f>IF(OR(N1847&lt;&gt;"REPORTED",U1847=""),"NOT_APPLICABLE",IF(OR(AA1847&lt;Unit_Value_Review_QC!$I$6,AA1847&gt;Unit_Value_Review_QC!$I$5),"REVIEW","WITHIN_BAND"))</f>
        <v>WITHIN_BAND</v>
      </c>
    </row>
    <row r="1848" spans="1:28">
      <c r="A1848" s="1" t="s">
        <v>2234</v>
      </c>
      <c r="B1848" s="6">
        <v>44866</v>
      </c>
      <c r="C1848" s="1">
        <v>202211</v>
      </c>
      <c r="D1848" s="1">
        <v>2022</v>
      </c>
      <c r="E1848" s="1">
        <v>11</v>
      </c>
      <c r="F1848" s="4" t="s">
        <v>256</v>
      </c>
      <c r="G1848" s="4" t="s">
        <v>258</v>
      </c>
      <c r="H1848" s="1">
        <v>676</v>
      </c>
      <c r="I1848" s="4" t="s">
        <v>316</v>
      </c>
      <c r="J1848" s="1" t="s">
        <v>317</v>
      </c>
      <c r="K1848" s="1" t="s">
        <v>383</v>
      </c>
      <c r="L1848" s="1">
        <v>3</v>
      </c>
      <c r="M1848" s="1">
        <v>1</v>
      </c>
      <c r="N1848" s="1" t="s">
        <v>384</v>
      </c>
      <c r="O1848" s="1" t="s">
        <v>385</v>
      </c>
      <c r="P1848" s="1">
        <v>0</v>
      </c>
      <c r="Q1848" s="8">
        <v>122444</v>
      </c>
      <c r="R1848" s="8">
        <v>5550</v>
      </c>
      <c r="S1848" s="8">
        <v>32298</v>
      </c>
      <c r="T1848" s="8" t="s">
        <v>386</v>
      </c>
      <c r="U1848" s="9">
        <f>IF(R1848&gt;0,Q1848/R1848,"")</f>
        <v>22.061981981981983</v>
      </c>
      <c r="V1848" s="10">
        <f>SUMIFS(fct_world_monthly!$J$2:$J$361,fct_world_monthly!$C$2:$C$361,C1848,fct_world_monthly!$F$2:$F$361,F1848)</f>
        <v>112607348</v>
      </c>
      <c r="W1848" s="11">
        <f>IF(V1848&gt;0,Q1848/V1848,"")</f>
        <v>1.0873535535176621E-3</v>
      </c>
      <c r="X1848" s="1" t="s">
        <v>232</v>
      </c>
      <c r="Y1848" s="1" t="s">
        <v>166</v>
      </c>
      <c r="Z1848" s="19">
        <f>IF(U1848="","",SUMIFS(Unit_Value_Review_QC!$K$10:$K$53,Unit_Value_Review_QC!$I$10:$I$53,"PARTNER|"&amp;F1848&amp;"|"&amp;I1848))</f>
        <v>16.294942108470444</v>
      </c>
      <c r="AA1848" s="20">
        <f>IFERROR(U1848/Z1848,"")</f>
        <v>1.3539159473609736</v>
      </c>
      <c r="AB1848" s="4" t="str">
        <f>IF(OR(N1848&lt;&gt;"REPORTED",U1848=""),"NOT_APPLICABLE",IF(OR(AA1848&lt;Unit_Value_Review_QC!$I$6,AA1848&gt;Unit_Value_Review_QC!$I$5),"REVIEW","WITHIN_BAND"))</f>
        <v>WITHIN_BAND</v>
      </c>
    </row>
    <row r="1849" spans="1:28">
      <c r="A1849" s="1" t="s">
        <v>2235</v>
      </c>
      <c r="B1849" s="6">
        <v>44866</v>
      </c>
      <c r="C1849" s="1">
        <v>202211</v>
      </c>
      <c r="D1849" s="1">
        <v>2022</v>
      </c>
      <c r="E1849" s="1">
        <v>11</v>
      </c>
      <c r="F1849" s="4" t="s">
        <v>256</v>
      </c>
      <c r="G1849" s="4" t="s">
        <v>258</v>
      </c>
      <c r="H1849" s="1">
        <v>690</v>
      </c>
      <c r="I1849" s="4" t="s">
        <v>319</v>
      </c>
      <c r="J1849" s="1" t="s">
        <v>320</v>
      </c>
      <c r="K1849" s="1" t="s">
        <v>383</v>
      </c>
      <c r="L1849" s="1">
        <v>3</v>
      </c>
      <c r="M1849" s="1">
        <v>1</v>
      </c>
      <c r="N1849" s="1" t="s">
        <v>384</v>
      </c>
      <c r="O1849" s="1" t="s">
        <v>385</v>
      </c>
      <c r="P1849" s="1">
        <v>0</v>
      </c>
      <c r="Q1849" s="8">
        <v>1418395</v>
      </c>
      <c r="R1849" s="8">
        <v>52309</v>
      </c>
      <c r="S1849" s="8">
        <v>200972</v>
      </c>
      <c r="T1849" s="8" t="s">
        <v>386</v>
      </c>
      <c r="U1849" s="9">
        <f>IF(R1849&gt;0,Q1849/R1849,"")</f>
        <v>27.115697107572309</v>
      </c>
      <c r="V1849" s="10">
        <f>SUMIFS(fct_world_monthly!$J$2:$J$361,fct_world_monthly!$C$2:$C$361,C1849,fct_world_monthly!$F$2:$F$361,F1849)</f>
        <v>112607348</v>
      </c>
      <c r="W1849" s="11">
        <f>IF(V1849&gt;0,Q1849/V1849,"")</f>
        <v>1.2595936457006341E-2</v>
      </c>
      <c r="X1849" s="1" t="s">
        <v>232</v>
      </c>
      <c r="Y1849" s="1" t="s">
        <v>166</v>
      </c>
      <c r="Z1849" s="19">
        <f>IF(U1849="","",SUMIFS(Unit_Value_Review_QC!$K$10:$K$53,Unit_Value_Review_QC!$I$10:$I$53,"PARTNER|"&amp;F1849&amp;"|"&amp;I1849))</f>
        <v>21.029827109089425</v>
      </c>
      <c r="AA1849" s="20">
        <f>IFERROR(U1849/Z1849,"")</f>
        <v>1.2893922982301873</v>
      </c>
      <c r="AB1849" s="4" t="str">
        <f>IF(OR(N1849&lt;&gt;"REPORTED",U1849=""),"NOT_APPLICABLE",IF(OR(AA1849&lt;Unit_Value_Review_QC!$I$6,AA1849&gt;Unit_Value_Review_QC!$I$5),"REVIEW","WITHIN_BAND"))</f>
        <v>WITHIN_BAND</v>
      </c>
    </row>
    <row r="1850" spans="1:28">
      <c r="A1850" s="1" t="s">
        <v>2236</v>
      </c>
      <c r="B1850" s="6">
        <v>44866</v>
      </c>
      <c r="C1850" s="1">
        <v>202211</v>
      </c>
      <c r="D1850" s="1">
        <v>2022</v>
      </c>
      <c r="E1850" s="1">
        <v>11</v>
      </c>
      <c r="F1850" s="4" t="s">
        <v>256</v>
      </c>
      <c r="G1850" s="4" t="s">
        <v>258</v>
      </c>
      <c r="H1850" s="1">
        <v>696</v>
      </c>
      <c r="I1850" s="4" t="s">
        <v>322</v>
      </c>
      <c r="J1850" s="1" t="s">
        <v>323</v>
      </c>
      <c r="K1850" s="1" t="s">
        <v>383</v>
      </c>
      <c r="L1850" s="1">
        <v>3</v>
      </c>
      <c r="M1850" s="1">
        <v>1</v>
      </c>
      <c r="N1850" s="1" t="s">
        <v>384</v>
      </c>
      <c r="O1850" s="1" t="s">
        <v>385</v>
      </c>
      <c r="P1850" s="1">
        <v>0</v>
      </c>
      <c r="Q1850" s="8">
        <v>700280</v>
      </c>
      <c r="R1850" s="8">
        <v>28448</v>
      </c>
      <c r="S1850" s="8">
        <v>147068</v>
      </c>
      <c r="T1850" s="8" t="s">
        <v>386</v>
      </c>
      <c r="U1850" s="9">
        <f>IF(R1850&gt;0,Q1850/R1850,"")</f>
        <v>24.616141732283463</v>
      </c>
      <c r="V1850" s="10">
        <f>SUMIFS(fct_world_monthly!$J$2:$J$361,fct_world_monthly!$C$2:$C$361,C1850,fct_world_monthly!$F$2:$F$361,F1850)</f>
        <v>112607348</v>
      </c>
      <c r="W1850" s="11">
        <f>IF(V1850&gt;0,Q1850/V1850,"")</f>
        <v>6.21877712633815E-3</v>
      </c>
      <c r="X1850" s="1" t="s">
        <v>232</v>
      </c>
      <c r="Y1850" s="1" t="s">
        <v>166</v>
      </c>
      <c r="Z1850" s="19">
        <f>IF(U1850="","",SUMIFS(Unit_Value_Review_QC!$K$10:$K$53,Unit_Value_Review_QC!$I$10:$I$53,"PARTNER|"&amp;F1850&amp;"|"&amp;I1850))</f>
        <v>18.09118149032647</v>
      </c>
      <c r="AA1850" s="20">
        <f>IFERROR(U1850/Z1850,"")</f>
        <v>1.3606707635676505</v>
      </c>
      <c r="AB1850" s="4" t="str">
        <f>IF(OR(N1850&lt;&gt;"REPORTED",U1850=""),"NOT_APPLICABLE",IF(OR(AA1850&lt;Unit_Value_Review_QC!$I$6,AA1850&gt;Unit_Value_Review_QC!$I$5),"REVIEW","WITHIN_BAND"))</f>
        <v>WITHIN_BAND</v>
      </c>
    </row>
    <row r="1851" spans="1:28">
      <c r="A1851" s="1" t="s">
        <v>2237</v>
      </c>
      <c r="B1851" s="6">
        <v>44866</v>
      </c>
      <c r="C1851" s="1">
        <v>202211</v>
      </c>
      <c r="D1851" s="1">
        <v>2022</v>
      </c>
      <c r="E1851" s="1">
        <v>11</v>
      </c>
      <c r="F1851" s="4" t="s">
        <v>256</v>
      </c>
      <c r="G1851" s="4" t="s">
        <v>258</v>
      </c>
      <c r="H1851" s="1">
        <v>720</v>
      </c>
      <c r="I1851" s="4" t="s">
        <v>325</v>
      </c>
      <c r="J1851" s="1" t="s">
        <v>326</v>
      </c>
      <c r="K1851" s="1" t="s">
        <v>383</v>
      </c>
      <c r="L1851" s="1">
        <v>3</v>
      </c>
      <c r="M1851" s="1">
        <v>1</v>
      </c>
      <c r="N1851" s="1" t="s">
        <v>384</v>
      </c>
      <c r="O1851" s="1" t="s">
        <v>385</v>
      </c>
      <c r="P1851" s="1">
        <v>0</v>
      </c>
      <c r="Q1851" s="8">
        <v>4330393</v>
      </c>
      <c r="R1851" s="8">
        <v>197892</v>
      </c>
      <c r="S1851" s="8">
        <v>849252</v>
      </c>
      <c r="T1851" s="8" t="s">
        <v>386</v>
      </c>
      <c r="U1851" s="9">
        <f>IF(R1851&gt;0,Q1851/R1851,"")</f>
        <v>21.8826076849999</v>
      </c>
      <c r="V1851" s="10">
        <f>SUMIFS(fct_world_monthly!$J$2:$J$361,fct_world_monthly!$C$2:$C$361,C1851,fct_world_monthly!$F$2:$F$361,F1851)</f>
        <v>112607348</v>
      </c>
      <c r="W1851" s="11">
        <f>IF(V1851&gt;0,Q1851/V1851,"")</f>
        <v>3.8455687634167533E-2</v>
      </c>
      <c r="X1851" s="1" t="s">
        <v>232</v>
      </c>
      <c r="Y1851" s="1" t="s">
        <v>166</v>
      </c>
      <c r="Z1851" s="19">
        <f>IF(U1851="","",SUMIFS(Unit_Value_Review_QC!$K$10:$K$53,Unit_Value_Review_QC!$I$10:$I$53,"PARTNER|"&amp;F1851&amp;"|"&amp;I1851))</f>
        <v>18.213915185849537</v>
      </c>
      <c r="AA1851" s="20">
        <f>IFERROR(U1851/Z1851,"")</f>
        <v>1.2014225092033253</v>
      </c>
      <c r="AB1851" s="4" t="str">
        <f>IF(OR(N1851&lt;&gt;"REPORTED",U1851=""),"NOT_APPLICABLE",IF(OR(AA1851&lt;Unit_Value_Review_QC!$I$6,AA1851&gt;Unit_Value_Review_QC!$I$5),"REVIEW","WITHIN_BAND"))</f>
        <v>WITHIN_BAND</v>
      </c>
    </row>
    <row r="1852" spans="1:28">
      <c r="A1852" s="1" t="s">
        <v>2238</v>
      </c>
      <c r="B1852" s="6">
        <v>44866</v>
      </c>
      <c r="C1852" s="1">
        <v>202211</v>
      </c>
      <c r="D1852" s="1">
        <v>2022</v>
      </c>
      <c r="E1852" s="1">
        <v>11</v>
      </c>
      <c r="F1852" s="4" t="s">
        <v>265</v>
      </c>
      <c r="G1852" s="4" t="s">
        <v>266</v>
      </c>
      <c r="H1852" s="1">
        <v>52</v>
      </c>
      <c r="I1852" s="4" t="s">
        <v>296</v>
      </c>
      <c r="J1852" s="1" t="s">
        <v>297</v>
      </c>
      <c r="K1852" s="1" t="s">
        <v>383</v>
      </c>
      <c r="L1852" s="1">
        <v>3</v>
      </c>
      <c r="M1852" s="1">
        <v>1</v>
      </c>
      <c r="N1852" s="1" t="s">
        <v>384</v>
      </c>
      <c r="O1852" s="1" t="s">
        <v>385</v>
      </c>
      <c r="P1852" s="1">
        <v>0</v>
      </c>
      <c r="Q1852" s="8">
        <v>8276570</v>
      </c>
      <c r="R1852" s="8">
        <v>365677</v>
      </c>
      <c r="S1852" s="8">
        <v>1106235</v>
      </c>
      <c r="T1852" s="8" t="s">
        <v>386</v>
      </c>
      <c r="U1852" s="9">
        <f>IF(R1852&gt;0,Q1852/R1852,"")</f>
        <v>22.633553655275012</v>
      </c>
      <c r="V1852" s="10">
        <f>SUMIFS(fct_world_monthly!$J$2:$J$361,fct_world_monthly!$C$2:$C$361,C1852,fct_world_monthly!$F$2:$F$361,F1852)</f>
        <v>104618130</v>
      </c>
      <c r="W1852" s="11">
        <f>IF(V1852&gt;0,Q1852/V1852,"")</f>
        <v>7.9112195945387292E-2</v>
      </c>
      <c r="X1852" s="1" t="s">
        <v>232</v>
      </c>
      <c r="Y1852" s="1" t="s">
        <v>166</v>
      </c>
      <c r="Z1852" s="19">
        <f>IF(U1852="","",SUMIFS(Unit_Value_Review_QC!$K$10:$K$53,Unit_Value_Review_QC!$I$10:$I$53,"PARTNER|"&amp;F1852&amp;"|"&amp;I1852))</f>
        <v>19.213268245879746</v>
      </c>
      <c r="AA1852" s="20">
        <f>IFERROR(U1852/Z1852,"")</f>
        <v>1.1780168457351727</v>
      </c>
      <c r="AB1852" s="4" t="str">
        <f>IF(OR(N1852&lt;&gt;"REPORTED",U1852=""),"NOT_APPLICABLE",IF(OR(AA1852&lt;Unit_Value_Review_QC!$I$6,AA1852&gt;Unit_Value_Review_QC!$I$5),"REVIEW","WITHIN_BAND"))</f>
        <v>WITHIN_BAND</v>
      </c>
    </row>
    <row r="1853" spans="1:28">
      <c r="A1853" s="1" t="s">
        <v>2239</v>
      </c>
      <c r="B1853" s="6">
        <v>44866</v>
      </c>
      <c r="C1853" s="1">
        <v>202211</v>
      </c>
      <c r="D1853" s="1">
        <v>2022</v>
      </c>
      <c r="E1853" s="1">
        <v>11</v>
      </c>
      <c r="F1853" s="4" t="s">
        <v>265</v>
      </c>
      <c r="G1853" s="4" t="s">
        <v>266</v>
      </c>
      <c r="H1853" s="1">
        <v>204</v>
      </c>
      <c r="I1853" s="4" t="s">
        <v>301</v>
      </c>
      <c r="J1853" s="1" t="s">
        <v>302</v>
      </c>
      <c r="K1853" s="1" t="s">
        <v>383</v>
      </c>
      <c r="L1853" s="1">
        <v>3</v>
      </c>
      <c r="M1853" s="1">
        <v>1</v>
      </c>
      <c r="N1853" s="1" t="s">
        <v>384</v>
      </c>
      <c r="O1853" s="1" t="s">
        <v>385</v>
      </c>
      <c r="P1853" s="1">
        <v>0</v>
      </c>
      <c r="Q1853" s="8">
        <v>50120</v>
      </c>
      <c r="R1853" s="8">
        <v>1583</v>
      </c>
      <c r="S1853" s="8">
        <v>6572</v>
      </c>
      <c r="T1853" s="8" t="s">
        <v>386</v>
      </c>
      <c r="U1853" s="9">
        <f>IF(R1853&gt;0,Q1853/R1853,"")</f>
        <v>31.66140240050537</v>
      </c>
      <c r="V1853" s="10">
        <f>SUMIFS(fct_world_monthly!$J$2:$J$361,fct_world_monthly!$C$2:$C$361,C1853,fct_world_monthly!$F$2:$F$361,F1853)</f>
        <v>104618130</v>
      </c>
      <c r="W1853" s="11">
        <f>IF(V1853&gt;0,Q1853/V1853,"")</f>
        <v>4.7907566308057697E-4</v>
      </c>
      <c r="X1853" s="1" t="s">
        <v>232</v>
      </c>
      <c r="Y1853" s="1" t="s">
        <v>166</v>
      </c>
      <c r="Z1853" s="19">
        <f>IF(U1853="","",SUMIFS(Unit_Value_Review_QC!$K$10:$K$53,Unit_Value_Review_QC!$I$10:$I$53,"PARTNER|"&amp;F1853&amp;"|"&amp;I1853))</f>
        <v>16.024818561257973</v>
      </c>
      <c r="AA1853" s="20">
        <f>IFERROR(U1853/Z1853,"")</f>
        <v>1.9757729099692158</v>
      </c>
      <c r="AB1853" s="4" t="str">
        <f>IF(OR(N1853&lt;&gt;"REPORTED",U1853=""),"NOT_APPLICABLE",IF(OR(AA1853&lt;Unit_Value_Review_QC!$I$6,AA1853&gt;Unit_Value_Review_QC!$I$5),"REVIEW","WITHIN_BAND"))</f>
        <v>WITHIN_BAND</v>
      </c>
    </row>
    <row r="1854" spans="1:28">
      <c r="A1854" s="1" t="s">
        <v>2240</v>
      </c>
      <c r="B1854" s="6">
        <v>44866</v>
      </c>
      <c r="C1854" s="1">
        <v>202211</v>
      </c>
      <c r="D1854" s="1">
        <v>2022</v>
      </c>
      <c r="E1854" s="1">
        <v>11</v>
      </c>
      <c r="F1854" s="4" t="s">
        <v>265</v>
      </c>
      <c r="G1854" s="4" t="s">
        <v>266</v>
      </c>
      <c r="H1854" s="1">
        <v>662</v>
      </c>
      <c r="I1854" s="4" t="s">
        <v>304</v>
      </c>
      <c r="J1854" s="1" t="s">
        <v>305</v>
      </c>
      <c r="K1854" s="1" t="s">
        <v>383</v>
      </c>
      <c r="L1854" s="1">
        <v>3</v>
      </c>
      <c r="M1854" s="1">
        <v>1</v>
      </c>
      <c r="N1854" s="1" t="s">
        <v>384</v>
      </c>
      <c r="O1854" s="1" t="s">
        <v>385</v>
      </c>
      <c r="P1854" s="1">
        <v>0</v>
      </c>
      <c r="Q1854" s="8">
        <v>504539</v>
      </c>
      <c r="R1854" s="8">
        <v>43960</v>
      </c>
      <c r="S1854" s="8">
        <v>68748</v>
      </c>
      <c r="T1854" s="8" t="s">
        <v>386</v>
      </c>
      <c r="U1854" s="9">
        <f>IF(R1854&gt;0,Q1854/R1854,"")</f>
        <v>11.477229299363056</v>
      </c>
      <c r="V1854" s="10">
        <f>SUMIFS(fct_world_monthly!$J$2:$J$361,fct_world_monthly!$C$2:$C$361,C1854,fct_world_monthly!$F$2:$F$361,F1854)</f>
        <v>104618130</v>
      </c>
      <c r="W1854" s="11">
        <f>IF(V1854&gt;0,Q1854/V1854,"")</f>
        <v>4.8226727050082047E-3</v>
      </c>
      <c r="X1854" s="1" t="s">
        <v>232</v>
      </c>
      <c r="Y1854" s="1" t="s">
        <v>166</v>
      </c>
      <c r="Z1854" s="19">
        <f>IF(U1854="","",SUMIFS(Unit_Value_Review_QC!$K$10:$K$53,Unit_Value_Review_QC!$I$10:$I$53,"PARTNER|"&amp;F1854&amp;"|"&amp;I1854))</f>
        <v>13.24068828999865</v>
      </c>
      <c r="AA1854" s="20">
        <f>IFERROR(U1854/Z1854,"")</f>
        <v>0.8668151570362379</v>
      </c>
      <c r="AB1854" s="4" t="str">
        <f>IF(OR(N1854&lt;&gt;"REPORTED",U1854=""),"NOT_APPLICABLE",IF(OR(AA1854&lt;Unit_Value_Review_QC!$I$6,AA1854&gt;Unit_Value_Review_QC!$I$5),"REVIEW","WITHIN_BAND"))</f>
        <v>WITHIN_BAND</v>
      </c>
    </row>
    <row r="1855" spans="1:28">
      <c r="A1855" s="1" t="s">
        <v>2241</v>
      </c>
      <c r="B1855" s="6">
        <v>44866</v>
      </c>
      <c r="C1855" s="1">
        <v>202211</v>
      </c>
      <c r="D1855" s="1">
        <v>2022</v>
      </c>
      <c r="E1855" s="1">
        <v>11</v>
      </c>
      <c r="F1855" s="4" t="s">
        <v>265</v>
      </c>
      <c r="G1855" s="4" t="s">
        <v>266</v>
      </c>
      <c r="H1855" s="1">
        <v>664</v>
      </c>
      <c r="I1855" s="4" t="s">
        <v>307</v>
      </c>
      <c r="J1855" s="1" t="s">
        <v>308</v>
      </c>
      <c r="K1855" s="1" t="s">
        <v>383</v>
      </c>
      <c r="L1855" s="1">
        <v>3</v>
      </c>
      <c r="M1855" s="1">
        <v>1</v>
      </c>
      <c r="N1855" s="1" t="s">
        <v>384</v>
      </c>
      <c r="O1855" s="1" t="s">
        <v>385</v>
      </c>
      <c r="P1855" s="1">
        <v>0</v>
      </c>
      <c r="Q1855" s="8">
        <v>488050</v>
      </c>
      <c r="R1855" s="8">
        <v>36706</v>
      </c>
      <c r="S1855" s="8">
        <v>126937</v>
      </c>
      <c r="T1855" s="8" t="s">
        <v>386</v>
      </c>
      <c r="U1855" s="9">
        <f>IF(R1855&gt;0,Q1855/R1855,"")</f>
        <v>13.29619135836103</v>
      </c>
      <c r="V1855" s="10">
        <f>SUMIFS(fct_world_monthly!$J$2:$J$361,fct_world_monthly!$C$2:$C$361,C1855,fct_world_monthly!$F$2:$F$361,F1855)</f>
        <v>104618130</v>
      </c>
      <c r="W1855" s="11">
        <f>IF(V1855&gt;0,Q1855/V1855,"")</f>
        <v>4.6650613999695842E-3</v>
      </c>
      <c r="X1855" s="1" t="s">
        <v>232</v>
      </c>
      <c r="Y1855" s="1" t="s">
        <v>166</v>
      </c>
      <c r="Z1855" s="19">
        <f>IF(U1855="","",SUMIFS(Unit_Value_Review_QC!$K$10:$K$53,Unit_Value_Review_QC!$I$10:$I$53,"PARTNER|"&amp;F1855&amp;"|"&amp;I1855))</f>
        <v>13.033767004833301</v>
      </c>
      <c r="AA1855" s="20">
        <f>IFERROR(U1855/Z1855,"")</f>
        <v>1.0201341909388448</v>
      </c>
      <c r="AB1855" s="4" t="str">
        <f>IF(OR(N1855&lt;&gt;"REPORTED",U1855=""),"NOT_APPLICABLE",IF(OR(AA1855&lt;Unit_Value_Review_QC!$I$6,AA1855&gt;Unit_Value_Review_QC!$I$5),"REVIEW","WITHIN_BAND"))</f>
        <v>WITHIN_BAND</v>
      </c>
    </row>
    <row r="1856" spans="1:28">
      <c r="A1856" s="1" t="s">
        <v>2242</v>
      </c>
      <c r="B1856" s="6">
        <v>44866</v>
      </c>
      <c r="C1856" s="1">
        <v>202211</v>
      </c>
      <c r="D1856" s="1">
        <v>2022</v>
      </c>
      <c r="E1856" s="1">
        <v>11</v>
      </c>
      <c r="F1856" s="4" t="s">
        <v>265</v>
      </c>
      <c r="G1856" s="4" t="s">
        <v>266</v>
      </c>
      <c r="H1856" s="1">
        <v>666</v>
      </c>
      <c r="I1856" s="4" t="s">
        <v>310</v>
      </c>
      <c r="J1856" s="1" t="s">
        <v>311</v>
      </c>
      <c r="K1856" s="1" t="s">
        <v>383</v>
      </c>
      <c r="L1856" s="1">
        <v>3</v>
      </c>
      <c r="M1856" s="1">
        <v>1</v>
      </c>
      <c r="N1856" s="1" t="s">
        <v>384</v>
      </c>
      <c r="O1856" s="1" t="s">
        <v>385</v>
      </c>
      <c r="P1856" s="1">
        <v>0</v>
      </c>
      <c r="Q1856" s="8">
        <v>21997513</v>
      </c>
      <c r="R1856" s="8">
        <v>1341662</v>
      </c>
      <c r="S1856" s="8">
        <v>3805070</v>
      </c>
      <c r="T1856" s="8" t="s">
        <v>386</v>
      </c>
      <c r="U1856" s="9">
        <f>IF(R1856&gt;0,Q1856/R1856,"")</f>
        <v>16.395718891941488</v>
      </c>
      <c r="V1856" s="10">
        <f>SUMIFS(fct_world_monthly!$J$2:$J$361,fct_world_monthly!$C$2:$C$361,C1856,fct_world_monthly!$F$2:$F$361,F1856)</f>
        <v>104618130</v>
      </c>
      <c r="W1856" s="11">
        <f>IF(V1856&gt;0,Q1856/V1856,"")</f>
        <v>0.21026482694729873</v>
      </c>
      <c r="X1856" s="1" t="s">
        <v>232</v>
      </c>
      <c r="Y1856" s="1" t="s">
        <v>166</v>
      </c>
      <c r="Z1856" s="19">
        <f>IF(U1856="","",SUMIFS(Unit_Value_Review_QC!$K$10:$K$53,Unit_Value_Review_QC!$I$10:$I$53,"PARTNER|"&amp;F1856&amp;"|"&amp;I1856))</f>
        <v>12.503788450831344</v>
      </c>
      <c r="AA1856" s="20">
        <f>IFERROR(U1856/Z1856,"")</f>
        <v>1.3112600998021029</v>
      </c>
      <c r="AB1856" s="4" t="str">
        <f>IF(OR(N1856&lt;&gt;"REPORTED",U1856=""),"NOT_APPLICABLE",IF(OR(AA1856&lt;Unit_Value_Review_QC!$I$6,AA1856&gt;Unit_Value_Review_QC!$I$5),"REVIEW","WITHIN_BAND"))</f>
        <v>WITHIN_BAND</v>
      </c>
    </row>
    <row r="1857" spans="1:28">
      <c r="A1857" s="1" t="s">
        <v>2243</v>
      </c>
      <c r="B1857" s="6">
        <v>44866</v>
      </c>
      <c r="C1857" s="1">
        <v>202211</v>
      </c>
      <c r="D1857" s="1">
        <v>2022</v>
      </c>
      <c r="E1857" s="1">
        <v>11</v>
      </c>
      <c r="F1857" s="4" t="s">
        <v>265</v>
      </c>
      <c r="G1857" s="4" t="s">
        <v>266</v>
      </c>
      <c r="H1857" s="1">
        <v>669</v>
      </c>
      <c r="I1857" s="4" t="s">
        <v>313</v>
      </c>
      <c r="J1857" s="1" t="s">
        <v>314</v>
      </c>
      <c r="K1857" s="1" t="s">
        <v>383</v>
      </c>
      <c r="L1857" s="1">
        <v>3</v>
      </c>
      <c r="M1857" s="1">
        <v>1</v>
      </c>
      <c r="N1857" s="1" t="s">
        <v>384</v>
      </c>
      <c r="O1857" s="1" t="s">
        <v>385</v>
      </c>
      <c r="P1857" s="1">
        <v>0</v>
      </c>
      <c r="Q1857" s="8">
        <v>587613</v>
      </c>
      <c r="R1857" s="8">
        <v>36777</v>
      </c>
      <c r="S1857" s="8">
        <v>57434</v>
      </c>
      <c r="T1857" s="8" t="s">
        <v>386</v>
      </c>
      <c r="U1857" s="9">
        <f>IF(R1857&gt;0,Q1857/R1857,"")</f>
        <v>15.977730646871686</v>
      </c>
      <c r="V1857" s="10">
        <f>SUMIFS(fct_world_monthly!$J$2:$J$361,fct_world_monthly!$C$2:$C$361,C1857,fct_world_monthly!$F$2:$F$361,F1857)</f>
        <v>104618130</v>
      </c>
      <c r="W1857" s="11">
        <f>IF(V1857&gt;0,Q1857/V1857,"")</f>
        <v>5.6167415724215292E-3</v>
      </c>
      <c r="X1857" s="1" t="s">
        <v>232</v>
      </c>
      <c r="Y1857" s="1" t="s">
        <v>166</v>
      </c>
      <c r="Z1857" s="19">
        <f>IF(U1857="","",SUMIFS(Unit_Value_Review_QC!$K$10:$K$53,Unit_Value_Review_QC!$I$10:$I$53,"PARTNER|"&amp;F1857&amp;"|"&amp;I1857))</f>
        <v>16.58404384448577</v>
      </c>
      <c r="AA1857" s="20">
        <f>IFERROR(U1857/Z1857,"")</f>
        <v>0.96343996655461783</v>
      </c>
      <c r="AB1857" s="4" t="str">
        <f>IF(OR(N1857&lt;&gt;"REPORTED",U1857=""),"NOT_APPLICABLE",IF(OR(AA1857&lt;Unit_Value_Review_QC!$I$6,AA1857&gt;Unit_Value_Review_QC!$I$5),"REVIEW","WITHIN_BAND"))</f>
        <v>WITHIN_BAND</v>
      </c>
    </row>
    <row r="1858" spans="1:28">
      <c r="A1858" s="1" t="s">
        <v>2244</v>
      </c>
      <c r="B1858" s="6">
        <v>44866</v>
      </c>
      <c r="C1858" s="1">
        <v>202211</v>
      </c>
      <c r="D1858" s="1">
        <v>2022</v>
      </c>
      <c r="E1858" s="1">
        <v>11</v>
      </c>
      <c r="F1858" s="4" t="s">
        <v>265</v>
      </c>
      <c r="G1858" s="4" t="s">
        <v>266</v>
      </c>
      <c r="H1858" s="1">
        <v>676</v>
      </c>
      <c r="I1858" s="4" t="s">
        <v>316</v>
      </c>
      <c r="J1858" s="1" t="s">
        <v>317</v>
      </c>
      <c r="K1858" s="1" t="s">
        <v>383</v>
      </c>
      <c r="L1858" s="1">
        <v>3</v>
      </c>
      <c r="M1858" s="1">
        <v>1</v>
      </c>
      <c r="N1858" s="1" t="s">
        <v>384</v>
      </c>
      <c r="O1858" s="1" t="s">
        <v>385</v>
      </c>
      <c r="P1858" s="1">
        <v>0</v>
      </c>
      <c r="Q1858" s="8">
        <v>5802825</v>
      </c>
      <c r="R1858" s="8">
        <v>549539</v>
      </c>
      <c r="S1858" s="8">
        <v>1344492</v>
      </c>
      <c r="T1858" s="8" t="s">
        <v>386</v>
      </c>
      <c r="U1858" s="9">
        <f>IF(R1858&gt;0,Q1858/R1858,"")</f>
        <v>10.559441641084618</v>
      </c>
      <c r="V1858" s="10">
        <f>SUMIFS(fct_world_monthly!$J$2:$J$361,fct_world_monthly!$C$2:$C$361,C1858,fct_world_monthly!$F$2:$F$361,F1858)</f>
        <v>104618130</v>
      </c>
      <c r="W1858" s="11">
        <f>IF(V1858&gt;0,Q1858/V1858,"")</f>
        <v>5.5466724553382862E-2</v>
      </c>
      <c r="X1858" s="1" t="s">
        <v>232</v>
      </c>
      <c r="Y1858" s="1" t="s">
        <v>166</v>
      </c>
      <c r="Z1858" s="19">
        <f>IF(U1858="","",SUMIFS(Unit_Value_Review_QC!$K$10:$K$53,Unit_Value_Review_QC!$I$10:$I$53,"PARTNER|"&amp;F1858&amp;"|"&amp;I1858))</f>
        <v>12.705450477595873</v>
      </c>
      <c r="AA1858" s="20">
        <f>IFERROR(U1858/Z1858,"")</f>
        <v>0.83109541528689479</v>
      </c>
      <c r="AB1858" s="4" t="str">
        <f>IF(OR(N1858&lt;&gt;"REPORTED",U1858=""),"NOT_APPLICABLE",IF(OR(AA1858&lt;Unit_Value_Review_QC!$I$6,AA1858&gt;Unit_Value_Review_QC!$I$5),"REVIEW","WITHIN_BAND"))</f>
        <v>WITHIN_BAND</v>
      </c>
    </row>
    <row r="1859" spans="1:28">
      <c r="A1859" s="1" t="s">
        <v>2245</v>
      </c>
      <c r="B1859" s="6">
        <v>44866</v>
      </c>
      <c r="C1859" s="1">
        <v>202211</v>
      </c>
      <c r="D1859" s="1">
        <v>2022</v>
      </c>
      <c r="E1859" s="1">
        <v>11</v>
      </c>
      <c r="F1859" s="4" t="s">
        <v>265</v>
      </c>
      <c r="G1859" s="4" t="s">
        <v>266</v>
      </c>
      <c r="H1859" s="1">
        <v>690</v>
      </c>
      <c r="I1859" s="4" t="s">
        <v>319</v>
      </c>
      <c r="J1859" s="1" t="s">
        <v>320</v>
      </c>
      <c r="K1859" s="1" t="s">
        <v>383</v>
      </c>
      <c r="L1859" s="1">
        <v>3</v>
      </c>
      <c r="M1859" s="1">
        <v>1</v>
      </c>
      <c r="N1859" s="1" t="s">
        <v>384</v>
      </c>
      <c r="O1859" s="1" t="s">
        <v>385</v>
      </c>
      <c r="P1859" s="1">
        <v>0</v>
      </c>
      <c r="Q1859" s="8">
        <v>911520</v>
      </c>
      <c r="R1859" s="8">
        <v>36278</v>
      </c>
      <c r="S1859" s="8">
        <v>118886</v>
      </c>
      <c r="T1859" s="8" t="s">
        <v>386</v>
      </c>
      <c r="U1859" s="9">
        <f>IF(R1859&gt;0,Q1859/R1859,"")</f>
        <v>25.125971663266995</v>
      </c>
      <c r="V1859" s="10">
        <f>SUMIFS(fct_world_monthly!$J$2:$J$361,fct_world_monthly!$C$2:$C$361,C1859,fct_world_monthly!$F$2:$F$361,F1859)</f>
        <v>104618130</v>
      </c>
      <c r="W1859" s="11">
        <f>IF(V1859&gt;0,Q1859/V1859,"")</f>
        <v>8.7128301758022247E-3</v>
      </c>
      <c r="X1859" s="1" t="s">
        <v>232</v>
      </c>
      <c r="Y1859" s="1" t="s">
        <v>166</v>
      </c>
      <c r="Z1859" s="19">
        <f>IF(U1859="","",SUMIFS(Unit_Value_Review_QC!$K$10:$K$53,Unit_Value_Review_QC!$I$10:$I$53,"PARTNER|"&amp;F1859&amp;"|"&amp;I1859))</f>
        <v>23.234221767733438</v>
      </c>
      <c r="AA1859" s="20">
        <f>IFERROR(U1859/Z1859,"")</f>
        <v>1.0814208418274085</v>
      </c>
      <c r="AB1859" s="4" t="str">
        <f>IF(OR(N1859&lt;&gt;"REPORTED",U1859=""),"NOT_APPLICABLE",IF(OR(AA1859&lt;Unit_Value_Review_QC!$I$6,AA1859&gt;Unit_Value_Review_QC!$I$5),"REVIEW","WITHIN_BAND"))</f>
        <v>WITHIN_BAND</v>
      </c>
    </row>
    <row r="1860" spans="1:28">
      <c r="A1860" s="1" t="s">
        <v>2246</v>
      </c>
      <c r="B1860" s="6">
        <v>44866</v>
      </c>
      <c r="C1860" s="1">
        <v>202211</v>
      </c>
      <c r="D1860" s="1">
        <v>2022</v>
      </c>
      <c r="E1860" s="1">
        <v>11</v>
      </c>
      <c r="F1860" s="4" t="s">
        <v>265</v>
      </c>
      <c r="G1860" s="4" t="s">
        <v>266</v>
      </c>
      <c r="H1860" s="1">
        <v>696</v>
      </c>
      <c r="I1860" s="4" t="s">
        <v>322</v>
      </c>
      <c r="J1860" s="1" t="s">
        <v>323</v>
      </c>
      <c r="K1860" s="1" t="s">
        <v>383</v>
      </c>
      <c r="L1860" s="1">
        <v>3</v>
      </c>
      <c r="M1860" s="1">
        <v>1</v>
      </c>
      <c r="N1860" s="1" t="s">
        <v>384</v>
      </c>
      <c r="O1860" s="1" t="s">
        <v>385</v>
      </c>
      <c r="P1860" s="1">
        <v>0</v>
      </c>
      <c r="Q1860" s="8">
        <v>6943654</v>
      </c>
      <c r="R1860" s="8">
        <v>469989</v>
      </c>
      <c r="S1860" s="8">
        <v>1309146</v>
      </c>
      <c r="T1860" s="8" t="s">
        <v>386</v>
      </c>
      <c r="U1860" s="9">
        <f>IF(R1860&gt;0,Q1860/R1860,"")</f>
        <v>14.774077691180006</v>
      </c>
      <c r="V1860" s="10">
        <f>SUMIFS(fct_world_monthly!$J$2:$J$361,fct_world_monthly!$C$2:$C$361,C1860,fct_world_monthly!$F$2:$F$361,F1860)</f>
        <v>104618130</v>
      </c>
      <c r="W1860" s="11">
        <f>IF(V1860&gt;0,Q1860/V1860,"")</f>
        <v>6.6371421473505596E-2</v>
      </c>
      <c r="X1860" s="1" t="s">
        <v>232</v>
      </c>
      <c r="Y1860" s="1" t="s">
        <v>166</v>
      </c>
      <c r="Z1860" s="19">
        <f>IF(U1860="","",SUMIFS(Unit_Value_Review_QC!$K$10:$K$53,Unit_Value_Review_QC!$I$10:$I$53,"PARTNER|"&amp;F1860&amp;"|"&amp;I1860))</f>
        <v>12.339390026247985</v>
      </c>
      <c r="AA1860" s="20">
        <f>IFERROR(U1860/Z1860,"")</f>
        <v>1.1973102122352097</v>
      </c>
      <c r="AB1860" s="4" t="str">
        <f>IF(OR(N1860&lt;&gt;"REPORTED",U1860=""),"NOT_APPLICABLE",IF(OR(AA1860&lt;Unit_Value_Review_QC!$I$6,AA1860&gt;Unit_Value_Review_QC!$I$5),"REVIEW","WITHIN_BAND"))</f>
        <v>WITHIN_BAND</v>
      </c>
    </row>
    <row r="1861" spans="1:28">
      <c r="A1861" s="1" t="s">
        <v>2247</v>
      </c>
      <c r="B1861" s="6">
        <v>44866</v>
      </c>
      <c r="C1861" s="1">
        <v>202211</v>
      </c>
      <c r="D1861" s="1">
        <v>2022</v>
      </c>
      <c r="E1861" s="1">
        <v>11</v>
      </c>
      <c r="F1861" s="4" t="s">
        <v>265</v>
      </c>
      <c r="G1861" s="4" t="s">
        <v>266</v>
      </c>
      <c r="H1861" s="1">
        <v>720</v>
      </c>
      <c r="I1861" s="4" t="s">
        <v>325</v>
      </c>
      <c r="J1861" s="1" t="s">
        <v>326</v>
      </c>
      <c r="K1861" s="1" t="s">
        <v>383</v>
      </c>
      <c r="L1861" s="1">
        <v>3</v>
      </c>
      <c r="M1861" s="1">
        <v>1</v>
      </c>
      <c r="N1861" s="1" t="s">
        <v>384</v>
      </c>
      <c r="O1861" s="1" t="s">
        <v>385</v>
      </c>
      <c r="P1861" s="1">
        <v>0</v>
      </c>
      <c r="Q1861" s="8">
        <v>35645916</v>
      </c>
      <c r="R1861" s="8">
        <v>2233820</v>
      </c>
      <c r="S1861" s="8">
        <v>6268296</v>
      </c>
      <c r="T1861" s="8" t="s">
        <v>386</v>
      </c>
      <c r="U1861" s="9">
        <f>IF(R1861&gt;0,Q1861/R1861,"")</f>
        <v>15.957380630489476</v>
      </c>
      <c r="V1861" s="10">
        <f>SUMIFS(fct_world_monthly!$J$2:$J$361,fct_world_monthly!$C$2:$C$361,C1861,fct_world_monthly!$F$2:$F$361,F1861)</f>
        <v>104618130</v>
      </c>
      <c r="W1861" s="11">
        <f>IF(V1861&gt;0,Q1861/V1861,"")</f>
        <v>0.34072407908648339</v>
      </c>
      <c r="X1861" s="1" t="s">
        <v>232</v>
      </c>
      <c r="Y1861" s="1" t="s">
        <v>166</v>
      </c>
      <c r="Z1861" s="19">
        <f>IF(U1861="","",SUMIFS(Unit_Value_Review_QC!$K$10:$K$53,Unit_Value_Review_QC!$I$10:$I$53,"PARTNER|"&amp;F1861&amp;"|"&amp;I1861))</f>
        <v>15.158852636173485</v>
      </c>
      <c r="AA1861" s="20">
        <f>IFERROR(U1861/Z1861,"")</f>
        <v>1.0526773373606435</v>
      </c>
      <c r="AB1861" s="4" t="str">
        <f>IF(OR(N1861&lt;&gt;"REPORTED",U1861=""),"NOT_APPLICABLE",IF(OR(AA1861&lt;Unit_Value_Review_QC!$I$6,AA1861&gt;Unit_Value_Review_QC!$I$5),"REVIEW","WITHIN_BAND"))</f>
        <v>WITHIN_BAND</v>
      </c>
    </row>
    <row r="1862" spans="1:28">
      <c r="A1862" s="1" t="s">
        <v>2248</v>
      </c>
      <c r="B1862" s="6">
        <v>44866</v>
      </c>
      <c r="C1862" s="1">
        <v>202211</v>
      </c>
      <c r="D1862" s="1">
        <v>2022</v>
      </c>
      <c r="E1862" s="1">
        <v>11</v>
      </c>
      <c r="F1862" s="4" t="s">
        <v>271</v>
      </c>
      <c r="G1862" s="4" t="s">
        <v>273</v>
      </c>
      <c r="H1862" s="1">
        <v>52</v>
      </c>
      <c r="I1862" s="4" t="s">
        <v>296</v>
      </c>
      <c r="J1862" s="1" t="s">
        <v>297</v>
      </c>
      <c r="K1862" s="1" t="s">
        <v>383</v>
      </c>
      <c r="L1862" s="1">
        <v>3</v>
      </c>
      <c r="M1862" s="1">
        <v>1</v>
      </c>
      <c r="N1862" s="1" t="s">
        <v>384</v>
      </c>
      <c r="O1862" s="1" t="s">
        <v>385</v>
      </c>
      <c r="P1862" s="1">
        <v>0</v>
      </c>
      <c r="Q1862" s="8">
        <v>2073158</v>
      </c>
      <c r="R1862" s="8">
        <v>69410</v>
      </c>
      <c r="S1862" s="8">
        <v>398999</v>
      </c>
      <c r="T1862" s="8" t="s">
        <v>386</v>
      </c>
      <c r="U1862" s="9">
        <f>IF(R1862&gt;0,Q1862/R1862,"")</f>
        <v>29.868289871776401</v>
      </c>
      <c r="V1862" s="10">
        <f>SUMIFS(fct_world_monthly!$J$2:$J$361,fct_world_monthly!$C$2:$C$361,C1862,fct_world_monthly!$F$2:$F$361,F1862)</f>
        <v>38638850</v>
      </c>
      <c r="W1862" s="11">
        <f>IF(V1862&gt;0,Q1862/V1862,"")</f>
        <v>5.3654754217581528E-2</v>
      </c>
      <c r="X1862" s="1" t="s">
        <v>232</v>
      </c>
      <c r="Y1862" s="1" t="s">
        <v>166</v>
      </c>
      <c r="Z1862" s="19">
        <f>IF(U1862="","",SUMIFS(Unit_Value_Review_QC!$K$10:$K$53,Unit_Value_Review_QC!$I$10:$I$53,"PARTNER|"&amp;F1862&amp;"|"&amp;I1862))</f>
        <v>31.867133143721738</v>
      </c>
      <c r="AA1862" s="20">
        <f>IFERROR(U1862/Z1862,"")</f>
        <v>0.9372757109046963</v>
      </c>
      <c r="AB1862" s="4" t="str">
        <f>IF(OR(N1862&lt;&gt;"REPORTED",U1862=""),"NOT_APPLICABLE",IF(OR(AA1862&lt;Unit_Value_Review_QC!$I$6,AA1862&gt;Unit_Value_Review_QC!$I$5),"REVIEW","WITHIN_BAND"))</f>
        <v>WITHIN_BAND</v>
      </c>
    </row>
    <row r="1863" spans="1:28">
      <c r="A1863" s="1" t="s">
        <v>2249</v>
      </c>
      <c r="B1863" s="6">
        <v>44866</v>
      </c>
      <c r="C1863" s="1">
        <v>202211</v>
      </c>
      <c r="D1863" s="1">
        <v>2022</v>
      </c>
      <c r="E1863" s="1">
        <v>11</v>
      </c>
      <c r="F1863" s="4" t="s">
        <v>271</v>
      </c>
      <c r="G1863" s="4" t="s">
        <v>273</v>
      </c>
      <c r="H1863" s="1">
        <v>204</v>
      </c>
      <c r="I1863" s="4" t="s">
        <v>301</v>
      </c>
      <c r="J1863" s="1" t="s">
        <v>302</v>
      </c>
      <c r="K1863" s="1" t="s">
        <v>383</v>
      </c>
      <c r="L1863" s="1">
        <v>3</v>
      </c>
      <c r="M1863" s="1">
        <v>1</v>
      </c>
      <c r="N1863" s="1" t="s">
        <v>384</v>
      </c>
      <c r="O1863" s="1" t="s">
        <v>385</v>
      </c>
      <c r="P1863" s="1">
        <v>0</v>
      </c>
      <c r="Q1863" s="8">
        <v>1093257</v>
      </c>
      <c r="R1863" s="8">
        <v>47259</v>
      </c>
      <c r="S1863" s="8">
        <v>142272</v>
      </c>
      <c r="T1863" s="8" t="s">
        <v>386</v>
      </c>
      <c r="U1863" s="9">
        <f>IF(R1863&gt;0,Q1863/R1863,"")</f>
        <v>23.133307941344505</v>
      </c>
      <c r="V1863" s="10">
        <f>SUMIFS(fct_world_monthly!$J$2:$J$361,fct_world_monthly!$C$2:$C$361,C1863,fct_world_monthly!$F$2:$F$361,F1863)</f>
        <v>38638850</v>
      </c>
      <c r="W1863" s="11">
        <f>IF(V1863&gt;0,Q1863/V1863,"")</f>
        <v>2.8294242711674907E-2</v>
      </c>
      <c r="X1863" s="1" t="s">
        <v>232</v>
      </c>
      <c r="Y1863" s="1" t="s">
        <v>166</v>
      </c>
      <c r="Z1863" s="19">
        <f>IF(U1863="","",SUMIFS(Unit_Value_Review_QC!$K$10:$K$53,Unit_Value_Review_QC!$I$10:$I$53,"PARTNER|"&amp;F1863&amp;"|"&amp;I1863))</f>
        <v>19.682231685892088</v>
      </c>
      <c r="AA1863" s="20">
        <f>IFERROR(U1863/Z1863,"")</f>
        <v>1.1753396825384437</v>
      </c>
      <c r="AB1863" s="4" t="str">
        <f>IF(OR(N1863&lt;&gt;"REPORTED",U1863=""),"NOT_APPLICABLE",IF(OR(AA1863&lt;Unit_Value_Review_QC!$I$6,AA1863&gt;Unit_Value_Review_QC!$I$5),"REVIEW","WITHIN_BAND"))</f>
        <v>WITHIN_BAND</v>
      </c>
    </row>
    <row r="1864" spans="1:28">
      <c r="A1864" s="1" t="s">
        <v>2250</v>
      </c>
      <c r="B1864" s="6">
        <v>44866</v>
      </c>
      <c r="C1864" s="1">
        <v>202211</v>
      </c>
      <c r="D1864" s="1">
        <v>2022</v>
      </c>
      <c r="E1864" s="1">
        <v>11</v>
      </c>
      <c r="F1864" s="4" t="s">
        <v>271</v>
      </c>
      <c r="G1864" s="4" t="s">
        <v>273</v>
      </c>
      <c r="H1864" s="1">
        <v>662</v>
      </c>
      <c r="I1864" s="4" t="s">
        <v>304</v>
      </c>
      <c r="J1864" s="1" t="s">
        <v>305</v>
      </c>
      <c r="K1864" s="1" t="s">
        <v>383</v>
      </c>
      <c r="L1864" s="1">
        <v>3</v>
      </c>
      <c r="M1864" s="1">
        <v>1</v>
      </c>
      <c r="N1864" s="1" t="s">
        <v>384</v>
      </c>
      <c r="O1864" s="1" t="s">
        <v>385</v>
      </c>
      <c r="P1864" s="1">
        <v>0</v>
      </c>
      <c r="Q1864" s="8">
        <v>190961</v>
      </c>
      <c r="R1864" s="8">
        <v>31527</v>
      </c>
      <c r="S1864" s="8">
        <v>21184</v>
      </c>
      <c r="T1864" s="8" t="s">
        <v>386</v>
      </c>
      <c r="U1864" s="9">
        <f>IF(R1864&gt;0,Q1864/R1864,"")</f>
        <v>6.0570622006534078</v>
      </c>
      <c r="V1864" s="10">
        <f>SUMIFS(fct_world_monthly!$J$2:$J$361,fct_world_monthly!$C$2:$C$361,C1864,fct_world_monthly!$F$2:$F$361,F1864)</f>
        <v>38638850</v>
      </c>
      <c r="W1864" s="11">
        <f>IF(V1864&gt;0,Q1864/V1864,"")</f>
        <v>4.9422019547683228E-3</v>
      </c>
      <c r="X1864" s="1" t="s">
        <v>232</v>
      </c>
      <c r="Y1864" s="1" t="s">
        <v>166</v>
      </c>
      <c r="Z1864" s="19">
        <f>IF(U1864="","",SUMIFS(Unit_Value_Review_QC!$K$10:$K$53,Unit_Value_Review_QC!$I$10:$I$53,"PARTNER|"&amp;F1864&amp;"|"&amp;I1864))</f>
        <v>19.366411423422985</v>
      </c>
      <c r="AA1864" s="20">
        <f>IFERROR(U1864/Z1864,"")</f>
        <v>0.31276120641161259</v>
      </c>
      <c r="AB1864" s="4" t="str">
        <f>IF(OR(N1864&lt;&gt;"REPORTED",U1864=""),"NOT_APPLICABLE",IF(OR(AA1864&lt;Unit_Value_Review_QC!$I$6,AA1864&gt;Unit_Value_Review_QC!$I$5),"REVIEW","WITHIN_BAND"))</f>
        <v>REVIEW</v>
      </c>
    </row>
    <row r="1865" spans="1:28">
      <c r="A1865" s="1" t="s">
        <v>2251</v>
      </c>
      <c r="B1865" s="6">
        <v>44866</v>
      </c>
      <c r="C1865" s="1">
        <v>202211</v>
      </c>
      <c r="D1865" s="1">
        <v>2022</v>
      </c>
      <c r="E1865" s="1">
        <v>11</v>
      </c>
      <c r="F1865" s="4" t="s">
        <v>271</v>
      </c>
      <c r="G1865" s="4" t="s">
        <v>273</v>
      </c>
      <c r="H1865" s="1">
        <v>664</v>
      </c>
      <c r="I1865" s="4" t="s">
        <v>307</v>
      </c>
      <c r="J1865" s="1" t="s">
        <v>308</v>
      </c>
      <c r="K1865" s="1" t="s">
        <v>383</v>
      </c>
      <c r="L1865" s="1">
        <v>3</v>
      </c>
      <c r="M1865" s="1">
        <v>1</v>
      </c>
      <c r="N1865" s="1" t="s">
        <v>384</v>
      </c>
      <c r="O1865" s="1" t="s">
        <v>385</v>
      </c>
      <c r="P1865" s="1">
        <v>0</v>
      </c>
      <c r="Q1865" s="8">
        <v>3835633</v>
      </c>
      <c r="R1865" s="8">
        <v>101831</v>
      </c>
      <c r="S1865" s="8">
        <v>315913</v>
      </c>
      <c r="T1865" s="8" t="s">
        <v>386</v>
      </c>
      <c r="U1865" s="9">
        <f>IF(R1865&gt;0,Q1865/R1865,"")</f>
        <v>37.666653573076964</v>
      </c>
      <c r="V1865" s="10">
        <f>SUMIFS(fct_world_monthly!$J$2:$J$361,fct_world_monthly!$C$2:$C$361,C1865,fct_world_monthly!$F$2:$F$361,F1865)</f>
        <v>38638850</v>
      </c>
      <c r="W1865" s="11">
        <f>IF(V1865&gt;0,Q1865/V1865,"")</f>
        <v>9.9268818818365454E-2</v>
      </c>
      <c r="X1865" s="1" t="s">
        <v>232</v>
      </c>
      <c r="Y1865" s="1" t="s">
        <v>166</v>
      </c>
      <c r="Z1865" s="19">
        <f>IF(U1865="","",SUMIFS(Unit_Value_Review_QC!$K$10:$K$53,Unit_Value_Review_QC!$I$10:$I$53,"PARTNER|"&amp;F1865&amp;"|"&amp;I1865))</f>
        <v>29.827360886039607</v>
      </c>
      <c r="AA1865" s="20">
        <f>IFERROR(U1865/Z1865,"")</f>
        <v>1.2628222026410141</v>
      </c>
      <c r="AB1865" s="4" t="str">
        <f>IF(OR(N1865&lt;&gt;"REPORTED",U1865=""),"NOT_APPLICABLE",IF(OR(AA1865&lt;Unit_Value_Review_QC!$I$6,AA1865&gt;Unit_Value_Review_QC!$I$5),"REVIEW","WITHIN_BAND"))</f>
        <v>WITHIN_BAND</v>
      </c>
    </row>
    <row r="1866" spans="1:28">
      <c r="A1866" s="1" t="s">
        <v>2252</v>
      </c>
      <c r="B1866" s="6">
        <v>44866</v>
      </c>
      <c r="C1866" s="1">
        <v>202211</v>
      </c>
      <c r="D1866" s="1">
        <v>2022</v>
      </c>
      <c r="E1866" s="1">
        <v>11</v>
      </c>
      <c r="F1866" s="4" t="s">
        <v>271</v>
      </c>
      <c r="G1866" s="4" t="s">
        <v>273</v>
      </c>
      <c r="H1866" s="1">
        <v>666</v>
      </c>
      <c r="I1866" s="4" t="s">
        <v>310</v>
      </c>
      <c r="J1866" s="1" t="s">
        <v>311</v>
      </c>
      <c r="K1866" s="1" t="s">
        <v>383</v>
      </c>
      <c r="L1866" s="1">
        <v>3</v>
      </c>
      <c r="M1866" s="1">
        <v>1</v>
      </c>
      <c r="N1866" s="1" t="s">
        <v>384</v>
      </c>
      <c r="O1866" s="1" t="s">
        <v>385</v>
      </c>
      <c r="P1866" s="1">
        <v>0</v>
      </c>
      <c r="Q1866" s="8">
        <v>1008915</v>
      </c>
      <c r="R1866" s="8">
        <v>56077</v>
      </c>
      <c r="S1866" s="8">
        <v>163211</v>
      </c>
      <c r="T1866" s="8" t="s">
        <v>386</v>
      </c>
      <c r="U1866" s="9">
        <f>IF(R1866&gt;0,Q1866/R1866,"")</f>
        <v>17.991600834566757</v>
      </c>
      <c r="V1866" s="10">
        <f>SUMIFS(fct_world_monthly!$J$2:$J$361,fct_world_monthly!$C$2:$C$361,C1866,fct_world_monthly!$F$2:$F$361,F1866)</f>
        <v>38638850</v>
      </c>
      <c r="W1866" s="11">
        <f>IF(V1866&gt;0,Q1866/V1866,"")</f>
        <v>2.6111413771372594E-2</v>
      </c>
      <c r="X1866" s="1" t="s">
        <v>232</v>
      </c>
      <c r="Y1866" s="1" t="s">
        <v>166</v>
      </c>
      <c r="Z1866" s="19">
        <f>IF(U1866="","",SUMIFS(Unit_Value_Review_QC!$K$10:$K$53,Unit_Value_Review_QC!$I$10:$I$53,"PARTNER|"&amp;F1866&amp;"|"&amp;I1866))</f>
        <v>14.86106925541052</v>
      </c>
      <c r="AA1866" s="20">
        <f>IFERROR(U1866/Z1866,"")</f>
        <v>1.2106531855382139</v>
      </c>
      <c r="AB1866" s="4" t="str">
        <f>IF(OR(N1866&lt;&gt;"REPORTED",U1866=""),"NOT_APPLICABLE",IF(OR(AA1866&lt;Unit_Value_Review_QC!$I$6,AA1866&gt;Unit_Value_Review_QC!$I$5),"REVIEW","WITHIN_BAND"))</f>
        <v>WITHIN_BAND</v>
      </c>
    </row>
    <row r="1867" spans="1:28">
      <c r="A1867" s="1" t="s">
        <v>2253</v>
      </c>
      <c r="B1867" s="6">
        <v>44866</v>
      </c>
      <c r="C1867" s="1">
        <v>202211</v>
      </c>
      <c r="D1867" s="1">
        <v>2022</v>
      </c>
      <c r="E1867" s="1">
        <v>11</v>
      </c>
      <c r="F1867" s="4" t="s">
        <v>271</v>
      </c>
      <c r="G1867" s="4" t="s">
        <v>273</v>
      </c>
      <c r="H1867" s="1">
        <v>669</v>
      </c>
      <c r="I1867" s="4" t="s">
        <v>313</v>
      </c>
      <c r="J1867" s="1" t="s">
        <v>314</v>
      </c>
      <c r="K1867" s="1" t="s">
        <v>383</v>
      </c>
      <c r="L1867" s="1">
        <v>3</v>
      </c>
      <c r="M1867" s="1">
        <v>1</v>
      </c>
      <c r="N1867" s="1" t="s">
        <v>384</v>
      </c>
      <c r="O1867" s="1" t="s">
        <v>385</v>
      </c>
      <c r="P1867" s="1">
        <v>0</v>
      </c>
      <c r="Q1867" s="8">
        <v>263390</v>
      </c>
      <c r="R1867" s="8">
        <v>12494</v>
      </c>
      <c r="S1867" s="8">
        <v>37696</v>
      </c>
      <c r="T1867" s="8" t="s">
        <v>386</v>
      </c>
      <c r="U1867" s="9">
        <f>IF(R1867&gt;0,Q1867/R1867,"")</f>
        <v>21.081319033135905</v>
      </c>
      <c r="V1867" s="10">
        <f>SUMIFS(fct_world_monthly!$J$2:$J$361,fct_world_monthly!$C$2:$C$361,C1867,fct_world_monthly!$F$2:$F$361,F1867)</f>
        <v>38638850</v>
      </c>
      <c r="W1867" s="11">
        <f>IF(V1867&gt;0,Q1867/V1867,"")</f>
        <v>6.816714265564322E-3</v>
      </c>
      <c r="X1867" s="1" t="s">
        <v>232</v>
      </c>
      <c r="Y1867" s="1" t="s">
        <v>166</v>
      </c>
      <c r="Z1867" s="19">
        <f>IF(U1867="","",SUMIFS(Unit_Value_Review_QC!$K$10:$K$53,Unit_Value_Review_QC!$I$10:$I$53,"PARTNER|"&amp;F1867&amp;"|"&amp;I1867))</f>
        <v>17.070169468034248</v>
      </c>
      <c r="AA1867" s="20">
        <f>IFERROR(U1867/Z1867,"")</f>
        <v>1.2349800669883784</v>
      </c>
      <c r="AB1867" s="4" t="str">
        <f>IF(OR(N1867&lt;&gt;"REPORTED",U1867=""),"NOT_APPLICABLE",IF(OR(AA1867&lt;Unit_Value_Review_QC!$I$6,AA1867&gt;Unit_Value_Review_QC!$I$5),"REVIEW","WITHIN_BAND"))</f>
        <v>WITHIN_BAND</v>
      </c>
    </row>
    <row r="1868" spans="1:28">
      <c r="A1868" s="1" t="s">
        <v>2254</v>
      </c>
      <c r="B1868" s="6">
        <v>44866</v>
      </c>
      <c r="C1868" s="1">
        <v>202211</v>
      </c>
      <c r="D1868" s="1">
        <v>2022</v>
      </c>
      <c r="E1868" s="1">
        <v>11</v>
      </c>
      <c r="F1868" s="4" t="s">
        <v>271</v>
      </c>
      <c r="G1868" s="4" t="s">
        <v>273</v>
      </c>
      <c r="H1868" s="1">
        <v>676</v>
      </c>
      <c r="I1868" s="4" t="s">
        <v>316</v>
      </c>
      <c r="J1868" s="1" t="s">
        <v>317</v>
      </c>
      <c r="K1868" s="1" t="s">
        <v>383</v>
      </c>
      <c r="L1868" s="1">
        <v>3</v>
      </c>
      <c r="M1868" s="1">
        <v>1</v>
      </c>
      <c r="N1868" s="1" t="s">
        <v>384</v>
      </c>
      <c r="O1868" s="1" t="s">
        <v>385</v>
      </c>
      <c r="P1868" s="1">
        <v>0</v>
      </c>
      <c r="Q1868" s="8">
        <v>680640</v>
      </c>
      <c r="R1868" s="8">
        <v>33858</v>
      </c>
      <c r="S1868" s="8">
        <v>104328</v>
      </c>
      <c r="T1868" s="8" t="s">
        <v>386</v>
      </c>
      <c r="U1868" s="9">
        <f>IF(R1868&gt;0,Q1868/R1868,"")</f>
        <v>20.102782208045365</v>
      </c>
      <c r="V1868" s="10">
        <f>SUMIFS(fct_world_monthly!$J$2:$J$361,fct_world_monthly!$C$2:$C$361,C1868,fct_world_monthly!$F$2:$F$361,F1868)</f>
        <v>38638850</v>
      </c>
      <c r="W1868" s="11">
        <f>IF(V1868&gt;0,Q1868/V1868,"")</f>
        <v>1.7615431101080908E-2</v>
      </c>
      <c r="X1868" s="1" t="s">
        <v>232</v>
      </c>
      <c r="Y1868" s="1" t="s">
        <v>166</v>
      </c>
      <c r="Z1868" s="19">
        <f>IF(U1868="","",SUMIFS(Unit_Value_Review_QC!$K$10:$K$53,Unit_Value_Review_QC!$I$10:$I$53,"PARTNER|"&amp;F1868&amp;"|"&amp;I1868))</f>
        <v>29.259592038236608</v>
      </c>
      <c r="AA1868" s="20">
        <f>IFERROR(U1868/Z1868,"")</f>
        <v>0.68704929931268111</v>
      </c>
      <c r="AB1868" s="4" t="str">
        <f>IF(OR(N1868&lt;&gt;"REPORTED",U1868=""),"NOT_APPLICABLE",IF(OR(AA1868&lt;Unit_Value_Review_QC!$I$6,AA1868&gt;Unit_Value_Review_QC!$I$5),"REVIEW","WITHIN_BAND"))</f>
        <v>WITHIN_BAND</v>
      </c>
    </row>
    <row r="1869" spans="1:28">
      <c r="A1869" s="1" t="s">
        <v>2255</v>
      </c>
      <c r="B1869" s="6">
        <v>44866</v>
      </c>
      <c r="C1869" s="1">
        <v>202211</v>
      </c>
      <c r="D1869" s="1">
        <v>2022</v>
      </c>
      <c r="E1869" s="1">
        <v>11</v>
      </c>
      <c r="F1869" s="4" t="s">
        <v>271</v>
      </c>
      <c r="G1869" s="4" t="s">
        <v>273</v>
      </c>
      <c r="H1869" s="1">
        <v>690</v>
      </c>
      <c r="I1869" s="4" t="s">
        <v>319</v>
      </c>
      <c r="J1869" s="1" t="s">
        <v>320</v>
      </c>
      <c r="K1869" s="1" t="s">
        <v>383</v>
      </c>
      <c r="L1869" s="1">
        <v>3</v>
      </c>
      <c r="M1869" s="1">
        <v>1</v>
      </c>
      <c r="N1869" s="1" t="s">
        <v>384</v>
      </c>
      <c r="O1869" s="1" t="s">
        <v>385</v>
      </c>
      <c r="P1869" s="1">
        <v>0</v>
      </c>
      <c r="Q1869" s="8">
        <v>637268</v>
      </c>
      <c r="R1869" s="8">
        <v>22996</v>
      </c>
      <c r="S1869" s="8">
        <v>51687</v>
      </c>
      <c r="T1869" s="8" t="s">
        <v>386</v>
      </c>
      <c r="U1869" s="9">
        <f>IF(R1869&gt;0,Q1869/R1869,"")</f>
        <v>27.712123847625673</v>
      </c>
      <c r="V1869" s="10">
        <f>SUMIFS(fct_world_monthly!$J$2:$J$361,fct_world_monthly!$C$2:$C$361,C1869,fct_world_monthly!$F$2:$F$361,F1869)</f>
        <v>38638850</v>
      </c>
      <c r="W1869" s="11">
        <f>IF(V1869&gt;0,Q1869/V1869,"")</f>
        <v>1.6492933925310923E-2</v>
      </c>
      <c r="X1869" s="1" t="s">
        <v>232</v>
      </c>
      <c r="Y1869" s="1" t="s">
        <v>166</v>
      </c>
      <c r="Z1869" s="19">
        <f>IF(U1869="","",SUMIFS(Unit_Value_Review_QC!$K$10:$K$53,Unit_Value_Review_QC!$I$10:$I$53,"PARTNER|"&amp;F1869&amp;"|"&amp;I1869))</f>
        <v>24.149636282520802</v>
      </c>
      <c r="AA1869" s="20">
        <f>IFERROR(U1869/Z1869,"")</f>
        <v>1.1475172347702542</v>
      </c>
      <c r="AB1869" s="4" t="str">
        <f>IF(OR(N1869&lt;&gt;"REPORTED",U1869=""),"NOT_APPLICABLE",IF(OR(AA1869&lt;Unit_Value_Review_QC!$I$6,AA1869&gt;Unit_Value_Review_QC!$I$5),"REVIEW","WITHIN_BAND"))</f>
        <v>WITHIN_BAND</v>
      </c>
    </row>
    <row r="1870" spans="1:28">
      <c r="A1870" s="1" t="s">
        <v>2256</v>
      </c>
      <c r="B1870" s="6">
        <v>44866</v>
      </c>
      <c r="C1870" s="1">
        <v>202211</v>
      </c>
      <c r="D1870" s="1">
        <v>2022</v>
      </c>
      <c r="E1870" s="1">
        <v>11</v>
      </c>
      <c r="F1870" s="4" t="s">
        <v>271</v>
      </c>
      <c r="G1870" s="4" t="s">
        <v>273</v>
      </c>
      <c r="H1870" s="1">
        <v>696</v>
      </c>
      <c r="I1870" s="4" t="s">
        <v>322</v>
      </c>
      <c r="J1870" s="1" t="s">
        <v>323</v>
      </c>
      <c r="K1870" s="1" t="s">
        <v>383</v>
      </c>
      <c r="L1870" s="1">
        <v>3</v>
      </c>
      <c r="M1870" s="1">
        <v>1</v>
      </c>
      <c r="N1870" s="1" t="s">
        <v>384</v>
      </c>
      <c r="O1870" s="1" t="s">
        <v>385</v>
      </c>
      <c r="P1870" s="1">
        <v>0</v>
      </c>
      <c r="Q1870" s="8">
        <v>132576</v>
      </c>
      <c r="R1870" s="8">
        <v>4023</v>
      </c>
      <c r="S1870" s="8">
        <v>11235</v>
      </c>
      <c r="T1870" s="8" t="s">
        <v>386</v>
      </c>
      <c r="U1870" s="9">
        <f>IF(R1870&gt;0,Q1870/R1870,"")</f>
        <v>32.954511558538407</v>
      </c>
      <c r="V1870" s="10">
        <f>SUMIFS(fct_world_monthly!$J$2:$J$361,fct_world_monthly!$C$2:$C$361,C1870,fct_world_monthly!$F$2:$F$361,F1870)</f>
        <v>38638850</v>
      </c>
      <c r="W1870" s="11">
        <f>IF(V1870&gt;0,Q1870/V1870,"")</f>
        <v>3.4311580184192853E-3</v>
      </c>
      <c r="X1870" s="1" t="s">
        <v>232</v>
      </c>
      <c r="Y1870" s="1" t="s">
        <v>166</v>
      </c>
      <c r="Z1870" s="19">
        <f>IF(U1870="","",SUMIFS(Unit_Value_Review_QC!$K$10:$K$53,Unit_Value_Review_QC!$I$10:$I$53,"PARTNER|"&amp;F1870&amp;"|"&amp;I1870))</f>
        <v>19.130986055641273</v>
      </c>
      <c r="AA1870" s="20">
        <f>IFERROR(U1870/Z1870,"")</f>
        <v>1.7225725565160246</v>
      </c>
      <c r="AB1870" s="4" t="str">
        <f>IF(OR(N1870&lt;&gt;"REPORTED",U1870=""),"NOT_APPLICABLE",IF(OR(AA1870&lt;Unit_Value_Review_QC!$I$6,AA1870&gt;Unit_Value_Review_QC!$I$5),"REVIEW","WITHIN_BAND"))</f>
        <v>WITHIN_BAND</v>
      </c>
    </row>
    <row r="1871" spans="1:28">
      <c r="A1871" s="1" t="s">
        <v>2257</v>
      </c>
      <c r="B1871" s="6">
        <v>44866</v>
      </c>
      <c r="C1871" s="1">
        <v>202211</v>
      </c>
      <c r="D1871" s="1">
        <v>2022</v>
      </c>
      <c r="E1871" s="1">
        <v>11</v>
      </c>
      <c r="F1871" s="4" t="s">
        <v>271</v>
      </c>
      <c r="G1871" s="4" t="s">
        <v>273</v>
      </c>
      <c r="H1871" s="1">
        <v>720</v>
      </c>
      <c r="I1871" s="4" t="s">
        <v>325</v>
      </c>
      <c r="J1871" s="1" t="s">
        <v>326</v>
      </c>
      <c r="K1871" s="1" t="s">
        <v>383</v>
      </c>
      <c r="L1871" s="1">
        <v>3</v>
      </c>
      <c r="M1871" s="1">
        <v>1</v>
      </c>
      <c r="N1871" s="1" t="s">
        <v>384</v>
      </c>
      <c r="O1871" s="1" t="s">
        <v>385</v>
      </c>
      <c r="P1871" s="1">
        <v>0</v>
      </c>
      <c r="Q1871" s="8">
        <v>12065558</v>
      </c>
      <c r="R1871" s="8">
        <v>349318</v>
      </c>
      <c r="S1871" s="8">
        <v>837044</v>
      </c>
      <c r="T1871" s="8" t="s">
        <v>386</v>
      </c>
      <c r="U1871" s="9">
        <f>IF(R1871&gt;0,Q1871/R1871,"")</f>
        <v>34.540327151764295</v>
      </c>
      <c r="V1871" s="10">
        <f>SUMIFS(fct_world_monthly!$J$2:$J$361,fct_world_monthly!$C$2:$C$361,C1871,fct_world_monthly!$F$2:$F$361,F1871)</f>
        <v>38638850</v>
      </c>
      <c r="W1871" s="11">
        <f>IF(V1871&gt;0,Q1871/V1871,"")</f>
        <v>0.31226493542121464</v>
      </c>
      <c r="X1871" s="1" t="s">
        <v>232</v>
      </c>
      <c r="Y1871" s="1" t="s">
        <v>166</v>
      </c>
      <c r="Z1871" s="19">
        <f>IF(U1871="","",SUMIFS(Unit_Value_Review_QC!$K$10:$K$53,Unit_Value_Review_QC!$I$10:$I$53,"PARTNER|"&amp;F1871&amp;"|"&amp;I1871))</f>
        <v>27.635683246354834</v>
      </c>
      <c r="AA1871" s="20">
        <f>IFERROR(U1871/Z1871,"")</f>
        <v>1.2498452397163073</v>
      </c>
      <c r="AB1871" s="4" t="str">
        <f>IF(OR(N1871&lt;&gt;"REPORTED",U1871=""),"NOT_APPLICABLE",IF(OR(AA1871&lt;Unit_Value_Review_QC!$I$6,AA1871&gt;Unit_Value_Review_QC!$I$5),"REVIEW","WITHIN_BAND"))</f>
        <v>WITHIN_BAND</v>
      </c>
    </row>
    <row r="1872" spans="1:28">
      <c r="A1872" s="1" t="s">
        <v>2258</v>
      </c>
      <c r="B1872" s="6">
        <v>44866</v>
      </c>
      <c r="C1872" s="1">
        <v>202211</v>
      </c>
      <c r="D1872" s="1">
        <v>2022</v>
      </c>
      <c r="E1872" s="1">
        <v>11</v>
      </c>
      <c r="F1872" s="4" t="s">
        <v>278</v>
      </c>
      <c r="G1872" s="4" t="s">
        <v>279</v>
      </c>
      <c r="H1872" s="1">
        <v>52</v>
      </c>
      <c r="I1872" s="4" t="s">
        <v>296</v>
      </c>
      <c r="J1872" s="1" t="s">
        <v>297</v>
      </c>
      <c r="K1872" s="1" t="s">
        <v>383</v>
      </c>
      <c r="L1872" s="1">
        <v>3</v>
      </c>
      <c r="M1872" s="1">
        <v>1</v>
      </c>
      <c r="N1872" s="1" t="s">
        <v>384</v>
      </c>
      <c r="O1872" s="1" t="s">
        <v>385</v>
      </c>
      <c r="P1872" s="1">
        <v>0</v>
      </c>
      <c r="Q1872" s="8">
        <v>2202272</v>
      </c>
      <c r="R1872" s="8">
        <v>63128</v>
      </c>
      <c r="S1872" s="8">
        <v>218473</v>
      </c>
      <c r="T1872" s="8" t="s">
        <v>386</v>
      </c>
      <c r="U1872" s="9">
        <f>IF(R1872&gt;0,Q1872/R1872,"")</f>
        <v>34.885819287796224</v>
      </c>
      <c r="V1872" s="10">
        <f>SUMIFS(fct_world_monthly!$J$2:$J$361,fct_world_monthly!$C$2:$C$361,C1872,fct_world_monthly!$F$2:$F$361,F1872)</f>
        <v>33739111</v>
      </c>
      <c r="W1872" s="11">
        <f>IF(V1872&gt;0,Q1872/V1872,"")</f>
        <v>6.5273563372787155E-2</v>
      </c>
      <c r="X1872" s="1" t="s">
        <v>232</v>
      </c>
      <c r="Y1872" s="1" t="s">
        <v>166</v>
      </c>
      <c r="Z1872" s="19">
        <f>IF(U1872="","",SUMIFS(Unit_Value_Review_QC!$K$10:$K$53,Unit_Value_Review_QC!$I$10:$I$53,"PARTNER|"&amp;F1872&amp;"|"&amp;I1872))</f>
        <v>35.036766549381447</v>
      </c>
      <c r="AA1872" s="20">
        <f>IFERROR(U1872/Z1872,"")</f>
        <v>0.99569174680053663</v>
      </c>
      <c r="AB1872" s="4" t="str">
        <f>IF(OR(N1872&lt;&gt;"REPORTED",U1872=""),"NOT_APPLICABLE",IF(OR(AA1872&lt;Unit_Value_Review_QC!$I$6,AA1872&gt;Unit_Value_Review_QC!$I$5),"REVIEW","WITHIN_BAND"))</f>
        <v>WITHIN_BAND</v>
      </c>
    </row>
    <row r="1873" spans="1:28">
      <c r="A1873" s="1" t="s">
        <v>2259</v>
      </c>
      <c r="B1873" s="6">
        <v>44866</v>
      </c>
      <c r="C1873" s="1">
        <v>202211</v>
      </c>
      <c r="D1873" s="1">
        <v>2022</v>
      </c>
      <c r="E1873" s="1">
        <v>11</v>
      </c>
      <c r="F1873" s="4" t="s">
        <v>278</v>
      </c>
      <c r="G1873" s="4" t="s">
        <v>279</v>
      </c>
      <c r="H1873" s="1">
        <v>204</v>
      </c>
      <c r="I1873" s="4" t="s">
        <v>301</v>
      </c>
      <c r="J1873" s="1" t="s">
        <v>302</v>
      </c>
      <c r="K1873" s="1" t="s">
        <v>383</v>
      </c>
      <c r="L1873" s="1">
        <v>3</v>
      </c>
      <c r="M1873" s="1">
        <v>1</v>
      </c>
      <c r="N1873" s="1" t="s">
        <v>384</v>
      </c>
      <c r="O1873" s="1" t="s">
        <v>385</v>
      </c>
      <c r="P1873" s="1">
        <v>0</v>
      </c>
      <c r="Q1873" s="8">
        <v>381306</v>
      </c>
      <c r="R1873" s="8">
        <v>11971</v>
      </c>
      <c r="S1873" s="8">
        <v>37303</v>
      </c>
      <c r="T1873" s="8" t="s">
        <v>386</v>
      </c>
      <c r="U1873" s="9">
        <f>IF(R1873&gt;0,Q1873/R1873,"")</f>
        <v>31.852476818979198</v>
      </c>
      <c r="V1873" s="10">
        <f>SUMIFS(fct_world_monthly!$J$2:$J$361,fct_world_monthly!$C$2:$C$361,C1873,fct_world_monthly!$F$2:$F$361,F1873)</f>
        <v>33739111</v>
      </c>
      <c r="W1873" s="11">
        <f>IF(V1873&gt;0,Q1873/V1873,"")</f>
        <v>1.1301601870896953E-2</v>
      </c>
      <c r="X1873" s="1" t="s">
        <v>232</v>
      </c>
      <c r="Y1873" s="1" t="s">
        <v>166</v>
      </c>
      <c r="Z1873" s="19">
        <f>IF(U1873="","",SUMIFS(Unit_Value_Review_QC!$K$10:$K$53,Unit_Value_Review_QC!$I$10:$I$53,"PARTNER|"&amp;F1873&amp;"|"&amp;I1873))</f>
        <v>33.195880622110131</v>
      </c>
      <c r="AA1873" s="20">
        <f>IFERROR(U1873/Z1873,"")</f>
        <v>0.95953100872895181</v>
      </c>
      <c r="AB1873" s="4" t="str">
        <f>IF(OR(N1873&lt;&gt;"REPORTED",U1873=""),"NOT_APPLICABLE",IF(OR(AA1873&lt;Unit_Value_Review_QC!$I$6,AA1873&gt;Unit_Value_Review_QC!$I$5),"REVIEW","WITHIN_BAND"))</f>
        <v>WITHIN_BAND</v>
      </c>
    </row>
    <row r="1874" spans="1:28">
      <c r="A1874" s="1" t="s">
        <v>2260</v>
      </c>
      <c r="B1874" s="6">
        <v>44866</v>
      </c>
      <c r="C1874" s="1">
        <v>202211</v>
      </c>
      <c r="D1874" s="1">
        <v>2022</v>
      </c>
      <c r="E1874" s="1">
        <v>11</v>
      </c>
      <c r="F1874" s="4" t="s">
        <v>278</v>
      </c>
      <c r="G1874" s="4" t="s">
        <v>279</v>
      </c>
      <c r="H1874" s="1">
        <v>662</v>
      </c>
      <c r="I1874" s="4" t="s">
        <v>304</v>
      </c>
      <c r="J1874" s="1" t="s">
        <v>305</v>
      </c>
      <c r="K1874" s="1" t="s">
        <v>383</v>
      </c>
      <c r="L1874" s="1">
        <v>3</v>
      </c>
      <c r="M1874" s="1">
        <v>1</v>
      </c>
      <c r="N1874" s="1" t="s">
        <v>384</v>
      </c>
      <c r="O1874" s="1" t="s">
        <v>385</v>
      </c>
      <c r="P1874" s="1">
        <v>0</v>
      </c>
      <c r="Q1874" s="8">
        <v>175095</v>
      </c>
      <c r="R1874" s="8">
        <v>12146</v>
      </c>
      <c r="S1874" s="8">
        <v>44414</v>
      </c>
      <c r="T1874" s="8" t="s">
        <v>386</v>
      </c>
      <c r="U1874" s="9">
        <f>IF(R1874&gt;0,Q1874/R1874,"")</f>
        <v>14.415857072287173</v>
      </c>
      <c r="V1874" s="10">
        <f>SUMIFS(fct_world_monthly!$J$2:$J$361,fct_world_monthly!$C$2:$C$361,C1874,fct_world_monthly!$F$2:$F$361,F1874)</f>
        <v>33739111</v>
      </c>
      <c r="W1874" s="11">
        <f>IF(V1874&gt;0,Q1874/V1874,"")</f>
        <v>5.1896743811655262E-3</v>
      </c>
      <c r="X1874" s="1" t="s">
        <v>232</v>
      </c>
      <c r="Y1874" s="1" t="s">
        <v>166</v>
      </c>
      <c r="Z1874" s="19">
        <f>IF(U1874="","",SUMIFS(Unit_Value_Review_QC!$K$10:$K$53,Unit_Value_Review_QC!$I$10:$I$53,"PARTNER|"&amp;F1874&amp;"|"&amp;I1874))</f>
        <v>11.552282298889692</v>
      </c>
      <c r="AA1874" s="20">
        <f>IFERROR(U1874/Z1874,"")</f>
        <v>1.2478795704007946</v>
      </c>
      <c r="AB1874" s="4" t="str">
        <f>IF(OR(N1874&lt;&gt;"REPORTED",U1874=""),"NOT_APPLICABLE",IF(OR(AA1874&lt;Unit_Value_Review_QC!$I$6,AA1874&gt;Unit_Value_Review_QC!$I$5),"REVIEW","WITHIN_BAND"))</f>
        <v>WITHIN_BAND</v>
      </c>
    </row>
    <row r="1875" spans="1:28">
      <c r="A1875" s="1" t="s">
        <v>2261</v>
      </c>
      <c r="B1875" s="6">
        <v>44866</v>
      </c>
      <c r="C1875" s="1">
        <v>202211</v>
      </c>
      <c r="D1875" s="1">
        <v>2022</v>
      </c>
      <c r="E1875" s="1">
        <v>11</v>
      </c>
      <c r="F1875" s="4" t="s">
        <v>278</v>
      </c>
      <c r="G1875" s="4" t="s">
        <v>279</v>
      </c>
      <c r="H1875" s="1">
        <v>664</v>
      </c>
      <c r="I1875" s="4" t="s">
        <v>307</v>
      </c>
      <c r="J1875" s="1" t="s">
        <v>308</v>
      </c>
      <c r="K1875" s="1" t="s">
        <v>383</v>
      </c>
      <c r="L1875" s="1">
        <v>3</v>
      </c>
      <c r="M1875" s="1">
        <v>1</v>
      </c>
      <c r="N1875" s="1" t="s">
        <v>384</v>
      </c>
      <c r="O1875" s="1" t="s">
        <v>385</v>
      </c>
      <c r="P1875" s="1">
        <v>0</v>
      </c>
      <c r="Q1875" s="8">
        <v>2462999</v>
      </c>
      <c r="R1875" s="8">
        <v>100234</v>
      </c>
      <c r="S1875" s="8">
        <v>296422</v>
      </c>
      <c r="T1875" s="8" t="s">
        <v>386</v>
      </c>
      <c r="U1875" s="9">
        <f>IF(R1875&gt;0,Q1875/R1875,"")</f>
        <v>24.572490372528282</v>
      </c>
      <c r="V1875" s="10">
        <f>SUMIFS(fct_world_monthly!$J$2:$J$361,fct_world_monthly!$C$2:$C$361,C1875,fct_world_monthly!$F$2:$F$361,F1875)</f>
        <v>33739111</v>
      </c>
      <c r="W1875" s="11">
        <f>IF(V1875&gt;0,Q1875/V1875,"")</f>
        <v>7.3001301071625752E-2</v>
      </c>
      <c r="X1875" s="1" t="s">
        <v>232</v>
      </c>
      <c r="Y1875" s="1" t="s">
        <v>166</v>
      </c>
      <c r="Z1875" s="19">
        <f>IF(U1875="","",SUMIFS(Unit_Value_Review_QC!$K$10:$K$53,Unit_Value_Review_QC!$I$10:$I$53,"PARTNER|"&amp;F1875&amp;"|"&amp;I1875))</f>
        <v>20.753901094655859</v>
      </c>
      <c r="AA1875" s="20">
        <f>IFERROR(U1875/Z1875,"")</f>
        <v>1.1839938072585163</v>
      </c>
      <c r="AB1875" s="4" t="str">
        <f>IF(OR(N1875&lt;&gt;"REPORTED",U1875=""),"NOT_APPLICABLE",IF(OR(AA1875&lt;Unit_Value_Review_QC!$I$6,AA1875&gt;Unit_Value_Review_QC!$I$5),"REVIEW","WITHIN_BAND"))</f>
        <v>WITHIN_BAND</v>
      </c>
    </row>
    <row r="1876" spans="1:28">
      <c r="A1876" s="1" t="s">
        <v>2262</v>
      </c>
      <c r="B1876" s="6">
        <v>44866</v>
      </c>
      <c r="C1876" s="1">
        <v>202211</v>
      </c>
      <c r="D1876" s="1">
        <v>2022</v>
      </c>
      <c r="E1876" s="1">
        <v>11</v>
      </c>
      <c r="F1876" s="4" t="s">
        <v>278</v>
      </c>
      <c r="G1876" s="4" t="s">
        <v>279</v>
      </c>
      <c r="H1876" s="1">
        <v>666</v>
      </c>
      <c r="I1876" s="4" t="s">
        <v>310</v>
      </c>
      <c r="J1876" s="1" t="s">
        <v>311</v>
      </c>
      <c r="K1876" s="1" t="s">
        <v>383</v>
      </c>
      <c r="L1876" s="1">
        <v>3</v>
      </c>
      <c r="M1876" s="1">
        <v>1</v>
      </c>
      <c r="N1876" s="1" t="s">
        <v>384</v>
      </c>
      <c r="O1876" s="1" t="s">
        <v>385</v>
      </c>
      <c r="P1876" s="1">
        <v>0</v>
      </c>
      <c r="Q1876" s="8">
        <v>12915351</v>
      </c>
      <c r="R1876" s="8">
        <v>636039</v>
      </c>
      <c r="S1876" s="8">
        <v>1829936</v>
      </c>
      <c r="T1876" s="8" t="s">
        <v>386</v>
      </c>
      <c r="U1876" s="9">
        <f>IF(R1876&gt;0,Q1876/R1876,"")</f>
        <v>20.305910486621105</v>
      </c>
      <c r="V1876" s="10">
        <f>SUMIFS(fct_world_monthly!$J$2:$J$361,fct_world_monthly!$C$2:$C$361,C1876,fct_world_monthly!$F$2:$F$361,F1876)</f>
        <v>33739111</v>
      </c>
      <c r="W1876" s="11">
        <f>IF(V1876&gt;0,Q1876/V1876,"")</f>
        <v>0.38280057230909253</v>
      </c>
      <c r="X1876" s="1" t="s">
        <v>232</v>
      </c>
      <c r="Y1876" s="1" t="s">
        <v>166</v>
      </c>
      <c r="Z1876" s="19">
        <f>IF(U1876="","",SUMIFS(Unit_Value_Review_QC!$K$10:$K$53,Unit_Value_Review_QC!$I$10:$I$53,"PARTNER|"&amp;F1876&amp;"|"&amp;I1876))</f>
        <v>16.653214733323903</v>
      </c>
      <c r="AA1876" s="20">
        <f>IFERROR(U1876/Z1876,"")</f>
        <v>1.2193387770343211</v>
      </c>
      <c r="AB1876" s="4" t="str">
        <f>IF(OR(N1876&lt;&gt;"REPORTED",U1876=""),"NOT_APPLICABLE",IF(OR(AA1876&lt;Unit_Value_Review_QC!$I$6,AA1876&gt;Unit_Value_Review_QC!$I$5),"REVIEW","WITHIN_BAND"))</f>
        <v>WITHIN_BAND</v>
      </c>
    </row>
    <row r="1877" spans="1:28">
      <c r="A1877" s="1" t="s">
        <v>2263</v>
      </c>
      <c r="B1877" s="6">
        <v>44866</v>
      </c>
      <c r="C1877" s="1">
        <v>202211</v>
      </c>
      <c r="D1877" s="1">
        <v>2022</v>
      </c>
      <c r="E1877" s="1">
        <v>11</v>
      </c>
      <c r="F1877" s="4" t="s">
        <v>278</v>
      </c>
      <c r="G1877" s="4" t="s">
        <v>279</v>
      </c>
      <c r="H1877" s="1">
        <v>669</v>
      </c>
      <c r="I1877" s="4" t="s">
        <v>313</v>
      </c>
      <c r="J1877" s="1" t="s">
        <v>314</v>
      </c>
      <c r="K1877" s="1" t="s">
        <v>383</v>
      </c>
      <c r="L1877" s="1">
        <v>3</v>
      </c>
      <c r="M1877" s="1">
        <v>1</v>
      </c>
      <c r="N1877" s="1" t="s">
        <v>384</v>
      </c>
      <c r="O1877" s="1" t="s">
        <v>385</v>
      </c>
      <c r="P1877" s="1">
        <v>0</v>
      </c>
      <c r="Q1877" s="8">
        <v>145029</v>
      </c>
      <c r="R1877" s="8">
        <v>8206</v>
      </c>
      <c r="S1877" s="8">
        <v>17508</v>
      </c>
      <c r="T1877" s="8" t="s">
        <v>386</v>
      </c>
      <c r="U1877" s="9">
        <f>IF(R1877&gt;0,Q1877/R1877,"")</f>
        <v>17.67353156227151</v>
      </c>
      <c r="V1877" s="10">
        <f>SUMIFS(fct_world_monthly!$J$2:$J$361,fct_world_monthly!$C$2:$C$361,C1877,fct_world_monthly!$F$2:$F$361,F1877)</f>
        <v>33739111</v>
      </c>
      <c r="W1877" s="11">
        <f>IF(V1877&gt;0,Q1877/V1877,"")</f>
        <v>4.2985424245469894E-3</v>
      </c>
      <c r="X1877" s="1" t="s">
        <v>232</v>
      </c>
      <c r="Y1877" s="1" t="s">
        <v>166</v>
      </c>
      <c r="Z1877" s="19">
        <f>IF(U1877="","",SUMIFS(Unit_Value_Review_QC!$K$10:$K$53,Unit_Value_Review_QC!$I$10:$I$53,"PARTNER|"&amp;F1877&amp;"|"&amp;I1877))</f>
        <v>20.668787815742178</v>
      </c>
      <c r="AA1877" s="20">
        <f>IFERROR(U1877/Z1877,"")</f>
        <v>0.85508311952434091</v>
      </c>
      <c r="AB1877" s="4" t="str">
        <f>IF(OR(N1877&lt;&gt;"REPORTED",U1877=""),"NOT_APPLICABLE",IF(OR(AA1877&lt;Unit_Value_Review_QC!$I$6,AA1877&gt;Unit_Value_Review_QC!$I$5),"REVIEW","WITHIN_BAND"))</f>
        <v>WITHIN_BAND</v>
      </c>
    </row>
    <row r="1878" spans="1:28">
      <c r="A1878" s="1" t="s">
        <v>2264</v>
      </c>
      <c r="B1878" s="6">
        <v>44866</v>
      </c>
      <c r="C1878" s="1">
        <v>202211</v>
      </c>
      <c r="D1878" s="1">
        <v>2022</v>
      </c>
      <c r="E1878" s="1">
        <v>11</v>
      </c>
      <c r="F1878" s="4" t="s">
        <v>278</v>
      </c>
      <c r="G1878" s="4" t="s">
        <v>279</v>
      </c>
      <c r="H1878" s="1">
        <v>676</v>
      </c>
      <c r="I1878" s="4" t="s">
        <v>316</v>
      </c>
      <c r="J1878" s="1" t="s">
        <v>317</v>
      </c>
      <c r="K1878" s="1" t="s">
        <v>383</v>
      </c>
      <c r="L1878" s="1">
        <v>3</v>
      </c>
      <c r="M1878" s="1">
        <v>1</v>
      </c>
      <c r="N1878" s="1" t="s">
        <v>384</v>
      </c>
      <c r="O1878" s="1" t="s">
        <v>385</v>
      </c>
      <c r="P1878" s="1">
        <v>0</v>
      </c>
      <c r="Q1878" s="8">
        <v>3204</v>
      </c>
      <c r="R1878" s="8">
        <v>154</v>
      </c>
      <c r="S1878" s="8">
        <v>458</v>
      </c>
      <c r="T1878" s="8" t="s">
        <v>386</v>
      </c>
      <c r="U1878" s="9">
        <f>IF(R1878&gt;0,Q1878/R1878,"")</f>
        <v>20.805194805194805</v>
      </c>
      <c r="V1878" s="10">
        <f>SUMIFS(fct_world_monthly!$J$2:$J$361,fct_world_monthly!$C$2:$C$361,C1878,fct_world_monthly!$F$2:$F$361,F1878)</f>
        <v>33739111</v>
      </c>
      <c r="W1878" s="11">
        <f>IF(V1878&gt;0,Q1878/V1878,"")</f>
        <v>9.4963972227958234E-5</v>
      </c>
      <c r="X1878" s="1" t="s">
        <v>232</v>
      </c>
      <c r="Y1878" s="1" t="s">
        <v>166</v>
      </c>
      <c r="Z1878" s="19">
        <f>IF(U1878="","",SUMIFS(Unit_Value_Review_QC!$K$10:$K$53,Unit_Value_Review_QC!$I$10:$I$53,"PARTNER|"&amp;F1878&amp;"|"&amp;I1878))</f>
        <v>22.71683967704729</v>
      </c>
      <c r="AA1878" s="20">
        <f>IFERROR(U1878/Z1878,"")</f>
        <v>0.91584899576572798</v>
      </c>
      <c r="AB1878" s="4" t="str">
        <f>IF(OR(N1878&lt;&gt;"REPORTED",U1878=""),"NOT_APPLICABLE",IF(OR(AA1878&lt;Unit_Value_Review_QC!$I$6,AA1878&gt;Unit_Value_Review_QC!$I$5),"REVIEW","WITHIN_BAND"))</f>
        <v>WITHIN_BAND</v>
      </c>
    </row>
    <row r="1879" spans="1:28">
      <c r="A1879" s="1" t="s">
        <v>2265</v>
      </c>
      <c r="B1879" s="6">
        <v>44866</v>
      </c>
      <c r="C1879" s="1">
        <v>202211</v>
      </c>
      <c r="D1879" s="1">
        <v>2022</v>
      </c>
      <c r="E1879" s="1">
        <v>11</v>
      </c>
      <c r="F1879" s="4" t="s">
        <v>278</v>
      </c>
      <c r="G1879" s="4" t="s">
        <v>279</v>
      </c>
      <c r="H1879" s="1">
        <v>690</v>
      </c>
      <c r="I1879" s="4" t="s">
        <v>319</v>
      </c>
      <c r="J1879" s="1" t="s">
        <v>320</v>
      </c>
      <c r="K1879" s="1" t="s">
        <v>383</v>
      </c>
      <c r="L1879" s="1">
        <v>3</v>
      </c>
      <c r="M1879" s="1">
        <v>1</v>
      </c>
      <c r="N1879" s="1" t="s">
        <v>384</v>
      </c>
      <c r="O1879" s="1" t="s">
        <v>385</v>
      </c>
      <c r="P1879" s="1">
        <v>0</v>
      </c>
      <c r="Q1879" s="8">
        <v>1907267</v>
      </c>
      <c r="R1879" s="8">
        <v>56490</v>
      </c>
      <c r="S1879" s="8">
        <v>168447</v>
      </c>
      <c r="T1879" s="8" t="s">
        <v>386</v>
      </c>
      <c r="U1879" s="9">
        <f>IF(R1879&gt;0,Q1879/R1879,"")</f>
        <v>33.762913790051336</v>
      </c>
      <c r="V1879" s="10">
        <f>SUMIFS(fct_world_monthly!$J$2:$J$361,fct_world_monthly!$C$2:$C$361,C1879,fct_world_monthly!$F$2:$F$361,F1879)</f>
        <v>33739111</v>
      </c>
      <c r="W1879" s="11">
        <f>IF(V1879&gt;0,Q1879/V1879,"")</f>
        <v>5.6529853439232586E-2</v>
      </c>
      <c r="X1879" s="1" t="s">
        <v>232</v>
      </c>
      <c r="Y1879" s="1" t="s">
        <v>166</v>
      </c>
      <c r="Z1879" s="19">
        <f>IF(U1879="","",SUMIFS(Unit_Value_Review_QC!$K$10:$K$53,Unit_Value_Review_QC!$I$10:$I$53,"PARTNER|"&amp;F1879&amp;"|"&amp;I1879))</f>
        <v>28.158453665195097</v>
      </c>
      <c r="AA1879" s="20">
        <f>IFERROR(U1879/Z1879,"")</f>
        <v>1.1990329508677375</v>
      </c>
      <c r="AB1879" s="4" t="str">
        <f>IF(OR(N1879&lt;&gt;"REPORTED",U1879=""),"NOT_APPLICABLE",IF(OR(AA1879&lt;Unit_Value_Review_QC!$I$6,AA1879&gt;Unit_Value_Review_QC!$I$5),"REVIEW","WITHIN_BAND"))</f>
        <v>WITHIN_BAND</v>
      </c>
    </row>
    <row r="1880" spans="1:28">
      <c r="A1880" s="1" t="s">
        <v>2266</v>
      </c>
      <c r="B1880" s="6">
        <v>44866</v>
      </c>
      <c r="C1880" s="1">
        <v>202211</v>
      </c>
      <c r="D1880" s="1">
        <v>2022</v>
      </c>
      <c r="E1880" s="1">
        <v>11</v>
      </c>
      <c r="F1880" s="4" t="s">
        <v>278</v>
      </c>
      <c r="G1880" s="4" t="s">
        <v>279</v>
      </c>
      <c r="H1880" s="1">
        <v>696</v>
      </c>
      <c r="I1880" s="4" t="s">
        <v>322</v>
      </c>
      <c r="J1880" s="1" t="s">
        <v>323</v>
      </c>
      <c r="K1880" s="1" t="s">
        <v>383</v>
      </c>
      <c r="L1880" s="1">
        <v>3</v>
      </c>
      <c r="M1880" s="1">
        <v>1</v>
      </c>
      <c r="N1880" s="1" t="s">
        <v>384</v>
      </c>
      <c r="O1880" s="1" t="s">
        <v>385</v>
      </c>
      <c r="P1880" s="1">
        <v>0</v>
      </c>
      <c r="Q1880" s="8">
        <v>1423410</v>
      </c>
      <c r="R1880" s="8">
        <v>45903</v>
      </c>
      <c r="S1880" s="8">
        <v>122579</v>
      </c>
      <c r="T1880" s="8" t="s">
        <v>386</v>
      </c>
      <c r="U1880" s="9">
        <f>IF(R1880&gt;0,Q1880/R1880,"")</f>
        <v>31.009084373570357</v>
      </c>
      <c r="V1880" s="10">
        <f>SUMIFS(fct_world_monthly!$J$2:$J$361,fct_world_monthly!$C$2:$C$361,C1880,fct_world_monthly!$F$2:$F$361,F1880)</f>
        <v>33739111</v>
      </c>
      <c r="W1880" s="11">
        <f>IF(V1880&gt;0,Q1880/V1880,"")</f>
        <v>4.2188722755617358E-2</v>
      </c>
      <c r="X1880" s="1" t="s">
        <v>232</v>
      </c>
      <c r="Y1880" s="1" t="s">
        <v>166</v>
      </c>
      <c r="Z1880" s="19">
        <f>IF(U1880="","",SUMIFS(Unit_Value_Review_QC!$K$10:$K$53,Unit_Value_Review_QC!$I$10:$I$53,"PARTNER|"&amp;F1880&amp;"|"&amp;I1880))</f>
        <v>25.266638688646662</v>
      </c>
      <c r="AA1880" s="20">
        <f>IFERROR(U1880/Z1880,"")</f>
        <v>1.2272738275829309</v>
      </c>
      <c r="AB1880" s="4" t="str">
        <f>IF(OR(N1880&lt;&gt;"REPORTED",U1880=""),"NOT_APPLICABLE",IF(OR(AA1880&lt;Unit_Value_Review_QC!$I$6,AA1880&gt;Unit_Value_Review_QC!$I$5),"REVIEW","WITHIN_BAND"))</f>
        <v>WITHIN_BAND</v>
      </c>
    </row>
    <row r="1881" spans="1:28">
      <c r="A1881" s="1" t="s">
        <v>2267</v>
      </c>
      <c r="B1881" s="6">
        <v>44866</v>
      </c>
      <c r="C1881" s="1">
        <v>202211</v>
      </c>
      <c r="D1881" s="1">
        <v>2022</v>
      </c>
      <c r="E1881" s="1">
        <v>11</v>
      </c>
      <c r="F1881" s="4" t="s">
        <v>278</v>
      </c>
      <c r="G1881" s="4" t="s">
        <v>279</v>
      </c>
      <c r="H1881" s="1">
        <v>720</v>
      </c>
      <c r="I1881" s="4" t="s">
        <v>325</v>
      </c>
      <c r="J1881" s="1" t="s">
        <v>326</v>
      </c>
      <c r="K1881" s="1" t="s">
        <v>383</v>
      </c>
      <c r="L1881" s="1">
        <v>3</v>
      </c>
      <c r="M1881" s="1">
        <v>1</v>
      </c>
      <c r="N1881" s="1" t="s">
        <v>384</v>
      </c>
      <c r="O1881" s="1" t="s">
        <v>385</v>
      </c>
      <c r="P1881" s="1">
        <v>0</v>
      </c>
      <c r="Q1881" s="8">
        <v>3008936</v>
      </c>
      <c r="R1881" s="8">
        <v>108722</v>
      </c>
      <c r="S1881" s="8">
        <v>301269</v>
      </c>
      <c r="T1881" s="8" t="s">
        <v>386</v>
      </c>
      <c r="U1881" s="9">
        <f>IF(R1881&gt;0,Q1881/R1881,"")</f>
        <v>27.675502658155661</v>
      </c>
      <c r="V1881" s="10">
        <f>SUMIFS(fct_world_monthly!$J$2:$J$361,fct_world_monthly!$C$2:$C$361,C1881,fct_world_monthly!$F$2:$F$361,F1881)</f>
        <v>33739111</v>
      </c>
      <c r="W1881" s="11">
        <f>IF(V1881&gt;0,Q1881/V1881,"")</f>
        <v>8.918243281513849E-2</v>
      </c>
      <c r="X1881" s="1" t="s">
        <v>232</v>
      </c>
      <c r="Y1881" s="1" t="s">
        <v>166</v>
      </c>
      <c r="Z1881" s="19">
        <f>IF(U1881="","",SUMIFS(Unit_Value_Review_QC!$K$10:$K$53,Unit_Value_Review_QC!$I$10:$I$53,"PARTNER|"&amp;F1881&amp;"|"&amp;I1881))</f>
        <v>23.211497613909994</v>
      </c>
      <c r="AA1881" s="20">
        <f>IFERROR(U1881/Z1881,"")</f>
        <v>1.1923186999175148</v>
      </c>
      <c r="AB1881" s="4" t="str">
        <f>IF(OR(N1881&lt;&gt;"REPORTED",U1881=""),"NOT_APPLICABLE",IF(OR(AA1881&lt;Unit_Value_Review_QC!$I$6,AA1881&gt;Unit_Value_Review_QC!$I$5),"REVIEW","WITHIN_BAND"))</f>
        <v>WITHIN_BAND</v>
      </c>
    </row>
    <row r="1882" spans="1:28">
      <c r="A1882" s="1" t="s">
        <v>2268</v>
      </c>
      <c r="B1882" s="6">
        <v>44896</v>
      </c>
      <c r="C1882" s="1">
        <v>202212</v>
      </c>
      <c r="D1882" s="1">
        <v>2022</v>
      </c>
      <c r="E1882" s="1">
        <v>12</v>
      </c>
      <c r="F1882" s="4" t="s">
        <v>256</v>
      </c>
      <c r="G1882" s="4" t="s">
        <v>258</v>
      </c>
      <c r="H1882" s="1">
        <v>52</v>
      </c>
      <c r="I1882" s="4" t="s">
        <v>296</v>
      </c>
      <c r="J1882" s="1" t="s">
        <v>297</v>
      </c>
      <c r="K1882" s="1" t="s">
        <v>383</v>
      </c>
      <c r="L1882" s="1">
        <v>3</v>
      </c>
      <c r="M1882" s="1">
        <v>1</v>
      </c>
      <c r="N1882" s="1" t="s">
        <v>384</v>
      </c>
      <c r="O1882" s="1" t="s">
        <v>385</v>
      </c>
      <c r="P1882" s="1">
        <v>0</v>
      </c>
      <c r="Q1882" s="8">
        <v>7529158</v>
      </c>
      <c r="R1882" s="8">
        <v>338085</v>
      </c>
      <c r="S1882" s="8">
        <v>1669449</v>
      </c>
      <c r="T1882" s="8" t="s">
        <v>386</v>
      </c>
      <c r="U1882" s="9">
        <f>IF(R1882&gt;0,Q1882/R1882,"")</f>
        <v>22.270014937072037</v>
      </c>
      <c r="V1882" s="10">
        <f>SUMIFS(fct_world_monthly!$J$2:$J$361,fct_world_monthly!$C$2:$C$361,C1882,fct_world_monthly!$F$2:$F$361,F1882)</f>
        <v>97856524</v>
      </c>
      <c r="W1882" s="11">
        <f>IF(V1882&gt;0,Q1882/V1882,"")</f>
        <v>7.6940787310205302E-2</v>
      </c>
      <c r="X1882" s="1" t="s">
        <v>232</v>
      </c>
      <c r="Y1882" s="1" t="s">
        <v>166</v>
      </c>
      <c r="Z1882" s="19">
        <f>IF(U1882="","",SUMIFS(Unit_Value_Review_QC!$K$10:$K$53,Unit_Value_Review_QC!$I$10:$I$53,"PARTNER|"&amp;F1882&amp;"|"&amp;I1882))</f>
        <v>20.461444760337919</v>
      </c>
      <c r="AA1882" s="20">
        <f>IFERROR(U1882/Z1882,"")</f>
        <v>1.0883891728036632</v>
      </c>
      <c r="AB1882" s="4" t="str">
        <f>IF(OR(N1882&lt;&gt;"REPORTED",U1882=""),"NOT_APPLICABLE",IF(OR(AA1882&lt;Unit_Value_Review_QC!$I$6,AA1882&gt;Unit_Value_Review_QC!$I$5),"REVIEW","WITHIN_BAND"))</f>
        <v>WITHIN_BAND</v>
      </c>
    </row>
    <row r="1883" spans="1:28">
      <c r="A1883" s="1" t="s">
        <v>2269</v>
      </c>
      <c r="B1883" s="6">
        <v>44896</v>
      </c>
      <c r="C1883" s="1">
        <v>202212</v>
      </c>
      <c r="D1883" s="1">
        <v>2022</v>
      </c>
      <c r="E1883" s="1">
        <v>12</v>
      </c>
      <c r="F1883" s="4" t="s">
        <v>256</v>
      </c>
      <c r="G1883" s="4" t="s">
        <v>258</v>
      </c>
      <c r="H1883" s="1">
        <v>204</v>
      </c>
      <c r="I1883" s="4" t="s">
        <v>301</v>
      </c>
      <c r="J1883" s="1" t="s">
        <v>302</v>
      </c>
      <c r="K1883" s="1" t="s">
        <v>383</v>
      </c>
      <c r="L1883" s="1">
        <v>3</v>
      </c>
      <c r="M1883" s="1">
        <v>1</v>
      </c>
      <c r="N1883" s="1" t="s">
        <v>384</v>
      </c>
      <c r="O1883" s="1" t="s">
        <v>385</v>
      </c>
      <c r="P1883" s="1">
        <v>0</v>
      </c>
      <c r="Q1883" s="8">
        <v>345641</v>
      </c>
      <c r="R1883" s="8">
        <v>47849</v>
      </c>
      <c r="S1883" s="8">
        <v>291424</v>
      </c>
      <c r="T1883" s="8" t="s">
        <v>386</v>
      </c>
      <c r="U1883" s="9">
        <f>IF(R1883&gt;0,Q1883/R1883,"")</f>
        <v>7.2235783401951972</v>
      </c>
      <c r="V1883" s="10">
        <f>SUMIFS(fct_world_monthly!$J$2:$J$361,fct_world_monthly!$C$2:$C$361,C1883,fct_world_monthly!$F$2:$F$361,F1883)</f>
        <v>97856524</v>
      </c>
      <c r="W1883" s="11">
        <f>IF(V1883&gt;0,Q1883/V1883,"")</f>
        <v>3.5321201476561748E-3</v>
      </c>
      <c r="X1883" s="1" t="s">
        <v>232</v>
      </c>
      <c r="Y1883" s="1" t="s">
        <v>166</v>
      </c>
      <c r="Z1883" s="19">
        <f>IF(U1883="","",SUMIFS(Unit_Value_Review_QC!$K$10:$K$53,Unit_Value_Review_QC!$I$10:$I$53,"PARTNER|"&amp;F1883&amp;"|"&amp;I1883))</f>
        <v>7.8392981154747989</v>
      </c>
      <c r="AA1883" s="20">
        <f>IFERROR(U1883/Z1883,"")</f>
        <v>0.92145728275543326</v>
      </c>
      <c r="AB1883" s="4" t="str">
        <f>IF(OR(N1883&lt;&gt;"REPORTED",U1883=""),"NOT_APPLICABLE",IF(OR(AA1883&lt;Unit_Value_Review_QC!$I$6,AA1883&gt;Unit_Value_Review_QC!$I$5),"REVIEW","WITHIN_BAND"))</f>
        <v>WITHIN_BAND</v>
      </c>
    </row>
    <row r="1884" spans="1:28">
      <c r="A1884" s="1" t="s">
        <v>2270</v>
      </c>
      <c r="B1884" s="6">
        <v>44896</v>
      </c>
      <c r="C1884" s="1">
        <v>202212</v>
      </c>
      <c r="D1884" s="1">
        <v>2022</v>
      </c>
      <c r="E1884" s="1">
        <v>12</v>
      </c>
      <c r="F1884" s="4" t="s">
        <v>256</v>
      </c>
      <c r="G1884" s="4" t="s">
        <v>258</v>
      </c>
      <c r="H1884" s="1">
        <v>662</v>
      </c>
      <c r="I1884" s="4" t="s">
        <v>304</v>
      </c>
      <c r="J1884" s="1" t="s">
        <v>305</v>
      </c>
      <c r="K1884" s="1" t="s">
        <v>383</v>
      </c>
      <c r="L1884" s="1">
        <v>3</v>
      </c>
      <c r="M1884" s="1">
        <v>1</v>
      </c>
      <c r="N1884" s="1" t="s">
        <v>384</v>
      </c>
      <c r="O1884" s="1" t="s">
        <v>385</v>
      </c>
      <c r="P1884" s="1">
        <v>0</v>
      </c>
      <c r="Q1884" s="8">
        <v>3760432</v>
      </c>
      <c r="R1884" s="8">
        <v>322476</v>
      </c>
      <c r="S1884" s="8">
        <v>1250175</v>
      </c>
      <c r="T1884" s="8" t="s">
        <v>386</v>
      </c>
      <c r="U1884" s="9">
        <f>IF(R1884&gt;0,Q1884/R1884,"")</f>
        <v>11.661122067998859</v>
      </c>
      <c r="V1884" s="10">
        <f>SUMIFS(fct_world_monthly!$J$2:$J$361,fct_world_monthly!$C$2:$C$361,C1884,fct_world_monthly!$F$2:$F$361,F1884)</f>
        <v>97856524</v>
      </c>
      <c r="W1884" s="11">
        <f>IF(V1884&gt;0,Q1884/V1884,"")</f>
        <v>3.8428015284908343E-2</v>
      </c>
      <c r="X1884" s="1" t="s">
        <v>232</v>
      </c>
      <c r="Y1884" s="1" t="s">
        <v>166</v>
      </c>
      <c r="Z1884" s="19">
        <f>IF(U1884="","",SUMIFS(Unit_Value_Review_QC!$K$10:$K$53,Unit_Value_Review_QC!$I$10:$I$53,"PARTNER|"&amp;F1884&amp;"|"&amp;I1884))</f>
        <v>10.235891461787936</v>
      </c>
      <c r="AA1884" s="20">
        <f>IFERROR(U1884/Z1884,"")</f>
        <v>1.1392385422932154</v>
      </c>
      <c r="AB1884" s="4" t="str">
        <f>IF(OR(N1884&lt;&gt;"REPORTED",U1884=""),"NOT_APPLICABLE",IF(OR(AA1884&lt;Unit_Value_Review_QC!$I$6,AA1884&gt;Unit_Value_Review_QC!$I$5),"REVIEW","WITHIN_BAND"))</f>
        <v>WITHIN_BAND</v>
      </c>
    </row>
    <row r="1885" spans="1:28">
      <c r="A1885" s="1" t="s">
        <v>2271</v>
      </c>
      <c r="B1885" s="6">
        <v>44896</v>
      </c>
      <c r="C1885" s="1">
        <v>202212</v>
      </c>
      <c r="D1885" s="1">
        <v>2022</v>
      </c>
      <c r="E1885" s="1">
        <v>12</v>
      </c>
      <c r="F1885" s="4" t="s">
        <v>256</v>
      </c>
      <c r="G1885" s="4" t="s">
        <v>258</v>
      </c>
      <c r="H1885" s="1">
        <v>664</v>
      </c>
      <c r="I1885" s="4" t="s">
        <v>307</v>
      </c>
      <c r="J1885" s="1" t="s">
        <v>308</v>
      </c>
      <c r="K1885" s="1" t="s">
        <v>383</v>
      </c>
      <c r="L1885" s="1">
        <v>3</v>
      </c>
      <c r="M1885" s="1">
        <v>1</v>
      </c>
      <c r="N1885" s="1" t="s">
        <v>384</v>
      </c>
      <c r="O1885" s="1" t="s">
        <v>385</v>
      </c>
      <c r="P1885" s="1">
        <v>0</v>
      </c>
      <c r="Q1885" s="8">
        <v>6292011</v>
      </c>
      <c r="R1885" s="8">
        <v>369615</v>
      </c>
      <c r="S1885" s="8">
        <v>2162155</v>
      </c>
      <c r="T1885" s="8" t="s">
        <v>386</v>
      </c>
      <c r="U1885" s="9">
        <f>IF(R1885&gt;0,Q1885/R1885,"")</f>
        <v>17.023148411184611</v>
      </c>
      <c r="V1885" s="10">
        <f>SUMIFS(fct_world_monthly!$J$2:$J$361,fct_world_monthly!$C$2:$C$361,C1885,fct_world_monthly!$F$2:$F$361,F1885)</f>
        <v>97856524</v>
      </c>
      <c r="W1885" s="11">
        <f>IF(V1885&gt;0,Q1885/V1885,"")</f>
        <v>6.4298329256003414E-2</v>
      </c>
      <c r="X1885" s="1" t="s">
        <v>232</v>
      </c>
      <c r="Y1885" s="1" t="s">
        <v>166</v>
      </c>
      <c r="Z1885" s="19">
        <f>IF(U1885="","",SUMIFS(Unit_Value_Review_QC!$K$10:$K$53,Unit_Value_Review_QC!$I$10:$I$53,"PARTNER|"&amp;F1885&amp;"|"&amp;I1885))</f>
        <v>13.594059812928137</v>
      </c>
      <c r="AA1885" s="20">
        <f>IFERROR(U1885/Z1885,"")</f>
        <v>1.2522490444683319</v>
      </c>
      <c r="AB1885" s="4" t="str">
        <f>IF(OR(N1885&lt;&gt;"REPORTED",U1885=""),"NOT_APPLICABLE",IF(OR(AA1885&lt;Unit_Value_Review_QC!$I$6,AA1885&gt;Unit_Value_Review_QC!$I$5),"REVIEW","WITHIN_BAND"))</f>
        <v>WITHIN_BAND</v>
      </c>
    </row>
    <row r="1886" spans="1:28">
      <c r="A1886" s="1" t="s">
        <v>2272</v>
      </c>
      <c r="B1886" s="6">
        <v>44896</v>
      </c>
      <c r="C1886" s="1">
        <v>202212</v>
      </c>
      <c r="D1886" s="1">
        <v>2022</v>
      </c>
      <c r="E1886" s="1">
        <v>12</v>
      </c>
      <c r="F1886" s="4" t="s">
        <v>256</v>
      </c>
      <c r="G1886" s="4" t="s">
        <v>258</v>
      </c>
      <c r="H1886" s="1">
        <v>666</v>
      </c>
      <c r="I1886" s="4" t="s">
        <v>310</v>
      </c>
      <c r="J1886" s="1" t="s">
        <v>311</v>
      </c>
      <c r="K1886" s="1" t="s">
        <v>383</v>
      </c>
      <c r="L1886" s="1">
        <v>3</v>
      </c>
      <c r="M1886" s="1">
        <v>1</v>
      </c>
      <c r="N1886" s="1" t="s">
        <v>384</v>
      </c>
      <c r="O1886" s="1" t="s">
        <v>385</v>
      </c>
      <c r="P1886" s="1">
        <v>0</v>
      </c>
      <c r="Q1886" s="8">
        <v>32858218</v>
      </c>
      <c r="R1886" s="8">
        <v>2609551</v>
      </c>
      <c r="S1886" s="8">
        <v>15196929</v>
      </c>
      <c r="T1886" s="8" t="s">
        <v>386</v>
      </c>
      <c r="U1886" s="9">
        <f>IF(R1886&gt;0,Q1886/R1886,"")</f>
        <v>12.591521683232097</v>
      </c>
      <c r="V1886" s="10">
        <f>SUMIFS(fct_world_monthly!$J$2:$J$361,fct_world_monthly!$C$2:$C$361,C1886,fct_world_monthly!$F$2:$F$361,F1886)</f>
        <v>97856524</v>
      </c>
      <c r="W1886" s="11">
        <f>IF(V1886&gt;0,Q1886/V1886,"")</f>
        <v>0.33577953371816066</v>
      </c>
      <c r="X1886" s="1" t="s">
        <v>232</v>
      </c>
      <c r="Y1886" s="1" t="s">
        <v>166</v>
      </c>
      <c r="Z1886" s="19">
        <f>IF(U1886="","",SUMIFS(Unit_Value_Review_QC!$K$10:$K$53,Unit_Value_Review_QC!$I$10:$I$53,"PARTNER|"&amp;F1886&amp;"|"&amp;I1886))</f>
        <v>10.323147527272614</v>
      </c>
      <c r="AA1886" s="20">
        <f>IFERROR(U1886/Z1886,"")</f>
        <v>1.219736679144291</v>
      </c>
      <c r="AB1886" s="4" t="str">
        <f>IF(OR(N1886&lt;&gt;"REPORTED",U1886=""),"NOT_APPLICABLE",IF(OR(AA1886&lt;Unit_Value_Review_QC!$I$6,AA1886&gt;Unit_Value_Review_QC!$I$5),"REVIEW","WITHIN_BAND"))</f>
        <v>WITHIN_BAND</v>
      </c>
    </row>
    <row r="1887" spans="1:28">
      <c r="A1887" s="1" t="s">
        <v>2273</v>
      </c>
      <c r="B1887" s="6">
        <v>44896</v>
      </c>
      <c r="C1887" s="1">
        <v>202212</v>
      </c>
      <c r="D1887" s="1">
        <v>2022</v>
      </c>
      <c r="E1887" s="1">
        <v>12</v>
      </c>
      <c r="F1887" s="4" t="s">
        <v>256</v>
      </c>
      <c r="G1887" s="4" t="s">
        <v>258</v>
      </c>
      <c r="H1887" s="1">
        <v>669</v>
      </c>
      <c r="I1887" s="4" t="s">
        <v>313</v>
      </c>
      <c r="J1887" s="1" t="s">
        <v>314</v>
      </c>
      <c r="K1887" s="1" t="s">
        <v>383</v>
      </c>
      <c r="L1887" s="1">
        <v>3</v>
      </c>
      <c r="M1887" s="1">
        <v>1</v>
      </c>
      <c r="N1887" s="1" t="s">
        <v>384</v>
      </c>
      <c r="O1887" s="1" t="s">
        <v>385</v>
      </c>
      <c r="P1887" s="1">
        <v>0</v>
      </c>
      <c r="Q1887" s="8">
        <v>1365085</v>
      </c>
      <c r="R1887" s="8">
        <v>83267</v>
      </c>
      <c r="S1887" s="8">
        <v>624080</v>
      </c>
      <c r="T1887" s="8" t="s">
        <v>386</v>
      </c>
      <c r="U1887" s="9">
        <f>IF(R1887&gt;0,Q1887/R1887,"")</f>
        <v>16.394069679464852</v>
      </c>
      <c r="V1887" s="10">
        <f>SUMIFS(fct_world_monthly!$J$2:$J$361,fct_world_monthly!$C$2:$C$361,C1887,fct_world_monthly!$F$2:$F$361,F1887)</f>
        <v>97856524</v>
      </c>
      <c r="W1887" s="11">
        <f>IF(V1887&gt;0,Q1887/V1887,"")</f>
        <v>1.3949861942776549E-2</v>
      </c>
      <c r="X1887" s="1" t="s">
        <v>232</v>
      </c>
      <c r="Y1887" s="1" t="s">
        <v>166</v>
      </c>
      <c r="Z1887" s="19">
        <f>IF(U1887="","",SUMIFS(Unit_Value_Review_QC!$K$10:$K$53,Unit_Value_Review_QC!$I$10:$I$53,"PARTNER|"&amp;F1887&amp;"|"&amp;I1887))</f>
        <v>13.552232139720488</v>
      </c>
      <c r="AA1887" s="20">
        <f>IFERROR(U1887/Z1887,"")</f>
        <v>1.2096951638996185</v>
      </c>
      <c r="AB1887" s="4" t="str">
        <f>IF(OR(N1887&lt;&gt;"REPORTED",U1887=""),"NOT_APPLICABLE",IF(OR(AA1887&lt;Unit_Value_Review_QC!$I$6,AA1887&gt;Unit_Value_Review_QC!$I$5),"REVIEW","WITHIN_BAND"))</f>
        <v>WITHIN_BAND</v>
      </c>
    </row>
    <row r="1888" spans="1:28">
      <c r="A1888" s="1" t="s">
        <v>2274</v>
      </c>
      <c r="B1888" s="6">
        <v>44896</v>
      </c>
      <c r="C1888" s="1">
        <v>202212</v>
      </c>
      <c r="D1888" s="1">
        <v>2022</v>
      </c>
      <c r="E1888" s="1">
        <v>12</v>
      </c>
      <c r="F1888" s="4" t="s">
        <v>256</v>
      </c>
      <c r="G1888" s="4" t="s">
        <v>258</v>
      </c>
      <c r="H1888" s="1">
        <v>676</v>
      </c>
      <c r="I1888" s="4" t="s">
        <v>316</v>
      </c>
      <c r="J1888" s="1" t="s">
        <v>317</v>
      </c>
      <c r="K1888" s="1" t="s">
        <v>383</v>
      </c>
      <c r="L1888" s="1">
        <v>3</v>
      </c>
      <c r="M1888" s="1">
        <v>1</v>
      </c>
      <c r="N1888" s="1" t="s">
        <v>384</v>
      </c>
      <c r="O1888" s="1" t="s">
        <v>385</v>
      </c>
      <c r="P1888" s="1">
        <v>0</v>
      </c>
      <c r="Q1888" s="8">
        <v>52276</v>
      </c>
      <c r="R1888" s="8">
        <v>1523</v>
      </c>
      <c r="S1888" s="8">
        <v>24726</v>
      </c>
      <c r="T1888" s="8" t="s">
        <v>386</v>
      </c>
      <c r="U1888" s="9">
        <f>IF(R1888&gt;0,Q1888/R1888,"")</f>
        <v>34.324359816152331</v>
      </c>
      <c r="V1888" s="10">
        <f>SUMIFS(fct_world_monthly!$J$2:$J$361,fct_world_monthly!$C$2:$C$361,C1888,fct_world_monthly!$F$2:$F$361,F1888)</f>
        <v>97856524</v>
      </c>
      <c r="W1888" s="11">
        <f>IF(V1888&gt;0,Q1888/V1888,"")</f>
        <v>5.342106776651907E-4</v>
      </c>
      <c r="X1888" s="1" t="s">
        <v>232</v>
      </c>
      <c r="Y1888" s="1" t="s">
        <v>166</v>
      </c>
      <c r="Z1888" s="19">
        <f>IF(U1888="","",SUMIFS(Unit_Value_Review_QC!$K$10:$K$53,Unit_Value_Review_QC!$I$10:$I$53,"PARTNER|"&amp;F1888&amp;"|"&amp;I1888))</f>
        <v>16.294942108470444</v>
      </c>
      <c r="AA1888" s="20">
        <f>IFERROR(U1888/Z1888,"")</f>
        <v>2.1064425751049356</v>
      </c>
      <c r="AB1888" s="4" t="str">
        <f>IF(OR(N1888&lt;&gt;"REPORTED",U1888=""),"NOT_APPLICABLE",IF(OR(AA1888&lt;Unit_Value_Review_QC!$I$6,AA1888&gt;Unit_Value_Review_QC!$I$5),"REVIEW","WITHIN_BAND"))</f>
        <v>WITHIN_BAND</v>
      </c>
    </row>
    <row r="1889" spans="1:28">
      <c r="A1889" s="1" t="s">
        <v>2275</v>
      </c>
      <c r="B1889" s="6">
        <v>44896</v>
      </c>
      <c r="C1889" s="1">
        <v>202212</v>
      </c>
      <c r="D1889" s="1">
        <v>2022</v>
      </c>
      <c r="E1889" s="1">
        <v>12</v>
      </c>
      <c r="F1889" s="4" t="s">
        <v>256</v>
      </c>
      <c r="G1889" s="4" t="s">
        <v>258</v>
      </c>
      <c r="H1889" s="1">
        <v>690</v>
      </c>
      <c r="I1889" s="4" t="s">
        <v>319</v>
      </c>
      <c r="J1889" s="1" t="s">
        <v>320</v>
      </c>
      <c r="K1889" s="1" t="s">
        <v>383</v>
      </c>
      <c r="L1889" s="1">
        <v>3</v>
      </c>
      <c r="M1889" s="1">
        <v>1</v>
      </c>
      <c r="N1889" s="1" t="s">
        <v>384</v>
      </c>
      <c r="O1889" s="1" t="s">
        <v>385</v>
      </c>
      <c r="P1889" s="1">
        <v>0</v>
      </c>
      <c r="Q1889" s="8">
        <v>1540444</v>
      </c>
      <c r="R1889" s="8">
        <v>65324</v>
      </c>
      <c r="S1889" s="8">
        <v>398356</v>
      </c>
      <c r="T1889" s="8" t="s">
        <v>386</v>
      </c>
      <c r="U1889" s="9">
        <f>IF(R1889&gt;0,Q1889/R1889,"")</f>
        <v>23.58159328883718</v>
      </c>
      <c r="V1889" s="10">
        <f>SUMIFS(fct_world_monthly!$J$2:$J$361,fct_world_monthly!$C$2:$C$361,C1889,fct_world_monthly!$F$2:$F$361,F1889)</f>
        <v>97856524</v>
      </c>
      <c r="W1889" s="11">
        <f>IF(V1889&gt;0,Q1889/V1889,"")</f>
        <v>1.5741863056570455E-2</v>
      </c>
      <c r="X1889" s="1" t="s">
        <v>232</v>
      </c>
      <c r="Y1889" s="1" t="s">
        <v>166</v>
      </c>
      <c r="Z1889" s="19">
        <f>IF(U1889="","",SUMIFS(Unit_Value_Review_QC!$K$10:$K$53,Unit_Value_Review_QC!$I$10:$I$53,"PARTNER|"&amp;F1889&amp;"|"&amp;I1889))</f>
        <v>21.029827109089425</v>
      </c>
      <c r="AA1889" s="20">
        <f>IFERROR(U1889/Z1889,"")</f>
        <v>1.1213403308791274</v>
      </c>
      <c r="AB1889" s="4" t="str">
        <f>IF(OR(N1889&lt;&gt;"REPORTED",U1889=""),"NOT_APPLICABLE",IF(OR(AA1889&lt;Unit_Value_Review_QC!$I$6,AA1889&gt;Unit_Value_Review_QC!$I$5),"REVIEW","WITHIN_BAND"))</f>
        <v>WITHIN_BAND</v>
      </c>
    </row>
    <row r="1890" spans="1:28">
      <c r="A1890" s="1" t="s">
        <v>2276</v>
      </c>
      <c r="B1890" s="6">
        <v>44896</v>
      </c>
      <c r="C1890" s="1">
        <v>202212</v>
      </c>
      <c r="D1890" s="1">
        <v>2022</v>
      </c>
      <c r="E1890" s="1">
        <v>12</v>
      </c>
      <c r="F1890" s="4" t="s">
        <v>256</v>
      </c>
      <c r="G1890" s="4" t="s">
        <v>258</v>
      </c>
      <c r="H1890" s="1">
        <v>696</v>
      </c>
      <c r="I1890" s="4" t="s">
        <v>322</v>
      </c>
      <c r="J1890" s="1" t="s">
        <v>323</v>
      </c>
      <c r="K1890" s="1" t="s">
        <v>383</v>
      </c>
      <c r="L1890" s="1">
        <v>3</v>
      </c>
      <c r="M1890" s="1">
        <v>1</v>
      </c>
      <c r="N1890" s="1" t="s">
        <v>384</v>
      </c>
      <c r="O1890" s="1" t="s">
        <v>385</v>
      </c>
      <c r="P1890" s="1">
        <v>0</v>
      </c>
      <c r="Q1890" s="8">
        <v>1028861</v>
      </c>
      <c r="R1890" s="8">
        <v>49761</v>
      </c>
      <c r="S1890" s="8">
        <v>254493</v>
      </c>
      <c r="T1890" s="8" t="s">
        <v>386</v>
      </c>
      <c r="U1890" s="9">
        <f>IF(R1890&gt;0,Q1890/R1890,"")</f>
        <v>20.676051526295694</v>
      </c>
      <c r="V1890" s="10">
        <f>SUMIFS(fct_world_monthly!$J$2:$J$361,fct_world_monthly!$C$2:$C$361,C1890,fct_world_monthly!$F$2:$F$361,F1890)</f>
        <v>97856524</v>
      </c>
      <c r="W1890" s="11">
        <f>IF(V1890&gt;0,Q1890/V1890,"")</f>
        <v>1.051397452049288E-2</v>
      </c>
      <c r="X1890" s="1" t="s">
        <v>232</v>
      </c>
      <c r="Y1890" s="1" t="s">
        <v>166</v>
      </c>
      <c r="Z1890" s="19">
        <f>IF(U1890="","",SUMIFS(Unit_Value_Review_QC!$K$10:$K$53,Unit_Value_Review_QC!$I$10:$I$53,"PARTNER|"&amp;F1890&amp;"|"&amp;I1890))</f>
        <v>18.09118149032647</v>
      </c>
      <c r="AA1890" s="20">
        <f>IFERROR(U1890/Z1890,"")</f>
        <v>1.1428801119126122</v>
      </c>
      <c r="AB1890" s="4" t="str">
        <f>IF(OR(N1890&lt;&gt;"REPORTED",U1890=""),"NOT_APPLICABLE",IF(OR(AA1890&lt;Unit_Value_Review_QC!$I$6,AA1890&gt;Unit_Value_Review_QC!$I$5),"REVIEW","WITHIN_BAND"))</f>
        <v>WITHIN_BAND</v>
      </c>
    </row>
    <row r="1891" spans="1:28">
      <c r="A1891" s="1" t="s">
        <v>2277</v>
      </c>
      <c r="B1891" s="6">
        <v>44896</v>
      </c>
      <c r="C1891" s="1">
        <v>202212</v>
      </c>
      <c r="D1891" s="1">
        <v>2022</v>
      </c>
      <c r="E1891" s="1">
        <v>12</v>
      </c>
      <c r="F1891" s="4" t="s">
        <v>256</v>
      </c>
      <c r="G1891" s="4" t="s">
        <v>258</v>
      </c>
      <c r="H1891" s="1">
        <v>720</v>
      </c>
      <c r="I1891" s="4" t="s">
        <v>325</v>
      </c>
      <c r="J1891" s="1" t="s">
        <v>326</v>
      </c>
      <c r="K1891" s="1" t="s">
        <v>383</v>
      </c>
      <c r="L1891" s="1">
        <v>3</v>
      </c>
      <c r="M1891" s="1">
        <v>1</v>
      </c>
      <c r="N1891" s="1" t="s">
        <v>384</v>
      </c>
      <c r="O1891" s="1" t="s">
        <v>385</v>
      </c>
      <c r="P1891" s="1">
        <v>0</v>
      </c>
      <c r="Q1891" s="8">
        <v>3891114</v>
      </c>
      <c r="R1891" s="8">
        <v>172380</v>
      </c>
      <c r="S1891" s="8">
        <v>803251</v>
      </c>
      <c r="T1891" s="8" t="s">
        <v>386</v>
      </c>
      <c r="U1891" s="9">
        <f>IF(R1891&gt;0,Q1891/R1891,"")</f>
        <v>22.572885485555169</v>
      </c>
      <c r="V1891" s="10">
        <f>SUMIFS(fct_world_monthly!$J$2:$J$361,fct_world_monthly!$C$2:$C$361,C1891,fct_world_monthly!$F$2:$F$361,F1891)</f>
        <v>97856524</v>
      </c>
      <c r="W1891" s="11">
        <f>IF(V1891&gt;0,Q1891/V1891,"")</f>
        <v>3.976346022672949E-2</v>
      </c>
      <c r="X1891" s="1" t="s">
        <v>232</v>
      </c>
      <c r="Y1891" s="1" t="s">
        <v>166</v>
      </c>
      <c r="Z1891" s="19">
        <f>IF(U1891="","",SUMIFS(Unit_Value_Review_QC!$K$10:$K$53,Unit_Value_Review_QC!$I$10:$I$53,"PARTNER|"&amp;F1891&amp;"|"&amp;I1891))</f>
        <v>18.213915185849537</v>
      </c>
      <c r="AA1891" s="20">
        <f>IFERROR(U1891/Z1891,"")</f>
        <v>1.2393208848964079</v>
      </c>
      <c r="AB1891" s="4" t="str">
        <f>IF(OR(N1891&lt;&gt;"REPORTED",U1891=""),"NOT_APPLICABLE",IF(OR(AA1891&lt;Unit_Value_Review_QC!$I$6,AA1891&gt;Unit_Value_Review_QC!$I$5),"REVIEW","WITHIN_BAND"))</f>
        <v>WITHIN_BAND</v>
      </c>
    </row>
    <row r="1892" spans="1:28">
      <c r="A1892" s="1" t="s">
        <v>2278</v>
      </c>
      <c r="B1892" s="6">
        <v>44896</v>
      </c>
      <c r="C1892" s="1">
        <v>202212</v>
      </c>
      <c r="D1892" s="1">
        <v>2022</v>
      </c>
      <c r="E1892" s="1">
        <v>12</v>
      </c>
      <c r="F1892" s="4" t="s">
        <v>265</v>
      </c>
      <c r="G1892" s="4" t="s">
        <v>266</v>
      </c>
      <c r="H1892" s="1">
        <v>52</v>
      </c>
      <c r="I1892" s="4" t="s">
        <v>296</v>
      </c>
      <c r="J1892" s="1" t="s">
        <v>297</v>
      </c>
      <c r="K1892" s="1" t="s">
        <v>383</v>
      </c>
      <c r="L1892" s="1">
        <v>3</v>
      </c>
      <c r="M1892" s="1">
        <v>1</v>
      </c>
      <c r="N1892" s="1" t="s">
        <v>384</v>
      </c>
      <c r="O1892" s="1" t="s">
        <v>385</v>
      </c>
      <c r="P1892" s="1">
        <v>0</v>
      </c>
      <c r="Q1892" s="8">
        <v>4398973</v>
      </c>
      <c r="R1892" s="8">
        <v>212583</v>
      </c>
      <c r="S1892" s="8">
        <v>611001</v>
      </c>
      <c r="T1892" s="8" t="s">
        <v>386</v>
      </c>
      <c r="U1892" s="9">
        <f>IF(R1892&gt;0,Q1892/R1892,"")</f>
        <v>20.692966982308086</v>
      </c>
      <c r="V1892" s="10">
        <f>SUMIFS(fct_world_monthly!$J$2:$J$361,fct_world_monthly!$C$2:$C$361,C1892,fct_world_monthly!$F$2:$F$361,F1892)</f>
        <v>56111015</v>
      </c>
      <c r="W1892" s="11">
        <f>IF(V1892&gt;0,Q1892/V1892,"")</f>
        <v>7.8397672898984277E-2</v>
      </c>
      <c r="X1892" s="1" t="s">
        <v>232</v>
      </c>
      <c r="Y1892" s="1" t="s">
        <v>166</v>
      </c>
      <c r="Z1892" s="19">
        <f>IF(U1892="","",SUMIFS(Unit_Value_Review_QC!$K$10:$K$53,Unit_Value_Review_QC!$I$10:$I$53,"PARTNER|"&amp;F1892&amp;"|"&amp;I1892))</f>
        <v>19.213268245879746</v>
      </c>
      <c r="AA1892" s="20">
        <f>IFERROR(U1892/Z1892,"")</f>
        <v>1.077014421361949</v>
      </c>
      <c r="AB1892" s="4" t="str">
        <f>IF(OR(N1892&lt;&gt;"REPORTED",U1892=""),"NOT_APPLICABLE",IF(OR(AA1892&lt;Unit_Value_Review_QC!$I$6,AA1892&gt;Unit_Value_Review_QC!$I$5),"REVIEW","WITHIN_BAND"))</f>
        <v>WITHIN_BAND</v>
      </c>
    </row>
    <row r="1893" spans="1:28">
      <c r="A1893" s="1" t="s">
        <v>2279</v>
      </c>
      <c r="B1893" s="6">
        <v>44896</v>
      </c>
      <c r="C1893" s="1">
        <v>202212</v>
      </c>
      <c r="D1893" s="1">
        <v>2022</v>
      </c>
      <c r="E1893" s="1">
        <v>12</v>
      </c>
      <c r="F1893" s="4" t="s">
        <v>265</v>
      </c>
      <c r="G1893" s="4" t="s">
        <v>266</v>
      </c>
      <c r="H1893" s="1">
        <v>204</v>
      </c>
      <c r="I1893" s="4" t="s">
        <v>301</v>
      </c>
      <c r="J1893" s="1" t="s">
        <v>302</v>
      </c>
      <c r="K1893" s="1" t="s">
        <v>383</v>
      </c>
      <c r="L1893" s="1">
        <v>3</v>
      </c>
      <c r="M1893" s="1">
        <v>1</v>
      </c>
      <c r="N1893" s="1" t="s">
        <v>384</v>
      </c>
      <c r="O1893" s="1" t="s">
        <v>385</v>
      </c>
      <c r="P1893" s="1">
        <v>0</v>
      </c>
      <c r="Q1893" s="8">
        <v>11436</v>
      </c>
      <c r="R1893" s="8">
        <v>673</v>
      </c>
      <c r="S1893" s="8">
        <v>2208</v>
      </c>
      <c r="T1893" s="8" t="s">
        <v>386</v>
      </c>
      <c r="U1893" s="9">
        <f>IF(R1893&gt;0,Q1893/R1893,"")</f>
        <v>16.992570579494799</v>
      </c>
      <c r="V1893" s="10">
        <f>SUMIFS(fct_world_monthly!$J$2:$J$361,fct_world_monthly!$C$2:$C$361,C1893,fct_world_monthly!$F$2:$F$361,F1893)</f>
        <v>56111015</v>
      </c>
      <c r="W1893" s="11">
        <f>IF(V1893&gt;0,Q1893/V1893,"")</f>
        <v>2.0381025009082442E-4</v>
      </c>
      <c r="X1893" s="1" t="s">
        <v>232</v>
      </c>
      <c r="Y1893" s="1" t="s">
        <v>166</v>
      </c>
      <c r="Z1893" s="19">
        <f>IF(U1893="","",SUMIFS(Unit_Value_Review_QC!$K$10:$K$53,Unit_Value_Review_QC!$I$10:$I$53,"PARTNER|"&amp;F1893&amp;"|"&amp;I1893))</f>
        <v>16.024818561257973</v>
      </c>
      <c r="AA1893" s="20">
        <f>IFERROR(U1893/Z1893,"")</f>
        <v>1.0603908253024774</v>
      </c>
      <c r="AB1893" s="4" t="str">
        <f>IF(OR(N1893&lt;&gt;"REPORTED",U1893=""),"NOT_APPLICABLE",IF(OR(AA1893&lt;Unit_Value_Review_QC!$I$6,AA1893&gt;Unit_Value_Review_QC!$I$5),"REVIEW","WITHIN_BAND"))</f>
        <v>WITHIN_BAND</v>
      </c>
    </row>
    <row r="1894" spans="1:28">
      <c r="A1894" s="1" t="s">
        <v>2280</v>
      </c>
      <c r="B1894" s="6">
        <v>44896</v>
      </c>
      <c r="C1894" s="1">
        <v>202212</v>
      </c>
      <c r="D1894" s="1">
        <v>2022</v>
      </c>
      <c r="E1894" s="1">
        <v>12</v>
      </c>
      <c r="F1894" s="4" t="s">
        <v>265</v>
      </c>
      <c r="G1894" s="4" t="s">
        <v>266</v>
      </c>
      <c r="H1894" s="1">
        <v>662</v>
      </c>
      <c r="I1894" s="4" t="s">
        <v>304</v>
      </c>
      <c r="J1894" s="1" t="s">
        <v>305</v>
      </c>
      <c r="K1894" s="1" t="s">
        <v>383</v>
      </c>
      <c r="L1894" s="1">
        <v>3</v>
      </c>
      <c r="M1894" s="1">
        <v>1</v>
      </c>
      <c r="N1894" s="1" t="s">
        <v>384</v>
      </c>
      <c r="O1894" s="1" t="s">
        <v>385</v>
      </c>
      <c r="P1894" s="1">
        <v>0</v>
      </c>
      <c r="Q1894" s="8">
        <v>161039</v>
      </c>
      <c r="R1894" s="8">
        <v>14927</v>
      </c>
      <c r="S1894" s="8">
        <v>30230</v>
      </c>
      <c r="T1894" s="8" t="s">
        <v>386</v>
      </c>
      <c r="U1894" s="9">
        <f>IF(R1894&gt;0,Q1894/R1894,"")</f>
        <v>10.788437060360421</v>
      </c>
      <c r="V1894" s="10">
        <f>SUMIFS(fct_world_monthly!$J$2:$J$361,fct_world_monthly!$C$2:$C$361,C1894,fct_world_monthly!$F$2:$F$361,F1894)</f>
        <v>56111015</v>
      </c>
      <c r="W1894" s="11">
        <f>IF(V1894&gt;0,Q1894/V1894,"")</f>
        <v>2.870006896150426E-3</v>
      </c>
      <c r="X1894" s="1" t="s">
        <v>232</v>
      </c>
      <c r="Y1894" s="1" t="s">
        <v>166</v>
      </c>
      <c r="Z1894" s="19">
        <f>IF(U1894="","",SUMIFS(Unit_Value_Review_QC!$K$10:$K$53,Unit_Value_Review_QC!$I$10:$I$53,"PARTNER|"&amp;F1894&amp;"|"&amp;I1894))</f>
        <v>13.24068828999865</v>
      </c>
      <c r="AA1894" s="20">
        <f>IFERROR(U1894/Z1894,"")</f>
        <v>0.81479427836915874</v>
      </c>
      <c r="AB1894" s="4" t="str">
        <f>IF(OR(N1894&lt;&gt;"REPORTED",U1894=""),"NOT_APPLICABLE",IF(OR(AA1894&lt;Unit_Value_Review_QC!$I$6,AA1894&gt;Unit_Value_Review_QC!$I$5),"REVIEW","WITHIN_BAND"))</f>
        <v>WITHIN_BAND</v>
      </c>
    </row>
    <row r="1895" spans="1:28">
      <c r="A1895" s="1" t="s">
        <v>2281</v>
      </c>
      <c r="B1895" s="6">
        <v>44896</v>
      </c>
      <c r="C1895" s="1">
        <v>202212</v>
      </c>
      <c r="D1895" s="1">
        <v>2022</v>
      </c>
      <c r="E1895" s="1">
        <v>12</v>
      </c>
      <c r="F1895" s="4" t="s">
        <v>265</v>
      </c>
      <c r="G1895" s="4" t="s">
        <v>266</v>
      </c>
      <c r="H1895" s="1">
        <v>664</v>
      </c>
      <c r="I1895" s="4" t="s">
        <v>307</v>
      </c>
      <c r="J1895" s="1" t="s">
        <v>308</v>
      </c>
      <c r="K1895" s="1" t="s">
        <v>383</v>
      </c>
      <c r="L1895" s="1">
        <v>3</v>
      </c>
      <c r="M1895" s="1">
        <v>1</v>
      </c>
      <c r="N1895" s="1" t="s">
        <v>384</v>
      </c>
      <c r="O1895" s="1" t="s">
        <v>385</v>
      </c>
      <c r="P1895" s="1">
        <v>0</v>
      </c>
      <c r="Q1895" s="8">
        <v>230627</v>
      </c>
      <c r="R1895" s="8">
        <v>12503</v>
      </c>
      <c r="S1895" s="8">
        <v>60640</v>
      </c>
      <c r="T1895" s="8" t="s">
        <v>386</v>
      </c>
      <c r="U1895" s="9">
        <f>IF(R1895&gt;0,Q1895/R1895,"")</f>
        <v>18.445733024074222</v>
      </c>
      <c r="V1895" s="10">
        <f>SUMIFS(fct_world_monthly!$J$2:$J$361,fct_world_monthly!$C$2:$C$361,C1895,fct_world_monthly!$F$2:$F$361,F1895)</f>
        <v>56111015</v>
      </c>
      <c r="W1895" s="11">
        <f>IF(V1895&gt;0,Q1895/V1895,"")</f>
        <v>4.1101911986443302E-3</v>
      </c>
      <c r="X1895" s="1" t="s">
        <v>232</v>
      </c>
      <c r="Y1895" s="1" t="s">
        <v>166</v>
      </c>
      <c r="Z1895" s="19">
        <f>IF(U1895="","",SUMIFS(Unit_Value_Review_QC!$K$10:$K$53,Unit_Value_Review_QC!$I$10:$I$53,"PARTNER|"&amp;F1895&amp;"|"&amp;I1895))</f>
        <v>13.033767004833301</v>
      </c>
      <c r="AA1895" s="20">
        <f>IFERROR(U1895/Z1895,"")</f>
        <v>1.4152265432728701</v>
      </c>
      <c r="AB1895" s="4" t="str">
        <f>IF(OR(N1895&lt;&gt;"REPORTED",U1895=""),"NOT_APPLICABLE",IF(OR(AA1895&lt;Unit_Value_Review_QC!$I$6,AA1895&gt;Unit_Value_Review_QC!$I$5),"REVIEW","WITHIN_BAND"))</f>
        <v>WITHIN_BAND</v>
      </c>
    </row>
    <row r="1896" spans="1:28">
      <c r="A1896" s="1" t="s">
        <v>2282</v>
      </c>
      <c r="B1896" s="6">
        <v>44896</v>
      </c>
      <c r="C1896" s="1">
        <v>202212</v>
      </c>
      <c r="D1896" s="1">
        <v>2022</v>
      </c>
      <c r="E1896" s="1">
        <v>12</v>
      </c>
      <c r="F1896" s="4" t="s">
        <v>265</v>
      </c>
      <c r="G1896" s="4" t="s">
        <v>266</v>
      </c>
      <c r="H1896" s="1">
        <v>666</v>
      </c>
      <c r="I1896" s="4" t="s">
        <v>310</v>
      </c>
      <c r="J1896" s="1" t="s">
        <v>311</v>
      </c>
      <c r="K1896" s="1" t="s">
        <v>383</v>
      </c>
      <c r="L1896" s="1">
        <v>3</v>
      </c>
      <c r="M1896" s="1">
        <v>1</v>
      </c>
      <c r="N1896" s="1" t="s">
        <v>384</v>
      </c>
      <c r="O1896" s="1" t="s">
        <v>385</v>
      </c>
      <c r="P1896" s="1">
        <v>0</v>
      </c>
      <c r="Q1896" s="8">
        <v>14962404</v>
      </c>
      <c r="R1896" s="8">
        <v>1094008</v>
      </c>
      <c r="S1896" s="8">
        <v>2411287</v>
      </c>
      <c r="T1896" s="8" t="s">
        <v>386</v>
      </c>
      <c r="U1896" s="9">
        <f>IF(R1896&gt;0,Q1896/R1896,"")</f>
        <v>13.676686093703154</v>
      </c>
      <c r="V1896" s="10">
        <f>SUMIFS(fct_world_monthly!$J$2:$J$361,fct_world_monthly!$C$2:$C$361,C1896,fct_world_monthly!$F$2:$F$361,F1896)</f>
        <v>56111015</v>
      </c>
      <c r="W1896" s="11">
        <f>IF(V1896&gt;0,Q1896/V1896,"")</f>
        <v>0.26665716169989084</v>
      </c>
      <c r="X1896" s="1" t="s">
        <v>232</v>
      </c>
      <c r="Y1896" s="1" t="s">
        <v>166</v>
      </c>
      <c r="Z1896" s="19">
        <f>IF(U1896="","",SUMIFS(Unit_Value_Review_QC!$K$10:$K$53,Unit_Value_Review_QC!$I$10:$I$53,"PARTNER|"&amp;F1896&amp;"|"&amp;I1896))</f>
        <v>12.503788450831344</v>
      </c>
      <c r="AA1896" s="20">
        <f>IFERROR(U1896/Z1896,"")</f>
        <v>1.0938033818697426</v>
      </c>
      <c r="AB1896" s="4" t="str">
        <f>IF(OR(N1896&lt;&gt;"REPORTED",U1896=""),"NOT_APPLICABLE",IF(OR(AA1896&lt;Unit_Value_Review_QC!$I$6,AA1896&gt;Unit_Value_Review_QC!$I$5),"REVIEW","WITHIN_BAND"))</f>
        <v>WITHIN_BAND</v>
      </c>
    </row>
    <row r="1897" spans="1:28">
      <c r="A1897" s="1" t="s">
        <v>2283</v>
      </c>
      <c r="B1897" s="6">
        <v>44896</v>
      </c>
      <c r="C1897" s="1">
        <v>202212</v>
      </c>
      <c r="D1897" s="1">
        <v>2022</v>
      </c>
      <c r="E1897" s="1">
        <v>12</v>
      </c>
      <c r="F1897" s="4" t="s">
        <v>265</v>
      </c>
      <c r="G1897" s="4" t="s">
        <v>266</v>
      </c>
      <c r="H1897" s="1">
        <v>669</v>
      </c>
      <c r="I1897" s="4" t="s">
        <v>313</v>
      </c>
      <c r="J1897" s="1" t="s">
        <v>314</v>
      </c>
      <c r="K1897" s="1" t="s">
        <v>383</v>
      </c>
      <c r="L1897" s="1">
        <v>3</v>
      </c>
      <c r="M1897" s="1">
        <v>1</v>
      </c>
      <c r="N1897" s="1" t="s">
        <v>384</v>
      </c>
      <c r="O1897" s="1" t="s">
        <v>385</v>
      </c>
      <c r="P1897" s="1">
        <v>0</v>
      </c>
      <c r="Q1897" s="8">
        <v>325206</v>
      </c>
      <c r="R1897" s="8">
        <v>21397</v>
      </c>
      <c r="S1897" s="8">
        <v>33027</v>
      </c>
      <c r="T1897" s="8" t="s">
        <v>386</v>
      </c>
      <c r="U1897" s="9">
        <f>IF(R1897&gt;0,Q1897/R1897,"")</f>
        <v>15.198672711127728</v>
      </c>
      <c r="V1897" s="10">
        <f>SUMIFS(fct_world_monthly!$J$2:$J$361,fct_world_monthly!$C$2:$C$361,C1897,fct_world_monthly!$F$2:$F$361,F1897)</f>
        <v>56111015</v>
      </c>
      <c r="W1897" s="11">
        <f>IF(V1897&gt;0,Q1897/V1897,"")</f>
        <v>5.7957604224411199E-3</v>
      </c>
      <c r="X1897" s="1" t="s">
        <v>232</v>
      </c>
      <c r="Y1897" s="1" t="s">
        <v>166</v>
      </c>
      <c r="Z1897" s="19">
        <f>IF(U1897="","",SUMIFS(Unit_Value_Review_QC!$K$10:$K$53,Unit_Value_Review_QC!$I$10:$I$53,"PARTNER|"&amp;F1897&amp;"|"&amp;I1897))</f>
        <v>16.58404384448577</v>
      </c>
      <c r="AA1897" s="20">
        <f>IFERROR(U1897/Z1897,"")</f>
        <v>0.91646361126700226</v>
      </c>
      <c r="AB1897" s="4" t="str">
        <f>IF(OR(N1897&lt;&gt;"REPORTED",U1897=""),"NOT_APPLICABLE",IF(OR(AA1897&lt;Unit_Value_Review_QC!$I$6,AA1897&gt;Unit_Value_Review_QC!$I$5),"REVIEW","WITHIN_BAND"))</f>
        <v>WITHIN_BAND</v>
      </c>
    </row>
    <row r="1898" spans="1:28">
      <c r="A1898" s="1" t="s">
        <v>2284</v>
      </c>
      <c r="B1898" s="6">
        <v>44896</v>
      </c>
      <c r="C1898" s="1">
        <v>202212</v>
      </c>
      <c r="D1898" s="1">
        <v>2022</v>
      </c>
      <c r="E1898" s="1">
        <v>12</v>
      </c>
      <c r="F1898" s="4" t="s">
        <v>265</v>
      </c>
      <c r="G1898" s="4" t="s">
        <v>266</v>
      </c>
      <c r="H1898" s="1">
        <v>676</v>
      </c>
      <c r="I1898" s="4" t="s">
        <v>316</v>
      </c>
      <c r="J1898" s="1" t="s">
        <v>317</v>
      </c>
      <c r="K1898" s="1" t="s">
        <v>383</v>
      </c>
      <c r="L1898" s="1">
        <v>3</v>
      </c>
      <c r="M1898" s="1">
        <v>1</v>
      </c>
      <c r="N1898" s="1" t="s">
        <v>384</v>
      </c>
      <c r="O1898" s="1" t="s">
        <v>385</v>
      </c>
      <c r="P1898" s="1">
        <v>0</v>
      </c>
      <c r="Q1898" s="8">
        <v>2633579</v>
      </c>
      <c r="R1898" s="8">
        <v>261706</v>
      </c>
      <c r="S1898" s="8">
        <v>579183</v>
      </c>
      <c r="T1898" s="8" t="s">
        <v>386</v>
      </c>
      <c r="U1898" s="9">
        <f>IF(R1898&gt;0,Q1898/R1898,"")</f>
        <v>10.063120448136459</v>
      </c>
      <c r="V1898" s="10">
        <f>SUMIFS(fct_world_monthly!$J$2:$J$361,fct_world_monthly!$C$2:$C$361,C1898,fct_world_monthly!$F$2:$F$361,F1898)</f>
        <v>56111015</v>
      </c>
      <c r="W1898" s="11">
        <f>IF(V1898&gt;0,Q1898/V1898,"")</f>
        <v>4.6935151681002381E-2</v>
      </c>
      <c r="X1898" s="1" t="s">
        <v>232</v>
      </c>
      <c r="Y1898" s="1" t="s">
        <v>166</v>
      </c>
      <c r="Z1898" s="19">
        <f>IF(U1898="","",SUMIFS(Unit_Value_Review_QC!$K$10:$K$53,Unit_Value_Review_QC!$I$10:$I$53,"PARTNER|"&amp;F1898&amp;"|"&amp;I1898))</f>
        <v>12.705450477595873</v>
      </c>
      <c r="AA1898" s="20">
        <f>IFERROR(U1898/Z1898,"")</f>
        <v>0.79203177139458691</v>
      </c>
      <c r="AB1898" s="4" t="str">
        <f>IF(OR(N1898&lt;&gt;"REPORTED",U1898=""),"NOT_APPLICABLE",IF(OR(AA1898&lt;Unit_Value_Review_QC!$I$6,AA1898&gt;Unit_Value_Review_QC!$I$5),"REVIEW","WITHIN_BAND"))</f>
        <v>WITHIN_BAND</v>
      </c>
    </row>
    <row r="1899" spans="1:28">
      <c r="A1899" s="1" t="s">
        <v>2285</v>
      </c>
      <c r="B1899" s="6">
        <v>44896</v>
      </c>
      <c r="C1899" s="1">
        <v>202212</v>
      </c>
      <c r="D1899" s="1">
        <v>2022</v>
      </c>
      <c r="E1899" s="1">
        <v>12</v>
      </c>
      <c r="F1899" s="4" t="s">
        <v>265</v>
      </c>
      <c r="G1899" s="4" t="s">
        <v>266</v>
      </c>
      <c r="H1899" s="1">
        <v>690</v>
      </c>
      <c r="I1899" s="4" t="s">
        <v>319</v>
      </c>
      <c r="J1899" s="1" t="s">
        <v>320</v>
      </c>
      <c r="K1899" s="1" t="s">
        <v>383</v>
      </c>
      <c r="L1899" s="1">
        <v>3</v>
      </c>
      <c r="M1899" s="1">
        <v>1</v>
      </c>
      <c r="N1899" s="1" t="s">
        <v>384</v>
      </c>
      <c r="O1899" s="1" t="s">
        <v>385</v>
      </c>
      <c r="P1899" s="1">
        <v>0</v>
      </c>
      <c r="Q1899" s="8">
        <v>536351</v>
      </c>
      <c r="R1899" s="8">
        <v>30135</v>
      </c>
      <c r="S1899" s="8">
        <v>68765</v>
      </c>
      <c r="T1899" s="8" t="s">
        <v>386</v>
      </c>
      <c r="U1899" s="9">
        <f>IF(R1899&gt;0,Q1899/R1899,"")</f>
        <v>17.798274431723907</v>
      </c>
      <c r="V1899" s="10">
        <f>SUMIFS(fct_world_monthly!$J$2:$J$361,fct_world_monthly!$C$2:$C$361,C1899,fct_world_monthly!$F$2:$F$361,F1899)</f>
        <v>56111015</v>
      </c>
      <c r="W1899" s="11">
        <f>IF(V1899&gt;0,Q1899/V1899,"")</f>
        <v>9.5587470659726972E-3</v>
      </c>
      <c r="X1899" s="1" t="s">
        <v>232</v>
      </c>
      <c r="Y1899" s="1" t="s">
        <v>166</v>
      </c>
      <c r="Z1899" s="19">
        <f>IF(U1899="","",SUMIFS(Unit_Value_Review_QC!$K$10:$K$53,Unit_Value_Review_QC!$I$10:$I$53,"PARTNER|"&amp;F1899&amp;"|"&amp;I1899))</f>
        <v>23.234221767733438</v>
      </c>
      <c r="AA1899" s="20">
        <f>IFERROR(U1899/Z1899,"")</f>
        <v>0.76603703836731429</v>
      </c>
      <c r="AB1899" s="4" t="str">
        <f>IF(OR(N1899&lt;&gt;"REPORTED",U1899=""),"NOT_APPLICABLE",IF(OR(AA1899&lt;Unit_Value_Review_QC!$I$6,AA1899&gt;Unit_Value_Review_QC!$I$5),"REVIEW","WITHIN_BAND"))</f>
        <v>WITHIN_BAND</v>
      </c>
    </row>
    <row r="1900" spans="1:28">
      <c r="A1900" s="1" t="s">
        <v>2286</v>
      </c>
      <c r="B1900" s="6">
        <v>44896</v>
      </c>
      <c r="C1900" s="1">
        <v>202212</v>
      </c>
      <c r="D1900" s="1">
        <v>2022</v>
      </c>
      <c r="E1900" s="1">
        <v>12</v>
      </c>
      <c r="F1900" s="4" t="s">
        <v>265</v>
      </c>
      <c r="G1900" s="4" t="s">
        <v>266</v>
      </c>
      <c r="H1900" s="1">
        <v>696</v>
      </c>
      <c r="I1900" s="4" t="s">
        <v>322</v>
      </c>
      <c r="J1900" s="1" t="s">
        <v>323</v>
      </c>
      <c r="K1900" s="1" t="s">
        <v>383</v>
      </c>
      <c r="L1900" s="1">
        <v>3</v>
      </c>
      <c r="M1900" s="1">
        <v>1</v>
      </c>
      <c r="N1900" s="1" t="s">
        <v>384</v>
      </c>
      <c r="O1900" s="1" t="s">
        <v>385</v>
      </c>
      <c r="P1900" s="1">
        <v>0</v>
      </c>
      <c r="Q1900" s="8">
        <v>3284701</v>
      </c>
      <c r="R1900" s="8">
        <v>204131</v>
      </c>
      <c r="S1900" s="8">
        <v>528025</v>
      </c>
      <c r="T1900" s="8" t="s">
        <v>386</v>
      </c>
      <c r="U1900" s="9">
        <f>IF(R1900&gt;0,Q1900/R1900,"")</f>
        <v>16.091142452640707</v>
      </c>
      <c r="V1900" s="10">
        <f>SUMIFS(fct_world_monthly!$J$2:$J$361,fct_world_monthly!$C$2:$C$361,C1900,fct_world_monthly!$F$2:$F$361,F1900)</f>
        <v>56111015</v>
      </c>
      <c r="W1900" s="11">
        <f>IF(V1900&gt;0,Q1900/V1900,"")</f>
        <v>5.8539326012904951E-2</v>
      </c>
      <c r="X1900" s="1" t="s">
        <v>232</v>
      </c>
      <c r="Y1900" s="1" t="s">
        <v>166</v>
      </c>
      <c r="Z1900" s="19">
        <f>IF(U1900="","",SUMIFS(Unit_Value_Review_QC!$K$10:$K$53,Unit_Value_Review_QC!$I$10:$I$53,"PARTNER|"&amp;F1900&amp;"|"&amp;I1900))</f>
        <v>12.339390026247985</v>
      </c>
      <c r="AA1900" s="20">
        <f>IFERROR(U1900/Z1900,"")</f>
        <v>1.3040468303872481</v>
      </c>
      <c r="AB1900" s="4" t="str">
        <f>IF(OR(N1900&lt;&gt;"REPORTED",U1900=""),"NOT_APPLICABLE",IF(OR(AA1900&lt;Unit_Value_Review_QC!$I$6,AA1900&gt;Unit_Value_Review_QC!$I$5),"REVIEW","WITHIN_BAND"))</f>
        <v>WITHIN_BAND</v>
      </c>
    </row>
    <row r="1901" spans="1:28">
      <c r="A1901" s="1" t="s">
        <v>2287</v>
      </c>
      <c r="B1901" s="6">
        <v>44896</v>
      </c>
      <c r="C1901" s="1">
        <v>202212</v>
      </c>
      <c r="D1901" s="1">
        <v>2022</v>
      </c>
      <c r="E1901" s="1">
        <v>12</v>
      </c>
      <c r="F1901" s="4" t="s">
        <v>265</v>
      </c>
      <c r="G1901" s="4" t="s">
        <v>266</v>
      </c>
      <c r="H1901" s="1">
        <v>720</v>
      </c>
      <c r="I1901" s="4" t="s">
        <v>325</v>
      </c>
      <c r="J1901" s="1" t="s">
        <v>326</v>
      </c>
      <c r="K1901" s="1" t="s">
        <v>383</v>
      </c>
      <c r="L1901" s="1">
        <v>3</v>
      </c>
      <c r="M1901" s="1">
        <v>1</v>
      </c>
      <c r="N1901" s="1" t="s">
        <v>384</v>
      </c>
      <c r="O1901" s="1" t="s">
        <v>385</v>
      </c>
      <c r="P1901" s="1">
        <v>0</v>
      </c>
      <c r="Q1901" s="8">
        <v>12635412</v>
      </c>
      <c r="R1901" s="8">
        <v>756737</v>
      </c>
      <c r="S1901" s="8">
        <v>1825629</v>
      </c>
      <c r="T1901" s="8" t="s">
        <v>386</v>
      </c>
      <c r="U1901" s="9">
        <f>IF(R1901&gt;0,Q1901/R1901,"")</f>
        <v>16.697230345549379</v>
      </c>
      <c r="V1901" s="10">
        <f>SUMIFS(fct_world_monthly!$J$2:$J$361,fct_world_monthly!$C$2:$C$361,C1901,fct_world_monthly!$F$2:$F$361,F1901)</f>
        <v>56111015</v>
      </c>
      <c r="W1901" s="11">
        <f>IF(V1901&gt;0,Q1901/V1901,"")</f>
        <v>0.22518594611058096</v>
      </c>
      <c r="X1901" s="1" t="s">
        <v>232</v>
      </c>
      <c r="Y1901" s="1" t="s">
        <v>166</v>
      </c>
      <c r="Z1901" s="19">
        <f>IF(U1901="","",SUMIFS(Unit_Value_Review_QC!$K$10:$K$53,Unit_Value_Review_QC!$I$10:$I$53,"PARTNER|"&amp;F1901&amp;"|"&amp;I1901))</f>
        <v>15.158852636173485</v>
      </c>
      <c r="AA1901" s="20">
        <f>IFERROR(U1901/Z1901,"")</f>
        <v>1.1014837828626205</v>
      </c>
      <c r="AB1901" s="4" t="str">
        <f>IF(OR(N1901&lt;&gt;"REPORTED",U1901=""),"NOT_APPLICABLE",IF(OR(AA1901&lt;Unit_Value_Review_QC!$I$6,AA1901&gt;Unit_Value_Review_QC!$I$5),"REVIEW","WITHIN_BAND"))</f>
        <v>WITHIN_BAND</v>
      </c>
    </row>
    <row r="1902" spans="1:28">
      <c r="A1902" s="1" t="s">
        <v>2288</v>
      </c>
      <c r="B1902" s="6">
        <v>44896</v>
      </c>
      <c r="C1902" s="1">
        <v>202212</v>
      </c>
      <c r="D1902" s="1">
        <v>2022</v>
      </c>
      <c r="E1902" s="1">
        <v>12</v>
      </c>
      <c r="F1902" s="4" t="s">
        <v>271</v>
      </c>
      <c r="G1902" s="4" t="s">
        <v>273</v>
      </c>
      <c r="H1902" s="1">
        <v>52</v>
      </c>
      <c r="I1902" s="4" t="s">
        <v>296</v>
      </c>
      <c r="J1902" s="1" t="s">
        <v>297</v>
      </c>
      <c r="K1902" s="1" t="s">
        <v>383</v>
      </c>
      <c r="L1902" s="1">
        <v>3</v>
      </c>
      <c r="M1902" s="1">
        <v>1</v>
      </c>
      <c r="N1902" s="1" t="s">
        <v>384</v>
      </c>
      <c r="O1902" s="1" t="s">
        <v>385</v>
      </c>
      <c r="P1902" s="1">
        <v>0</v>
      </c>
      <c r="Q1902" s="8">
        <v>1507234</v>
      </c>
      <c r="R1902" s="8">
        <v>47015</v>
      </c>
      <c r="S1902" s="8">
        <v>193759</v>
      </c>
      <c r="T1902" s="8" t="s">
        <v>386</v>
      </c>
      <c r="U1902" s="9">
        <f>IF(R1902&gt;0,Q1902/R1902,"")</f>
        <v>32.058577049877698</v>
      </c>
      <c r="V1902" s="10">
        <f>SUMIFS(fct_world_monthly!$J$2:$J$361,fct_world_monthly!$C$2:$C$361,C1902,fct_world_monthly!$F$2:$F$361,F1902)</f>
        <v>32552036</v>
      </c>
      <c r="W1902" s="11">
        <f>IF(V1902&gt;0,Q1902/V1902,"")</f>
        <v>4.6302295807242287E-2</v>
      </c>
      <c r="X1902" s="1" t="s">
        <v>232</v>
      </c>
      <c r="Y1902" s="1" t="s">
        <v>166</v>
      </c>
      <c r="Z1902" s="19">
        <f>IF(U1902="","",SUMIFS(Unit_Value_Review_QC!$K$10:$K$53,Unit_Value_Review_QC!$I$10:$I$53,"PARTNER|"&amp;F1902&amp;"|"&amp;I1902))</f>
        <v>31.867133143721738</v>
      </c>
      <c r="AA1902" s="20">
        <f>IFERROR(U1902/Z1902,"")</f>
        <v>1.0060075660177068</v>
      </c>
      <c r="AB1902" s="4" t="str">
        <f>IF(OR(N1902&lt;&gt;"REPORTED",U1902=""),"NOT_APPLICABLE",IF(OR(AA1902&lt;Unit_Value_Review_QC!$I$6,AA1902&gt;Unit_Value_Review_QC!$I$5),"REVIEW","WITHIN_BAND"))</f>
        <v>WITHIN_BAND</v>
      </c>
    </row>
    <row r="1903" spans="1:28">
      <c r="A1903" s="1" t="s">
        <v>2289</v>
      </c>
      <c r="B1903" s="6">
        <v>44896</v>
      </c>
      <c r="C1903" s="1">
        <v>202212</v>
      </c>
      <c r="D1903" s="1">
        <v>2022</v>
      </c>
      <c r="E1903" s="1">
        <v>12</v>
      </c>
      <c r="F1903" s="4" t="s">
        <v>271</v>
      </c>
      <c r="G1903" s="4" t="s">
        <v>273</v>
      </c>
      <c r="H1903" s="1">
        <v>204</v>
      </c>
      <c r="I1903" s="4" t="s">
        <v>301</v>
      </c>
      <c r="J1903" s="1" t="s">
        <v>302</v>
      </c>
      <c r="K1903" s="1" t="s">
        <v>383</v>
      </c>
      <c r="L1903" s="1">
        <v>3</v>
      </c>
      <c r="M1903" s="1">
        <v>1</v>
      </c>
      <c r="N1903" s="1" t="s">
        <v>384</v>
      </c>
      <c r="O1903" s="1" t="s">
        <v>385</v>
      </c>
      <c r="P1903" s="1">
        <v>0</v>
      </c>
      <c r="Q1903" s="8">
        <v>918622</v>
      </c>
      <c r="R1903" s="8">
        <v>45974</v>
      </c>
      <c r="S1903" s="8">
        <v>155291</v>
      </c>
      <c r="T1903" s="8" t="s">
        <v>386</v>
      </c>
      <c r="U1903" s="9">
        <f>IF(R1903&gt;0,Q1903/R1903,"")</f>
        <v>19.981337277591681</v>
      </c>
      <c r="V1903" s="10">
        <f>SUMIFS(fct_world_monthly!$J$2:$J$361,fct_world_monthly!$C$2:$C$361,C1903,fct_world_monthly!$F$2:$F$361,F1903)</f>
        <v>32552036</v>
      </c>
      <c r="W1903" s="11">
        <f>IF(V1903&gt;0,Q1903/V1903,"")</f>
        <v>2.8220108874295911E-2</v>
      </c>
      <c r="X1903" s="1" t="s">
        <v>232</v>
      </c>
      <c r="Y1903" s="1" t="s">
        <v>166</v>
      </c>
      <c r="Z1903" s="19">
        <f>IF(U1903="","",SUMIFS(Unit_Value_Review_QC!$K$10:$K$53,Unit_Value_Review_QC!$I$10:$I$53,"PARTNER|"&amp;F1903&amp;"|"&amp;I1903))</f>
        <v>19.682231685892088</v>
      </c>
      <c r="AA1903" s="20">
        <f>IFERROR(U1903/Z1903,"")</f>
        <v>1.0151967315735841</v>
      </c>
      <c r="AB1903" s="4" t="str">
        <f>IF(OR(N1903&lt;&gt;"REPORTED",U1903=""),"NOT_APPLICABLE",IF(OR(AA1903&lt;Unit_Value_Review_QC!$I$6,AA1903&gt;Unit_Value_Review_QC!$I$5),"REVIEW","WITHIN_BAND"))</f>
        <v>WITHIN_BAND</v>
      </c>
    </row>
    <row r="1904" spans="1:28">
      <c r="A1904" s="1" t="s">
        <v>2290</v>
      </c>
      <c r="B1904" s="6">
        <v>44896</v>
      </c>
      <c r="C1904" s="1">
        <v>202212</v>
      </c>
      <c r="D1904" s="1">
        <v>2022</v>
      </c>
      <c r="E1904" s="1">
        <v>12</v>
      </c>
      <c r="F1904" s="4" t="s">
        <v>271</v>
      </c>
      <c r="G1904" s="4" t="s">
        <v>273</v>
      </c>
      <c r="H1904" s="1">
        <v>662</v>
      </c>
      <c r="I1904" s="4" t="s">
        <v>304</v>
      </c>
      <c r="J1904" s="1" t="s">
        <v>305</v>
      </c>
      <c r="K1904" s="1" t="s">
        <v>383</v>
      </c>
      <c r="L1904" s="1">
        <v>3</v>
      </c>
      <c r="M1904" s="1">
        <v>1</v>
      </c>
      <c r="N1904" s="1" t="s">
        <v>384</v>
      </c>
      <c r="O1904" s="1" t="s">
        <v>385</v>
      </c>
      <c r="P1904" s="1">
        <v>0</v>
      </c>
      <c r="Q1904" s="8">
        <v>26330</v>
      </c>
      <c r="R1904" s="8">
        <v>1448</v>
      </c>
      <c r="S1904" s="8">
        <v>3810</v>
      </c>
      <c r="T1904" s="8" t="s">
        <v>386</v>
      </c>
      <c r="U1904" s="9">
        <f>IF(R1904&gt;0,Q1904/R1904,"")</f>
        <v>18.183701657458563</v>
      </c>
      <c r="V1904" s="10">
        <f>SUMIFS(fct_world_monthly!$J$2:$J$361,fct_world_monthly!$C$2:$C$361,C1904,fct_world_monthly!$F$2:$F$361,F1904)</f>
        <v>32552036</v>
      </c>
      <c r="W1904" s="11">
        <f>IF(V1904&gt;0,Q1904/V1904,"")</f>
        <v>8.0885877614536919E-4</v>
      </c>
      <c r="X1904" s="1" t="s">
        <v>232</v>
      </c>
      <c r="Y1904" s="1" t="s">
        <v>166</v>
      </c>
      <c r="Z1904" s="19">
        <f>IF(U1904="","",SUMIFS(Unit_Value_Review_QC!$K$10:$K$53,Unit_Value_Review_QC!$I$10:$I$53,"PARTNER|"&amp;F1904&amp;"|"&amp;I1904))</f>
        <v>19.366411423422985</v>
      </c>
      <c r="AA1904" s="20">
        <f>IFERROR(U1904/Z1904,"")</f>
        <v>0.9389298440425583</v>
      </c>
      <c r="AB1904" s="4" t="str">
        <f>IF(OR(N1904&lt;&gt;"REPORTED",U1904=""),"NOT_APPLICABLE",IF(OR(AA1904&lt;Unit_Value_Review_QC!$I$6,AA1904&gt;Unit_Value_Review_QC!$I$5),"REVIEW","WITHIN_BAND"))</f>
        <v>WITHIN_BAND</v>
      </c>
    </row>
    <row r="1905" spans="1:28">
      <c r="A1905" s="1" t="s">
        <v>2291</v>
      </c>
      <c r="B1905" s="6">
        <v>44896</v>
      </c>
      <c r="C1905" s="1">
        <v>202212</v>
      </c>
      <c r="D1905" s="1">
        <v>2022</v>
      </c>
      <c r="E1905" s="1">
        <v>12</v>
      </c>
      <c r="F1905" s="4" t="s">
        <v>271</v>
      </c>
      <c r="G1905" s="4" t="s">
        <v>273</v>
      </c>
      <c r="H1905" s="1">
        <v>664</v>
      </c>
      <c r="I1905" s="4" t="s">
        <v>307</v>
      </c>
      <c r="J1905" s="1" t="s">
        <v>308</v>
      </c>
      <c r="K1905" s="1" t="s">
        <v>383</v>
      </c>
      <c r="L1905" s="1">
        <v>3</v>
      </c>
      <c r="M1905" s="1">
        <v>1</v>
      </c>
      <c r="N1905" s="1" t="s">
        <v>384</v>
      </c>
      <c r="O1905" s="1" t="s">
        <v>385</v>
      </c>
      <c r="P1905" s="1">
        <v>0</v>
      </c>
      <c r="Q1905" s="8">
        <v>2736798</v>
      </c>
      <c r="R1905" s="8">
        <v>91036</v>
      </c>
      <c r="S1905" s="8">
        <v>287400</v>
      </c>
      <c r="T1905" s="8" t="s">
        <v>386</v>
      </c>
      <c r="U1905" s="9">
        <f>IF(R1905&gt;0,Q1905/R1905,"")</f>
        <v>30.062810316797751</v>
      </c>
      <c r="V1905" s="10">
        <f>SUMIFS(fct_world_monthly!$J$2:$J$361,fct_world_monthly!$C$2:$C$361,C1905,fct_world_monthly!$F$2:$F$361,F1905)</f>
        <v>32552036</v>
      </c>
      <c r="W1905" s="11">
        <f>IF(V1905&gt;0,Q1905/V1905,"")</f>
        <v>8.4074556811131573E-2</v>
      </c>
      <c r="X1905" s="1" t="s">
        <v>232</v>
      </c>
      <c r="Y1905" s="1" t="s">
        <v>166</v>
      </c>
      <c r="Z1905" s="19">
        <f>IF(U1905="","",SUMIFS(Unit_Value_Review_QC!$K$10:$K$53,Unit_Value_Review_QC!$I$10:$I$53,"PARTNER|"&amp;F1905&amp;"|"&amp;I1905))</f>
        <v>29.827360886039607</v>
      </c>
      <c r="AA1905" s="20">
        <f>IFERROR(U1905/Z1905,"")</f>
        <v>1.0078937399677337</v>
      </c>
      <c r="AB1905" s="4" t="str">
        <f>IF(OR(N1905&lt;&gt;"REPORTED",U1905=""),"NOT_APPLICABLE",IF(OR(AA1905&lt;Unit_Value_Review_QC!$I$6,AA1905&gt;Unit_Value_Review_QC!$I$5),"REVIEW","WITHIN_BAND"))</f>
        <v>WITHIN_BAND</v>
      </c>
    </row>
    <row r="1906" spans="1:28">
      <c r="A1906" s="1" t="s">
        <v>2292</v>
      </c>
      <c r="B1906" s="6">
        <v>44896</v>
      </c>
      <c r="C1906" s="1">
        <v>202212</v>
      </c>
      <c r="D1906" s="1">
        <v>2022</v>
      </c>
      <c r="E1906" s="1">
        <v>12</v>
      </c>
      <c r="F1906" s="4" t="s">
        <v>271</v>
      </c>
      <c r="G1906" s="4" t="s">
        <v>273</v>
      </c>
      <c r="H1906" s="1">
        <v>666</v>
      </c>
      <c r="I1906" s="4" t="s">
        <v>310</v>
      </c>
      <c r="J1906" s="1" t="s">
        <v>311</v>
      </c>
      <c r="K1906" s="1" t="s">
        <v>383</v>
      </c>
      <c r="L1906" s="1">
        <v>3</v>
      </c>
      <c r="M1906" s="1">
        <v>1</v>
      </c>
      <c r="N1906" s="1" t="s">
        <v>384</v>
      </c>
      <c r="O1906" s="1" t="s">
        <v>385</v>
      </c>
      <c r="P1906" s="1">
        <v>0</v>
      </c>
      <c r="Q1906" s="8">
        <v>1376412</v>
      </c>
      <c r="R1906" s="8">
        <v>86254</v>
      </c>
      <c r="S1906" s="8">
        <v>243603</v>
      </c>
      <c r="T1906" s="8" t="s">
        <v>386</v>
      </c>
      <c r="U1906" s="9">
        <f>IF(R1906&gt;0,Q1906/R1906,"")</f>
        <v>15.957659934611728</v>
      </c>
      <c r="V1906" s="10">
        <f>SUMIFS(fct_world_monthly!$J$2:$J$361,fct_world_monthly!$C$2:$C$361,C1906,fct_world_monthly!$F$2:$F$361,F1906)</f>
        <v>32552036</v>
      </c>
      <c r="W1906" s="11">
        <f>IF(V1906&gt;0,Q1906/V1906,"")</f>
        <v>4.2283438123501708E-2</v>
      </c>
      <c r="X1906" s="1" t="s">
        <v>232</v>
      </c>
      <c r="Y1906" s="1" t="s">
        <v>166</v>
      </c>
      <c r="Z1906" s="19">
        <f>IF(U1906="","",SUMIFS(Unit_Value_Review_QC!$K$10:$K$53,Unit_Value_Review_QC!$I$10:$I$53,"PARTNER|"&amp;F1906&amp;"|"&amp;I1906))</f>
        <v>14.86106925541052</v>
      </c>
      <c r="AA1906" s="20">
        <f>IFERROR(U1906/Z1906,"")</f>
        <v>1.0737894871731366</v>
      </c>
      <c r="AB1906" s="4" t="str">
        <f>IF(OR(N1906&lt;&gt;"REPORTED",U1906=""),"NOT_APPLICABLE",IF(OR(AA1906&lt;Unit_Value_Review_QC!$I$6,AA1906&gt;Unit_Value_Review_QC!$I$5),"REVIEW","WITHIN_BAND"))</f>
        <v>WITHIN_BAND</v>
      </c>
    </row>
    <row r="1907" spans="1:28">
      <c r="A1907" s="1" t="s">
        <v>2293</v>
      </c>
      <c r="B1907" s="6">
        <v>44896</v>
      </c>
      <c r="C1907" s="1">
        <v>202212</v>
      </c>
      <c r="D1907" s="1">
        <v>2022</v>
      </c>
      <c r="E1907" s="1">
        <v>12</v>
      </c>
      <c r="F1907" s="4" t="s">
        <v>271</v>
      </c>
      <c r="G1907" s="4" t="s">
        <v>273</v>
      </c>
      <c r="H1907" s="1">
        <v>669</v>
      </c>
      <c r="I1907" s="4" t="s">
        <v>313</v>
      </c>
      <c r="J1907" s="1" t="s">
        <v>314</v>
      </c>
      <c r="K1907" s="1" t="s">
        <v>383</v>
      </c>
      <c r="L1907" s="1">
        <v>3</v>
      </c>
      <c r="M1907" s="1">
        <v>1</v>
      </c>
      <c r="N1907" s="1" t="s">
        <v>384</v>
      </c>
      <c r="O1907" s="1" t="s">
        <v>385</v>
      </c>
      <c r="P1907" s="1">
        <v>0</v>
      </c>
      <c r="Q1907" s="8">
        <v>378456</v>
      </c>
      <c r="R1907" s="8">
        <v>23636</v>
      </c>
      <c r="S1907" s="8">
        <v>80251</v>
      </c>
      <c r="T1907" s="8" t="s">
        <v>386</v>
      </c>
      <c r="U1907" s="9">
        <f>IF(R1907&gt;0,Q1907/R1907,"")</f>
        <v>16.011846336097477</v>
      </c>
      <c r="V1907" s="10">
        <f>SUMIFS(fct_world_monthly!$J$2:$J$361,fct_world_monthly!$C$2:$C$361,C1907,fct_world_monthly!$F$2:$F$361,F1907)</f>
        <v>32552036</v>
      </c>
      <c r="W1907" s="11">
        <f>IF(V1907&gt;0,Q1907/V1907,"")</f>
        <v>1.1626185225403412E-2</v>
      </c>
      <c r="X1907" s="1" t="s">
        <v>232</v>
      </c>
      <c r="Y1907" s="1" t="s">
        <v>166</v>
      </c>
      <c r="Z1907" s="19">
        <f>IF(U1907="","",SUMIFS(Unit_Value_Review_QC!$K$10:$K$53,Unit_Value_Review_QC!$I$10:$I$53,"PARTNER|"&amp;F1907&amp;"|"&amp;I1907))</f>
        <v>17.070169468034248</v>
      </c>
      <c r="AA1907" s="20">
        <f>IFERROR(U1907/Z1907,"")</f>
        <v>0.93800160367953023</v>
      </c>
      <c r="AB1907" s="4" t="str">
        <f>IF(OR(N1907&lt;&gt;"REPORTED",U1907=""),"NOT_APPLICABLE",IF(OR(AA1907&lt;Unit_Value_Review_QC!$I$6,AA1907&gt;Unit_Value_Review_QC!$I$5),"REVIEW","WITHIN_BAND"))</f>
        <v>WITHIN_BAND</v>
      </c>
    </row>
    <row r="1908" spans="1:28">
      <c r="A1908" s="1" t="s">
        <v>2294</v>
      </c>
      <c r="B1908" s="6">
        <v>44896</v>
      </c>
      <c r="C1908" s="1">
        <v>202212</v>
      </c>
      <c r="D1908" s="1">
        <v>2022</v>
      </c>
      <c r="E1908" s="1">
        <v>12</v>
      </c>
      <c r="F1908" s="4" t="s">
        <v>271</v>
      </c>
      <c r="G1908" s="4" t="s">
        <v>273</v>
      </c>
      <c r="H1908" s="1">
        <v>676</v>
      </c>
      <c r="I1908" s="4" t="s">
        <v>316</v>
      </c>
      <c r="J1908" s="1" t="s">
        <v>317</v>
      </c>
      <c r="K1908" s="1" t="s">
        <v>383</v>
      </c>
      <c r="L1908" s="1">
        <v>3</v>
      </c>
      <c r="M1908" s="1">
        <v>1</v>
      </c>
      <c r="N1908" s="1" t="s">
        <v>384</v>
      </c>
      <c r="O1908" s="1" t="s">
        <v>385</v>
      </c>
      <c r="P1908" s="1">
        <v>0</v>
      </c>
      <c r="Q1908" s="8">
        <v>574076</v>
      </c>
      <c r="R1908" s="8">
        <v>24557</v>
      </c>
      <c r="S1908" s="8">
        <v>90166</v>
      </c>
      <c r="T1908" s="8" t="s">
        <v>386</v>
      </c>
      <c r="U1908" s="9">
        <f>IF(R1908&gt;0,Q1908/R1908,"")</f>
        <v>23.377285499043044</v>
      </c>
      <c r="V1908" s="10">
        <f>SUMIFS(fct_world_monthly!$J$2:$J$361,fct_world_monthly!$C$2:$C$361,C1908,fct_world_monthly!$F$2:$F$361,F1908)</f>
        <v>32552036</v>
      </c>
      <c r="W1908" s="11">
        <f>IF(V1908&gt;0,Q1908/V1908,"")</f>
        <v>1.7635640363631942E-2</v>
      </c>
      <c r="X1908" s="1" t="s">
        <v>232</v>
      </c>
      <c r="Y1908" s="1" t="s">
        <v>166</v>
      </c>
      <c r="Z1908" s="19">
        <f>IF(U1908="","",SUMIFS(Unit_Value_Review_QC!$K$10:$K$53,Unit_Value_Review_QC!$I$10:$I$53,"PARTNER|"&amp;F1908&amp;"|"&amp;I1908))</f>
        <v>29.259592038236608</v>
      </c>
      <c r="AA1908" s="20">
        <f>IFERROR(U1908/Z1908,"")</f>
        <v>0.7989614301010578</v>
      </c>
      <c r="AB1908" s="4" t="str">
        <f>IF(OR(N1908&lt;&gt;"REPORTED",U1908=""),"NOT_APPLICABLE",IF(OR(AA1908&lt;Unit_Value_Review_QC!$I$6,AA1908&gt;Unit_Value_Review_QC!$I$5),"REVIEW","WITHIN_BAND"))</f>
        <v>WITHIN_BAND</v>
      </c>
    </row>
    <row r="1909" spans="1:28">
      <c r="A1909" s="1" t="s">
        <v>2295</v>
      </c>
      <c r="B1909" s="6">
        <v>44896</v>
      </c>
      <c r="C1909" s="1">
        <v>202212</v>
      </c>
      <c r="D1909" s="1">
        <v>2022</v>
      </c>
      <c r="E1909" s="1">
        <v>12</v>
      </c>
      <c r="F1909" s="4" t="s">
        <v>271</v>
      </c>
      <c r="G1909" s="4" t="s">
        <v>273</v>
      </c>
      <c r="H1909" s="1">
        <v>690</v>
      </c>
      <c r="I1909" s="4" t="s">
        <v>319</v>
      </c>
      <c r="J1909" s="1" t="s">
        <v>320</v>
      </c>
      <c r="K1909" s="1" t="s">
        <v>383</v>
      </c>
      <c r="L1909" s="1">
        <v>3</v>
      </c>
      <c r="M1909" s="1">
        <v>1</v>
      </c>
      <c r="N1909" s="1" t="s">
        <v>384</v>
      </c>
      <c r="O1909" s="1" t="s">
        <v>385</v>
      </c>
      <c r="P1909" s="1">
        <v>0</v>
      </c>
      <c r="Q1909" s="8">
        <v>480051</v>
      </c>
      <c r="R1909" s="8">
        <v>20282</v>
      </c>
      <c r="S1909" s="8">
        <v>45251</v>
      </c>
      <c r="T1909" s="8" t="s">
        <v>386</v>
      </c>
      <c r="U1909" s="9">
        <f>IF(R1909&gt;0,Q1909/R1909,"")</f>
        <v>23.668819643033231</v>
      </c>
      <c r="V1909" s="10">
        <f>SUMIFS(fct_world_monthly!$J$2:$J$361,fct_world_monthly!$C$2:$C$361,C1909,fct_world_monthly!$F$2:$F$361,F1909)</f>
        <v>32552036</v>
      </c>
      <c r="W1909" s="11">
        <f>IF(V1909&gt;0,Q1909/V1909,"")</f>
        <v>1.4747188163591366E-2</v>
      </c>
      <c r="X1909" s="1" t="s">
        <v>232</v>
      </c>
      <c r="Y1909" s="1" t="s">
        <v>166</v>
      </c>
      <c r="Z1909" s="19">
        <f>IF(U1909="","",SUMIFS(Unit_Value_Review_QC!$K$10:$K$53,Unit_Value_Review_QC!$I$10:$I$53,"PARTNER|"&amp;F1909&amp;"|"&amp;I1909))</f>
        <v>24.149636282520802</v>
      </c>
      <c r="AA1909" s="20">
        <f>IFERROR(U1909/Z1909,"")</f>
        <v>0.98009010844459055</v>
      </c>
      <c r="AB1909" s="4" t="str">
        <f>IF(OR(N1909&lt;&gt;"REPORTED",U1909=""),"NOT_APPLICABLE",IF(OR(AA1909&lt;Unit_Value_Review_QC!$I$6,AA1909&gt;Unit_Value_Review_QC!$I$5),"REVIEW","WITHIN_BAND"))</f>
        <v>WITHIN_BAND</v>
      </c>
    </row>
    <row r="1910" spans="1:28">
      <c r="A1910" s="1" t="s">
        <v>2296</v>
      </c>
      <c r="B1910" s="6">
        <v>44896</v>
      </c>
      <c r="C1910" s="1">
        <v>202212</v>
      </c>
      <c r="D1910" s="1">
        <v>2022</v>
      </c>
      <c r="E1910" s="1">
        <v>12</v>
      </c>
      <c r="F1910" s="4" t="s">
        <v>271</v>
      </c>
      <c r="G1910" s="4" t="s">
        <v>273</v>
      </c>
      <c r="H1910" s="1">
        <v>696</v>
      </c>
      <c r="I1910" s="4" t="s">
        <v>322</v>
      </c>
      <c r="J1910" s="1" t="s">
        <v>323</v>
      </c>
      <c r="K1910" s="1" t="s">
        <v>383</v>
      </c>
      <c r="L1910" s="1">
        <v>3</v>
      </c>
      <c r="M1910" s="1">
        <v>1</v>
      </c>
      <c r="N1910" s="1" t="s">
        <v>384</v>
      </c>
      <c r="O1910" s="1" t="s">
        <v>385</v>
      </c>
      <c r="P1910" s="1">
        <v>0</v>
      </c>
      <c r="Q1910" s="8">
        <v>200298</v>
      </c>
      <c r="R1910" s="8">
        <v>7712</v>
      </c>
      <c r="S1910" s="8">
        <v>24353</v>
      </c>
      <c r="T1910" s="8" t="s">
        <v>386</v>
      </c>
      <c r="U1910" s="9">
        <f>IF(R1910&gt;0,Q1910/R1910,"")</f>
        <v>25.9722510373444</v>
      </c>
      <c r="V1910" s="10">
        <f>SUMIFS(fct_world_monthly!$J$2:$J$361,fct_world_monthly!$C$2:$C$361,C1910,fct_world_monthly!$F$2:$F$361,F1910)</f>
        <v>32552036</v>
      </c>
      <c r="W1910" s="11">
        <f>IF(V1910&gt;0,Q1910/V1910,"")</f>
        <v>6.153163507191993E-3</v>
      </c>
      <c r="X1910" s="1" t="s">
        <v>232</v>
      </c>
      <c r="Y1910" s="1" t="s">
        <v>166</v>
      </c>
      <c r="Z1910" s="19">
        <f>IF(U1910="","",SUMIFS(Unit_Value_Review_QC!$K$10:$K$53,Unit_Value_Review_QC!$I$10:$I$53,"PARTNER|"&amp;F1910&amp;"|"&amp;I1910))</f>
        <v>19.130986055641273</v>
      </c>
      <c r="AA1910" s="20">
        <f>IFERROR(U1910/Z1910,"")</f>
        <v>1.3576012737558711</v>
      </c>
      <c r="AB1910" s="4" t="str">
        <f>IF(OR(N1910&lt;&gt;"REPORTED",U1910=""),"NOT_APPLICABLE",IF(OR(AA1910&lt;Unit_Value_Review_QC!$I$6,AA1910&gt;Unit_Value_Review_QC!$I$5),"REVIEW","WITHIN_BAND"))</f>
        <v>WITHIN_BAND</v>
      </c>
    </row>
    <row r="1911" spans="1:28">
      <c r="A1911" s="1" t="s">
        <v>2297</v>
      </c>
      <c r="B1911" s="6">
        <v>44896</v>
      </c>
      <c r="C1911" s="1">
        <v>202212</v>
      </c>
      <c r="D1911" s="1">
        <v>2022</v>
      </c>
      <c r="E1911" s="1">
        <v>12</v>
      </c>
      <c r="F1911" s="4" t="s">
        <v>271</v>
      </c>
      <c r="G1911" s="4" t="s">
        <v>273</v>
      </c>
      <c r="H1911" s="1">
        <v>720</v>
      </c>
      <c r="I1911" s="4" t="s">
        <v>325</v>
      </c>
      <c r="J1911" s="1" t="s">
        <v>326</v>
      </c>
      <c r="K1911" s="1" t="s">
        <v>383</v>
      </c>
      <c r="L1911" s="1">
        <v>3</v>
      </c>
      <c r="M1911" s="1">
        <v>1</v>
      </c>
      <c r="N1911" s="1" t="s">
        <v>384</v>
      </c>
      <c r="O1911" s="1" t="s">
        <v>385</v>
      </c>
      <c r="P1911" s="1">
        <v>0</v>
      </c>
      <c r="Q1911" s="8">
        <v>10900079</v>
      </c>
      <c r="R1911" s="8">
        <v>329787</v>
      </c>
      <c r="S1911" s="8">
        <v>869802</v>
      </c>
      <c r="T1911" s="8" t="s">
        <v>386</v>
      </c>
      <c r="U1911" s="9">
        <f>IF(R1911&gt;0,Q1911/R1911,"")</f>
        <v>33.0518759077829</v>
      </c>
      <c r="V1911" s="10">
        <f>SUMIFS(fct_world_monthly!$J$2:$J$361,fct_world_monthly!$C$2:$C$361,C1911,fct_world_monthly!$F$2:$F$361,F1911)</f>
        <v>32552036</v>
      </c>
      <c r="W1911" s="11">
        <f>IF(V1911&gt;0,Q1911/V1911,"")</f>
        <v>0.33485091378001669</v>
      </c>
      <c r="X1911" s="1" t="s">
        <v>232</v>
      </c>
      <c r="Y1911" s="1" t="s">
        <v>166</v>
      </c>
      <c r="Z1911" s="19">
        <f>IF(U1911="","",SUMIFS(Unit_Value_Review_QC!$K$10:$K$53,Unit_Value_Review_QC!$I$10:$I$53,"PARTNER|"&amp;F1911&amp;"|"&amp;I1911))</f>
        <v>27.635683246354834</v>
      </c>
      <c r="AA1911" s="20">
        <f>IFERROR(U1911/Z1911,"")</f>
        <v>1.1959854805523025</v>
      </c>
      <c r="AB1911" s="4" t="str">
        <f>IF(OR(N1911&lt;&gt;"REPORTED",U1911=""),"NOT_APPLICABLE",IF(OR(AA1911&lt;Unit_Value_Review_QC!$I$6,AA1911&gt;Unit_Value_Review_QC!$I$5),"REVIEW","WITHIN_BAND"))</f>
        <v>WITHIN_BAND</v>
      </c>
    </row>
    <row r="1912" spans="1:28">
      <c r="A1912" s="1" t="s">
        <v>2298</v>
      </c>
      <c r="B1912" s="6">
        <v>44896</v>
      </c>
      <c r="C1912" s="1">
        <v>202212</v>
      </c>
      <c r="D1912" s="1">
        <v>2022</v>
      </c>
      <c r="E1912" s="1">
        <v>12</v>
      </c>
      <c r="F1912" s="4" t="s">
        <v>278</v>
      </c>
      <c r="G1912" s="4" t="s">
        <v>279</v>
      </c>
      <c r="H1912" s="1">
        <v>52</v>
      </c>
      <c r="I1912" s="4" t="s">
        <v>296</v>
      </c>
      <c r="J1912" s="1" t="s">
        <v>297</v>
      </c>
      <c r="K1912" s="1" t="s">
        <v>383</v>
      </c>
      <c r="L1912" s="1">
        <v>3</v>
      </c>
      <c r="M1912" s="1">
        <v>1</v>
      </c>
      <c r="N1912" s="1" t="s">
        <v>384</v>
      </c>
      <c r="O1912" s="1" t="s">
        <v>385</v>
      </c>
      <c r="P1912" s="1">
        <v>0</v>
      </c>
      <c r="Q1912" s="8">
        <v>1728704</v>
      </c>
      <c r="R1912" s="8">
        <v>44467</v>
      </c>
      <c r="S1912" s="8">
        <v>166899</v>
      </c>
      <c r="T1912" s="8" t="s">
        <v>386</v>
      </c>
      <c r="U1912" s="9">
        <f>IF(R1912&gt;0,Q1912/R1912,"")</f>
        <v>38.876110373985199</v>
      </c>
      <c r="V1912" s="10">
        <f>SUMIFS(fct_world_monthly!$J$2:$J$361,fct_world_monthly!$C$2:$C$361,C1912,fct_world_monthly!$F$2:$F$361,F1912)</f>
        <v>29555686</v>
      </c>
      <c r="W1912" s="11">
        <f>IF(V1912&gt;0,Q1912/V1912,"")</f>
        <v>5.8489726816017738E-2</v>
      </c>
      <c r="X1912" s="1" t="s">
        <v>232</v>
      </c>
      <c r="Y1912" s="1" t="s">
        <v>166</v>
      </c>
      <c r="Z1912" s="19">
        <f>IF(U1912="","",SUMIFS(Unit_Value_Review_QC!$K$10:$K$53,Unit_Value_Review_QC!$I$10:$I$53,"PARTNER|"&amp;F1912&amp;"|"&amp;I1912))</f>
        <v>35.036766549381447</v>
      </c>
      <c r="AA1912" s="20">
        <f>IFERROR(U1912/Z1912,"")</f>
        <v>1.1095804265839575</v>
      </c>
      <c r="AB1912" s="4" t="str">
        <f>IF(OR(N1912&lt;&gt;"REPORTED",U1912=""),"NOT_APPLICABLE",IF(OR(AA1912&lt;Unit_Value_Review_QC!$I$6,AA1912&gt;Unit_Value_Review_QC!$I$5),"REVIEW","WITHIN_BAND"))</f>
        <v>WITHIN_BAND</v>
      </c>
    </row>
    <row r="1913" spans="1:28">
      <c r="A1913" s="1" t="s">
        <v>2299</v>
      </c>
      <c r="B1913" s="6">
        <v>44896</v>
      </c>
      <c r="C1913" s="1">
        <v>202212</v>
      </c>
      <c r="D1913" s="1">
        <v>2022</v>
      </c>
      <c r="E1913" s="1">
        <v>12</v>
      </c>
      <c r="F1913" s="4" t="s">
        <v>278</v>
      </c>
      <c r="G1913" s="4" t="s">
        <v>279</v>
      </c>
      <c r="H1913" s="1">
        <v>204</v>
      </c>
      <c r="I1913" s="4" t="s">
        <v>301</v>
      </c>
      <c r="J1913" s="1" t="s">
        <v>302</v>
      </c>
      <c r="K1913" s="1" t="s">
        <v>383</v>
      </c>
      <c r="L1913" s="1">
        <v>3</v>
      </c>
      <c r="M1913" s="1">
        <v>1</v>
      </c>
      <c r="N1913" s="1" t="s">
        <v>384</v>
      </c>
      <c r="O1913" s="1" t="s">
        <v>385</v>
      </c>
      <c r="P1913" s="1">
        <v>0</v>
      </c>
      <c r="Q1913" s="8">
        <v>103013</v>
      </c>
      <c r="R1913" s="8">
        <v>2752</v>
      </c>
      <c r="S1913" s="8">
        <v>7547</v>
      </c>
      <c r="T1913" s="8" t="s">
        <v>386</v>
      </c>
      <c r="U1913" s="9">
        <f>IF(R1913&gt;0,Q1913/R1913,"")</f>
        <v>37.432049418604649</v>
      </c>
      <c r="V1913" s="10">
        <f>SUMIFS(fct_world_monthly!$J$2:$J$361,fct_world_monthly!$C$2:$C$361,C1913,fct_world_monthly!$F$2:$F$361,F1913)</f>
        <v>29555686</v>
      </c>
      <c r="W1913" s="11">
        <f>IF(V1913&gt;0,Q1913/V1913,"")</f>
        <v>3.4853868727662083E-3</v>
      </c>
      <c r="X1913" s="1" t="s">
        <v>232</v>
      </c>
      <c r="Y1913" s="1" t="s">
        <v>166</v>
      </c>
      <c r="Z1913" s="19">
        <f>IF(U1913="","",SUMIFS(Unit_Value_Review_QC!$K$10:$K$53,Unit_Value_Review_QC!$I$10:$I$53,"PARTNER|"&amp;F1913&amp;"|"&amp;I1913))</f>
        <v>33.195880622110131</v>
      </c>
      <c r="AA1913" s="20">
        <f>IFERROR(U1913/Z1913,"")</f>
        <v>1.1276112793848589</v>
      </c>
      <c r="AB1913" s="4" t="str">
        <f>IF(OR(N1913&lt;&gt;"REPORTED",U1913=""),"NOT_APPLICABLE",IF(OR(AA1913&lt;Unit_Value_Review_QC!$I$6,AA1913&gt;Unit_Value_Review_QC!$I$5),"REVIEW","WITHIN_BAND"))</f>
        <v>WITHIN_BAND</v>
      </c>
    </row>
    <row r="1914" spans="1:28">
      <c r="A1914" s="1" t="s">
        <v>2300</v>
      </c>
      <c r="B1914" s="6">
        <v>44896</v>
      </c>
      <c r="C1914" s="1">
        <v>202212</v>
      </c>
      <c r="D1914" s="1">
        <v>2022</v>
      </c>
      <c r="E1914" s="1">
        <v>12</v>
      </c>
      <c r="F1914" s="4" t="s">
        <v>278</v>
      </c>
      <c r="G1914" s="4" t="s">
        <v>279</v>
      </c>
      <c r="H1914" s="1">
        <v>662</v>
      </c>
      <c r="I1914" s="4" t="s">
        <v>304</v>
      </c>
      <c r="J1914" s="1" t="s">
        <v>305</v>
      </c>
      <c r="K1914" s="1" t="s">
        <v>383</v>
      </c>
      <c r="L1914" s="1">
        <v>3</v>
      </c>
      <c r="M1914" s="1">
        <v>1</v>
      </c>
      <c r="N1914" s="1" t="s">
        <v>384</v>
      </c>
      <c r="O1914" s="1" t="s">
        <v>385</v>
      </c>
      <c r="P1914" s="1">
        <v>0</v>
      </c>
      <c r="Q1914" s="8">
        <v>136796</v>
      </c>
      <c r="R1914" s="8">
        <v>13081</v>
      </c>
      <c r="S1914" s="8">
        <v>26785</v>
      </c>
      <c r="T1914" s="8" t="s">
        <v>386</v>
      </c>
      <c r="U1914" s="9">
        <f>IF(R1914&gt;0,Q1914/R1914,"")</f>
        <v>10.45761027444385</v>
      </c>
      <c r="V1914" s="10">
        <f>SUMIFS(fct_world_monthly!$J$2:$J$361,fct_world_monthly!$C$2:$C$361,C1914,fct_world_monthly!$F$2:$F$361,F1914)</f>
        <v>29555686</v>
      </c>
      <c r="W1914" s="11">
        <f>IF(V1914&gt;0,Q1914/V1914,"")</f>
        <v>4.6284156625564371E-3</v>
      </c>
      <c r="X1914" s="1" t="s">
        <v>232</v>
      </c>
      <c r="Y1914" s="1" t="s">
        <v>166</v>
      </c>
      <c r="Z1914" s="19">
        <f>IF(U1914="","",SUMIFS(Unit_Value_Review_QC!$K$10:$K$53,Unit_Value_Review_QC!$I$10:$I$53,"PARTNER|"&amp;F1914&amp;"|"&amp;I1914))</f>
        <v>11.552282298889692</v>
      </c>
      <c r="AA1914" s="20">
        <f>IFERROR(U1914/Z1914,"")</f>
        <v>0.90524192569713668</v>
      </c>
      <c r="AB1914" s="4" t="str">
        <f>IF(OR(N1914&lt;&gt;"REPORTED",U1914=""),"NOT_APPLICABLE",IF(OR(AA1914&lt;Unit_Value_Review_QC!$I$6,AA1914&gt;Unit_Value_Review_QC!$I$5),"REVIEW","WITHIN_BAND"))</f>
        <v>WITHIN_BAND</v>
      </c>
    </row>
    <row r="1915" spans="1:28">
      <c r="A1915" s="1" t="s">
        <v>2301</v>
      </c>
      <c r="B1915" s="6">
        <v>44896</v>
      </c>
      <c r="C1915" s="1">
        <v>202212</v>
      </c>
      <c r="D1915" s="1">
        <v>2022</v>
      </c>
      <c r="E1915" s="1">
        <v>12</v>
      </c>
      <c r="F1915" s="4" t="s">
        <v>278</v>
      </c>
      <c r="G1915" s="4" t="s">
        <v>279</v>
      </c>
      <c r="H1915" s="1">
        <v>664</v>
      </c>
      <c r="I1915" s="4" t="s">
        <v>307</v>
      </c>
      <c r="J1915" s="1" t="s">
        <v>308</v>
      </c>
      <c r="K1915" s="1" t="s">
        <v>383</v>
      </c>
      <c r="L1915" s="1">
        <v>3</v>
      </c>
      <c r="M1915" s="1">
        <v>1</v>
      </c>
      <c r="N1915" s="1" t="s">
        <v>384</v>
      </c>
      <c r="O1915" s="1" t="s">
        <v>385</v>
      </c>
      <c r="P1915" s="1">
        <v>0</v>
      </c>
      <c r="Q1915" s="8">
        <v>1932024</v>
      </c>
      <c r="R1915" s="8">
        <v>78653</v>
      </c>
      <c r="S1915" s="8">
        <v>213532</v>
      </c>
      <c r="T1915" s="8" t="s">
        <v>386</v>
      </c>
      <c r="U1915" s="9">
        <f>IF(R1915&gt;0,Q1915/R1915,"")</f>
        <v>24.563894574904964</v>
      </c>
      <c r="V1915" s="10">
        <f>SUMIFS(fct_world_monthly!$J$2:$J$361,fct_world_monthly!$C$2:$C$361,C1915,fct_world_monthly!$F$2:$F$361,F1915)</f>
        <v>29555686</v>
      </c>
      <c r="W1915" s="11">
        <f>IF(V1915&gt;0,Q1915/V1915,"")</f>
        <v>6.5368944574658153E-2</v>
      </c>
      <c r="X1915" s="1" t="s">
        <v>232</v>
      </c>
      <c r="Y1915" s="1" t="s">
        <v>166</v>
      </c>
      <c r="Z1915" s="19">
        <f>IF(U1915="","",SUMIFS(Unit_Value_Review_QC!$K$10:$K$53,Unit_Value_Review_QC!$I$10:$I$53,"PARTNER|"&amp;F1915&amp;"|"&amp;I1915))</f>
        <v>20.753901094655859</v>
      </c>
      <c r="AA1915" s="20">
        <f>IFERROR(U1915/Z1915,"")</f>
        <v>1.1835796298186165</v>
      </c>
      <c r="AB1915" s="4" t="str">
        <f>IF(OR(N1915&lt;&gt;"REPORTED",U1915=""),"NOT_APPLICABLE",IF(OR(AA1915&lt;Unit_Value_Review_QC!$I$6,AA1915&gt;Unit_Value_Review_QC!$I$5),"REVIEW","WITHIN_BAND"))</f>
        <v>WITHIN_BAND</v>
      </c>
    </row>
    <row r="1916" spans="1:28">
      <c r="A1916" s="1" t="s">
        <v>2302</v>
      </c>
      <c r="B1916" s="6">
        <v>44896</v>
      </c>
      <c r="C1916" s="1">
        <v>202212</v>
      </c>
      <c r="D1916" s="1">
        <v>2022</v>
      </c>
      <c r="E1916" s="1">
        <v>12</v>
      </c>
      <c r="F1916" s="4" t="s">
        <v>278</v>
      </c>
      <c r="G1916" s="4" t="s">
        <v>279</v>
      </c>
      <c r="H1916" s="1">
        <v>666</v>
      </c>
      <c r="I1916" s="4" t="s">
        <v>310</v>
      </c>
      <c r="J1916" s="1" t="s">
        <v>311</v>
      </c>
      <c r="K1916" s="1" t="s">
        <v>383</v>
      </c>
      <c r="L1916" s="1">
        <v>3</v>
      </c>
      <c r="M1916" s="1">
        <v>1</v>
      </c>
      <c r="N1916" s="1" t="s">
        <v>384</v>
      </c>
      <c r="O1916" s="1" t="s">
        <v>385</v>
      </c>
      <c r="P1916" s="1">
        <v>0</v>
      </c>
      <c r="Q1916" s="8">
        <v>11037216</v>
      </c>
      <c r="R1916" s="8">
        <v>482349</v>
      </c>
      <c r="S1916" s="8">
        <v>1440819</v>
      </c>
      <c r="T1916" s="8" t="s">
        <v>386</v>
      </c>
      <c r="U1916" s="9">
        <f>IF(R1916&gt;0,Q1916/R1916,"")</f>
        <v>22.882220135213299</v>
      </c>
      <c r="V1916" s="10">
        <f>SUMIFS(fct_world_monthly!$J$2:$J$361,fct_world_monthly!$C$2:$C$361,C1916,fct_world_monthly!$F$2:$F$361,F1916)</f>
        <v>29555686</v>
      </c>
      <c r="W1916" s="11">
        <f>IF(V1916&gt;0,Q1916/V1916,"")</f>
        <v>0.37343799091653634</v>
      </c>
      <c r="X1916" s="1" t="s">
        <v>232</v>
      </c>
      <c r="Y1916" s="1" t="s">
        <v>166</v>
      </c>
      <c r="Z1916" s="19">
        <f>IF(U1916="","",SUMIFS(Unit_Value_Review_QC!$K$10:$K$53,Unit_Value_Review_QC!$I$10:$I$53,"PARTNER|"&amp;F1916&amp;"|"&amp;I1916))</f>
        <v>16.653214733323903</v>
      </c>
      <c r="AA1916" s="20">
        <f>IFERROR(U1916/Z1916,"")</f>
        <v>1.3740422195736688</v>
      </c>
      <c r="AB1916" s="4" t="str">
        <f>IF(OR(N1916&lt;&gt;"REPORTED",U1916=""),"NOT_APPLICABLE",IF(OR(AA1916&lt;Unit_Value_Review_QC!$I$6,AA1916&gt;Unit_Value_Review_QC!$I$5),"REVIEW","WITHIN_BAND"))</f>
        <v>WITHIN_BAND</v>
      </c>
    </row>
    <row r="1917" spans="1:28">
      <c r="A1917" s="1" t="s">
        <v>2303</v>
      </c>
      <c r="B1917" s="6">
        <v>44896</v>
      </c>
      <c r="C1917" s="1">
        <v>202212</v>
      </c>
      <c r="D1917" s="1">
        <v>2022</v>
      </c>
      <c r="E1917" s="1">
        <v>12</v>
      </c>
      <c r="F1917" s="4" t="s">
        <v>278</v>
      </c>
      <c r="G1917" s="4" t="s">
        <v>279</v>
      </c>
      <c r="H1917" s="1">
        <v>669</v>
      </c>
      <c r="I1917" s="4" t="s">
        <v>313</v>
      </c>
      <c r="J1917" s="1" t="s">
        <v>314</v>
      </c>
      <c r="K1917" s="1" t="s">
        <v>383</v>
      </c>
      <c r="L1917" s="1">
        <v>3</v>
      </c>
      <c r="M1917" s="1">
        <v>1</v>
      </c>
      <c r="N1917" s="1" t="s">
        <v>384</v>
      </c>
      <c r="O1917" s="1" t="s">
        <v>385</v>
      </c>
      <c r="P1917" s="1">
        <v>0</v>
      </c>
      <c r="Q1917" s="8">
        <v>183575</v>
      </c>
      <c r="R1917" s="8">
        <v>9395</v>
      </c>
      <c r="S1917" s="8">
        <v>21968</v>
      </c>
      <c r="T1917" s="8" t="s">
        <v>386</v>
      </c>
      <c r="U1917" s="9">
        <f>IF(R1917&gt;0,Q1917/R1917,"")</f>
        <v>19.539648749334752</v>
      </c>
      <c r="V1917" s="10">
        <f>SUMIFS(fct_world_monthly!$J$2:$J$361,fct_world_monthly!$C$2:$C$361,C1917,fct_world_monthly!$F$2:$F$361,F1917)</f>
        <v>29555686</v>
      </c>
      <c r="W1917" s="11">
        <f>IF(V1917&gt;0,Q1917/V1917,"")</f>
        <v>6.2111567973756384E-3</v>
      </c>
      <c r="X1917" s="1" t="s">
        <v>232</v>
      </c>
      <c r="Y1917" s="1" t="s">
        <v>166</v>
      </c>
      <c r="Z1917" s="19">
        <f>IF(U1917="","",SUMIFS(Unit_Value_Review_QC!$K$10:$K$53,Unit_Value_Review_QC!$I$10:$I$53,"PARTNER|"&amp;F1917&amp;"|"&amp;I1917))</f>
        <v>20.668787815742178</v>
      </c>
      <c r="AA1917" s="20">
        <f>IFERROR(U1917/Z1917,"")</f>
        <v>0.94536984575614891</v>
      </c>
      <c r="AB1917" s="4" t="str">
        <f>IF(OR(N1917&lt;&gt;"REPORTED",U1917=""),"NOT_APPLICABLE",IF(OR(AA1917&lt;Unit_Value_Review_QC!$I$6,AA1917&gt;Unit_Value_Review_QC!$I$5),"REVIEW","WITHIN_BAND"))</f>
        <v>WITHIN_BAND</v>
      </c>
    </row>
    <row r="1918" spans="1:28">
      <c r="A1918" s="1" t="s">
        <v>2304</v>
      </c>
      <c r="B1918" s="6">
        <v>44896</v>
      </c>
      <c r="C1918" s="1">
        <v>202212</v>
      </c>
      <c r="D1918" s="1">
        <v>2022</v>
      </c>
      <c r="E1918" s="1">
        <v>12</v>
      </c>
      <c r="F1918" s="4" t="s">
        <v>278</v>
      </c>
      <c r="G1918" s="4" t="s">
        <v>279</v>
      </c>
      <c r="H1918" s="1">
        <v>676</v>
      </c>
      <c r="I1918" s="4" t="s">
        <v>316</v>
      </c>
      <c r="J1918" s="1" t="s">
        <v>317</v>
      </c>
      <c r="K1918" s="1" t="s">
        <v>383</v>
      </c>
      <c r="L1918" s="1">
        <v>3</v>
      </c>
      <c r="M1918" s="1">
        <v>1</v>
      </c>
      <c r="N1918" s="1" t="s">
        <v>384</v>
      </c>
      <c r="O1918" s="1" t="s">
        <v>385</v>
      </c>
      <c r="P1918" s="1">
        <v>0</v>
      </c>
      <c r="Q1918" s="8">
        <v>125150</v>
      </c>
      <c r="R1918" s="8">
        <v>6445</v>
      </c>
      <c r="S1918" s="8">
        <v>14870</v>
      </c>
      <c r="T1918" s="8" t="s">
        <v>386</v>
      </c>
      <c r="U1918" s="9">
        <f>IF(R1918&gt;0,Q1918/R1918,"")</f>
        <v>19.418153607447636</v>
      </c>
      <c r="V1918" s="10">
        <f>SUMIFS(fct_world_monthly!$J$2:$J$361,fct_world_monthly!$C$2:$C$361,C1918,fct_world_monthly!$F$2:$F$361,F1918)</f>
        <v>29555686</v>
      </c>
      <c r="W1918" s="11">
        <f>IF(V1918&gt;0,Q1918/V1918,"")</f>
        <v>4.2343798076620517E-3</v>
      </c>
      <c r="X1918" s="1" t="s">
        <v>232</v>
      </c>
      <c r="Y1918" s="1" t="s">
        <v>166</v>
      </c>
      <c r="Z1918" s="19">
        <f>IF(U1918="","",SUMIFS(Unit_Value_Review_QC!$K$10:$K$53,Unit_Value_Review_QC!$I$10:$I$53,"PARTNER|"&amp;F1918&amp;"|"&amp;I1918))</f>
        <v>22.71683967704729</v>
      </c>
      <c r="AA1918" s="20">
        <f>IFERROR(U1918/Z1918,"")</f>
        <v>0.85479115420563578</v>
      </c>
      <c r="AB1918" s="4" t="str">
        <f>IF(OR(N1918&lt;&gt;"REPORTED",U1918=""),"NOT_APPLICABLE",IF(OR(AA1918&lt;Unit_Value_Review_QC!$I$6,AA1918&gt;Unit_Value_Review_QC!$I$5),"REVIEW","WITHIN_BAND"))</f>
        <v>WITHIN_BAND</v>
      </c>
    </row>
    <row r="1919" spans="1:28">
      <c r="A1919" s="1" t="s">
        <v>2305</v>
      </c>
      <c r="B1919" s="6">
        <v>44896</v>
      </c>
      <c r="C1919" s="1">
        <v>202212</v>
      </c>
      <c r="D1919" s="1">
        <v>2022</v>
      </c>
      <c r="E1919" s="1">
        <v>12</v>
      </c>
      <c r="F1919" s="4" t="s">
        <v>278</v>
      </c>
      <c r="G1919" s="4" t="s">
        <v>279</v>
      </c>
      <c r="H1919" s="1">
        <v>690</v>
      </c>
      <c r="I1919" s="4" t="s">
        <v>319</v>
      </c>
      <c r="J1919" s="1" t="s">
        <v>320</v>
      </c>
      <c r="K1919" s="1" t="s">
        <v>383</v>
      </c>
      <c r="L1919" s="1">
        <v>3</v>
      </c>
      <c r="M1919" s="1">
        <v>1</v>
      </c>
      <c r="N1919" s="1" t="s">
        <v>384</v>
      </c>
      <c r="O1919" s="1" t="s">
        <v>385</v>
      </c>
      <c r="P1919" s="1">
        <v>0</v>
      </c>
      <c r="Q1919" s="8">
        <v>1410762</v>
      </c>
      <c r="R1919" s="8">
        <v>43366</v>
      </c>
      <c r="S1919" s="8">
        <v>132243</v>
      </c>
      <c r="T1919" s="8" t="s">
        <v>386</v>
      </c>
      <c r="U1919" s="9">
        <f>IF(R1919&gt;0,Q1919/R1919,"")</f>
        <v>32.53152239081308</v>
      </c>
      <c r="V1919" s="10">
        <f>SUMIFS(fct_world_monthly!$J$2:$J$361,fct_world_monthly!$C$2:$C$361,C1919,fct_world_monthly!$F$2:$F$361,F1919)</f>
        <v>29555686</v>
      </c>
      <c r="W1919" s="11">
        <f>IF(V1919&gt;0,Q1919/V1919,"")</f>
        <v>4.7732338203890785E-2</v>
      </c>
      <c r="X1919" s="1" t="s">
        <v>232</v>
      </c>
      <c r="Y1919" s="1" t="s">
        <v>166</v>
      </c>
      <c r="Z1919" s="19">
        <f>IF(U1919="","",SUMIFS(Unit_Value_Review_QC!$K$10:$K$53,Unit_Value_Review_QC!$I$10:$I$53,"PARTNER|"&amp;F1919&amp;"|"&amp;I1919))</f>
        <v>28.158453665195097</v>
      </c>
      <c r="AA1919" s="20">
        <f>IFERROR(U1919/Z1919,"")</f>
        <v>1.1553021617455954</v>
      </c>
      <c r="AB1919" s="4" t="str">
        <f>IF(OR(N1919&lt;&gt;"REPORTED",U1919=""),"NOT_APPLICABLE",IF(OR(AA1919&lt;Unit_Value_Review_QC!$I$6,AA1919&gt;Unit_Value_Review_QC!$I$5),"REVIEW","WITHIN_BAND"))</f>
        <v>WITHIN_BAND</v>
      </c>
    </row>
    <row r="1920" spans="1:28">
      <c r="A1920" s="1" t="s">
        <v>2306</v>
      </c>
      <c r="B1920" s="6">
        <v>44896</v>
      </c>
      <c r="C1920" s="1">
        <v>202212</v>
      </c>
      <c r="D1920" s="1">
        <v>2022</v>
      </c>
      <c r="E1920" s="1">
        <v>12</v>
      </c>
      <c r="F1920" s="4" t="s">
        <v>278</v>
      </c>
      <c r="G1920" s="4" t="s">
        <v>279</v>
      </c>
      <c r="H1920" s="1">
        <v>696</v>
      </c>
      <c r="I1920" s="4" t="s">
        <v>322</v>
      </c>
      <c r="J1920" s="1" t="s">
        <v>323</v>
      </c>
      <c r="K1920" s="1" t="s">
        <v>383</v>
      </c>
      <c r="L1920" s="1">
        <v>3</v>
      </c>
      <c r="M1920" s="1">
        <v>1</v>
      </c>
      <c r="N1920" s="1" t="s">
        <v>384</v>
      </c>
      <c r="O1920" s="1" t="s">
        <v>385</v>
      </c>
      <c r="P1920" s="1">
        <v>0</v>
      </c>
      <c r="Q1920" s="8">
        <v>932077</v>
      </c>
      <c r="R1920" s="8">
        <v>29964</v>
      </c>
      <c r="S1920" s="8">
        <v>85590</v>
      </c>
      <c r="T1920" s="8" t="s">
        <v>386</v>
      </c>
      <c r="U1920" s="9">
        <f>IF(R1920&gt;0,Q1920/R1920,"")</f>
        <v>31.106561206781471</v>
      </c>
      <c r="V1920" s="10">
        <f>SUMIFS(fct_world_monthly!$J$2:$J$361,fct_world_monthly!$C$2:$C$361,C1920,fct_world_monthly!$F$2:$F$361,F1920)</f>
        <v>29555686</v>
      </c>
      <c r="W1920" s="11">
        <f>IF(V1920&gt;0,Q1920/V1920,"")</f>
        <v>3.1536300663094069E-2</v>
      </c>
      <c r="X1920" s="1" t="s">
        <v>232</v>
      </c>
      <c r="Y1920" s="1" t="s">
        <v>166</v>
      </c>
      <c r="Z1920" s="19">
        <f>IF(U1920="","",SUMIFS(Unit_Value_Review_QC!$K$10:$K$53,Unit_Value_Review_QC!$I$10:$I$53,"PARTNER|"&amp;F1920&amp;"|"&amp;I1920))</f>
        <v>25.266638688646662</v>
      </c>
      <c r="AA1920" s="20">
        <f>IFERROR(U1920/Z1920,"")</f>
        <v>1.2311317540136009</v>
      </c>
      <c r="AB1920" s="4" t="str">
        <f>IF(OR(N1920&lt;&gt;"REPORTED",U1920=""),"NOT_APPLICABLE",IF(OR(AA1920&lt;Unit_Value_Review_QC!$I$6,AA1920&gt;Unit_Value_Review_QC!$I$5),"REVIEW","WITHIN_BAND"))</f>
        <v>WITHIN_BAND</v>
      </c>
    </row>
    <row r="1921" spans="1:28">
      <c r="A1921" s="1" t="s">
        <v>2307</v>
      </c>
      <c r="B1921" s="6">
        <v>44896</v>
      </c>
      <c r="C1921" s="1">
        <v>202212</v>
      </c>
      <c r="D1921" s="1">
        <v>2022</v>
      </c>
      <c r="E1921" s="1">
        <v>12</v>
      </c>
      <c r="F1921" s="4" t="s">
        <v>278</v>
      </c>
      <c r="G1921" s="4" t="s">
        <v>279</v>
      </c>
      <c r="H1921" s="1">
        <v>720</v>
      </c>
      <c r="I1921" s="4" t="s">
        <v>325</v>
      </c>
      <c r="J1921" s="1" t="s">
        <v>326</v>
      </c>
      <c r="K1921" s="1" t="s">
        <v>383</v>
      </c>
      <c r="L1921" s="1">
        <v>3</v>
      </c>
      <c r="M1921" s="1">
        <v>1</v>
      </c>
      <c r="N1921" s="1" t="s">
        <v>384</v>
      </c>
      <c r="O1921" s="1" t="s">
        <v>385</v>
      </c>
      <c r="P1921" s="1">
        <v>0</v>
      </c>
      <c r="Q1921" s="8">
        <v>2072000</v>
      </c>
      <c r="R1921" s="8">
        <v>71946</v>
      </c>
      <c r="S1921" s="8">
        <v>206907</v>
      </c>
      <c r="T1921" s="8" t="s">
        <v>386</v>
      </c>
      <c r="U1921" s="9">
        <f>IF(R1921&gt;0,Q1921/R1921,"")</f>
        <v>28.79937731076085</v>
      </c>
      <c r="V1921" s="10">
        <f>SUMIFS(fct_world_monthly!$J$2:$J$361,fct_world_monthly!$C$2:$C$361,C1921,fct_world_monthly!$F$2:$F$361,F1921)</f>
        <v>29555686</v>
      </c>
      <c r="W1921" s="11">
        <f>IF(V1921&gt;0,Q1921/V1921,"")</f>
        <v>7.0104953747309406E-2</v>
      </c>
      <c r="X1921" s="1" t="s">
        <v>232</v>
      </c>
      <c r="Y1921" s="1" t="s">
        <v>166</v>
      </c>
      <c r="Z1921" s="19">
        <f>IF(U1921="","",SUMIFS(Unit_Value_Review_QC!$K$10:$K$53,Unit_Value_Review_QC!$I$10:$I$53,"PARTNER|"&amp;F1921&amp;"|"&amp;I1921))</f>
        <v>23.211497613909994</v>
      </c>
      <c r="AA1921" s="20">
        <f>IFERROR(U1921/Z1921,"")</f>
        <v>1.2407375771179106</v>
      </c>
      <c r="AB1921" s="4" t="str">
        <f>IF(OR(N1921&lt;&gt;"REPORTED",U1921=""),"NOT_APPLICABLE",IF(OR(AA1921&lt;Unit_Value_Review_QC!$I$6,AA1921&gt;Unit_Value_Review_QC!$I$5),"REVIEW","WITHIN_BAND"))</f>
        <v>WITHIN_BAND</v>
      </c>
    </row>
    <row r="1922" spans="1:28">
      <c r="A1922" s="1" t="s">
        <v>2308</v>
      </c>
      <c r="B1922" s="6">
        <v>44927</v>
      </c>
      <c r="C1922" s="1">
        <v>202301</v>
      </c>
      <c r="D1922" s="1">
        <v>2023</v>
      </c>
      <c r="E1922" s="1">
        <v>1</v>
      </c>
      <c r="F1922" s="4" t="s">
        <v>256</v>
      </c>
      <c r="G1922" s="4" t="s">
        <v>258</v>
      </c>
      <c r="H1922" s="1">
        <v>52</v>
      </c>
      <c r="I1922" s="4" t="s">
        <v>296</v>
      </c>
      <c r="J1922" s="1" t="s">
        <v>297</v>
      </c>
      <c r="K1922" s="1" t="s">
        <v>383</v>
      </c>
      <c r="L1922" s="1">
        <v>3</v>
      </c>
      <c r="M1922" s="1">
        <v>1</v>
      </c>
      <c r="N1922" s="1" t="s">
        <v>384</v>
      </c>
      <c r="O1922" s="1" t="s">
        <v>385</v>
      </c>
      <c r="P1922" s="1">
        <v>0</v>
      </c>
      <c r="Q1922" s="8">
        <v>8558215</v>
      </c>
      <c r="R1922" s="8">
        <v>389970</v>
      </c>
      <c r="S1922" s="8">
        <v>1875033</v>
      </c>
      <c r="T1922" s="8" t="s">
        <v>386</v>
      </c>
      <c r="U1922" s="9">
        <f>IF(R1922&gt;0,Q1922/R1922,"")</f>
        <v>21.94582916634613</v>
      </c>
      <c r="V1922" s="10">
        <f>SUMIFS(fct_world_monthly!$J$2:$J$361,fct_world_monthly!$C$2:$C$361,C1922,fct_world_monthly!$F$2:$F$361,F1922)</f>
        <v>112081776</v>
      </c>
      <c r="W1922" s="11">
        <f>IF(V1922&gt;0,Q1922/V1922,"")</f>
        <v>7.6356882496223119E-2</v>
      </c>
      <c r="X1922" s="1" t="s">
        <v>232</v>
      </c>
      <c r="Y1922" s="1" t="s">
        <v>166</v>
      </c>
      <c r="Z1922" s="19">
        <f>IF(U1922="","",SUMIFS(Unit_Value_Review_QC!$K$10:$K$53,Unit_Value_Review_QC!$I$10:$I$53,"PARTNER|"&amp;F1922&amp;"|"&amp;I1922))</f>
        <v>20.461444760337919</v>
      </c>
      <c r="AA1922" s="20">
        <f>IFERROR(U1922/Z1922,"")</f>
        <v>1.0725454347625303</v>
      </c>
      <c r="AB1922" s="4" t="str">
        <f>IF(OR(N1922&lt;&gt;"REPORTED",U1922=""),"NOT_APPLICABLE",IF(OR(AA1922&lt;Unit_Value_Review_QC!$I$6,AA1922&gt;Unit_Value_Review_QC!$I$5),"REVIEW","WITHIN_BAND"))</f>
        <v>WITHIN_BAND</v>
      </c>
    </row>
    <row r="1923" spans="1:28">
      <c r="A1923" s="1" t="s">
        <v>2309</v>
      </c>
      <c r="B1923" s="6">
        <v>44927</v>
      </c>
      <c r="C1923" s="1">
        <v>202301</v>
      </c>
      <c r="D1923" s="1">
        <v>2023</v>
      </c>
      <c r="E1923" s="1">
        <v>1</v>
      </c>
      <c r="F1923" s="4" t="s">
        <v>256</v>
      </c>
      <c r="G1923" s="4" t="s">
        <v>258</v>
      </c>
      <c r="H1923" s="1">
        <v>204</v>
      </c>
      <c r="I1923" s="4" t="s">
        <v>301</v>
      </c>
      <c r="J1923" s="1" t="s">
        <v>302</v>
      </c>
      <c r="K1923" s="1" t="s">
        <v>383</v>
      </c>
      <c r="L1923" s="1">
        <v>3</v>
      </c>
      <c r="M1923" s="1">
        <v>1</v>
      </c>
      <c r="N1923" s="1" t="s">
        <v>384</v>
      </c>
      <c r="O1923" s="1" t="s">
        <v>385</v>
      </c>
      <c r="P1923" s="1">
        <v>0</v>
      </c>
      <c r="Q1923" s="8">
        <v>468016</v>
      </c>
      <c r="R1923" s="8">
        <v>59323</v>
      </c>
      <c r="S1923" s="8">
        <v>381603</v>
      </c>
      <c r="T1923" s="8" t="s">
        <v>386</v>
      </c>
      <c r="U1923" s="9">
        <f>IF(R1923&gt;0,Q1923/R1923,"")</f>
        <v>7.8892840888019826</v>
      </c>
      <c r="V1923" s="10">
        <f>SUMIFS(fct_world_monthly!$J$2:$J$361,fct_world_monthly!$C$2:$C$361,C1923,fct_world_monthly!$F$2:$F$361,F1923)</f>
        <v>112081776</v>
      </c>
      <c r="W1923" s="11">
        <f>IF(V1923&gt;0,Q1923/V1923,"")</f>
        <v>4.1756654534096608E-3</v>
      </c>
      <c r="X1923" s="1" t="s">
        <v>232</v>
      </c>
      <c r="Y1923" s="1" t="s">
        <v>166</v>
      </c>
      <c r="Z1923" s="19">
        <f>IF(U1923="","",SUMIFS(Unit_Value_Review_QC!$K$10:$K$53,Unit_Value_Review_QC!$I$10:$I$53,"PARTNER|"&amp;F1923&amp;"|"&amp;I1923))</f>
        <v>7.8392981154747989</v>
      </c>
      <c r="AA1923" s="20">
        <f>IFERROR(U1923/Z1923,"")</f>
        <v>1.0063763327521007</v>
      </c>
      <c r="AB1923" s="4" t="str">
        <f>IF(OR(N1923&lt;&gt;"REPORTED",U1923=""),"NOT_APPLICABLE",IF(OR(AA1923&lt;Unit_Value_Review_QC!$I$6,AA1923&gt;Unit_Value_Review_QC!$I$5),"REVIEW","WITHIN_BAND"))</f>
        <v>WITHIN_BAND</v>
      </c>
    </row>
    <row r="1924" spans="1:28">
      <c r="A1924" s="1" t="s">
        <v>2310</v>
      </c>
      <c r="B1924" s="6">
        <v>44927</v>
      </c>
      <c r="C1924" s="1">
        <v>202301</v>
      </c>
      <c r="D1924" s="1">
        <v>2023</v>
      </c>
      <c r="E1924" s="1">
        <v>1</v>
      </c>
      <c r="F1924" s="4" t="s">
        <v>256</v>
      </c>
      <c r="G1924" s="4" t="s">
        <v>258</v>
      </c>
      <c r="H1924" s="1">
        <v>662</v>
      </c>
      <c r="I1924" s="4" t="s">
        <v>304</v>
      </c>
      <c r="J1924" s="1" t="s">
        <v>305</v>
      </c>
      <c r="K1924" s="1" t="s">
        <v>383</v>
      </c>
      <c r="L1924" s="1">
        <v>3</v>
      </c>
      <c r="M1924" s="1">
        <v>1</v>
      </c>
      <c r="N1924" s="1" t="s">
        <v>384</v>
      </c>
      <c r="O1924" s="1" t="s">
        <v>385</v>
      </c>
      <c r="P1924" s="1">
        <v>0</v>
      </c>
      <c r="Q1924" s="8">
        <v>4430518</v>
      </c>
      <c r="R1924" s="8">
        <v>432152</v>
      </c>
      <c r="S1924" s="8">
        <v>1849925</v>
      </c>
      <c r="T1924" s="8" t="s">
        <v>386</v>
      </c>
      <c r="U1924" s="9">
        <f>IF(R1924&gt;0,Q1924/R1924,"")</f>
        <v>10.252221440604233</v>
      </c>
      <c r="V1924" s="10">
        <f>SUMIFS(fct_world_monthly!$J$2:$J$361,fct_world_monthly!$C$2:$C$361,C1924,fct_world_monthly!$F$2:$F$361,F1924)</f>
        <v>112081776</v>
      </c>
      <c r="W1924" s="11">
        <f>IF(V1924&gt;0,Q1924/V1924,"")</f>
        <v>3.9529334367435436E-2</v>
      </c>
      <c r="X1924" s="1" t="s">
        <v>232</v>
      </c>
      <c r="Y1924" s="1" t="s">
        <v>166</v>
      </c>
      <c r="Z1924" s="19">
        <f>IF(U1924="","",SUMIFS(Unit_Value_Review_QC!$K$10:$K$53,Unit_Value_Review_QC!$I$10:$I$53,"PARTNER|"&amp;F1924&amp;"|"&amp;I1924))</f>
        <v>10.235891461787936</v>
      </c>
      <c r="AA1924" s="20">
        <f>IFERROR(U1924/Z1924,"")</f>
        <v>1.001595364593036</v>
      </c>
      <c r="AB1924" s="4" t="str">
        <f>IF(OR(N1924&lt;&gt;"REPORTED",U1924=""),"NOT_APPLICABLE",IF(OR(AA1924&lt;Unit_Value_Review_QC!$I$6,AA1924&gt;Unit_Value_Review_QC!$I$5),"REVIEW","WITHIN_BAND"))</f>
        <v>WITHIN_BAND</v>
      </c>
    </row>
    <row r="1925" spans="1:28">
      <c r="A1925" s="1" t="s">
        <v>2311</v>
      </c>
      <c r="B1925" s="6">
        <v>44927</v>
      </c>
      <c r="C1925" s="1">
        <v>202301</v>
      </c>
      <c r="D1925" s="1">
        <v>2023</v>
      </c>
      <c r="E1925" s="1">
        <v>1</v>
      </c>
      <c r="F1925" s="4" t="s">
        <v>256</v>
      </c>
      <c r="G1925" s="4" t="s">
        <v>258</v>
      </c>
      <c r="H1925" s="1">
        <v>664</v>
      </c>
      <c r="I1925" s="4" t="s">
        <v>307</v>
      </c>
      <c r="J1925" s="1" t="s">
        <v>308</v>
      </c>
      <c r="K1925" s="1" t="s">
        <v>383</v>
      </c>
      <c r="L1925" s="1">
        <v>3</v>
      </c>
      <c r="M1925" s="1">
        <v>1</v>
      </c>
      <c r="N1925" s="1" t="s">
        <v>384</v>
      </c>
      <c r="O1925" s="1" t="s">
        <v>385</v>
      </c>
      <c r="P1925" s="1">
        <v>0</v>
      </c>
      <c r="Q1925" s="8">
        <v>10174195</v>
      </c>
      <c r="R1925" s="8">
        <v>614725</v>
      </c>
      <c r="S1925" s="8">
        <v>4016360</v>
      </c>
      <c r="T1925" s="8" t="s">
        <v>386</v>
      </c>
      <c r="U1925" s="9">
        <f>IF(R1925&gt;0,Q1925/R1925,"")</f>
        <v>16.550807271544187</v>
      </c>
      <c r="V1925" s="10">
        <f>SUMIFS(fct_world_monthly!$J$2:$J$361,fct_world_monthly!$C$2:$C$361,C1925,fct_world_monthly!$F$2:$F$361,F1925)</f>
        <v>112081776</v>
      </c>
      <c r="W1925" s="11">
        <f>IF(V1925&gt;0,Q1925/V1925,"")</f>
        <v>9.0774748251669382E-2</v>
      </c>
      <c r="X1925" s="1" t="s">
        <v>232</v>
      </c>
      <c r="Y1925" s="1" t="s">
        <v>166</v>
      </c>
      <c r="Z1925" s="19">
        <f>IF(U1925="","",SUMIFS(Unit_Value_Review_QC!$K$10:$K$53,Unit_Value_Review_QC!$I$10:$I$53,"PARTNER|"&amp;F1925&amp;"|"&amp;I1925))</f>
        <v>13.594059812928137</v>
      </c>
      <c r="AA1925" s="20">
        <f>IFERROR(U1925/Z1925,"")</f>
        <v>1.2175029019516408</v>
      </c>
      <c r="AB1925" s="4" t="str">
        <f>IF(OR(N1925&lt;&gt;"REPORTED",U1925=""),"NOT_APPLICABLE",IF(OR(AA1925&lt;Unit_Value_Review_QC!$I$6,AA1925&gt;Unit_Value_Review_QC!$I$5),"REVIEW","WITHIN_BAND"))</f>
        <v>WITHIN_BAND</v>
      </c>
    </row>
    <row r="1926" spans="1:28">
      <c r="A1926" s="1" t="s">
        <v>2312</v>
      </c>
      <c r="B1926" s="6">
        <v>44927</v>
      </c>
      <c r="C1926" s="1">
        <v>202301</v>
      </c>
      <c r="D1926" s="1">
        <v>2023</v>
      </c>
      <c r="E1926" s="1">
        <v>1</v>
      </c>
      <c r="F1926" s="4" t="s">
        <v>256</v>
      </c>
      <c r="G1926" s="4" t="s">
        <v>258</v>
      </c>
      <c r="H1926" s="1">
        <v>666</v>
      </c>
      <c r="I1926" s="4" t="s">
        <v>310</v>
      </c>
      <c r="J1926" s="1" t="s">
        <v>311</v>
      </c>
      <c r="K1926" s="1" t="s">
        <v>383</v>
      </c>
      <c r="L1926" s="1">
        <v>3</v>
      </c>
      <c r="M1926" s="1">
        <v>1</v>
      </c>
      <c r="N1926" s="1" t="s">
        <v>384</v>
      </c>
      <c r="O1926" s="1" t="s">
        <v>385</v>
      </c>
      <c r="P1926" s="1">
        <v>0</v>
      </c>
      <c r="Q1926" s="8">
        <v>42345428</v>
      </c>
      <c r="R1926" s="8">
        <v>3223465</v>
      </c>
      <c r="S1926" s="8">
        <v>21514484</v>
      </c>
      <c r="T1926" s="8" t="s">
        <v>386</v>
      </c>
      <c r="U1926" s="9">
        <f>IF(R1926&gt;0,Q1926/R1926,"")</f>
        <v>13.136617894098432</v>
      </c>
      <c r="V1926" s="10">
        <f>SUMIFS(fct_world_monthly!$J$2:$J$361,fct_world_monthly!$C$2:$C$361,C1926,fct_world_monthly!$F$2:$F$361,F1926)</f>
        <v>112081776</v>
      </c>
      <c r="W1926" s="11">
        <f>IF(V1926&gt;0,Q1926/V1926,"")</f>
        <v>0.37780832452190977</v>
      </c>
      <c r="X1926" s="1" t="s">
        <v>232</v>
      </c>
      <c r="Y1926" s="1" t="s">
        <v>166</v>
      </c>
      <c r="Z1926" s="19">
        <f>IF(U1926="","",SUMIFS(Unit_Value_Review_QC!$K$10:$K$53,Unit_Value_Review_QC!$I$10:$I$53,"PARTNER|"&amp;F1926&amp;"|"&amp;I1926))</f>
        <v>10.323147527272614</v>
      </c>
      <c r="AA1926" s="20">
        <f>IFERROR(U1926/Z1926,"")</f>
        <v>1.2725399747889818</v>
      </c>
      <c r="AB1926" s="4" t="str">
        <f>IF(OR(N1926&lt;&gt;"REPORTED",U1926=""),"NOT_APPLICABLE",IF(OR(AA1926&lt;Unit_Value_Review_QC!$I$6,AA1926&gt;Unit_Value_Review_QC!$I$5),"REVIEW","WITHIN_BAND"))</f>
        <v>WITHIN_BAND</v>
      </c>
    </row>
    <row r="1927" spans="1:28">
      <c r="A1927" s="1" t="s">
        <v>2313</v>
      </c>
      <c r="B1927" s="6">
        <v>44927</v>
      </c>
      <c r="C1927" s="1">
        <v>202301</v>
      </c>
      <c r="D1927" s="1">
        <v>2023</v>
      </c>
      <c r="E1927" s="1">
        <v>1</v>
      </c>
      <c r="F1927" s="4" t="s">
        <v>256</v>
      </c>
      <c r="G1927" s="4" t="s">
        <v>258</v>
      </c>
      <c r="H1927" s="1">
        <v>669</v>
      </c>
      <c r="I1927" s="4" t="s">
        <v>313</v>
      </c>
      <c r="J1927" s="1" t="s">
        <v>314</v>
      </c>
      <c r="K1927" s="1" t="s">
        <v>383</v>
      </c>
      <c r="L1927" s="1">
        <v>3</v>
      </c>
      <c r="M1927" s="1">
        <v>1</v>
      </c>
      <c r="N1927" s="1" t="s">
        <v>384</v>
      </c>
      <c r="O1927" s="1" t="s">
        <v>385</v>
      </c>
      <c r="P1927" s="1">
        <v>0</v>
      </c>
      <c r="Q1927" s="8">
        <v>1182246</v>
      </c>
      <c r="R1927" s="8">
        <v>61690</v>
      </c>
      <c r="S1927" s="8">
        <v>577001</v>
      </c>
      <c r="T1927" s="8" t="s">
        <v>386</v>
      </c>
      <c r="U1927" s="9">
        <f>IF(R1927&gt;0,Q1927/R1927,"")</f>
        <v>19.164305397957531</v>
      </c>
      <c r="V1927" s="10">
        <f>SUMIFS(fct_world_monthly!$J$2:$J$361,fct_world_monthly!$C$2:$C$361,C1927,fct_world_monthly!$F$2:$F$361,F1927)</f>
        <v>112081776</v>
      </c>
      <c r="W1927" s="11">
        <f>IF(V1927&gt;0,Q1927/V1927,"")</f>
        <v>1.0548066261905058E-2</v>
      </c>
      <c r="X1927" s="1" t="s">
        <v>232</v>
      </c>
      <c r="Y1927" s="1" t="s">
        <v>166</v>
      </c>
      <c r="Z1927" s="19">
        <f>IF(U1927="","",SUMIFS(Unit_Value_Review_QC!$K$10:$K$53,Unit_Value_Review_QC!$I$10:$I$53,"PARTNER|"&amp;F1927&amp;"|"&amp;I1927))</f>
        <v>13.552232139720488</v>
      </c>
      <c r="AA1927" s="20">
        <f>IFERROR(U1927/Z1927,"")</f>
        <v>1.4141069309009631</v>
      </c>
      <c r="AB1927" s="4" t="str">
        <f>IF(OR(N1927&lt;&gt;"REPORTED",U1927=""),"NOT_APPLICABLE",IF(OR(AA1927&lt;Unit_Value_Review_QC!$I$6,AA1927&gt;Unit_Value_Review_QC!$I$5),"REVIEW","WITHIN_BAND"))</f>
        <v>WITHIN_BAND</v>
      </c>
    </row>
    <row r="1928" spans="1:28">
      <c r="A1928" s="1" t="s">
        <v>2314</v>
      </c>
      <c r="B1928" s="6">
        <v>44927</v>
      </c>
      <c r="C1928" s="1">
        <v>202301</v>
      </c>
      <c r="D1928" s="1">
        <v>2023</v>
      </c>
      <c r="E1928" s="1">
        <v>1</v>
      </c>
      <c r="F1928" s="4" t="s">
        <v>256</v>
      </c>
      <c r="G1928" s="4" t="s">
        <v>258</v>
      </c>
      <c r="H1928" s="1">
        <v>676</v>
      </c>
      <c r="I1928" s="4" t="s">
        <v>316</v>
      </c>
      <c r="J1928" s="1" t="s">
        <v>317</v>
      </c>
      <c r="K1928" s="1" t="s">
        <v>383</v>
      </c>
      <c r="L1928" s="1">
        <v>3</v>
      </c>
      <c r="M1928" s="1">
        <v>1</v>
      </c>
      <c r="N1928" s="1" t="s">
        <v>384</v>
      </c>
      <c r="O1928" s="1" t="s">
        <v>385</v>
      </c>
      <c r="P1928" s="1">
        <v>0</v>
      </c>
      <c r="Q1928" s="8">
        <v>449916</v>
      </c>
      <c r="R1928" s="8">
        <v>14412</v>
      </c>
      <c r="S1928" s="8">
        <v>85000</v>
      </c>
      <c r="T1928" s="8" t="s">
        <v>386</v>
      </c>
      <c r="U1928" s="9">
        <f>IF(R1928&gt;0,Q1928/R1928,"")</f>
        <v>31.218151540383015</v>
      </c>
      <c r="V1928" s="10">
        <f>SUMIFS(fct_world_monthly!$J$2:$J$361,fct_world_monthly!$C$2:$C$361,C1928,fct_world_monthly!$F$2:$F$361,F1928)</f>
        <v>112081776</v>
      </c>
      <c r="W1928" s="11">
        <f>IF(V1928&gt;0,Q1928/V1928,"")</f>
        <v>4.0141762207622405E-3</v>
      </c>
      <c r="X1928" s="1" t="s">
        <v>232</v>
      </c>
      <c r="Y1928" s="1" t="s">
        <v>166</v>
      </c>
      <c r="Z1928" s="19">
        <f>IF(U1928="","",SUMIFS(Unit_Value_Review_QC!$K$10:$K$53,Unit_Value_Review_QC!$I$10:$I$53,"PARTNER|"&amp;F1928&amp;"|"&amp;I1928))</f>
        <v>16.294942108470444</v>
      </c>
      <c r="AA1928" s="20">
        <f>IFERROR(U1928/Z1928,"")</f>
        <v>1.9158184995425778</v>
      </c>
      <c r="AB1928" s="4" t="str">
        <f>IF(OR(N1928&lt;&gt;"REPORTED",U1928=""),"NOT_APPLICABLE",IF(OR(AA1928&lt;Unit_Value_Review_QC!$I$6,AA1928&gt;Unit_Value_Review_QC!$I$5),"REVIEW","WITHIN_BAND"))</f>
        <v>WITHIN_BAND</v>
      </c>
    </row>
    <row r="1929" spans="1:28">
      <c r="A1929" s="1" t="s">
        <v>2315</v>
      </c>
      <c r="B1929" s="6">
        <v>44927</v>
      </c>
      <c r="C1929" s="1">
        <v>202301</v>
      </c>
      <c r="D1929" s="1">
        <v>2023</v>
      </c>
      <c r="E1929" s="1">
        <v>1</v>
      </c>
      <c r="F1929" s="4" t="s">
        <v>256</v>
      </c>
      <c r="G1929" s="4" t="s">
        <v>258</v>
      </c>
      <c r="H1929" s="1">
        <v>690</v>
      </c>
      <c r="I1929" s="4" t="s">
        <v>319</v>
      </c>
      <c r="J1929" s="1" t="s">
        <v>320</v>
      </c>
      <c r="K1929" s="1" t="s">
        <v>383</v>
      </c>
      <c r="L1929" s="1">
        <v>3</v>
      </c>
      <c r="M1929" s="1">
        <v>1</v>
      </c>
      <c r="N1929" s="1" t="s">
        <v>384</v>
      </c>
      <c r="O1929" s="1" t="s">
        <v>385</v>
      </c>
      <c r="P1929" s="1">
        <v>0</v>
      </c>
      <c r="Q1929" s="8">
        <v>1427725</v>
      </c>
      <c r="R1929" s="8">
        <v>59730</v>
      </c>
      <c r="S1929" s="8">
        <v>278825</v>
      </c>
      <c r="T1929" s="8" t="s">
        <v>386</v>
      </c>
      <c r="U1929" s="9">
        <f>IF(R1929&gt;0,Q1929/R1929,"")</f>
        <v>23.902980077013225</v>
      </c>
      <c r="V1929" s="10">
        <f>SUMIFS(fct_world_monthly!$J$2:$J$361,fct_world_monthly!$C$2:$C$361,C1929,fct_world_monthly!$F$2:$F$361,F1929)</f>
        <v>112081776</v>
      </c>
      <c r="W1929" s="11">
        <f>IF(V1929&gt;0,Q1929/V1929,"")</f>
        <v>1.2738243905057322E-2</v>
      </c>
      <c r="X1929" s="1" t="s">
        <v>232</v>
      </c>
      <c r="Y1929" s="1" t="s">
        <v>166</v>
      </c>
      <c r="Z1929" s="19">
        <f>IF(U1929="","",SUMIFS(Unit_Value_Review_QC!$K$10:$K$53,Unit_Value_Review_QC!$I$10:$I$53,"PARTNER|"&amp;F1929&amp;"|"&amp;I1929))</f>
        <v>21.029827109089425</v>
      </c>
      <c r="AA1929" s="20">
        <f>IFERROR(U1929/Z1929,"")</f>
        <v>1.1366227574301826</v>
      </c>
      <c r="AB1929" s="4" t="str">
        <f>IF(OR(N1929&lt;&gt;"REPORTED",U1929=""),"NOT_APPLICABLE",IF(OR(AA1929&lt;Unit_Value_Review_QC!$I$6,AA1929&gt;Unit_Value_Review_QC!$I$5),"REVIEW","WITHIN_BAND"))</f>
        <v>WITHIN_BAND</v>
      </c>
    </row>
    <row r="1930" spans="1:28">
      <c r="A1930" s="1" t="s">
        <v>2316</v>
      </c>
      <c r="B1930" s="6">
        <v>44927</v>
      </c>
      <c r="C1930" s="1">
        <v>202301</v>
      </c>
      <c r="D1930" s="1">
        <v>2023</v>
      </c>
      <c r="E1930" s="1">
        <v>1</v>
      </c>
      <c r="F1930" s="4" t="s">
        <v>256</v>
      </c>
      <c r="G1930" s="4" t="s">
        <v>258</v>
      </c>
      <c r="H1930" s="1">
        <v>696</v>
      </c>
      <c r="I1930" s="4" t="s">
        <v>322</v>
      </c>
      <c r="J1930" s="1" t="s">
        <v>323</v>
      </c>
      <c r="K1930" s="1" t="s">
        <v>383</v>
      </c>
      <c r="L1930" s="1">
        <v>3</v>
      </c>
      <c r="M1930" s="1">
        <v>1</v>
      </c>
      <c r="N1930" s="1" t="s">
        <v>384</v>
      </c>
      <c r="O1930" s="1" t="s">
        <v>385</v>
      </c>
      <c r="P1930" s="1">
        <v>0</v>
      </c>
      <c r="Q1930" s="8">
        <v>745899</v>
      </c>
      <c r="R1930" s="8">
        <v>36280</v>
      </c>
      <c r="S1930" s="8">
        <v>195397</v>
      </c>
      <c r="T1930" s="8" t="s">
        <v>386</v>
      </c>
      <c r="U1930" s="9">
        <f>IF(R1930&gt;0,Q1930/R1930,"")</f>
        <v>20.559509371554576</v>
      </c>
      <c r="V1930" s="10">
        <f>SUMIFS(fct_world_monthly!$J$2:$J$361,fct_world_monthly!$C$2:$C$361,C1930,fct_world_monthly!$F$2:$F$361,F1930)</f>
        <v>112081776</v>
      </c>
      <c r="W1930" s="11">
        <f>IF(V1930&gt;0,Q1930/V1930,"")</f>
        <v>6.6549534332860675E-3</v>
      </c>
      <c r="X1930" s="1" t="s">
        <v>232</v>
      </c>
      <c r="Y1930" s="1" t="s">
        <v>166</v>
      </c>
      <c r="Z1930" s="19">
        <f>IF(U1930="","",SUMIFS(Unit_Value_Review_QC!$K$10:$K$53,Unit_Value_Review_QC!$I$10:$I$53,"PARTNER|"&amp;F1930&amp;"|"&amp;I1930))</f>
        <v>18.09118149032647</v>
      </c>
      <c r="AA1930" s="20">
        <f>IFERROR(U1930/Z1930,"")</f>
        <v>1.1364381802563832</v>
      </c>
      <c r="AB1930" s="4" t="str">
        <f>IF(OR(N1930&lt;&gt;"REPORTED",U1930=""),"NOT_APPLICABLE",IF(OR(AA1930&lt;Unit_Value_Review_QC!$I$6,AA1930&gt;Unit_Value_Review_QC!$I$5),"REVIEW","WITHIN_BAND"))</f>
        <v>WITHIN_BAND</v>
      </c>
    </row>
    <row r="1931" spans="1:28">
      <c r="A1931" s="1" t="s">
        <v>2317</v>
      </c>
      <c r="B1931" s="6">
        <v>44927</v>
      </c>
      <c r="C1931" s="1">
        <v>202301</v>
      </c>
      <c r="D1931" s="1">
        <v>2023</v>
      </c>
      <c r="E1931" s="1">
        <v>1</v>
      </c>
      <c r="F1931" s="4" t="s">
        <v>256</v>
      </c>
      <c r="G1931" s="4" t="s">
        <v>258</v>
      </c>
      <c r="H1931" s="1">
        <v>720</v>
      </c>
      <c r="I1931" s="4" t="s">
        <v>325</v>
      </c>
      <c r="J1931" s="1" t="s">
        <v>326</v>
      </c>
      <c r="K1931" s="1" t="s">
        <v>383</v>
      </c>
      <c r="L1931" s="1">
        <v>3</v>
      </c>
      <c r="M1931" s="1">
        <v>1</v>
      </c>
      <c r="N1931" s="1" t="s">
        <v>384</v>
      </c>
      <c r="O1931" s="1" t="s">
        <v>385</v>
      </c>
      <c r="P1931" s="1">
        <v>0</v>
      </c>
      <c r="Q1931" s="8">
        <v>4160913</v>
      </c>
      <c r="R1931" s="8">
        <v>153906</v>
      </c>
      <c r="S1931" s="8">
        <v>903339</v>
      </c>
      <c r="T1931" s="8" t="s">
        <v>386</v>
      </c>
      <c r="U1931" s="9">
        <f>IF(R1931&gt;0,Q1931/R1931,"")</f>
        <v>27.035417722505944</v>
      </c>
      <c r="V1931" s="10">
        <f>SUMIFS(fct_world_monthly!$J$2:$J$361,fct_world_monthly!$C$2:$C$361,C1931,fct_world_monthly!$F$2:$F$361,F1931)</f>
        <v>112081776</v>
      </c>
      <c r="W1931" s="11">
        <f>IF(V1931&gt;0,Q1931/V1931,"")</f>
        <v>3.712390317583833E-2</v>
      </c>
      <c r="X1931" s="1" t="s">
        <v>232</v>
      </c>
      <c r="Y1931" s="1" t="s">
        <v>166</v>
      </c>
      <c r="Z1931" s="19">
        <f>IF(U1931="","",SUMIFS(Unit_Value_Review_QC!$K$10:$K$53,Unit_Value_Review_QC!$I$10:$I$53,"PARTNER|"&amp;F1931&amp;"|"&amp;I1931))</f>
        <v>18.213915185849537</v>
      </c>
      <c r="AA1931" s="20">
        <f>IFERROR(U1931/Z1931,"")</f>
        <v>1.4843276388763393</v>
      </c>
      <c r="AB1931" s="4" t="str">
        <f>IF(OR(N1931&lt;&gt;"REPORTED",U1931=""),"NOT_APPLICABLE",IF(OR(AA1931&lt;Unit_Value_Review_QC!$I$6,AA1931&gt;Unit_Value_Review_QC!$I$5),"REVIEW","WITHIN_BAND"))</f>
        <v>WITHIN_BAND</v>
      </c>
    </row>
    <row r="1932" spans="1:28">
      <c r="A1932" s="1" t="s">
        <v>2318</v>
      </c>
      <c r="B1932" s="6">
        <v>44927</v>
      </c>
      <c r="C1932" s="1">
        <v>202301</v>
      </c>
      <c r="D1932" s="1">
        <v>2023</v>
      </c>
      <c r="E1932" s="1">
        <v>1</v>
      </c>
      <c r="F1932" s="4" t="s">
        <v>265</v>
      </c>
      <c r="G1932" s="4" t="s">
        <v>266</v>
      </c>
      <c r="H1932" s="1">
        <v>52</v>
      </c>
      <c r="I1932" s="4" t="s">
        <v>296</v>
      </c>
      <c r="J1932" s="1" t="s">
        <v>297</v>
      </c>
      <c r="K1932" s="1" t="s">
        <v>383</v>
      </c>
      <c r="L1932" s="1">
        <v>3</v>
      </c>
      <c r="M1932" s="1">
        <v>1</v>
      </c>
      <c r="N1932" s="1" t="s">
        <v>384</v>
      </c>
      <c r="O1932" s="1" t="s">
        <v>385</v>
      </c>
      <c r="P1932" s="1">
        <v>0</v>
      </c>
      <c r="Q1932" s="8">
        <v>6217054</v>
      </c>
      <c r="R1932" s="8">
        <v>295849</v>
      </c>
      <c r="S1932" s="8">
        <v>1299068</v>
      </c>
      <c r="T1932" s="8" t="s">
        <v>386</v>
      </c>
      <c r="U1932" s="9">
        <f>IF(R1932&gt;0,Q1932/R1932,"")</f>
        <v>21.014280933854771</v>
      </c>
      <c r="V1932" s="10">
        <f>SUMIFS(fct_world_monthly!$J$2:$J$361,fct_world_monthly!$C$2:$C$361,C1932,fct_world_monthly!$F$2:$F$361,F1932)</f>
        <v>43431590</v>
      </c>
      <c r="W1932" s="11">
        <f>IF(V1932&gt;0,Q1932/V1932,"")</f>
        <v>0.14314589910247358</v>
      </c>
      <c r="X1932" s="1" t="s">
        <v>232</v>
      </c>
      <c r="Y1932" s="1" t="s">
        <v>166</v>
      </c>
      <c r="Z1932" s="19">
        <f>IF(U1932="","",SUMIFS(Unit_Value_Review_QC!$K$10:$K$53,Unit_Value_Review_QC!$I$10:$I$53,"PARTNER|"&amp;F1932&amp;"|"&amp;I1932))</f>
        <v>19.213268245879746</v>
      </c>
      <c r="AA1932" s="20">
        <f>IFERROR(U1932/Z1932,"")</f>
        <v>1.0937379661245945</v>
      </c>
      <c r="AB1932" s="4" t="str">
        <f>IF(OR(N1932&lt;&gt;"REPORTED",U1932=""),"NOT_APPLICABLE",IF(OR(AA1932&lt;Unit_Value_Review_QC!$I$6,AA1932&gt;Unit_Value_Review_QC!$I$5),"REVIEW","WITHIN_BAND"))</f>
        <v>WITHIN_BAND</v>
      </c>
    </row>
    <row r="1933" spans="1:28">
      <c r="A1933" s="1" t="s">
        <v>2319</v>
      </c>
      <c r="B1933" s="6">
        <v>44927</v>
      </c>
      <c r="C1933" s="1">
        <v>202301</v>
      </c>
      <c r="D1933" s="1">
        <v>2023</v>
      </c>
      <c r="E1933" s="1">
        <v>1</v>
      </c>
      <c r="F1933" s="4" t="s">
        <v>265</v>
      </c>
      <c r="G1933" s="4" t="s">
        <v>266</v>
      </c>
      <c r="H1933" s="1">
        <v>204</v>
      </c>
      <c r="I1933" s="4" t="s">
        <v>301</v>
      </c>
      <c r="J1933" s="1" t="s">
        <v>302</v>
      </c>
      <c r="K1933" s="1" t="s">
        <v>383</v>
      </c>
      <c r="L1933" s="1">
        <v>3</v>
      </c>
      <c r="M1933" s="1">
        <v>1</v>
      </c>
      <c r="N1933" s="1" t="s">
        <v>384</v>
      </c>
      <c r="O1933" s="1" t="s">
        <v>385</v>
      </c>
      <c r="P1933" s="1">
        <v>0</v>
      </c>
      <c r="Q1933" s="8">
        <v>63729</v>
      </c>
      <c r="R1933" s="8">
        <v>4215</v>
      </c>
      <c r="S1933" s="8">
        <v>11220</v>
      </c>
      <c r="T1933" s="8" t="s">
        <v>386</v>
      </c>
      <c r="U1933" s="9">
        <f>IF(R1933&gt;0,Q1933/R1933,"")</f>
        <v>15.119572953736656</v>
      </c>
      <c r="V1933" s="10">
        <f>SUMIFS(fct_world_monthly!$J$2:$J$361,fct_world_monthly!$C$2:$C$361,C1933,fct_world_monthly!$F$2:$F$361,F1933)</f>
        <v>43431590</v>
      </c>
      <c r="W1933" s="11">
        <f>IF(V1933&gt;0,Q1933/V1933,"")</f>
        <v>1.4673420890186153E-3</v>
      </c>
      <c r="X1933" s="1" t="s">
        <v>232</v>
      </c>
      <c r="Y1933" s="1" t="s">
        <v>166</v>
      </c>
      <c r="Z1933" s="19">
        <f>IF(U1933="","",SUMIFS(Unit_Value_Review_QC!$K$10:$K$53,Unit_Value_Review_QC!$I$10:$I$53,"PARTNER|"&amp;F1933&amp;"|"&amp;I1933))</f>
        <v>16.024818561257973</v>
      </c>
      <c r="AA1933" s="20">
        <f>IFERROR(U1933/Z1933,"")</f>
        <v>0.9435097749119068</v>
      </c>
      <c r="AB1933" s="4" t="str">
        <f>IF(OR(N1933&lt;&gt;"REPORTED",U1933=""),"NOT_APPLICABLE",IF(OR(AA1933&lt;Unit_Value_Review_QC!$I$6,AA1933&gt;Unit_Value_Review_QC!$I$5),"REVIEW","WITHIN_BAND"))</f>
        <v>WITHIN_BAND</v>
      </c>
    </row>
    <row r="1934" spans="1:28">
      <c r="A1934" s="1" t="s">
        <v>2320</v>
      </c>
      <c r="B1934" s="6">
        <v>44927</v>
      </c>
      <c r="C1934" s="1">
        <v>202301</v>
      </c>
      <c r="D1934" s="1">
        <v>2023</v>
      </c>
      <c r="E1934" s="1">
        <v>1</v>
      </c>
      <c r="F1934" s="4" t="s">
        <v>265</v>
      </c>
      <c r="G1934" s="4" t="s">
        <v>266</v>
      </c>
      <c r="H1934" s="1">
        <v>662</v>
      </c>
      <c r="I1934" s="4" t="s">
        <v>304</v>
      </c>
      <c r="J1934" s="1" t="s">
        <v>305</v>
      </c>
      <c r="K1934" s="1" t="s">
        <v>383</v>
      </c>
      <c r="L1934" s="1">
        <v>3</v>
      </c>
      <c r="M1934" s="1">
        <v>1</v>
      </c>
      <c r="N1934" s="1" t="s">
        <v>384</v>
      </c>
      <c r="O1934" s="1" t="s">
        <v>385</v>
      </c>
      <c r="P1934" s="1">
        <v>0</v>
      </c>
      <c r="Q1934" s="8">
        <v>207902</v>
      </c>
      <c r="R1934" s="8">
        <v>15771</v>
      </c>
      <c r="S1934" s="8">
        <v>34315</v>
      </c>
      <c r="T1934" s="8" t="s">
        <v>386</v>
      </c>
      <c r="U1934" s="9">
        <f>IF(R1934&gt;0,Q1934/R1934,"")</f>
        <v>13.182550250459704</v>
      </c>
      <c r="V1934" s="10">
        <f>SUMIFS(fct_world_monthly!$J$2:$J$361,fct_world_monthly!$C$2:$C$361,C1934,fct_world_monthly!$F$2:$F$361,F1934)</f>
        <v>43431590</v>
      </c>
      <c r="W1934" s="11">
        <f>IF(V1934&gt;0,Q1934/V1934,"")</f>
        <v>4.7868843853057187E-3</v>
      </c>
      <c r="X1934" s="1" t="s">
        <v>232</v>
      </c>
      <c r="Y1934" s="1" t="s">
        <v>166</v>
      </c>
      <c r="Z1934" s="19">
        <f>IF(U1934="","",SUMIFS(Unit_Value_Review_QC!$K$10:$K$53,Unit_Value_Review_QC!$I$10:$I$53,"PARTNER|"&amp;F1934&amp;"|"&amp;I1934))</f>
        <v>13.24068828999865</v>
      </c>
      <c r="AA1934" s="20">
        <f>IFERROR(U1934/Z1934,"")</f>
        <v>0.99560913766221193</v>
      </c>
      <c r="AB1934" s="4" t="str">
        <f>IF(OR(N1934&lt;&gt;"REPORTED",U1934=""),"NOT_APPLICABLE",IF(OR(AA1934&lt;Unit_Value_Review_QC!$I$6,AA1934&gt;Unit_Value_Review_QC!$I$5),"REVIEW","WITHIN_BAND"))</f>
        <v>WITHIN_BAND</v>
      </c>
    </row>
    <row r="1935" spans="1:28">
      <c r="A1935" s="1" t="s">
        <v>2321</v>
      </c>
      <c r="B1935" s="6">
        <v>44927</v>
      </c>
      <c r="C1935" s="1">
        <v>202301</v>
      </c>
      <c r="D1935" s="1">
        <v>2023</v>
      </c>
      <c r="E1935" s="1">
        <v>1</v>
      </c>
      <c r="F1935" s="4" t="s">
        <v>265</v>
      </c>
      <c r="G1935" s="4" t="s">
        <v>266</v>
      </c>
      <c r="H1935" s="1">
        <v>664</v>
      </c>
      <c r="I1935" s="4" t="s">
        <v>307</v>
      </c>
      <c r="J1935" s="1" t="s">
        <v>308</v>
      </c>
      <c r="K1935" s="1" t="s">
        <v>383</v>
      </c>
      <c r="L1935" s="1">
        <v>3</v>
      </c>
      <c r="M1935" s="1">
        <v>1</v>
      </c>
      <c r="N1935" s="1" t="s">
        <v>384</v>
      </c>
      <c r="O1935" s="1" t="s">
        <v>385</v>
      </c>
      <c r="P1935" s="1">
        <v>0</v>
      </c>
      <c r="Q1935" s="8">
        <v>239458</v>
      </c>
      <c r="R1935" s="8">
        <v>13173</v>
      </c>
      <c r="S1935" s="8">
        <v>45226</v>
      </c>
      <c r="T1935" s="8" t="s">
        <v>386</v>
      </c>
      <c r="U1935" s="9">
        <f>IF(R1935&gt;0,Q1935/R1935,"")</f>
        <v>18.177939725195476</v>
      </c>
      <c r="V1935" s="10">
        <f>SUMIFS(fct_world_monthly!$J$2:$J$361,fct_world_monthly!$C$2:$C$361,C1935,fct_world_monthly!$F$2:$F$361,F1935)</f>
        <v>43431590</v>
      </c>
      <c r="W1935" s="11">
        <f>IF(V1935&gt;0,Q1935/V1935,"")</f>
        <v>5.5134523051078715E-3</v>
      </c>
      <c r="X1935" s="1" t="s">
        <v>232</v>
      </c>
      <c r="Y1935" s="1" t="s">
        <v>166</v>
      </c>
      <c r="Z1935" s="19">
        <f>IF(U1935="","",SUMIFS(Unit_Value_Review_QC!$K$10:$K$53,Unit_Value_Review_QC!$I$10:$I$53,"PARTNER|"&amp;F1935&amp;"|"&amp;I1935))</f>
        <v>13.033767004833301</v>
      </c>
      <c r="AA1935" s="20">
        <f>IFERROR(U1935/Z1935,"")</f>
        <v>1.3946804264994583</v>
      </c>
      <c r="AB1935" s="4" t="str">
        <f>IF(OR(N1935&lt;&gt;"REPORTED",U1935=""),"NOT_APPLICABLE",IF(OR(AA1935&lt;Unit_Value_Review_QC!$I$6,AA1935&gt;Unit_Value_Review_QC!$I$5),"REVIEW","WITHIN_BAND"))</f>
        <v>WITHIN_BAND</v>
      </c>
    </row>
    <row r="1936" spans="1:28">
      <c r="A1936" s="1" t="s">
        <v>2322</v>
      </c>
      <c r="B1936" s="6">
        <v>44927</v>
      </c>
      <c r="C1936" s="1">
        <v>202301</v>
      </c>
      <c r="D1936" s="1">
        <v>2023</v>
      </c>
      <c r="E1936" s="1">
        <v>1</v>
      </c>
      <c r="F1936" s="4" t="s">
        <v>265</v>
      </c>
      <c r="G1936" s="4" t="s">
        <v>266</v>
      </c>
      <c r="H1936" s="1">
        <v>666</v>
      </c>
      <c r="I1936" s="4" t="s">
        <v>310</v>
      </c>
      <c r="J1936" s="1" t="s">
        <v>311</v>
      </c>
      <c r="K1936" s="1" t="s">
        <v>383</v>
      </c>
      <c r="L1936" s="1">
        <v>3</v>
      </c>
      <c r="M1936" s="1">
        <v>1</v>
      </c>
      <c r="N1936" s="1" t="s">
        <v>384</v>
      </c>
      <c r="O1936" s="1" t="s">
        <v>385</v>
      </c>
      <c r="P1936" s="1">
        <v>0</v>
      </c>
      <c r="Q1936" s="8">
        <v>9718075</v>
      </c>
      <c r="R1936" s="8">
        <v>670576</v>
      </c>
      <c r="S1936" s="8">
        <v>1836989</v>
      </c>
      <c r="T1936" s="8" t="s">
        <v>386</v>
      </c>
      <c r="U1936" s="9">
        <f>IF(R1936&gt;0,Q1936/R1936,"")</f>
        <v>14.492130645892486</v>
      </c>
      <c r="V1936" s="10">
        <f>SUMIFS(fct_world_monthly!$J$2:$J$361,fct_world_monthly!$C$2:$C$361,C1936,fct_world_monthly!$F$2:$F$361,F1936)</f>
        <v>43431590</v>
      </c>
      <c r="W1936" s="11">
        <f>IF(V1936&gt;0,Q1936/V1936,"")</f>
        <v>0.2237559113078752</v>
      </c>
      <c r="X1936" s="1" t="s">
        <v>232</v>
      </c>
      <c r="Y1936" s="1" t="s">
        <v>166</v>
      </c>
      <c r="Z1936" s="19">
        <f>IF(U1936="","",SUMIFS(Unit_Value_Review_QC!$K$10:$K$53,Unit_Value_Review_QC!$I$10:$I$53,"PARTNER|"&amp;F1936&amp;"|"&amp;I1936))</f>
        <v>12.503788450831344</v>
      </c>
      <c r="AA1936" s="20">
        <f>IFERROR(U1936/Z1936,"")</f>
        <v>1.1590191806971064</v>
      </c>
      <c r="AB1936" s="4" t="str">
        <f>IF(OR(N1936&lt;&gt;"REPORTED",U1936=""),"NOT_APPLICABLE",IF(OR(AA1936&lt;Unit_Value_Review_QC!$I$6,AA1936&gt;Unit_Value_Review_QC!$I$5),"REVIEW","WITHIN_BAND"))</f>
        <v>WITHIN_BAND</v>
      </c>
    </row>
    <row r="1937" spans="1:28">
      <c r="A1937" s="1" t="s">
        <v>2323</v>
      </c>
      <c r="B1937" s="6">
        <v>44927</v>
      </c>
      <c r="C1937" s="1">
        <v>202301</v>
      </c>
      <c r="D1937" s="1">
        <v>2023</v>
      </c>
      <c r="E1937" s="1">
        <v>1</v>
      </c>
      <c r="F1937" s="4" t="s">
        <v>265</v>
      </c>
      <c r="G1937" s="4" t="s">
        <v>266</v>
      </c>
      <c r="H1937" s="1">
        <v>669</v>
      </c>
      <c r="I1937" s="4" t="s">
        <v>313</v>
      </c>
      <c r="J1937" s="1" t="s">
        <v>314</v>
      </c>
      <c r="K1937" s="1" t="s">
        <v>383</v>
      </c>
      <c r="L1937" s="1">
        <v>3</v>
      </c>
      <c r="M1937" s="1">
        <v>1</v>
      </c>
      <c r="N1937" s="1" t="s">
        <v>384</v>
      </c>
      <c r="O1937" s="1" t="s">
        <v>385</v>
      </c>
      <c r="P1937" s="1">
        <v>0</v>
      </c>
      <c r="Q1937" s="8">
        <v>195807</v>
      </c>
      <c r="R1937" s="8">
        <v>14418</v>
      </c>
      <c r="S1937" s="8">
        <v>21645</v>
      </c>
      <c r="T1937" s="8" t="s">
        <v>386</v>
      </c>
      <c r="U1937" s="9">
        <f>IF(R1937&gt;0,Q1937/R1937,"")</f>
        <v>13.580732417811069</v>
      </c>
      <c r="V1937" s="10">
        <f>SUMIFS(fct_world_monthly!$J$2:$J$361,fct_world_monthly!$C$2:$C$361,C1937,fct_world_monthly!$F$2:$F$361,F1937)</f>
        <v>43431590</v>
      </c>
      <c r="W1937" s="11">
        <f>IF(V1937&gt;0,Q1937/V1937,"")</f>
        <v>4.5084004522975094E-3</v>
      </c>
      <c r="X1937" s="1" t="s">
        <v>232</v>
      </c>
      <c r="Y1937" s="1" t="s">
        <v>166</v>
      </c>
      <c r="Z1937" s="19">
        <f>IF(U1937="","",SUMIFS(Unit_Value_Review_QC!$K$10:$K$53,Unit_Value_Review_QC!$I$10:$I$53,"PARTNER|"&amp;F1937&amp;"|"&amp;I1937))</f>
        <v>16.58404384448577</v>
      </c>
      <c r="AA1937" s="20">
        <f>IFERROR(U1937/Z1937,"")</f>
        <v>0.81890355242437995</v>
      </c>
      <c r="AB1937" s="4" t="str">
        <f>IF(OR(N1937&lt;&gt;"REPORTED",U1937=""),"NOT_APPLICABLE",IF(OR(AA1937&lt;Unit_Value_Review_QC!$I$6,AA1937&gt;Unit_Value_Review_QC!$I$5),"REVIEW","WITHIN_BAND"))</f>
        <v>WITHIN_BAND</v>
      </c>
    </row>
    <row r="1938" spans="1:28">
      <c r="A1938" s="1" t="s">
        <v>2324</v>
      </c>
      <c r="B1938" s="6">
        <v>44927</v>
      </c>
      <c r="C1938" s="1">
        <v>202301</v>
      </c>
      <c r="D1938" s="1">
        <v>2023</v>
      </c>
      <c r="E1938" s="1">
        <v>1</v>
      </c>
      <c r="F1938" s="4" t="s">
        <v>265</v>
      </c>
      <c r="G1938" s="4" t="s">
        <v>266</v>
      </c>
      <c r="H1938" s="1">
        <v>676</v>
      </c>
      <c r="I1938" s="4" t="s">
        <v>316</v>
      </c>
      <c r="J1938" s="1" t="s">
        <v>317</v>
      </c>
      <c r="K1938" s="1" t="s">
        <v>383</v>
      </c>
      <c r="L1938" s="1">
        <v>3</v>
      </c>
      <c r="M1938" s="1">
        <v>1</v>
      </c>
      <c r="N1938" s="1" t="s">
        <v>384</v>
      </c>
      <c r="O1938" s="1" t="s">
        <v>385</v>
      </c>
      <c r="P1938" s="1">
        <v>0</v>
      </c>
      <c r="Q1938" s="8">
        <v>2862769</v>
      </c>
      <c r="R1938" s="8">
        <v>298672</v>
      </c>
      <c r="S1938" s="8">
        <v>711995</v>
      </c>
      <c r="T1938" s="8" t="s">
        <v>386</v>
      </c>
      <c r="U1938" s="9">
        <f>IF(R1938&gt;0,Q1938/R1938,"")</f>
        <v>9.5849929019124662</v>
      </c>
      <c r="V1938" s="10">
        <f>SUMIFS(fct_world_monthly!$J$2:$J$361,fct_world_monthly!$C$2:$C$361,C1938,fct_world_monthly!$F$2:$F$361,F1938)</f>
        <v>43431590</v>
      </c>
      <c r="W1938" s="11">
        <f>IF(V1938&gt;0,Q1938/V1938,"")</f>
        <v>6.5914441538981183E-2</v>
      </c>
      <c r="X1938" s="1" t="s">
        <v>232</v>
      </c>
      <c r="Y1938" s="1" t="s">
        <v>166</v>
      </c>
      <c r="Z1938" s="19">
        <f>IF(U1938="","",SUMIFS(Unit_Value_Review_QC!$K$10:$K$53,Unit_Value_Review_QC!$I$10:$I$53,"PARTNER|"&amp;F1938&amp;"|"&amp;I1938))</f>
        <v>12.705450477595873</v>
      </c>
      <c r="AA1938" s="20">
        <f>IFERROR(U1938/Z1938,"")</f>
        <v>0.75440008355580479</v>
      </c>
      <c r="AB1938" s="4" t="str">
        <f>IF(OR(N1938&lt;&gt;"REPORTED",U1938=""),"NOT_APPLICABLE",IF(OR(AA1938&lt;Unit_Value_Review_QC!$I$6,AA1938&gt;Unit_Value_Review_QC!$I$5),"REVIEW","WITHIN_BAND"))</f>
        <v>WITHIN_BAND</v>
      </c>
    </row>
    <row r="1939" spans="1:28">
      <c r="A1939" s="1" t="s">
        <v>2325</v>
      </c>
      <c r="B1939" s="6">
        <v>44927</v>
      </c>
      <c r="C1939" s="1">
        <v>202301</v>
      </c>
      <c r="D1939" s="1">
        <v>2023</v>
      </c>
      <c r="E1939" s="1">
        <v>1</v>
      </c>
      <c r="F1939" s="4" t="s">
        <v>265</v>
      </c>
      <c r="G1939" s="4" t="s">
        <v>266</v>
      </c>
      <c r="H1939" s="1">
        <v>690</v>
      </c>
      <c r="I1939" s="4" t="s">
        <v>319</v>
      </c>
      <c r="J1939" s="1" t="s">
        <v>320</v>
      </c>
      <c r="K1939" s="1" t="s">
        <v>383</v>
      </c>
      <c r="L1939" s="1">
        <v>3</v>
      </c>
      <c r="M1939" s="1">
        <v>1</v>
      </c>
      <c r="N1939" s="1" t="s">
        <v>384</v>
      </c>
      <c r="O1939" s="1" t="s">
        <v>385</v>
      </c>
      <c r="P1939" s="1">
        <v>0</v>
      </c>
      <c r="Q1939" s="8">
        <v>620561</v>
      </c>
      <c r="R1939" s="8">
        <v>21508</v>
      </c>
      <c r="S1939" s="8">
        <v>69672</v>
      </c>
      <c r="T1939" s="8" t="s">
        <v>386</v>
      </c>
      <c r="U1939" s="9">
        <f>IF(R1939&gt;0,Q1939/R1939,"")</f>
        <v>28.852566486888598</v>
      </c>
      <c r="V1939" s="10">
        <f>SUMIFS(fct_world_monthly!$J$2:$J$361,fct_world_monthly!$C$2:$C$361,C1939,fct_world_monthly!$F$2:$F$361,F1939)</f>
        <v>43431590</v>
      </c>
      <c r="W1939" s="11">
        <f>IF(V1939&gt;0,Q1939/V1939,"")</f>
        <v>1.4288240425920395E-2</v>
      </c>
      <c r="X1939" s="1" t="s">
        <v>232</v>
      </c>
      <c r="Y1939" s="1" t="s">
        <v>166</v>
      </c>
      <c r="Z1939" s="19">
        <f>IF(U1939="","",SUMIFS(Unit_Value_Review_QC!$K$10:$K$53,Unit_Value_Review_QC!$I$10:$I$53,"PARTNER|"&amp;F1939&amp;"|"&amp;I1939))</f>
        <v>23.234221767733438</v>
      </c>
      <c r="AA1939" s="20">
        <f>IFERROR(U1939/Z1939,"")</f>
        <v>1.2418133378995997</v>
      </c>
      <c r="AB1939" s="4" t="str">
        <f>IF(OR(N1939&lt;&gt;"REPORTED",U1939=""),"NOT_APPLICABLE",IF(OR(AA1939&lt;Unit_Value_Review_QC!$I$6,AA1939&gt;Unit_Value_Review_QC!$I$5),"REVIEW","WITHIN_BAND"))</f>
        <v>WITHIN_BAND</v>
      </c>
    </row>
    <row r="1940" spans="1:28">
      <c r="A1940" s="1" t="s">
        <v>2326</v>
      </c>
      <c r="B1940" s="6">
        <v>44927</v>
      </c>
      <c r="C1940" s="1">
        <v>202301</v>
      </c>
      <c r="D1940" s="1">
        <v>2023</v>
      </c>
      <c r="E1940" s="1">
        <v>1</v>
      </c>
      <c r="F1940" s="4" t="s">
        <v>265</v>
      </c>
      <c r="G1940" s="4" t="s">
        <v>266</v>
      </c>
      <c r="H1940" s="1">
        <v>696</v>
      </c>
      <c r="I1940" s="4" t="s">
        <v>322</v>
      </c>
      <c r="J1940" s="1" t="s">
        <v>323</v>
      </c>
      <c r="K1940" s="1" t="s">
        <v>383</v>
      </c>
      <c r="L1940" s="1">
        <v>3</v>
      </c>
      <c r="M1940" s="1">
        <v>1</v>
      </c>
      <c r="N1940" s="1" t="s">
        <v>384</v>
      </c>
      <c r="O1940" s="1" t="s">
        <v>385</v>
      </c>
      <c r="P1940" s="1">
        <v>0</v>
      </c>
      <c r="Q1940" s="8">
        <v>2333448</v>
      </c>
      <c r="R1940" s="8">
        <v>167804</v>
      </c>
      <c r="S1940" s="8">
        <v>449749</v>
      </c>
      <c r="T1940" s="8" t="s">
        <v>386</v>
      </c>
      <c r="U1940" s="9">
        <f>IF(R1940&gt;0,Q1940/R1940,"")</f>
        <v>13.905794855903316</v>
      </c>
      <c r="V1940" s="10">
        <f>SUMIFS(fct_world_monthly!$J$2:$J$361,fct_world_monthly!$C$2:$C$361,C1940,fct_world_monthly!$F$2:$F$361,F1940)</f>
        <v>43431590</v>
      </c>
      <c r="W1940" s="11">
        <f>IF(V1940&gt;0,Q1940/V1940,"")</f>
        <v>5.3726976148006554E-2</v>
      </c>
      <c r="X1940" s="1" t="s">
        <v>232</v>
      </c>
      <c r="Y1940" s="1" t="s">
        <v>166</v>
      </c>
      <c r="Z1940" s="19">
        <f>IF(U1940="","",SUMIFS(Unit_Value_Review_QC!$K$10:$K$53,Unit_Value_Review_QC!$I$10:$I$53,"PARTNER|"&amp;F1940&amp;"|"&amp;I1940))</f>
        <v>12.339390026247985</v>
      </c>
      <c r="AA1940" s="20">
        <f>IFERROR(U1940/Z1940,"")</f>
        <v>1.1269434571987207</v>
      </c>
      <c r="AB1940" s="4" t="str">
        <f>IF(OR(N1940&lt;&gt;"REPORTED",U1940=""),"NOT_APPLICABLE",IF(OR(AA1940&lt;Unit_Value_Review_QC!$I$6,AA1940&gt;Unit_Value_Review_QC!$I$5),"REVIEW","WITHIN_BAND"))</f>
        <v>WITHIN_BAND</v>
      </c>
    </row>
    <row r="1941" spans="1:28">
      <c r="A1941" s="1" t="s">
        <v>2327</v>
      </c>
      <c r="B1941" s="6">
        <v>44927</v>
      </c>
      <c r="C1941" s="1">
        <v>202301</v>
      </c>
      <c r="D1941" s="1">
        <v>2023</v>
      </c>
      <c r="E1941" s="1">
        <v>1</v>
      </c>
      <c r="F1941" s="4" t="s">
        <v>265</v>
      </c>
      <c r="G1941" s="4" t="s">
        <v>266</v>
      </c>
      <c r="H1941" s="1">
        <v>720</v>
      </c>
      <c r="I1941" s="4" t="s">
        <v>325</v>
      </c>
      <c r="J1941" s="1" t="s">
        <v>326</v>
      </c>
      <c r="K1941" s="1" t="s">
        <v>383</v>
      </c>
      <c r="L1941" s="1">
        <v>3</v>
      </c>
      <c r="M1941" s="1">
        <v>1</v>
      </c>
      <c r="N1941" s="1" t="s">
        <v>384</v>
      </c>
      <c r="O1941" s="1" t="s">
        <v>385</v>
      </c>
      <c r="P1941" s="1">
        <v>0</v>
      </c>
      <c r="Q1941" s="8">
        <v>10463791</v>
      </c>
      <c r="R1941" s="8">
        <v>626879</v>
      </c>
      <c r="S1941" s="8">
        <v>1591757</v>
      </c>
      <c r="T1941" s="8" t="s">
        <v>386</v>
      </c>
      <c r="U1941" s="9">
        <f>IF(R1941&gt;0,Q1941/R1941,"")</f>
        <v>16.691883122580276</v>
      </c>
      <c r="V1941" s="10">
        <f>SUMIFS(fct_world_monthly!$J$2:$J$361,fct_world_monthly!$C$2:$C$361,C1941,fct_world_monthly!$F$2:$F$361,F1941)</f>
        <v>43431590</v>
      </c>
      <c r="W1941" s="11">
        <f>IF(V1941&gt;0,Q1941/V1941,"")</f>
        <v>0.24092580999221994</v>
      </c>
      <c r="X1941" s="1" t="s">
        <v>232</v>
      </c>
      <c r="Y1941" s="1" t="s">
        <v>166</v>
      </c>
      <c r="Z1941" s="19">
        <f>IF(U1941="","",SUMIFS(Unit_Value_Review_QC!$K$10:$K$53,Unit_Value_Review_QC!$I$10:$I$53,"PARTNER|"&amp;F1941&amp;"|"&amp;I1941))</f>
        <v>15.158852636173485</v>
      </c>
      <c r="AA1941" s="20">
        <f>IFERROR(U1941/Z1941,"")</f>
        <v>1.1011310369723186</v>
      </c>
      <c r="AB1941" s="4" t="str">
        <f>IF(OR(N1941&lt;&gt;"REPORTED",U1941=""),"NOT_APPLICABLE",IF(OR(AA1941&lt;Unit_Value_Review_QC!$I$6,AA1941&gt;Unit_Value_Review_QC!$I$5),"REVIEW","WITHIN_BAND"))</f>
        <v>WITHIN_BAND</v>
      </c>
    </row>
    <row r="1942" spans="1:28">
      <c r="A1942" s="1" t="s">
        <v>2328</v>
      </c>
      <c r="B1942" s="6">
        <v>44927</v>
      </c>
      <c r="C1942" s="1">
        <v>202301</v>
      </c>
      <c r="D1942" s="1">
        <v>2023</v>
      </c>
      <c r="E1942" s="1">
        <v>1</v>
      </c>
      <c r="F1942" s="4" t="s">
        <v>271</v>
      </c>
      <c r="G1942" s="4" t="s">
        <v>273</v>
      </c>
      <c r="H1942" s="1">
        <v>52</v>
      </c>
      <c r="I1942" s="4" t="s">
        <v>296</v>
      </c>
      <c r="J1942" s="1" t="s">
        <v>297</v>
      </c>
      <c r="K1942" s="1" t="s">
        <v>383</v>
      </c>
      <c r="L1942" s="1">
        <v>3</v>
      </c>
      <c r="M1942" s="1">
        <v>1</v>
      </c>
      <c r="N1942" s="1" t="s">
        <v>384</v>
      </c>
      <c r="O1942" s="1" t="s">
        <v>385</v>
      </c>
      <c r="P1942" s="1">
        <v>0</v>
      </c>
      <c r="Q1942" s="8">
        <v>2389051</v>
      </c>
      <c r="R1942" s="8">
        <v>73968</v>
      </c>
      <c r="S1942" s="8">
        <v>260087</v>
      </c>
      <c r="T1942" s="8" t="s">
        <v>386</v>
      </c>
      <c r="U1942" s="9">
        <f>IF(R1942&gt;0,Q1942/R1942,"")</f>
        <v>32.29843986588795</v>
      </c>
      <c r="V1942" s="10">
        <f>SUMIFS(fct_world_monthly!$J$2:$J$361,fct_world_monthly!$C$2:$C$361,C1942,fct_world_monthly!$F$2:$F$361,F1942)</f>
        <v>36768858</v>
      </c>
      <c r="W1942" s="11">
        <f>IF(V1942&gt;0,Q1942/V1942,"")</f>
        <v>6.4974849096482684E-2</v>
      </c>
      <c r="X1942" s="1" t="s">
        <v>232</v>
      </c>
      <c r="Y1942" s="1" t="s">
        <v>166</v>
      </c>
      <c r="Z1942" s="19">
        <f>IF(U1942="","",SUMIFS(Unit_Value_Review_QC!$K$10:$K$53,Unit_Value_Review_QC!$I$10:$I$53,"PARTNER|"&amp;F1942&amp;"|"&amp;I1942))</f>
        <v>31.867133143721738</v>
      </c>
      <c r="AA1942" s="20">
        <f>IFERROR(U1942/Z1942,"")</f>
        <v>1.0135345316511846</v>
      </c>
      <c r="AB1942" s="4" t="str">
        <f>IF(OR(N1942&lt;&gt;"REPORTED",U1942=""),"NOT_APPLICABLE",IF(OR(AA1942&lt;Unit_Value_Review_QC!$I$6,AA1942&gt;Unit_Value_Review_QC!$I$5),"REVIEW","WITHIN_BAND"))</f>
        <v>WITHIN_BAND</v>
      </c>
    </row>
    <row r="1943" spans="1:28">
      <c r="A1943" s="1" t="s">
        <v>2329</v>
      </c>
      <c r="B1943" s="6">
        <v>44927</v>
      </c>
      <c r="C1943" s="1">
        <v>202301</v>
      </c>
      <c r="D1943" s="1">
        <v>2023</v>
      </c>
      <c r="E1943" s="1">
        <v>1</v>
      </c>
      <c r="F1943" s="4" t="s">
        <v>271</v>
      </c>
      <c r="G1943" s="4" t="s">
        <v>273</v>
      </c>
      <c r="H1943" s="1">
        <v>204</v>
      </c>
      <c r="I1943" s="4" t="s">
        <v>301</v>
      </c>
      <c r="J1943" s="1" t="s">
        <v>302</v>
      </c>
      <c r="K1943" s="1" t="s">
        <v>383</v>
      </c>
      <c r="L1943" s="1">
        <v>3</v>
      </c>
      <c r="M1943" s="1">
        <v>1</v>
      </c>
      <c r="N1943" s="1" t="s">
        <v>384</v>
      </c>
      <c r="O1943" s="1" t="s">
        <v>385</v>
      </c>
      <c r="P1943" s="1">
        <v>0</v>
      </c>
      <c r="Q1943" s="8">
        <v>1100623</v>
      </c>
      <c r="R1943" s="8">
        <v>55733</v>
      </c>
      <c r="S1943" s="8">
        <v>179253</v>
      </c>
      <c r="T1943" s="8" t="s">
        <v>386</v>
      </c>
      <c r="U1943" s="9">
        <f>IF(R1943&gt;0,Q1943/R1943,"")</f>
        <v>19.748138445804102</v>
      </c>
      <c r="V1943" s="10">
        <f>SUMIFS(fct_world_monthly!$J$2:$J$361,fct_world_monthly!$C$2:$C$361,C1943,fct_world_monthly!$F$2:$F$361,F1943)</f>
        <v>36768858</v>
      </c>
      <c r="W1943" s="11">
        <f>IF(V1943&gt;0,Q1943/V1943,"")</f>
        <v>2.9933564975012279E-2</v>
      </c>
      <c r="X1943" s="1" t="s">
        <v>232</v>
      </c>
      <c r="Y1943" s="1" t="s">
        <v>166</v>
      </c>
      <c r="Z1943" s="19">
        <f>IF(U1943="","",SUMIFS(Unit_Value_Review_QC!$K$10:$K$53,Unit_Value_Review_QC!$I$10:$I$53,"PARTNER|"&amp;F1943&amp;"|"&amp;I1943))</f>
        <v>19.682231685892088</v>
      </c>
      <c r="AA1943" s="20">
        <f>IFERROR(U1943/Z1943,"")</f>
        <v>1.0033485410071286</v>
      </c>
      <c r="AB1943" s="4" t="str">
        <f>IF(OR(N1943&lt;&gt;"REPORTED",U1943=""),"NOT_APPLICABLE",IF(OR(AA1943&lt;Unit_Value_Review_QC!$I$6,AA1943&gt;Unit_Value_Review_QC!$I$5),"REVIEW","WITHIN_BAND"))</f>
        <v>WITHIN_BAND</v>
      </c>
    </row>
    <row r="1944" spans="1:28">
      <c r="A1944" s="1" t="s">
        <v>2330</v>
      </c>
      <c r="B1944" s="6">
        <v>44927</v>
      </c>
      <c r="C1944" s="1">
        <v>202301</v>
      </c>
      <c r="D1944" s="1">
        <v>2023</v>
      </c>
      <c r="E1944" s="1">
        <v>1</v>
      </c>
      <c r="F1944" s="4" t="s">
        <v>271</v>
      </c>
      <c r="G1944" s="4" t="s">
        <v>273</v>
      </c>
      <c r="H1944" s="1">
        <v>662</v>
      </c>
      <c r="I1944" s="4" t="s">
        <v>304</v>
      </c>
      <c r="J1944" s="1" t="s">
        <v>305</v>
      </c>
      <c r="K1944" s="1" t="s">
        <v>383</v>
      </c>
      <c r="L1944" s="1">
        <v>3</v>
      </c>
      <c r="M1944" s="1">
        <v>1</v>
      </c>
      <c r="N1944" s="1" t="s">
        <v>384</v>
      </c>
      <c r="O1944" s="1" t="s">
        <v>385</v>
      </c>
      <c r="P1944" s="1">
        <v>0</v>
      </c>
      <c r="Q1944" s="8">
        <v>147957</v>
      </c>
      <c r="R1944" s="8">
        <v>6054</v>
      </c>
      <c r="S1944" s="8">
        <v>12802</v>
      </c>
      <c r="T1944" s="8" t="s">
        <v>386</v>
      </c>
      <c r="U1944" s="9">
        <f>IF(R1944&gt;0,Q1944/R1944,"")</f>
        <v>24.43954410307235</v>
      </c>
      <c r="V1944" s="10">
        <f>SUMIFS(fct_world_monthly!$J$2:$J$361,fct_world_monthly!$C$2:$C$361,C1944,fct_world_monthly!$F$2:$F$361,F1944)</f>
        <v>36768858</v>
      </c>
      <c r="W1944" s="11">
        <f>IF(V1944&gt;0,Q1944/V1944,"")</f>
        <v>4.0239759418146739E-3</v>
      </c>
      <c r="X1944" s="1" t="s">
        <v>232</v>
      </c>
      <c r="Y1944" s="1" t="s">
        <v>166</v>
      </c>
      <c r="Z1944" s="19">
        <f>IF(U1944="","",SUMIFS(Unit_Value_Review_QC!$K$10:$K$53,Unit_Value_Review_QC!$I$10:$I$53,"PARTNER|"&amp;F1944&amp;"|"&amp;I1944))</f>
        <v>19.366411423422985</v>
      </c>
      <c r="AA1944" s="20">
        <f>IFERROR(U1944/Z1944,"")</f>
        <v>1.2619552259182922</v>
      </c>
      <c r="AB1944" s="4" t="str">
        <f>IF(OR(N1944&lt;&gt;"REPORTED",U1944=""),"NOT_APPLICABLE",IF(OR(AA1944&lt;Unit_Value_Review_QC!$I$6,AA1944&gt;Unit_Value_Review_QC!$I$5),"REVIEW","WITHIN_BAND"))</f>
        <v>WITHIN_BAND</v>
      </c>
    </row>
    <row r="1945" spans="1:28">
      <c r="A1945" s="1" t="s">
        <v>2331</v>
      </c>
      <c r="B1945" s="6">
        <v>44927</v>
      </c>
      <c r="C1945" s="1">
        <v>202301</v>
      </c>
      <c r="D1945" s="1">
        <v>2023</v>
      </c>
      <c r="E1945" s="1">
        <v>1</v>
      </c>
      <c r="F1945" s="4" t="s">
        <v>271</v>
      </c>
      <c r="G1945" s="4" t="s">
        <v>273</v>
      </c>
      <c r="H1945" s="1">
        <v>664</v>
      </c>
      <c r="I1945" s="4" t="s">
        <v>307</v>
      </c>
      <c r="J1945" s="1" t="s">
        <v>308</v>
      </c>
      <c r="K1945" s="1" t="s">
        <v>383</v>
      </c>
      <c r="L1945" s="1">
        <v>3</v>
      </c>
      <c r="M1945" s="1">
        <v>1</v>
      </c>
      <c r="N1945" s="1" t="s">
        <v>384</v>
      </c>
      <c r="O1945" s="1" t="s">
        <v>385</v>
      </c>
      <c r="P1945" s="1">
        <v>0</v>
      </c>
      <c r="Q1945" s="8">
        <v>3911240</v>
      </c>
      <c r="R1945" s="8">
        <v>120743</v>
      </c>
      <c r="S1945" s="8">
        <v>387014</v>
      </c>
      <c r="T1945" s="8" t="s">
        <v>386</v>
      </c>
      <c r="U1945" s="9">
        <f>IF(R1945&gt;0,Q1945/R1945,"")</f>
        <v>32.393099392925471</v>
      </c>
      <c r="V1945" s="10">
        <f>SUMIFS(fct_world_monthly!$J$2:$J$361,fct_world_monthly!$C$2:$C$361,C1945,fct_world_monthly!$F$2:$F$361,F1945)</f>
        <v>36768858</v>
      </c>
      <c r="W1945" s="11">
        <f>IF(V1945&gt;0,Q1945/V1945,"")</f>
        <v>0.10637371440799168</v>
      </c>
      <c r="X1945" s="1" t="s">
        <v>232</v>
      </c>
      <c r="Y1945" s="1" t="s">
        <v>166</v>
      </c>
      <c r="Z1945" s="19">
        <f>IF(U1945="","",SUMIFS(Unit_Value_Review_QC!$K$10:$K$53,Unit_Value_Review_QC!$I$10:$I$53,"PARTNER|"&amp;F1945&amp;"|"&amp;I1945))</f>
        <v>29.827360886039607</v>
      </c>
      <c r="AA1945" s="20">
        <f>IFERROR(U1945/Z1945,"")</f>
        <v>1.0860196286452797</v>
      </c>
      <c r="AB1945" s="4" t="str">
        <f>IF(OR(N1945&lt;&gt;"REPORTED",U1945=""),"NOT_APPLICABLE",IF(OR(AA1945&lt;Unit_Value_Review_QC!$I$6,AA1945&gt;Unit_Value_Review_QC!$I$5),"REVIEW","WITHIN_BAND"))</f>
        <v>WITHIN_BAND</v>
      </c>
    </row>
    <row r="1946" spans="1:28">
      <c r="A1946" s="1" t="s">
        <v>2332</v>
      </c>
      <c r="B1946" s="6">
        <v>44927</v>
      </c>
      <c r="C1946" s="1">
        <v>202301</v>
      </c>
      <c r="D1946" s="1">
        <v>2023</v>
      </c>
      <c r="E1946" s="1">
        <v>1</v>
      </c>
      <c r="F1946" s="4" t="s">
        <v>271</v>
      </c>
      <c r="G1946" s="4" t="s">
        <v>273</v>
      </c>
      <c r="H1946" s="1">
        <v>666</v>
      </c>
      <c r="I1946" s="4" t="s">
        <v>310</v>
      </c>
      <c r="J1946" s="1" t="s">
        <v>311</v>
      </c>
      <c r="K1946" s="1" t="s">
        <v>383</v>
      </c>
      <c r="L1946" s="1">
        <v>3</v>
      </c>
      <c r="M1946" s="1">
        <v>1</v>
      </c>
      <c r="N1946" s="1" t="s">
        <v>384</v>
      </c>
      <c r="O1946" s="1" t="s">
        <v>385</v>
      </c>
      <c r="P1946" s="1">
        <v>0</v>
      </c>
      <c r="Q1946" s="8">
        <v>762575</v>
      </c>
      <c r="R1946" s="8">
        <v>42747</v>
      </c>
      <c r="S1946" s="8">
        <v>126620</v>
      </c>
      <c r="T1946" s="8" t="s">
        <v>386</v>
      </c>
      <c r="U1946" s="9">
        <f>IF(R1946&gt;0,Q1946/R1946,"")</f>
        <v>17.83926357405198</v>
      </c>
      <c r="V1946" s="10">
        <f>SUMIFS(fct_world_monthly!$J$2:$J$361,fct_world_monthly!$C$2:$C$361,C1946,fct_world_monthly!$F$2:$F$361,F1946)</f>
        <v>36768858</v>
      </c>
      <c r="W1946" s="11">
        <f>IF(V1946&gt;0,Q1946/V1946,"")</f>
        <v>2.0739697708316098E-2</v>
      </c>
      <c r="X1946" s="1" t="s">
        <v>232</v>
      </c>
      <c r="Y1946" s="1" t="s">
        <v>166</v>
      </c>
      <c r="Z1946" s="19">
        <f>IF(U1946="","",SUMIFS(Unit_Value_Review_QC!$K$10:$K$53,Unit_Value_Review_QC!$I$10:$I$53,"PARTNER|"&amp;F1946&amp;"|"&amp;I1946))</f>
        <v>14.86106925541052</v>
      </c>
      <c r="AA1946" s="20">
        <f>IFERROR(U1946/Z1946,"")</f>
        <v>1.200402425118716</v>
      </c>
      <c r="AB1946" s="4" t="str">
        <f>IF(OR(N1946&lt;&gt;"REPORTED",U1946=""),"NOT_APPLICABLE",IF(OR(AA1946&lt;Unit_Value_Review_QC!$I$6,AA1946&gt;Unit_Value_Review_QC!$I$5),"REVIEW","WITHIN_BAND"))</f>
        <v>WITHIN_BAND</v>
      </c>
    </row>
    <row r="1947" spans="1:28">
      <c r="A1947" s="1" t="s">
        <v>2333</v>
      </c>
      <c r="B1947" s="6">
        <v>44927</v>
      </c>
      <c r="C1947" s="1">
        <v>202301</v>
      </c>
      <c r="D1947" s="1">
        <v>2023</v>
      </c>
      <c r="E1947" s="1">
        <v>1</v>
      </c>
      <c r="F1947" s="4" t="s">
        <v>271</v>
      </c>
      <c r="G1947" s="4" t="s">
        <v>273</v>
      </c>
      <c r="H1947" s="1">
        <v>669</v>
      </c>
      <c r="I1947" s="4" t="s">
        <v>313</v>
      </c>
      <c r="J1947" s="1" t="s">
        <v>314</v>
      </c>
      <c r="K1947" s="1" t="s">
        <v>383</v>
      </c>
      <c r="L1947" s="1">
        <v>3</v>
      </c>
      <c r="M1947" s="1">
        <v>1</v>
      </c>
      <c r="N1947" s="1" t="s">
        <v>384</v>
      </c>
      <c r="O1947" s="1" t="s">
        <v>385</v>
      </c>
      <c r="P1947" s="1">
        <v>0</v>
      </c>
      <c r="Q1947" s="8">
        <v>648889</v>
      </c>
      <c r="R1947" s="8">
        <v>34196</v>
      </c>
      <c r="S1947" s="8">
        <v>132360</v>
      </c>
      <c r="T1947" s="8" t="s">
        <v>386</v>
      </c>
      <c r="U1947" s="9">
        <f>IF(R1947&gt;0,Q1947/R1947,"")</f>
        <v>18.975581939408119</v>
      </c>
      <c r="V1947" s="10">
        <f>SUMIFS(fct_world_monthly!$J$2:$J$361,fct_world_monthly!$C$2:$C$361,C1947,fct_world_monthly!$F$2:$F$361,F1947)</f>
        <v>36768858</v>
      </c>
      <c r="W1947" s="11">
        <f>IF(V1947&gt;0,Q1947/V1947,"")</f>
        <v>1.7647787701211715E-2</v>
      </c>
      <c r="X1947" s="1" t="s">
        <v>232</v>
      </c>
      <c r="Y1947" s="1" t="s">
        <v>166</v>
      </c>
      <c r="Z1947" s="19">
        <f>IF(U1947="","",SUMIFS(Unit_Value_Review_QC!$K$10:$K$53,Unit_Value_Review_QC!$I$10:$I$53,"PARTNER|"&amp;F1947&amp;"|"&amp;I1947))</f>
        <v>17.070169468034248</v>
      </c>
      <c r="AA1947" s="20">
        <f>IFERROR(U1947/Z1947,"")</f>
        <v>1.1116223523698441</v>
      </c>
      <c r="AB1947" s="4" t="str">
        <f>IF(OR(N1947&lt;&gt;"REPORTED",U1947=""),"NOT_APPLICABLE",IF(OR(AA1947&lt;Unit_Value_Review_QC!$I$6,AA1947&gt;Unit_Value_Review_QC!$I$5),"REVIEW","WITHIN_BAND"))</f>
        <v>WITHIN_BAND</v>
      </c>
    </row>
    <row r="1948" spans="1:28">
      <c r="A1948" s="1" t="s">
        <v>2334</v>
      </c>
      <c r="B1948" s="6">
        <v>44927</v>
      </c>
      <c r="C1948" s="1">
        <v>202301</v>
      </c>
      <c r="D1948" s="1">
        <v>2023</v>
      </c>
      <c r="E1948" s="1">
        <v>1</v>
      </c>
      <c r="F1948" s="4" t="s">
        <v>271</v>
      </c>
      <c r="G1948" s="4" t="s">
        <v>273</v>
      </c>
      <c r="H1948" s="1">
        <v>676</v>
      </c>
      <c r="I1948" s="4" t="s">
        <v>316</v>
      </c>
      <c r="J1948" s="1" t="s">
        <v>317</v>
      </c>
      <c r="K1948" s="1" t="s">
        <v>383</v>
      </c>
      <c r="L1948" s="1">
        <v>3</v>
      </c>
      <c r="M1948" s="1">
        <v>1</v>
      </c>
      <c r="N1948" s="1" t="s">
        <v>384</v>
      </c>
      <c r="O1948" s="1" t="s">
        <v>385</v>
      </c>
      <c r="P1948" s="1">
        <v>0</v>
      </c>
      <c r="Q1948" s="8">
        <v>357484</v>
      </c>
      <c r="R1948" s="8">
        <v>10910</v>
      </c>
      <c r="S1948" s="8">
        <v>25956</v>
      </c>
      <c r="T1948" s="8" t="s">
        <v>386</v>
      </c>
      <c r="U1948" s="9">
        <f>IF(R1948&gt;0,Q1948/R1948,"")</f>
        <v>32.766636113657192</v>
      </c>
      <c r="V1948" s="10">
        <f>SUMIFS(fct_world_monthly!$J$2:$J$361,fct_world_monthly!$C$2:$C$361,C1948,fct_world_monthly!$F$2:$F$361,F1948)</f>
        <v>36768858</v>
      </c>
      <c r="W1948" s="11">
        <f>IF(V1948&gt;0,Q1948/V1948,"")</f>
        <v>9.7224667679371487E-3</v>
      </c>
      <c r="X1948" s="1" t="s">
        <v>232</v>
      </c>
      <c r="Y1948" s="1" t="s">
        <v>166</v>
      </c>
      <c r="Z1948" s="19">
        <f>IF(U1948="","",SUMIFS(Unit_Value_Review_QC!$K$10:$K$53,Unit_Value_Review_QC!$I$10:$I$53,"PARTNER|"&amp;F1948&amp;"|"&amp;I1948))</f>
        <v>29.259592038236608</v>
      </c>
      <c r="AA1948" s="20">
        <f>IFERROR(U1948/Z1948,"")</f>
        <v>1.1198596368273883</v>
      </c>
      <c r="AB1948" s="4" t="str">
        <f>IF(OR(N1948&lt;&gt;"REPORTED",U1948=""),"NOT_APPLICABLE",IF(OR(AA1948&lt;Unit_Value_Review_QC!$I$6,AA1948&gt;Unit_Value_Review_QC!$I$5),"REVIEW","WITHIN_BAND"))</f>
        <v>WITHIN_BAND</v>
      </c>
    </row>
    <row r="1949" spans="1:28">
      <c r="A1949" s="1" t="s">
        <v>2335</v>
      </c>
      <c r="B1949" s="6">
        <v>44927</v>
      </c>
      <c r="C1949" s="1">
        <v>202301</v>
      </c>
      <c r="D1949" s="1">
        <v>2023</v>
      </c>
      <c r="E1949" s="1">
        <v>1</v>
      </c>
      <c r="F1949" s="4" t="s">
        <v>271</v>
      </c>
      <c r="G1949" s="4" t="s">
        <v>273</v>
      </c>
      <c r="H1949" s="1">
        <v>690</v>
      </c>
      <c r="I1949" s="4" t="s">
        <v>319</v>
      </c>
      <c r="J1949" s="1" t="s">
        <v>320</v>
      </c>
      <c r="K1949" s="1" t="s">
        <v>383</v>
      </c>
      <c r="L1949" s="1">
        <v>3</v>
      </c>
      <c r="M1949" s="1">
        <v>1</v>
      </c>
      <c r="N1949" s="1" t="s">
        <v>384</v>
      </c>
      <c r="O1949" s="1" t="s">
        <v>385</v>
      </c>
      <c r="P1949" s="1">
        <v>0</v>
      </c>
      <c r="Q1949" s="8">
        <v>775161</v>
      </c>
      <c r="R1949" s="8">
        <v>18199</v>
      </c>
      <c r="S1949" s="8">
        <v>40911</v>
      </c>
      <c r="T1949" s="8" t="s">
        <v>386</v>
      </c>
      <c r="U1949" s="9">
        <f>IF(R1949&gt;0,Q1949/R1949,"")</f>
        <v>42.59360404417825</v>
      </c>
      <c r="V1949" s="10">
        <f>SUMIFS(fct_world_monthly!$J$2:$J$361,fct_world_monthly!$C$2:$C$361,C1949,fct_world_monthly!$F$2:$F$361,F1949)</f>
        <v>36768858</v>
      </c>
      <c r="W1949" s="11">
        <f>IF(V1949&gt;0,Q1949/V1949,"")</f>
        <v>2.1081998249714472E-2</v>
      </c>
      <c r="X1949" s="1" t="s">
        <v>232</v>
      </c>
      <c r="Y1949" s="1" t="s">
        <v>166</v>
      </c>
      <c r="Z1949" s="19">
        <f>IF(U1949="","",SUMIFS(Unit_Value_Review_QC!$K$10:$K$53,Unit_Value_Review_QC!$I$10:$I$53,"PARTNER|"&amp;F1949&amp;"|"&amp;I1949))</f>
        <v>24.149636282520802</v>
      </c>
      <c r="AA1949" s="20">
        <f>IFERROR(U1949/Z1949,"")</f>
        <v>1.7637368756152636</v>
      </c>
      <c r="AB1949" s="4" t="str">
        <f>IF(OR(N1949&lt;&gt;"REPORTED",U1949=""),"NOT_APPLICABLE",IF(OR(AA1949&lt;Unit_Value_Review_QC!$I$6,AA1949&gt;Unit_Value_Review_QC!$I$5),"REVIEW","WITHIN_BAND"))</f>
        <v>WITHIN_BAND</v>
      </c>
    </row>
    <row r="1950" spans="1:28">
      <c r="A1950" s="1" t="s">
        <v>2336</v>
      </c>
      <c r="B1950" s="6">
        <v>44927</v>
      </c>
      <c r="C1950" s="1">
        <v>202301</v>
      </c>
      <c r="D1950" s="1">
        <v>2023</v>
      </c>
      <c r="E1950" s="1">
        <v>1</v>
      </c>
      <c r="F1950" s="4" t="s">
        <v>271</v>
      </c>
      <c r="G1950" s="4" t="s">
        <v>273</v>
      </c>
      <c r="H1950" s="1">
        <v>696</v>
      </c>
      <c r="I1950" s="4" t="s">
        <v>322</v>
      </c>
      <c r="J1950" s="1" t="s">
        <v>323</v>
      </c>
      <c r="K1950" s="1" t="s">
        <v>383</v>
      </c>
      <c r="L1950" s="1">
        <v>3</v>
      </c>
      <c r="M1950" s="1">
        <v>1</v>
      </c>
      <c r="N1950" s="1" t="s">
        <v>384</v>
      </c>
      <c r="O1950" s="1" t="s">
        <v>385</v>
      </c>
      <c r="P1950" s="1">
        <v>0</v>
      </c>
      <c r="Q1950" s="8">
        <v>57604</v>
      </c>
      <c r="R1950" s="8">
        <v>2479</v>
      </c>
      <c r="S1950" s="8">
        <v>6939</v>
      </c>
      <c r="T1950" s="8" t="s">
        <v>386</v>
      </c>
      <c r="U1950" s="9">
        <f>IF(R1950&gt;0,Q1950/R1950,"")</f>
        <v>23.236789027833805</v>
      </c>
      <c r="V1950" s="10">
        <f>SUMIFS(fct_world_monthly!$J$2:$J$361,fct_world_monthly!$C$2:$C$361,C1950,fct_world_monthly!$F$2:$F$361,F1950)</f>
        <v>36768858</v>
      </c>
      <c r="W1950" s="11">
        <f>IF(V1950&gt;0,Q1950/V1950,"")</f>
        <v>1.5666518660982073E-3</v>
      </c>
      <c r="X1950" s="1" t="s">
        <v>232</v>
      </c>
      <c r="Y1950" s="1" t="s">
        <v>166</v>
      </c>
      <c r="Z1950" s="19">
        <f>IF(U1950="","",SUMIFS(Unit_Value_Review_QC!$K$10:$K$53,Unit_Value_Review_QC!$I$10:$I$53,"PARTNER|"&amp;F1950&amp;"|"&amp;I1950))</f>
        <v>19.130986055641273</v>
      </c>
      <c r="AA1950" s="20">
        <f>IFERROR(U1950/Z1950,"")</f>
        <v>1.2146153345285529</v>
      </c>
      <c r="AB1950" s="4" t="str">
        <f>IF(OR(N1950&lt;&gt;"REPORTED",U1950=""),"NOT_APPLICABLE",IF(OR(AA1950&lt;Unit_Value_Review_QC!$I$6,AA1950&gt;Unit_Value_Review_QC!$I$5),"REVIEW","WITHIN_BAND"))</f>
        <v>WITHIN_BAND</v>
      </c>
    </row>
    <row r="1951" spans="1:28">
      <c r="A1951" s="1" t="s">
        <v>2337</v>
      </c>
      <c r="B1951" s="6">
        <v>44927</v>
      </c>
      <c r="C1951" s="1">
        <v>202301</v>
      </c>
      <c r="D1951" s="1">
        <v>2023</v>
      </c>
      <c r="E1951" s="1">
        <v>1</v>
      </c>
      <c r="F1951" s="4" t="s">
        <v>271</v>
      </c>
      <c r="G1951" s="4" t="s">
        <v>273</v>
      </c>
      <c r="H1951" s="1">
        <v>720</v>
      </c>
      <c r="I1951" s="4" t="s">
        <v>325</v>
      </c>
      <c r="J1951" s="1" t="s">
        <v>326</v>
      </c>
      <c r="K1951" s="1" t="s">
        <v>383</v>
      </c>
      <c r="L1951" s="1">
        <v>3</v>
      </c>
      <c r="M1951" s="1">
        <v>1</v>
      </c>
      <c r="N1951" s="1" t="s">
        <v>384</v>
      </c>
      <c r="O1951" s="1" t="s">
        <v>385</v>
      </c>
      <c r="P1951" s="1">
        <v>0</v>
      </c>
      <c r="Q1951" s="8">
        <v>12870573</v>
      </c>
      <c r="R1951" s="8">
        <v>352160</v>
      </c>
      <c r="S1951" s="8">
        <v>963711</v>
      </c>
      <c r="T1951" s="8" t="s">
        <v>386</v>
      </c>
      <c r="U1951" s="9">
        <f>IF(R1951&gt;0,Q1951/R1951,"")</f>
        <v>36.547515333939117</v>
      </c>
      <c r="V1951" s="10">
        <f>SUMIFS(fct_world_monthly!$J$2:$J$361,fct_world_monthly!$C$2:$C$361,C1951,fct_world_monthly!$F$2:$F$361,F1951)</f>
        <v>36768858</v>
      </c>
      <c r="W1951" s="11">
        <f>IF(V1951&gt;0,Q1951/V1951,"")</f>
        <v>0.35004005291651974</v>
      </c>
      <c r="X1951" s="1" t="s">
        <v>232</v>
      </c>
      <c r="Y1951" s="1" t="s">
        <v>166</v>
      </c>
      <c r="Z1951" s="19">
        <f>IF(U1951="","",SUMIFS(Unit_Value_Review_QC!$K$10:$K$53,Unit_Value_Review_QC!$I$10:$I$53,"PARTNER|"&amp;F1951&amp;"|"&amp;I1951))</f>
        <v>27.635683246354834</v>
      </c>
      <c r="AA1951" s="20">
        <f>IFERROR(U1951/Z1951,"")</f>
        <v>1.322475547578863</v>
      </c>
      <c r="AB1951" s="4" t="str">
        <f>IF(OR(N1951&lt;&gt;"REPORTED",U1951=""),"NOT_APPLICABLE",IF(OR(AA1951&lt;Unit_Value_Review_QC!$I$6,AA1951&gt;Unit_Value_Review_QC!$I$5),"REVIEW","WITHIN_BAND"))</f>
        <v>WITHIN_BAND</v>
      </c>
    </row>
    <row r="1952" spans="1:28">
      <c r="A1952" s="1" t="s">
        <v>2338</v>
      </c>
      <c r="B1952" s="6">
        <v>44927</v>
      </c>
      <c r="C1952" s="1">
        <v>202301</v>
      </c>
      <c r="D1952" s="1">
        <v>2023</v>
      </c>
      <c r="E1952" s="1">
        <v>1</v>
      </c>
      <c r="F1952" s="4" t="s">
        <v>278</v>
      </c>
      <c r="G1952" s="4" t="s">
        <v>279</v>
      </c>
      <c r="H1952" s="1">
        <v>52</v>
      </c>
      <c r="I1952" s="4" t="s">
        <v>296</v>
      </c>
      <c r="J1952" s="1" t="s">
        <v>297</v>
      </c>
      <c r="K1952" s="1" t="s">
        <v>383</v>
      </c>
      <c r="L1952" s="1">
        <v>3</v>
      </c>
      <c r="M1952" s="1">
        <v>1</v>
      </c>
      <c r="N1952" s="1" t="s">
        <v>384</v>
      </c>
      <c r="O1952" s="1" t="s">
        <v>385</v>
      </c>
      <c r="P1952" s="1">
        <v>0</v>
      </c>
      <c r="Q1952" s="8">
        <v>1626844</v>
      </c>
      <c r="R1952" s="8">
        <v>39045</v>
      </c>
      <c r="S1952" s="8">
        <v>138079</v>
      </c>
      <c r="T1952" s="8" t="s">
        <v>386</v>
      </c>
      <c r="U1952" s="9">
        <f>IF(R1952&gt;0,Q1952/R1952,"")</f>
        <v>41.665872710974519</v>
      </c>
      <c r="V1952" s="10">
        <f>SUMIFS(fct_world_monthly!$J$2:$J$361,fct_world_monthly!$C$2:$C$361,C1952,fct_world_monthly!$F$2:$F$361,F1952)</f>
        <v>27922436</v>
      </c>
      <c r="W1952" s="11">
        <f>IF(V1952&gt;0,Q1952/V1952,"")</f>
        <v>5.8262968173693731E-2</v>
      </c>
      <c r="X1952" s="1" t="s">
        <v>232</v>
      </c>
      <c r="Y1952" s="1" t="s">
        <v>166</v>
      </c>
      <c r="Z1952" s="19">
        <f>IF(U1952="","",SUMIFS(Unit_Value_Review_QC!$K$10:$K$53,Unit_Value_Review_QC!$I$10:$I$53,"PARTNER|"&amp;F1952&amp;"|"&amp;I1952))</f>
        <v>35.036766549381447</v>
      </c>
      <c r="AA1952" s="20">
        <f>IFERROR(U1952/Z1952,"")</f>
        <v>1.1892042792319288</v>
      </c>
      <c r="AB1952" s="4" t="str">
        <f>IF(OR(N1952&lt;&gt;"REPORTED",U1952=""),"NOT_APPLICABLE",IF(OR(AA1952&lt;Unit_Value_Review_QC!$I$6,AA1952&gt;Unit_Value_Review_QC!$I$5),"REVIEW","WITHIN_BAND"))</f>
        <v>WITHIN_BAND</v>
      </c>
    </row>
    <row r="1953" spans="1:28">
      <c r="A1953" s="1" t="s">
        <v>2339</v>
      </c>
      <c r="B1953" s="6">
        <v>44927</v>
      </c>
      <c r="C1953" s="1">
        <v>202301</v>
      </c>
      <c r="D1953" s="1">
        <v>2023</v>
      </c>
      <c r="E1953" s="1">
        <v>1</v>
      </c>
      <c r="F1953" s="4" t="s">
        <v>278</v>
      </c>
      <c r="G1953" s="4" t="s">
        <v>279</v>
      </c>
      <c r="H1953" s="1">
        <v>204</v>
      </c>
      <c r="I1953" s="4" t="s">
        <v>301</v>
      </c>
      <c r="J1953" s="1" t="s">
        <v>302</v>
      </c>
      <c r="K1953" s="1" t="s">
        <v>383</v>
      </c>
      <c r="L1953" s="1">
        <v>3</v>
      </c>
      <c r="M1953" s="1">
        <v>1</v>
      </c>
      <c r="N1953" s="1" t="s">
        <v>384</v>
      </c>
      <c r="O1953" s="1" t="s">
        <v>385</v>
      </c>
      <c r="P1953" s="1">
        <v>0</v>
      </c>
      <c r="Q1953" s="8">
        <v>82871</v>
      </c>
      <c r="R1953" s="8">
        <v>1843</v>
      </c>
      <c r="S1953" s="8">
        <v>6084</v>
      </c>
      <c r="T1953" s="8" t="s">
        <v>386</v>
      </c>
      <c r="U1953" s="9">
        <f>IF(R1953&gt;0,Q1953/R1953,"")</f>
        <v>44.965274009766688</v>
      </c>
      <c r="V1953" s="10">
        <f>SUMIFS(fct_world_monthly!$J$2:$J$361,fct_world_monthly!$C$2:$C$361,C1953,fct_world_monthly!$F$2:$F$361,F1953)</f>
        <v>27922436</v>
      </c>
      <c r="W1953" s="11">
        <f>IF(V1953&gt;0,Q1953/V1953,"")</f>
        <v>2.9679000786321081E-3</v>
      </c>
      <c r="X1953" s="1" t="s">
        <v>232</v>
      </c>
      <c r="Y1953" s="1" t="s">
        <v>166</v>
      </c>
      <c r="Z1953" s="19">
        <f>IF(U1953="","",SUMIFS(Unit_Value_Review_QC!$K$10:$K$53,Unit_Value_Review_QC!$I$10:$I$53,"PARTNER|"&amp;F1953&amp;"|"&amp;I1953))</f>
        <v>33.195880622110131</v>
      </c>
      <c r="AA1953" s="20">
        <f>IFERROR(U1953/Z1953,"")</f>
        <v>1.354543791792574</v>
      </c>
      <c r="AB1953" s="4" t="str">
        <f>IF(OR(N1953&lt;&gt;"REPORTED",U1953=""),"NOT_APPLICABLE",IF(OR(AA1953&lt;Unit_Value_Review_QC!$I$6,AA1953&gt;Unit_Value_Review_QC!$I$5),"REVIEW","WITHIN_BAND"))</f>
        <v>WITHIN_BAND</v>
      </c>
    </row>
    <row r="1954" spans="1:28">
      <c r="A1954" s="1" t="s">
        <v>2340</v>
      </c>
      <c r="B1954" s="6">
        <v>44927</v>
      </c>
      <c r="C1954" s="1">
        <v>202301</v>
      </c>
      <c r="D1954" s="1">
        <v>2023</v>
      </c>
      <c r="E1954" s="1">
        <v>1</v>
      </c>
      <c r="F1954" s="4" t="s">
        <v>278</v>
      </c>
      <c r="G1954" s="4" t="s">
        <v>279</v>
      </c>
      <c r="H1954" s="1">
        <v>662</v>
      </c>
      <c r="I1954" s="4" t="s">
        <v>304</v>
      </c>
      <c r="J1954" s="1" t="s">
        <v>305</v>
      </c>
      <c r="K1954" s="1" t="s">
        <v>383</v>
      </c>
      <c r="L1954" s="1">
        <v>3</v>
      </c>
      <c r="M1954" s="1">
        <v>1</v>
      </c>
      <c r="N1954" s="1" t="s">
        <v>384</v>
      </c>
      <c r="O1954" s="1" t="s">
        <v>385</v>
      </c>
      <c r="P1954" s="1">
        <v>0</v>
      </c>
      <c r="Q1954" s="8">
        <v>52806</v>
      </c>
      <c r="R1954" s="8">
        <v>4457</v>
      </c>
      <c r="S1954" s="8">
        <v>15538</v>
      </c>
      <c r="T1954" s="8" t="s">
        <v>386</v>
      </c>
      <c r="U1954" s="9">
        <f>IF(R1954&gt;0,Q1954/R1954,"")</f>
        <v>11.847879739735248</v>
      </c>
      <c r="V1954" s="10">
        <f>SUMIFS(fct_world_monthly!$J$2:$J$361,fct_world_monthly!$C$2:$C$361,C1954,fct_world_monthly!$F$2:$F$361,F1954)</f>
        <v>27922436</v>
      </c>
      <c r="W1954" s="11">
        <f>IF(V1954&gt;0,Q1954/V1954,"")</f>
        <v>1.8911673752247118E-3</v>
      </c>
      <c r="X1954" s="1" t="s">
        <v>232</v>
      </c>
      <c r="Y1954" s="1" t="s">
        <v>166</v>
      </c>
      <c r="Z1954" s="19">
        <f>IF(U1954="","",SUMIFS(Unit_Value_Review_QC!$K$10:$K$53,Unit_Value_Review_QC!$I$10:$I$53,"PARTNER|"&amp;F1954&amp;"|"&amp;I1954))</f>
        <v>11.552282298889692</v>
      </c>
      <c r="AA1954" s="20">
        <f>IFERROR(U1954/Z1954,"")</f>
        <v>1.0255877958309561</v>
      </c>
      <c r="AB1954" s="4" t="str">
        <f>IF(OR(N1954&lt;&gt;"REPORTED",U1954=""),"NOT_APPLICABLE",IF(OR(AA1954&lt;Unit_Value_Review_QC!$I$6,AA1954&gt;Unit_Value_Review_QC!$I$5),"REVIEW","WITHIN_BAND"))</f>
        <v>WITHIN_BAND</v>
      </c>
    </row>
    <row r="1955" spans="1:28">
      <c r="A1955" s="1" t="s">
        <v>2341</v>
      </c>
      <c r="B1955" s="6">
        <v>44927</v>
      </c>
      <c r="C1955" s="1">
        <v>202301</v>
      </c>
      <c r="D1955" s="1">
        <v>2023</v>
      </c>
      <c r="E1955" s="1">
        <v>1</v>
      </c>
      <c r="F1955" s="4" t="s">
        <v>278</v>
      </c>
      <c r="G1955" s="4" t="s">
        <v>279</v>
      </c>
      <c r="H1955" s="1">
        <v>664</v>
      </c>
      <c r="I1955" s="4" t="s">
        <v>307</v>
      </c>
      <c r="J1955" s="1" t="s">
        <v>308</v>
      </c>
      <c r="K1955" s="1" t="s">
        <v>383</v>
      </c>
      <c r="L1955" s="1">
        <v>3</v>
      </c>
      <c r="M1955" s="1">
        <v>1</v>
      </c>
      <c r="N1955" s="1" t="s">
        <v>384</v>
      </c>
      <c r="O1955" s="1" t="s">
        <v>385</v>
      </c>
      <c r="P1955" s="1">
        <v>0</v>
      </c>
      <c r="Q1955" s="8">
        <v>3005969</v>
      </c>
      <c r="R1955" s="8">
        <v>119798</v>
      </c>
      <c r="S1955" s="8">
        <v>392787</v>
      </c>
      <c r="T1955" s="8" t="s">
        <v>386</v>
      </c>
      <c r="U1955" s="9">
        <f>IF(R1955&gt;0,Q1955/R1955,"")</f>
        <v>25.091979832718408</v>
      </c>
      <c r="V1955" s="10">
        <f>SUMIFS(fct_world_monthly!$J$2:$J$361,fct_world_monthly!$C$2:$C$361,C1955,fct_world_monthly!$F$2:$F$361,F1955)</f>
        <v>27922436</v>
      </c>
      <c r="W1955" s="11">
        <f>IF(V1955&gt;0,Q1955/V1955,"")</f>
        <v>0.10765425337531438</v>
      </c>
      <c r="X1955" s="1" t="s">
        <v>232</v>
      </c>
      <c r="Y1955" s="1" t="s">
        <v>166</v>
      </c>
      <c r="Z1955" s="19">
        <f>IF(U1955="","",SUMIFS(Unit_Value_Review_QC!$K$10:$K$53,Unit_Value_Review_QC!$I$10:$I$53,"PARTNER|"&amp;F1955&amp;"|"&amp;I1955))</f>
        <v>20.753901094655859</v>
      </c>
      <c r="AA1955" s="20">
        <f>IFERROR(U1955/Z1955,"")</f>
        <v>1.2090247379650281</v>
      </c>
      <c r="AB1955" s="4" t="str">
        <f>IF(OR(N1955&lt;&gt;"REPORTED",U1955=""),"NOT_APPLICABLE",IF(OR(AA1955&lt;Unit_Value_Review_QC!$I$6,AA1955&gt;Unit_Value_Review_QC!$I$5),"REVIEW","WITHIN_BAND"))</f>
        <v>WITHIN_BAND</v>
      </c>
    </row>
    <row r="1956" spans="1:28">
      <c r="A1956" s="1" t="s">
        <v>2342</v>
      </c>
      <c r="B1956" s="6">
        <v>44927</v>
      </c>
      <c r="C1956" s="1">
        <v>202301</v>
      </c>
      <c r="D1956" s="1">
        <v>2023</v>
      </c>
      <c r="E1956" s="1">
        <v>1</v>
      </c>
      <c r="F1956" s="4" t="s">
        <v>278</v>
      </c>
      <c r="G1956" s="4" t="s">
        <v>279</v>
      </c>
      <c r="H1956" s="1">
        <v>666</v>
      </c>
      <c r="I1956" s="4" t="s">
        <v>310</v>
      </c>
      <c r="J1956" s="1" t="s">
        <v>311</v>
      </c>
      <c r="K1956" s="1" t="s">
        <v>383</v>
      </c>
      <c r="L1956" s="1">
        <v>3</v>
      </c>
      <c r="M1956" s="1">
        <v>1</v>
      </c>
      <c r="N1956" s="1" t="s">
        <v>384</v>
      </c>
      <c r="O1956" s="1" t="s">
        <v>385</v>
      </c>
      <c r="P1956" s="1">
        <v>0</v>
      </c>
      <c r="Q1956" s="8">
        <v>9384472</v>
      </c>
      <c r="R1956" s="8">
        <v>516434</v>
      </c>
      <c r="S1956" s="8">
        <v>1616609</v>
      </c>
      <c r="T1956" s="8" t="s">
        <v>386</v>
      </c>
      <c r="U1956" s="9">
        <f>IF(R1956&gt;0,Q1956/R1956,"")</f>
        <v>18.171677310169354</v>
      </c>
      <c r="V1956" s="10">
        <f>SUMIFS(fct_world_monthly!$J$2:$J$361,fct_world_monthly!$C$2:$C$361,C1956,fct_world_monthly!$F$2:$F$361,F1956)</f>
        <v>27922436</v>
      </c>
      <c r="W1956" s="11">
        <f>IF(V1956&gt;0,Q1956/V1956,"")</f>
        <v>0.33609073363083364</v>
      </c>
      <c r="X1956" s="1" t="s">
        <v>232</v>
      </c>
      <c r="Y1956" s="1" t="s">
        <v>166</v>
      </c>
      <c r="Z1956" s="19">
        <f>IF(U1956="","",SUMIFS(Unit_Value_Review_QC!$K$10:$K$53,Unit_Value_Review_QC!$I$10:$I$53,"PARTNER|"&amp;F1956&amp;"|"&amp;I1956))</f>
        <v>16.653214733323903</v>
      </c>
      <c r="AA1956" s="20">
        <f>IFERROR(U1956/Z1956,"")</f>
        <v>1.0911813485360837</v>
      </c>
      <c r="AB1956" s="4" t="str">
        <f>IF(OR(N1956&lt;&gt;"REPORTED",U1956=""),"NOT_APPLICABLE",IF(OR(AA1956&lt;Unit_Value_Review_QC!$I$6,AA1956&gt;Unit_Value_Review_QC!$I$5),"REVIEW","WITHIN_BAND"))</f>
        <v>WITHIN_BAND</v>
      </c>
    </row>
    <row r="1957" spans="1:28">
      <c r="A1957" s="1" t="s">
        <v>2343</v>
      </c>
      <c r="B1957" s="6">
        <v>44927</v>
      </c>
      <c r="C1957" s="1">
        <v>202301</v>
      </c>
      <c r="D1957" s="1">
        <v>2023</v>
      </c>
      <c r="E1957" s="1">
        <v>1</v>
      </c>
      <c r="F1957" s="4" t="s">
        <v>278</v>
      </c>
      <c r="G1957" s="4" t="s">
        <v>279</v>
      </c>
      <c r="H1957" s="1">
        <v>669</v>
      </c>
      <c r="I1957" s="4" t="s">
        <v>313</v>
      </c>
      <c r="J1957" s="1" t="s">
        <v>314</v>
      </c>
      <c r="K1957" s="1" t="s">
        <v>383</v>
      </c>
      <c r="L1957" s="1">
        <v>3</v>
      </c>
      <c r="M1957" s="1">
        <v>1</v>
      </c>
      <c r="N1957" s="1" t="s">
        <v>384</v>
      </c>
      <c r="O1957" s="1" t="s">
        <v>385</v>
      </c>
      <c r="P1957" s="1">
        <v>0</v>
      </c>
      <c r="Q1957" s="8">
        <v>72010</v>
      </c>
      <c r="R1957" s="8">
        <v>2679</v>
      </c>
      <c r="S1957" s="8">
        <v>10214</v>
      </c>
      <c r="T1957" s="8" t="s">
        <v>386</v>
      </c>
      <c r="U1957" s="9">
        <f>IF(R1957&gt;0,Q1957/R1957,"")</f>
        <v>26.879432624113477</v>
      </c>
      <c r="V1957" s="10">
        <f>SUMIFS(fct_world_monthly!$J$2:$J$361,fct_world_monthly!$C$2:$C$361,C1957,fct_world_monthly!$F$2:$F$361,F1957)</f>
        <v>27922436</v>
      </c>
      <c r="W1957" s="11">
        <f>IF(V1957&gt;0,Q1957/V1957,"")</f>
        <v>2.5789297180231698E-3</v>
      </c>
      <c r="X1957" s="1" t="s">
        <v>232</v>
      </c>
      <c r="Y1957" s="1" t="s">
        <v>166</v>
      </c>
      <c r="Z1957" s="19">
        <f>IF(U1957="","",SUMIFS(Unit_Value_Review_QC!$K$10:$K$53,Unit_Value_Review_QC!$I$10:$I$53,"PARTNER|"&amp;F1957&amp;"|"&amp;I1957))</f>
        <v>20.668787815742178</v>
      </c>
      <c r="AA1957" s="20">
        <f>IFERROR(U1957/Z1957,"")</f>
        <v>1.3004842307994968</v>
      </c>
      <c r="AB1957" s="4" t="str">
        <f>IF(OR(N1957&lt;&gt;"REPORTED",U1957=""),"NOT_APPLICABLE",IF(OR(AA1957&lt;Unit_Value_Review_QC!$I$6,AA1957&gt;Unit_Value_Review_QC!$I$5),"REVIEW","WITHIN_BAND"))</f>
        <v>WITHIN_BAND</v>
      </c>
    </row>
    <row r="1958" spans="1:28">
      <c r="A1958" s="1" t="s">
        <v>2344</v>
      </c>
      <c r="B1958" s="6">
        <v>44927</v>
      </c>
      <c r="C1958" s="1">
        <v>202301</v>
      </c>
      <c r="D1958" s="1">
        <v>2023</v>
      </c>
      <c r="E1958" s="1">
        <v>1</v>
      </c>
      <c r="F1958" s="4" t="s">
        <v>278</v>
      </c>
      <c r="G1958" s="4" t="s">
        <v>279</v>
      </c>
      <c r="H1958" s="1">
        <v>676</v>
      </c>
      <c r="I1958" s="4" t="s">
        <v>316</v>
      </c>
      <c r="J1958" s="1" t="s">
        <v>317</v>
      </c>
      <c r="K1958" s="1" t="s">
        <v>383</v>
      </c>
      <c r="L1958" s="1">
        <v>3</v>
      </c>
      <c r="M1958" s="1">
        <v>1</v>
      </c>
      <c r="N1958" s="1" t="s">
        <v>384</v>
      </c>
      <c r="O1958" s="1" t="s">
        <v>385</v>
      </c>
      <c r="P1958" s="1">
        <v>0</v>
      </c>
      <c r="Q1958" s="8">
        <v>56475</v>
      </c>
      <c r="R1958" s="8">
        <v>2263</v>
      </c>
      <c r="S1958" s="8">
        <v>8047</v>
      </c>
      <c r="T1958" s="8" t="s">
        <v>386</v>
      </c>
      <c r="U1958" s="9">
        <f>IF(R1958&gt;0,Q1958/R1958,"")</f>
        <v>24.955810870525852</v>
      </c>
      <c r="V1958" s="10">
        <f>SUMIFS(fct_world_monthly!$J$2:$J$361,fct_world_monthly!$C$2:$C$361,C1958,fct_world_monthly!$F$2:$F$361,F1958)</f>
        <v>27922436</v>
      </c>
      <c r="W1958" s="11">
        <f>IF(V1958&gt;0,Q1958/V1958,"")</f>
        <v>2.0225670854792182E-3</v>
      </c>
      <c r="X1958" s="1" t="s">
        <v>232</v>
      </c>
      <c r="Y1958" s="1" t="s">
        <v>166</v>
      </c>
      <c r="Z1958" s="19">
        <f>IF(U1958="","",SUMIFS(Unit_Value_Review_QC!$K$10:$K$53,Unit_Value_Review_QC!$I$10:$I$53,"PARTNER|"&amp;F1958&amp;"|"&amp;I1958))</f>
        <v>22.71683967704729</v>
      </c>
      <c r="AA1958" s="20">
        <f>IFERROR(U1958/Z1958,"")</f>
        <v>1.0985599768853755</v>
      </c>
      <c r="AB1958" s="4" t="str">
        <f>IF(OR(N1958&lt;&gt;"REPORTED",U1958=""),"NOT_APPLICABLE",IF(OR(AA1958&lt;Unit_Value_Review_QC!$I$6,AA1958&gt;Unit_Value_Review_QC!$I$5),"REVIEW","WITHIN_BAND"))</f>
        <v>WITHIN_BAND</v>
      </c>
    </row>
    <row r="1959" spans="1:28">
      <c r="A1959" s="1" t="s">
        <v>2345</v>
      </c>
      <c r="B1959" s="6">
        <v>44927</v>
      </c>
      <c r="C1959" s="1">
        <v>202301</v>
      </c>
      <c r="D1959" s="1">
        <v>2023</v>
      </c>
      <c r="E1959" s="1">
        <v>1</v>
      </c>
      <c r="F1959" s="4" t="s">
        <v>278</v>
      </c>
      <c r="G1959" s="4" t="s">
        <v>279</v>
      </c>
      <c r="H1959" s="1">
        <v>690</v>
      </c>
      <c r="I1959" s="4" t="s">
        <v>319</v>
      </c>
      <c r="J1959" s="1" t="s">
        <v>320</v>
      </c>
      <c r="K1959" s="1" t="s">
        <v>383</v>
      </c>
      <c r="L1959" s="1">
        <v>3</v>
      </c>
      <c r="M1959" s="1">
        <v>1</v>
      </c>
      <c r="N1959" s="1" t="s">
        <v>384</v>
      </c>
      <c r="O1959" s="1" t="s">
        <v>385</v>
      </c>
      <c r="P1959" s="1">
        <v>0</v>
      </c>
      <c r="Q1959" s="8">
        <v>817322</v>
      </c>
      <c r="R1959" s="8">
        <v>27052</v>
      </c>
      <c r="S1959" s="8">
        <v>81642</v>
      </c>
      <c r="T1959" s="8" t="s">
        <v>386</v>
      </c>
      <c r="U1959" s="9">
        <f>IF(R1959&gt;0,Q1959/R1959,"")</f>
        <v>30.212997190595889</v>
      </c>
      <c r="V1959" s="10">
        <f>SUMIFS(fct_world_monthly!$J$2:$J$361,fct_world_monthly!$C$2:$C$361,C1959,fct_world_monthly!$F$2:$F$361,F1959)</f>
        <v>27922436</v>
      </c>
      <c r="W1959" s="11">
        <f>IF(V1959&gt;0,Q1959/V1959,"")</f>
        <v>2.9271156714263755E-2</v>
      </c>
      <c r="X1959" s="1" t="s">
        <v>232</v>
      </c>
      <c r="Y1959" s="1" t="s">
        <v>166</v>
      </c>
      <c r="Z1959" s="19">
        <f>IF(U1959="","",SUMIFS(Unit_Value_Review_QC!$K$10:$K$53,Unit_Value_Review_QC!$I$10:$I$53,"PARTNER|"&amp;F1959&amp;"|"&amp;I1959))</f>
        <v>28.158453665195097</v>
      </c>
      <c r="AA1959" s="20">
        <f>IFERROR(U1959/Z1959,"")</f>
        <v>1.072963648850515</v>
      </c>
      <c r="AB1959" s="4" t="str">
        <f>IF(OR(N1959&lt;&gt;"REPORTED",U1959=""),"NOT_APPLICABLE",IF(OR(AA1959&lt;Unit_Value_Review_QC!$I$6,AA1959&gt;Unit_Value_Review_QC!$I$5),"REVIEW","WITHIN_BAND"))</f>
        <v>WITHIN_BAND</v>
      </c>
    </row>
    <row r="1960" spans="1:28">
      <c r="A1960" s="1" t="s">
        <v>2346</v>
      </c>
      <c r="B1960" s="6">
        <v>44927</v>
      </c>
      <c r="C1960" s="1">
        <v>202301</v>
      </c>
      <c r="D1960" s="1">
        <v>2023</v>
      </c>
      <c r="E1960" s="1">
        <v>1</v>
      </c>
      <c r="F1960" s="4" t="s">
        <v>278</v>
      </c>
      <c r="G1960" s="4" t="s">
        <v>279</v>
      </c>
      <c r="H1960" s="1">
        <v>696</v>
      </c>
      <c r="I1960" s="4" t="s">
        <v>322</v>
      </c>
      <c r="J1960" s="1" t="s">
        <v>323</v>
      </c>
      <c r="K1960" s="1" t="s">
        <v>383</v>
      </c>
      <c r="L1960" s="1">
        <v>3</v>
      </c>
      <c r="M1960" s="1">
        <v>1</v>
      </c>
      <c r="N1960" s="1" t="s">
        <v>384</v>
      </c>
      <c r="O1960" s="1" t="s">
        <v>385</v>
      </c>
      <c r="P1960" s="1">
        <v>0</v>
      </c>
      <c r="Q1960" s="8">
        <v>877230</v>
      </c>
      <c r="R1960" s="8">
        <v>28237</v>
      </c>
      <c r="S1960" s="8">
        <v>84720</v>
      </c>
      <c r="T1960" s="8" t="s">
        <v>386</v>
      </c>
      <c r="U1960" s="9">
        <f>IF(R1960&gt;0,Q1960/R1960,"")</f>
        <v>31.06668555441442</v>
      </c>
      <c r="V1960" s="10">
        <f>SUMIFS(fct_world_monthly!$J$2:$J$361,fct_world_monthly!$C$2:$C$361,C1960,fct_world_monthly!$F$2:$F$361,F1960)</f>
        <v>27922436</v>
      </c>
      <c r="W1960" s="11">
        <f>IF(V1960&gt;0,Q1960/V1960,"")</f>
        <v>3.1416671525364051E-2</v>
      </c>
      <c r="X1960" s="1" t="s">
        <v>232</v>
      </c>
      <c r="Y1960" s="1" t="s">
        <v>166</v>
      </c>
      <c r="Z1960" s="19">
        <f>IF(U1960="","",SUMIFS(Unit_Value_Review_QC!$K$10:$K$53,Unit_Value_Review_QC!$I$10:$I$53,"PARTNER|"&amp;F1960&amp;"|"&amp;I1960))</f>
        <v>25.266638688646662</v>
      </c>
      <c r="AA1960" s="20">
        <f>IFERROR(U1960/Z1960,"")</f>
        <v>1.2295535602198624</v>
      </c>
      <c r="AB1960" s="4" t="str">
        <f>IF(OR(N1960&lt;&gt;"REPORTED",U1960=""),"NOT_APPLICABLE",IF(OR(AA1960&lt;Unit_Value_Review_QC!$I$6,AA1960&gt;Unit_Value_Review_QC!$I$5),"REVIEW","WITHIN_BAND"))</f>
        <v>WITHIN_BAND</v>
      </c>
    </row>
    <row r="1961" spans="1:28">
      <c r="A1961" s="1" t="s">
        <v>2347</v>
      </c>
      <c r="B1961" s="6">
        <v>44927</v>
      </c>
      <c r="C1961" s="1">
        <v>202301</v>
      </c>
      <c r="D1961" s="1">
        <v>2023</v>
      </c>
      <c r="E1961" s="1">
        <v>1</v>
      </c>
      <c r="F1961" s="4" t="s">
        <v>278</v>
      </c>
      <c r="G1961" s="4" t="s">
        <v>279</v>
      </c>
      <c r="H1961" s="1">
        <v>720</v>
      </c>
      <c r="I1961" s="4" t="s">
        <v>325</v>
      </c>
      <c r="J1961" s="1" t="s">
        <v>326</v>
      </c>
      <c r="K1961" s="1" t="s">
        <v>383</v>
      </c>
      <c r="L1961" s="1">
        <v>3</v>
      </c>
      <c r="M1961" s="1">
        <v>1</v>
      </c>
      <c r="N1961" s="1" t="s">
        <v>384</v>
      </c>
      <c r="O1961" s="1" t="s">
        <v>385</v>
      </c>
      <c r="P1961" s="1">
        <v>0</v>
      </c>
      <c r="Q1961" s="8">
        <v>2202489</v>
      </c>
      <c r="R1961" s="8">
        <v>70961</v>
      </c>
      <c r="S1961" s="8">
        <v>228156</v>
      </c>
      <c r="T1961" s="8" t="s">
        <v>386</v>
      </c>
      <c r="U1961" s="9">
        <f>IF(R1961&gt;0,Q1961/R1961,"")</f>
        <v>31.038020884711319</v>
      </c>
      <c r="V1961" s="10">
        <f>SUMIFS(fct_world_monthly!$J$2:$J$361,fct_world_monthly!$C$2:$C$361,C1961,fct_world_monthly!$F$2:$F$361,F1961)</f>
        <v>27922436</v>
      </c>
      <c r="W1961" s="11">
        <f>IF(V1961&gt;0,Q1961/V1961,"")</f>
        <v>7.8878827047897976E-2</v>
      </c>
      <c r="X1961" s="1" t="s">
        <v>232</v>
      </c>
      <c r="Y1961" s="1" t="s">
        <v>166</v>
      </c>
      <c r="Z1961" s="19">
        <f>IF(U1961="","",SUMIFS(Unit_Value_Review_QC!$K$10:$K$53,Unit_Value_Review_QC!$I$10:$I$53,"PARTNER|"&amp;F1961&amp;"|"&amp;I1961))</f>
        <v>23.211497613909994</v>
      </c>
      <c r="AA1961" s="20">
        <f>IFERROR(U1961/Z1961,"")</f>
        <v>1.3371830375180578</v>
      </c>
      <c r="AB1961" s="4" t="str">
        <f>IF(OR(N1961&lt;&gt;"REPORTED",U1961=""),"NOT_APPLICABLE",IF(OR(AA1961&lt;Unit_Value_Review_QC!$I$6,AA1961&gt;Unit_Value_Review_QC!$I$5),"REVIEW","WITHIN_BAND"))</f>
        <v>WITHIN_BAND</v>
      </c>
    </row>
    <row r="1962" spans="1:28">
      <c r="A1962" s="1" t="s">
        <v>2348</v>
      </c>
      <c r="B1962" s="6">
        <v>44958</v>
      </c>
      <c r="C1962" s="1">
        <v>202302</v>
      </c>
      <c r="D1962" s="1">
        <v>2023</v>
      </c>
      <c r="E1962" s="1">
        <v>2</v>
      </c>
      <c r="F1962" s="4" t="s">
        <v>256</v>
      </c>
      <c r="G1962" s="4" t="s">
        <v>258</v>
      </c>
      <c r="H1962" s="1">
        <v>52</v>
      </c>
      <c r="I1962" s="4" t="s">
        <v>296</v>
      </c>
      <c r="J1962" s="1" t="s">
        <v>297</v>
      </c>
      <c r="K1962" s="1" t="s">
        <v>383</v>
      </c>
      <c r="L1962" s="1">
        <v>3</v>
      </c>
      <c r="M1962" s="1">
        <v>1</v>
      </c>
      <c r="N1962" s="1" t="s">
        <v>384</v>
      </c>
      <c r="O1962" s="1" t="s">
        <v>385</v>
      </c>
      <c r="P1962" s="1">
        <v>0</v>
      </c>
      <c r="Q1962" s="8">
        <v>8229314</v>
      </c>
      <c r="R1962" s="8">
        <v>390028</v>
      </c>
      <c r="S1962" s="8">
        <v>1757785</v>
      </c>
      <c r="T1962" s="8" t="s">
        <v>386</v>
      </c>
      <c r="U1962" s="9">
        <f>IF(R1962&gt;0,Q1962/R1962,"")</f>
        <v>21.099290307362548</v>
      </c>
      <c r="V1962" s="10">
        <f>SUMIFS(fct_world_monthly!$J$2:$J$361,fct_world_monthly!$C$2:$C$361,C1962,fct_world_monthly!$F$2:$F$361,F1962)</f>
        <v>107209057</v>
      </c>
      <c r="W1962" s="11">
        <f>IF(V1962&gt;0,Q1962/V1962,"")</f>
        <v>7.6759503630369583E-2</v>
      </c>
      <c r="X1962" s="1" t="s">
        <v>232</v>
      </c>
      <c r="Y1962" s="1" t="s">
        <v>166</v>
      </c>
      <c r="Z1962" s="19">
        <f>IF(U1962="","",SUMIFS(Unit_Value_Review_QC!$K$10:$K$53,Unit_Value_Review_QC!$I$10:$I$53,"PARTNER|"&amp;F1962&amp;"|"&amp;I1962))</f>
        <v>20.461444760337919</v>
      </c>
      <c r="AA1962" s="20">
        <f>IFERROR(U1962/Z1962,"")</f>
        <v>1.0311730454274186</v>
      </c>
      <c r="AB1962" s="4" t="str">
        <f>IF(OR(N1962&lt;&gt;"REPORTED",U1962=""),"NOT_APPLICABLE",IF(OR(AA1962&lt;Unit_Value_Review_QC!$I$6,AA1962&gt;Unit_Value_Review_QC!$I$5),"REVIEW","WITHIN_BAND"))</f>
        <v>WITHIN_BAND</v>
      </c>
    </row>
    <row r="1963" spans="1:28">
      <c r="A1963" s="1" t="s">
        <v>2349</v>
      </c>
      <c r="B1963" s="6">
        <v>44958</v>
      </c>
      <c r="C1963" s="1">
        <v>202302</v>
      </c>
      <c r="D1963" s="1">
        <v>2023</v>
      </c>
      <c r="E1963" s="1">
        <v>2</v>
      </c>
      <c r="F1963" s="4" t="s">
        <v>256</v>
      </c>
      <c r="G1963" s="4" t="s">
        <v>258</v>
      </c>
      <c r="H1963" s="1">
        <v>204</v>
      </c>
      <c r="I1963" s="4" t="s">
        <v>301</v>
      </c>
      <c r="J1963" s="1" t="s">
        <v>302</v>
      </c>
      <c r="K1963" s="1" t="s">
        <v>383</v>
      </c>
      <c r="L1963" s="1">
        <v>3</v>
      </c>
      <c r="M1963" s="1">
        <v>1</v>
      </c>
      <c r="N1963" s="1" t="s">
        <v>384</v>
      </c>
      <c r="O1963" s="1" t="s">
        <v>385</v>
      </c>
      <c r="P1963" s="1">
        <v>0</v>
      </c>
      <c r="Q1963" s="8">
        <v>1665773</v>
      </c>
      <c r="R1963" s="8">
        <v>194671</v>
      </c>
      <c r="S1963" s="8">
        <v>1288565</v>
      </c>
      <c r="T1963" s="8" t="s">
        <v>386</v>
      </c>
      <c r="U1963" s="9">
        <f>IF(R1963&gt;0,Q1963/R1963,"")</f>
        <v>8.5568626040858682</v>
      </c>
      <c r="V1963" s="10">
        <f>SUMIFS(fct_world_monthly!$J$2:$J$361,fct_world_monthly!$C$2:$C$361,C1963,fct_world_monthly!$F$2:$F$361,F1963)</f>
        <v>107209057</v>
      </c>
      <c r="W1963" s="11">
        <f>IF(V1963&gt;0,Q1963/V1963,"")</f>
        <v>1.5537614513296204E-2</v>
      </c>
      <c r="X1963" s="1" t="s">
        <v>232</v>
      </c>
      <c r="Y1963" s="1" t="s">
        <v>166</v>
      </c>
      <c r="Z1963" s="19">
        <f>IF(U1963="","",SUMIFS(Unit_Value_Review_QC!$K$10:$K$53,Unit_Value_Review_QC!$I$10:$I$53,"PARTNER|"&amp;F1963&amp;"|"&amp;I1963))</f>
        <v>7.8392981154747989</v>
      </c>
      <c r="AA1963" s="20">
        <f>IFERROR(U1963/Z1963,"")</f>
        <v>1.0915342774367254</v>
      </c>
      <c r="AB1963" s="4" t="str">
        <f>IF(OR(N1963&lt;&gt;"REPORTED",U1963=""),"NOT_APPLICABLE",IF(OR(AA1963&lt;Unit_Value_Review_QC!$I$6,AA1963&gt;Unit_Value_Review_QC!$I$5),"REVIEW","WITHIN_BAND"))</f>
        <v>WITHIN_BAND</v>
      </c>
    </row>
    <row r="1964" spans="1:28">
      <c r="A1964" s="1" t="s">
        <v>2350</v>
      </c>
      <c r="B1964" s="6">
        <v>44958</v>
      </c>
      <c r="C1964" s="1">
        <v>202302</v>
      </c>
      <c r="D1964" s="1">
        <v>2023</v>
      </c>
      <c r="E1964" s="1">
        <v>2</v>
      </c>
      <c r="F1964" s="4" t="s">
        <v>256</v>
      </c>
      <c r="G1964" s="4" t="s">
        <v>258</v>
      </c>
      <c r="H1964" s="1">
        <v>662</v>
      </c>
      <c r="I1964" s="4" t="s">
        <v>304</v>
      </c>
      <c r="J1964" s="1" t="s">
        <v>305</v>
      </c>
      <c r="K1964" s="1" t="s">
        <v>383</v>
      </c>
      <c r="L1964" s="1">
        <v>3</v>
      </c>
      <c r="M1964" s="1">
        <v>1</v>
      </c>
      <c r="N1964" s="1" t="s">
        <v>384</v>
      </c>
      <c r="O1964" s="1" t="s">
        <v>385</v>
      </c>
      <c r="P1964" s="1">
        <v>0</v>
      </c>
      <c r="Q1964" s="8">
        <v>4239723</v>
      </c>
      <c r="R1964" s="8">
        <v>427154</v>
      </c>
      <c r="S1964" s="8">
        <v>1655350</v>
      </c>
      <c r="T1964" s="8" t="s">
        <v>386</v>
      </c>
      <c r="U1964" s="9">
        <f>IF(R1964&gt;0,Q1964/R1964,"")</f>
        <v>9.9255139832472601</v>
      </c>
      <c r="V1964" s="10">
        <f>SUMIFS(fct_world_monthly!$J$2:$J$361,fct_world_monthly!$C$2:$C$361,C1964,fct_world_monthly!$F$2:$F$361,F1964)</f>
        <v>107209057</v>
      </c>
      <c r="W1964" s="11">
        <f>IF(V1964&gt;0,Q1964/V1964,"")</f>
        <v>3.9546313703701361E-2</v>
      </c>
      <c r="X1964" s="1" t="s">
        <v>232</v>
      </c>
      <c r="Y1964" s="1" t="s">
        <v>166</v>
      </c>
      <c r="Z1964" s="19">
        <f>IF(U1964="","",SUMIFS(Unit_Value_Review_QC!$K$10:$K$53,Unit_Value_Review_QC!$I$10:$I$53,"PARTNER|"&amp;F1964&amp;"|"&amp;I1964))</f>
        <v>10.235891461787936</v>
      </c>
      <c r="AA1964" s="20">
        <f>IFERROR(U1964/Z1964,"")</f>
        <v>0.96967753324667805</v>
      </c>
      <c r="AB1964" s="4" t="str">
        <f>IF(OR(N1964&lt;&gt;"REPORTED",U1964=""),"NOT_APPLICABLE",IF(OR(AA1964&lt;Unit_Value_Review_QC!$I$6,AA1964&gt;Unit_Value_Review_QC!$I$5),"REVIEW","WITHIN_BAND"))</f>
        <v>WITHIN_BAND</v>
      </c>
    </row>
    <row r="1965" spans="1:28">
      <c r="A1965" s="1" t="s">
        <v>2351</v>
      </c>
      <c r="B1965" s="6">
        <v>44958</v>
      </c>
      <c r="C1965" s="1">
        <v>202302</v>
      </c>
      <c r="D1965" s="1">
        <v>2023</v>
      </c>
      <c r="E1965" s="1">
        <v>2</v>
      </c>
      <c r="F1965" s="4" t="s">
        <v>256</v>
      </c>
      <c r="G1965" s="4" t="s">
        <v>258</v>
      </c>
      <c r="H1965" s="1">
        <v>664</v>
      </c>
      <c r="I1965" s="4" t="s">
        <v>307</v>
      </c>
      <c r="J1965" s="1" t="s">
        <v>308</v>
      </c>
      <c r="K1965" s="1" t="s">
        <v>383</v>
      </c>
      <c r="L1965" s="1">
        <v>3</v>
      </c>
      <c r="M1965" s="1">
        <v>1</v>
      </c>
      <c r="N1965" s="1" t="s">
        <v>384</v>
      </c>
      <c r="O1965" s="1" t="s">
        <v>385</v>
      </c>
      <c r="P1965" s="1">
        <v>0</v>
      </c>
      <c r="Q1965" s="8">
        <v>8004921</v>
      </c>
      <c r="R1965" s="8">
        <v>466792</v>
      </c>
      <c r="S1965" s="8">
        <v>3285487</v>
      </c>
      <c r="T1965" s="8" t="s">
        <v>386</v>
      </c>
      <c r="U1965" s="9">
        <f>IF(R1965&gt;0,Q1965/R1965,"")</f>
        <v>17.148796466091962</v>
      </c>
      <c r="V1965" s="10">
        <f>SUMIFS(fct_world_monthly!$J$2:$J$361,fct_world_monthly!$C$2:$C$361,C1965,fct_world_monthly!$F$2:$F$361,F1965)</f>
        <v>107209057</v>
      </c>
      <c r="W1965" s="11">
        <f>IF(V1965&gt;0,Q1965/V1965,"")</f>
        <v>7.4666462181455437E-2</v>
      </c>
      <c r="X1965" s="1" t="s">
        <v>232</v>
      </c>
      <c r="Y1965" s="1" t="s">
        <v>166</v>
      </c>
      <c r="Z1965" s="19">
        <f>IF(U1965="","",SUMIFS(Unit_Value_Review_QC!$K$10:$K$53,Unit_Value_Review_QC!$I$10:$I$53,"PARTNER|"&amp;F1965&amp;"|"&amp;I1965))</f>
        <v>13.594059812928137</v>
      </c>
      <c r="AA1965" s="20">
        <f>IFERROR(U1965/Z1965,"")</f>
        <v>1.261491909119248</v>
      </c>
      <c r="AB1965" s="4" t="str">
        <f>IF(OR(N1965&lt;&gt;"REPORTED",U1965=""),"NOT_APPLICABLE",IF(OR(AA1965&lt;Unit_Value_Review_QC!$I$6,AA1965&gt;Unit_Value_Review_QC!$I$5),"REVIEW","WITHIN_BAND"))</f>
        <v>WITHIN_BAND</v>
      </c>
    </row>
    <row r="1966" spans="1:28">
      <c r="A1966" s="1" t="s">
        <v>2352</v>
      </c>
      <c r="B1966" s="6">
        <v>44958</v>
      </c>
      <c r="C1966" s="1">
        <v>202302</v>
      </c>
      <c r="D1966" s="1">
        <v>2023</v>
      </c>
      <c r="E1966" s="1">
        <v>2</v>
      </c>
      <c r="F1966" s="4" t="s">
        <v>256</v>
      </c>
      <c r="G1966" s="4" t="s">
        <v>258</v>
      </c>
      <c r="H1966" s="1">
        <v>666</v>
      </c>
      <c r="I1966" s="4" t="s">
        <v>310</v>
      </c>
      <c r="J1966" s="1" t="s">
        <v>311</v>
      </c>
      <c r="K1966" s="1" t="s">
        <v>383</v>
      </c>
      <c r="L1966" s="1">
        <v>3</v>
      </c>
      <c r="M1966" s="1">
        <v>1</v>
      </c>
      <c r="N1966" s="1" t="s">
        <v>384</v>
      </c>
      <c r="O1966" s="1" t="s">
        <v>385</v>
      </c>
      <c r="P1966" s="1">
        <v>0</v>
      </c>
      <c r="Q1966" s="8">
        <v>36375453</v>
      </c>
      <c r="R1966" s="8">
        <v>2915118</v>
      </c>
      <c r="S1966" s="8">
        <v>19366564</v>
      </c>
      <c r="T1966" s="8" t="s">
        <v>386</v>
      </c>
      <c r="U1966" s="9">
        <f>IF(R1966&gt;0,Q1966/R1966,"")</f>
        <v>12.478209458416435</v>
      </c>
      <c r="V1966" s="10">
        <f>SUMIFS(fct_world_monthly!$J$2:$J$361,fct_world_monthly!$C$2:$C$361,C1966,fct_world_monthly!$F$2:$F$361,F1966)</f>
        <v>107209057</v>
      </c>
      <c r="W1966" s="11">
        <f>IF(V1966&gt;0,Q1966/V1966,"")</f>
        <v>0.33929458963527681</v>
      </c>
      <c r="X1966" s="1" t="s">
        <v>232</v>
      </c>
      <c r="Y1966" s="1" t="s">
        <v>166</v>
      </c>
      <c r="Z1966" s="19">
        <f>IF(U1966="","",SUMIFS(Unit_Value_Review_QC!$K$10:$K$53,Unit_Value_Review_QC!$I$10:$I$53,"PARTNER|"&amp;F1966&amp;"|"&amp;I1966))</f>
        <v>10.323147527272614</v>
      </c>
      <c r="AA1966" s="20">
        <f>IFERROR(U1966/Z1966,"")</f>
        <v>1.2087601601595237</v>
      </c>
      <c r="AB1966" s="4" t="str">
        <f>IF(OR(N1966&lt;&gt;"REPORTED",U1966=""),"NOT_APPLICABLE",IF(OR(AA1966&lt;Unit_Value_Review_QC!$I$6,AA1966&gt;Unit_Value_Review_QC!$I$5),"REVIEW","WITHIN_BAND"))</f>
        <v>WITHIN_BAND</v>
      </c>
    </row>
    <row r="1967" spans="1:28">
      <c r="A1967" s="1" t="s">
        <v>2353</v>
      </c>
      <c r="B1967" s="6">
        <v>44958</v>
      </c>
      <c r="C1967" s="1">
        <v>202302</v>
      </c>
      <c r="D1967" s="1">
        <v>2023</v>
      </c>
      <c r="E1967" s="1">
        <v>2</v>
      </c>
      <c r="F1967" s="4" t="s">
        <v>256</v>
      </c>
      <c r="G1967" s="4" t="s">
        <v>258</v>
      </c>
      <c r="H1967" s="1">
        <v>669</v>
      </c>
      <c r="I1967" s="4" t="s">
        <v>313</v>
      </c>
      <c r="J1967" s="1" t="s">
        <v>314</v>
      </c>
      <c r="K1967" s="1" t="s">
        <v>383</v>
      </c>
      <c r="L1967" s="1">
        <v>3</v>
      </c>
      <c r="M1967" s="1">
        <v>1</v>
      </c>
      <c r="N1967" s="1" t="s">
        <v>384</v>
      </c>
      <c r="O1967" s="1" t="s">
        <v>385</v>
      </c>
      <c r="P1967" s="1">
        <v>0</v>
      </c>
      <c r="Q1967" s="8">
        <v>1297254</v>
      </c>
      <c r="R1967" s="8">
        <v>83427</v>
      </c>
      <c r="S1967" s="8">
        <v>614346</v>
      </c>
      <c r="T1967" s="8" t="s">
        <v>386</v>
      </c>
      <c r="U1967" s="9">
        <f>IF(R1967&gt;0,Q1967/R1967,"")</f>
        <v>15.549570283001906</v>
      </c>
      <c r="V1967" s="10">
        <f>SUMIFS(fct_world_monthly!$J$2:$J$361,fct_world_monthly!$C$2:$C$361,C1967,fct_world_monthly!$F$2:$F$361,F1967)</f>
        <v>107209057</v>
      </c>
      <c r="W1967" s="11">
        <f>IF(V1967&gt;0,Q1967/V1967,"")</f>
        <v>1.2100227688785659E-2</v>
      </c>
      <c r="X1967" s="1" t="s">
        <v>232</v>
      </c>
      <c r="Y1967" s="1" t="s">
        <v>166</v>
      </c>
      <c r="Z1967" s="19">
        <f>IF(U1967="","",SUMIFS(Unit_Value_Review_QC!$K$10:$K$53,Unit_Value_Review_QC!$I$10:$I$53,"PARTNER|"&amp;F1967&amp;"|"&amp;I1967))</f>
        <v>13.552232139720488</v>
      </c>
      <c r="AA1967" s="20">
        <f>IFERROR(U1967/Z1967,"")</f>
        <v>1.1473807504689491</v>
      </c>
      <c r="AB1967" s="4" t="str">
        <f>IF(OR(N1967&lt;&gt;"REPORTED",U1967=""),"NOT_APPLICABLE",IF(OR(AA1967&lt;Unit_Value_Review_QC!$I$6,AA1967&gt;Unit_Value_Review_QC!$I$5),"REVIEW","WITHIN_BAND"))</f>
        <v>WITHIN_BAND</v>
      </c>
    </row>
    <row r="1968" spans="1:28">
      <c r="A1968" s="1" t="s">
        <v>2354</v>
      </c>
      <c r="B1968" s="6">
        <v>44958</v>
      </c>
      <c r="C1968" s="1">
        <v>202302</v>
      </c>
      <c r="D1968" s="1">
        <v>2023</v>
      </c>
      <c r="E1968" s="1">
        <v>2</v>
      </c>
      <c r="F1968" s="4" t="s">
        <v>256</v>
      </c>
      <c r="G1968" s="4" t="s">
        <v>258</v>
      </c>
      <c r="H1968" s="1">
        <v>676</v>
      </c>
      <c r="I1968" s="4" t="s">
        <v>316</v>
      </c>
      <c r="J1968" s="1" t="s">
        <v>317</v>
      </c>
      <c r="K1968" s="1" t="s">
        <v>383</v>
      </c>
      <c r="L1968" s="1">
        <v>3</v>
      </c>
      <c r="M1968" s="1">
        <v>1</v>
      </c>
      <c r="N1968" s="1" t="s">
        <v>384</v>
      </c>
      <c r="O1968" s="1" t="s">
        <v>385</v>
      </c>
      <c r="P1968" s="1">
        <v>0</v>
      </c>
      <c r="Q1968" s="8">
        <v>143846</v>
      </c>
      <c r="R1968" s="8">
        <v>6202</v>
      </c>
      <c r="S1968" s="8">
        <v>52050</v>
      </c>
      <c r="T1968" s="8" t="s">
        <v>386</v>
      </c>
      <c r="U1968" s="9">
        <f>IF(R1968&gt;0,Q1968/R1968,"")</f>
        <v>23.193485972267009</v>
      </c>
      <c r="V1968" s="10">
        <f>SUMIFS(fct_world_monthly!$J$2:$J$361,fct_world_monthly!$C$2:$C$361,C1968,fct_world_monthly!$F$2:$F$361,F1968)</f>
        <v>107209057</v>
      </c>
      <c r="W1968" s="11">
        <f>IF(V1968&gt;0,Q1968/V1968,"")</f>
        <v>1.3417336559540861E-3</v>
      </c>
      <c r="X1968" s="1" t="s">
        <v>232</v>
      </c>
      <c r="Y1968" s="1" t="s">
        <v>166</v>
      </c>
      <c r="Z1968" s="19">
        <f>IF(U1968="","",SUMIFS(Unit_Value_Review_QC!$K$10:$K$53,Unit_Value_Review_QC!$I$10:$I$53,"PARTNER|"&amp;F1968&amp;"|"&amp;I1968))</f>
        <v>16.294942108470444</v>
      </c>
      <c r="AA1968" s="20">
        <f>IFERROR(U1968/Z1968,"")</f>
        <v>1.4233549169966404</v>
      </c>
      <c r="AB1968" s="4" t="str">
        <f>IF(OR(N1968&lt;&gt;"REPORTED",U1968=""),"NOT_APPLICABLE",IF(OR(AA1968&lt;Unit_Value_Review_QC!$I$6,AA1968&gt;Unit_Value_Review_QC!$I$5),"REVIEW","WITHIN_BAND"))</f>
        <v>WITHIN_BAND</v>
      </c>
    </row>
    <row r="1969" spans="1:28">
      <c r="A1969" s="1" t="s">
        <v>2355</v>
      </c>
      <c r="B1969" s="6">
        <v>44958</v>
      </c>
      <c r="C1969" s="1">
        <v>202302</v>
      </c>
      <c r="D1969" s="1">
        <v>2023</v>
      </c>
      <c r="E1969" s="1">
        <v>2</v>
      </c>
      <c r="F1969" s="4" t="s">
        <v>256</v>
      </c>
      <c r="G1969" s="4" t="s">
        <v>258</v>
      </c>
      <c r="H1969" s="1">
        <v>690</v>
      </c>
      <c r="I1969" s="4" t="s">
        <v>319</v>
      </c>
      <c r="J1969" s="1" t="s">
        <v>320</v>
      </c>
      <c r="K1969" s="1" t="s">
        <v>383</v>
      </c>
      <c r="L1969" s="1">
        <v>3</v>
      </c>
      <c r="M1969" s="1">
        <v>1</v>
      </c>
      <c r="N1969" s="1" t="s">
        <v>384</v>
      </c>
      <c r="O1969" s="1" t="s">
        <v>385</v>
      </c>
      <c r="P1969" s="1">
        <v>0</v>
      </c>
      <c r="Q1969" s="8">
        <v>1588444</v>
      </c>
      <c r="R1969" s="8">
        <v>68752</v>
      </c>
      <c r="S1969" s="8">
        <v>407339</v>
      </c>
      <c r="T1969" s="8" t="s">
        <v>386</v>
      </c>
      <c r="U1969" s="9">
        <f>IF(R1969&gt;0,Q1969/R1969,"")</f>
        <v>23.103967884570629</v>
      </c>
      <c r="V1969" s="10">
        <f>SUMIFS(fct_world_monthly!$J$2:$J$361,fct_world_monthly!$C$2:$C$361,C1969,fct_world_monthly!$F$2:$F$361,F1969)</f>
        <v>107209057</v>
      </c>
      <c r="W1969" s="11">
        <f>IF(V1969&gt;0,Q1969/V1969,"")</f>
        <v>1.4816322841082353E-2</v>
      </c>
      <c r="X1969" s="1" t="s">
        <v>232</v>
      </c>
      <c r="Y1969" s="1" t="s">
        <v>166</v>
      </c>
      <c r="Z1969" s="19">
        <f>IF(U1969="","",SUMIFS(Unit_Value_Review_QC!$K$10:$K$53,Unit_Value_Review_QC!$I$10:$I$53,"PARTNER|"&amp;F1969&amp;"|"&amp;I1969))</f>
        <v>21.029827109089425</v>
      </c>
      <c r="AA1969" s="20">
        <f>IFERROR(U1969/Z1969,"")</f>
        <v>1.0986285224658232</v>
      </c>
      <c r="AB1969" s="4" t="str">
        <f>IF(OR(N1969&lt;&gt;"REPORTED",U1969=""),"NOT_APPLICABLE",IF(OR(AA1969&lt;Unit_Value_Review_QC!$I$6,AA1969&gt;Unit_Value_Review_QC!$I$5),"REVIEW","WITHIN_BAND"))</f>
        <v>WITHIN_BAND</v>
      </c>
    </row>
    <row r="1970" spans="1:28">
      <c r="A1970" s="1" t="s">
        <v>2356</v>
      </c>
      <c r="B1970" s="6">
        <v>44958</v>
      </c>
      <c r="C1970" s="1">
        <v>202302</v>
      </c>
      <c r="D1970" s="1">
        <v>2023</v>
      </c>
      <c r="E1970" s="1">
        <v>2</v>
      </c>
      <c r="F1970" s="4" t="s">
        <v>256</v>
      </c>
      <c r="G1970" s="4" t="s">
        <v>258</v>
      </c>
      <c r="H1970" s="1">
        <v>696</v>
      </c>
      <c r="I1970" s="4" t="s">
        <v>322</v>
      </c>
      <c r="J1970" s="1" t="s">
        <v>323</v>
      </c>
      <c r="K1970" s="1" t="s">
        <v>383</v>
      </c>
      <c r="L1970" s="1">
        <v>3</v>
      </c>
      <c r="M1970" s="1">
        <v>1</v>
      </c>
      <c r="N1970" s="1" t="s">
        <v>384</v>
      </c>
      <c r="O1970" s="1" t="s">
        <v>385</v>
      </c>
      <c r="P1970" s="1">
        <v>0</v>
      </c>
      <c r="Q1970" s="8">
        <v>1014554</v>
      </c>
      <c r="R1970" s="8">
        <v>42696</v>
      </c>
      <c r="S1970" s="8">
        <v>236771</v>
      </c>
      <c r="T1970" s="8" t="s">
        <v>386</v>
      </c>
      <c r="U1970" s="9">
        <f>IF(R1970&gt;0,Q1970/R1970,"")</f>
        <v>23.762272812441445</v>
      </c>
      <c r="V1970" s="10">
        <f>SUMIFS(fct_world_monthly!$J$2:$J$361,fct_world_monthly!$C$2:$C$361,C1970,fct_world_monthly!$F$2:$F$361,F1970)</f>
        <v>107209057</v>
      </c>
      <c r="W1970" s="11">
        <f>IF(V1970&gt;0,Q1970/V1970,"")</f>
        <v>9.4633236070717427E-3</v>
      </c>
      <c r="X1970" s="1" t="s">
        <v>232</v>
      </c>
      <c r="Y1970" s="1" t="s">
        <v>166</v>
      </c>
      <c r="Z1970" s="19">
        <f>IF(U1970="","",SUMIFS(Unit_Value_Review_QC!$K$10:$K$53,Unit_Value_Review_QC!$I$10:$I$53,"PARTNER|"&amp;F1970&amp;"|"&amp;I1970))</f>
        <v>18.09118149032647</v>
      </c>
      <c r="AA1970" s="20">
        <f>IFERROR(U1970/Z1970,"")</f>
        <v>1.3134726897271669</v>
      </c>
      <c r="AB1970" s="4" t="str">
        <f>IF(OR(N1970&lt;&gt;"REPORTED",U1970=""),"NOT_APPLICABLE",IF(OR(AA1970&lt;Unit_Value_Review_QC!$I$6,AA1970&gt;Unit_Value_Review_QC!$I$5),"REVIEW","WITHIN_BAND"))</f>
        <v>WITHIN_BAND</v>
      </c>
    </row>
    <row r="1971" spans="1:28">
      <c r="A1971" s="1" t="s">
        <v>2357</v>
      </c>
      <c r="B1971" s="6">
        <v>44958</v>
      </c>
      <c r="C1971" s="1">
        <v>202302</v>
      </c>
      <c r="D1971" s="1">
        <v>2023</v>
      </c>
      <c r="E1971" s="1">
        <v>2</v>
      </c>
      <c r="F1971" s="4" t="s">
        <v>256</v>
      </c>
      <c r="G1971" s="4" t="s">
        <v>258</v>
      </c>
      <c r="H1971" s="1">
        <v>720</v>
      </c>
      <c r="I1971" s="4" t="s">
        <v>325</v>
      </c>
      <c r="J1971" s="1" t="s">
        <v>326</v>
      </c>
      <c r="K1971" s="1" t="s">
        <v>383</v>
      </c>
      <c r="L1971" s="1">
        <v>3</v>
      </c>
      <c r="M1971" s="1">
        <v>1</v>
      </c>
      <c r="N1971" s="1" t="s">
        <v>384</v>
      </c>
      <c r="O1971" s="1" t="s">
        <v>385</v>
      </c>
      <c r="P1971" s="1">
        <v>0</v>
      </c>
      <c r="Q1971" s="8">
        <v>4856935</v>
      </c>
      <c r="R1971" s="8">
        <v>219402</v>
      </c>
      <c r="S1971" s="8">
        <v>1191558</v>
      </c>
      <c r="T1971" s="8" t="s">
        <v>386</v>
      </c>
      <c r="U1971" s="9">
        <f>IF(R1971&gt;0,Q1971/R1971,"")</f>
        <v>22.137150071558146</v>
      </c>
      <c r="V1971" s="10">
        <f>SUMIFS(fct_world_monthly!$J$2:$J$361,fct_world_monthly!$C$2:$C$361,C1971,fct_world_monthly!$F$2:$F$361,F1971)</f>
        <v>107209057</v>
      </c>
      <c r="W1971" s="11">
        <f>IF(V1971&gt;0,Q1971/V1971,"")</f>
        <v>4.5303401931797611E-2</v>
      </c>
      <c r="X1971" s="1" t="s">
        <v>232</v>
      </c>
      <c r="Y1971" s="1" t="s">
        <v>166</v>
      </c>
      <c r="Z1971" s="19">
        <f>IF(U1971="","",SUMIFS(Unit_Value_Review_QC!$K$10:$K$53,Unit_Value_Review_QC!$I$10:$I$53,"PARTNER|"&amp;F1971&amp;"|"&amp;I1971))</f>
        <v>18.213915185849537</v>
      </c>
      <c r="AA1971" s="20">
        <f>IFERROR(U1971/Z1971,"")</f>
        <v>1.215397669621114</v>
      </c>
      <c r="AB1971" s="4" t="str">
        <f>IF(OR(N1971&lt;&gt;"REPORTED",U1971=""),"NOT_APPLICABLE",IF(OR(AA1971&lt;Unit_Value_Review_QC!$I$6,AA1971&gt;Unit_Value_Review_QC!$I$5),"REVIEW","WITHIN_BAND"))</f>
        <v>WITHIN_BAND</v>
      </c>
    </row>
    <row r="1972" spans="1:28">
      <c r="A1972" s="1" t="s">
        <v>2358</v>
      </c>
      <c r="B1972" s="6">
        <v>44958</v>
      </c>
      <c r="C1972" s="1">
        <v>202302</v>
      </c>
      <c r="D1972" s="1">
        <v>2023</v>
      </c>
      <c r="E1972" s="1">
        <v>2</v>
      </c>
      <c r="F1972" s="4" t="s">
        <v>265</v>
      </c>
      <c r="G1972" s="4" t="s">
        <v>266</v>
      </c>
      <c r="H1972" s="1">
        <v>52</v>
      </c>
      <c r="I1972" s="4" t="s">
        <v>296</v>
      </c>
      <c r="J1972" s="1" t="s">
        <v>297</v>
      </c>
      <c r="K1972" s="1" t="s">
        <v>383</v>
      </c>
      <c r="L1972" s="1">
        <v>3</v>
      </c>
      <c r="M1972" s="1">
        <v>1</v>
      </c>
      <c r="N1972" s="1" t="s">
        <v>384</v>
      </c>
      <c r="O1972" s="1" t="s">
        <v>385</v>
      </c>
      <c r="P1972" s="1">
        <v>0</v>
      </c>
      <c r="Q1972" s="8">
        <v>2638278</v>
      </c>
      <c r="R1972" s="8">
        <v>135646</v>
      </c>
      <c r="S1972" s="8">
        <v>376667</v>
      </c>
      <c r="T1972" s="8" t="s">
        <v>386</v>
      </c>
      <c r="U1972" s="9">
        <f>IF(R1972&gt;0,Q1972/R1972,"")</f>
        <v>19.449729442814384</v>
      </c>
      <c r="V1972" s="10">
        <f>SUMIFS(fct_world_monthly!$J$2:$J$361,fct_world_monthly!$C$2:$C$361,C1972,fct_world_monthly!$F$2:$F$361,F1972)</f>
        <v>27164852</v>
      </c>
      <c r="W1972" s="11">
        <f>IF(V1972&gt;0,Q1972/V1972,"")</f>
        <v>9.7121015052833715E-2</v>
      </c>
      <c r="X1972" s="1" t="s">
        <v>232</v>
      </c>
      <c r="Y1972" s="1" t="s">
        <v>166</v>
      </c>
      <c r="Z1972" s="19">
        <f>IF(U1972="","",SUMIFS(Unit_Value_Review_QC!$K$10:$K$53,Unit_Value_Review_QC!$I$10:$I$53,"PARTNER|"&amp;F1972&amp;"|"&amp;I1972))</f>
        <v>19.213268245879746</v>
      </c>
      <c r="AA1972" s="20">
        <f>IFERROR(U1972/Z1972,"")</f>
        <v>1.0123071824068945</v>
      </c>
      <c r="AB1972" s="4" t="str">
        <f>IF(OR(N1972&lt;&gt;"REPORTED",U1972=""),"NOT_APPLICABLE",IF(OR(AA1972&lt;Unit_Value_Review_QC!$I$6,AA1972&gt;Unit_Value_Review_QC!$I$5),"REVIEW","WITHIN_BAND"))</f>
        <v>WITHIN_BAND</v>
      </c>
    </row>
    <row r="1973" spans="1:28">
      <c r="A1973" s="1" t="s">
        <v>2359</v>
      </c>
      <c r="B1973" s="6">
        <v>44958</v>
      </c>
      <c r="C1973" s="1">
        <v>202302</v>
      </c>
      <c r="D1973" s="1">
        <v>2023</v>
      </c>
      <c r="E1973" s="1">
        <v>2</v>
      </c>
      <c r="F1973" s="4" t="s">
        <v>265</v>
      </c>
      <c r="G1973" s="4" t="s">
        <v>266</v>
      </c>
      <c r="H1973" s="1">
        <v>204</v>
      </c>
      <c r="I1973" s="4" t="s">
        <v>301</v>
      </c>
      <c r="J1973" s="1" t="s">
        <v>302</v>
      </c>
      <c r="K1973" s="1" t="s">
        <v>383</v>
      </c>
      <c r="L1973" s="1">
        <v>3</v>
      </c>
      <c r="M1973" s="1">
        <v>1</v>
      </c>
      <c r="N1973" s="1" t="s">
        <v>384</v>
      </c>
      <c r="O1973" s="1" t="s">
        <v>385</v>
      </c>
      <c r="P1973" s="1">
        <v>0</v>
      </c>
      <c r="Q1973" s="8">
        <v>47213</v>
      </c>
      <c r="R1973" s="8">
        <v>4589</v>
      </c>
      <c r="S1973" s="8">
        <v>17669</v>
      </c>
      <c r="T1973" s="8" t="s">
        <v>386</v>
      </c>
      <c r="U1973" s="9">
        <f>IF(R1973&gt;0,Q1973/R1973,"")</f>
        <v>10.288298104162127</v>
      </c>
      <c r="V1973" s="10">
        <f>SUMIFS(fct_world_monthly!$J$2:$J$361,fct_world_monthly!$C$2:$C$361,C1973,fct_world_monthly!$F$2:$F$361,F1973)</f>
        <v>27164852</v>
      </c>
      <c r="W1973" s="11">
        <f>IF(V1973&gt;0,Q1973/V1973,"")</f>
        <v>1.7380179358238359E-3</v>
      </c>
      <c r="X1973" s="1" t="s">
        <v>232</v>
      </c>
      <c r="Y1973" s="1" t="s">
        <v>166</v>
      </c>
      <c r="Z1973" s="19">
        <f>IF(U1973="","",SUMIFS(Unit_Value_Review_QC!$K$10:$K$53,Unit_Value_Review_QC!$I$10:$I$53,"PARTNER|"&amp;F1973&amp;"|"&amp;I1973))</f>
        <v>16.024818561257973</v>
      </c>
      <c r="AA1973" s="20">
        <f>IFERROR(U1973/Z1973,"")</f>
        <v>0.64202275144851806</v>
      </c>
      <c r="AB1973" s="4" t="str">
        <f>IF(OR(N1973&lt;&gt;"REPORTED",U1973=""),"NOT_APPLICABLE",IF(OR(AA1973&lt;Unit_Value_Review_QC!$I$6,AA1973&gt;Unit_Value_Review_QC!$I$5),"REVIEW","WITHIN_BAND"))</f>
        <v>WITHIN_BAND</v>
      </c>
    </row>
    <row r="1974" spans="1:28">
      <c r="A1974" s="1" t="s">
        <v>2360</v>
      </c>
      <c r="B1974" s="6">
        <v>44958</v>
      </c>
      <c r="C1974" s="1">
        <v>202302</v>
      </c>
      <c r="D1974" s="1">
        <v>2023</v>
      </c>
      <c r="E1974" s="1">
        <v>2</v>
      </c>
      <c r="F1974" s="4" t="s">
        <v>265</v>
      </c>
      <c r="G1974" s="4" t="s">
        <v>266</v>
      </c>
      <c r="H1974" s="1">
        <v>662</v>
      </c>
      <c r="I1974" s="4" t="s">
        <v>304</v>
      </c>
      <c r="J1974" s="1" t="s">
        <v>305</v>
      </c>
      <c r="K1974" s="1" t="s">
        <v>383</v>
      </c>
      <c r="L1974" s="1">
        <v>3</v>
      </c>
      <c r="M1974" s="1">
        <v>1</v>
      </c>
      <c r="N1974" s="1" t="s">
        <v>384</v>
      </c>
      <c r="O1974" s="1" t="s">
        <v>385</v>
      </c>
      <c r="P1974" s="1">
        <v>0</v>
      </c>
      <c r="Q1974" s="8">
        <v>210915</v>
      </c>
      <c r="R1974" s="8">
        <v>15951</v>
      </c>
      <c r="S1974" s="8">
        <v>33798</v>
      </c>
      <c r="T1974" s="8" t="s">
        <v>386</v>
      </c>
      <c r="U1974" s="9">
        <f>IF(R1974&gt;0,Q1974/R1974,"")</f>
        <v>13.22268196351326</v>
      </c>
      <c r="V1974" s="10">
        <f>SUMIFS(fct_world_monthly!$J$2:$J$361,fct_world_monthly!$C$2:$C$361,C1974,fct_world_monthly!$F$2:$F$361,F1974)</f>
        <v>27164852</v>
      </c>
      <c r="W1974" s="11">
        <f>IF(V1974&gt;0,Q1974/V1974,"")</f>
        <v>7.7642609648673954E-3</v>
      </c>
      <c r="X1974" s="1" t="s">
        <v>232</v>
      </c>
      <c r="Y1974" s="1" t="s">
        <v>166</v>
      </c>
      <c r="Z1974" s="19">
        <f>IF(U1974="","",SUMIFS(Unit_Value_Review_QC!$K$10:$K$53,Unit_Value_Review_QC!$I$10:$I$53,"PARTNER|"&amp;F1974&amp;"|"&amp;I1974))</f>
        <v>13.24068828999865</v>
      </c>
      <c r="AA1974" s="20">
        <f>IFERROR(U1974/Z1974,"")</f>
        <v>0.99864007624898243</v>
      </c>
      <c r="AB1974" s="4" t="str">
        <f>IF(OR(N1974&lt;&gt;"REPORTED",U1974=""),"NOT_APPLICABLE",IF(OR(AA1974&lt;Unit_Value_Review_QC!$I$6,AA1974&gt;Unit_Value_Review_QC!$I$5),"REVIEW","WITHIN_BAND"))</f>
        <v>WITHIN_BAND</v>
      </c>
    </row>
    <row r="1975" spans="1:28">
      <c r="A1975" s="1" t="s">
        <v>2361</v>
      </c>
      <c r="B1975" s="6">
        <v>44958</v>
      </c>
      <c r="C1975" s="1">
        <v>202302</v>
      </c>
      <c r="D1975" s="1">
        <v>2023</v>
      </c>
      <c r="E1975" s="1">
        <v>2</v>
      </c>
      <c r="F1975" s="4" t="s">
        <v>265</v>
      </c>
      <c r="G1975" s="4" t="s">
        <v>266</v>
      </c>
      <c r="H1975" s="1">
        <v>664</v>
      </c>
      <c r="I1975" s="4" t="s">
        <v>307</v>
      </c>
      <c r="J1975" s="1" t="s">
        <v>308</v>
      </c>
      <c r="K1975" s="1" t="s">
        <v>383</v>
      </c>
      <c r="L1975" s="1">
        <v>3</v>
      </c>
      <c r="M1975" s="1">
        <v>1</v>
      </c>
      <c r="N1975" s="1" t="s">
        <v>384</v>
      </c>
      <c r="O1975" s="1" t="s">
        <v>385</v>
      </c>
      <c r="P1975" s="1">
        <v>0</v>
      </c>
      <c r="Q1975" s="8">
        <v>256662</v>
      </c>
      <c r="R1975" s="8">
        <v>14115</v>
      </c>
      <c r="S1975" s="8">
        <v>40997</v>
      </c>
      <c r="T1975" s="8" t="s">
        <v>386</v>
      </c>
      <c r="U1975" s="9">
        <f>IF(R1975&gt;0,Q1975/R1975,"")</f>
        <v>18.183634431455896</v>
      </c>
      <c r="V1975" s="10">
        <f>SUMIFS(fct_world_monthly!$J$2:$J$361,fct_world_monthly!$C$2:$C$361,C1975,fct_world_monthly!$F$2:$F$361,F1975)</f>
        <v>27164852</v>
      </c>
      <c r="W1975" s="11">
        <f>IF(V1975&gt;0,Q1975/V1975,"")</f>
        <v>9.4483121056577087E-3</v>
      </c>
      <c r="X1975" s="1" t="s">
        <v>232</v>
      </c>
      <c r="Y1975" s="1" t="s">
        <v>166</v>
      </c>
      <c r="Z1975" s="19">
        <f>IF(U1975="","",SUMIFS(Unit_Value_Review_QC!$K$10:$K$53,Unit_Value_Review_QC!$I$10:$I$53,"PARTNER|"&amp;F1975&amp;"|"&amp;I1975))</f>
        <v>13.033767004833301</v>
      </c>
      <c r="AA1975" s="20">
        <f>IFERROR(U1975/Z1975,"")</f>
        <v>1.3951173459455639</v>
      </c>
      <c r="AB1975" s="4" t="str">
        <f>IF(OR(N1975&lt;&gt;"REPORTED",U1975=""),"NOT_APPLICABLE",IF(OR(AA1975&lt;Unit_Value_Review_QC!$I$6,AA1975&gt;Unit_Value_Review_QC!$I$5),"REVIEW","WITHIN_BAND"))</f>
        <v>WITHIN_BAND</v>
      </c>
    </row>
    <row r="1976" spans="1:28">
      <c r="A1976" s="1" t="s">
        <v>2362</v>
      </c>
      <c r="B1976" s="6">
        <v>44958</v>
      </c>
      <c r="C1976" s="1">
        <v>202302</v>
      </c>
      <c r="D1976" s="1">
        <v>2023</v>
      </c>
      <c r="E1976" s="1">
        <v>2</v>
      </c>
      <c r="F1976" s="4" t="s">
        <v>265</v>
      </c>
      <c r="G1976" s="4" t="s">
        <v>266</v>
      </c>
      <c r="H1976" s="1">
        <v>666</v>
      </c>
      <c r="I1976" s="4" t="s">
        <v>310</v>
      </c>
      <c r="J1976" s="1" t="s">
        <v>311</v>
      </c>
      <c r="K1976" s="1" t="s">
        <v>383</v>
      </c>
      <c r="L1976" s="1">
        <v>3</v>
      </c>
      <c r="M1976" s="1">
        <v>1</v>
      </c>
      <c r="N1976" s="1" t="s">
        <v>384</v>
      </c>
      <c r="O1976" s="1" t="s">
        <v>385</v>
      </c>
      <c r="P1976" s="1">
        <v>0</v>
      </c>
      <c r="Q1976" s="8">
        <v>5185725</v>
      </c>
      <c r="R1976" s="8">
        <v>354151</v>
      </c>
      <c r="S1976" s="8">
        <v>1058962</v>
      </c>
      <c r="T1976" s="8" t="s">
        <v>386</v>
      </c>
      <c r="U1976" s="9">
        <f>IF(R1976&gt;0,Q1976/R1976,"")</f>
        <v>14.642694782733919</v>
      </c>
      <c r="V1976" s="10">
        <f>SUMIFS(fct_world_monthly!$J$2:$J$361,fct_world_monthly!$C$2:$C$361,C1976,fct_world_monthly!$F$2:$F$361,F1976)</f>
        <v>27164852</v>
      </c>
      <c r="W1976" s="11">
        <f>IF(V1976&gt;0,Q1976/V1976,"")</f>
        <v>0.19089833436235912</v>
      </c>
      <c r="X1976" s="1" t="s">
        <v>232</v>
      </c>
      <c r="Y1976" s="1" t="s">
        <v>166</v>
      </c>
      <c r="Z1976" s="19">
        <f>IF(U1976="","",SUMIFS(Unit_Value_Review_QC!$K$10:$K$53,Unit_Value_Review_QC!$I$10:$I$53,"PARTNER|"&amp;F1976&amp;"|"&amp;I1976))</f>
        <v>12.503788450831344</v>
      </c>
      <c r="AA1976" s="20">
        <f>IFERROR(U1976/Z1976,"")</f>
        <v>1.1710606621595845</v>
      </c>
      <c r="AB1976" s="4" t="str">
        <f>IF(OR(N1976&lt;&gt;"REPORTED",U1976=""),"NOT_APPLICABLE",IF(OR(AA1976&lt;Unit_Value_Review_QC!$I$6,AA1976&gt;Unit_Value_Review_QC!$I$5),"REVIEW","WITHIN_BAND"))</f>
        <v>WITHIN_BAND</v>
      </c>
    </row>
    <row r="1977" spans="1:28">
      <c r="A1977" s="1" t="s">
        <v>2363</v>
      </c>
      <c r="B1977" s="6">
        <v>44958</v>
      </c>
      <c r="C1977" s="1">
        <v>202302</v>
      </c>
      <c r="D1977" s="1">
        <v>2023</v>
      </c>
      <c r="E1977" s="1">
        <v>2</v>
      </c>
      <c r="F1977" s="4" t="s">
        <v>265</v>
      </c>
      <c r="G1977" s="4" t="s">
        <v>266</v>
      </c>
      <c r="H1977" s="1">
        <v>669</v>
      </c>
      <c r="I1977" s="4" t="s">
        <v>313</v>
      </c>
      <c r="J1977" s="1" t="s">
        <v>314</v>
      </c>
      <c r="K1977" s="1" t="s">
        <v>383</v>
      </c>
      <c r="L1977" s="1">
        <v>3</v>
      </c>
      <c r="M1977" s="1">
        <v>1</v>
      </c>
      <c r="N1977" s="1" t="s">
        <v>384</v>
      </c>
      <c r="O1977" s="1" t="s">
        <v>385</v>
      </c>
      <c r="P1977" s="1">
        <v>0</v>
      </c>
      <c r="Q1977" s="8">
        <v>237224</v>
      </c>
      <c r="R1977" s="8">
        <v>15882</v>
      </c>
      <c r="S1977" s="8">
        <v>37010</v>
      </c>
      <c r="T1977" s="8" t="s">
        <v>386</v>
      </c>
      <c r="U1977" s="9">
        <f>IF(R1977&gt;0,Q1977/R1977,"")</f>
        <v>14.936657851655962</v>
      </c>
      <c r="V1977" s="10">
        <f>SUMIFS(fct_world_monthly!$J$2:$J$361,fct_world_monthly!$C$2:$C$361,C1977,fct_world_monthly!$F$2:$F$361,F1977)</f>
        <v>27164852</v>
      </c>
      <c r="W1977" s="11">
        <f>IF(V1977&gt;0,Q1977/V1977,"")</f>
        <v>8.7327551057520946E-3</v>
      </c>
      <c r="X1977" s="1" t="s">
        <v>232</v>
      </c>
      <c r="Y1977" s="1" t="s">
        <v>166</v>
      </c>
      <c r="Z1977" s="19">
        <f>IF(U1977="","",SUMIFS(Unit_Value_Review_QC!$K$10:$K$53,Unit_Value_Review_QC!$I$10:$I$53,"PARTNER|"&amp;F1977&amp;"|"&amp;I1977))</f>
        <v>16.58404384448577</v>
      </c>
      <c r="AA1977" s="20">
        <f>IFERROR(U1977/Z1977,"")</f>
        <v>0.90066439715922686</v>
      </c>
      <c r="AB1977" s="4" t="str">
        <f>IF(OR(N1977&lt;&gt;"REPORTED",U1977=""),"NOT_APPLICABLE",IF(OR(AA1977&lt;Unit_Value_Review_QC!$I$6,AA1977&gt;Unit_Value_Review_QC!$I$5),"REVIEW","WITHIN_BAND"))</f>
        <v>WITHIN_BAND</v>
      </c>
    </row>
    <row r="1978" spans="1:28">
      <c r="A1978" s="1" t="s">
        <v>2364</v>
      </c>
      <c r="B1978" s="6">
        <v>44958</v>
      </c>
      <c r="C1978" s="1">
        <v>202302</v>
      </c>
      <c r="D1978" s="1">
        <v>2023</v>
      </c>
      <c r="E1978" s="1">
        <v>2</v>
      </c>
      <c r="F1978" s="4" t="s">
        <v>265</v>
      </c>
      <c r="G1978" s="4" t="s">
        <v>266</v>
      </c>
      <c r="H1978" s="1">
        <v>676</v>
      </c>
      <c r="I1978" s="4" t="s">
        <v>316</v>
      </c>
      <c r="J1978" s="1" t="s">
        <v>317</v>
      </c>
      <c r="K1978" s="1" t="s">
        <v>383</v>
      </c>
      <c r="L1978" s="1">
        <v>3</v>
      </c>
      <c r="M1978" s="1">
        <v>1</v>
      </c>
      <c r="N1978" s="1" t="s">
        <v>384</v>
      </c>
      <c r="O1978" s="1" t="s">
        <v>385</v>
      </c>
      <c r="P1978" s="1">
        <v>0</v>
      </c>
      <c r="Q1978" s="8">
        <v>1015222</v>
      </c>
      <c r="R1978" s="8">
        <v>99153</v>
      </c>
      <c r="S1978" s="8">
        <v>263698</v>
      </c>
      <c r="T1978" s="8" t="s">
        <v>386</v>
      </c>
      <c r="U1978" s="9">
        <f>IF(R1978&gt;0,Q1978/R1978,"")</f>
        <v>10.238943854447168</v>
      </c>
      <c r="V1978" s="10">
        <f>SUMIFS(fct_world_monthly!$J$2:$J$361,fct_world_monthly!$C$2:$C$361,C1978,fct_world_monthly!$F$2:$F$361,F1978)</f>
        <v>27164852</v>
      </c>
      <c r="W1978" s="11">
        <f>IF(V1978&gt;0,Q1978/V1978,"")</f>
        <v>3.7372631369388648E-2</v>
      </c>
      <c r="X1978" s="1" t="s">
        <v>232</v>
      </c>
      <c r="Y1978" s="1" t="s">
        <v>166</v>
      </c>
      <c r="Z1978" s="19">
        <f>IF(U1978="","",SUMIFS(Unit_Value_Review_QC!$K$10:$K$53,Unit_Value_Review_QC!$I$10:$I$53,"PARTNER|"&amp;F1978&amp;"|"&amp;I1978))</f>
        <v>12.705450477595873</v>
      </c>
      <c r="AA1978" s="20">
        <f>IFERROR(U1978/Z1978,"")</f>
        <v>0.80587019503967894</v>
      </c>
      <c r="AB1978" s="4" t="str">
        <f>IF(OR(N1978&lt;&gt;"REPORTED",U1978=""),"NOT_APPLICABLE",IF(OR(AA1978&lt;Unit_Value_Review_QC!$I$6,AA1978&gt;Unit_Value_Review_QC!$I$5),"REVIEW","WITHIN_BAND"))</f>
        <v>WITHIN_BAND</v>
      </c>
    </row>
    <row r="1979" spans="1:28">
      <c r="A1979" s="1" t="s">
        <v>2365</v>
      </c>
      <c r="B1979" s="6">
        <v>44958</v>
      </c>
      <c r="C1979" s="1">
        <v>202302</v>
      </c>
      <c r="D1979" s="1">
        <v>2023</v>
      </c>
      <c r="E1979" s="1">
        <v>2</v>
      </c>
      <c r="F1979" s="4" t="s">
        <v>265</v>
      </c>
      <c r="G1979" s="4" t="s">
        <v>266</v>
      </c>
      <c r="H1979" s="1">
        <v>690</v>
      </c>
      <c r="I1979" s="4" t="s">
        <v>319</v>
      </c>
      <c r="J1979" s="1" t="s">
        <v>320</v>
      </c>
      <c r="K1979" s="1" t="s">
        <v>383</v>
      </c>
      <c r="L1979" s="1">
        <v>3</v>
      </c>
      <c r="M1979" s="1">
        <v>1</v>
      </c>
      <c r="N1979" s="1" t="s">
        <v>384</v>
      </c>
      <c r="O1979" s="1" t="s">
        <v>385</v>
      </c>
      <c r="P1979" s="1">
        <v>0</v>
      </c>
      <c r="Q1979" s="8">
        <v>368616</v>
      </c>
      <c r="R1979" s="8">
        <v>13119</v>
      </c>
      <c r="S1979" s="8">
        <v>32528</v>
      </c>
      <c r="T1979" s="8" t="s">
        <v>386</v>
      </c>
      <c r="U1979" s="9">
        <f>IF(R1979&gt;0,Q1979/R1979,"")</f>
        <v>28.09787331351475</v>
      </c>
      <c r="V1979" s="10">
        <f>SUMIFS(fct_world_monthly!$J$2:$J$361,fct_world_monthly!$C$2:$C$361,C1979,fct_world_monthly!$F$2:$F$361,F1979)</f>
        <v>27164852</v>
      </c>
      <c r="W1979" s="11">
        <f>IF(V1979&gt;0,Q1979/V1979,"")</f>
        <v>1.3569593532112746E-2</v>
      </c>
      <c r="X1979" s="1" t="s">
        <v>232</v>
      </c>
      <c r="Y1979" s="1" t="s">
        <v>166</v>
      </c>
      <c r="Z1979" s="19">
        <f>IF(U1979="","",SUMIFS(Unit_Value_Review_QC!$K$10:$K$53,Unit_Value_Review_QC!$I$10:$I$53,"PARTNER|"&amp;F1979&amp;"|"&amp;I1979))</f>
        <v>23.234221767733438</v>
      </c>
      <c r="AA1979" s="20">
        <f>IFERROR(U1979/Z1979,"")</f>
        <v>1.2093313731099751</v>
      </c>
      <c r="AB1979" s="4" t="str">
        <f>IF(OR(N1979&lt;&gt;"REPORTED",U1979=""),"NOT_APPLICABLE",IF(OR(AA1979&lt;Unit_Value_Review_QC!$I$6,AA1979&gt;Unit_Value_Review_QC!$I$5),"REVIEW","WITHIN_BAND"))</f>
        <v>WITHIN_BAND</v>
      </c>
    </row>
    <row r="1980" spans="1:28">
      <c r="A1980" s="1" t="s">
        <v>2366</v>
      </c>
      <c r="B1980" s="6">
        <v>44958</v>
      </c>
      <c r="C1980" s="1">
        <v>202302</v>
      </c>
      <c r="D1980" s="1">
        <v>2023</v>
      </c>
      <c r="E1980" s="1">
        <v>2</v>
      </c>
      <c r="F1980" s="4" t="s">
        <v>265</v>
      </c>
      <c r="G1980" s="4" t="s">
        <v>266</v>
      </c>
      <c r="H1980" s="1">
        <v>696</v>
      </c>
      <c r="I1980" s="4" t="s">
        <v>322</v>
      </c>
      <c r="J1980" s="1" t="s">
        <v>323</v>
      </c>
      <c r="K1980" s="1" t="s">
        <v>383</v>
      </c>
      <c r="L1980" s="1">
        <v>3</v>
      </c>
      <c r="M1980" s="1">
        <v>1</v>
      </c>
      <c r="N1980" s="1" t="s">
        <v>384</v>
      </c>
      <c r="O1980" s="1" t="s">
        <v>385</v>
      </c>
      <c r="P1980" s="1">
        <v>0</v>
      </c>
      <c r="Q1980" s="8">
        <v>1480731</v>
      </c>
      <c r="R1980" s="8">
        <v>120915</v>
      </c>
      <c r="S1980" s="8">
        <v>310134</v>
      </c>
      <c r="T1980" s="8" t="s">
        <v>386</v>
      </c>
      <c r="U1980" s="9">
        <f>IF(R1980&gt;0,Q1980/R1980,"")</f>
        <v>12.246048877310507</v>
      </c>
      <c r="V1980" s="10">
        <f>SUMIFS(fct_world_monthly!$J$2:$J$361,fct_world_monthly!$C$2:$C$361,C1980,fct_world_monthly!$F$2:$F$361,F1980)</f>
        <v>27164852</v>
      </c>
      <c r="W1980" s="11">
        <f>IF(V1980&gt;0,Q1980/V1980,"")</f>
        <v>5.4509076655378061E-2</v>
      </c>
      <c r="X1980" s="1" t="s">
        <v>232</v>
      </c>
      <c r="Y1980" s="1" t="s">
        <v>166</v>
      </c>
      <c r="Z1980" s="19">
        <f>IF(U1980="","",SUMIFS(Unit_Value_Review_QC!$K$10:$K$53,Unit_Value_Review_QC!$I$10:$I$53,"PARTNER|"&amp;F1980&amp;"|"&amp;I1980))</f>
        <v>12.339390026247985</v>
      </c>
      <c r="AA1980" s="20">
        <f>IFERROR(U1980/Z1980,"")</f>
        <v>0.99243551352709292</v>
      </c>
      <c r="AB1980" s="4" t="str">
        <f>IF(OR(N1980&lt;&gt;"REPORTED",U1980=""),"NOT_APPLICABLE",IF(OR(AA1980&lt;Unit_Value_Review_QC!$I$6,AA1980&gt;Unit_Value_Review_QC!$I$5),"REVIEW","WITHIN_BAND"))</f>
        <v>WITHIN_BAND</v>
      </c>
    </row>
    <row r="1981" spans="1:28">
      <c r="A1981" s="1" t="s">
        <v>2367</v>
      </c>
      <c r="B1981" s="6">
        <v>44958</v>
      </c>
      <c r="C1981" s="1">
        <v>202302</v>
      </c>
      <c r="D1981" s="1">
        <v>2023</v>
      </c>
      <c r="E1981" s="1">
        <v>2</v>
      </c>
      <c r="F1981" s="4" t="s">
        <v>265</v>
      </c>
      <c r="G1981" s="4" t="s">
        <v>266</v>
      </c>
      <c r="H1981" s="1">
        <v>720</v>
      </c>
      <c r="I1981" s="4" t="s">
        <v>325</v>
      </c>
      <c r="J1981" s="1" t="s">
        <v>326</v>
      </c>
      <c r="K1981" s="1" t="s">
        <v>383</v>
      </c>
      <c r="L1981" s="1">
        <v>3</v>
      </c>
      <c r="M1981" s="1">
        <v>1</v>
      </c>
      <c r="N1981" s="1" t="s">
        <v>384</v>
      </c>
      <c r="O1981" s="1" t="s">
        <v>385</v>
      </c>
      <c r="P1981" s="1">
        <v>0</v>
      </c>
      <c r="Q1981" s="8">
        <v>6685034</v>
      </c>
      <c r="R1981" s="8">
        <v>383509</v>
      </c>
      <c r="S1981" s="8">
        <v>1062627</v>
      </c>
      <c r="T1981" s="8" t="s">
        <v>386</v>
      </c>
      <c r="U1981" s="9">
        <f>IF(R1981&gt;0,Q1981/R1981,"")</f>
        <v>17.431231079322782</v>
      </c>
      <c r="V1981" s="10">
        <f>SUMIFS(fct_world_monthly!$J$2:$J$361,fct_world_monthly!$C$2:$C$361,C1981,fct_world_monthly!$F$2:$F$361,F1981)</f>
        <v>27164852</v>
      </c>
      <c r="W1981" s="11">
        <f>IF(V1981&gt;0,Q1981/V1981,"")</f>
        <v>0.24609130946121113</v>
      </c>
      <c r="X1981" s="1" t="s">
        <v>232</v>
      </c>
      <c r="Y1981" s="1" t="s">
        <v>166</v>
      </c>
      <c r="Z1981" s="19">
        <f>IF(U1981="","",SUMIFS(Unit_Value_Review_QC!$K$10:$K$53,Unit_Value_Review_QC!$I$10:$I$53,"PARTNER|"&amp;F1981&amp;"|"&amp;I1981))</f>
        <v>15.158852636173485</v>
      </c>
      <c r="AA1981" s="20">
        <f>IFERROR(U1981/Z1981,"")</f>
        <v>1.1499043824548258</v>
      </c>
      <c r="AB1981" s="4" t="str">
        <f>IF(OR(N1981&lt;&gt;"REPORTED",U1981=""),"NOT_APPLICABLE",IF(OR(AA1981&lt;Unit_Value_Review_QC!$I$6,AA1981&gt;Unit_Value_Review_QC!$I$5),"REVIEW","WITHIN_BAND"))</f>
        <v>WITHIN_BAND</v>
      </c>
    </row>
    <row r="1982" spans="1:28">
      <c r="A1982" s="1" t="s">
        <v>2368</v>
      </c>
      <c r="B1982" s="6">
        <v>44958</v>
      </c>
      <c r="C1982" s="1">
        <v>202302</v>
      </c>
      <c r="D1982" s="1">
        <v>2023</v>
      </c>
      <c r="E1982" s="1">
        <v>2</v>
      </c>
      <c r="F1982" s="4" t="s">
        <v>271</v>
      </c>
      <c r="G1982" s="4" t="s">
        <v>273</v>
      </c>
      <c r="H1982" s="1">
        <v>52</v>
      </c>
      <c r="I1982" s="4" t="s">
        <v>296</v>
      </c>
      <c r="J1982" s="1" t="s">
        <v>297</v>
      </c>
      <c r="K1982" s="1" t="s">
        <v>383</v>
      </c>
      <c r="L1982" s="1">
        <v>3</v>
      </c>
      <c r="M1982" s="1">
        <v>1</v>
      </c>
      <c r="N1982" s="1" t="s">
        <v>384</v>
      </c>
      <c r="O1982" s="1" t="s">
        <v>385</v>
      </c>
      <c r="P1982" s="1">
        <v>0</v>
      </c>
      <c r="Q1982" s="8">
        <v>1550238</v>
      </c>
      <c r="R1982" s="8">
        <v>48219</v>
      </c>
      <c r="S1982" s="8">
        <v>135106</v>
      </c>
      <c r="T1982" s="8" t="s">
        <v>386</v>
      </c>
      <c r="U1982" s="9">
        <f>IF(R1982&gt;0,Q1982/R1982,"")</f>
        <v>32.149940894668077</v>
      </c>
      <c r="V1982" s="10">
        <f>SUMIFS(fct_world_monthly!$J$2:$J$361,fct_world_monthly!$C$2:$C$361,C1982,fct_world_monthly!$F$2:$F$361,F1982)</f>
        <v>35179679</v>
      </c>
      <c r="W1982" s="11">
        <f>IF(V1982&gt;0,Q1982/V1982,"")</f>
        <v>4.4066291793054733E-2</v>
      </c>
      <c r="X1982" s="1" t="s">
        <v>232</v>
      </c>
      <c r="Y1982" s="1" t="s">
        <v>166</v>
      </c>
      <c r="Z1982" s="19">
        <f>IF(U1982="","",SUMIFS(Unit_Value_Review_QC!$K$10:$K$53,Unit_Value_Review_QC!$I$10:$I$53,"PARTNER|"&amp;F1982&amp;"|"&amp;I1982))</f>
        <v>31.867133143721738</v>
      </c>
      <c r="AA1982" s="20">
        <f>IFERROR(U1982/Z1982,"")</f>
        <v>1.0088745903081671</v>
      </c>
      <c r="AB1982" s="4" t="str">
        <f>IF(OR(N1982&lt;&gt;"REPORTED",U1982=""),"NOT_APPLICABLE",IF(OR(AA1982&lt;Unit_Value_Review_QC!$I$6,AA1982&gt;Unit_Value_Review_QC!$I$5),"REVIEW","WITHIN_BAND"))</f>
        <v>WITHIN_BAND</v>
      </c>
    </row>
    <row r="1983" spans="1:28">
      <c r="A1983" s="1" t="s">
        <v>2369</v>
      </c>
      <c r="B1983" s="6">
        <v>44958</v>
      </c>
      <c r="C1983" s="1">
        <v>202302</v>
      </c>
      <c r="D1983" s="1">
        <v>2023</v>
      </c>
      <c r="E1983" s="1">
        <v>2</v>
      </c>
      <c r="F1983" s="4" t="s">
        <v>271</v>
      </c>
      <c r="G1983" s="4" t="s">
        <v>273</v>
      </c>
      <c r="H1983" s="1">
        <v>204</v>
      </c>
      <c r="I1983" s="4" t="s">
        <v>301</v>
      </c>
      <c r="J1983" s="1" t="s">
        <v>302</v>
      </c>
      <c r="K1983" s="1" t="s">
        <v>383</v>
      </c>
      <c r="L1983" s="1">
        <v>3</v>
      </c>
      <c r="M1983" s="1">
        <v>1</v>
      </c>
      <c r="N1983" s="1" t="s">
        <v>384</v>
      </c>
      <c r="O1983" s="1" t="s">
        <v>385</v>
      </c>
      <c r="P1983" s="1">
        <v>0</v>
      </c>
      <c r="Q1983" s="8">
        <v>884267</v>
      </c>
      <c r="R1983" s="8">
        <v>42999</v>
      </c>
      <c r="S1983" s="8">
        <v>143127</v>
      </c>
      <c r="T1983" s="8" t="s">
        <v>386</v>
      </c>
      <c r="U1983" s="9">
        <f>IF(R1983&gt;0,Q1983/R1983,"")</f>
        <v>20.564827089002069</v>
      </c>
      <c r="V1983" s="10">
        <f>SUMIFS(fct_world_monthly!$J$2:$J$361,fct_world_monthly!$C$2:$C$361,C1983,fct_world_monthly!$F$2:$F$361,F1983)</f>
        <v>35179679</v>
      </c>
      <c r="W1983" s="11">
        <f>IF(V1983&gt;0,Q1983/V1983,"")</f>
        <v>2.5135732477831876E-2</v>
      </c>
      <c r="X1983" s="1" t="s">
        <v>232</v>
      </c>
      <c r="Y1983" s="1" t="s">
        <v>166</v>
      </c>
      <c r="Z1983" s="19">
        <f>IF(U1983="","",SUMIFS(Unit_Value_Review_QC!$K$10:$K$53,Unit_Value_Review_QC!$I$10:$I$53,"PARTNER|"&amp;F1983&amp;"|"&amp;I1983))</f>
        <v>19.682231685892088</v>
      </c>
      <c r="AA1983" s="20">
        <f>IFERROR(U1983/Z1983,"")</f>
        <v>1.0448422423430068</v>
      </c>
      <c r="AB1983" s="4" t="str">
        <f>IF(OR(N1983&lt;&gt;"REPORTED",U1983=""),"NOT_APPLICABLE",IF(OR(AA1983&lt;Unit_Value_Review_QC!$I$6,AA1983&gt;Unit_Value_Review_QC!$I$5),"REVIEW","WITHIN_BAND"))</f>
        <v>WITHIN_BAND</v>
      </c>
    </row>
    <row r="1984" spans="1:28">
      <c r="A1984" s="1" t="s">
        <v>2370</v>
      </c>
      <c r="B1984" s="6">
        <v>44958</v>
      </c>
      <c r="C1984" s="1">
        <v>202302</v>
      </c>
      <c r="D1984" s="1">
        <v>2023</v>
      </c>
      <c r="E1984" s="1">
        <v>2</v>
      </c>
      <c r="F1984" s="4" t="s">
        <v>271</v>
      </c>
      <c r="G1984" s="4" t="s">
        <v>273</v>
      </c>
      <c r="H1984" s="1">
        <v>662</v>
      </c>
      <c r="I1984" s="4" t="s">
        <v>304</v>
      </c>
      <c r="J1984" s="1" t="s">
        <v>305</v>
      </c>
      <c r="K1984" s="1" t="s">
        <v>383</v>
      </c>
      <c r="L1984" s="1">
        <v>3</v>
      </c>
      <c r="M1984" s="1">
        <v>1</v>
      </c>
      <c r="N1984" s="1" t="s">
        <v>384</v>
      </c>
      <c r="O1984" s="1" t="s">
        <v>385</v>
      </c>
      <c r="P1984" s="1">
        <v>0</v>
      </c>
      <c r="Q1984" s="8">
        <v>62116</v>
      </c>
      <c r="R1984" s="8">
        <v>5187</v>
      </c>
      <c r="S1984" s="8">
        <v>8910</v>
      </c>
      <c r="T1984" s="8" t="s">
        <v>386</v>
      </c>
      <c r="U1984" s="9">
        <f>IF(R1984&gt;0,Q1984/R1984,"")</f>
        <v>11.975322922691344</v>
      </c>
      <c r="V1984" s="10">
        <f>SUMIFS(fct_world_monthly!$J$2:$J$361,fct_world_monthly!$C$2:$C$361,C1984,fct_world_monthly!$F$2:$F$361,F1984)</f>
        <v>35179679</v>
      </c>
      <c r="W1984" s="11">
        <f>IF(V1984&gt;0,Q1984/V1984,"")</f>
        <v>1.765678419066871E-3</v>
      </c>
      <c r="X1984" s="1" t="s">
        <v>232</v>
      </c>
      <c r="Y1984" s="1" t="s">
        <v>166</v>
      </c>
      <c r="Z1984" s="19">
        <f>IF(U1984="","",SUMIFS(Unit_Value_Review_QC!$K$10:$K$53,Unit_Value_Review_QC!$I$10:$I$53,"PARTNER|"&amp;F1984&amp;"|"&amp;I1984))</f>
        <v>19.366411423422985</v>
      </c>
      <c r="AA1984" s="20">
        <f>IFERROR(U1984/Z1984,"")</f>
        <v>0.61835528848713894</v>
      </c>
      <c r="AB1984" s="4" t="str">
        <f>IF(OR(N1984&lt;&gt;"REPORTED",U1984=""),"NOT_APPLICABLE",IF(OR(AA1984&lt;Unit_Value_Review_QC!$I$6,AA1984&gt;Unit_Value_Review_QC!$I$5),"REVIEW","WITHIN_BAND"))</f>
        <v>WITHIN_BAND</v>
      </c>
    </row>
    <row r="1985" spans="1:28">
      <c r="A1985" s="1" t="s">
        <v>2371</v>
      </c>
      <c r="B1985" s="6">
        <v>44958</v>
      </c>
      <c r="C1985" s="1">
        <v>202302</v>
      </c>
      <c r="D1985" s="1">
        <v>2023</v>
      </c>
      <c r="E1985" s="1">
        <v>2</v>
      </c>
      <c r="F1985" s="4" t="s">
        <v>271</v>
      </c>
      <c r="G1985" s="4" t="s">
        <v>273</v>
      </c>
      <c r="H1985" s="1">
        <v>664</v>
      </c>
      <c r="I1985" s="4" t="s">
        <v>307</v>
      </c>
      <c r="J1985" s="1" t="s">
        <v>308</v>
      </c>
      <c r="K1985" s="1" t="s">
        <v>383</v>
      </c>
      <c r="L1985" s="1">
        <v>3</v>
      </c>
      <c r="M1985" s="1">
        <v>1</v>
      </c>
      <c r="N1985" s="1" t="s">
        <v>384</v>
      </c>
      <c r="O1985" s="1" t="s">
        <v>385</v>
      </c>
      <c r="P1985" s="1">
        <v>0</v>
      </c>
      <c r="Q1985" s="8">
        <v>4548886</v>
      </c>
      <c r="R1985" s="8">
        <v>131582</v>
      </c>
      <c r="S1985" s="8">
        <v>482830</v>
      </c>
      <c r="T1985" s="8" t="s">
        <v>386</v>
      </c>
      <c r="U1985" s="9">
        <f>IF(R1985&gt;0,Q1985/R1985,"")</f>
        <v>34.570731559027827</v>
      </c>
      <c r="V1985" s="10">
        <f>SUMIFS(fct_world_monthly!$J$2:$J$361,fct_world_monthly!$C$2:$C$361,C1985,fct_world_monthly!$F$2:$F$361,F1985)</f>
        <v>35179679</v>
      </c>
      <c r="W1985" s="11">
        <f>IF(V1985&gt;0,Q1985/V1985,"")</f>
        <v>0.12930436346505605</v>
      </c>
      <c r="X1985" s="1" t="s">
        <v>232</v>
      </c>
      <c r="Y1985" s="1" t="s">
        <v>166</v>
      </c>
      <c r="Z1985" s="19">
        <f>IF(U1985="","",SUMIFS(Unit_Value_Review_QC!$K$10:$K$53,Unit_Value_Review_QC!$I$10:$I$53,"PARTNER|"&amp;F1985&amp;"|"&amp;I1985))</f>
        <v>29.827360886039607</v>
      </c>
      <c r="AA1985" s="20">
        <f>IFERROR(U1985/Z1985,"")</f>
        <v>1.1590275013304414</v>
      </c>
      <c r="AB1985" s="4" t="str">
        <f>IF(OR(N1985&lt;&gt;"REPORTED",U1985=""),"NOT_APPLICABLE",IF(OR(AA1985&lt;Unit_Value_Review_QC!$I$6,AA1985&gt;Unit_Value_Review_QC!$I$5),"REVIEW","WITHIN_BAND"))</f>
        <v>WITHIN_BAND</v>
      </c>
    </row>
    <row r="1986" spans="1:28">
      <c r="A1986" s="1" t="s">
        <v>2372</v>
      </c>
      <c r="B1986" s="6">
        <v>44958</v>
      </c>
      <c r="C1986" s="1">
        <v>202302</v>
      </c>
      <c r="D1986" s="1">
        <v>2023</v>
      </c>
      <c r="E1986" s="1">
        <v>2</v>
      </c>
      <c r="F1986" s="4" t="s">
        <v>271</v>
      </c>
      <c r="G1986" s="4" t="s">
        <v>273</v>
      </c>
      <c r="H1986" s="1">
        <v>666</v>
      </c>
      <c r="I1986" s="4" t="s">
        <v>310</v>
      </c>
      <c r="J1986" s="1" t="s">
        <v>311</v>
      </c>
      <c r="K1986" s="1" t="s">
        <v>383</v>
      </c>
      <c r="L1986" s="1">
        <v>3</v>
      </c>
      <c r="M1986" s="1">
        <v>1</v>
      </c>
      <c r="N1986" s="1" t="s">
        <v>384</v>
      </c>
      <c r="O1986" s="1" t="s">
        <v>385</v>
      </c>
      <c r="P1986" s="1">
        <v>0</v>
      </c>
      <c r="Q1986" s="8">
        <v>732229</v>
      </c>
      <c r="R1986" s="8">
        <v>144513</v>
      </c>
      <c r="S1986" s="8">
        <v>127930</v>
      </c>
      <c r="T1986" s="8" t="s">
        <v>386</v>
      </c>
      <c r="U1986" s="9">
        <f>IF(R1986&gt;0,Q1986/R1986,"")</f>
        <v>5.0668728764886204</v>
      </c>
      <c r="V1986" s="10">
        <f>SUMIFS(fct_world_monthly!$J$2:$J$361,fct_world_monthly!$C$2:$C$361,C1986,fct_world_monthly!$F$2:$F$361,F1986)</f>
        <v>35179679</v>
      </c>
      <c r="W1986" s="11">
        <f>IF(V1986&gt;0,Q1986/V1986,"")</f>
        <v>2.0813976159361772E-2</v>
      </c>
      <c r="X1986" s="1" t="s">
        <v>232</v>
      </c>
      <c r="Y1986" s="1" t="s">
        <v>166</v>
      </c>
      <c r="Z1986" s="19">
        <f>IF(U1986="","",SUMIFS(Unit_Value_Review_QC!$K$10:$K$53,Unit_Value_Review_QC!$I$10:$I$53,"PARTNER|"&amp;F1986&amp;"|"&amp;I1986))</f>
        <v>14.86106925541052</v>
      </c>
      <c r="AA1986" s="20">
        <f>IFERROR(U1986/Z1986,"")</f>
        <v>0.34094941551018659</v>
      </c>
      <c r="AB1986" s="4" t="str">
        <f>IF(OR(N1986&lt;&gt;"REPORTED",U1986=""),"NOT_APPLICABLE",IF(OR(AA1986&lt;Unit_Value_Review_QC!$I$6,AA1986&gt;Unit_Value_Review_QC!$I$5),"REVIEW","WITHIN_BAND"))</f>
        <v>REVIEW</v>
      </c>
    </row>
    <row r="1987" spans="1:28">
      <c r="A1987" s="1" t="s">
        <v>2373</v>
      </c>
      <c r="B1987" s="6">
        <v>44958</v>
      </c>
      <c r="C1987" s="1">
        <v>202302</v>
      </c>
      <c r="D1987" s="1">
        <v>2023</v>
      </c>
      <c r="E1987" s="1">
        <v>2</v>
      </c>
      <c r="F1987" s="4" t="s">
        <v>271</v>
      </c>
      <c r="G1987" s="4" t="s">
        <v>273</v>
      </c>
      <c r="H1987" s="1">
        <v>669</v>
      </c>
      <c r="I1987" s="4" t="s">
        <v>313</v>
      </c>
      <c r="J1987" s="1" t="s">
        <v>314</v>
      </c>
      <c r="K1987" s="1" t="s">
        <v>383</v>
      </c>
      <c r="L1987" s="1">
        <v>3</v>
      </c>
      <c r="M1987" s="1">
        <v>1</v>
      </c>
      <c r="N1987" s="1" t="s">
        <v>384</v>
      </c>
      <c r="O1987" s="1" t="s">
        <v>385</v>
      </c>
      <c r="P1987" s="1">
        <v>0</v>
      </c>
      <c r="Q1987" s="8">
        <v>1107687</v>
      </c>
      <c r="R1987" s="8">
        <v>53132</v>
      </c>
      <c r="S1987" s="8">
        <v>199644</v>
      </c>
      <c r="T1987" s="8" t="s">
        <v>386</v>
      </c>
      <c r="U1987" s="9">
        <f>IF(R1987&gt;0,Q1987/R1987,"")</f>
        <v>20.847831815102008</v>
      </c>
      <c r="V1987" s="10">
        <f>SUMIFS(fct_world_monthly!$J$2:$J$361,fct_world_monthly!$C$2:$C$361,C1987,fct_world_monthly!$F$2:$F$361,F1987)</f>
        <v>35179679</v>
      </c>
      <c r="W1987" s="11">
        <f>IF(V1987&gt;0,Q1987/V1987,"")</f>
        <v>3.1486557907478348E-2</v>
      </c>
      <c r="X1987" s="1" t="s">
        <v>232</v>
      </c>
      <c r="Y1987" s="1" t="s">
        <v>166</v>
      </c>
      <c r="Z1987" s="19">
        <f>IF(U1987="","",SUMIFS(Unit_Value_Review_QC!$K$10:$K$53,Unit_Value_Review_QC!$I$10:$I$53,"PARTNER|"&amp;F1987&amp;"|"&amp;I1987))</f>
        <v>17.070169468034248</v>
      </c>
      <c r="AA1987" s="20">
        <f>IFERROR(U1987/Z1987,"")</f>
        <v>1.2213019826277556</v>
      </c>
      <c r="AB1987" s="4" t="str">
        <f>IF(OR(N1987&lt;&gt;"REPORTED",U1987=""),"NOT_APPLICABLE",IF(OR(AA1987&lt;Unit_Value_Review_QC!$I$6,AA1987&gt;Unit_Value_Review_QC!$I$5),"REVIEW","WITHIN_BAND"))</f>
        <v>WITHIN_BAND</v>
      </c>
    </row>
    <row r="1988" spans="1:28">
      <c r="A1988" s="1" t="s">
        <v>2374</v>
      </c>
      <c r="B1988" s="6">
        <v>44958</v>
      </c>
      <c r="C1988" s="1">
        <v>202302</v>
      </c>
      <c r="D1988" s="1">
        <v>2023</v>
      </c>
      <c r="E1988" s="1">
        <v>2</v>
      </c>
      <c r="F1988" s="4" t="s">
        <v>271</v>
      </c>
      <c r="G1988" s="4" t="s">
        <v>273</v>
      </c>
      <c r="H1988" s="1">
        <v>676</v>
      </c>
      <c r="I1988" s="4" t="s">
        <v>316</v>
      </c>
      <c r="J1988" s="1" t="s">
        <v>317</v>
      </c>
      <c r="K1988" s="1" t="s">
        <v>383</v>
      </c>
      <c r="L1988" s="1">
        <v>3</v>
      </c>
      <c r="M1988" s="1">
        <v>1</v>
      </c>
      <c r="N1988" s="1" t="s">
        <v>384</v>
      </c>
      <c r="O1988" s="1" t="s">
        <v>385</v>
      </c>
      <c r="P1988" s="1">
        <v>0</v>
      </c>
      <c r="Q1988" s="8">
        <v>1326442</v>
      </c>
      <c r="R1988" s="8">
        <v>55027</v>
      </c>
      <c r="S1988" s="8">
        <v>113076</v>
      </c>
      <c r="T1988" s="8" t="s">
        <v>386</v>
      </c>
      <c r="U1988" s="9">
        <f>IF(R1988&gt;0,Q1988/R1988,"")</f>
        <v>24.105293764879061</v>
      </c>
      <c r="V1988" s="10">
        <f>SUMIFS(fct_world_monthly!$J$2:$J$361,fct_world_monthly!$C$2:$C$361,C1988,fct_world_monthly!$F$2:$F$361,F1988)</f>
        <v>35179679</v>
      </c>
      <c r="W1988" s="11">
        <f>IF(V1988&gt;0,Q1988/V1988,"")</f>
        <v>3.7704778375038613E-2</v>
      </c>
      <c r="X1988" s="1" t="s">
        <v>232</v>
      </c>
      <c r="Y1988" s="1" t="s">
        <v>166</v>
      </c>
      <c r="Z1988" s="19">
        <f>IF(U1988="","",SUMIFS(Unit_Value_Review_QC!$K$10:$K$53,Unit_Value_Review_QC!$I$10:$I$53,"PARTNER|"&amp;F1988&amp;"|"&amp;I1988))</f>
        <v>29.259592038236608</v>
      </c>
      <c r="AA1988" s="20">
        <f>IFERROR(U1988/Z1988,"")</f>
        <v>0.82384244227937697</v>
      </c>
      <c r="AB1988" s="4" t="str">
        <f>IF(OR(N1988&lt;&gt;"REPORTED",U1988=""),"NOT_APPLICABLE",IF(OR(AA1988&lt;Unit_Value_Review_QC!$I$6,AA1988&gt;Unit_Value_Review_QC!$I$5),"REVIEW","WITHIN_BAND"))</f>
        <v>WITHIN_BAND</v>
      </c>
    </row>
    <row r="1989" spans="1:28">
      <c r="A1989" s="1" t="s">
        <v>2375</v>
      </c>
      <c r="B1989" s="6">
        <v>44958</v>
      </c>
      <c r="C1989" s="1">
        <v>202302</v>
      </c>
      <c r="D1989" s="1">
        <v>2023</v>
      </c>
      <c r="E1989" s="1">
        <v>2</v>
      </c>
      <c r="F1989" s="4" t="s">
        <v>271</v>
      </c>
      <c r="G1989" s="4" t="s">
        <v>273</v>
      </c>
      <c r="H1989" s="1">
        <v>690</v>
      </c>
      <c r="I1989" s="4" t="s">
        <v>319</v>
      </c>
      <c r="J1989" s="1" t="s">
        <v>320</v>
      </c>
      <c r="K1989" s="1" t="s">
        <v>383</v>
      </c>
      <c r="L1989" s="1">
        <v>3</v>
      </c>
      <c r="M1989" s="1">
        <v>1</v>
      </c>
      <c r="N1989" s="1" t="s">
        <v>384</v>
      </c>
      <c r="O1989" s="1" t="s">
        <v>385</v>
      </c>
      <c r="P1989" s="1">
        <v>0</v>
      </c>
      <c r="Q1989" s="8">
        <v>910816</v>
      </c>
      <c r="R1989" s="8">
        <v>36408</v>
      </c>
      <c r="S1989" s="8">
        <v>85989</v>
      </c>
      <c r="T1989" s="8" t="s">
        <v>386</v>
      </c>
      <c r="U1989" s="9">
        <f>IF(R1989&gt;0,Q1989/R1989,"")</f>
        <v>25.016919358382772</v>
      </c>
      <c r="V1989" s="10">
        <f>SUMIFS(fct_world_monthly!$J$2:$J$361,fct_world_monthly!$C$2:$C$361,C1989,fct_world_monthly!$F$2:$F$361,F1989)</f>
        <v>35179679</v>
      </c>
      <c r="W1989" s="11">
        <f>IF(V1989&gt;0,Q1989/V1989,"")</f>
        <v>2.5890401103432468E-2</v>
      </c>
      <c r="X1989" s="1" t="s">
        <v>232</v>
      </c>
      <c r="Y1989" s="1" t="s">
        <v>166</v>
      </c>
      <c r="Z1989" s="19">
        <f>IF(U1989="","",SUMIFS(Unit_Value_Review_QC!$K$10:$K$53,Unit_Value_Review_QC!$I$10:$I$53,"PARTNER|"&amp;F1989&amp;"|"&amp;I1989))</f>
        <v>24.149636282520802</v>
      </c>
      <c r="AA1989" s="20">
        <f>IFERROR(U1989/Z1989,"")</f>
        <v>1.0359128835613023</v>
      </c>
      <c r="AB1989" s="4" t="str">
        <f>IF(OR(N1989&lt;&gt;"REPORTED",U1989=""),"NOT_APPLICABLE",IF(OR(AA1989&lt;Unit_Value_Review_QC!$I$6,AA1989&gt;Unit_Value_Review_QC!$I$5),"REVIEW","WITHIN_BAND"))</f>
        <v>WITHIN_BAND</v>
      </c>
    </row>
    <row r="1990" spans="1:28">
      <c r="A1990" s="1" t="s">
        <v>2376</v>
      </c>
      <c r="B1990" s="6">
        <v>44958</v>
      </c>
      <c r="C1990" s="1">
        <v>202302</v>
      </c>
      <c r="D1990" s="1">
        <v>2023</v>
      </c>
      <c r="E1990" s="1">
        <v>2</v>
      </c>
      <c r="F1990" s="4" t="s">
        <v>271</v>
      </c>
      <c r="G1990" s="4" t="s">
        <v>273</v>
      </c>
      <c r="H1990" s="1">
        <v>696</v>
      </c>
      <c r="I1990" s="4" t="s">
        <v>322</v>
      </c>
      <c r="J1990" s="1" t="s">
        <v>323</v>
      </c>
      <c r="K1990" s="1" t="s">
        <v>383</v>
      </c>
      <c r="L1990" s="1">
        <v>3</v>
      </c>
      <c r="M1990" s="1">
        <v>1</v>
      </c>
      <c r="N1990" s="1" t="s">
        <v>384</v>
      </c>
      <c r="O1990" s="1" t="s">
        <v>385</v>
      </c>
      <c r="P1990" s="1">
        <v>0</v>
      </c>
      <c r="Q1990" s="8">
        <v>160224</v>
      </c>
      <c r="R1990" s="8">
        <v>6488</v>
      </c>
      <c r="S1990" s="8">
        <v>15219</v>
      </c>
      <c r="T1990" s="8" t="s">
        <v>386</v>
      </c>
      <c r="U1990" s="9">
        <f>IF(R1990&gt;0,Q1990/R1990,"")</f>
        <v>24.695437731196055</v>
      </c>
      <c r="V1990" s="10">
        <f>SUMIFS(fct_world_monthly!$J$2:$J$361,fct_world_monthly!$C$2:$C$361,C1990,fct_world_monthly!$F$2:$F$361,F1990)</f>
        <v>35179679</v>
      </c>
      <c r="W1990" s="11">
        <f>IF(V1990&gt;0,Q1990/V1990,"")</f>
        <v>4.5544474695178427E-3</v>
      </c>
      <c r="X1990" s="1" t="s">
        <v>232</v>
      </c>
      <c r="Y1990" s="1" t="s">
        <v>166</v>
      </c>
      <c r="Z1990" s="19">
        <f>IF(U1990="","",SUMIFS(Unit_Value_Review_QC!$K$10:$K$53,Unit_Value_Review_QC!$I$10:$I$53,"PARTNER|"&amp;F1990&amp;"|"&amp;I1990))</f>
        <v>19.130986055641273</v>
      </c>
      <c r="AA1990" s="20">
        <f>IFERROR(U1990/Z1990,"")</f>
        <v>1.2908606832586111</v>
      </c>
      <c r="AB1990" s="4" t="str">
        <f>IF(OR(N1990&lt;&gt;"REPORTED",U1990=""),"NOT_APPLICABLE",IF(OR(AA1990&lt;Unit_Value_Review_QC!$I$6,AA1990&gt;Unit_Value_Review_QC!$I$5),"REVIEW","WITHIN_BAND"))</f>
        <v>WITHIN_BAND</v>
      </c>
    </row>
    <row r="1991" spans="1:28">
      <c r="A1991" s="1" t="s">
        <v>2377</v>
      </c>
      <c r="B1991" s="6">
        <v>44958</v>
      </c>
      <c r="C1991" s="1">
        <v>202302</v>
      </c>
      <c r="D1991" s="1">
        <v>2023</v>
      </c>
      <c r="E1991" s="1">
        <v>2</v>
      </c>
      <c r="F1991" s="4" t="s">
        <v>271</v>
      </c>
      <c r="G1991" s="4" t="s">
        <v>273</v>
      </c>
      <c r="H1991" s="1">
        <v>720</v>
      </c>
      <c r="I1991" s="4" t="s">
        <v>325</v>
      </c>
      <c r="J1991" s="1" t="s">
        <v>326</v>
      </c>
      <c r="K1991" s="1" t="s">
        <v>383</v>
      </c>
      <c r="L1991" s="1">
        <v>3</v>
      </c>
      <c r="M1991" s="1">
        <v>1</v>
      </c>
      <c r="N1991" s="1" t="s">
        <v>384</v>
      </c>
      <c r="O1991" s="1" t="s">
        <v>385</v>
      </c>
      <c r="P1991" s="1">
        <v>0</v>
      </c>
      <c r="Q1991" s="8">
        <v>9191075</v>
      </c>
      <c r="R1991" s="8">
        <v>278095</v>
      </c>
      <c r="S1991" s="8">
        <v>784439</v>
      </c>
      <c r="T1991" s="8" t="s">
        <v>386</v>
      </c>
      <c r="U1991" s="9">
        <f>IF(R1991&gt;0,Q1991/R1991,"")</f>
        <v>33.050126755245508</v>
      </c>
      <c r="V1991" s="10">
        <f>SUMIFS(fct_world_monthly!$J$2:$J$361,fct_world_monthly!$C$2:$C$361,C1991,fct_world_monthly!$F$2:$F$361,F1991)</f>
        <v>35179679</v>
      </c>
      <c r="W1991" s="11">
        <f>IF(V1991&gt;0,Q1991/V1991,"")</f>
        <v>0.26126091144833924</v>
      </c>
      <c r="X1991" s="1" t="s">
        <v>232</v>
      </c>
      <c r="Y1991" s="1" t="s">
        <v>166</v>
      </c>
      <c r="Z1991" s="19">
        <f>IF(U1991="","",SUMIFS(Unit_Value_Review_QC!$K$10:$K$53,Unit_Value_Review_QC!$I$10:$I$53,"PARTNER|"&amp;F1991&amp;"|"&amp;I1991))</f>
        <v>27.635683246354834</v>
      </c>
      <c r="AA1991" s="20">
        <f>IFERROR(U1991/Z1991,"")</f>
        <v>1.1959221872904062</v>
      </c>
      <c r="AB1991" s="4" t="str">
        <f>IF(OR(N1991&lt;&gt;"REPORTED",U1991=""),"NOT_APPLICABLE",IF(OR(AA1991&lt;Unit_Value_Review_QC!$I$6,AA1991&gt;Unit_Value_Review_QC!$I$5),"REVIEW","WITHIN_BAND"))</f>
        <v>WITHIN_BAND</v>
      </c>
    </row>
    <row r="1992" spans="1:28">
      <c r="A1992" s="1" t="s">
        <v>2378</v>
      </c>
      <c r="B1992" s="6">
        <v>44958</v>
      </c>
      <c r="C1992" s="1">
        <v>202302</v>
      </c>
      <c r="D1992" s="1">
        <v>2023</v>
      </c>
      <c r="E1992" s="1">
        <v>2</v>
      </c>
      <c r="F1992" s="4" t="s">
        <v>278</v>
      </c>
      <c r="G1992" s="4" t="s">
        <v>279</v>
      </c>
      <c r="H1992" s="1">
        <v>52</v>
      </c>
      <c r="I1992" s="4" t="s">
        <v>296</v>
      </c>
      <c r="J1992" s="1" t="s">
        <v>297</v>
      </c>
      <c r="K1992" s="1" t="s">
        <v>383</v>
      </c>
      <c r="L1992" s="1">
        <v>3</v>
      </c>
      <c r="M1992" s="1">
        <v>1</v>
      </c>
      <c r="N1992" s="1" t="s">
        <v>384</v>
      </c>
      <c r="O1992" s="1" t="s">
        <v>385</v>
      </c>
      <c r="P1992" s="1">
        <v>0</v>
      </c>
      <c r="Q1992" s="8">
        <v>1896632</v>
      </c>
      <c r="R1992" s="8">
        <v>56942</v>
      </c>
      <c r="S1992" s="8">
        <v>188721</v>
      </c>
      <c r="T1992" s="8" t="s">
        <v>386</v>
      </c>
      <c r="U1992" s="9">
        <f>IF(R1992&gt;0,Q1992/R1992,"")</f>
        <v>33.308138105440626</v>
      </c>
      <c r="V1992" s="10">
        <f>SUMIFS(fct_world_monthly!$J$2:$J$361,fct_world_monthly!$C$2:$C$361,C1992,fct_world_monthly!$F$2:$F$361,F1992)</f>
        <v>26602523</v>
      </c>
      <c r="W1992" s="11">
        <f>IF(V1992&gt;0,Q1992/V1992,"")</f>
        <v>7.1295192565005952E-2</v>
      </c>
      <c r="X1992" s="1" t="s">
        <v>232</v>
      </c>
      <c r="Y1992" s="1" t="s">
        <v>166</v>
      </c>
      <c r="Z1992" s="19">
        <f>IF(U1992="","",SUMIFS(Unit_Value_Review_QC!$K$10:$K$53,Unit_Value_Review_QC!$I$10:$I$53,"PARTNER|"&amp;F1992&amp;"|"&amp;I1992))</f>
        <v>35.036766549381447</v>
      </c>
      <c r="AA1992" s="20">
        <f>IFERROR(U1992/Z1992,"")</f>
        <v>0.95066244365031627</v>
      </c>
      <c r="AB1992" s="4" t="str">
        <f>IF(OR(N1992&lt;&gt;"REPORTED",U1992=""),"NOT_APPLICABLE",IF(OR(AA1992&lt;Unit_Value_Review_QC!$I$6,AA1992&gt;Unit_Value_Review_QC!$I$5),"REVIEW","WITHIN_BAND"))</f>
        <v>WITHIN_BAND</v>
      </c>
    </row>
    <row r="1993" spans="1:28">
      <c r="A1993" s="1" t="s">
        <v>2379</v>
      </c>
      <c r="B1993" s="6">
        <v>44958</v>
      </c>
      <c r="C1993" s="1">
        <v>202302</v>
      </c>
      <c r="D1993" s="1">
        <v>2023</v>
      </c>
      <c r="E1993" s="1">
        <v>2</v>
      </c>
      <c r="F1993" s="4" t="s">
        <v>278</v>
      </c>
      <c r="G1993" s="4" t="s">
        <v>279</v>
      </c>
      <c r="H1993" s="1">
        <v>204</v>
      </c>
      <c r="I1993" s="4" t="s">
        <v>301</v>
      </c>
      <c r="J1993" s="1" t="s">
        <v>302</v>
      </c>
      <c r="K1993" s="1" t="s">
        <v>383</v>
      </c>
      <c r="L1993" s="1">
        <v>3</v>
      </c>
      <c r="M1993" s="1">
        <v>1</v>
      </c>
      <c r="N1993" s="1" t="s">
        <v>384</v>
      </c>
      <c r="O1993" s="1" t="s">
        <v>385</v>
      </c>
      <c r="P1993" s="1">
        <v>0</v>
      </c>
      <c r="Q1993" s="8">
        <v>71030</v>
      </c>
      <c r="R1993" s="8">
        <v>1481</v>
      </c>
      <c r="S1993" s="8">
        <v>5483</v>
      </c>
      <c r="T1993" s="8" t="s">
        <v>386</v>
      </c>
      <c r="U1993" s="9">
        <f>IF(R1993&gt;0,Q1993/R1993,"")</f>
        <v>47.960837272113437</v>
      </c>
      <c r="V1993" s="10">
        <f>SUMIFS(fct_world_monthly!$J$2:$J$361,fct_world_monthly!$C$2:$C$361,C1993,fct_world_monthly!$F$2:$F$361,F1993)</f>
        <v>26602523</v>
      </c>
      <c r="W1993" s="11">
        <f>IF(V1993&gt;0,Q1993/V1993,"")</f>
        <v>2.6700474988782079E-3</v>
      </c>
      <c r="X1993" s="1" t="s">
        <v>232</v>
      </c>
      <c r="Y1993" s="1" t="s">
        <v>166</v>
      </c>
      <c r="Z1993" s="19">
        <f>IF(U1993="","",SUMIFS(Unit_Value_Review_QC!$K$10:$K$53,Unit_Value_Review_QC!$I$10:$I$53,"PARTNER|"&amp;F1993&amp;"|"&amp;I1993))</f>
        <v>33.195880622110131</v>
      </c>
      <c r="AA1993" s="20">
        <f>IFERROR(U1993/Z1993,"")</f>
        <v>1.4447827975429306</v>
      </c>
      <c r="AB1993" s="4" t="str">
        <f>IF(OR(N1993&lt;&gt;"REPORTED",U1993=""),"NOT_APPLICABLE",IF(OR(AA1993&lt;Unit_Value_Review_QC!$I$6,AA1993&gt;Unit_Value_Review_QC!$I$5),"REVIEW","WITHIN_BAND"))</f>
        <v>WITHIN_BAND</v>
      </c>
    </row>
    <row r="1994" spans="1:28">
      <c r="A1994" s="1" t="s">
        <v>2380</v>
      </c>
      <c r="B1994" s="6">
        <v>44958</v>
      </c>
      <c r="C1994" s="1">
        <v>202302</v>
      </c>
      <c r="D1994" s="1">
        <v>2023</v>
      </c>
      <c r="E1994" s="1">
        <v>2</v>
      </c>
      <c r="F1994" s="4" t="s">
        <v>278</v>
      </c>
      <c r="G1994" s="4" t="s">
        <v>279</v>
      </c>
      <c r="H1994" s="1">
        <v>662</v>
      </c>
      <c r="I1994" s="4" t="s">
        <v>304</v>
      </c>
      <c r="J1994" s="1" t="s">
        <v>305</v>
      </c>
      <c r="K1994" s="1" t="s">
        <v>383</v>
      </c>
      <c r="L1994" s="1">
        <v>3</v>
      </c>
      <c r="M1994" s="1">
        <v>1</v>
      </c>
      <c r="N1994" s="1" t="s">
        <v>384</v>
      </c>
      <c r="O1994" s="1" t="s">
        <v>385</v>
      </c>
      <c r="P1994" s="1">
        <v>0</v>
      </c>
      <c r="Q1994" s="8">
        <v>100666</v>
      </c>
      <c r="R1994" s="8">
        <v>6650</v>
      </c>
      <c r="S1994" s="8">
        <v>15960</v>
      </c>
      <c r="T1994" s="8" t="s">
        <v>386</v>
      </c>
      <c r="U1994" s="9">
        <f>IF(R1994&gt;0,Q1994/R1994,"")</f>
        <v>15.137744360902255</v>
      </c>
      <c r="V1994" s="10">
        <f>SUMIFS(fct_world_monthly!$J$2:$J$361,fct_world_monthly!$C$2:$C$361,C1994,fct_world_monthly!$F$2:$F$361,F1994)</f>
        <v>26602523</v>
      </c>
      <c r="W1994" s="11">
        <f>IF(V1994&gt;0,Q1994/V1994,"")</f>
        <v>3.7840771719283919E-3</v>
      </c>
      <c r="X1994" s="1" t="s">
        <v>232</v>
      </c>
      <c r="Y1994" s="1" t="s">
        <v>166</v>
      </c>
      <c r="Z1994" s="19">
        <f>IF(U1994="","",SUMIFS(Unit_Value_Review_QC!$K$10:$K$53,Unit_Value_Review_QC!$I$10:$I$53,"PARTNER|"&amp;F1994&amp;"|"&amp;I1994))</f>
        <v>11.552282298889692</v>
      </c>
      <c r="AA1994" s="20">
        <f>IFERROR(U1994/Z1994,"")</f>
        <v>1.3103682864776571</v>
      </c>
      <c r="AB1994" s="4" t="str">
        <f>IF(OR(N1994&lt;&gt;"REPORTED",U1994=""),"NOT_APPLICABLE",IF(OR(AA1994&lt;Unit_Value_Review_QC!$I$6,AA1994&gt;Unit_Value_Review_QC!$I$5),"REVIEW","WITHIN_BAND"))</f>
        <v>WITHIN_BAND</v>
      </c>
    </row>
    <row r="1995" spans="1:28">
      <c r="A1995" s="1" t="s">
        <v>2381</v>
      </c>
      <c r="B1995" s="6">
        <v>44958</v>
      </c>
      <c r="C1995" s="1">
        <v>202302</v>
      </c>
      <c r="D1995" s="1">
        <v>2023</v>
      </c>
      <c r="E1995" s="1">
        <v>2</v>
      </c>
      <c r="F1995" s="4" t="s">
        <v>278</v>
      </c>
      <c r="G1995" s="4" t="s">
        <v>279</v>
      </c>
      <c r="H1995" s="1">
        <v>664</v>
      </c>
      <c r="I1995" s="4" t="s">
        <v>307</v>
      </c>
      <c r="J1995" s="1" t="s">
        <v>308</v>
      </c>
      <c r="K1995" s="1" t="s">
        <v>383</v>
      </c>
      <c r="L1995" s="1">
        <v>3</v>
      </c>
      <c r="M1995" s="1">
        <v>1</v>
      </c>
      <c r="N1995" s="1" t="s">
        <v>384</v>
      </c>
      <c r="O1995" s="1" t="s">
        <v>385</v>
      </c>
      <c r="P1995" s="1">
        <v>0</v>
      </c>
      <c r="Q1995" s="8">
        <v>3161414</v>
      </c>
      <c r="R1995" s="8">
        <v>119096</v>
      </c>
      <c r="S1995" s="8">
        <v>433595</v>
      </c>
      <c r="T1995" s="8" t="s">
        <v>386</v>
      </c>
      <c r="U1995" s="9">
        <f>IF(R1995&gt;0,Q1995/R1995,"")</f>
        <v>26.545089675555854</v>
      </c>
      <c r="V1995" s="10">
        <f>SUMIFS(fct_world_monthly!$J$2:$J$361,fct_world_monthly!$C$2:$C$361,C1995,fct_world_monthly!$F$2:$F$361,F1995)</f>
        <v>26602523</v>
      </c>
      <c r="W1995" s="11">
        <f>IF(V1995&gt;0,Q1995/V1995,"")</f>
        <v>0.11883887855298537</v>
      </c>
      <c r="X1995" s="1" t="s">
        <v>232</v>
      </c>
      <c r="Y1995" s="1" t="s">
        <v>166</v>
      </c>
      <c r="Z1995" s="19">
        <f>IF(U1995="","",SUMIFS(Unit_Value_Review_QC!$K$10:$K$53,Unit_Value_Review_QC!$I$10:$I$53,"PARTNER|"&amp;F1995&amp;"|"&amp;I1995))</f>
        <v>20.753901094655859</v>
      </c>
      <c r="AA1995" s="20">
        <f>IFERROR(U1995/Z1995,"")</f>
        <v>1.2790409646112859</v>
      </c>
      <c r="AB1995" s="4" t="str">
        <f>IF(OR(N1995&lt;&gt;"REPORTED",U1995=""),"NOT_APPLICABLE",IF(OR(AA1995&lt;Unit_Value_Review_QC!$I$6,AA1995&gt;Unit_Value_Review_QC!$I$5),"REVIEW","WITHIN_BAND"))</f>
        <v>WITHIN_BAND</v>
      </c>
    </row>
    <row r="1996" spans="1:28">
      <c r="A1996" s="1" t="s">
        <v>2382</v>
      </c>
      <c r="B1996" s="6">
        <v>44958</v>
      </c>
      <c r="C1996" s="1">
        <v>202302</v>
      </c>
      <c r="D1996" s="1">
        <v>2023</v>
      </c>
      <c r="E1996" s="1">
        <v>2</v>
      </c>
      <c r="F1996" s="4" t="s">
        <v>278</v>
      </c>
      <c r="G1996" s="4" t="s">
        <v>279</v>
      </c>
      <c r="H1996" s="1">
        <v>666</v>
      </c>
      <c r="I1996" s="4" t="s">
        <v>310</v>
      </c>
      <c r="J1996" s="1" t="s">
        <v>311</v>
      </c>
      <c r="K1996" s="1" t="s">
        <v>383</v>
      </c>
      <c r="L1996" s="1">
        <v>3</v>
      </c>
      <c r="M1996" s="1">
        <v>1</v>
      </c>
      <c r="N1996" s="1" t="s">
        <v>384</v>
      </c>
      <c r="O1996" s="1" t="s">
        <v>385</v>
      </c>
      <c r="P1996" s="1">
        <v>0</v>
      </c>
      <c r="Q1996" s="8">
        <v>6519280</v>
      </c>
      <c r="R1996" s="8">
        <v>349947</v>
      </c>
      <c r="S1996" s="8">
        <v>1218559</v>
      </c>
      <c r="T1996" s="8" t="s">
        <v>386</v>
      </c>
      <c r="U1996" s="9">
        <f>IF(R1996&gt;0,Q1996/R1996,"")</f>
        <v>18.629335299345328</v>
      </c>
      <c r="V1996" s="10">
        <f>SUMIFS(fct_world_monthly!$J$2:$J$361,fct_world_monthly!$C$2:$C$361,C1996,fct_world_monthly!$F$2:$F$361,F1996)</f>
        <v>26602523</v>
      </c>
      <c r="W1996" s="11">
        <f>IF(V1996&gt;0,Q1996/V1996,"")</f>
        <v>0.24506247020254432</v>
      </c>
      <c r="X1996" s="1" t="s">
        <v>232</v>
      </c>
      <c r="Y1996" s="1" t="s">
        <v>166</v>
      </c>
      <c r="Z1996" s="19">
        <f>IF(U1996="","",SUMIFS(Unit_Value_Review_QC!$K$10:$K$53,Unit_Value_Review_QC!$I$10:$I$53,"PARTNER|"&amp;F1996&amp;"|"&amp;I1996))</f>
        <v>16.653214733323903</v>
      </c>
      <c r="AA1996" s="20">
        <f>IFERROR(U1996/Z1996,"")</f>
        <v>1.1186630087743425</v>
      </c>
      <c r="AB1996" s="4" t="str">
        <f>IF(OR(N1996&lt;&gt;"REPORTED",U1996=""),"NOT_APPLICABLE",IF(OR(AA1996&lt;Unit_Value_Review_QC!$I$6,AA1996&gt;Unit_Value_Review_QC!$I$5),"REVIEW","WITHIN_BAND"))</f>
        <v>WITHIN_BAND</v>
      </c>
    </row>
    <row r="1997" spans="1:28">
      <c r="A1997" s="1" t="s">
        <v>2383</v>
      </c>
      <c r="B1997" s="6">
        <v>44958</v>
      </c>
      <c r="C1997" s="1">
        <v>202302</v>
      </c>
      <c r="D1997" s="1">
        <v>2023</v>
      </c>
      <c r="E1997" s="1">
        <v>2</v>
      </c>
      <c r="F1997" s="4" t="s">
        <v>278</v>
      </c>
      <c r="G1997" s="4" t="s">
        <v>279</v>
      </c>
      <c r="H1997" s="1">
        <v>669</v>
      </c>
      <c r="I1997" s="4" t="s">
        <v>313</v>
      </c>
      <c r="J1997" s="1" t="s">
        <v>314</v>
      </c>
      <c r="K1997" s="1" t="s">
        <v>383</v>
      </c>
      <c r="L1997" s="1">
        <v>3</v>
      </c>
      <c r="M1997" s="1">
        <v>1</v>
      </c>
      <c r="N1997" s="1" t="s">
        <v>384</v>
      </c>
      <c r="O1997" s="1" t="s">
        <v>385</v>
      </c>
      <c r="P1997" s="1">
        <v>0</v>
      </c>
      <c r="Q1997" s="8">
        <v>254329</v>
      </c>
      <c r="R1997" s="8">
        <v>11860</v>
      </c>
      <c r="S1997" s="8">
        <v>34501</v>
      </c>
      <c r="T1997" s="8" t="s">
        <v>386</v>
      </c>
      <c r="U1997" s="9">
        <f>IF(R1997&gt;0,Q1997/R1997,"")</f>
        <v>21.444266441821249</v>
      </c>
      <c r="V1997" s="10">
        <f>SUMIFS(fct_world_monthly!$J$2:$J$361,fct_world_monthly!$C$2:$C$361,C1997,fct_world_monthly!$F$2:$F$361,F1997)</f>
        <v>26602523</v>
      </c>
      <c r="W1997" s="11">
        <f>IF(V1997&gt;0,Q1997/V1997,"")</f>
        <v>9.5603338074362349E-3</v>
      </c>
      <c r="X1997" s="1" t="s">
        <v>232</v>
      </c>
      <c r="Y1997" s="1" t="s">
        <v>166</v>
      </c>
      <c r="Z1997" s="19">
        <f>IF(U1997="","",SUMIFS(Unit_Value_Review_QC!$K$10:$K$53,Unit_Value_Review_QC!$I$10:$I$53,"PARTNER|"&amp;F1997&amp;"|"&amp;I1997))</f>
        <v>20.668787815742178</v>
      </c>
      <c r="AA1997" s="20">
        <f>IFERROR(U1997/Z1997,"")</f>
        <v>1.0375193084854466</v>
      </c>
      <c r="AB1997" s="4" t="str">
        <f>IF(OR(N1997&lt;&gt;"REPORTED",U1997=""),"NOT_APPLICABLE",IF(OR(AA1997&lt;Unit_Value_Review_QC!$I$6,AA1997&gt;Unit_Value_Review_QC!$I$5),"REVIEW","WITHIN_BAND"))</f>
        <v>WITHIN_BAND</v>
      </c>
    </row>
    <row r="1998" spans="1:28">
      <c r="A1998" s="1" t="s">
        <v>2384</v>
      </c>
      <c r="B1998" s="6">
        <v>44958</v>
      </c>
      <c r="C1998" s="1">
        <v>202302</v>
      </c>
      <c r="D1998" s="1">
        <v>2023</v>
      </c>
      <c r="E1998" s="1">
        <v>2</v>
      </c>
      <c r="F1998" s="4" t="s">
        <v>278</v>
      </c>
      <c r="G1998" s="4" t="s">
        <v>279</v>
      </c>
      <c r="H1998" s="1">
        <v>676</v>
      </c>
      <c r="I1998" s="4" t="s">
        <v>316</v>
      </c>
      <c r="J1998" s="1" t="s">
        <v>317</v>
      </c>
      <c r="K1998" s="1" t="s">
        <v>383</v>
      </c>
      <c r="L1998" s="1">
        <v>3</v>
      </c>
      <c r="M1998" s="1">
        <v>0</v>
      </c>
      <c r="N1998" s="1" t="s">
        <v>998</v>
      </c>
      <c r="O1998" s="1"/>
      <c r="P1998" s="1">
        <v>0</v>
      </c>
      <c r="Q1998" s="8">
        <v>0</v>
      </c>
      <c r="R1998" s="8">
        <v>0</v>
      </c>
      <c r="S1998" s="8">
        <v>0</v>
      </c>
      <c r="T1998" s="8" t="s">
        <v>999</v>
      </c>
      <c r="U1998" s="9" t="str">
        <f>IF(R1998&gt;0,Q1998/R1998,"")</f>
        <v/>
      </c>
      <c r="V1998" s="10">
        <f>SUMIFS(fct_world_monthly!$J$2:$J$361,fct_world_monthly!$C$2:$C$361,C1998,fct_world_monthly!$F$2:$F$361,F1998)</f>
        <v>26602523</v>
      </c>
      <c r="W1998" s="11">
        <f>IF(V1998&gt;0,Q1998/V1998,"")</f>
        <v>0</v>
      </c>
      <c r="X1998" s="1" t="s">
        <v>232</v>
      </c>
      <c r="Y1998" s="1" t="s">
        <v>166</v>
      </c>
      <c r="Z1998" s="19" t="str">
        <f>IF(U1998="","",SUMIFS(Unit_Value_Review_QC!$K$10:$K$53,Unit_Value_Review_QC!$I$10:$I$53,"PARTNER|"&amp;F1998&amp;"|"&amp;I1998))</f>
        <v/>
      </c>
      <c r="AA1998" s="20" t="str">
        <f>IFERROR(U1998/Z1998,"")</f>
        <v/>
      </c>
      <c r="AB1998" s="4" t="str">
        <f>IF(OR(N1998&lt;&gt;"REPORTED",U1998=""),"NOT_APPLICABLE",IF(OR(AA1998&lt;Unit_Value_Review_QC!$I$6,AA1998&gt;Unit_Value_Review_QC!$I$5),"REVIEW","WITHIN_BAND"))</f>
        <v>NOT_APPLICABLE</v>
      </c>
    </row>
    <row r="1999" spans="1:28">
      <c r="A1999" s="1" t="s">
        <v>2385</v>
      </c>
      <c r="B1999" s="6">
        <v>44958</v>
      </c>
      <c r="C1999" s="1">
        <v>202302</v>
      </c>
      <c r="D1999" s="1">
        <v>2023</v>
      </c>
      <c r="E1999" s="1">
        <v>2</v>
      </c>
      <c r="F1999" s="4" t="s">
        <v>278</v>
      </c>
      <c r="G1999" s="4" t="s">
        <v>279</v>
      </c>
      <c r="H1999" s="1">
        <v>690</v>
      </c>
      <c r="I1999" s="4" t="s">
        <v>319</v>
      </c>
      <c r="J1999" s="1" t="s">
        <v>320</v>
      </c>
      <c r="K1999" s="1" t="s">
        <v>383</v>
      </c>
      <c r="L1999" s="1">
        <v>3</v>
      </c>
      <c r="M1999" s="1">
        <v>1</v>
      </c>
      <c r="N1999" s="1" t="s">
        <v>384</v>
      </c>
      <c r="O1999" s="1" t="s">
        <v>385</v>
      </c>
      <c r="P1999" s="1">
        <v>0</v>
      </c>
      <c r="Q1999" s="8">
        <v>1672686</v>
      </c>
      <c r="R1999" s="8">
        <v>55547</v>
      </c>
      <c r="S1999" s="8">
        <v>166804</v>
      </c>
      <c r="T1999" s="8" t="s">
        <v>386</v>
      </c>
      <c r="U1999" s="9">
        <f>IF(R1999&gt;0,Q1999/R1999,"")</f>
        <v>30.112985399751562</v>
      </c>
      <c r="V1999" s="10">
        <f>SUMIFS(fct_world_monthly!$J$2:$J$361,fct_world_monthly!$C$2:$C$361,C1999,fct_world_monthly!$F$2:$F$361,F1999)</f>
        <v>26602523</v>
      </c>
      <c r="W1999" s="11">
        <f>IF(V1999&gt;0,Q1999/V1999,"")</f>
        <v>6.2876968474005271E-2</v>
      </c>
      <c r="X1999" s="1" t="s">
        <v>232</v>
      </c>
      <c r="Y1999" s="1" t="s">
        <v>166</v>
      </c>
      <c r="Z1999" s="19">
        <f>IF(U1999="","",SUMIFS(Unit_Value_Review_QC!$K$10:$K$53,Unit_Value_Review_QC!$I$10:$I$53,"PARTNER|"&amp;F1999&amp;"|"&amp;I1999))</f>
        <v>28.158453665195097</v>
      </c>
      <c r="AA1999" s="20">
        <f>IFERROR(U1999/Z1999,"")</f>
        <v>1.0694118987425911</v>
      </c>
      <c r="AB1999" s="4" t="str">
        <f>IF(OR(N1999&lt;&gt;"REPORTED",U1999=""),"NOT_APPLICABLE",IF(OR(AA1999&lt;Unit_Value_Review_QC!$I$6,AA1999&gt;Unit_Value_Review_QC!$I$5),"REVIEW","WITHIN_BAND"))</f>
        <v>WITHIN_BAND</v>
      </c>
    </row>
    <row r="2000" spans="1:28">
      <c r="A2000" s="1" t="s">
        <v>2386</v>
      </c>
      <c r="B2000" s="6">
        <v>44958</v>
      </c>
      <c r="C2000" s="1">
        <v>202302</v>
      </c>
      <c r="D2000" s="1">
        <v>2023</v>
      </c>
      <c r="E2000" s="1">
        <v>2</v>
      </c>
      <c r="F2000" s="4" t="s">
        <v>278</v>
      </c>
      <c r="G2000" s="4" t="s">
        <v>279</v>
      </c>
      <c r="H2000" s="1">
        <v>696</v>
      </c>
      <c r="I2000" s="4" t="s">
        <v>322</v>
      </c>
      <c r="J2000" s="1" t="s">
        <v>323</v>
      </c>
      <c r="K2000" s="1" t="s">
        <v>383</v>
      </c>
      <c r="L2000" s="1">
        <v>3</v>
      </c>
      <c r="M2000" s="1">
        <v>1</v>
      </c>
      <c r="N2000" s="1" t="s">
        <v>384</v>
      </c>
      <c r="O2000" s="1" t="s">
        <v>385</v>
      </c>
      <c r="P2000" s="1">
        <v>0</v>
      </c>
      <c r="Q2000" s="8">
        <v>785508</v>
      </c>
      <c r="R2000" s="8">
        <v>26755</v>
      </c>
      <c r="S2000" s="8">
        <v>85177</v>
      </c>
      <c r="T2000" s="8" t="s">
        <v>386</v>
      </c>
      <c r="U2000" s="9">
        <f>IF(R2000&gt;0,Q2000/R2000,"")</f>
        <v>29.359297327602317</v>
      </c>
      <c r="V2000" s="10">
        <f>SUMIFS(fct_world_monthly!$J$2:$J$361,fct_world_monthly!$C$2:$C$361,C2000,fct_world_monthly!$F$2:$F$361,F2000)</f>
        <v>26602523</v>
      </c>
      <c r="W2000" s="11">
        <f>IF(V2000&gt;0,Q2000/V2000,"")</f>
        <v>2.9527575260436763E-2</v>
      </c>
      <c r="X2000" s="1" t="s">
        <v>232</v>
      </c>
      <c r="Y2000" s="1" t="s">
        <v>166</v>
      </c>
      <c r="Z2000" s="19">
        <f>IF(U2000="","",SUMIFS(Unit_Value_Review_QC!$K$10:$K$53,Unit_Value_Review_QC!$I$10:$I$53,"PARTNER|"&amp;F2000&amp;"|"&amp;I2000))</f>
        <v>25.266638688646662</v>
      </c>
      <c r="AA2000" s="20">
        <f>IFERROR(U2000/Z2000,"")</f>
        <v>1.1619787534617596</v>
      </c>
      <c r="AB2000" s="4" t="str">
        <f>IF(OR(N2000&lt;&gt;"REPORTED",U2000=""),"NOT_APPLICABLE",IF(OR(AA2000&lt;Unit_Value_Review_QC!$I$6,AA2000&gt;Unit_Value_Review_QC!$I$5),"REVIEW","WITHIN_BAND"))</f>
        <v>WITHIN_BAND</v>
      </c>
    </row>
    <row r="2001" spans="1:28">
      <c r="A2001" s="1" t="s">
        <v>2387</v>
      </c>
      <c r="B2001" s="6">
        <v>44958</v>
      </c>
      <c r="C2001" s="1">
        <v>202302</v>
      </c>
      <c r="D2001" s="1">
        <v>2023</v>
      </c>
      <c r="E2001" s="1">
        <v>2</v>
      </c>
      <c r="F2001" s="4" t="s">
        <v>278</v>
      </c>
      <c r="G2001" s="4" t="s">
        <v>279</v>
      </c>
      <c r="H2001" s="1">
        <v>720</v>
      </c>
      <c r="I2001" s="4" t="s">
        <v>325</v>
      </c>
      <c r="J2001" s="1" t="s">
        <v>326</v>
      </c>
      <c r="K2001" s="1" t="s">
        <v>383</v>
      </c>
      <c r="L2001" s="1">
        <v>3</v>
      </c>
      <c r="M2001" s="1">
        <v>1</v>
      </c>
      <c r="N2001" s="1" t="s">
        <v>384</v>
      </c>
      <c r="O2001" s="1" t="s">
        <v>385</v>
      </c>
      <c r="P2001" s="1">
        <v>0</v>
      </c>
      <c r="Q2001" s="8">
        <v>2313735</v>
      </c>
      <c r="R2001" s="8">
        <v>72386</v>
      </c>
      <c r="S2001" s="8">
        <v>225227</v>
      </c>
      <c r="T2001" s="8" t="s">
        <v>386</v>
      </c>
      <c r="U2001" s="9">
        <f>IF(R2001&gt;0,Q2001/R2001,"")</f>
        <v>31.963846600171305</v>
      </c>
      <c r="V2001" s="10">
        <f>SUMIFS(fct_world_monthly!$J$2:$J$361,fct_world_monthly!$C$2:$C$361,C2001,fct_world_monthly!$F$2:$F$361,F2001)</f>
        <v>26602523</v>
      </c>
      <c r="W2001" s="11">
        <f>IF(V2001&gt;0,Q2001/V2001,"")</f>
        <v>8.6974269320244546E-2</v>
      </c>
      <c r="X2001" s="1" t="s">
        <v>232</v>
      </c>
      <c r="Y2001" s="1" t="s">
        <v>166</v>
      </c>
      <c r="Z2001" s="19">
        <f>IF(U2001="","",SUMIFS(Unit_Value_Review_QC!$K$10:$K$53,Unit_Value_Review_QC!$I$10:$I$53,"PARTNER|"&amp;F2001&amp;"|"&amp;I2001))</f>
        <v>23.211497613909994</v>
      </c>
      <c r="AA2001" s="20">
        <f>IFERROR(U2001/Z2001,"")</f>
        <v>1.37706955112695</v>
      </c>
      <c r="AB2001" s="4" t="str">
        <f>IF(OR(N2001&lt;&gt;"REPORTED",U2001=""),"NOT_APPLICABLE",IF(OR(AA2001&lt;Unit_Value_Review_QC!$I$6,AA2001&gt;Unit_Value_Review_QC!$I$5),"REVIEW","WITHIN_BAND"))</f>
        <v>WITHIN_BAND</v>
      </c>
    </row>
    <row r="2002" spans="1:28">
      <c r="A2002" s="1" t="s">
        <v>2388</v>
      </c>
      <c r="B2002" s="6">
        <v>44986</v>
      </c>
      <c r="C2002" s="1">
        <v>202303</v>
      </c>
      <c r="D2002" s="1">
        <v>2023</v>
      </c>
      <c r="E2002" s="1">
        <v>3</v>
      </c>
      <c r="F2002" s="4" t="s">
        <v>256</v>
      </c>
      <c r="G2002" s="4" t="s">
        <v>258</v>
      </c>
      <c r="H2002" s="1">
        <v>52</v>
      </c>
      <c r="I2002" s="4" t="s">
        <v>296</v>
      </c>
      <c r="J2002" s="1" t="s">
        <v>297</v>
      </c>
      <c r="K2002" s="1" t="s">
        <v>383</v>
      </c>
      <c r="L2002" s="1">
        <v>3</v>
      </c>
      <c r="M2002" s="1">
        <v>1</v>
      </c>
      <c r="N2002" s="1" t="s">
        <v>384</v>
      </c>
      <c r="O2002" s="1" t="s">
        <v>385</v>
      </c>
      <c r="P2002" s="1">
        <v>0</v>
      </c>
      <c r="Q2002" s="8">
        <v>12627271</v>
      </c>
      <c r="R2002" s="8">
        <v>567365</v>
      </c>
      <c r="S2002" s="8">
        <v>3587595</v>
      </c>
      <c r="T2002" s="8" t="s">
        <v>386</v>
      </c>
      <c r="U2002" s="9">
        <f>IF(R2002&gt;0,Q2002/R2002,"")</f>
        <v>22.255992174349846</v>
      </c>
      <c r="V2002" s="10">
        <f>SUMIFS(fct_world_monthly!$J$2:$J$361,fct_world_monthly!$C$2:$C$361,C2002,fct_world_monthly!$F$2:$F$361,F2002)</f>
        <v>145408697</v>
      </c>
      <c r="W2002" s="11">
        <f>IF(V2002&gt;0,Q2002/V2002,"")</f>
        <v>8.6839860754683751E-2</v>
      </c>
      <c r="X2002" s="1" t="s">
        <v>232</v>
      </c>
      <c r="Y2002" s="1" t="s">
        <v>166</v>
      </c>
      <c r="Z2002" s="19">
        <f>IF(U2002="","",SUMIFS(Unit_Value_Review_QC!$K$10:$K$53,Unit_Value_Review_QC!$I$10:$I$53,"PARTNER|"&amp;F2002&amp;"|"&amp;I2002))</f>
        <v>20.461444760337919</v>
      </c>
      <c r="AA2002" s="20">
        <f>IFERROR(U2002/Z2002,"")</f>
        <v>1.0877038466751108</v>
      </c>
      <c r="AB2002" s="4" t="str">
        <f>IF(OR(N2002&lt;&gt;"REPORTED",U2002=""),"NOT_APPLICABLE",IF(OR(AA2002&lt;Unit_Value_Review_QC!$I$6,AA2002&gt;Unit_Value_Review_QC!$I$5),"REVIEW","WITHIN_BAND"))</f>
        <v>WITHIN_BAND</v>
      </c>
    </row>
    <row r="2003" spans="1:28">
      <c r="A2003" s="1" t="s">
        <v>2389</v>
      </c>
      <c r="B2003" s="6">
        <v>44986</v>
      </c>
      <c r="C2003" s="1">
        <v>202303</v>
      </c>
      <c r="D2003" s="1">
        <v>2023</v>
      </c>
      <c r="E2003" s="1">
        <v>3</v>
      </c>
      <c r="F2003" s="4" t="s">
        <v>256</v>
      </c>
      <c r="G2003" s="4" t="s">
        <v>258</v>
      </c>
      <c r="H2003" s="1">
        <v>204</v>
      </c>
      <c r="I2003" s="4" t="s">
        <v>301</v>
      </c>
      <c r="J2003" s="1" t="s">
        <v>302</v>
      </c>
      <c r="K2003" s="1" t="s">
        <v>383</v>
      </c>
      <c r="L2003" s="1">
        <v>3</v>
      </c>
      <c r="M2003" s="1">
        <v>1</v>
      </c>
      <c r="N2003" s="1" t="s">
        <v>384</v>
      </c>
      <c r="O2003" s="1" t="s">
        <v>385</v>
      </c>
      <c r="P2003" s="1">
        <v>0</v>
      </c>
      <c r="Q2003" s="8">
        <v>1815241</v>
      </c>
      <c r="R2003" s="8">
        <v>202854</v>
      </c>
      <c r="S2003" s="8">
        <v>1313086</v>
      </c>
      <c r="T2003" s="8" t="s">
        <v>386</v>
      </c>
      <c r="U2003" s="9">
        <f>IF(R2003&gt;0,Q2003/R2003,"")</f>
        <v>8.9485097656442569</v>
      </c>
      <c r="V2003" s="10">
        <f>SUMIFS(fct_world_monthly!$J$2:$J$361,fct_world_monthly!$C$2:$C$361,C2003,fct_world_monthly!$F$2:$F$361,F2003)</f>
        <v>145408697</v>
      </c>
      <c r="W2003" s="11">
        <f>IF(V2003&gt;0,Q2003/V2003,"")</f>
        <v>1.2483716843979422E-2</v>
      </c>
      <c r="X2003" s="1" t="s">
        <v>232</v>
      </c>
      <c r="Y2003" s="1" t="s">
        <v>166</v>
      </c>
      <c r="Z2003" s="19">
        <f>IF(U2003="","",SUMIFS(Unit_Value_Review_QC!$K$10:$K$53,Unit_Value_Review_QC!$I$10:$I$53,"PARTNER|"&amp;F2003&amp;"|"&amp;I2003))</f>
        <v>7.8392981154747989</v>
      </c>
      <c r="AA2003" s="20">
        <f>IFERROR(U2003/Z2003,"")</f>
        <v>1.1414937452091369</v>
      </c>
      <c r="AB2003" s="4" t="str">
        <f>IF(OR(N2003&lt;&gt;"REPORTED",U2003=""),"NOT_APPLICABLE",IF(OR(AA2003&lt;Unit_Value_Review_QC!$I$6,AA2003&gt;Unit_Value_Review_QC!$I$5),"REVIEW","WITHIN_BAND"))</f>
        <v>WITHIN_BAND</v>
      </c>
    </row>
    <row r="2004" spans="1:28">
      <c r="A2004" s="1" t="s">
        <v>2390</v>
      </c>
      <c r="B2004" s="6">
        <v>44986</v>
      </c>
      <c r="C2004" s="1">
        <v>202303</v>
      </c>
      <c r="D2004" s="1">
        <v>2023</v>
      </c>
      <c r="E2004" s="1">
        <v>3</v>
      </c>
      <c r="F2004" s="4" t="s">
        <v>256</v>
      </c>
      <c r="G2004" s="4" t="s">
        <v>258</v>
      </c>
      <c r="H2004" s="1">
        <v>662</v>
      </c>
      <c r="I2004" s="4" t="s">
        <v>304</v>
      </c>
      <c r="J2004" s="1" t="s">
        <v>305</v>
      </c>
      <c r="K2004" s="1" t="s">
        <v>383</v>
      </c>
      <c r="L2004" s="1">
        <v>3</v>
      </c>
      <c r="M2004" s="1">
        <v>1</v>
      </c>
      <c r="N2004" s="1" t="s">
        <v>384</v>
      </c>
      <c r="O2004" s="1" t="s">
        <v>385</v>
      </c>
      <c r="P2004" s="1">
        <v>0</v>
      </c>
      <c r="Q2004" s="8">
        <v>5913968</v>
      </c>
      <c r="R2004" s="8">
        <v>558688</v>
      </c>
      <c r="S2004" s="8">
        <v>2376289</v>
      </c>
      <c r="T2004" s="8" t="s">
        <v>386</v>
      </c>
      <c r="U2004" s="9">
        <f>IF(R2004&gt;0,Q2004/R2004,"")</f>
        <v>10.585457357236955</v>
      </c>
      <c r="V2004" s="10">
        <f>SUMIFS(fct_world_monthly!$J$2:$J$361,fct_world_monthly!$C$2:$C$361,C2004,fct_world_monthly!$F$2:$F$361,F2004)</f>
        <v>145408697</v>
      </c>
      <c r="W2004" s="11">
        <f>IF(V2004&gt;0,Q2004/V2004,"")</f>
        <v>4.0671349939955789E-2</v>
      </c>
      <c r="X2004" s="1" t="s">
        <v>232</v>
      </c>
      <c r="Y2004" s="1" t="s">
        <v>166</v>
      </c>
      <c r="Z2004" s="19">
        <f>IF(U2004="","",SUMIFS(Unit_Value_Review_QC!$K$10:$K$53,Unit_Value_Review_QC!$I$10:$I$53,"PARTNER|"&amp;F2004&amp;"|"&amp;I2004))</f>
        <v>10.235891461787936</v>
      </c>
      <c r="AA2004" s="20">
        <f>IFERROR(U2004/Z2004,"")</f>
        <v>1.0341509966917877</v>
      </c>
      <c r="AB2004" s="4" t="str">
        <f>IF(OR(N2004&lt;&gt;"REPORTED",U2004=""),"NOT_APPLICABLE",IF(OR(AA2004&lt;Unit_Value_Review_QC!$I$6,AA2004&gt;Unit_Value_Review_QC!$I$5),"REVIEW","WITHIN_BAND"))</f>
        <v>WITHIN_BAND</v>
      </c>
    </row>
    <row r="2005" spans="1:28">
      <c r="A2005" s="1" t="s">
        <v>2391</v>
      </c>
      <c r="B2005" s="6">
        <v>44986</v>
      </c>
      <c r="C2005" s="1">
        <v>202303</v>
      </c>
      <c r="D2005" s="1">
        <v>2023</v>
      </c>
      <c r="E2005" s="1">
        <v>3</v>
      </c>
      <c r="F2005" s="4" t="s">
        <v>256</v>
      </c>
      <c r="G2005" s="4" t="s">
        <v>258</v>
      </c>
      <c r="H2005" s="1">
        <v>664</v>
      </c>
      <c r="I2005" s="4" t="s">
        <v>307</v>
      </c>
      <c r="J2005" s="1" t="s">
        <v>308</v>
      </c>
      <c r="K2005" s="1" t="s">
        <v>383</v>
      </c>
      <c r="L2005" s="1">
        <v>3</v>
      </c>
      <c r="M2005" s="1">
        <v>1</v>
      </c>
      <c r="N2005" s="1" t="s">
        <v>384</v>
      </c>
      <c r="O2005" s="1" t="s">
        <v>385</v>
      </c>
      <c r="P2005" s="1">
        <v>0</v>
      </c>
      <c r="Q2005" s="8">
        <v>10337200</v>
      </c>
      <c r="R2005" s="8">
        <v>604009</v>
      </c>
      <c r="S2005" s="8">
        <v>4194403</v>
      </c>
      <c r="T2005" s="8" t="s">
        <v>386</v>
      </c>
      <c r="U2005" s="9">
        <f>IF(R2005&gt;0,Q2005/R2005,"")</f>
        <v>17.114314521803482</v>
      </c>
      <c r="V2005" s="10">
        <f>SUMIFS(fct_world_monthly!$J$2:$J$361,fct_world_monthly!$C$2:$C$361,C2005,fct_world_monthly!$F$2:$F$361,F2005)</f>
        <v>145408697</v>
      </c>
      <c r="W2005" s="11">
        <f>IF(V2005&gt;0,Q2005/V2005,"")</f>
        <v>7.1090658353124503E-2</v>
      </c>
      <c r="X2005" s="1" t="s">
        <v>232</v>
      </c>
      <c r="Y2005" s="1" t="s">
        <v>166</v>
      </c>
      <c r="Z2005" s="19">
        <f>IF(U2005="","",SUMIFS(Unit_Value_Review_QC!$K$10:$K$53,Unit_Value_Review_QC!$I$10:$I$53,"PARTNER|"&amp;F2005&amp;"|"&amp;I2005))</f>
        <v>13.594059812928137</v>
      </c>
      <c r="AA2005" s="20">
        <f>IFERROR(U2005/Z2005,"")</f>
        <v>1.2589553641309961</v>
      </c>
      <c r="AB2005" s="4" t="str">
        <f>IF(OR(N2005&lt;&gt;"REPORTED",U2005=""),"NOT_APPLICABLE",IF(OR(AA2005&lt;Unit_Value_Review_QC!$I$6,AA2005&gt;Unit_Value_Review_QC!$I$5),"REVIEW","WITHIN_BAND"))</f>
        <v>WITHIN_BAND</v>
      </c>
    </row>
    <row r="2006" spans="1:28">
      <c r="A2006" s="1" t="s">
        <v>2392</v>
      </c>
      <c r="B2006" s="6">
        <v>44986</v>
      </c>
      <c r="C2006" s="1">
        <v>202303</v>
      </c>
      <c r="D2006" s="1">
        <v>2023</v>
      </c>
      <c r="E2006" s="1">
        <v>3</v>
      </c>
      <c r="F2006" s="4" t="s">
        <v>256</v>
      </c>
      <c r="G2006" s="4" t="s">
        <v>258</v>
      </c>
      <c r="H2006" s="1">
        <v>666</v>
      </c>
      <c r="I2006" s="4" t="s">
        <v>310</v>
      </c>
      <c r="J2006" s="1" t="s">
        <v>311</v>
      </c>
      <c r="K2006" s="1" t="s">
        <v>383</v>
      </c>
      <c r="L2006" s="1">
        <v>3</v>
      </c>
      <c r="M2006" s="1">
        <v>1</v>
      </c>
      <c r="N2006" s="1" t="s">
        <v>384</v>
      </c>
      <c r="O2006" s="1" t="s">
        <v>385</v>
      </c>
      <c r="P2006" s="1">
        <v>0</v>
      </c>
      <c r="Q2006" s="8">
        <v>56410404</v>
      </c>
      <c r="R2006" s="8">
        <v>4416646</v>
      </c>
      <c r="S2006" s="8">
        <v>28997672</v>
      </c>
      <c r="T2006" s="8" t="s">
        <v>386</v>
      </c>
      <c r="U2006" s="9">
        <f>IF(R2006&gt;0,Q2006/R2006,"")</f>
        <v>12.772226707777802</v>
      </c>
      <c r="V2006" s="10">
        <f>SUMIFS(fct_world_monthly!$J$2:$J$361,fct_world_monthly!$C$2:$C$361,C2006,fct_world_monthly!$F$2:$F$361,F2006)</f>
        <v>145408697</v>
      </c>
      <c r="W2006" s="11">
        <f>IF(V2006&gt;0,Q2006/V2006,"")</f>
        <v>0.38794381054112603</v>
      </c>
      <c r="X2006" s="1" t="s">
        <v>232</v>
      </c>
      <c r="Y2006" s="1" t="s">
        <v>166</v>
      </c>
      <c r="Z2006" s="19">
        <f>IF(U2006="","",SUMIFS(Unit_Value_Review_QC!$K$10:$K$53,Unit_Value_Review_QC!$I$10:$I$53,"PARTNER|"&amp;F2006&amp;"|"&amp;I2006))</f>
        <v>10.323147527272614</v>
      </c>
      <c r="AA2006" s="20">
        <f>IFERROR(U2006/Z2006,"")</f>
        <v>1.2372415170891429</v>
      </c>
      <c r="AB2006" s="4" t="str">
        <f>IF(OR(N2006&lt;&gt;"REPORTED",U2006=""),"NOT_APPLICABLE",IF(OR(AA2006&lt;Unit_Value_Review_QC!$I$6,AA2006&gt;Unit_Value_Review_QC!$I$5),"REVIEW","WITHIN_BAND"))</f>
        <v>WITHIN_BAND</v>
      </c>
    </row>
    <row r="2007" spans="1:28">
      <c r="A2007" s="1" t="s">
        <v>2393</v>
      </c>
      <c r="B2007" s="6">
        <v>44986</v>
      </c>
      <c r="C2007" s="1">
        <v>202303</v>
      </c>
      <c r="D2007" s="1">
        <v>2023</v>
      </c>
      <c r="E2007" s="1">
        <v>3</v>
      </c>
      <c r="F2007" s="4" t="s">
        <v>256</v>
      </c>
      <c r="G2007" s="4" t="s">
        <v>258</v>
      </c>
      <c r="H2007" s="1">
        <v>669</v>
      </c>
      <c r="I2007" s="4" t="s">
        <v>313</v>
      </c>
      <c r="J2007" s="1" t="s">
        <v>314</v>
      </c>
      <c r="K2007" s="1" t="s">
        <v>383</v>
      </c>
      <c r="L2007" s="1">
        <v>3</v>
      </c>
      <c r="M2007" s="1">
        <v>1</v>
      </c>
      <c r="N2007" s="1" t="s">
        <v>384</v>
      </c>
      <c r="O2007" s="1" t="s">
        <v>385</v>
      </c>
      <c r="P2007" s="1">
        <v>0</v>
      </c>
      <c r="Q2007" s="8">
        <v>2107021</v>
      </c>
      <c r="R2007" s="8">
        <v>104363</v>
      </c>
      <c r="S2007" s="8">
        <v>738917</v>
      </c>
      <c r="T2007" s="8" t="s">
        <v>386</v>
      </c>
      <c r="U2007" s="9">
        <f>IF(R2007&gt;0,Q2007/R2007,"")</f>
        <v>20.189348715540948</v>
      </c>
      <c r="V2007" s="10">
        <f>SUMIFS(fct_world_monthly!$J$2:$J$361,fct_world_monthly!$C$2:$C$361,C2007,fct_world_monthly!$F$2:$F$361,F2007)</f>
        <v>145408697</v>
      </c>
      <c r="W2007" s="11">
        <f>IF(V2007&gt;0,Q2007/V2007,"")</f>
        <v>1.4490336846908132E-2</v>
      </c>
      <c r="X2007" s="1" t="s">
        <v>232</v>
      </c>
      <c r="Y2007" s="1" t="s">
        <v>166</v>
      </c>
      <c r="Z2007" s="19">
        <f>IF(U2007="","",SUMIFS(Unit_Value_Review_QC!$K$10:$K$53,Unit_Value_Review_QC!$I$10:$I$53,"PARTNER|"&amp;F2007&amp;"|"&amp;I2007))</f>
        <v>13.552232139720488</v>
      </c>
      <c r="AA2007" s="20">
        <f>IFERROR(U2007/Z2007,"")</f>
        <v>1.489743424359417</v>
      </c>
      <c r="AB2007" s="4" t="str">
        <f>IF(OR(N2007&lt;&gt;"REPORTED",U2007=""),"NOT_APPLICABLE",IF(OR(AA2007&lt;Unit_Value_Review_QC!$I$6,AA2007&gt;Unit_Value_Review_QC!$I$5),"REVIEW","WITHIN_BAND"))</f>
        <v>WITHIN_BAND</v>
      </c>
    </row>
    <row r="2008" spans="1:28">
      <c r="A2008" s="1" t="s">
        <v>2394</v>
      </c>
      <c r="B2008" s="6">
        <v>44986</v>
      </c>
      <c r="C2008" s="1">
        <v>202303</v>
      </c>
      <c r="D2008" s="1">
        <v>2023</v>
      </c>
      <c r="E2008" s="1">
        <v>3</v>
      </c>
      <c r="F2008" s="4" t="s">
        <v>256</v>
      </c>
      <c r="G2008" s="4" t="s">
        <v>258</v>
      </c>
      <c r="H2008" s="1">
        <v>676</v>
      </c>
      <c r="I2008" s="4" t="s">
        <v>316</v>
      </c>
      <c r="J2008" s="1" t="s">
        <v>317</v>
      </c>
      <c r="K2008" s="1" t="s">
        <v>383</v>
      </c>
      <c r="L2008" s="1">
        <v>3</v>
      </c>
      <c r="M2008" s="1">
        <v>1</v>
      </c>
      <c r="N2008" s="1" t="s">
        <v>384</v>
      </c>
      <c r="O2008" s="1" t="s">
        <v>385</v>
      </c>
      <c r="P2008" s="1">
        <v>0</v>
      </c>
      <c r="Q2008" s="8">
        <v>423024</v>
      </c>
      <c r="R2008" s="8">
        <v>12811</v>
      </c>
      <c r="S2008" s="8">
        <v>123602</v>
      </c>
      <c r="T2008" s="8" t="s">
        <v>386</v>
      </c>
      <c r="U2008" s="9">
        <f>IF(R2008&gt;0,Q2008/R2008,"")</f>
        <v>33.020373116852703</v>
      </c>
      <c r="V2008" s="10">
        <f>SUMIFS(fct_world_monthly!$J$2:$J$361,fct_world_monthly!$C$2:$C$361,C2008,fct_world_monthly!$F$2:$F$361,F2008)</f>
        <v>145408697</v>
      </c>
      <c r="W2008" s="11">
        <f>IF(V2008&gt;0,Q2008/V2008,"")</f>
        <v>2.909207005685499E-3</v>
      </c>
      <c r="X2008" s="1" t="s">
        <v>232</v>
      </c>
      <c r="Y2008" s="1" t="s">
        <v>166</v>
      </c>
      <c r="Z2008" s="19">
        <f>IF(U2008="","",SUMIFS(Unit_Value_Review_QC!$K$10:$K$53,Unit_Value_Review_QC!$I$10:$I$53,"PARTNER|"&amp;F2008&amp;"|"&amp;I2008))</f>
        <v>16.294942108470444</v>
      </c>
      <c r="AA2008" s="20">
        <f>IFERROR(U2008/Z2008,"")</f>
        <v>2.0264185596393154</v>
      </c>
      <c r="AB2008" s="4" t="str">
        <f>IF(OR(N2008&lt;&gt;"REPORTED",U2008=""),"NOT_APPLICABLE",IF(OR(AA2008&lt;Unit_Value_Review_QC!$I$6,AA2008&gt;Unit_Value_Review_QC!$I$5),"REVIEW","WITHIN_BAND"))</f>
        <v>WITHIN_BAND</v>
      </c>
    </row>
    <row r="2009" spans="1:28">
      <c r="A2009" s="1" t="s">
        <v>2395</v>
      </c>
      <c r="B2009" s="6">
        <v>44986</v>
      </c>
      <c r="C2009" s="1">
        <v>202303</v>
      </c>
      <c r="D2009" s="1">
        <v>2023</v>
      </c>
      <c r="E2009" s="1">
        <v>3</v>
      </c>
      <c r="F2009" s="4" t="s">
        <v>256</v>
      </c>
      <c r="G2009" s="4" t="s">
        <v>258</v>
      </c>
      <c r="H2009" s="1">
        <v>690</v>
      </c>
      <c r="I2009" s="4" t="s">
        <v>319</v>
      </c>
      <c r="J2009" s="1" t="s">
        <v>320</v>
      </c>
      <c r="K2009" s="1" t="s">
        <v>383</v>
      </c>
      <c r="L2009" s="1">
        <v>3</v>
      </c>
      <c r="M2009" s="1">
        <v>1</v>
      </c>
      <c r="N2009" s="1" t="s">
        <v>384</v>
      </c>
      <c r="O2009" s="1" t="s">
        <v>385</v>
      </c>
      <c r="P2009" s="1">
        <v>0</v>
      </c>
      <c r="Q2009" s="8">
        <v>3083489</v>
      </c>
      <c r="R2009" s="8">
        <v>145428</v>
      </c>
      <c r="S2009" s="8">
        <v>740267</v>
      </c>
      <c r="T2009" s="8" t="s">
        <v>386</v>
      </c>
      <c r="U2009" s="9">
        <f>IF(R2009&gt;0,Q2009/R2009,"")</f>
        <v>21.202856396292322</v>
      </c>
      <c r="V2009" s="10">
        <f>SUMIFS(fct_world_monthly!$J$2:$J$361,fct_world_monthly!$C$2:$C$361,C2009,fct_world_monthly!$F$2:$F$361,F2009)</f>
        <v>145408697</v>
      </c>
      <c r="W2009" s="11">
        <f>IF(V2009&gt;0,Q2009/V2009,"")</f>
        <v>2.1205671074818862E-2</v>
      </c>
      <c r="X2009" s="1" t="s">
        <v>232</v>
      </c>
      <c r="Y2009" s="1" t="s">
        <v>166</v>
      </c>
      <c r="Z2009" s="19">
        <f>IF(U2009="","",SUMIFS(Unit_Value_Review_QC!$K$10:$K$53,Unit_Value_Review_QC!$I$10:$I$53,"PARTNER|"&amp;F2009&amp;"|"&amp;I2009))</f>
        <v>21.029827109089425</v>
      </c>
      <c r="AA2009" s="20">
        <f>IFERROR(U2009/Z2009,"")</f>
        <v>1.0082278036003498</v>
      </c>
      <c r="AB2009" s="4" t="str">
        <f>IF(OR(N2009&lt;&gt;"REPORTED",U2009=""),"NOT_APPLICABLE",IF(OR(AA2009&lt;Unit_Value_Review_QC!$I$6,AA2009&gt;Unit_Value_Review_QC!$I$5),"REVIEW","WITHIN_BAND"))</f>
        <v>WITHIN_BAND</v>
      </c>
    </row>
    <row r="2010" spans="1:28">
      <c r="A2010" s="1" t="s">
        <v>2396</v>
      </c>
      <c r="B2010" s="6">
        <v>44986</v>
      </c>
      <c r="C2010" s="1">
        <v>202303</v>
      </c>
      <c r="D2010" s="1">
        <v>2023</v>
      </c>
      <c r="E2010" s="1">
        <v>3</v>
      </c>
      <c r="F2010" s="4" t="s">
        <v>256</v>
      </c>
      <c r="G2010" s="4" t="s">
        <v>258</v>
      </c>
      <c r="H2010" s="1">
        <v>696</v>
      </c>
      <c r="I2010" s="4" t="s">
        <v>322</v>
      </c>
      <c r="J2010" s="1" t="s">
        <v>323</v>
      </c>
      <c r="K2010" s="1" t="s">
        <v>383</v>
      </c>
      <c r="L2010" s="1">
        <v>3</v>
      </c>
      <c r="M2010" s="1">
        <v>1</v>
      </c>
      <c r="N2010" s="1" t="s">
        <v>384</v>
      </c>
      <c r="O2010" s="1" t="s">
        <v>385</v>
      </c>
      <c r="P2010" s="1">
        <v>0</v>
      </c>
      <c r="Q2010" s="8">
        <v>2109393</v>
      </c>
      <c r="R2010" s="8">
        <v>95077</v>
      </c>
      <c r="S2010" s="8">
        <v>452887</v>
      </c>
      <c r="T2010" s="8" t="s">
        <v>386</v>
      </c>
      <c r="U2010" s="9">
        <f>IF(R2010&gt;0,Q2010/R2010,"")</f>
        <v>22.186154380133996</v>
      </c>
      <c r="V2010" s="10">
        <f>SUMIFS(fct_world_monthly!$J$2:$J$361,fct_world_monthly!$C$2:$C$361,C2010,fct_world_monthly!$F$2:$F$361,F2010)</f>
        <v>145408697</v>
      </c>
      <c r="W2010" s="11">
        <f>IF(V2010&gt;0,Q2010/V2010,"")</f>
        <v>1.4506649488785392E-2</v>
      </c>
      <c r="X2010" s="1" t="s">
        <v>232</v>
      </c>
      <c r="Y2010" s="1" t="s">
        <v>166</v>
      </c>
      <c r="Z2010" s="19">
        <f>IF(U2010="","",SUMIFS(Unit_Value_Review_QC!$K$10:$K$53,Unit_Value_Review_QC!$I$10:$I$53,"PARTNER|"&amp;F2010&amp;"|"&amp;I2010))</f>
        <v>18.09118149032647</v>
      </c>
      <c r="AA2010" s="20">
        <f>IFERROR(U2010/Z2010,"")</f>
        <v>1.2263518771284865</v>
      </c>
      <c r="AB2010" s="4" t="str">
        <f>IF(OR(N2010&lt;&gt;"REPORTED",U2010=""),"NOT_APPLICABLE",IF(OR(AA2010&lt;Unit_Value_Review_QC!$I$6,AA2010&gt;Unit_Value_Review_QC!$I$5),"REVIEW","WITHIN_BAND"))</f>
        <v>WITHIN_BAND</v>
      </c>
    </row>
    <row r="2011" spans="1:28">
      <c r="A2011" s="1" t="s">
        <v>2397</v>
      </c>
      <c r="B2011" s="6">
        <v>44986</v>
      </c>
      <c r="C2011" s="1">
        <v>202303</v>
      </c>
      <c r="D2011" s="1">
        <v>2023</v>
      </c>
      <c r="E2011" s="1">
        <v>3</v>
      </c>
      <c r="F2011" s="4" t="s">
        <v>256</v>
      </c>
      <c r="G2011" s="4" t="s">
        <v>258</v>
      </c>
      <c r="H2011" s="1">
        <v>720</v>
      </c>
      <c r="I2011" s="4" t="s">
        <v>325</v>
      </c>
      <c r="J2011" s="1" t="s">
        <v>326</v>
      </c>
      <c r="K2011" s="1" t="s">
        <v>383</v>
      </c>
      <c r="L2011" s="1">
        <v>3</v>
      </c>
      <c r="M2011" s="1">
        <v>1</v>
      </c>
      <c r="N2011" s="1" t="s">
        <v>384</v>
      </c>
      <c r="O2011" s="1" t="s">
        <v>385</v>
      </c>
      <c r="P2011" s="1">
        <v>0</v>
      </c>
      <c r="Q2011" s="8">
        <v>5656088</v>
      </c>
      <c r="R2011" s="8">
        <v>212768</v>
      </c>
      <c r="S2011" s="8">
        <v>1106605</v>
      </c>
      <c r="T2011" s="8" t="s">
        <v>386</v>
      </c>
      <c r="U2011" s="9">
        <f>IF(R2011&gt;0,Q2011/R2011,"")</f>
        <v>26.583358399759362</v>
      </c>
      <c r="V2011" s="10">
        <f>SUMIFS(fct_world_monthly!$J$2:$J$361,fct_world_monthly!$C$2:$C$361,C2011,fct_world_monthly!$F$2:$F$361,F2011)</f>
        <v>145408697</v>
      </c>
      <c r="W2011" s="11">
        <f>IF(V2011&gt;0,Q2011/V2011,"")</f>
        <v>3.8897865923384213E-2</v>
      </c>
      <c r="X2011" s="1" t="s">
        <v>232</v>
      </c>
      <c r="Y2011" s="1" t="s">
        <v>166</v>
      </c>
      <c r="Z2011" s="19">
        <f>IF(U2011="","",SUMIFS(Unit_Value_Review_QC!$K$10:$K$53,Unit_Value_Review_QC!$I$10:$I$53,"PARTNER|"&amp;F2011&amp;"|"&amp;I2011))</f>
        <v>18.213915185849537</v>
      </c>
      <c r="AA2011" s="20">
        <f>IFERROR(U2011/Z2011,"")</f>
        <v>1.4595081907712011</v>
      </c>
      <c r="AB2011" s="4" t="str">
        <f>IF(OR(N2011&lt;&gt;"REPORTED",U2011=""),"NOT_APPLICABLE",IF(OR(AA2011&lt;Unit_Value_Review_QC!$I$6,AA2011&gt;Unit_Value_Review_QC!$I$5),"REVIEW","WITHIN_BAND"))</f>
        <v>WITHIN_BAND</v>
      </c>
    </row>
    <row r="2012" spans="1:28">
      <c r="A2012" s="1" t="s">
        <v>2398</v>
      </c>
      <c r="B2012" s="6">
        <v>44986</v>
      </c>
      <c r="C2012" s="1">
        <v>202303</v>
      </c>
      <c r="D2012" s="1">
        <v>2023</v>
      </c>
      <c r="E2012" s="1">
        <v>3</v>
      </c>
      <c r="F2012" s="4" t="s">
        <v>265</v>
      </c>
      <c r="G2012" s="4" t="s">
        <v>266</v>
      </c>
      <c r="H2012" s="1">
        <v>52</v>
      </c>
      <c r="I2012" s="4" t="s">
        <v>296</v>
      </c>
      <c r="J2012" s="1" t="s">
        <v>297</v>
      </c>
      <c r="K2012" s="1" t="s">
        <v>383</v>
      </c>
      <c r="L2012" s="1">
        <v>3</v>
      </c>
      <c r="M2012" s="1">
        <v>1</v>
      </c>
      <c r="N2012" s="1" t="s">
        <v>384</v>
      </c>
      <c r="O2012" s="1" t="s">
        <v>385</v>
      </c>
      <c r="P2012" s="1">
        <v>0</v>
      </c>
      <c r="Q2012" s="8">
        <v>2467403</v>
      </c>
      <c r="R2012" s="8">
        <v>125574</v>
      </c>
      <c r="S2012" s="8">
        <v>426767</v>
      </c>
      <c r="T2012" s="8" t="s">
        <v>386</v>
      </c>
      <c r="U2012" s="9">
        <f>IF(R2012&gt;0,Q2012/R2012,"")</f>
        <v>19.648995811234808</v>
      </c>
      <c r="V2012" s="10">
        <f>SUMIFS(fct_world_monthly!$J$2:$J$361,fct_world_monthly!$C$2:$C$361,C2012,fct_world_monthly!$F$2:$F$361,F2012)</f>
        <v>26612469</v>
      </c>
      <c r="W2012" s="11">
        <f>IF(V2012&gt;0,Q2012/V2012,"")</f>
        <v>9.271604975847976E-2</v>
      </c>
      <c r="X2012" s="1" t="s">
        <v>232</v>
      </c>
      <c r="Y2012" s="1" t="s">
        <v>166</v>
      </c>
      <c r="Z2012" s="19">
        <f>IF(U2012="","",SUMIFS(Unit_Value_Review_QC!$K$10:$K$53,Unit_Value_Review_QC!$I$10:$I$53,"PARTNER|"&amp;F2012&amp;"|"&amp;I2012))</f>
        <v>19.213268245879746</v>
      </c>
      <c r="AA2012" s="20">
        <f>IFERROR(U2012/Z2012,"")</f>
        <v>1.0226784719694164</v>
      </c>
      <c r="AB2012" s="4" t="str">
        <f>IF(OR(N2012&lt;&gt;"REPORTED",U2012=""),"NOT_APPLICABLE",IF(OR(AA2012&lt;Unit_Value_Review_QC!$I$6,AA2012&gt;Unit_Value_Review_QC!$I$5),"REVIEW","WITHIN_BAND"))</f>
        <v>WITHIN_BAND</v>
      </c>
    </row>
    <row r="2013" spans="1:28">
      <c r="A2013" s="1" t="s">
        <v>2399</v>
      </c>
      <c r="B2013" s="6">
        <v>44986</v>
      </c>
      <c r="C2013" s="1">
        <v>202303</v>
      </c>
      <c r="D2013" s="1">
        <v>2023</v>
      </c>
      <c r="E2013" s="1">
        <v>3</v>
      </c>
      <c r="F2013" s="4" t="s">
        <v>265</v>
      </c>
      <c r="G2013" s="4" t="s">
        <v>266</v>
      </c>
      <c r="H2013" s="1">
        <v>204</v>
      </c>
      <c r="I2013" s="4" t="s">
        <v>301</v>
      </c>
      <c r="J2013" s="1" t="s">
        <v>302</v>
      </c>
      <c r="K2013" s="1" t="s">
        <v>383</v>
      </c>
      <c r="L2013" s="1">
        <v>3</v>
      </c>
      <c r="M2013" s="1">
        <v>1</v>
      </c>
      <c r="N2013" s="1" t="s">
        <v>384</v>
      </c>
      <c r="O2013" s="1" t="s">
        <v>385</v>
      </c>
      <c r="P2013" s="1">
        <v>0</v>
      </c>
      <c r="Q2013" s="8">
        <v>12449</v>
      </c>
      <c r="R2013" s="8">
        <v>395</v>
      </c>
      <c r="S2013" s="8">
        <v>1106</v>
      </c>
      <c r="T2013" s="8" t="s">
        <v>386</v>
      </c>
      <c r="U2013" s="9">
        <f>IF(R2013&gt;0,Q2013/R2013,"")</f>
        <v>31.516455696202531</v>
      </c>
      <c r="V2013" s="10">
        <f>SUMIFS(fct_world_monthly!$J$2:$J$361,fct_world_monthly!$C$2:$C$361,C2013,fct_world_monthly!$F$2:$F$361,F2013)</f>
        <v>26612469</v>
      </c>
      <c r="W2013" s="11">
        <f>IF(V2013&gt;0,Q2013/V2013,"")</f>
        <v>4.6778823866361292E-4</v>
      </c>
      <c r="X2013" s="1" t="s">
        <v>232</v>
      </c>
      <c r="Y2013" s="1" t="s">
        <v>166</v>
      </c>
      <c r="Z2013" s="19">
        <f>IF(U2013="","",SUMIFS(Unit_Value_Review_QC!$K$10:$K$53,Unit_Value_Review_QC!$I$10:$I$53,"PARTNER|"&amp;F2013&amp;"|"&amp;I2013))</f>
        <v>16.024818561257973</v>
      </c>
      <c r="AA2013" s="20">
        <f>IFERROR(U2013/Z2013,"")</f>
        <v>1.9667277714081302</v>
      </c>
      <c r="AB2013" s="4" t="str">
        <f>IF(OR(N2013&lt;&gt;"REPORTED",U2013=""),"NOT_APPLICABLE",IF(OR(AA2013&lt;Unit_Value_Review_QC!$I$6,AA2013&gt;Unit_Value_Review_QC!$I$5),"REVIEW","WITHIN_BAND"))</f>
        <v>WITHIN_BAND</v>
      </c>
    </row>
    <row r="2014" spans="1:28">
      <c r="A2014" s="1" t="s">
        <v>2400</v>
      </c>
      <c r="B2014" s="6">
        <v>44986</v>
      </c>
      <c r="C2014" s="1">
        <v>202303</v>
      </c>
      <c r="D2014" s="1">
        <v>2023</v>
      </c>
      <c r="E2014" s="1">
        <v>3</v>
      </c>
      <c r="F2014" s="4" t="s">
        <v>265</v>
      </c>
      <c r="G2014" s="4" t="s">
        <v>266</v>
      </c>
      <c r="H2014" s="1">
        <v>662</v>
      </c>
      <c r="I2014" s="4" t="s">
        <v>304</v>
      </c>
      <c r="J2014" s="1" t="s">
        <v>305</v>
      </c>
      <c r="K2014" s="1" t="s">
        <v>383</v>
      </c>
      <c r="L2014" s="1">
        <v>3</v>
      </c>
      <c r="M2014" s="1">
        <v>1</v>
      </c>
      <c r="N2014" s="1" t="s">
        <v>384</v>
      </c>
      <c r="O2014" s="1" t="s">
        <v>385</v>
      </c>
      <c r="P2014" s="1">
        <v>0</v>
      </c>
      <c r="Q2014" s="8">
        <v>393900</v>
      </c>
      <c r="R2014" s="8">
        <v>28832</v>
      </c>
      <c r="S2014" s="8">
        <v>71792</v>
      </c>
      <c r="T2014" s="8" t="s">
        <v>386</v>
      </c>
      <c r="U2014" s="9">
        <f>IF(R2014&gt;0,Q2014/R2014,"")</f>
        <v>13.661903440621531</v>
      </c>
      <c r="V2014" s="10">
        <f>SUMIFS(fct_world_monthly!$J$2:$J$361,fct_world_monthly!$C$2:$C$361,C2014,fct_world_monthly!$F$2:$F$361,F2014)</f>
        <v>26612469</v>
      </c>
      <c r="W2014" s="11">
        <f>IF(V2014&gt;0,Q2014/V2014,"")</f>
        <v>1.4801332413012862E-2</v>
      </c>
      <c r="X2014" s="1" t="s">
        <v>232</v>
      </c>
      <c r="Y2014" s="1" t="s">
        <v>166</v>
      </c>
      <c r="Z2014" s="19">
        <f>IF(U2014="","",SUMIFS(Unit_Value_Review_QC!$K$10:$K$53,Unit_Value_Review_QC!$I$10:$I$53,"PARTNER|"&amp;F2014&amp;"|"&amp;I2014))</f>
        <v>13.24068828999865</v>
      </c>
      <c r="AA2014" s="20">
        <f>IFERROR(U2014/Z2014,"")</f>
        <v>1.0318121793518125</v>
      </c>
      <c r="AB2014" s="4" t="str">
        <f>IF(OR(N2014&lt;&gt;"REPORTED",U2014=""),"NOT_APPLICABLE",IF(OR(AA2014&lt;Unit_Value_Review_QC!$I$6,AA2014&gt;Unit_Value_Review_QC!$I$5),"REVIEW","WITHIN_BAND"))</f>
        <v>WITHIN_BAND</v>
      </c>
    </row>
    <row r="2015" spans="1:28">
      <c r="A2015" s="1" t="s">
        <v>2401</v>
      </c>
      <c r="B2015" s="6">
        <v>44986</v>
      </c>
      <c r="C2015" s="1">
        <v>202303</v>
      </c>
      <c r="D2015" s="1">
        <v>2023</v>
      </c>
      <c r="E2015" s="1">
        <v>3</v>
      </c>
      <c r="F2015" s="4" t="s">
        <v>265</v>
      </c>
      <c r="G2015" s="4" t="s">
        <v>266</v>
      </c>
      <c r="H2015" s="1">
        <v>664</v>
      </c>
      <c r="I2015" s="4" t="s">
        <v>307</v>
      </c>
      <c r="J2015" s="1" t="s">
        <v>308</v>
      </c>
      <c r="K2015" s="1" t="s">
        <v>383</v>
      </c>
      <c r="L2015" s="1">
        <v>3</v>
      </c>
      <c r="M2015" s="1">
        <v>1</v>
      </c>
      <c r="N2015" s="1" t="s">
        <v>384</v>
      </c>
      <c r="O2015" s="1" t="s">
        <v>385</v>
      </c>
      <c r="P2015" s="1">
        <v>0</v>
      </c>
      <c r="Q2015" s="8">
        <v>119896</v>
      </c>
      <c r="R2015" s="8">
        <v>14436</v>
      </c>
      <c r="S2015" s="8">
        <v>34524</v>
      </c>
      <c r="T2015" s="8" t="s">
        <v>386</v>
      </c>
      <c r="U2015" s="9">
        <f>IF(R2015&gt;0,Q2015/R2015,"")</f>
        <v>8.3053477417567194</v>
      </c>
      <c r="V2015" s="10">
        <f>SUMIFS(fct_world_monthly!$J$2:$J$361,fct_world_monthly!$C$2:$C$361,C2015,fct_world_monthly!$F$2:$F$361,F2015)</f>
        <v>26612469</v>
      </c>
      <c r="W2015" s="11">
        <f>IF(V2015&gt;0,Q2015/V2015,"")</f>
        <v>4.5052565397070074E-3</v>
      </c>
      <c r="X2015" s="1" t="s">
        <v>232</v>
      </c>
      <c r="Y2015" s="1" t="s">
        <v>166</v>
      </c>
      <c r="Z2015" s="19">
        <f>IF(U2015="","",SUMIFS(Unit_Value_Review_QC!$K$10:$K$53,Unit_Value_Review_QC!$I$10:$I$53,"PARTNER|"&amp;F2015&amp;"|"&amp;I2015))</f>
        <v>13.033767004833301</v>
      </c>
      <c r="AA2015" s="20">
        <f>IFERROR(U2015/Z2015,"")</f>
        <v>0.6372177543665507</v>
      </c>
      <c r="AB2015" s="4" t="str">
        <f>IF(OR(N2015&lt;&gt;"REPORTED",U2015=""),"NOT_APPLICABLE",IF(OR(AA2015&lt;Unit_Value_Review_QC!$I$6,AA2015&gt;Unit_Value_Review_QC!$I$5),"REVIEW","WITHIN_BAND"))</f>
        <v>WITHIN_BAND</v>
      </c>
    </row>
    <row r="2016" spans="1:28">
      <c r="A2016" s="1" t="s">
        <v>2402</v>
      </c>
      <c r="B2016" s="6">
        <v>44986</v>
      </c>
      <c r="C2016" s="1">
        <v>202303</v>
      </c>
      <c r="D2016" s="1">
        <v>2023</v>
      </c>
      <c r="E2016" s="1">
        <v>3</v>
      </c>
      <c r="F2016" s="4" t="s">
        <v>265</v>
      </c>
      <c r="G2016" s="4" t="s">
        <v>266</v>
      </c>
      <c r="H2016" s="1">
        <v>666</v>
      </c>
      <c r="I2016" s="4" t="s">
        <v>310</v>
      </c>
      <c r="J2016" s="1" t="s">
        <v>311</v>
      </c>
      <c r="K2016" s="1" t="s">
        <v>383</v>
      </c>
      <c r="L2016" s="1">
        <v>3</v>
      </c>
      <c r="M2016" s="1">
        <v>1</v>
      </c>
      <c r="N2016" s="1" t="s">
        <v>384</v>
      </c>
      <c r="O2016" s="1" t="s">
        <v>385</v>
      </c>
      <c r="P2016" s="1">
        <v>0</v>
      </c>
      <c r="Q2016" s="8">
        <v>7424753</v>
      </c>
      <c r="R2016" s="8">
        <v>531153</v>
      </c>
      <c r="S2016" s="8">
        <v>1803839</v>
      </c>
      <c r="T2016" s="8" t="s">
        <v>386</v>
      </c>
      <c r="U2016" s="9">
        <f>IF(R2016&gt;0,Q2016/R2016,"")</f>
        <v>13.978557967290028</v>
      </c>
      <c r="V2016" s="10">
        <f>SUMIFS(fct_world_monthly!$J$2:$J$361,fct_world_monthly!$C$2:$C$361,C2016,fct_world_monthly!$F$2:$F$361,F2016)</f>
        <v>26612469</v>
      </c>
      <c r="W2016" s="11">
        <f>IF(V2016&gt;0,Q2016/V2016,"")</f>
        <v>0.27899527097617288</v>
      </c>
      <c r="X2016" s="1" t="s">
        <v>232</v>
      </c>
      <c r="Y2016" s="1" t="s">
        <v>166</v>
      </c>
      <c r="Z2016" s="19">
        <f>IF(U2016="","",SUMIFS(Unit_Value_Review_QC!$K$10:$K$53,Unit_Value_Review_QC!$I$10:$I$53,"PARTNER|"&amp;F2016&amp;"|"&amp;I2016))</f>
        <v>12.503788450831344</v>
      </c>
      <c r="AA2016" s="20">
        <f>IFERROR(U2016/Z2016,"")</f>
        <v>1.1179458147630954</v>
      </c>
      <c r="AB2016" s="4" t="str">
        <f>IF(OR(N2016&lt;&gt;"REPORTED",U2016=""),"NOT_APPLICABLE",IF(OR(AA2016&lt;Unit_Value_Review_QC!$I$6,AA2016&gt;Unit_Value_Review_QC!$I$5),"REVIEW","WITHIN_BAND"))</f>
        <v>WITHIN_BAND</v>
      </c>
    </row>
    <row r="2017" spans="1:28">
      <c r="A2017" s="1" t="s">
        <v>2403</v>
      </c>
      <c r="B2017" s="6">
        <v>44986</v>
      </c>
      <c r="C2017" s="1">
        <v>202303</v>
      </c>
      <c r="D2017" s="1">
        <v>2023</v>
      </c>
      <c r="E2017" s="1">
        <v>3</v>
      </c>
      <c r="F2017" s="4" t="s">
        <v>265</v>
      </c>
      <c r="G2017" s="4" t="s">
        <v>266</v>
      </c>
      <c r="H2017" s="1">
        <v>669</v>
      </c>
      <c r="I2017" s="4" t="s">
        <v>313</v>
      </c>
      <c r="J2017" s="1" t="s">
        <v>314</v>
      </c>
      <c r="K2017" s="1" t="s">
        <v>383</v>
      </c>
      <c r="L2017" s="1">
        <v>3</v>
      </c>
      <c r="M2017" s="1">
        <v>1</v>
      </c>
      <c r="N2017" s="1" t="s">
        <v>384</v>
      </c>
      <c r="O2017" s="1" t="s">
        <v>385</v>
      </c>
      <c r="P2017" s="1">
        <v>0</v>
      </c>
      <c r="Q2017" s="8">
        <v>73615</v>
      </c>
      <c r="R2017" s="8">
        <v>3188</v>
      </c>
      <c r="S2017" s="8">
        <v>10388</v>
      </c>
      <c r="T2017" s="8" t="s">
        <v>386</v>
      </c>
      <c r="U2017" s="9">
        <f>IF(R2017&gt;0,Q2017/R2017,"")</f>
        <v>23.091279799247175</v>
      </c>
      <c r="V2017" s="10">
        <f>SUMIFS(fct_world_monthly!$J$2:$J$361,fct_world_monthly!$C$2:$C$361,C2017,fct_world_monthly!$F$2:$F$361,F2017)</f>
        <v>26612469</v>
      </c>
      <c r="W2017" s="11">
        <f>IF(V2017&gt;0,Q2017/V2017,"")</f>
        <v>2.7661845280120383E-3</v>
      </c>
      <c r="X2017" s="1" t="s">
        <v>232</v>
      </c>
      <c r="Y2017" s="1" t="s">
        <v>166</v>
      </c>
      <c r="Z2017" s="19">
        <f>IF(U2017="","",SUMIFS(Unit_Value_Review_QC!$K$10:$K$53,Unit_Value_Review_QC!$I$10:$I$53,"PARTNER|"&amp;F2017&amp;"|"&amp;I2017))</f>
        <v>16.58404384448577</v>
      </c>
      <c r="AA2017" s="20">
        <f>IFERROR(U2017/Z2017,"")</f>
        <v>1.3923793265250608</v>
      </c>
      <c r="AB2017" s="4" t="str">
        <f>IF(OR(N2017&lt;&gt;"REPORTED",U2017=""),"NOT_APPLICABLE",IF(OR(AA2017&lt;Unit_Value_Review_QC!$I$6,AA2017&gt;Unit_Value_Review_QC!$I$5),"REVIEW","WITHIN_BAND"))</f>
        <v>WITHIN_BAND</v>
      </c>
    </row>
    <row r="2018" spans="1:28">
      <c r="A2018" s="1" t="s">
        <v>2404</v>
      </c>
      <c r="B2018" s="6">
        <v>44986</v>
      </c>
      <c r="C2018" s="1">
        <v>202303</v>
      </c>
      <c r="D2018" s="1">
        <v>2023</v>
      </c>
      <c r="E2018" s="1">
        <v>3</v>
      </c>
      <c r="F2018" s="4" t="s">
        <v>265</v>
      </c>
      <c r="G2018" s="4" t="s">
        <v>266</v>
      </c>
      <c r="H2018" s="1">
        <v>676</v>
      </c>
      <c r="I2018" s="4" t="s">
        <v>316</v>
      </c>
      <c r="J2018" s="1" t="s">
        <v>317</v>
      </c>
      <c r="K2018" s="1" t="s">
        <v>383</v>
      </c>
      <c r="L2018" s="1">
        <v>3</v>
      </c>
      <c r="M2018" s="1">
        <v>1</v>
      </c>
      <c r="N2018" s="1" t="s">
        <v>384</v>
      </c>
      <c r="O2018" s="1" t="s">
        <v>385</v>
      </c>
      <c r="P2018" s="1">
        <v>0</v>
      </c>
      <c r="Q2018" s="8">
        <v>1802396</v>
      </c>
      <c r="R2018" s="8">
        <v>203455</v>
      </c>
      <c r="S2018" s="8">
        <v>455030</v>
      </c>
      <c r="T2018" s="8" t="s">
        <v>386</v>
      </c>
      <c r="U2018" s="9">
        <f>IF(R2018&gt;0,Q2018/R2018,"")</f>
        <v>8.8589417807377551</v>
      </c>
      <c r="V2018" s="10">
        <f>SUMIFS(fct_world_monthly!$J$2:$J$361,fct_world_monthly!$C$2:$C$361,C2018,fct_world_monthly!$F$2:$F$361,F2018)</f>
        <v>26612469</v>
      </c>
      <c r="W2018" s="11">
        <f>IF(V2018&gt;0,Q2018/V2018,"")</f>
        <v>6.772750021803689E-2</v>
      </c>
      <c r="X2018" s="1" t="s">
        <v>232</v>
      </c>
      <c r="Y2018" s="1" t="s">
        <v>166</v>
      </c>
      <c r="Z2018" s="19">
        <f>IF(U2018="","",SUMIFS(Unit_Value_Review_QC!$K$10:$K$53,Unit_Value_Review_QC!$I$10:$I$53,"PARTNER|"&amp;F2018&amp;"|"&amp;I2018))</f>
        <v>12.705450477595873</v>
      </c>
      <c r="AA2018" s="20">
        <f>IFERROR(U2018/Z2018,"")</f>
        <v>0.69725522887670532</v>
      </c>
      <c r="AB2018" s="4" t="str">
        <f>IF(OR(N2018&lt;&gt;"REPORTED",U2018=""),"NOT_APPLICABLE",IF(OR(AA2018&lt;Unit_Value_Review_QC!$I$6,AA2018&gt;Unit_Value_Review_QC!$I$5),"REVIEW","WITHIN_BAND"))</f>
        <v>WITHIN_BAND</v>
      </c>
    </row>
    <row r="2019" spans="1:28">
      <c r="A2019" s="1" t="s">
        <v>2405</v>
      </c>
      <c r="B2019" s="6">
        <v>44986</v>
      </c>
      <c r="C2019" s="1">
        <v>202303</v>
      </c>
      <c r="D2019" s="1">
        <v>2023</v>
      </c>
      <c r="E2019" s="1">
        <v>3</v>
      </c>
      <c r="F2019" s="4" t="s">
        <v>265</v>
      </c>
      <c r="G2019" s="4" t="s">
        <v>266</v>
      </c>
      <c r="H2019" s="1">
        <v>690</v>
      </c>
      <c r="I2019" s="4" t="s">
        <v>319</v>
      </c>
      <c r="J2019" s="1" t="s">
        <v>320</v>
      </c>
      <c r="K2019" s="1" t="s">
        <v>383</v>
      </c>
      <c r="L2019" s="1">
        <v>3</v>
      </c>
      <c r="M2019" s="1">
        <v>1</v>
      </c>
      <c r="N2019" s="1" t="s">
        <v>384</v>
      </c>
      <c r="O2019" s="1" t="s">
        <v>385</v>
      </c>
      <c r="P2019" s="1">
        <v>0</v>
      </c>
      <c r="Q2019" s="8">
        <v>124704</v>
      </c>
      <c r="R2019" s="8">
        <v>3955</v>
      </c>
      <c r="S2019" s="8">
        <v>15456</v>
      </c>
      <c r="T2019" s="8" t="s">
        <v>386</v>
      </c>
      <c r="U2019" s="9">
        <f>IF(R2019&gt;0,Q2019/R2019,"")</f>
        <v>31.530720606826801</v>
      </c>
      <c r="V2019" s="10">
        <f>SUMIFS(fct_world_monthly!$J$2:$J$361,fct_world_monthly!$C$2:$C$361,C2019,fct_world_monthly!$F$2:$F$361,F2019)</f>
        <v>26612469</v>
      </c>
      <c r="W2019" s="11">
        <f>IF(V2019&gt;0,Q2019/V2019,"")</f>
        <v>4.6859237299628227E-3</v>
      </c>
      <c r="X2019" s="1" t="s">
        <v>232</v>
      </c>
      <c r="Y2019" s="1" t="s">
        <v>166</v>
      </c>
      <c r="Z2019" s="19">
        <f>IF(U2019="","",SUMIFS(Unit_Value_Review_QC!$K$10:$K$53,Unit_Value_Review_QC!$I$10:$I$53,"PARTNER|"&amp;F2019&amp;"|"&amp;I2019))</f>
        <v>23.234221767733438</v>
      </c>
      <c r="AA2019" s="20">
        <f>IFERROR(U2019/Z2019,"")</f>
        <v>1.3570809869179754</v>
      </c>
      <c r="AB2019" s="4" t="str">
        <f>IF(OR(N2019&lt;&gt;"REPORTED",U2019=""),"NOT_APPLICABLE",IF(OR(AA2019&lt;Unit_Value_Review_QC!$I$6,AA2019&gt;Unit_Value_Review_QC!$I$5),"REVIEW","WITHIN_BAND"))</f>
        <v>WITHIN_BAND</v>
      </c>
    </row>
    <row r="2020" spans="1:28">
      <c r="A2020" s="1" t="s">
        <v>2406</v>
      </c>
      <c r="B2020" s="6">
        <v>44986</v>
      </c>
      <c r="C2020" s="1">
        <v>202303</v>
      </c>
      <c r="D2020" s="1">
        <v>2023</v>
      </c>
      <c r="E2020" s="1">
        <v>3</v>
      </c>
      <c r="F2020" s="4" t="s">
        <v>265</v>
      </c>
      <c r="G2020" s="4" t="s">
        <v>266</v>
      </c>
      <c r="H2020" s="1">
        <v>696</v>
      </c>
      <c r="I2020" s="4" t="s">
        <v>322</v>
      </c>
      <c r="J2020" s="1" t="s">
        <v>323</v>
      </c>
      <c r="K2020" s="1" t="s">
        <v>383</v>
      </c>
      <c r="L2020" s="1">
        <v>3</v>
      </c>
      <c r="M2020" s="1">
        <v>1</v>
      </c>
      <c r="N2020" s="1" t="s">
        <v>384</v>
      </c>
      <c r="O2020" s="1" t="s">
        <v>385</v>
      </c>
      <c r="P2020" s="1">
        <v>0</v>
      </c>
      <c r="Q2020" s="8">
        <v>2518943</v>
      </c>
      <c r="R2020" s="8">
        <v>270794</v>
      </c>
      <c r="S2020" s="8">
        <v>702714</v>
      </c>
      <c r="T2020" s="8" t="s">
        <v>386</v>
      </c>
      <c r="U2020" s="9">
        <f>IF(R2020&gt;0,Q2020/R2020,"")</f>
        <v>9.3020635612310461</v>
      </c>
      <c r="V2020" s="10">
        <f>SUMIFS(fct_world_monthly!$J$2:$J$361,fct_world_monthly!$C$2:$C$361,C2020,fct_world_monthly!$F$2:$F$361,F2020)</f>
        <v>26612469</v>
      </c>
      <c r="W2020" s="11">
        <f>IF(V2020&gt;0,Q2020/V2020,"")</f>
        <v>9.4652735903609689E-2</v>
      </c>
      <c r="X2020" s="1" t="s">
        <v>232</v>
      </c>
      <c r="Y2020" s="1" t="s">
        <v>166</v>
      </c>
      <c r="Z2020" s="19">
        <f>IF(U2020="","",SUMIFS(Unit_Value_Review_QC!$K$10:$K$53,Unit_Value_Review_QC!$I$10:$I$53,"PARTNER|"&amp;F2020&amp;"|"&amp;I2020))</f>
        <v>12.339390026247985</v>
      </c>
      <c r="AA2020" s="20">
        <f>IFERROR(U2020/Z2020,"")</f>
        <v>0.75385116617952519</v>
      </c>
      <c r="AB2020" s="4" t="str">
        <f>IF(OR(N2020&lt;&gt;"REPORTED",U2020=""),"NOT_APPLICABLE",IF(OR(AA2020&lt;Unit_Value_Review_QC!$I$6,AA2020&gt;Unit_Value_Review_QC!$I$5),"REVIEW","WITHIN_BAND"))</f>
        <v>WITHIN_BAND</v>
      </c>
    </row>
    <row r="2021" spans="1:28">
      <c r="A2021" s="1" t="s">
        <v>2407</v>
      </c>
      <c r="B2021" s="6">
        <v>44986</v>
      </c>
      <c r="C2021" s="1">
        <v>202303</v>
      </c>
      <c r="D2021" s="1">
        <v>2023</v>
      </c>
      <c r="E2021" s="1">
        <v>3</v>
      </c>
      <c r="F2021" s="4" t="s">
        <v>265</v>
      </c>
      <c r="G2021" s="4" t="s">
        <v>266</v>
      </c>
      <c r="H2021" s="1">
        <v>720</v>
      </c>
      <c r="I2021" s="4" t="s">
        <v>325</v>
      </c>
      <c r="J2021" s="1" t="s">
        <v>326</v>
      </c>
      <c r="K2021" s="1" t="s">
        <v>383</v>
      </c>
      <c r="L2021" s="1">
        <v>3</v>
      </c>
      <c r="M2021" s="1">
        <v>1</v>
      </c>
      <c r="N2021" s="1" t="s">
        <v>384</v>
      </c>
      <c r="O2021" s="1" t="s">
        <v>385</v>
      </c>
      <c r="P2021" s="1">
        <v>0</v>
      </c>
      <c r="Q2021" s="8">
        <v>3180030</v>
      </c>
      <c r="R2021" s="8">
        <v>139506</v>
      </c>
      <c r="S2021" s="8">
        <v>467383</v>
      </c>
      <c r="T2021" s="8" t="s">
        <v>386</v>
      </c>
      <c r="U2021" s="9">
        <f>IF(R2021&gt;0,Q2021/R2021,"")</f>
        <v>22.794933551245109</v>
      </c>
      <c r="V2021" s="10">
        <f>SUMIFS(fct_world_monthly!$J$2:$J$361,fct_world_monthly!$C$2:$C$361,C2021,fct_world_monthly!$F$2:$F$361,F2021)</f>
        <v>26612469</v>
      </c>
      <c r="W2021" s="11">
        <f>IF(V2021&gt;0,Q2021/V2021,"")</f>
        <v>0.11949398607096545</v>
      </c>
      <c r="X2021" s="1" t="s">
        <v>232</v>
      </c>
      <c r="Y2021" s="1" t="s">
        <v>166</v>
      </c>
      <c r="Z2021" s="19">
        <f>IF(U2021="","",SUMIFS(Unit_Value_Review_QC!$K$10:$K$53,Unit_Value_Review_QC!$I$10:$I$53,"PARTNER|"&amp;F2021&amp;"|"&amp;I2021))</f>
        <v>15.158852636173485</v>
      </c>
      <c r="AA2021" s="20">
        <f>IFERROR(U2021/Z2021,"")</f>
        <v>1.5037373934785596</v>
      </c>
      <c r="AB2021" s="4" t="str">
        <f>IF(OR(N2021&lt;&gt;"REPORTED",U2021=""),"NOT_APPLICABLE",IF(OR(AA2021&lt;Unit_Value_Review_QC!$I$6,AA2021&gt;Unit_Value_Review_QC!$I$5),"REVIEW","WITHIN_BAND"))</f>
        <v>WITHIN_BAND</v>
      </c>
    </row>
    <row r="2022" spans="1:28">
      <c r="A2022" s="1" t="s">
        <v>2408</v>
      </c>
      <c r="B2022" s="6">
        <v>44986</v>
      </c>
      <c r="C2022" s="1">
        <v>202303</v>
      </c>
      <c r="D2022" s="1">
        <v>2023</v>
      </c>
      <c r="E2022" s="1">
        <v>3</v>
      </c>
      <c r="F2022" s="4" t="s">
        <v>271</v>
      </c>
      <c r="G2022" s="4" t="s">
        <v>273</v>
      </c>
      <c r="H2022" s="1">
        <v>52</v>
      </c>
      <c r="I2022" s="4" t="s">
        <v>296</v>
      </c>
      <c r="J2022" s="1" t="s">
        <v>297</v>
      </c>
      <c r="K2022" s="1" t="s">
        <v>383</v>
      </c>
      <c r="L2022" s="1">
        <v>3</v>
      </c>
      <c r="M2022" s="1">
        <v>1</v>
      </c>
      <c r="N2022" s="1" t="s">
        <v>384</v>
      </c>
      <c r="O2022" s="1" t="s">
        <v>385</v>
      </c>
      <c r="P2022" s="1">
        <v>0</v>
      </c>
      <c r="Q2022" s="8">
        <v>1977311</v>
      </c>
      <c r="R2022" s="8">
        <v>53264</v>
      </c>
      <c r="S2022" s="8">
        <v>188145</v>
      </c>
      <c r="T2022" s="8" t="s">
        <v>386</v>
      </c>
      <c r="U2022" s="9">
        <f>IF(R2022&gt;0,Q2022/R2022,"")</f>
        <v>37.122840943226194</v>
      </c>
      <c r="V2022" s="10">
        <f>SUMIFS(fct_world_monthly!$J$2:$J$361,fct_world_monthly!$C$2:$C$361,C2022,fct_world_monthly!$F$2:$F$361,F2022)</f>
        <v>41441257</v>
      </c>
      <c r="W2022" s="11">
        <f>IF(V2022&gt;0,Q2022/V2022,"")</f>
        <v>4.7713586487012204E-2</v>
      </c>
      <c r="X2022" s="1" t="s">
        <v>232</v>
      </c>
      <c r="Y2022" s="1" t="s">
        <v>166</v>
      </c>
      <c r="Z2022" s="19">
        <f>IF(U2022="","",SUMIFS(Unit_Value_Review_QC!$K$10:$K$53,Unit_Value_Review_QC!$I$10:$I$53,"PARTNER|"&amp;F2022&amp;"|"&amp;I2022))</f>
        <v>31.867133143721738</v>
      </c>
      <c r="AA2022" s="20">
        <f>IFERROR(U2022/Z2022,"")</f>
        <v>1.1649256547741855</v>
      </c>
      <c r="AB2022" s="4" t="str">
        <f>IF(OR(N2022&lt;&gt;"REPORTED",U2022=""),"NOT_APPLICABLE",IF(OR(AA2022&lt;Unit_Value_Review_QC!$I$6,AA2022&gt;Unit_Value_Review_QC!$I$5),"REVIEW","WITHIN_BAND"))</f>
        <v>WITHIN_BAND</v>
      </c>
    </row>
    <row r="2023" spans="1:28">
      <c r="A2023" s="1" t="s">
        <v>2409</v>
      </c>
      <c r="B2023" s="6">
        <v>44986</v>
      </c>
      <c r="C2023" s="1">
        <v>202303</v>
      </c>
      <c r="D2023" s="1">
        <v>2023</v>
      </c>
      <c r="E2023" s="1">
        <v>3</v>
      </c>
      <c r="F2023" s="4" t="s">
        <v>271</v>
      </c>
      <c r="G2023" s="4" t="s">
        <v>273</v>
      </c>
      <c r="H2023" s="1">
        <v>204</v>
      </c>
      <c r="I2023" s="4" t="s">
        <v>301</v>
      </c>
      <c r="J2023" s="1" t="s">
        <v>302</v>
      </c>
      <c r="K2023" s="1" t="s">
        <v>383</v>
      </c>
      <c r="L2023" s="1">
        <v>3</v>
      </c>
      <c r="M2023" s="1">
        <v>1</v>
      </c>
      <c r="N2023" s="1" t="s">
        <v>384</v>
      </c>
      <c r="O2023" s="1" t="s">
        <v>385</v>
      </c>
      <c r="P2023" s="1">
        <v>0</v>
      </c>
      <c r="Q2023" s="8">
        <v>1391191</v>
      </c>
      <c r="R2023" s="8">
        <v>69196</v>
      </c>
      <c r="S2023" s="8">
        <v>213688</v>
      </c>
      <c r="T2023" s="8" t="s">
        <v>386</v>
      </c>
      <c r="U2023" s="9">
        <f>IF(R2023&gt;0,Q2023/R2023,"")</f>
        <v>20.105078328227066</v>
      </c>
      <c r="V2023" s="10">
        <f>SUMIFS(fct_world_monthly!$J$2:$J$361,fct_world_monthly!$C$2:$C$361,C2023,fct_world_monthly!$F$2:$F$361,F2023)</f>
        <v>41441257</v>
      </c>
      <c r="W2023" s="11">
        <f>IF(V2023&gt;0,Q2023/V2023,"")</f>
        <v>3.3570193104905097E-2</v>
      </c>
      <c r="X2023" s="1" t="s">
        <v>232</v>
      </c>
      <c r="Y2023" s="1" t="s">
        <v>166</v>
      </c>
      <c r="Z2023" s="19">
        <f>IF(U2023="","",SUMIFS(Unit_Value_Review_QC!$K$10:$K$53,Unit_Value_Review_QC!$I$10:$I$53,"PARTNER|"&amp;F2023&amp;"|"&amp;I2023))</f>
        <v>19.682231685892088</v>
      </c>
      <c r="AA2023" s="20">
        <f>IFERROR(U2023/Z2023,"")</f>
        <v>1.0214836736546531</v>
      </c>
      <c r="AB2023" s="4" t="str">
        <f>IF(OR(N2023&lt;&gt;"REPORTED",U2023=""),"NOT_APPLICABLE",IF(OR(AA2023&lt;Unit_Value_Review_QC!$I$6,AA2023&gt;Unit_Value_Review_QC!$I$5),"REVIEW","WITHIN_BAND"))</f>
        <v>WITHIN_BAND</v>
      </c>
    </row>
    <row r="2024" spans="1:28">
      <c r="A2024" s="1" t="s">
        <v>2410</v>
      </c>
      <c r="B2024" s="6">
        <v>44986</v>
      </c>
      <c r="C2024" s="1">
        <v>202303</v>
      </c>
      <c r="D2024" s="1">
        <v>2023</v>
      </c>
      <c r="E2024" s="1">
        <v>3</v>
      </c>
      <c r="F2024" s="4" t="s">
        <v>271</v>
      </c>
      <c r="G2024" s="4" t="s">
        <v>273</v>
      </c>
      <c r="H2024" s="1">
        <v>662</v>
      </c>
      <c r="I2024" s="4" t="s">
        <v>304</v>
      </c>
      <c r="J2024" s="1" t="s">
        <v>305</v>
      </c>
      <c r="K2024" s="1" t="s">
        <v>383</v>
      </c>
      <c r="L2024" s="1">
        <v>3</v>
      </c>
      <c r="M2024" s="1">
        <v>1</v>
      </c>
      <c r="N2024" s="1" t="s">
        <v>384</v>
      </c>
      <c r="O2024" s="1" t="s">
        <v>385</v>
      </c>
      <c r="P2024" s="1">
        <v>0</v>
      </c>
      <c r="Q2024" s="8">
        <v>106282</v>
      </c>
      <c r="R2024" s="8">
        <v>6168</v>
      </c>
      <c r="S2024" s="8">
        <v>15388</v>
      </c>
      <c r="T2024" s="8" t="s">
        <v>386</v>
      </c>
      <c r="U2024" s="9">
        <f>IF(R2024&gt;0,Q2024/R2024,"")</f>
        <v>17.23119325551232</v>
      </c>
      <c r="V2024" s="10">
        <f>SUMIFS(fct_world_monthly!$J$2:$J$361,fct_world_monthly!$C$2:$C$361,C2024,fct_world_monthly!$F$2:$F$361,F2024)</f>
        <v>41441257</v>
      </c>
      <c r="W2024" s="11">
        <f>IF(V2024&gt;0,Q2024/V2024,"")</f>
        <v>2.5646422838959734E-3</v>
      </c>
      <c r="X2024" s="1" t="s">
        <v>232</v>
      </c>
      <c r="Y2024" s="1" t="s">
        <v>166</v>
      </c>
      <c r="Z2024" s="19">
        <f>IF(U2024="","",SUMIFS(Unit_Value_Review_QC!$K$10:$K$53,Unit_Value_Review_QC!$I$10:$I$53,"PARTNER|"&amp;F2024&amp;"|"&amp;I2024))</f>
        <v>19.366411423422985</v>
      </c>
      <c r="AA2024" s="20">
        <f>IFERROR(U2024/Z2024,"")</f>
        <v>0.88974631793021841</v>
      </c>
      <c r="AB2024" s="4" t="str">
        <f>IF(OR(N2024&lt;&gt;"REPORTED",U2024=""),"NOT_APPLICABLE",IF(OR(AA2024&lt;Unit_Value_Review_QC!$I$6,AA2024&gt;Unit_Value_Review_QC!$I$5),"REVIEW","WITHIN_BAND"))</f>
        <v>WITHIN_BAND</v>
      </c>
    </row>
    <row r="2025" spans="1:28">
      <c r="A2025" s="1" t="s">
        <v>2411</v>
      </c>
      <c r="B2025" s="6">
        <v>44986</v>
      </c>
      <c r="C2025" s="1">
        <v>202303</v>
      </c>
      <c r="D2025" s="1">
        <v>2023</v>
      </c>
      <c r="E2025" s="1">
        <v>3</v>
      </c>
      <c r="F2025" s="4" t="s">
        <v>271</v>
      </c>
      <c r="G2025" s="4" t="s">
        <v>273</v>
      </c>
      <c r="H2025" s="1">
        <v>664</v>
      </c>
      <c r="I2025" s="4" t="s">
        <v>307</v>
      </c>
      <c r="J2025" s="1" t="s">
        <v>308</v>
      </c>
      <c r="K2025" s="1" t="s">
        <v>383</v>
      </c>
      <c r="L2025" s="1">
        <v>3</v>
      </c>
      <c r="M2025" s="1">
        <v>1</v>
      </c>
      <c r="N2025" s="1" t="s">
        <v>384</v>
      </c>
      <c r="O2025" s="1" t="s">
        <v>385</v>
      </c>
      <c r="P2025" s="1">
        <v>0</v>
      </c>
      <c r="Q2025" s="8">
        <v>5302574</v>
      </c>
      <c r="R2025" s="8">
        <v>166535</v>
      </c>
      <c r="S2025" s="8">
        <v>621816</v>
      </c>
      <c r="T2025" s="8" t="s">
        <v>386</v>
      </c>
      <c r="U2025" s="9">
        <f>IF(R2025&gt;0,Q2025/R2025,"")</f>
        <v>31.840598072477256</v>
      </c>
      <c r="V2025" s="10">
        <f>SUMIFS(fct_world_monthly!$J$2:$J$361,fct_world_monthly!$C$2:$C$361,C2025,fct_world_monthly!$F$2:$F$361,F2025)</f>
        <v>41441257</v>
      </c>
      <c r="W2025" s="11">
        <f>IF(V2025&gt;0,Q2025/V2025,"")</f>
        <v>0.12795398556564053</v>
      </c>
      <c r="X2025" s="1" t="s">
        <v>232</v>
      </c>
      <c r="Y2025" s="1" t="s">
        <v>166</v>
      </c>
      <c r="Z2025" s="19">
        <f>IF(U2025="","",SUMIFS(Unit_Value_Review_QC!$K$10:$K$53,Unit_Value_Review_QC!$I$10:$I$53,"PARTNER|"&amp;F2025&amp;"|"&amp;I2025))</f>
        <v>29.827360886039607</v>
      </c>
      <c r="AA2025" s="20">
        <f>IFERROR(U2025/Z2025,"")</f>
        <v>1.0674963230615526</v>
      </c>
      <c r="AB2025" s="4" t="str">
        <f>IF(OR(N2025&lt;&gt;"REPORTED",U2025=""),"NOT_APPLICABLE",IF(OR(AA2025&lt;Unit_Value_Review_QC!$I$6,AA2025&gt;Unit_Value_Review_QC!$I$5),"REVIEW","WITHIN_BAND"))</f>
        <v>WITHIN_BAND</v>
      </c>
    </row>
    <row r="2026" spans="1:28">
      <c r="A2026" s="1" t="s">
        <v>2412</v>
      </c>
      <c r="B2026" s="6">
        <v>44986</v>
      </c>
      <c r="C2026" s="1">
        <v>202303</v>
      </c>
      <c r="D2026" s="1">
        <v>2023</v>
      </c>
      <c r="E2026" s="1">
        <v>3</v>
      </c>
      <c r="F2026" s="4" t="s">
        <v>271</v>
      </c>
      <c r="G2026" s="4" t="s">
        <v>273</v>
      </c>
      <c r="H2026" s="1">
        <v>666</v>
      </c>
      <c r="I2026" s="4" t="s">
        <v>310</v>
      </c>
      <c r="J2026" s="1" t="s">
        <v>311</v>
      </c>
      <c r="K2026" s="1" t="s">
        <v>383</v>
      </c>
      <c r="L2026" s="1">
        <v>3</v>
      </c>
      <c r="M2026" s="1">
        <v>1</v>
      </c>
      <c r="N2026" s="1" t="s">
        <v>384</v>
      </c>
      <c r="O2026" s="1" t="s">
        <v>385</v>
      </c>
      <c r="P2026" s="1">
        <v>0</v>
      </c>
      <c r="Q2026" s="8">
        <v>1765803</v>
      </c>
      <c r="R2026" s="8">
        <v>92733</v>
      </c>
      <c r="S2026" s="8">
        <v>402967</v>
      </c>
      <c r="T2026" s="8" t="s">
        <v>386</v>
      </c>
      <c r="U2026" s="9">
        <f>IF(R2026&gt;0,Q2026/R2026,"")</f>
        <v>19.041797418394747</v>
      </c>
      <c r="V2026" s="10">
        <f>SUMIFS(fct_world_monthly!$J$2:$J$361,fct_world_monthly!$C$2:$C$361,C2026,fct_world_monthly!$F$2:$F$361,F2026)</f>
        <v>41441257</v>
      </c>
      <c r="W2026" s="11">
        <f>IF(V2026&gt;0,Q2026/V2026,"")</f>
        <v>4.2609783771761556E-2</v>
      </c>
      <c r="X2026" s="1" t="s">
        <v>232</v>
      </c>
      <c r="Y2026" s="1" t="s">
        <v>166</v>
      </c>
      <c r="Z2026" s="19">
        <f>IF(U2026="","",SUMIFS(Unit_Value_Review_QC!$K$10:$K$53,Unit_Value_Review_QC!$I$10:$I$53,"PARTNER|"&amp;F2026&amp;"|"&amp;I2026))</f>
        <v>14.86106925541052</v>
      </c>
      <c r="AA2026" s="20">
        <f>IFERROR(U2026/Z2026,"")</f>
        <v>1.2813208182488036</v>
      </c>
      <c r="AB2026" s="4" t="str">
        <f>IF(OR(N2026&lt;&gt;"REPORTED",U2026=""),"NOT_APPLICABLE",IF(OR(AA2026&lt;Unit_Value_Review_QC!$I$6,AA2026&gt;Unit_Value_Review_QC!$I$5),"REVIEW","WITHIN_BAND"))</f>
        <v>WITHIN_BAND</v>
      </c>
    </row>
    <row r="2027" spans="1:28">
      <c r="A2027" s="1" t="s">
        <v>2413</v>
      </c>
      <c r="B2027" s="6">
        <v>44986</v>
      </c>
      <c r="C2027" s="1">
        <v>202303</v>
      </c>
      <c r="D2027" s="1">
        <v>2023</v>
      </c>
      <c r="E2027" s="1">
        <v>3</v>
      </c>
      <c r="F2027" s="4" t="s">
        <v>271</v>
      </c>
      <c r="G2027" s="4" t="s">
        <v>273</v>
      </c>
      <c r="H2027" s="1">
        <v>669</v>
      </c>
      <c r="I2027" s="4" t="s">
        <v>313</v>
      </c>
      <c r="J2027" s="1" t="s">
        <v>314</v>
      </c>
      <c r="K2027" s="1" t="s">
        <v>383</v>
      </c>
      <c r="L2027" s="1">
        <v>3</v>
      </c>
      <c r="M2027" s="1">
        <v>1</v>
      </c>
      <c r="N2027" s="1" t="s">
        <v>384</v>
      </c>
      <c r="O2027" s="1" t="s">
        <v>385</v>
      </c>
      <c r="P2027" s="1">
        <v>0</v>
      </c>
      <c r="Q2027" s="8">
        <v>904707</v>
      </c>
      <c r="R2027" s="8">
        <v>39737</v>
      </c>
      <c r="S2027" s="8">
        <v>157262</v>
      </c>
      <c r="T2027" s="8" t="s">
        <v>386</v>
      </c>
      <c r="U2027" s="9">
        <f>IF(R2027&gt;0,Q2027/R2027,"")</f>
        <v>22.767370460779627</v>
      </c>
      <c r="V2027" s="10">
        <f>SUMIFS(fct_world_monthly!$J$2:$J$361,fct_world_monthly!$C$2:$C$361,C2027,fct_world_monthly!$F$2:$F$361,F2027)</f>
        <v>41441257</v>
      </c>
      <c r="W2027" s="11">
        <f>IF(V2027&gt;0,Q2027/V2027,"")</f>
        <v>2.1831070423370603E-2</v>
      </c>
      <c r="X2027" s="1" t="s">
        <v>232</v>
      </c>
      <c r="Y2027" s="1" t="s">
        <v>166</v>
      </c>
      <c r="Z2027" s="19">
        <f>IF(U2027="","",SUMIFS(Unit_Value_Review_QC!$K$10:$K$53,Unit_Value_Review_QC!$I$10:$I$53,"PARTNER|"&amp;F2027&amp;"|"&amp;I2027))</f>
        <v>17.070169468034248</v>
      </c>
      <c r="AA2027" s="20">
        <f>IFERROR(U2027/Z2027,"")</f>
        <v>1.3337518706779103</v>
      </c>
      <c r="AB2027" s="4" t="str">
        <f>IF(OR(N2027&lt;&gt;"REPORTED",U2027=""),"NOT_APPLICABLE",IF(OR(AA2027&lt;Unit_Value_Review_QC!$I$6,AA2027&gt;Unit_Value_Review_QC!$I$5),"REVIEW","WITHIN_BAND"))</f>
        <v>WITHIN_BAND</v>
      </c>
    </row>
    <row r="2028" spans="1:28">
      <c r="A2028" s="1" t="s">
        <v>2414</v>
      </c>
      <c r="B2028" s="6">
        <v>44986</v>
      </c>
      <c r="C2028" s="1">
        <v>202303</v>
      </c>
      <c r="D2028" s="1">
        <v>2023</v>
      </c>
      <c r="E2028" s="1">
        <v>3</v>
      </c>
      <c r="F2028" s="4" t="s">
        <v>271</v>
      </c>
      <c r="G2028" s="4" t="s">
        <v>273</v>
      </c>
      <c r="H2028" s="1">
        <v>676</v>
      </c>
      <c r="I2028" s="4" t="s">
        <v>316</v>
      </c>
      <c r="J2028" s="1" t="s">
        <v>317</v>
      </c>
      <c r="K2028" s="1" t="s">
        <v>383</v>
      </c>
      <c r="L2028" s="1">
        <v>3</v>
      </c>
      <c r="M2028" s="1">
        <v>1</v>
      </c>
      <c r="N2028" s="1" t="s">
        <v>384</v>
      </c>
      <c r="O2028" s="1" t="s">
        <v>385</v>
      </c>
      <c r="P2028" s="1">
        <v>0</v>
      </c>
      <c r="Q2028" s="8">
        <v>675301</v>
      </c>
      <c r="R2028" s="8">
        <v>28128</v>
      </c>
      <c r="S2028" s="8">
        <v>66698</v>
      </c>
      <c r="T2028" s="8" t="s">
        <v>386</v>
      </c>
      <c r="U2028" s="9">
        <f>IF(R2028&gt;0,Q2028/R2028,"")</f>
        <v>24.008141353811148</v>
      </c>
      <c r="V2028" s="10">
        <f>SUMIFS(fct_world_monthly!$J$2:$J$361,fct_world_monthly!$C$2:$C$361,C2028,fct_world_monthly!$F$2:$F$361,F2028)</f>
        <v>41441257</v>
      </c>
      <c r="W2028" s="11">
        <f>IF(V2028&gt;0,Q2028/V2028,"")</f>
        <v>1.6295379264195581E-2</v>
      </c>
      <c r="X2028" s="1" t="s">
        <v>232</v>
      </c>
      <c r="Y2028" s="1" t="s">
        <v>166</v>
      </c>
      <c r="Z2028" s="19">
        <f>IF(U2028="","",SUMIFS(Unit_Value_Review_QC!$K$10:$K$53,Unit_Value_Review_QC!$I$10:$I$53,"PARTNER|"&amp;F2028&amp;"|"&amp;I2028))</f>
        <v>29.259592038236608</v>
      </c>
      <c r="AA2028" s="20">
        <f>IFERROR(U2028/Z2028,"")</f>
        <v>0.82052208118408376</v>
      </c>
      <c r="AB2028" s="4" t="str">
        <f>IF(OR(N2028&lt;&gt;"REPORTED",U2028=""),"NOT_APPLICABLE",IF(OR(AA2028&lt;Unit_Value_Review_QC!$I$6,AA2028&gt;Unit_Value_Review_QC!$I$5),"REVIEW","WITHIN_BAND"))</f>
        <v>WITHIN_BAND</v>
      </c>
    </row>
    <row r="2029" spans="1:28">
      <c r="A2029" s="1" t="s">
        <v>2415</v>
      </c>
      <c r="B2029" s="6">
        <v>44986</v>
      </c>
      <c r="C2029" s="1">
        <v>202303</v>
      </c>
      <c r="D2029" s="1">
        <v>2023</v>
      </c>
      <c r="E2029" s="1">
        <v>3</v>
      </c>
      <c r="F2029" s="4" t="s">
        <v>271</v>
      </c>
      <c r="G2029" s="4" t="s">
        <v>273</v>
      </c>
      <c r="H2029" s="1">
        <v>690</v>
      </c>
      <c r="I2029" s="4" t="s">
        <v>319</v>
      </c>
      <c r="J2029" s="1" t="s">
        <v>320</v>
      </c>
      <c r="K2029" s="1" t="s">
        <v>383</v>
      </c>
      <c r="L2029" s="1">
        <v>3</v>
      </c>
      <c r="M2029" s="1">
        <v>1</v>
      </c>
      <c r="N2029" s="1" t="s">
        <v>384</v>
      </c>
      <c r="O2029" s="1" t="s">
        <v>385</v>
      </c>
      <c r="P2029" s="1">
        <v>0</v>
      </c>
      <c r="Q2029" s="8">
        <v>1076958</v>
      </c>
      <c r="R2029" s="8">
        <v>41202</v>
      </c>
      <c r="S2029" s="8">
        <v>111942</v>
      </c>
      <c r="T2029" s="8" t="s">
        <v>386</v>
      </c>
      <c r="U2029" s="9">
        <f>IF(R2029&gt;0,Q2029/R2029,"")</f>
        <v>26.138488422892092</v>
      </c>
      <c r="V2029" s="10">
        <f>SUMIFS(fct_world_monthly!$J$2:$J$361,fct_world_monthly!$C$2:$C$361,C2029,fct_world_monthly!$F$2:$F$361,F2029)</f>
        <v>41441257</v>
      </c>
      <c r="W2029" s="11">
        <f>IF(V2029&gt;0,Q2029/V2029,"")</f>
        <v>2.5987580444290094E-2</v>
      </c>
      <c r="X2029" s="1" t="s">
        <v>232</v>
      </c>
      <c r="Y2029" s="1" t="s">
        <v>166</v>
      </c>
      <c r="Z2029" s="19">
        <f>IF(U2029="","",SUMIFS(Unit_Value_Review_QC!$K$10:$K$53,Unit_Value_Review_QC!$I$10:$I$53,"PARTNER|"&amp;F2029&amp;"|"&amp;I2029))</f>
        <v>24.149636282520802</v>
      </c>
      <c r="AA2029" s="20">
        <f>IFERROR(U2029/Z2029,"")</f>
        <v>1.082355366230124</v>
      </c>
      <c r="AB2029" s="4" t="str">
        <f>IF(OR(N2029&lt;&gt;"REPORTED",U2029=""),"NOT_APPLICABLE",IF(OR(AA2029&lt;Unit_Value_Review_QC!$I$6,AA2029&gt;Unit_Value_Review_QC!$I$5),"REVIEW","WITHIN_BAND"))</f>
        <v>WITHIN_BAND</v>
      </c>
    </row>
    <row r="2030" spans="1:28">
      <c r="A2030" s="1" t="s">
        <v>2416</v>
      </c>
      <c r="B2030" s="6">
        <v>44986</v>
      </c>
      <c r="C2030" s="1">
        <v>202303</v>
      </c>
      <c r="D2030" s="1">
        <v>2023</v>
      </c>
      <c r="E2030" s="1">
        <v>3</v>
      </c>
      <c r="F2030" s="4" t="s">
        <v>271</v>
      </c>
      <c r="G2030" s="4" t="s">
        <v>273</v>
      </c>
      <c r="H2030" s="1">
        <v>696</v>
      </c>
      <c r="I2030" s="4" t="s">
        <v>322</v>
      </c>
      <c r="J2030" s="1" t="s">
        <v>323</v>
      </c>
      <c r="K2030" s="1" t="s">
        <v>383</v>
      </c>
      <c r="L2030" s="1">
        <v>3</v>
      </c>
      <c r="M2030" s="1">
        <v>1</v>
      </c>
      <c r="N2030" s="1" t="s">
        <v>384</v>
      </c>
      <c r="O2030" s="1" t="s">
        <v>385</v>
      </c>
      <c r="P2030" s="1">
        <v>0</v>
      </c>
      <c r="Q2030" s="8">
        <v>659247</v>
      </c>
      <c r="R2030" s="8">
        <v>20760</v>
      </c>
      <c r="S2030" s="8">
        <v>56978</v>
      </c>
      <c r="T2030" s="8" t="s">
        <v>386</v>
      </c>
      <c r="U2030" s="9">
        <f>IF(R2030&gt;0,Q2030/R2030,"")</f>
        <v>31.75563583815029</v>
      </c>
      <c r="V2030" s="10">
        <f>SUMIFS(fct_world_monthly!$J$2:$J$361,fct_world_monthly!$C$2:$C$361,C2030,fct_world_monthly!$F$2:$F$361,F2030)</f>
        <v>41441257</v>
      </c>
      <c r="W2030" s="11">
        <f>IF(V2030&gt;0,Q2030/V2030,"")</f>
        <v>1.5907987540049764E-2</v>
      </c>
      <c r="X2030" s="1" t="s">
        <v>232</v>
      </c>
      <c r="Y2030" s="1" t="s">
        <v>166</v>
      </c>
      <c r="Z2030" s="19">
        <f>IF(U2030="","",SUMIFS(Unit_Value_Review_QC!$K$10:$K$53,Unit_Value_Review_QC!$I$10:$I$53,"PARTNER|"&amp;F2030&amp;"|"&amp;I2030))</f>
        <v>19.130986055641273</v>
      </c>
      <c r="AA2030" s="20">
        <f>IFERROR(U2030/Z2030,"")</f>
        <v>1.65990585878799</v>
      </c>
      <c r="AB2030" s="4" t="str">
        <f>IF(OR(N2030&lt;&gt;"REPORTED",U2030=""),"NOT_APPLICABLE",IF(OR(AA2030&lt;Unit_Value_Review_QC!$I$6,AA2030&gt;Unit_Value_Review_QC!$I$5),"REVIEW","WITHIN_BAND"))</f>
        <v>WITHIN_BAND</v>
      </c>
    </row>
    <row r="2031" spans="1:28">
      <c r="A2031" s="1" t="s">
        <v>2417</v>
      </c>
      <c r="B2031" s="6">
        <v>44986</v>
      </c>
      <c r="C2031" s="1">
        <v>202303</v>
      </c>
      <c r="D2031" s="1">
        <v>2023</v>
      </c>
      <c r="E2031" s="1">
        <v>3</v>
      </c>
      <c r="F2031" s="4" t="s">
        <v>271</v>
      </c>
      <c r="G2031" s="4" t="s">
        <v>273</v>
      </c>
      <c r="H2031" s="1">
        <v>720</v>
      </c>
      <c r="I2031" s="4" t="s">
        <v>325</v>
      </c>
      <c r="J2031" s="1" t="s">
        <v>326</v>
      </c>
      <c r="K2031" s="1" t="s">
        <v>383</v>
      </c>
      <c r="L2031" s="1">
        <v>3</v>
      </c>
      <c r="M2031" s="1">
        <v>1</v>
      </c>
      <c r="N2031" s="1" t="s">
        <v>384</v>
      </c>
      <c r="O2031" s="1" t="s">
        <v>385</v>
      </c>
      <c r="P2031" s="1">
        <v>0</v>
      </c>
      <c r="Q2031" s="8">
        <v>10606202</v>
      </c>
      <c r="R2031" s="8">
        <v>329021</v>
      </c>
      <c r="S2031" s="8">
        <v>933180</v>
      </c>
      <c r="T2031" s="8" t="s">
        <v>386</v>
      </c>
      <c r="U2031" s="9">
        <f>IF(R2031&gt;0,Q2031/R2031,"")</f>
        <v>32.235638454688299</v>
      </c>
      <c r="V2031" s="10">
        <f>SUMIFS(fct_world_monthly!$J$2:$J$361,fct_world_monthly!$C$2:$C$361,C2031,fct_world_monthly!$F$2:$F$361,F2031)</f>
        <v>41441257</v>
      </c>
      <c r="W2031" s="11">
        <f>IF(V2031&gt;0,Q2031/V2031,"")</f>
        <v>0.25593340472273801</v>
      </c>
      <c r="X2031" s="1" t="s">
        <v>232</v>
      </c>
      <c r="Y2031" s="1" t="s">
        <v>166</v>
      </c>
      <c r="Z2031" s="19">
        <f>IF(U2031="","",SUMIFS(Unit_Value_Review_QC!$K$10:$K$53,Unit_Value_Review_QC!$I$10:$I$53,"PARTNER|"&amp;F2031&amp;"|"&amp;I2031))</f>
        <v>27.635683246354834</v>
      </c>
      <c r="AA2031" s="20">
        <f>IFERROR(U2031/Z2031,"")</f>
        <v>1.1664498455611805</v>
      </c>
      <c r="AB2031" s="4" t="str">
        <f>IF(OR(N2031&lt;&gt;"REPORTED",U2031=""),"NOT_APPLICABLE",IF(OR(AA2031&lt;Unit_Value_Review_QC!$I$6,AA2031&gt;Unit_Value_Review_QC!$I$5),"REVIEW","WITHIN_BAND"))</f>
        <v>WITHIN_BAND</v>
      </c>
    </row>
    <row r="2032" spans="1:28">
      <c r="A2032" s="1" t="s">
        <v>2418</v>
      </c>
      <c r="B2032" s="6">
        <v>44986</v>
      </c>
      <c r="C2032" s="1">
        <v>202303</v>
      </c>
      <c r="D2032" s="1">
        <v>2023</v>
      </c>
      <c r="E2032" s="1">
        <v>3</v>
      </c>
      <c r="F2032" s="4" t="s">
        <v>278</v>
      </c>
      <c r="G2032" s="4" t="s">
        <v>279</v>
      </c>
      <c r="H2032" s="1">
        <v>52</v>
      </c>
      <c r="I2032" s="4" t="s">
        <v>296</v>
      </c>
      <c r="J2032" s="1" t="s">
        <v>297</v>
      </c>
      <c r="K2032" s="1" t="s">
        <v>383</v>
      </c>
      <c r="L2032" s="1">
        <v>3</v>
      </c>
      <c r="M2032" s="1">
        <v>1</v>
      </c>
      <c r="N2032" s="1" t="s">
        <v>384</v>
      </c>
      <c r="O2032" s="1" t="s">
        <v>385</v>
      </c>
      <c r="P2032" s="1">
        <v>0</v>
      </c>
      <c r="Q2032" s="8">
        <v>1630827</v>
      </c>
      <c r="R2032" s="8">
        <v>46338</v>
      </c>
      <c r="S2032" s="8">
        <v>163275</v>
      </c>
      <c r="T2032" s="8" t="s">
        <v>386</v>
      </c>
      <c r="U2032" s="9">
        <f>IF(R2032&gt;0,Q2032/R2032,"")</f>
        <v>35.1941603004014</v>
      </c>
      <c r="V2032" s="10">
        <f>SUMIFS(fct_world_monthly!$J$2:$J$361,fct_world_monthly!$C$2:$C$361,C2032,fct_world_monthly!$F$2:$F$361,F2032)</f>
        <v>32002309</v>
      </c>
      <c r="W2032" s="11">
        <f>IF(V2032&gt;0,Q2032/V2032,"")</f>
        <v>5.095966669155029E-2</v>
      </c>
      <c r="X2032" s="1" t="s">
        <v>232</v>
      </c>
      <c r="Y2032" s="1" t="s">
        <v>166</v>
      </c>
      <c r="Z2032" s="19">
        <f>IF(U2032="","",SUMIFS(Unit_Value_Review_QC!$K$10:$K$53,Unit_Value_Review_QC!$I$10:$I$53,"PARTNER|"&amp;F2032&amp;"|"&amp;I2032))</f>
        <v>35.036766549381447</v>
      </c>
      <c r="AA2032" s="20">
        <f>IFERROR(U2032/Z2032,"")</f>
        <v>1.0044922453331451</v>
      </c>
      <c r="AB2032" s="4" t="str">
        <f>IF(OR(N2032&lt;&gt;"REPORTED",U2032=""),"NOT_APPLICABLE",IF(OR(AA2032&lt;Unit_Value_Review_QC!$I$6,AA2032&gt;Unit_Value_Review_QC!$I$5),"REVIEW","WITHIN_BAND"))</f>
        <v>WITHIN_BAND</v>
      </c>
    </row>
    <row r="2033" spans="1:28">
      <c r="A2033" s="1" t="s">
        <v>2419</v>
      </c>
      <c r="B2033" s="6">
        <v>44986</v>
      </c>
      <c r="C2033" s="1">
        <v>202303</v>
      </c>
      <c r="D2033" s="1">
        <v>2023</v>
      </c>
      <c r="E2033" s="1">
        <v>3</v>
      </c>
      <c r="F2033" s="4" t="s">
        <v>278</v>
      </c>
      <c r="G2033" s="4" t="s">
        <v>279</v>
      </c>
      <c r="H2033" s="1">
        <v>204</v>
      </c>
      <c r="I2033" s="4" t="s">
        <v>301</v>
      </c>
      <c r="J2033" s="1" t="s">
        <v>302</v>
      </c>
      <c r="K2033" s="1" t="s">
        <v>383</v>
      </c>
      <c r="L2033" s="1">
        <v>3</v>
      </c>
      <c r="M2033" s="1">
        <v>1</v>
      </c>
      <c r="N2033" s="1" t="s">
        <v>384</v>
      </c>
      <c r="O2033" s="1" t="s">
        <v>385</v>
      </c>
      <c r="P2033" s="1">
        <v>0</v>
      </c>
      <c r="Q2033" s="8">
        <v>57556</v>
      </c>
      <c r="R2033" s="8">
        <v>1221</v>
      </c>
      <c r="S2033" s="8">
        <v>4072</v>
      </c>
      <c r="T2033" s="8" t="s">
        <v>386</v>
      </c>
      <c r="U2033" s="9">
        <f>IF(R2033&gt;0,Q2033/R2033,"")</f>
        <v>47.138411138411136</v>
      </c>
      <c r="V2033" s="10">
        <f>SUMIFS(fct_world_monthly!$J$2:$J$361,fct_world_monthly!$C$2:$C$361,C2033,fct_world_monthly!$F$2:$F$361,F2033)</f>
        <v>32002309</v>
      </c>
      <c r="W2033" s="11">
        <f>IF(V2033&gt;0,Q2033/V2033,"")</f>
        <v>1.798495227328753E-3</v>
      </c>
      <c r="X2033" s="1" t="s">
        <v>232</v>
      </c>
      <c r="Y2033" s="1" t="s">
        <v>166</v>
      </c>
      <c r="Z2033" s="19">
        <f>IF(U2033="","",SUMIFS(Unit_Value_Review_QC!$K$10:$K$53,Unit_Value_Review_QC!$I$10:$I$53,"PARTNER|"&amp;F2033&amp;"|"&amp;I2033))</f>
        <v>33.195880622110131</v>
      </c>
      <c r="AA2033" s="20">
        <f>IFERROR(U2033/Z2033,"")</f>
        <v>1.4200078520289223</v>
      </c>
      <c r="AB2033" s="4" t="str">
        <f>IF(OR(N2033&lt;&gt;"REPORTED",U2033=""),"NOT_APPLICABLE",IF(OR(AA2033&lt;Unit_Value_Review_QC!$I$6,AA2033&gt;Unit_Value_Review_QC!$I$5),"REVIEW","WITHIN_BAND"))</f>
        <v>WITHIN_BAND</v>
      </c>
    </row>
    <row r="2034" spans="1:28">
      <c r="A2034" s="1" t="s">
        <v>2420</v>
      </c>
      <c r="B2034" s="6">
        <v>44986</v>
      </c>
      <c r="C2034" s="1">
        <v>202303</v>
      </c>
      <c r="D2034" s="1">
        <v>2023</v>
      </c>
      <c r="E2034" s="1">
        <v>3</v>
      </c>
      <c r="F2034" s="4" t="s">
        <v>278</v>
      </c>
      <c r="G2034" s="4" t="s">
        <v>279</v>
      </c>
      <c r="H2034" s="1">
        <v>662</v>
      </c>
      <c r="I2034" s="4" t="s">
        <v>304</v>
      </c>
      <c r="J2034" s="1" t="s">
        <v>305</v>
      </c>
      <c r="K2034" s="1" t="s">
        <v>383</v>
      </c>
      <c r="L2034" s="1">
        <v>3</v>
      </c>
      <c r="M2034" s="1">
        <v>1</v>
      </c>
      <c r="N2034" s="1" t="s">
        <v>384</v>
      </c>
      <c r="O2034" s="1" t="s">
        <v>385</v>
      </c>
      <c r="P2034" s="1">
        <v>0</v>
      </c>
      <c r="Q2034" s="8">
        <v>54969</v>
      </c>
      <c r="R2034" s="8">
        <v>3040</v>
      </c>
      <c r="S2034" s="8">
        <v>7043</v>
      </c>
      <c r="T2034" s="8" t="s">
        <v>386</v>
      </c>
      <c r="U2034" s="9">
        <f>IF(R2034&gt;0,Q2034/R2034,"")</f>
        <v>18.08190789473684</v>
      </c>
      <c r="V2034" s="10">
        <f>SUMIFS(fct_world_monthly!$J$2:$J$361,fct_world_monthly!$C$2:$C$361,C2034,fct_world_monthly!$F$2:$F$361,F2034)</f>
        <v>32002309</v>
      </c>
      <c r="W2034" s="11">
        <f>IF(V2034&gt;0,Q2034/V2034,"")</f>
        <v>1.7176573102897043E-3</v>
      </c>
      <c r="X2034" s="1" t="s">
        <v>232</v>
      </c>
      <c r="Y2034" s="1" t="s">
        <v>166</v>
      </c>
      <c r="Z2034" s="19">
        <f>IF(U2034="","",SUMIFS(Unit_Value_Review_QC!$K$10:$K$53,Unit_Value_Review_QC!$I$10:$I$53,"PARTNER|"&amp;F2034&amp;"|"&amp;I2034))</f>
        <v>11.552282298889692</v>
      </c>
      <c r="AA2034" s="20">
        <f>IFERROR(U2034/Z2034,"")</f>
        <v>1.5652238602647999</v>
      </c>
      <c r="AB2034" s="4" t="str">
        <f>IF(OR(N2034&lt;&gt;"REPORTED",U2034=""),"NOT_APPLICABLE",IF(OR(AA2034&lt;Unit_Value_Review_QC!$I$6,AA2034&gt;Unit_Value_Review_QC!$I$5),"REVIEW","WITHIN_BAND"))</f>
        <v>WITHIN_BAND</v>
      </c>
    </row>
    <row r="2035" spans="1:28">
      <c r="A2035" s="1" t="s">
        <v>2421</v>
      </c>
      <c r="B2035" s="6">
        <v>44986</v>
      </c>
      <c r="C2035" s="1">
        <v>202303</v>
      </c>
      <c r="D2035" s="1">
        <v>2023</v>
      </c>
      <c r="E2035" s="1">
        <v>3</v>
      </c>
      <c r="F2035" s="4" t="s">
        <v>278</v>
      </c>
      <c r="G2035" s="4" t="s">
        <v>279</v>
      </c>
      <c r="H2035" s="1">
        <v>664</v>
      </c>
      <c r="I2035" s="4" t="s">
        <v>307</v>
      </c>
      <c r="J2035" s="1" t="s">
        <v>308</v>
      </c>
      <c r="K2035" s="1" t="s">
        <v>383</v>
      </c>
      <c r="L2035" s="1">
        <v>3</v>
      </c>
      <c r="M2035" s="1">
        <v>1</v>
      </c>
      <c r="N2035" s="1" t="s">
        <v>384</v>
      </c>
      <c r="O2035" s="1" t="s">
        <v>385</v>
      </c>
      <c r="P2035" s="1">
        <v>0</v>
      </c>
      <c r="Q2035" s="8">
        <v>3803074</v>
      </c>
      <c r="R2035" s="8">
        <v>146481</v>
      </c>
      <c r="S2035" s="8">
        <v>610766</v>
      </c>
      <c r="T2035" s="8" t="s">
        <v>386</v>
      </c>
      <c r="U2035" s="9">
        <f>IF(R2035&gt;0,Q2035/R2035,"")</f>
        <v>25.962916692267257</v>
      </c>
      <c r="V2035" s="10">
        <f>SUMIFS(fct_world_monthly!$J$2:$J$361,fct_world_monthly!$C$2:$C$361,C2035,fct_world_monthly!$F$2:$F$361,F2035)</f>
        <v>32002309</v>
      </c>
      <c r="W2035" s="11">
        <f>IF(V2035&gt;0,Q2035/V2035,"")</f>
        <v>0.11883748763253302</v>
      </c>
      <c r="X2035" s="1" t="s">
        <v>232</v>
      </c>
      <c r="Y2035" s="1" t="s">
        <v>166</v>
      </c>
      <c r="Z2035" s="19">
        <f>IF(U2035="","",SUMIFS(Unit_Value_Review_QC!$K$10:$K$53,Unit_Value_Review_QC!$I$10:$I$53,"PARTNER|"&amp;F2035&amp;"|"&amp;I2035))</f>
        <v>20.753901094655859</v>
      </c>
      <c r="AA2035" s="20">
        <f>IFERROR(U2035/Z2035,"")</f>
        <v>1.2509897090601787</v>
      </c>
      <c r="AB2035" s="4" t="str">
        <f>IF(OR(N2035&lt;&gt;"REPORTED",U2035=""),"NOT_APPLICABLE",IF(OR(AA2035&lt;Unit_Value_Review_QC!$I$6,AA2035&gt;Unit_Value_Review_QC!$I$5),"REVIEW","WITHIN_BAND"))</f>
        <v>WITHIN_BAND</v>
      </c>
    </row>
    <row r="2036" spans="1:28">
      <c r="A2036" s="1" t="s">
        <v>2422</v>
      </c>
      <c r="B2036" s="6">
        <v>44986</v>
      </c>
      <c r="C2036" s="1">
        <v>202303</v>
      </c>
      <c r="D2036" s="1">
        <v>2023</v>
      </c>
      <c r="E2036" s="1">
        <v>3</v>
      </c>
      <c r="F2036" s="4" t="s">
        <v>278</v>
      </c>
      <c r="G2036" s="4" t="s">
        <v>279</v>
      </c>
      <c r="H2036" s="1">
        <v>666</v>
      </c>
      <c r="I2036" s="4" t="s">
        <v>310</v>
      </c>
      <c r="J2036" s="1" t="s">
        <v>311</v>
      </c>
      <c r="K2036" s="1" t="s">
        <v>383</v>
      </c>
      <c r="L2036" s="1">
        <v>3</v>
      </c>
      <c r="M2036" s="1">
        <v>1</v>
      </c>
      <c r="N2036" s="1" t="s">
        <v>384</v>
      </c>
      <c r="O2036" s="1" t="s">
        <v>385</v>
      </c>
      <c r="P2036" s="1">
        <v>0</v>
      </c>
      <c r="Q2036" s="8">
        <v>12016581</v>
      </c>
      <c r="R2036" s="8">
        <v>578052</v>
      </c>
      <c r="S2036" s="8">
        <v>2110052</v>
      </c>
      <c r="T2036" s="8" t="s">
        <v>386</v>
      </c>
      <c r="U2036" s="9">
        <f>IF(R2036&gt;0,Q2036/R2036,"")</f>
        <v>20.788062319652902</v>
      </c>
      <c r="V2036" s="10">
        <f>SUMIFS(fct_world_monthly!$J$2:$J$361,fct_world_monthly!$C$2:$C$361,C2036,fct_world_monthly!$F$2:$F$361,F2036)</f>
        <v>32002309</v>
      </c>
      <c r="W2036" s="11">
        <f>IF(V2036&gt;0,Q2036/V2036,"")</f>
        <v>0.37549106222304146</v>
      </c>
      <c r="X2036" s="1" t="s">
        <v>232</v>
      </c>
      <c r="Y2036" s="1" t="s">
        <v>166</v>
      </c>
      <c r="Z2036" s="19">
        <f>IF(U2036="","",SUMIFS(Unit_Value_Review_QC!$K$10:$K$53,Unit_Value_Review_QC!$I$10:$I$53,"PARTNER|"&amp;F2036&amp;"|"&amp;I2036))</f>
        <v>16.653214733323903</v>
      </c>
      <c r="AA2036" s="20">
        <f>IFERROR(U2036/Z2036,"")</f>
        <v>1.2482912550244707</v>
      </c>
      <c r="AB2036" s="4" t="str">
        <f>IF(OR(N2036&lt;&gt;"REPORTED",U2036=""),"NOT_APPLICABLE",IF(OR(AA2036&lt;Unit_Value_Review_QC!$I$6,AA2036&gt;Unit_Value_Review_QC!$I$5),"REVIEW","WITHIN_BAND"))</f>
        <v>WITHIN_BAND</v>
      </c>
    </row>
    <row r="2037" spans="1:28">
      <c r="A2037" s="1" t="s">
        <v>2423</v>
      </c>
      <c r="B2037" s="6">
        <v>44986</v>
      </c>
      <c r="C2037" s="1">
        <v>202303</v>
      </c>
      <c r="D2037" s="1">
        <v>2023</v>
      </c>
      <c r="E2037" s="1">
        <v>3</v>
      </c>
      <c r="F2037" s="4" t="s">
        <v>278</v>
      </c>
      <c r="G2037" s="4" t="s">
        <v>279</v>
      </c>
      <c r="H2037" s="1">
        <v>669</v>
      </c>
      <c r="I2037" s="4" t="s">
        <v>313</v>
      </c>
      <c r="J2037" s="1" t="s">
        <v>314</v>
      </c>
      <c r="K2037" s="1" t="s">
        <v>383</v>
      </c>
      <c r="L2037" s="1">
        <v>3</v>
      </c>
      <c r="M2037" s="1">
        <v>1</v>
      </c>
      <c r="N2037" s="1" t="s">
        <v>384</v>
      </c>
      <c r="O2037" s="1" t="s">
        <v>385</v>
      </c>
      <c r="P2037" s="1">
        <v>0</v>
      </c>
      <c r="Q2037" s="8">
        <v>326497</v>
      </c>
      <c r="R2037" s="8">
        <v>12735</v>
      </c>
      <c r="S2037" s="8">
        <v>41622</v>
      </c>
      <c r="T2037" s="8" t="s">
        <v>386</v>
      </c>
      <c r="U2037" s="9">
        <f>IF(R2037&gt;0,Q2037/R2037,"")</f>
        <v>25.637769925402434</v>
      </c>
      <c r="V2037" s="10">
        <f>SUMIFS(fct_world_monthly!$J$2:$J$361,fct_world_monthly!$C$2:$C$361,C2037,fct_world_monthly!$F$2:$F$361,F2037)</f>
        <v>32002309</v>
      </c>
      <c r="W2037" s="11">
        <f>IF(V2037&gt;0,Q2037/V2037,"")</f>
        <v>1.0202295090644865E-2</v>
      </c>
      <c r="X2037" s="1" t="s">
        <v>232</v>
      </c>
      <c r="Y2037" s="1" t="s">
        <v>166</v>
      </c>
      <c r="Z2037" s="19">
        <f>IF(U2037="","",SUMIFS(Unit_Value_Review_QC!$K$10:$K$53,Unit_Value_Review_QC!$I$10:$I$53,"PARTNER|"&amp;F2037&amp;"|"&amp;I2037))</f>
        <v>20.668787815742178</v>
      </c>
      <c r="AA2037" s="20">
        <f>IFERROR(U2037/Z2037,"")</f>
        <v>1.2404099434353708</v>
      </c>
      <c r="AB2037" s="4" t="str">
        <f>IF(OR(N2037&lt;&gt;"REPORTED",U2037=""),"NOT_APPLICABLE",IF(OR(AA2037&lt;Unit_Value_Review_QC!$I$6,AA2037&gt;Unit_Value_Review_QC!$I$5),"REVIEW","WITHIN_BAND"))</f>
        <v>WITHIN_BAND</v>
      </c>
    </row>
    <row r="2038" spans="1:28">
      <c r="A2038" s="1" t="s">
        <v>2424</v>
      </c>
      <c r="B2038" s="6">
        <v>44986</v>
      </c>
      <c r="C2038" s="1">
        <v>202303</v>
      </c>
      <c r="D2038" s="1">
        <v>2023</v>
      </c>
      <c r="E2038" s="1">
        <v>3</v>
      </c>
      <c r="F2038" s="4" t="s">
        <v>278</v>
      </c>
      <c r="G2038" s="4" t="s">
        <v>279</v>
      </c>
      <c r="H2038" s="1">
        <v>676</v>
      </c>
      <c r="I2038" s="4" t="s">
        <v>316</v>
      </c>
      <c r="J2038" s="1" t="s">
        <v>317</v>
      </c>
      <c r="K2038" s="1" t="s">
        <v>383</v>
      </c>
      <c r="L2038" s="1">
        <v>3</v>
      </c>
      <c r="M2038" s="1">
        <v>1</v>
      </c>
      <c r="N2038" s="1" t="s">
        <v>384</v>
      </c>
      <c r="O2038" s="1" t="s">
        <v>385</v>
      </c>
      <c r="P2038" s="1">
        <v>0</v>
      </c>
      <c r="Q2038" s="8">
        <v>39907</v>
      </c>
      <c r="R2038" s="8">
        <v>1536</v>
      </c>
      <c r="S2038" s="8">
        <v>5654</v>
      </c>
      <c r="T2038" s="8" t="s">
        <v>386</v>
      </c>
      <c r="U2038" s="9">
        <f>IF(R2038&gt;0,Q2038/R2038,"")</f>
        <v>25.981119791666668</v>
      </c>
      <c r="V2038" s="10">
        <f>SUMIFS(fct_world_monthly!$J$2:$J$361,fct_world_monthly!$C$2:$C$361,C2038,fct_world_monthly!$F$2:$F$361,F2038)</f>
        <v>32002309</v>
      </c>
      <c r="W2038" s="11">
        <f>IF(V2038&gt;0,Q2038/V2038,"")</f>
        <v>1.2470037708841571E-3</v>
      </c>
      <c r="X2038" s="1" t="s">
        <v>232</v>
      </c>
      <c r="Y2038" s="1" t="s">
        <v>166</v>
      </c>
      <c r="Z2038" s="19">
        <f>IF(U2038="","",SUMIFS(Unit_Value_Review_QC!$K$10:$K$53,Unit_Value_Review_QC!$I$10:$I$53,"PARTNER|"&amp;F2038&amp;"|"&amp;I2038))</f>
        <v>22.71683967704729</v>
      </c>
      <c r="AA2038" s="20">
        <f>IFERROR(U2038/Z2038,"")</f>
        <v>1.143694288511335</v>
      </c>
      <c r="AB2038" s="4" t="str">
        <f>IF(OR(N2038&lt;&gt;"REPORTED",U2038=""),"NOT_APPLICABLE",IF(OR(AA2038&lt;Unit_Value_Review_QC!$I$6,AA2038&gt;Unit_Value_Review_QC!$I$5),"REVIEW","WITHIN_BAND"))</f>
        <v>WITHIN_BAND</v>
      </c>
    </row>
    <row r="2039" spans="1:28">
      <c r="A2039" s="1" t="s">
        <v>2425</v>
      </c>
      <c r="B2039" s="6">
        <v>44986</v>
      </c>
      <c r="C2039" s="1">
        <v>202303</v>
      </c>
      <c r="D2039" s="1">
        <v>2023</v>
      </c>
      <c r="E2039" s="1">
        <v>3</v>
      </c>
      <c r="F2039" s="4" t="s">
        <v>278</v>
      </c>
      <c r="G2039" s="4" t="s">
        <v>279</v>
      </c>
      <c r="H2039" s="1">
        <v>690</v>
      </c>
      <c r="I2039" s="4" t="s">
        <v>319</v>
      </c>
      <c r="J2039" s="1" t="s">
        <v>320</v>
      </c>
      <c r="K2039" s="1" t="s">
        <v>383</v>
      </c>
      <c r="L2039" s="1">
        <v>3</v>
      </c>
      <c r="M2039" s="1">
        <v>1</v>
      </c>
      <c r="N2039" s="1" t="s">
        <v>384</v>
      </c>
      <c r="O2039" s="1" t="s">
        <v>385</v>
      </c>
      <c r="P2039" s="1">
        <v>0</v>
      </c>
      <c r="Q2039" s="8">
        <v>1368915</v>
      </c>
      <c r="R2039" s="8">
        <v>45718</v>
      </c>
      <c r="S2039" s="8">
        <v>134006</v>
      </c>
      <c r="T2039" s="8" t="s">
        <v>386</v>
      </c>
      <c r="U2039" s="9">
        <f>IF(R2039&gt;0,Q2039/R2039,"")</f>
        <v>29.9425827901483</v>
      </c>
      <c r="V2039" s="10">
        <f>SUMIFS(fct_world_monthly!$J$2:$J$361,fct_world_monthly!$C$2:$C$361,C2039,fct_world_monthly!$F$2:$F$361,F2039)</f>
        <v>32002309</v>
      </c>
      <c r="W2039" s="11">
        <f>IF(V2039&gt;0,Q2039/V2039,"")</f>
        <v>4.2775507229806449E-2</v>
      </c>
      <c r="X2039" s="1" t="s">
        <v>232</v>
      </c>
      <c r="Y2039" s="1" t="s">
        <v>166</v>
      </c>
      <c r="Z2039" s="19">
        <f>IF(U2039="","",SUMIFS(Unit_Value_Review_QC!$K$10:$K$53,Unit_Value_Review_QC!$I$10:$I$53,"PARTNER|"&amp;F2039&amp;"|"&amp;I2039))</f>
        <v>28.158453665195097</v>
      </c>
      <c r="AA2039" s="20">
        <f>IFERROR(U2039/Z2039,"")</f>
        <v>1.0633603374022791</v>
      </c>
      <c r="AB2039" s="4" t="str">
        <f>IF(OR(N2039&lt;&gt;"REPORTED",U2039=""),"NOT_APPLICABLE",IF(OR(AA2039&lt;Unit_Value_Review_QC!$I$6,AA2039&gt;Unit_Value_Review_QC!$I$5),"REVIEW","WITHIN_BAND"))</f>
        <v>WITHIN_BAND</v>
      </c>
    </row>
    <row r="2040" spans="1:28">
      <c r="A2040" s="1" t="s">
        <v>2426</v>
      </c>
      <c r="B2040" s="6">
        <v>44986</v>
      </c>
      <c r="C2040" s="1">
        <v>202303</v>
      </c>
      <c r="D2040" s="1">
        <v>2023</v>
      </c>
      <c r="E2040" s="1">
        <v>3</v>
      </c>
      <c r="F2040" s="4" t="s">
        <v>278</v>
      </c>
      <c r="G2040" s="4" t="s">
        <v>279</v>
      </c>
      <c r="H2040" s="1">
        <v>696</v>
      </c>
      <c r="I2040" s="4" t="s">
        <v>322</v>
      </c>
      <c r="J2040" s="1" t="s">
        <v>323</v>
      </c>
      <c r="K2040" s="1" t="s">
        <v>383</v>
      </c>
      <c r="L2040" s="1">
        <v>3</v>
      </c>
      <c r="M2040" s="1">
        <v>1</v>
      </c>
      <c r="N2040" s="1" t="s">
        <v>384</v>
      </c>
      <c r="O2040" s="1" t="s">
        <v>385</v>
      </c>
      <c r="P2040" s="1">
        <v>0</v>
      </c>
      <c r="Q2040" s="8">
        <v>1399329</v>
      </c>
      <c r="R2040" s="8">
        <v>38892</v>
      </c>
      <c r="S2040" s="8">
        <v>137935</v>
      </c>
      <c r="T2040" s="8" t="s">
        <v>386</v>
      </c>
      <c r="U2040" s="9">
        <f>IF(R2040&gt;0,Q2040/R2040,"")</f>
        <v>35.979867324899722</v>
      </c>
      <c r="V2040" s="10">
        <f>SUMIFS(fct_world_monthly!$J$2:$J$361,fct_world_monthly!$C$2:$C$361,C2040,fct_world_monthly!$F$2:$F$361,F2040)</f>
        <v>32002309</v>
      </c>
      <c r="W2040" s="11">
        <f>IF(V2040&gt;0,Q2040/V2040,"")</f>
        <v>4.3725876154748711E-2</v>
      </c>
      <c r="X2040" s="1" t="s">
        <v>232</v>
      </c>
      <c r="Y2040" s="1" t="s">
        <v>166</v>
      </c>
      <c r="Z2040" s="19">
        <f>IF(U2040="","",SUMIFS(Unit_Value_Review_QC!$K$10:$K$53,Unit_Value_Review_QC!$I$10:$I$53,"PARTNER|"&amp;F2040&amp;"|"&amp;I2040))</f>
        <v>25.266638688646662</v>
      </c>
      <c r="AA2040" s="20">
        <f>IFERROR(U2040/Z2040,"")</f>
        <v>1.4240068799126397</v>
      </c>
      <c r="AB2040" s="4" t="str">
        <f>IF(OR(N2040&lt;&gt;"REPORTED",U2040=""),"NOT_APPLICABLE",IF(OR(AA2040&lt;Unit_Value_Review_QC!$I$6,AA2040&gt;Unit_Value_Review_QC!$I$5),"REVIEW","WITHIN_BAND"))</f>
        <v>WITHIN_BAND</v>
      </c>
    </row>
    <row r="2041" spans="1:28">
      <c r="A2041" s="1" t="s">
        <v>2427</v>
      </c>
      <c r="B2041" s="6">
        <v>44986</v>
      </c>
      <c r="C2041" s="1">
        <v>202303</v>
      </c>
      <c r="D2041" s="1">
        <v>2023</v>
      </c>
      <c r="E2041" s="1">
        <v>3</v>
      </c>
      <c r="F2041" s="4" t="s">
        <v>278</v>
      </c>
      <c r="G2041" s="4" t="s">
        <v>279</v>
      </c>
      <c r="H2041" s="1">
        <v>720</v>
      </c>
      <c r="I2041" s="4" t="s">
        <v>325</v>
      </c>
      <c r="J2041" s="1" t="s">
        <v>326</v>
      </c>
      <c r="K2041" s="1" t="s">
        <v>383</v>
      </c>
      <c r="L2041" s="1">
        <v>3</v>
      </c>
      <c r="M2041" s="1">
        <v>1</v>
      </c>
      <c r="N2041" s="1" t="s">
        <v>384</v>
      </c>
      <c r="O2041" s="1" t="s">
        <v>385</v>
      </c>
      <c r="P2041" s="1">
        <v>0</v>
      </c>
      <c r="Q2041" s="8">
        <v>1201375</v>
      </c>
      <c r="R2041" s="8">
        <v>36787</v>
      </c>
      <c r="S2041" s="8">
        <v>128458</v>
      </c>
      <c r="T2041" s="8" t="s">
        <v>386</v>
      </c>
      <c r="U2041" s="9">
        <f>IF(R2041&gt;0,Q2041/R2041,"")</f>
        <v>32.657596433522713</v>
      </c>
      <c r="V2041" s="10">
        <f>SUMIFS(fct_world_monthly!$J$2:$J$361,fct_world_monthly!$C$2:$C$361,C2041,fct_world_monthly!$F$2:$F$361,F2041)</f>
        <v>32002309</v>
      </c>
      <c r="W2041" s="11">
        <f>IF(V2041&gt;0,Q2041/V2041,"")</f>
        <v>3.7540259985615415E-2</v>
      </c>
      <c r="X2041" s="1" t="s">
        <v>232</v>
      </c>
      <c r="Y2041" s="1" t="s">
        <v>166</v>
      </c>
      <c r="Z2041" s="19">
        <f>IF(U2041="","",SUMIFS(Unit_Value_Review_QC!$K$10:$K$53,Unit_Value_Review_QC!$I$10:$I$53,"PARTNER|"&amp;F2041&amp;"|"&amp;I2041))</f>
        <v>23.211497613909994</v>
      </c>
      <c r="AA2041" s="20">
        <f>IFERROR(U2041/Z2041,"")</f>
        <v>1.4069577489886709</v>
      </c>
      <c r="AB2041" s="4" t="str">
        <f>IF(OR(N2041&lt;&gt;"REPORTED",U2041=""),"NOT_APPLICABLE",IF(OR(AA2041&lt;Unit_Value_Review_QC!$I$6,AA2041&gt;Unit_Value_Review_QC!$I$5),"REVIEW","WITHIN_BAND"))</f>
        <v>WITHIN_BAND</v>
      </c>
    </row>
    <row r="2042" spans="1:28">
      <c r="A2042" s="1" t="s">
        <v>2428</v>
      </c>
      <c r="B2042" s="6">
        <v>45017</v>
      </c>
      <c r="C2042" s="1">
        <v>202304</v>
      </c>
      <c r="D2042" s="1">
        <v>2023</v>
      </c>
      <c r="E2042" s="1">
        <v>4</v>
      </c>
      <c r="F2042" s="4" t="s">
        <v>256</v>
      </c>
      <c r="G2042" s="4" t="s">
        <v>258</v>
      </c>
      <c r="H2042" s="1">
        <v>52</v>
      </c>
      <c r="I2042" s="4" t="s">
        <v>296</v>
      </c>
      <c r="J2042" s="1" t="s">
        <v>297</v>
      </c>
      <c r="K2042" s="1" t="s">
        <v>383</v>
      </c>
      <c r="L2042" s="1">
        <v>3</v>
      </c>
      <c r="M2042" s="1">
        <v>1</v>
      </c>
      <c r="N2042" s="1" t="s">
        <v>384</v>
      </c>
      <c r="O2042" s="1" t="s">
        <v>385</v>
      </c>
      <c r="P2042" s="1">
        <v>0</v>
      </c>
      <c r="Q2042" s="8">
        <v>11216435</v>
      </c>
      <c r="R2042" s="8">
        <v>511102</v>
      </c>
      <c r="S2042" s="8">
        <v>2816011</v>
      </c>
      <c r="T2042" s="8" t="s">
        <v>386</v>
      </c>
      <c r="U2042" s="9">
        <f>IF(R2042&gt;0,Q2042/R2042,"")</f>
        <v>21.945590117041217</v>
      </c>
      <c r="V2042" s="10">
        <f>SUMIFS(fct_world_monthly!$J$2:$J$361,fct_world_monthly!$C$2:$C$361,C2042,fct_world_monthly!$F$2:$F$361,F2042)</f>
        <v>118118969</v>
      </c>
      <c r="W2042" s="11">
        <f>IF(V2042&gt;0,Q2042/V2042,"")</f>
        <v>9.4958795314239494E-2</v>
      </c>
      <c r="X2042" s="1" t="s">
        <v>232</v>
      </c>
      <c r="Y2042" s="1" t="s">
        <v>166</v>
      </c>
      <c r="Z2042" s="19">
        <f>IF(U2042="","",SUMIFS(Unit_Value_Review_QC!$K$10:$K$53,Unit_Value_Review_QC!$I$10:$I$53,"PARTNER|"&amp;F2042&amp;"|"&amp;I2042))</f>
        <v>20.461444760337919</v>
      </c>
      <c r="AA2042" s="20">
        <f>IFERROR(U2042/Z2042,"")</f>
        <v>1.0725337518482634</v>
      </c>
      <c r="AB2042" s="4" t="str">
        <f>IF(OR(N2042&lt;&gt;"REPORTED",U2042=""),"NOT_APPLICABLE",IF(OR(AA2042&lt;Unit_Value_Review_QC!$I$6,AA2042&gt;Unit_Value_Review_QC!$I$5),"REVIEW","WITHIN_BAND"))</f>
        <v>WITHIN_BAND</v>
      </c>
    </row>
    <row r="2043" spans="1:28">
      <c r="A2043" s="1" t="s">
        <v>2429</v>
      </c>
      <c r="B2043" s="6">
        <v>45017</v>
      </c>
      <c r="C2043" s="1">
        <v>202304</v>
      </c>
      <c r="D2043" s="1">
        <v>2023</v>
      </c>
      <c r="E2043" s="1">
        <v>4</v>
      </c>
      <c r="F2043" s="4" t="s">
        <v>256</v>
      </c>
      <c r="G2043" s="4" t="s">
        <v>258</v>
      </c>
      <c r="H2043" s="1">
        <v>204</v>
      </c>
      <c r="I2043" s="4" t="s">
        <v>301</v>
      </c>
      <c r="J2043" s="1" t="s">
        <v>302</v>
      </c>
      <c r="K2043" s="1" t="s">
        <v>383</v>
      </c>
      <c r="L2043" s="1">
        <v>3</v>
      </c>
      <c r="M2043" s="1">
        <v>1</v>
      </c>
      <c r="N2043" s="1" t="s">
        <v>384</v>
      </c>
      <c r="O2043" s="1" t="s">
        <v>385</v>
      </c>
      <c r="P2043" s="1">
        <v>0</v>
      </c>
      <c r="Q2043" s="8">
        <v>940390</v>
      </c>
      <c r="R2043" s="8">
        <v>89819</v>
      </c>
      <c r="S2043" s="8">
        <v>527929</v>
      </c>
      <c r="T2043" s="8" t="s">
        <v>386</v>
      </c>
      <c r="U2043" s="9">
        <f>IF(R2043&gt;0,Q2043/R2043,"")</f>
        <v>10.469833776817822</v>
      </c>
      <c r="V2043" s="10">
        <f>SUMIFS(fct_world_monthly!$J$2:$J$361,fct_world_monthly!$C$2:$C$361,C2043,fct_world_monthly!$F$2:$F$361,F2043)</f>
        <v>118118969</v>
      </c>
      <c r="W2043" s="11">
        <f>IF(V2043&gt;0,Q2043/V2043,"")</f>
        <v>7.9613800218659211E-3</v>
      </c>
      <c r="X2043" s="1" t="s">
        <v>232</v>
      </c>
      <c r="Y2043" s="1" t="s">
        <v>166</v>
      </c>
      <c r="Z2043" s="19">
        <f>IF(U2043="","",SUMIFS(Unit_Value_Review_QC!$K$10:$K$53,Unit_Value_Review_QC!$I$10:$I$53,"PARTNER|"&amp;F2043&amp;"|"&amp;I2043))</f>
        <v>7.8392981154747989</v>
      </c>
      <c r="AA2043" s="20">
        <f>IFERROR(U2043/Z2043,"")</f>
        <v>1.3355575489788221</v>
      </c>
      <c r="AB2043" s="4" t="str">
        <f>IF(OR(N2043&lt;&gt;"REPORTED",U2043=""),"NOT_APPLICABLE",IF(OR(AA2043&lt;Unit_Value_Review_QC!$I$6,AA2043&gt;Unit_Value_Review_QC!$I$5),"REVIEW","WITHIN_BAND"))</f>
        <v>WITHIN_BAND</v>
      </c>
    </row>
    <row r="2044" spans="1:28">
      <c r="A2044" s="1" t="s">
        <v>2430</v>
      </c>
      <c r="B2044" s="6">
        <v>45017</v>
      </c>
      <c r="C2044" s="1">
        <v>202304</v>
      </c>
      <c r="D2044" s="1">
        <v>2023</v>
      </c>
      <c r="E2044" s="1">
        <v>4</v>
      </c>
      <c r="F2044" s="4" t="s">
        <v>256</v>
      </c>
      <c r="G2044" s="4" t="s">
        <v>258</v>
      </c>
      <c r="H2044" s="1">
        <v>662</v>
      </c>
      <c r="I2044" s="4" t="s">
        <v>304</v>
      </c>
      <c r="J2044" s="1" t="s">
        <v>305</v>
      </c>
      <c r="K2044" s="1" t="s">
        <v>383</v>
      </c>
      <c r="L2044" s="1">
        <v>3</v>
      </c>
      <c r="M2044" s="1">
        <v>1</v>
      </c>
      <c r="N2044" s="1" t="s">
        <v>384</v>
      </c>
      <c r="O2044" s="1" t="s">
        <v>385</v>
      </c>
      <c r="P2044" s="1">
        <v>0</v>
      </c>
      <c r="Q2044" s="8">
        <v>5439008</v>
      </c>
      <c r="R2044" s="8">
        <v>537637</v>
      </c>
      <c r="S2044" s="8">
        <v>2125004</v>
      </c>
      <c r="T2044" s="8" t="s">
        <v>386</v>
      </c>
      <c r="U2044" s="9">
        <f>IF(R2044&gt;0,Q2044/R2044,"")</f>
        <v>10.116506118440508</v>
      </c>
      <c r="V2044" s="10">
        <f>SUMIFS(fct_world_monthly!$J$2:$J$361,fct_world_monthly!$C$2:$C$361,C2044,fct_world_monthly!$F$2:$F$361,F2044)</f>
        <v>118118969</v>
      </c>
      <c r="W2044" s="11">
        <f>IF(V2044&gt;0,Q2044/V2044,"")</f>
        <v>4.6046863141854889E-2</v>
      </c>
      <c r="X2044" s="1" t="s">
        <v>232</v>
      </c>
      <c r="Y2044" s="1" t="s">
        <v>166</v>
      </c>
      <c r="Z2044" s="19">
        <f>IF(U2044="","",SUMIFS(Unit_Value_Review_QC!$K$10:$K$53,Unit_Value_Review_QC!$I$10:$I$53,"PARTNER|"&amp;F2044&amp;"|"&amp;I2044))</f>
        <v>10.235891461787936</v>
      </c>
      <c r="AA2044" s="20">
        <f>IFERROR(U2044/Z2044,"")</f>
        <v>0.98833659542081798</v>
      </c>
      <c r="AB2044" s="4" t="str">
        <f>IF(OR(N2044&lt;&gt;"REPORTED",U2044=""),"NOT_APPLICABLE",IF(OR(AA2044&lt;Unit_Value_Review_QC!$I$6,AA2044&gt;Unit_Value_Review_QC!$I$5),"REVIEW","WITHIN_BAND"))</f>
        <v>WITHIN_BAND</v>
      </c>
    </row>
    <row r="2045" spans="1:28">
      <c r="A2045" s="1" t="s">
        <v>2431</v>
      </c>
      <c r="B2045" s="6">
        <v>45017</v>
      </c>
      <c r="C2045" s="1">
        <v>202304</v>
      </c>
      <c r="D2045" s="1">
        <v>2023</v>
      </c>
      <c r="E2045" s="1">
        <v>4</v>
      </c>
      <c r="F2045" s="4" t="s">
        <v>256</v>
      </c>
      <c r="G2045" s="4" t="s">
        <v>258</v>
      </c>
      <c r="H2045" s="1">
        <v>664</v>
      </c>
      <c r="I2045" s="4" t="s">
        <v>307</v>
      </c>
      <c r="J2045" s="1" t="s">
        <v>308</v>
      </c>
      <c r="K2045" s="1" t="s">
        <v>383</v>
      </c>
      <c r="L2045" s="1">
        <v>3</v>
      </c>
      <c r="M2045" s="1">
        <v>1</v>
      </c>
      <c r="N2045" s="1" t="s">
        <v>384</v>
      </c>
      <c r="O2045" s="1" t="s">
        <v>385</v>
      </c>
      <c r="P2045" s="1">
        <v>0</v>
      </c>
      <c r="Q2045" s="8">
        <v>8375497</v>
      </c>
      <c r="R2045" s="8">
        <v>516444</v>
      </c>
      <c r="S2045" s="8">
        <v>3842542</v>
      </c>
      <c r="T2045" s="8" t="s">
        <v>386</v>
      </c>
      <c r="U2045" s="9">
        <f>IF(R2045&gt;0,Q2045/R2045,"")</f>
        <v>16.21762862962877</v>
      </c>
      <c r="V2045" s="10">
        <f>SUMIFS(fct_world_monthly!$J$2:$J$361,fct_world_monthly!$C$2:$C$361,C2045,fct_world_monthly!$F$2:$F$361,F2045)</f>
        <v>118118969</v>
      </c>
      <c r="W2045" s="11">
        <f>IF(V2045&gt;0,Q2045/V2045,"")</f>
        <v>7.0907298555916112E-2</v>
      </c>
      <c r="X2045" s="1" t="s">
        <v>232</v>
      </c>
      <c r="Y2045" s="1" t="s">
        <v>166</v>
      </c>
      <c r="Z2045" s="19">
        <f>IF(U2045="","",SUMIFS(Unit_Value_Review_QC!$K$10:$K$53,Unit_Value_Review_QC!$I$10:$I$53,"PARTNER|"&amp;F2045&amp;"|"&amp;I2045))</f>
        <v>13.594059812928137</v>
      </c>
      <c r="AA2045" s="20">
        <f>IFERROR(U2045/Z2045,"")</f>
        <v>1.1929937673369351</v>
      </c>
      <c r="AB2045" s="4" t="str">
        <f>IF(OR(N2045&lt;&gt;"REPORTED",U2045=""),"NOT_APPLICABLE",IF(OR(AA2045&lt;Unit_Value_Review_QC!$I$6,AA2045&gt;Unit_Value_Review_QC!$I$5),"REVIEW","WITHIN_BAND"))</f>
        <v>WITHIN_BAND</v>
      </c>
    </row>
    <row r="2046" spans="1:28">
      <c r="A2046" s="1" t="s">
        <v>2432</v>
      </c>
      <c r="B2046" s="6">
        <v>45017</v>
      </c>
      <c r="C2046" s="1">
        <v>202304</v>
      </c>
      <c r="D2046" s="1">
        <v>2023</v>
      </c>
      <c r="E2046" s="1">
        <v>4</v>
      </c>
      <c r="F2046" s="4" t="s">
        <v>256</v>
      </c>
      <c r="G2046" s="4" t="s">
        <v>258</v>
      </c>
      <c r="H2046" s="1">
        <v>666</v>
      </c>
      <c r="I2046" s="4" t="s">
        <v>310</v>
      </c>
      <c r="J2046" s="1" t="s">
        <v>311</v>
      </c>
      <c r="K2046" s="1" t="s">
        <v>383</v>
      </c>
      <c r="L2046" s="1">
        <v>3</v>
      </c>
      <c r="M2046" s="1">
        <v>1</v>
      </c>
      <c r="N2046" s="1" t="s">
        <v>384</v>
      </c>
      <c r="O2046" s="1" t="s">
        <v>385</v>
      </c>
      <c r="P2046" s="1">
        <v>0</v>
      </c>
      <c r="Q2046" s="8">
        <v>42050317</v>
      </c>
      <c r="R2046" s="8">
        <v>3275074</v>
      </c>
      <c r="S2046" s="8">
        <v>22622393</v>
      </c>
      <c r="T2046" s="8" t="s">
        <v>386</v>
      </c>
      <c r="U2046" s="9">
        <f>IF(R2046&gt;0,Q2046/R2046,"")</f>
        <v>12.839501336458351</v>
      </c>
      <c r="V2046" s="10">
        <f>SUMIFS(fct_world_monthly!$J$2:$J$361,fct_world_monthly!$C$2:$C$361,C2046,fct_world_monthly!$F$2:$F$361,F2046)</f>
        <v>118118969</v>
      </c>
      <c r="W2046" s="11">
        <f>IF(V2046&gt;0,Q2046/V2046,"")</f>
        <v>0.35599969552731198</v>
      </c>
      <c r="X2046" s="1" t="s">
        <v>232</v>
      </c>
      <c r="Y2046" s="1" t="s">
        <v>166</v>
      </c>
      <c r="Z2046" s="19">
        <f>IF(U2046="","",SUMIFS(Unit_Value_Review_QC!$K$10:$K$53,Unit_Value_Review_QC!$I$10:$I$53,"PARTNER|"&amp;F2046&amp;"|"&amp;I2046))</f>
        <v>10.323147527272614</v>
      </c>
      <c r="AA2046" s="20">
        <f>IFERROR(U2046/Z2046,"")</f>
        <v>1.2437583888574497</v>
      </c>
      <c r="AB2046" s="4" t="str">
        <f>IF(OR(N2046&lt;&gt;"REPORTED",U2046=""),"NOT_APPLICABLE",IF(OR(AA2046&lt;Unit_Value_Review_QC!$I$6,AA2046&gt;Unit_Value_Review_QC!$I$5),"REVIEW","WITHIN_BAND"))</f>
        <v>WITHIN_BAND</v>
      </c>
    </row>
    <row r="2047" spans="1:28">
      <c r="A2047" s="1" t="s">
        <v>2433</v>
      </c>
      <c r="B2047" s="6">
        <v>45017</v>
      </c>
      <c r="C2047" s="1">
        <v>202304</v>
      </c>
      <c r="D2047" s="1">
        <v>2023</v>
      </c>
      <c r="E2047" s="1">
        <v>4</v>
      </c>
      <c r="F2047" s="4" t="s">
        <v>256</v>
      </c>
      <c r="G2047" s="4" t="s">
        <v>258</v>
      </c>
      <c r="H2047" s="1">
        <v>669</v>
      </c>
      <c r="I2047" s="4" t="s">
        <v>313</v>
      </c>
      <c r="J2047" s="1" t="s">
        <v>314</v>
      </c>
      <c r="K2047" s="1" t="s">
        <v>383</v>
      </c>
      <c r="L2047" s="1">
        <v>3</v>
      </c>
      <c r="M2047" s="1">
        <v>1</v>
      </c>
      <c r="N2047" s="1" t="s">
        <v>384</v>
      </c>
      <c r="O2047" s="1" t="s">
        <v>385</v>
      </c>
      <c r="P2047" s="1">
        <v>0</v>
      </c>
      <c r="Q2047" s="8">
        <v>2125271</v>
      </c>
      <c r="R2047" s="8">
        <v>110162</v>
      </c>
      <c r="S2047" s="8">
        <v>1016054</v>
      </c>
      <c r="T2047" s="8" t="s">
        <v>386</v>
      </c>
      <c r="U2047" s="9">
        <f>IF(R2047&gt;0,Q2047/R2047,"")</f>
        <v>19.292233256476823</v>
      </c>
      <c r="V2047" s="10">
        <f>SUMIFS(fct_world_monthly!$J$2:$J$361,fct_world_monthly!$C$2:$C$361,C2047,fct_world_monthly!$F$2:$F$361,F2047)</f>
        <v>118118969</v>
      </c>
      <c r="W2047" s="11">
        <f>IF(V2047&gt;0,Q2047/V2047,"")</f>
        <v>1.7992630802593612E-2</v>
      </c>
      <c r="X2047" s="1" t="s">
        <v>232</v>
      </c>
      <c r="Y2047" s="1" t="s">
        <v>166</v>
      </c>
      <c r="Z2047" s="19">
        <f>IF(U2047="","",SUMIFS(Unit_Value_Review_QC!$K$10:$K$53,Unit_Value_Review_QC!$I$10:$I$53,"PARTNER|"&amp;F2047&amp;"|"&amp;I2047))</f>
        <v>13.552232139720488</v>
      </c>
      <c r="AA2047" s="20">
        <f>IFERROR(U2047/Z2047,"")</f>
        <v>1.4235465462499612</v>
      </c>
      <c r="AB2047" s="4" t="str">
        <f>IF(OR(N2047&lt;&gt;"REPORTED",U2047=""),"NOT_APPLICABLE",IF(OR(AA2047&lt;Unit_Value_Review_QC!$I$6,AA2047&gt;Unit_Value_Review_QC!$I$5),"REVIEW","WITHIN_BAND"))</f>
        <v>WITHIN_BAND</v>
      </c>
    </row>
    <row r="2048" spans="1:28">
      <c r="A2048" s="1" t="s">
        <v>2434</v>
      </c>
      <c r="B2048" s="6">
        <v>45017</v>
      </c>
      <c r="C2048" s="1">
        <v>202304</v>
      </c>
      <c r="D2048" s="1">
        <v>2023</v>
      </c>
      <c r="E2048" s="1">
        <v>4</v>
      </c>
      <c r="F2048" s="4" t="s">
        <v>256</v>
      </c>
      <c r="G2048" s="4" t="s">
        <v>258</v>
      </c>
      <c r="H2048" s="1">
        <v>676</v>
      </c>
      <c r="I2048" s="4" t="s">
        <v>316</v>
      </c>
      <c r="J2048" s="1" t="s">
        <v>317</v>
      </c>
      <c r="K2048" s="1" t="s">
        <v>383</v>
      </c>
      <c r="L2048" s="1">
        <v>3</v>
      </c>
      <c r="M2048" s="1">
        <v>1</v>
      </c>
      <c r="N2048" s="1" t="s">
        <v>384</v>
      </c>
      <c r="O2048" s="1" t="s">
        <v>385</v>
      </c>
      <c r="P2048" s="1">
        <v>0</v>
      </c>
      <c r="Q2048" s="8">
        <v>43674</v>
      </c>
      <c r="R2048" s="8">
        <v>1934</v>
      </c>
      <c r="S2048" s="8">
        <v>14967</v>
      </c>
      <c r="T2048" s="8" t="s">
        <v>386</v>
      </c>
      <c r="U2048" s="9">
        <f>IF(R2048&gt;0,Q2048/R2048,"")</f>
        <v>22.58221302998966</v>
      </c>
      <c r="V2048" s="10">
        <f>SUMIFS(fct_world_monthly!$J$2:$J$361,fct_world_monthly!$C$2:$C$361,C2048,fct_world_monthly!$F$2:$F$361,F2048)</f>
        <v>118118969</v>
      </c>
      <c r="W2048" s="11">
        <f>IF(V2048&gt;0,Q2048/V2048,"")</f>
        <v>3.6974586190301071E-4</v>
      </c>
      <c r="X2048" s="1" t="s">
        <v>232</v>
      </c>
      <c r="Y2048" s="1" t="s">
        <v>166</v>
      </c>
      <c r="Z2048" s="19">
        <f>IF(U2048="","",SUMIFS(Unit_Value_Review_QC!$K$10:$K$53,Unit_Value_Review_QC!$I$10:$I$53,"PARTNER|"&amp;F2048&amp;"|"&amp;I2048))</f>
        <v>16.294942108470444</v>
      </c>
      <c r="AA2048" s="20">
        <f>IFERROR(U2048/Z2048,"")</f>
        <v>1.3858418691927088</v>
      </c>
      <c r="AB2048" s="4" t="str">
        <f>IF(OR(N2048&lt;&gt;"REPORTED",U2048=""),"NOT_APPLICABLE",IF(OR(AA2048&lt;Unit_Value_Review_QC!$I$6,AA2048&gt;Unit_Value_Review_QC!$I$5),"REVIEW","WITHIN_BAND"))</f>
        <v>WITHIN_BAND</v>
      </c>
    </row>
    <row r="2049" spans="1:28">
      <c r="A2049" s="1" t="s">
        <v>2435</v>
      </c>
      <c r="B2049" s="6">
        <v>45017</v>
      </c>
      <c r="C2049" s="1">
        <v>202304</v>
      </c>
      <c r="D2049" s="1">
        <v>2023</v>
      </c>
      <c r="E2049" s="1">
        <v>4</v>
      </c>
      <c r="F2049" s="4" t="s">
        <v>256</v>
      </c>
      <c r="G2049" s="4" t="s">
        <v>258</v>
      </c>
      <c r="H2049" s="1">
        <v>690</v>
      </c>
      <c r="I2049" s="4" t="s">
        <v>319</v>
      </c>
      <c r="J2049" s="1" t="s">
        <v>320</v>
      </c>
      <c r="K2049" s="1" t="s">
        <v>383</v>
      </c>
      <c r="L2049" s="1">
        <v>3</v>
      </c>
      <c r="M2049" s="1">
        <v>1</v>
      </c>
      <c r="N2049" s="1" t="s">
        <v>384</v>
      </c>
      <c r="O2049" s="1" t="s">
        <v>385</v>
      </c>
      <c r="P2049" s="1">
        <v>0</v>
      </c>
      <c r="Q2049" s="8">
        <v>1644274</v>
      </c>
      <c r="R2049" s="8">
        <v>68387</v>
      </c>
      <c r="S2049" s="8">
        <v>382384</v>
      </c>
      <c r="T2049" s="8" t="s">
        <v>386</v>
      </c>
      <c r="U2049" s="9">
        <f>IF(R2049&gt;0,Q2049/R2049,"")</f>
        <v>24.043663269334814</v>
      </c>
      <c r="V2049" s="10">
        <f>SUMIFS(fct_world_monthly!$J$2:$J$361,fct_world_monthly!$C$2:$C$361,C2049,fct_world_monthly!$F$2:$F$361,F2049)</f>
        <v>118118969</v>
      </c>
      <c r="W2049" s="11">
        <f>IF(V2049&gt;0,Q2049/V2049,"")</f>
        <v>1.392049061992744E-2</v>
      </c>
      <c r="X2049" s="1" t="s">
        <v>232</v>
      </c>
      <c r="Y2049" s="1" t="s">
        <v>166</v>
      </c>
      <c r="Z2049" s="19">
        <f>IF(U2049="","",SUMIFS(Unit_Value_Review_QC!$K$10:$K$53,Unit_Value_Review_QC!$I$10:$I$53,"PARTNER|"&amp;F2049&amp;"|"&amp;I2049))</f>
        <v>21.029827109089425</v>
      </c>
      <c r="AA2049" s="20">
        <f>IFERROR(U2049/Z2049,"")</f>
        <v>1.1433124554287355</v>
      </c>
      <c r="AB2049" s="4" t="str">
        <f>IF(OR(N2049&lt;&gt;"REPORTED",U2049=""),"NOT_APPLICABLE",IF(OR(AA2049&lt;Unit_Value_Review_QC!$I$6,AA2049&gt;Unit_Value_Review_QC!$I$5),"REVIEW","WITHIN_BAND"))</f>
        <v>WITHIN_BAND</v>
      </c>
    </row>
    <row r="2050" spans="1:28">
      <c r="A2050" s="1" t="s">
        <v>2436</v>
      </c>
      <c r="B2050" s="6">
        <v>45017</v>
      </c>
      <c r="C2050" s="1">
        <v>202304</v>
      </c>
      <c r="D2050" s="1">
        <v>2023</v>
      </c>
      <c r="E2050" s="1">
        <v>4</v>
      </c>
      <c r="F2050" s="4" t="s">
        <v>256</v>
      </c>
      <c r="G2050" s="4" t="s">
        <v>258</v>
      </c>
      <c r="H2050" s="1">
        <v>696</v>
      </c>
      <c r="I2050" s="4" t="s">
        <v>322</v>
      </c>
      <c r="J2050" s="1" t="s">
        <v>323</v>
      </c>
      <c r="K2050" s="1" t="s">
        <v>383</v>
      </c>
      <c r="L2050" s="1">
        <v>3</v>
      </c>
      <c r="M2050" s="1">
        <v>1</v>
      </c>
      <c r="N2050" s="1" t="s">
        <v>384</v>
      </c>
      <c r="O2050" s="1" t="s">
        <v>385</v>
      </c>
      <c r="P2050" s="1">
        <v>0</v>
      </c>
      <c r="Q2050" s="8">
        <v>1501076</v>
      </c>
      <c r="R2050" s="8">
        <v>97908</v>
      </c>
      <c r="S2050" s="8">
        <v>354094</v>
      </c>
      <c r="T2050" s="8" t="s">
        <v>386</v>
      </c>
      <c r="U2050" s="9">
        <f>IF(R2050&gt;0,Q2050/R2050,"")</f>
        <v>15.331494872737672</v>
      </c>
      <c r="V2050" s="10">
        <f>SUMIFS(fct_world_monthly!$J$2:$J$361,fct_world_monthly!$C$2:$C$361,C2050,fct_world_monthly!$F$2:$F$361,F2050)</f>
        <v>118118969</v>
      </c>
      <c r="W2050" s="11">
        <f>IF(V2050&gt;0,Q2050/V2050,"")</f>
        <v>1.2708170522551717E-2</v>
      </c>
      <c r="X2050" s="1" t="s">
        <v>232</v>
      </c>
      <c r="Y2050" s="1" t="s">
        <v>166</v>
      </c>
      <c r="Z2050" s="19">
        <f>IF(U2050="","",SUMIFS(Unit_Value_Review_QC!$K$10:$K$53,Unit_Value_Review_QC!$I$10:$I$53,"PARTNER|"&amp;F2050&amp;"|"&amp;I2050))</f>
        <v>18.09118149032647</v>
      </c>
      <c r="AA2050" s="20">
        <f>IFERROR(U2050/Z2050,"")</f>
        <v>0.84745680545715441</v>
      </c>
      <c r="AB2050" s="4" t="str">
        <f>IF(OR(N2050&lt;&gt;"REPORTED",U2050=""),"NOT_APPLICABLE",IF(OR(AA2050&lt;Unit_Value_Review_QC!$I$6,AA2050&gt;Unit_Value_Review_QC!$I$5),"REVIEW","WITHIN_BAND"))</f>
        <v>WITHIN_BAND</v>
      </c>
    </row>
    <row r="2051" spans="1:28">
      <c r="A2051" s="1" t="s">
        <v>2437</v>
      </c>
      <c r="B2051" s="6">
        <v>45017</v>
      </c>
      <c r="C2051" s="1">
        <v>202304</v>
      </c>
      <c r="D2051" s="1">
        <v>2023</v>
      </c>
      <c r="E2051" s="1">
        <v>4</v>
      </c>
      <c r="F2051" s="4" t="s">
        <v>256</v>
      </c>
      <c r="G2051" s="4" t="s">
        <v>258</v>
      </c>
      <c r="H2051" s="1">
        <v>720</v>
      </c>
      <c r="I2051" s="4" t="s">
        <v>325</v>
      </c>
      <c r="J2051" s="1" t="s">
        <v>326</v>
      </c>
      <c r="K2051" s="1" t="s">
        <v>383</v>
      </c>
      <c r="L2051" s="1">
        <v>3</v>
      </c>
      <c r="M2051" s="1">
        <v>1</v>
      </c>
      <c r="N2051" s="1" t="s">
        <v>384</v>
      </c>
      <c r="O2051" s="1" t="s">
        <v>385</v>
      </c>
      <c r="P2051" s="1">
        <v>0</v>
      </c>
      <c r="Q2051" s="8">
        <v>5088046</v>
      </c>
      <c r="R2051" s="8">
        <v>236004</v>
      </c>
      <c r="S2051" s="8">
        <v>1116578</v>
      </c>
      <c r="T2051" s="8" t="s">
        <v>386</v>
      </c>
      <c r="U2051" s="9">
        <f>IF(R2051&gt;0,Q2051/R2051,"")</f>
        <v>21.559151539804411</v>
      </c>
      <c r="V2051" s="10">
        <f>SUMIFS(fct_world_monthly!$J$2:$J$361,fct_world_monthly!$C$2:$C$361,C2051,fct_world_monthly!$F$2:$F$361,F2051)</f>
        <v>118118969</v>
      </c>
      <c r="W2051" s="11">
        <f>IF(V2051&gt;0,Q2051/V2051,"")</f>
        <v>4.3075604562718459E-2</v>
      </c>
      <c r="X2051" s="1" t="s">
        <v>232</v>
      </c>
      <c r="Y2051" s="1" t="s">
        <v>166</v>
      </c>
      <c r="Z2051" s="19">
        <f>IF(U2051="","",SUMIFS(Unit_Value_Review_QC!$K$10:$K$53,Unit_Value_Review_QC!$I$10:$I$53,"PARTNER|"&amp;F2051&amp;"|"&amp;I2051))</f>
        <v>18.213915185849537</v>
      </c>
      <c r="AA2051" s="20">
        <f>IFERROR(U2051/Z2051,"")</f>
        <v>1.1836637713430116</v>
      </c>
      <c r="AB2051" s="4" t="str">
        <f>IF(OR(N2051&lt;&gt;"REPORTED",U2051=""),"NOT_APPLICABLE",IF(OR(AA2051&lt;Unit_Value_Review_QC!$I$6,AA2051&gt;Unit_Value_Review_QC!$I$5),"REVIEW","WITHIN_BAND"))</f>
        <v>WITHIN_BAND</v>
      </c>
    </row>
    <row r="2052" spans="1:28">
      <c r="A2052" s="1" t="s">
        <v>2438</v>
      </c>
      <c r="B2052" s="6">
        <v>45017</v>
      </c>
      <c r="C2052" s="1">
        <v>202304</v>
      </c>
      <c r="D2052" s="1">
        <v>2023</v>
      </c>
      <c r="E2052" s="1">
        <v>4</v>
      </c>
      <c r="F2052" s="4" t="s">
        <v>265</v>
      </c>
      <c r="G2052" s="4" t="s">
        <v>266</v>
      </c>
      <c r="H2052" s="1">
        <v>52</v>
      </c>
      <c r="I2052" s="4" t="s">
        <v>296</v>
      </c>
      <c r="J2052" s="1" t="s">
        <v>297</v>
      </c>
      <c r="K2052" s="1" t="s">
        <v>383</v>
      </c>
      <c r="L2052" s="1">
        <v>3</v>
      </c>
      <c r="M2052" s="1">
        <v>1</v>
      </c>
      <c r="N2052" s="1" t="s">
        <v>384</v>
      </c>
      <c r="O2052" s="1" t="s">
        <v>385</v>
      </c>
      <c r="P2052" s="1">
        <v>0</v>
      </c>
      <c r="Q2052" s="8">
        <v>1834976</v>
      </c>
      <c r="R2052" s="8">
        <v>101570</v>
      </c>
      <c r="S2052" s="8">
        <v>279508</v>
      </c>
      <c r="T2052" s="8" t="s">
        <v>386</v>
      </c>
      <c r="U2052" s="9">
        <f>IF(R2052&gt;0,Q2052/R2052,"")</f>
        <v>18.066121886383776</v>
      </c>
      <c r="V2052" s="10">
        <f>SUMIFS(fct_world_monthly!$J$2:$J$361,fct_world_monthly!$C$2:$C$361,C2052,fct_world_monthly!$F$2:$F$361,F2052)</f>
        <v>18291368</v>
      </c>
      <c r="W2052" s="11">
        <f>IF(V2052&gt;0,Q2052/V2052,"")</f>
        <v>0.10031923254728678</v>
      </c>
      <c r="X2052" s="1" t="s">
        <v>232</v>
      </c>
      <c r="Y2052" s="1" t="s">
        <v>166</v>
      </c>
      <c r="Z2052" s="19">
        <f>IF(U2052="","",SUMIFS(Unit_Value_Review_QC!$K$10:$K$53,Unit_Value_Review_QC!$I$10:$I$53,"PARTNER|"&amp;F2052&amp;"|"&amp;I2052))</f>
        <v>19.213268245879746</v>
      </c>
      <c r="AA2052" s="20">
        <f>IFERROR(U2052/Z2052,"")</f>
        <v>0.94029405383740616</v>
      </c>
      <c r="AB2052" s="4" t="str">
        <f>IF(OR(N2052&lt;&gt;"REPORTED",U2052=""),"NOT_APPLICABLE",IF(OR(AA2052&lt;Unit_Value_Review_QC!$I$6,AA2052&gt;Unit_Value_Review_QC!$I$5),"REVIEW","WITHIN_BAND"))</f>
        <v>WITHIN_BAND</v>
      </c>
    </row>
    <row r="2053" spans="1:28">
      <c r="A2053" s="1" t="s">
        <v>2439</v>
      </c>
      <c r="B2053" s="6">
        <v>45017</v>
      </c>
      <c r="C2053" s="1">
        <v>202304</v>
      </c>
      <c r="D2053" s="1">
        <v>2023</v>
      </c>
      <c r="E2053" s="1">
        <v>4</v>
      </c>
      <c r="F2053" s="4" t="s">
        <v>265</v>
      </c>
      <c r="G2053" s="4" t="s">
        <v>266</v>
      </c>
      <c r="H2053" s="1">
        <v>204</v>
      </c>
      <c r="I2053" s="4" t="s">
        <v>301</v>
      </c>
      <c r="J2053" s="1" t="s">
        <v>302</v>
      </c>
      <c r="K2053" s="1" t="s">
        <v>383</v>
      </c>
      <c r="L2053" s="1">
        <v>3</v>
      </c>
      <c r="M2053" s="1">
        <v>1</v>
      </c>
      <c r="N2053" s="1" t="s">
        <v>384</v>
      </c>
      <c r="O2053" s="1" t="s">
        <v>385</v>
      </c>
      <c r="P2053" s="1">
        <v>0</v>
      </c>
      <c r="Q2053" s="8">
        <v>5595</v>
      </c>
      <c r="R2053" s="8">
        <v>276</v>
      </c>
      <c r="S2053" s="8">
        <v>1263</v>
      </c>
      <c r="T2053" s="8" t="s">
        <v>386</v>
      </c>
      <c r="U2053" s="9">
        <f>IF(R2053&gt;0,Q2053/R2053,"")</f>
        <v>20.271739130434781</v>
      </c>
      <c r="V2053" s="10">
        <f>SUMIFS(fct_world_monthly!$J$2:$J$361,fct_world_monthly!$C$2:$C$361,C2053,fct_world_monthly!$F$2:$F$361,F2053)</f>
        <v>18291368</v>
      </c>
      <c r="W2053" s="11">
        <f>IF(V2053&gt;0,Q2053/V2053,"")</f>
        <v>3.0588198761295494E-4</v>
      </c>
      <c r="X2053" s="1" t="s">
        <v>232</v>
      </c>
      <c r="Y2053" s="1" t="s">
        <v>166</v>
      </c>
      <c r="Z2053" s="19">
        <f>IF(U2053="","",SUMIFS(Unit_Value_Review_QC!$K$10:$K$53,Unit_Value_Review_QC!$I$10:$I$53,"PARTNER|"&amp;F2053&amp;"|"&amp;I2053))</f>
        <v>16.024818561257973</v>
      </c>
      <c r="AA2053" s="20">
        <f>IFERROR(U2053/Z2053,"")</f>
        <v>1.2650214448882608</v>
      </c>
      <c r="AB2053" s="4" t="str">
        <f>IF(OR(N2053&lt;&gt;"REPORTED",U2053=""),"NOT_APPLICABLE",IF(OR(AA2053&lt;Unit_Value_Review_QC!$I$6,AA2053&gt;Unit_Value_Review_QC!$I$5),"REVIEW","WITHIN_BAND"))</f>
        <v>WITHIN_BAND</v>
      </c>
    </row>
    <row r="2054" spans="1:28">
      <c r="A2054" s="1" t="s">
        <v>2440</v>
      </c>
      <c r="B2054" s="6">
        <v>45017</v>
      </c>
      <c r="C2054" s="1">
        <v>202304</v>
      </c>
      <c r="D2054" s="1">
        <v>2023</v>
      </c>
      <c r="E2054" s="1">
        <v>4</v>
      </c>
      <c r="F2054" s="4" t="s">
        <v>265</v>
      </c>
      <c r="G2054" s="4" t="s">
        <v>266</v>
      </c>
      <c r="H2054" s="1">
        <v>662</v>
      </c>
      <c r="I2054" s="4" t="s">
        <v>304</v>
      </c>
      <c r="J2054" s="1" t="s">
        <v>305</v>
      </c>
      <c r="K2054" s="1" t="s">
        <v>383</v>
      </c>
      <c r="L2054" s="1">
        <v>3</v>
      </c>
      <c r="M2054" s="1">
        <v>1</v>
      </c>
      <c r="N2054" s="1" t="s">
        <v>384</v>
      </c>
      <c r="O2054" s="1" t="s">
        <v>385</v>
      </c>
      <c r="P2054" s="1">
        <v>0</v>
      </c>
      <c r="Q2054" s="8">
        <v>375543</v>
      </c>
      <c r="R2054" s="8">
        <v>22550</v>
      </c>
      <c r="S2054" s="8">
        <v>62643</v>
      </c>
      <c r="T2054" s="8" t="s">
        <v>386</v>
      </c>
      <c r="U2054" s="9">
        <f>IF(R2054&gt;0,Q2054/R2054,"")</f>
        <v>16.653791574279378</v>
      </c>
      <c r="V2054" s="10">
        <f>SUMIFS(fct_world_monthly!$J$2:$J$361,fct_world_monthly!$C$2:$C$361,C2054,fct_world_monthly!$F$2:$F$361,F2054)</f>
        <v>18291368</v>
      </c>
      <c r="W2054" s="11">
        <f>IF(V2054&gt;0,Q2054/V2054,"")</f>
        <v>2.0531159834518666E-2</v>
      </c>
      <c r="X2054" s="1" t="s">
        <v>232</v>
      </c>
      <c r="Y2054" s="1" t="s">
        <v>166</v>
      </c>
      <c r="Z2054" s="19">
        <f>IF(U2054="","",SUMIFS(Unit_Value_Review_QC!$K$10:$K$53,Unit_Value_Review_QC!$I$10:$I$53,"PARTNER|"&amp;F2054&amp;"|"&amp;I2054))</f>
        <v>13.24068828999865</v>
      </c>
      <c r="AA2054" s="20">
        <f>IFERROR(U2054/Z2054,"")</f>
        <v>1.2577738565795566</v>
      </c>
      <c r="AB2054" s="4" t="str">
        <f>IF(OR(N2054&lt;&gt;"REPORTED",U2054=""),"NOT_APPLICABLE",IF(OR(AA2054&lt;Unit_Value_Review_QC!$I$6,AA2054&gt;Unit_Value_Review_QC!$I$5),"REVIEW","WITHIN_BAND"))</f>
        <v>WITHIN_BAND</v>
      </c>
    </row>
    <row r="2055" spans="1:28">
      <c r="A2055" s="1" t="s">
        <v>2441</v>
      </c>
      <c r="B2055" s="6">
        <v>45017</v>
      </c>
      <c r="C2055" s="1">
        <v>202304</v>
      </c>
      <c r="D2055" s="1">
        <v>2023</v>
      </c>
      <c r="E2055" s="1">
        <v>4</v>
      </c>
      <c r="F2055" s="4" t="s">
        <v>265</v>
      </c>
      <c r="G2055" s="4" t="s">
        <v>266</v>
      </c>
      <c r="H2055" s="1">
        <v>664</v>
      </c>
      <c r="I2055" s="4" t="s">
        <v>307</v>
      </c>
      <c r="J2055" s="1" t="s">
        <v>308</v>
      </c>
      <c r="K2055" s="1" t="s">
        <v>383</v>
      </c>
      <c r="L2055" s="1">
        <v>3</v>
      </c>
      <c r="M2055" s="1">
        <v>1</v>
      </c>
      <c r="N2055" s="1" t="s">
        <v>384</v>
      </c>
      <c r="O2055" s="1" t="s">
        <v>385</v>
      </c>
      <c r="P2055" s="1">
        <v>0</v>
      </c>
      <c r="Q2055" s="8">
        <v>249685</v>
      </c>
      <c r="R2055" s="8">
        <v>21465</v>
      </c>
      <c r="S2055" s="8">
        <v>63551</v>
      </c>
      <c r="T2055" s="8" t="s">
        <v>386</v>
      </c>
      <c r="U2055" s="9">
        <f>IF(R2055&gt;0,Q2055/R2055,"")</f>
        <v>11.632191940368042</v>
      </c>
      <c r="V2055" s="10">
        <f>SUMIFS(fct_world_monthly!$J$2:$J$361,fct_world_monthly!$C$2:$C$361,C2055,fct_world_monthly!$F$2:$F$361,F2055)</f>
        <v>18291368</v>
      </c>
      <c r="W2055" s="11">
        <f>IF(V2055&gt;0,Q2055/V2055,"")</f>
        <v>1.3650427895824959E-2</v>
      </c>
      <c r="X2055" s="1" t="s">
        <v>232</v>
      </c>
      <c r="Y2055" s="1" t="s">
        <v>166</v>
      </c>
      <c r="Z2055" s="19">
        <f>IF(U2055="","",SUMIFS(Unit_Value_Review_QC!$K$10:$K$53,Unit_Value_Review_QC!$I$10:$I$53,"PARTNER|"&amp;F2055&amp;"|"&amp;I2055))</f>
        <v>13.033767004833301</v>
      </c>
      <c r="AA2055" s="20">
        <f>IFERROR(U2055/Z2055,"")</f>
        <v>0.89246584936300344</v>
      </c>
      <c r="AB2055" s="4" t="str">
        <f>IF(OR(N2055&lt;&gt;"REPORTED",U2055=""),"NOT_APPLICABLE",IF(OR(AA2055&lt;Unit_Value_Review_QC!$I$6,AA2055&gt;Unit_Value_Review_QC!$I$5),"REVIEW","WITHIN_BAND"))</f>
        <v>WITHIN_BAND</v>
      </c>
    </row>
    <row r="2056" spans="1:28">
      <c r="A2056" s="1" t="s">
        <v>2442</v>
      </c>
      <c r="B2056" s="6">
        <v>45017</v>
      </c>
      <c r="C2056" s="1">
        <v>202304</v>
      </c>
      <c r="D2056" s="1">
        <v>2023</v>
      </c>
      <c r="E2056" s="1">
        <v>4</v>
      </c>
      <c r="F2056" s="4" t="s">
        <v>265</v>
      </c>
      <c r="G2056" s="4" t="s">
        <v>266</v>
      </c>
      <c r="H2056" s="1">
        <v>666</v>
      </c>
      <c r="I2056" s="4" t="s">
        <v>310</v>
      </c>
      <c r="J2056" s="1" t="s">
        <v>311</v>
      </c>
      <c r="K2056" s="1" t="s">
        <v>383</v>
      </c>
      <c r="L2056" s="1">
        <v>3</v>
      </c>
      <c r="M2056" s="1">
        <v>1</v>
      </c>
      <c r="N2056" s="1" t="s">
        <v>384</v>
      </c>
      <c r="O2056" s="1" t="s">
        <v>385</v>
      </c>
      <c r="P2056" s="1">
        <v>0</v>
      </c>
      <c r="Q2056" s="8">
        <v>4143151</v>
      </c>
      <c r="R2056" s="8">
        <v>299211</v>
      </c>
      <c r="S2056" s="8">
        <v>1130263</v>
      </c>
      <c r="T2056" s="8" t="s">
        <v>386</v>
      </c>
      <c r="U2056" s="9">
        <f>IF(R2056&gt;0,Q2056/R2056,"")</f>
        <v>13.84692073486603</v>
      </c>
      <c r="V2056" s="10">
        <f>SUMIFS(fct_world_monthly!$J$2:$J$361,fct_world_monthly!$C$2:$C$361,C2056,fct_world_monthly!$F$2:$F$361,F2056)</f>
        <v>18291368</v>
      </c>
      <c r="W2056" s="11">
        <f>IF(V2056&gt;0,Q2056/V2056,"")</f>
        <v>0.22650853670430773</v>
      </c>
      <c r="X2056" s="1" t="s">
        <v>232</v>
      </c>
      <c r="Y2056" s="1" t="s">
        <v>166</v>
      </c>
      <c r="Z2056" s="19">
        <f>IF(U2056="","",SUMIFS(Unit_Value_Review_QC!$K$10:$K$53,Unit_Value_Review_QC!$I$10:$I$53,"PARTNER|"&amp;F2056&amp;"|"&amp;I2056))</f>
        <v>12.503788450831344</v>
      </c>
      <c r="AA2056" s="20">
        <f>IFERROR(U2056/Z2056,"")</f>
        <v>1.1074180268897131</v>
      </c>
      <c r="AB2056" s="4" t="str">
        <f>IF(OR(N2056&lt;&gt;"REPORTED",U2056=""),"NOT_APPLICABLE",IF(OR(AA2056&lt;Unit_Value_Review_QC!$I$6,AA2056&gt;Unit_Value_Review_QC!$I$5),"REVIEW","WITHIN_BAND"))</f>
        <v>WITHIN_BAND</v>
      </c>
    </row>
    <row r="2057" spans="1:28">
      <c r="A2057" s="1" t="s">
        <v>2443</v>
      </c>
      <c r="B2057" s="6">
        <v>45017</v>
      </c>
      <c r="C2057" s="1">
        <v>202304</v>
      </c>
      <c r="D2057" s="1">
        <v>2023</v>
      </c>
      <c r="E2057" s="1">
        <v>4</v>
      </c>
      <c r="F2057" s="4" t="s">
        <v>265</v>
      </c>
      <c r="G2057" s="4" t="s">
        <v>266</v>
      </c>
      <c r="H2057" s="1">
        <v>669</v>
      </c>
      <c r="I2057" s="4" t="s">
        <v>313</v>
      </c>
      <c r="J2057" s="1" t="s">
        <v>314</v>
      </c>
      <c r="K2057" s="1" t="s">
        <v>383</v>
      </c>
      <c r="L2057" s="1">
        <v>3</v>
      </c>
      <c r="M2057" s="1">
        <v>1</v>
      </c>
      <c r="N2057" s="1" t="s">
        <v>384</v>
      </c>
      <c r="O2057" s="1" t="s">
        <v>385</v>
      </c>
      <c r="P2057" s="1">
        <v>0</v>
      </c>
      <c r="Q2057" s="8">
        <v>136794</v>
      </c>
      <c r="R2057" s="8">
        <v>5731</v>
      </c>
      <c r="S2057" s="8">
        <v>17003</v>
      </c>
      <c r="T2057" s="8" t="s">
        <v>386</v>
      </c>
      <c r="U2057" s="9">
        <f>IF(R2057&gt;0,Q2057/R2057,"")</f>
        <v>23.869132786599199</v>
      </c>
      <c r="V2057" s="10">
        <f>SUMIFS(fct_world_monthly!$J$2:$J$361,fct_world_monthly!$C$2:$C$361,C2057,fct_world_monthly!$F$2:$F$361,F2057)</f>
        <v>18291368</v>
      </c>
      <c r="W2057" s="11">
        <f>IF(V2057&gt;0,Q2057/V2057,"")</f>
        <v>7.4786095823997419E-3</v>
      </c>
      <c r="X2057" s="1" t="s">
        <v>232</v>
      </c>
      <c r="Y2057" s="1" t="s">
        <v>166</v>
      </c>
      <c r="Z2057" s="19">
        <f>IF(U2057="","",SUMIFS(Unit_Value_Review_QC!$K$10:$K$53,Unit_Value_Review_QC!$I$10:$I$53,"PARTNER|"&amp;F2057&amp;"|"&amp;I2057))</f>
        <v>16.58404384448577</v>
      </c>
      <c r="AA2057" s="20">
        <f>IFERROR(U2057/Z2057,"")</f>
        <v>1.439283024721123</v>
      </c>
      <c r="AB2057" s="4" t="str">
        <f>IF(OR(N2057&lt;&gt;"REPORTED",U2057=""),"NOT_APPLICABLE",IF(OR(AA2057&lt;Unit_Value_Review_QC!$I$6,AA2057&gt;Unit_Value_Review_QC!$I$5),"REVIEW","WITHIN_BAND"))</f>
        <v>WITHIN_BAND</v>
      </c>
    </row>
    <row r="2058" spans="1:28">
      <c r="A2058" s="1" t="s">
        <v>2444</v>
      </c>
      <c r="B2058" s="6">
        <v>45017</v>
      </c>
      <c r="C2058" s="1">
        <v>202304</v>
      </c>
      <c r="D2058" s="1">
        <v>2023</v>
      </c>
      <c r="E2058" s="1">
        <v>4</v>
      </c>
      <c r="F2058" s="4" t="s">
        <v>265</v>
      </c>
      <c r="G2058" s="4" t="s">
        <v>266</v>
      </c>
      <c r="H2058" s="1">
        <v>676</v>
      </c>
      <c r="I2058" s="4" t="s">
        <v>316</v>
      </c>
      <c r="J2058" s="1" t="s">
        <v>317</v>
      </c>
      <c r="K2058" s="1" t="s">
        <v>383</v>
      </c>
      <c r="L2058" s="1">
        <v>3</v>
      </c>
      <c r="M2058" s="1">
        <v>1</v>
      </c>
      <c r="N2058" s="1" t="s">
        <v>384</v>
      </c>
      <c r="O2058" s="1" t="s">
        <v>385</v>
      </c>
      <c r="P2058" s="1">
        <v>0</v>
      </c>
      <c r="Q2058" s="8">
        <v>1277061</v>
      </c>
      <c r="R2058" s="8">
        <v>133924</v>
      </c>
      <c r="S2058" s="8">
        <v>300249</v>
      </c>
      <c r="T2058" s="8" t="s">
        <v>386</v>
      </c>
      <c r="U2058" s="9">
        <f>IF(R2058&gt;0,Q2058/R2058,"")</f>
        <v>9.5357142857142865</v>
      </c>
      <c r="V2058" s="10">
        <f>SUMIFS(fct_world_monthly!$J$2:$J$361,fct_world_monthly!$C$2:$C$361,C2058,fct_world_monthly!$F$2:$F$361,F2058)</f>
        <v>18291368</v>
      </c>
      <c r="W2058" s="11">
        <f>IF(V2058&gt;0,Q2058/V2058,"")</f>
        <v>6.9817686681499166E-2</v>
      </c>
      <c r="X2058" s="1" t="s">
        <v>232</v>
      </c>
      <c r="Y2058" s="1" t="s">
        <v>166</v>
      </c>
      <c r="Z2058" s="19">
        <f>IF(U2058="","",SUMIFS(Unit_Value_Review_QC!$K$10:$K$53,Unit_Value_Review_QC!$I$10:$I$53,"PARTNER|"&amp;F2058&amp;"|"&amp;I2058))</f>
        <v>12.705450477595873</v>
      </c>
      <c r="AA2058" s="20">
        <f>IFERROR(U2058/Z2058,"")</f>
        <v>0.75052154211525723</v>
      </c>
      <c r="AB2058" s="4" t="str">
        <f>IF(OR(N2058&lt;&gt;"REPORTED",U2058=""),"NOT_APPLICABLE",IF(OR(AA2058&lt;Unit_Value_Review_QC!$I$6,AA2058&gt;Unit_Value_Review_QC!$I$5),"REVIEW","WITHIN_BAND"))</f>
        <v>WITHIN_BAND</v>
      </c>
    </row>
    <row r="2059" spans="1:28">
      <c r="A2059" s="1" t="s">
        <v>2445</v>
      </c>
      <c r="B2059" s="6">
        <v>45017</v>
      </c>
      <c r="C2059" s="1">
        <v>202304</v>
      </c>
      <c r="D2059" s="1">
        <v>2023</v>
      </c>
      <c r="E2059" s="1">
        <v>4</v>
      </c>
      <c r="F2059" s="4" t="s">
        <v>265</v>
      </c>
      <c r="G2059" s="4" t="s">
        <v>266</v>
      </c>
      <c r="H2059" s="1">
        <v>690</v>
      </c>
      <c r="I2059" s="4" t="s">
        <v>319</v>
      </c>
      <c r="J2059" s="1" t="s">
        <v>320</v>
      </c>
      <c r="K2059" s="1" t="s">
        <v>383</v>
      </c>
      <c r="L2059" s="1">
        <v>3</v>
      </c>
      <c r="M2059" s="1">
        <v>1</v>
      </c>
      <c r="N2059" s="1" t="s">
        <v>384</v>
      </c>
      <c r="O2059" s="1" t="s">
        <v>385</v>
      </c>
      <c r="P2059" s="1">
        <v>0</v>
      </c>
      <c r="Q2059" s="8">
        <v>145684</v>
      </c>
      <c r="R2059" s="8">
        <v>3889</v>
      </c>
      <c r="S2059" s="8">
        <v>15173</v>
      </c>
      <c r="T2059" s="8" t="s">
        <v>386</v>
      </c>
      <c r="U2059" s="9">
        <f>IF(R2059&gt;0,Q2059/R2059,"")</f>
        <v>37.460529699151451</v>
      </c>
      <c r="V2059" s="10">
        <f>SUMIFS(fct_world_monthly!$J$2:$J$361,fct_world_monthly!$C$2:$C$361,C2059,fct_world_monthly!$F$2:$F$361,F2059)</f>
        <v>18291368</v>
      </c>
      <c r="W2059" s="11">
        <f>IF(V2059&gt;0,Q2059/V2059,"")</f>
        <v>7.9646311855953045E-3</v>
      </c>
      <c r="X2059" s="1" t="s">
        <v>232</v>
      </c>
      <c r="Y2059" s="1" t="s">
        <v>166</v>
      </c>
      <c r="Z2059" s="19">
        <f>IF(U2059="","",SUMIFS(Unit_Value_Review_QC!$K$10:$K$53,Unit_Value_Review_QC!$I$10:$I$53,"PARTNER|"&amp;F2059&amp;"|"&amp;I2059))</f>
        <v>23.234221767733438</v>
      </c>
      <c r="AA2059" s="20">
        <f>IFERROR(U2059/Z2059,"")</f>
        <v>1.612299739308455</v>
      </c>
      <c r="AB2059" s="4" t="str">
        <f>IF(OR(N2059&lt;&gt;"REPORTED",U2059=""),"NOT_APPLICABLE",IF(OR(AA2059&lt;Unit_Value_Review_QC!$I$6,AA2059&gt;Unit_Value_Review_QC!$I$5),"REVIEW","WITHIN_BAND"))</f>
        <v>WITHIN_BAND</v>
      </c>
    </row>
    <row r="2060" spans="1:28">
      <c r="A2060" s="1" t="s">
        <v>2446</v>
      </c>
      <c r="B2060" s="6">
        <v>45017</v>
      </c>
      <c r="C2060" s="1">
        <v>202304</v>
      </c>
      <c r="D2060" s="1">
        <v>2023</v>
      </c>
      <c r="E2060" s="1">
        <v>4</v>
      </c>
      <c r="F2060" s="4" t="s">
        <v>265</v>
      </c>
      <c r="G2060" s="4" t="s">
        <v>266</v>
      </c>
      <c r="H2060" s="1">
        <v>696</v>
      </c>
      <c r="I2060" s="4" t="s">
        <v>322</v>
      </c>
      <c r="J2060" s="1" t="s">
        <v>323</v>
      </c>
      <c r="K2060" s="1" t="s">
        <v>383</v>
      </c>
      <c r="L2060" s="1">
        <v>3</v>
      </c>
      <c r="M2060" s="1">
        <v>1</v>
      </c>
      <c r="N2060" s="1" t="s">
        <v>384</v>
      </c>
      <c r="O2060" s="1" t="s">
        <v>385</v>
      </c>
      <c r="P2060" s="1">
        <v>0</v>
      </c>
      <c r="Q2060" s="8">
        <v>852611</v>
      </c>
      <c r="R2060" s="8">
        <v>75187</v>
      </c>
      <c r="S2060" s="8">
        <v>192173</v>
      </c>
      <c r="T2060" s="8" t="s">
        <v>386</v>
      </c>
      <c r="U2060" s="9">
        <f>IF(R2060&gt;0,Q2060/R2060,"")</f>
        <v>11.339872584356339</v>
      </c>
      <c r="V2060" s="10">
        <f>SUMIFS(fct_world_monthly!$J$2:$J$361,fct_world_monthly!$C$2:$C$361,C2060,fct_world_monthly!$F$2:$F$361,F2060)</f>
        <v>18291368</v>
      </c>
      <c r="W2060" s="11">
        <f>IF(V2060&gt;0,Q2060/V2060,"")</f>
        <v>4.6612751982246486E-2</v>
      </c>
      <c r="X2060" s="1" t="s">
        <v>232</v>
      </c>
      <c r="Y2060" s="1" t="s">
        <v>166</v>
      </c>
      <c r="Z2060" s="19">
        <f>IF(U2060="","",SUMIFS(Unit_Value_Review_QC!$K$10:$K$53,Unit_Value_Review_QC!$I$10:$I$53,"PARTNER|"&amp;F2060&amp;"|"&amp;I2060))</f>
        <v>12.339390026247985</v>
      </c>
      <c r="AA2060" s="20">
        <f>IFERROR(U2060/Z2060,"")</f>
        <v>0.91899782406054897</v>
      </c>
      <c r="AB2060" s="4" t="str">
        <f>IF(OR(N2060&lt;&gt;"REPORTED",U2060=""),"NOT_APPLICABLE",IF(OR(AA2060&lt;Unit_Value_Review_QC!$I$6,AA2060&gt;Unit_Value_Review_QC!$I$5),"REVIEW","WITHIN_BAND"))</f>
        <v>WITHIN_BAND</v>
      </c>
    </row>
    <row r="2061" spans="1:28">
      <c r="A2061" s="1" t="s">
        <v>2447</v>
      </c>
      <c r="B2061" s="6">
        <v>45017</v>
      </c>
      <c r="C2061" s="1">
        <v>202304</v>
      </c>
      <c r="D2061" s="1">
        <v>2023</v>
      </c>
      <c r="E2061" s="1">
        <v>4</v>
      </c>
      <c r="F2061" s="4" t="s">
        <v>265</v>
      </c>
      <c r="G2061" s="4" t="s">
        <v>266</v>
      </c>
      <c r="H2061" s="1">
        <v>720</v>
      </c>
      <c r="I2061" s="4" t="s">
        <v>325</v>
      </c>
      <c r="J2061" s="1" t="s">
        <v>326</v>
      </c>
      <c r="K2061" s="1" t="s">
        <v>383</v>
      </c>
      <c r="L2061" s="1">
        <v>3</v>
      </c>
      <c r="M2061" s="1">
        <v>1</v>
      </c>
      <c r="N2061" s="1" t="s">
        <v>384</v>
      </c>
      <c r="O2061" s="1" t="s">
        <v>385</v>
      </c>
      <c r="P2061" s="1">
        <v>0</v>
      </c>
      <c r="Q2061" s="8">
        <v>2832246</v>
      </c>
      <c r="R2061" s="8">
        <v>162031</v>
      </c>
      <c r="S2061" s="8">
        <v>475402</v>
      </c>
      <c r="T2061" s="8" t="s">
        <v>386</v>
      </c>
      <c r="U2061" s="9">
        <f>IF(R2061&gt;0,Q2061/R2061,"")</f>
        <v>17.479655127722474</v>
      </c>
      <c r="V2061" s="10">
        <f>SUMIFS(fct_world_monthly!$J$2:$J$361,fct_world_monthly!$C$2:$C$361,C2061,fct_world_monthly!$F$2:$F$361,F2061)</f>
        <v>18291368</v>
      </c>
      <c r="W2061" s="11">
        <f>IF(V2061&gt;0,Q2061/V2061,"")</f>
        <v>0.15484057835368026</v>
      </c>
      <c r="X2061" s="1" t="s">
        <v>232</v>
      </c>
      <c r="Y2061" s="1" t="s">
        <v>166</v>
      </c>
      <c r="Z2061" s="19">
        <f>IF(U2061="","",SUMIFS(Unit_Value_Review_QC!$K$10:$K$53,Unit_Value_Review_QC!$I$10:$I$53,"PARTNER|"&amp;F2061&amp;"|"&amp;I2061))</f>
        <v>15.158852636173485</v>
      </c>
      <c r="AA2061" s="20">
        <f>IFERROR(U2061/Z2061,"")</f>
        <v>1.1530988226649075</v>
      </c>
      <c r="AB2061" s="4" t="str">
        <f>IF(OR(N2061&lt;&gt;"REPORTED",U2061=""),"NOT_APPLICABLE",IF(OR(AA2061&lt;Unit_Value_Review_QC!$I$6,AA2061&gt;Unit_Value_Review_QC!$I$5),"REVIEW","WITHIN_BAND"))</f>
        <v>WITHIN_BAND</v>
      </c>
    </row>
    <row r="2062" spans="1:28">
      <c r="A2062" s="1" t="s">
        <v>2448</v>
      </c>
      <c r="B2062" s="6">
        <v>45017</v>
      </c>
      <c r="C2062" s="1">
        <v>202304</v>
      </c>
      <c r="D2062" s="1">
        <v>2023</v>
      </c>
      <c r="E2062" s="1">
        <v>4</v>
      </c>
      <c r="F2062" s="4" t="s">
        <v>271</v>
      </c>
      <c r="G2062" s="4" t="s">
        <v>273</v>
      </c>
      <c r="H2062" s="1">
        <v>52</v>
      </c>
      <c r="I2062" s="4" t="s">
        <v>296</v>
      </c>
      <c r="J2062" s="1" t="s">
        <v>297</v>
      </c>
      <c r="K2062" s="1" t="s">
        <v>383</v>
      </c>
      <c r="L2062" s="1">
        <v>3</v>
      </c>
      <c r="M2062" s="1">
        <v>1</v>
      </c>
      <c r="N2062" s="1" t="s">
        <v>384</v>
      </c>
      <c r="O2062" s="1" t="s">
        <v>385</v>
      </c>
      <c r="P2062" s="1">
        <v>0</v>
      </c>
      <c r="Q2062" s="8">
        <v>2125495</v>
      </c>
      <c r="R2062" s="8">
        <v>65035</v>
      </c>
      <c r="S2062" s="8">
        <v>171397</v>
      </c>
      <c r="T2062" s="8" t="s">
        <v>386</v>
      </c>
      <c r="U2062" s="9">
        <f>IF(R2062&gt;0,Q2062/R2062,"")</f>
        <v>32.682324901975861</v>
      </c>
      <c r="V2062" s="10">
        <f>SUMIFS(fct_world_monthly!$J$2:$J$361,fct_world_monthly!$C$2:$C$361,C2062,fct_world_monthly!$F$2:$F$361,F2062)</f>
        <v>35604339</v>
      </c>
      <c r="W2062" s="11">
        <f>IF(V2062&gt;0,Q2062/V2062,"")</f>
        <v>5.9697639661278362E-2</v>
      </c>
      <c r="X2062" s="1" t="s">
        <v>232</v>
      </c>
      <c r="Y2062" s="1" t="s">
        <v>166</v>
      </c>
      <c r="Z2062" s="19">
        <f>IF(U2062="","",SUMIFS(Unit_Value_Review_QC!$K$10:$K$53,Unit_Value_Review_QC!$I$10:$I$53,"PARTNER|"&amp;F2062&amp;"|"&amp;I2062))</f>
        <v>31.867133143721738</v>
      </c>
      <c r="AA2062" s="20">
        <f>IFERROR(U2062/Z2062,"")</f>
        <v>1.0255809568616538</v>
      </c>
      <c r="AB2062" s="4" t="str">
        <f>IF(OR(N2062&lt;&gt;"REPORTED",U2062=""),"NOT_APPLICABLE",IF(OR(AA2062&lt;Unit_Value_Review_QC!$I$6,AA2062&gt;Unit_Value_Review_QC!$I$5),"REVIEW","WITHIN_BAND"))</f>
        <v>WITHIN_BAND</v>
      </c>
    </row>
    <row r="2063" spans="1:28">
      <c r="A2063" s="1" t="s">
        <v>2449</v>
      </c>
      <c r="B2063" s="6">
        <v>45017</v>
      </c>
      <c r="C2063" s="1">
        <v>202304</v>
      </c>
      <c r="D2063" s="1">
        <v>2023</v>
      </c>
      <c r="E2063" s="1">
        <v>4</v>
      </c>
      <c r="F2063" s="4" t="s">
        <v>271</v>
      </c>
      <c r="G2063" s="4" t="s">
        <v>273</v>
      </c>
      <c r="H2063" s="1">
        <v>204</v>
      </c>
      <c r="I2063" s="4" t="s">
        <v>301</v>
      </c>
      <c r="J2063" s="1" t="s">
        <v>302</v>
      </c>
      <c r="K2063" s="1" t="s">
        <v>383</v>
      </c>
      <c r="L2063" s="1">
        <v>3</v>
      </c>
      <c r="M2063" s="1">
        <v>1</v>
      </c>
      <c r="N2063" s="1" t="s">
        <v>384</v>
      </c>
      <c r="O2063" s="1" t="s">
        <v>385</v>
      </c>
      <c r="P2063" s="1">
        <v>0</v>
      </c>
      <c r="Q2063" s="8">
        <v>1342369</v>
      </c>
      <c r="R2063" s="8">
        <v>65163</v>
      </c>
      <c r="S2063" s="8">
        <v>211228</v>
      </c>
      <c r="T2063" s="8" t="s">
        <v>386</v>
      </c>
      <c r="U2063" s="9">
        <f>IF(R2063&gt;0,Q2063/R2063,"")</f>
        <v>20.600171876678484</v>
      </c>
      <c r="V2063" s="10">
        <f>SUMIFS(fct_world_monthly!$J$2:$J$361,fct_world_monthly!$C$2:$C$361,C2063,fct_world_monthly!$F$2:$F$361,F2063)</f>
        <v>35604339</v>
      </c>
      <c r="W2063" s="11">
        <f>IF(V2063&gt;0,Q2063/V2063,"")</f>
        <v>3.7702399137363569E-2</v>
      </c>
      <c r="X2063" s="1" t="s">
        <v>232</v>
      </c>
      <c r="Y2063" s="1" t="s">
        <v>166</v>
      </c>
      <c r="Z2063" s="19">
        <f>IF(U2063="","",SUMIFS(Unit_Value_Review_QC!$K$10:$K$53,Unit_Value_Review_QC!$I$10:$I$53,"PARTNER|"&amp;F2063&amp;"|"&amp;I2063))</f>
        <v>19.682231685892088</v>
      </c>
      <c r="AA2063" s="20">
        <f>IFERROR(U2063/Z2063,"")</f>
        <v>1.0466380136884763</v>
      </c>
      <c r="AB2063" s="4" t="str">
        <f>IF(OR(N2063&lt;&gt;"REPORTED",U2063=""),"NOT_APPLICABLE",IF(OR(AA2063&lt;Unit_Value_Review_QC!$I$6,AA2063&gt;Unit_Value_Review_QC!$I$5),"REVIEW","WITHIN_BAND"))</f>
        <v>WITHIN_BAND</v>
      </c>
    </row>
    <row r="2064" spans="1:28">
      <c r="A2064" s="1" t="s">
        <v>2450</v>
      </c>
      <c r="B2064" s="6">
        <v>45017</v>
      </c>
      <c r="C2064" s="1">
        <v>202304</v>
      </c>
      <c r="D2064" s="1">
        <v>2023</v>
      </c>
      <c r="E2064" s="1">
        <v>4</v>
      </c>
      <c r="F2064" s="4" t="s">
        <v>271</v>
      </c>
      <c r="G2064" s="4" t="s">
        <v>273</v>
      </c>
      <c r="H2064" s="1">
        <v>662</v>
      </c>
      <c r="I2064" s="4" t="s">
        <v>304</v>
      </c>
      <c r="J2064" s="1" t="s">
        <v>305</v>
      </c>
      <c r="K2064" s="1" t="s">
        <v>383</v>
      </c>
      <c r="L2064" s="1">
        <v>3</v>
      </c>
      <c r="M2064" s="1">
        <v>1</v>
      </c>
      <c r="N2064" s="1" t="s">
        <v>384</v>
      </c>
      <c r="O2064" s="1" t="s">
        <v>385</v>
      </c>
      <c r="P2064" s="1">
        <v>0</v>
      </c>
      <c r="Q2064" s="8">
        <v>120915</v>
      </c>
      <c r="R2064" s="8">
        <v>6639</v>
      </c>
      <c r="S2064" s="8">
        <v>14917</v>
      </c>
      <c r="T2064" s="8" t="s">
        <v>386</v>
      </c>
      <c r="U2064" s="9">
        <f>IF(R2064&gt;0,Q2064/R2064,"")</f>
        <v>18.212833258020787</v>
      </c>
      <c r="V2064" s="10">
        <f>SUMIFS(fct_world_monthly!$J$2:$J$361,fct_world_monthly!$C$2:$C$361,C2064,fct_world_monthly!$F$2:$F$361,F2064)</f>
        <v>35604339</v>
      </c>
      <c r="W2064" s="11">
        <f>IF(V2064&gt;0,Q2064/V2064,"")</f>
        <v>3.3960748435745429E-3</v>
      </c>
      <c r="X2064" s="1" t="s">
        <v>232</v>
      </c>
      <c r="Y2064" s="1" t="s">
        <v>166</v>
      </c>
      <c r="Z2064" s="19">
        <f>IF(U2064="","",SUMIFS(Unit_Value_Review_QC!$K$10:$K$53,Unit_Value_Review_QC!$I$10:$I$53,"PARTNER|"&amp;F2064&amp;"|"&amp;I2064))</f>
        <v>19.366411423422985</v>
      </c>
      <c r="AA2064" s="20">
        <f>IFERROR(U2064/Z2064,"")</f>
        <v>0.94043407732178064</v>
      </c>
      <c r="AB2064" s="4" t="str">
        <f>IF(OR(N2064&lt;&gt;"REPORTED",U2064=""),"NOT_APPLICABLE",IF(OR(AA2064&lt;Unit_Value_Review_QC!$I$6,AA2064&gt;Unit_Value_Review_QC!$I$5),"REVIEW","WITHIN_BAND"))</f>
        <v>WITHIN_BAND</v>
      </c>
    </row>
    <row r="2065" spans="1:28">
      <c r="A2065" s="1" t="s">
        <v>2451</v>
      </c>
      <c r="B2065" s="6">
        <v>45017</v>
      </c>
      <c r="C2065" s="1">
        <v>202304</v>
      </c>
      <c r="D2065" s="1">
        <v>2023</v>
      </c>
      <c r="E2065" s="1">
        <v>4</v>
      </c>
      <c r="F2065" s="4" t="s">
        <v>271</v>
      </c>
      <c r="G2065" s="4" t="s">
        <v>273</v>
      </c>
      <c r="H2065" s="1">
        <v>664</v>
      </c>
      <c r="I2065" s="4" t="s">
        <v>307</v>
      </c>
      <c r="J2065" s="1" t="s">
        <v>308</v>
      </c>
      <c r="K2065" s="1" t="s">
        <v>383</v>
      </c>
      <c r="L2065" s="1">
        <v>3</v>
      </c>
      <c r="M2065" s="1">
        <v>1</v>
      </c>
      <c r="N2065" s="1" t="s">
        <v>384</v>
      </c>
      <c r="O2065" s="1" t="s">
        <v>385</v>
      </c>
      <c r="P2065" s="1">
        <v>0</v>
      </c>
      <c r="Q2065" s="8">
        <v>4280213</v>
      </c>
      <c r="R2065" s="8">
        <v>146775</v>
      </c>
      <c r="S2065" s="8">
        <v>540190</v>
      </c>
      <c r="T2065" s="8" t="s">
        <v>386</v>
      </c>
      <c r="U2065" s="9">
        <f>IF(R2065&gt;0,Q2065/R2065,"")</f>
        <v>29.161730539942088</v>
      </c>
      <c r="V2065" s="10">
        <f>SUMIFS(fct_world_monthly!$J$2:$J$361,fct_world_monthly!$C$2:$C$361,C2065,fct_world_monthly!$F$2:$F$361,F2065)</f>
        <v>35604339</v>
      </c>
      <c r="W2065" s="11">
        <f>IF(V2065&gt;0,Q2065/V2065,"")</f>
        <v>0.12021605007187466</v>
      </c>
      <c r="X2065" s="1" t="s">
        <v>232</v>
      </c>
      <c r="Y2065" s="1" t="s">
        <v>166</v>
      </c>
      <c r="Z2065" s="19">
        <f>IF(U2065="","",SUMIFS(Unit_Value_Review_QC!$K$10:$K$53,Unit_Value_Review_QC!$I$10:$I$53,"PARTNER|"&amp;F2065&amp;"|"&amp;I2065))</f>
        <v>29.827360886039607</v>
      </c>
      <c r="AA2065" s="20">
        <f>IFERROR(U2065/Z2065,"")</f>
        <v>0.97768390074332523</v>
      </c>
      <c r="AB2065" s="4" t="str">
        <f>IF(OR(N2065&lt;&gt;"REPORTED",U2065=""),"NOT_APPLICABLE",IF(OR(AA2065&lt;Unit_Value_Review_QC!$I$6,AA2065&gt;Unit_Value_Review_QC!$I$5),"REVIEW","WITHIN_BAND"))</f>
        <v>WITHIN_BAND</v>
      </c>
    </row>
    <row r="2066" spans="1:28">
      <c r="A2066" s="1" t="s">
        <v>2452</v>
      </c>
      <c r="B2066" s="6">
        <v>45017</v>
      </c>
      <c r="C2066" s="1">
        <v>202304</v>
      </c>
      <c r="D2066" s="1">
        <v>2023</v>
      </c>
      <c r="E2066" s="1">
        <v>4</v>
      </c>
      <c r="F2066" s="4" t="s">
        <v>271</v>
      </c>
      <c r="G2066" s="4" t="s">
        <v>273</v>
      </c>
      <c r="H2066" s="1">
        <v>666</v>
      </c>
      <c r="I2066" s="4" t="s">
        <v>310</v>
      </c>
      <c r="J2066" s="1" t="s">
        <v>311</v>
      </c>
      <c r="K2066" s="1" t="s">
        <v>383</v>
      </c>
      <c r="L2066" s="1">
        <v>3</v>
      </c>
      <c r="M2066" s="1">
        <v>1</v>
      </c>
      <c r="N2066" s="1" t="s">
        <v>384</v>
      </c>
      <c r="O2066" s="1" t="s">
        <v>385</v>
      </c>
      <c r="P2066" s="1">
        <v>0</v>
      </c>
      <c r="Q2066" s="8">
        <v>772852</v>
      </c>
      <c r="R2066" s="8">
        <v>36001</v>
      </c>
      <c r="S2066" s="8">
        <v>122856</v>
      </c>
      <c r="T2066" s="8" t="s">
        <v>386</v>
      </c>
      <c r="U2066" s="9">
        <f>IF(R2066&gt;0,Q2066/R2066,"")</f>
        <v>21.467514791255798</v>
      </c>
      <c r="V2066" s="10">
        <f>SUMIFS(fct_world_monthly!$J$2:$J$361,fct_world_monthly!$C$2:$C$361,C2066,fct_world_monthly!$F$2:$F$361,F2066)</f>
        <v>35604339</v>
      </c>
      <c r="W2066" s="11">
        <f>IF(V2066&gt;0,Q2066/V2066,"")</f>
        <v>2.1706680188614089E-2</v>
      </c>
      <c r="X2066" s="1" t="s">
        <v>232</v>
      </c>
      <c r="Y2066" s="1" t="s">
        <v>166</v>
      </c>
      <c r="Z2066" s="19">
        <f>IF(U2066="","",SUMIFS(Unit_Value_Review_QC!$K$10:$K$53,Unit_Value_Review_QC!$I$10:$I$53,"PARTNER|"&amp;F2066&amp;"|"&amp;I2066))</f>
        <v>14.86106925541052</v>
      </c>
      <c r="AA2066" s="20">
        <f>IFERROR(U2066/Z2066,"")</f>
        <v>1.4445471198810307</v>
      </c>
      <c r="AB2066" s="4" t="str">
        <f>IF(OR(N2066&lt;&gt;"REPORTED",U2066=""),"NOT_APPLICABLE",IF(OR(AA2066&lt;Unit_Value_Review_QC!$I$6,AA2066&gt;Unit_Value_Review_QC!$I$5),"REVIEW","WITHIN_BAND"))</f>
        <v>WITHIN_BAND</v>
      </c>
    </row>
    <row r="2067" spans="1:28">
      <c r="A2067" s="1" t="s">
        <v>2453</v>
      </c>
      <c r="B2067" s="6">
        <v>45017</v>
      </c>
      <c r="C2067" s="1">
        <v>202304</v>
      </c>
      <c r="D2067" s="1">
        <v>2023</v>
      </c>
      <c r="E2067" s="1">
        <v>4</v>
      </c>
      <c r="F2067" s="4" t="s">
        <v>271</v>
      </c>
      <c r="G2067" s="4" t="s">
        <v>273</v>
      </c>
      <c r="H2067" s="1">
        <v>669</v>
      </c>
      <c r="I2067" s="4" t="s">
        <v>313</v>
      </c>
      <c r="J2067" s="1" t="s">
        <v>314</v>
      </c>
      <c r="K2067" s="1" t="s">
        <v>383</v>
      </c>
      <c r="L2067" s="1">
        <v>3</v>
      </c>
      <c r="M2067" s="1">
        <v>1</v>
      </c>
      <c r="N2067" s="1" t="s">
        <v>384</v>
      </c>
      <c r="O2067" s="1" t="s">
        <v>385</v>
      </c>
      <c r="P2067" s="1">
        <v>0</v>
      </c>
      <c r="Q2067" s="8">
        <v>399834</v>
      </c>
      <c r="R2067" s="8">
        <v>16161</v>
      </c>
      <c r="S2067" s="8">
        <v>62341</v>
      </c>
      <c r="T2067" s="8" t="s">
        <v>386</v>
      </c>
      <c r="U2067" s="9">
        <f>IF(R2067&gt;0,Q2067/R2067,"")</f>
        <v>24.740671988119548</v>
      </c>
      <c r="V2067" s="10">
        <f>SUMIFS(fct_world_monthly!$J$2:$J$361,fct_world_monthly!$C$2:$C$361,C2067,fct_world_monthly!$F$2:$F$361,F2067)</f>
        <v>35604339</v>
      </c>
      <c r="W2067" s="11">
        <f>IF(V2067&gt;0,Q2067/V2067,"")</f>
        <v>1.1229923409054161E-2</v>
      </c>
      <c r="X2067" s="1" t="s">
        <v>232</v>
      </c>
      <c r="Y2067" s="1" t="s">
        <v>166</v>
      </c>
      <c r="Z2067" s="19">
        <f>IF(U2067="","",SUMIFS(Unit_Value_Review_QC!$K$10:$K$53,Unit_Value_Review_QC!$I$10:$I$53,"PARTNER|"&amp;F2067&amp;"|"&amp;I2067))</f>
        <v>17.070169468034248</v>
      </c>
      <c r="AA2067" s="20">
        <f>IFERROR(U2067/Z2067,"")</f>
        <v>1.4493512811603395</v>
      </c>
      <c r="AB2067" s="4" t="str">
        <f>IF(OR(N2067&lt;&gt;"REPORTED",U2067=""),"NOT_APPLICABLE",IF(OR(AA2067&lt;Unit_Value_Review_QC!$I$6,AA2067&gt;Unit_Value_Review_QC!$I$5),"REVIEW","WITHIN_BAND"))</f>
        <v>WITHIN_BAND</v>
      </c>
    </row>
    <row r="2068" spans="1:28">
      <c r="A2068" s="1" t="s">
        <v>2454</v>
      </c>
      <c r="B2068" s="6">
        <v>45017</v>
      </c>
      <c r="C2068" s="1">
        <v>202304</v>
      </c>
      <c r="D2068" s="1">
        <v>2023</v>
      </c>
      <c r="E2068" s="1">
        <v>4</v>
      </c>
      <c r="F2068" s="4" t="s">
        <v>271</v>
      </c>
      <c r="G2068" s="4" t="s">
        <v>273</v>
      </c>
      <c r="H2068" s="1">
        <v>676</v>
      </c>
      <c r="I2068" s="4" t="s">
        <v>316</v>
      </c>
      <c r="J2068" s="1" t="s">
        <v>317</v>
      </c>
      <c r="K2068" s="1" t="s">
        <v>383</v>
      </c>
      <c r="L2068" s="1">
        <v>3</v>
      </c>
      <c r="M2068" s="1">
        <v>1</v>
      </c>
      <c r="N2068" s="1" t="s">
        <v>384</v>
      </c>
      <c r="O2068" s="1" t="s">
        <v>385</v>
      </c>
      <c r="P2068" s="1">
        <v>0</v>
      </c>
      <c r="Q2068" s="8">
        <v>739434</v>
      </c>
      <c r="R2068" s="8">
        <v>31294</v>
      </c>
      <c r="S2068" s="8">
        <v>76629</v>
      </c>
      <c r="T2068" s="8" t="s">
        <v>386</v>
      </c>
      <c r="U2068" s="9">
        <f>IF(R2068&gt;0,Q2068/R2068,"")</f>
        <v>23.62861890458235</v>
      </c>
      <c r="V2068" s="10">
        <f>SUMIFS(fct_world_monthly!$J$2:$J$361,fct_world_monthly!$C$2:$C$361,C2068,fct_world_monthly!$F$2:$F$361,F2068)</f>
        <v>35604339</v>
      </c>
      <c r="W2068" s="11">
        <f>IF(V2068&gt;0,Q2068/V2068,"")</f>
        <v>2.0768086721115648E-2</v>
      </c>
      <c r="X2068" s="1" t="s">
        <v>232</v>
      </c>
      <c r="Y2068" s="1" t="s">
        <v>166</v>
      </c>
      <c r="Z2068" s="19">
        <f>IF(U2068="","",SUMIFS(Unit_Value_Review_QC!$K$10:$K$53,Unit_Value_Review_QC!$I$10:$I$53,"PARTNER|"&amp;F2068&amp;"|"&amp;I2068))</f>
        <v>29.259592038236608</v>
      </c>
      <c r="AA2068" s="20">
        <f>IFERROR(U2068/Z2068,"")</f>
        <v>0.80755120829109073</v>
      </c>
      <c r="AB2068" s="4" t="str">
        <f>IF(OR(N2068&lt;&gt;"REPORTED",U2068=""),"NOT_APPLICABLE",IF(OR(AA2068&lt;Unit_Value_Review_QC!$I$6,AA2068&gt;Unit_Value_Review_QC!$I$5),"REVIEW","WITHIN_BAND"))</f>
        <v>WITHIN_BAND</v>
      </c>
    </row>
    <row r="2069" spans="1:28">
      <c r="A2069" s="1" t="s">
        <v>2455</v>
      </c>
      <c r="B2069" s="6">
        <v>45017</v>
      </c>
      <c r="C2069" s="1">
        <v>202304</v>
      </c>
      <c r="D2069" s="1">
        <v>2023</v>
      </c>
      <c r="E2069" s="1">
        <v>4</v>
      </c>
      <c r="F2069" s="4" t="s">
        <v>271</v>
      </c>
      <c r="G2069" s="4" t="s">
        <v>273</v>
      </c>
      <c r="H2069" s="1">
        <v>690</v>
      </c>
      <c r="I2069" s="4" t="s">
        <v>319</v>
      </c>
      <c r="J2069" s="1" t="s">
        <v>320</v>
      </c>
      <c r="K2069" s="1" t="s">
        <v>383</v>
      </c>
      <c r="L2069" s="1">
        <v>3</v>
      </c>
      <c r="M2069" s="1">
        <v>1</v>
      </c>
      <c r="N2069" s="1" t="s">
        <v>384</v>
      </c>
      <c r="O2069" s="1" t="s">
        <v>385</v>
      </c>
      <c r="P2069" s="1">
        <v>0</v>
      </c>
      <c r="Q2069" s="8">
        <v>1290587</v>
      </c>
      <c r="R2069" s="8">
        <v>44066</v>
      </c>
      <c r="S2069" s="8">
        <v>136165</v>
      </c>
      <c r="T2069" s="8" t="s">
        <v>386</v>
      </c>
      <c r="U2069" s="9">
        <f>IF(R2069&gt;0,Q2069/R2069,"")</f>
        <v>29.287591340262335</v>
      </c>
      <c r="V2069" s="10">
        <f>SUMIFS(fct_world_monthly!$J$2:$J$361,fct_world_monthly!$C$2:$C$361,C2069,fct_world_monthly!$F$2:$F$361,F2069)</f>
        <v>35604339</v>
      </c>
      <c r="W2069" s="11">
        <f>IF(V2069&gt;0,Q2069/V2069,"")</f>
        <v>3.6248025837525025E-2</v>
      </c>
      <c r="X2069" s="1" t="s">
        <v>232</v>
      </c>
      <c r="Y2069" s="1" t="s">
        <v>166</v>
      </c>
      <c r="Z2069" s="19">
        <f>IF(U2069="","",SUMIFS(Unit_Value_Review_QC!$K$10:$K$53,Unit_Value_Review_QC!$I$10:$I$53,"PARTNER|"&amp;F2069&amp;"|"&amp;I2069))</f>
        <v>24.149636282520802</v>
      </c>
      <c r="AA2069" s="20">
        <f>IFERROR(U2069/Z2069,"")</f>
        <v>1.212754966477914</v>
      </c>
      <c r="AB2069" s="4" t="str">
        <f>IF(OR(N2069&lt;&gt;"REPORTED",U2069=""),"NOT_APPLICABLE",IF(OR(AA2069&lt;Unit_Value_Review_QC!$I$6,AA2069&gt;Unit_Value_Review_QC!$I$5),"REVIEW","WITHIN_BAND"))</f>
        <v>WITHIN_BAND</v>
      </c>
    </row>
    <row r="2070" spans="1:28">
      <c r="A2070" s="1" t="s">
        <v>2456</v>
      </c>
      <c r="B2070" s="6">
        <v>45017</v>
      </c>
      <c r="C2070" s="1">
        <v>202304</v>
      </c>
      <c r="D2070" s="1">
        <v>2023</v>
      </c>
      <c r="E2070" s="1">
        <v>4</v>
      </c>
      <c r="F2070" s="4" t="s">
        <v>271</v>
      </c>
      <c r="G2070" s="4" t="s">
        <v>273</v>
      </c>
      <c r="H2070" s="1">
        <v>696</v>
      </c>
      <c r="I2070" s="4" t="s">
        <v>322</v>
      </c>
      <c r="J2070" s="1" t="s">
        <v>323</v>
      </c>
      <c r="K2070" s="1" t="s">
        <v>383</v>
      </c>
      <c r="L2070" s="1">
        <v>3</v>
      </c>
      <c r="M2070" s="1">
        <v>1</v>
      </c>
      <c r="N2070" s="1" t="s">
        <v>384</v>
      </c>
      <c r="O2070" s="1" t="s">
        <v>385</v>
      </c>
      <c r="P2070" s="1">
        <v>0</v>
      </c>
      <c r="Q2070" s="8">
        <v>219827</v>
      </c>
      <c r="R2070" s="8">
        <v>6755</v>
      </c>
      <c r="S2070" s="8">
        <v>16829</v>
      </c>
      <c r="T2070" s="8" t="s">
        <v>386</v>
      </c>
      <c r="U2070" s="9">
        <f>IF(R2070&gt;0,Q2070/R2070,"")</f>
        <v>32.542857142857144</v>
      </c>
      <c r="V2070" s="10">
        <f>SUMIFS(fct_world_monthly!$J$2:$J$361,fct_world_monthly!$C$2:$C$361,C2070,fct_world_monthly!$F$2:$F$361,F2070)</f>
        <v>35604339</v>
      </c>
      <c r="W2070" s="11">
        <f>IF(V2070&gt;0,Q2070/V2070,"")</f>
        <v>6.1741632108378705E-3</v>
      </c>
      <c r="X2070" s="1" t="s">
        <v>232</v>
      </c>
      <c r="Y2070" s="1" t="s">
        <v>166</v>
      </c>
      <c r="Z2070" s="19">
        <f>IF(U2070="","",SUMIFS(Unit_Value_Review_QC!$K$10:$K$53,Unit_Value_Review_QC!$I$10:$I$53,"PARTNER|"&amp;F2070&amp;"|"&amp;I2070))</f>
        <v>19.130986055641273</v>
      </c>
      <c r="AA2070" s="20">
        <f>IFERROR(U2070/Z2070,"")</f>
        <v>1.701054877579665</v>
      </c>
      <c r="AB2070" s="4" t="str">
        <f>IF(OR(N2070&lt;&gt;"REPORTED",U2070=""),"NOT_APPLICABLE",IF(OR(AA2070&lt;Unit_Value_Review_QC!$I$6,AA2070&gt;Unit_Value_Review_QC!$I$5),"REVIEW","WITHIN_BAND"))</f>
        <v>WITHIN_BAND</v>
      </c>
    </row>
    <row r="2071" spans="1:28">
      <c r="A2071" s="1" t="s">
        <v>2457</v>
      </c>
      <c r="B2071" s="6">
        <v>45017</v>
      </c>
      <c r="C2071" s="1">
        <v>202304</v>
      </c>
      <c r="D2071" s="1">
        <v>2023</v>
      </c>
      <c r="E2071" s="1">
        <v>4</v>
      </c>
      <c r="F2071" s="4" t="s">
        <v>271</v>
      </c>
      <c r="G2071" s="4" t="s">
        <v>273</v>
      </c>
      <c r="H2071" s="1">
        <v>720</v>
      </c>
      <c r="I2071" s="4" t="s">
        <v>325</v>
      </c>
      <c r="J2071" s="1" t="s">
        <v>326</v>
      </c>
      <c r="K2071" s="1" t="s">
        <v>383</v>
      </c>
      <c r="L2071" s="1">
        <v>3</v>
      </c>
      <c r="M2071" s="1">
        <v>1</v>
      </c>
      <c r="N2071" s="1" t="s">
        <v>384</v>
      </c>
      <c r="O2071" s="1" t="s">
        <v>385</v>
      </c>
      <c r="P2071" s="1">
        <v>0</v>
      </c>
      <c r="Q2071" s="8">
        <v>9750968</v>
      </c>
      <c r="R2071" s="8">
        <v>303964</v>
      </c>
      <c r="S2071" s="8">
        <v>883279</v>
      </c>
      <c r="T2071" s="8" t="s">
        <v>386</v>
      </c>
      <c r="U2071" s="9">
        <f>IF(R2071&gt;0,Q2071/R2071,"")</f>
        <v>32.079351502151567</v>
      </c>
      <c r="V2071" s="10">
        <f>SUMIFS(fct_world_monthly!$J$2:$J$361,fct_world_monthly!$C$2:$C$361,C2071,fct_world_monthly!$F$2:$F$361,F2071)</f>
        <v>35604339</v>
      </c>
      <c r="W2071" s="11">
        <f>IF(V2071&gt;0,Q2071/V2071,"")</f>
        <v>0.27387021564983977</v>
      </c>
      <c r="X2071" s="1" t="s">
        <v>232</v>
      </c>
      <c r="Y2071" s="1" t="s">
        <v>166</v>
      </c>
      <c r="Z2071" s="19">
        <f>IF(U2071="","",SUMIFS(Unit_Value_Review_QC!$K$10:$K$53,Unit_Value_Review_QC!$I$10:$I$53,"PARTNER|"&amp;F2071&amp;"|"&amp;I2071))</f>
        <v>27.635683246354834</v>
      </c>
      <c r="AA2071" s="20">
        <f>IFERROR(U2071/Z2071,"")</f>
        <v>1.1607945863391258</v>
      </c>
      <c r="AB2071" s="4" t="str">
        <f>IF(OR(N2071&lt;&gt;"REPORTED",U2071=""),"NOT_APPLICABLE",IF(OR(AA2071&lt;Unit_Value_Review_QC!$I$6,AA2071&gt;Unit_Value_Review_QC!$I$5),"REVIEW","WITHIN_BAND"))</f>
        <v>WITHIN_BAND</v>
      </c>
    </row>
    <row r="2072" spans="1:28">
      <c r="A2072" s="1" t="s">
        <v>2458</v>
      </c>
      <c r="B2072" s="6">
        <v>45017</v>
      </c>
      <c r="C2072" s="1">
        <v>202304</v>
      </c>
      <c r="D2072" s="1">
        <v>2023</v>
      </c>
      <c r="E2072" s="1">
        <v>4</v>
      </c>
      <c r="F2072" s="4" t="s">
        <v>278</v>
      </c>
      <c r="G2072" s="4" t="s">
        <v>279</v>
      </c>
      <c r="H2072" s="1">
        <v>52</v>
      </c>
      <c r="I2072" s="4" t="s">
        <v>296</v>
      </c>
      <c r="J2072" s="1" t="s">
        <v>297</v>
      </c>
      <c r="K2072" s="1" t="s">
        <v>383</v>
      </c>
      <c r="L2072" s="1">
        <v>3</v>
      </c>
      <c r="M2072" s="1">
        <v>1</v>
      </c>
      <c r="N2072" s="1" t="s">
        <v>384</v>
      </c>
      <c r="O2072" s="1" t="s">
        <v>385</v>
      </c>
      <c r="P2072" s="1">
        <v>0</v>
      </c>
      <c r="Q2072" s="8">
        <v>851196</v>
      </c>
      <c r="R2072" s="8">
        <v>21072</v>
      </c>
      <c r="S2072" s="8">
        <v>86870</v>
      </c>
      <c r="T2072" s="8" t="s">
        <v>386</v>
      </c>
      <c r="U2072" s="9">
        <f>IF(R2072&gt;0,Q2072/R2072,"")</f>
        <v>40.394646924829161</v>
      </c>
      <c r="V2072" s="10">
        <f>SUMIFS(fct_world_monthly!$J$2:$J$361,fct_world_monthly!$C$2:$C$361,C2072,fct_world_monthly!$F$2:$F$361,F2072)</f>
        <v>27220606</v>
      </c>
      <c r="W2072" s="11">
        <f>IF(V2072&gt;0,Q2072/V2072,"")</f>
        <v>3.1270281051053749E-2</v>
      </c>
      <c r="X2072" s="1" t="s">
        <v>232</v>
      </c>
      <c r="Y2072" s="1" t="s">
        <v>166</v>
      </c>
      <c r="Z2072" s="19">
        <f>IF(U2072="","",SUMIFS(Unit_Value_Review_QC!$K$10:$K$53,Unit_Value_Review_QC!$I$10:$I$53,"PARTNER|"&amp;F2072&amp;"|"&amp;I2072))</f>
        <v>35.036766549381447</v>
      </c>
      <c r="AA2072" s="20">
        <f>IFERROR(U2072/Z2072,"")</f>
        <v>1.1529216563947537</v>
      </c>
      <c r="AB2072" s="4" t="str">
        <f>IF(OR(N2072&lt;&gt;"REPORTED",U2072=""),"NOT_APPLICABLE",IF(OR(AA2072&lt;Unit_Value_Review_QC!$I$6,AA2072&gt;Unit_Value_Review_QC!$I$5),"REVIEW","WITHIN_BAND"))</f>
        <v>WITHIN_BAND</v>
      </c>
    </row>
    <row r="2073" spans="1:28">
      <c r="A2073" s="1" t="s">
        <v>2459</v>
      </c>
      <c r="B2073" s="6">
        <v>45017</v>
      </c>
      <c r="C2073" s="1">
        <v>202304</v>
      </c>
      <c r="D2073" s="1">
        <v>2023</v>
      </c>
      <c r="E2073" s="1">
        <v>4</v>
      </c>
      <c r="F2073" s="4" t="s">
        <v>278</v>
      </c>
      <c r="G2073" s="4" t="s">
        <v>279</v>
      </c>
      <c r="H2073" s="1">
        <v>204</v>
      </c>
      <c r="I2073" s="4" t="s">
        <v>301</v>
      </c>
      <c r="J2073" s="1" t="s">
        <v>302</v>
      </c>
      <c r="K2073" s="1" t="s">
        <v>383</v>
      </c>
      <c r="L2073" s="1">
        <v>3</v>
      </c>
      <c r="M2073" s="1">
        <v>1</v>
      </c>
      <c r="N2073" s="1" t="s">
        <v>384</v>
      </c>
      <c r="O2073" s="1" t="s">
        <v>385</v>
      </c>
      <c r="P2073" s="1">
        <v>0</v>
      </c>
      <c r="Q2073" s="8">
        <v>60226</v>
      </c>
      <c r="R2073" s="8">
        <v>1115</v>
      </c>
      <c r="S2073" s="8">
        <v>4727</v>
      </c>
      <c r="T2073" s="8" t="s">
        <v>386</v>
      </c>
      <c r="U2073" s="9">
        <f>IF(R2073&gt;0,Q2073/R2073,"")</f>
        <v>54.014349775784751</v>
      </c>
      <c r="V2073" s="10">
        <f>SUMIFS(fct_world_monthly!$J$2:$J$361,fct_world_monthly!$C$2:$C$361,C2073,fct_world_monthly!$F$2:$F$361,F2073)</f>
        <v>27220606</v>
      </c>
      <c r="W2073" s="11">
        <f>IF(V2073&gt;0,Q2073/V2073,"")</f>
        <v>2.212515033647671E-3</v>
      </c>
      <c r="X2073" s="1" t="s">
        <v>232</v>
      </c>
      <c r="Y2073" s="1" t="s">
        <v>166</v>
      </c>
      <c r="Z2073" s="19">
        <f>IF(U2073="","",SUMIFS(Unit_Value_Review_QC!$K$10:$K$53,Unit_Value_Review_QC!$I$10:$I$53,"PARTNER|"&amp;F2073&amp;"|"&amp;I2073))</f>
        <v>33.195880622110131</v>
      </c>
      <c r="AA2073" s="20">
        <f>IFERROR(U2073/Z2073,"")</f>
        <v>1.6271401379787005</v>
      </c>
      <c r="AB2073" s="4" t="str">
        <f>IF(OR(N2073&lt;&gt;"REPORTED",U2073=""),"NOT_APPLICABLE",IF(OR(AA2073&lt;Unit_Value_Review_QC!$I$6,AA2073&gt;Unit_Value_Review_QC!$I$5),"REVIEW","WITHIN_BAND"))</f>
        <v>WITHIN_BAND</v>
      </c>
    </row>
    <row r="2074" spans="1:28">
      <c r="A2074" s="1" t="s">
        <v>2460</v>
      </c>
      <c r="B2074" s="6">
        <v>45017</v>
      </c>
      <c r="C2074" s="1">
        <v>202304</v>
      </c>
      <c r="D2074" s="1">
        <v>2023</v>
      </c>
      <c r="E2074" s="1">
        <v>4</v>
      </c>
      <c r="F2074" s="4" t="s">
        <v>278</v>
      </c>
      <c r="G2074" s="4" t="s">
        <v>279</v>
      </c>
      <c r="H2074" s="1">
        <v>662</v>
      </c>
      <c r="I2074" s="4" t="s">
        <v>304</v>
      </c>
      <c r="J2074" s="1" t="s">
        <v>305</v>
      </c>
      <c r="K2074" s="1" t="s">
        <v>383</v>
      </c>
      <c r="L2074" s="1">
        <v>3</v>
      </c>
      <c r="M2074" s="1">
        <v>1</v>
      </c>
      <c r="N2074" s="1" t="s">
        <v>384</v>
      </c>
      <c r="O2074" s="1" t="s">
        <v>385</v>
      </c>
      <c r="P2074" s="1">
        <v>0</v>
      </c>
      <c r="Q2074" s="8">
        <v>147261</v>
      </c>
      <c r="R2074" s="8">
        <v>17998</v>
      </c>
      <c r="S2074" s="8">
        <v>58278</v>
      </c>
      <c r="T2074" s="8" t="s">
        <v>386</v>
      </c>
      <c r="U2074" s="9">
        <f>IF(R2074&gt;0,Q2074/R2074,"")</f>
        <v>8.1820757861984657</v>
      </c>
      <c r="V2074" s="10">
        <f>SUMIFS(fct_world_monthly!$J$2:$J$361,fct_world_monthly!$C$2:$C$361,C2074,fct_world_monthly!$F$2:$F$361,F2074)</f>
        <v>27220606</v>
      </c>
      <c r="W2074" s="11">
        <f>IF(V2074&gt;0,Q2074/V2074,"")</f>
        <v>5.4099089491247915E-3</v>
      </c>
      <c r="X2074" s="1" t="s">
        <v>232</v>
      </c>
      <c r="Y2074" s="1" t="s">
        <v>166</v>
      </c>
      <c r="Z2074" s="19">
        <f>IF(U2074="","",SUMIFS(Unit_Value_Review_QC!$K$10:$K$53,Unit_Value_Review_QC!$I$10:$I$53,"PARTNER|"&amp;F2074&amp;"|"&amp;I2074))</f>
        <v>11.552282298889692</v>
      </c>
      <c r="AA2074" s="20">
        <f>IFERROR(U2074/Z2074,"")</f>
        <v>0.70826487567611274</v>
      </c>
      <c r="AB2074" s="4" t="str">
        <f>IF(OR(N2074&lt;&gt;"REPORTED",U2074=""),"NOT_APPLICABLE",IF(OR(AA2074&lt;Unit_Value_Review_QC!$I$6,AA2074&gt;Unit_Value_Review_QC!$I$5),"REVIEW","WITHIN_BAND"))</f>
        <v>WITHIN_BAND</v>
      </c>
    </row>
    <row r="2075" spans="1:28">
      <c r="A2075" s="1" t="s">
        <v>2461</v>
      </c>
      <c r="B2075" s="6">
        <v>45017</v>
      </c>
      <c r="C2075" s="1">
        <v>202304</v>
      </c>
      <c r="D2075" s="1">
        <v>2023</v>
      </c>
      <c r="E2075" s="1">
        <v>4</v>
      </c>
      <c r="F2075" s="4" t="s">
        <v>278</v>
      </c>
      <c r="G2075" s="4" t="s">
        <v>279</v>
      </c>
      <c r="H2075" s="1">
        <v>664</v>
      </c>
      <c r="I2075" s="4" t="s">
        <v>307</v>
      </c>
      <c r="J2075" s="1" t="s">
        <v>308</v>
      </c>
      <c r="K2075" s="1" t="s">
        <v>383</v>
      </c>
      <c r="L2075" s="1">
        <v>3</v>
      </c>
      <c r="M2075" s="1">
        <v>1</v>
      </c>
      <c r="N2075" s="1" t="s">
        <v>384</v>
      </c>
      <c r="O2075" s="1" t="s">
        <v>385</v>
      </c>
      <c r="P2075" s="1">
        <v>0</v>
      </c>
      <c r="Q2075" s="8">
        <v>3213527</v>
      </c>
      <c r="R2075" s="8">
        <v>129248</v>
      </c>
      <c r="S2075" s="8">
        <v>508493</v>
      </c>
      <c r="T2075" s="8" t="s">
        <v>386</v>
      </c>
      <c r="U2075" s="9">
        <f>IF(R2075&gt;0,Q2075/R2075,"")</f>
        <v>24.863262874473879</v>
      </c>
      <c r="V2075" s="10">
        <f>SUMIFS(fct_world_monthly!$J$2:$J$361,fct_world_monthly!$C$2:$C$361,C2075,fct_world_monthly!$F$2:$F$361,F2075)</f>
        <v>27220606</v>
      </c>
      <c r="W2075" s="11">
        <f>IF(V2075&gt;0,Q2075/V2075,"")</f>
        <v>0.11805493970266497</v>
      </c>
      <c r="X2075" s="1" t="s">
        <v>232</v>
      </c>
      <c r="Y2075" s="1" t="s">
        <v>166</v>
      </c>
      <c r="Z2075" s="19">
        <f>IF(U2075="","",SUMIFS(Unit_Value_Review_QC!$K$10:$K$53,Unit_Value_Review_QC!$I$10:$I$53,"PARTNER|"&amp;F2075&amp;"|"&amp;I2075))</f>
        <v>20.753901094655859</v>
      </c>
      <c r="AA2075" s="20">
        <f>IFERROR(U2075/Z2075,"")</f>
        <v>1.1980043058447543</v>
      </c>
      <c r="AB2075" s="4" t="str">
        <f>IF(OR(N2075&lt;&gt;"REPORTED",U2075=""),"NOT_APPLICABLE",IF(OR(AA2075&lt;Unit_Value_Review_QC!$I$6,AA2075&gt;Unit_Value_Review_QC!$I$5),"REVIEW","WITHIN_BAND"))</f>
        <v>WITHIN_BAND</v>
      </c>
    </row>
    <row r="2076" spans="1:28">
      <c r="A2076" s="1" t="s">
        <v>2462</v>
      </c>
      <c r="B2076" s="6">
        <v>45017</v>
      </c>
      <c r="C2076" s="1">
        <v>202304</v>
      </c>
      <c r="D2076" s="1">
        <v>2023</v>
      </c>
      <c r="E2076" s="1">
        <v>4</v>
      </c>
      <c r="F2076" s="4" t="s">
        <v>278</v>
      </c>
      <c r="G2076" s="4" t="s">
        <v>279</v>
      </c>
      <c r="H2076" s="1">
        <v>666</v>
      </c>
      <c r="I2076" s="4" t="s">
        <v>310</v>
      </c>
      <c r="J2076" s="1" t="s">
        <v>311</v>
      </c>
      <c r="K2076" s="1" t="s">
        <v>383</v>
      </c>
      <c r="L2076" s="1">
        <v>3</v>
      </c>
      <c r="M2076" s="1">
        <v>1</v>
      </c>
      <c r="N2076" s="1" t="s">
        <v>384</v>
      </c>
      <c r="O2076" s="1" t="s">
        <v>385</v>
      </c>
      <c r="P2076" s="1">
        <v>0</v>
      </c>
      <c r="Q2076" s="8">
        <v>9775876</v>
      </c>
      <c r="R2076" s="8">
        <v>467395</v>
      </c>
      <c r="S2076" s="8">
        <v>1844030</v>
      </c>
      <c r="T2076" s="8" t="s">
        <v>386</v>
      </c>
      <c r="U2076" s="9">
        <f>IF(R2076&gt;0,Q2076/R2076,"")</f>
        <v>20.915662341274512</v>
      </c>
      <c r="V2076" s="10">
        <f>SUMIFS(fct_world_monthly!$J$2:$J$361,fct_world_monthly!$C$2:$C$361,C2076,fct_world_monthly!$F$2:$F$361,F2076)</f>
        <v>27220606</v>
      </c>
      <c r="W2076" s="11">
        <f>IF(V2076&gt;0,Q2076/V2076,"")</f>
        <v>0.35913513461089003</v>
      </c>
      <c r="X2076" s="1" t="s">
        <v>232</v>
      </c>
      <c r="Y2076" s="1" t="s">
        <v>166</v>
      </c>
      <c r="Z2076" s="19">
        <f>IF(U2076="","",SUMIFS(Unit_Value_Review_QC!$K$10:$K$53,Unit_Value_Review_QC!$I$10:$I$53,"PARTNER|"&amp;F2076&amp;"|"&amp;I2076))</f>
        <v>16.653214733323903</v>
      </c>
      <c r="AA2076" s="20">
        <f>IFERROR(U2076/Z2076,"")</f>
        <v>1.25595344059434</v>
      </c>
      <c r="AB2076" s="4" t="str">
        <f>IF(OR(N2076&lt;&gt;"REPORTED",U2076=""),"NOT_APPLICABLE",IF(OR(AA2076&lt;Unit_Value_Review_QC!$I$6,AA2076&gt;Unit_Value_Review_QC!$I$5),"REVIEW","WITHIN_BAND"))</f>
        <v>WITHIN_BAND</v>
      </c>
    </row>
    <row r="2077" spans="1:28">
      <c r="A2077" s="1" t="s">
        <v>2463</v>
      </c>
      <c r="B2077" s="6">
        <v>45017</v>
      </c>
      <c r="C2077" s="1">
        <v>202304</v>
      </c>
      <c r="D2077" s="1">
        <v>2023</v>
      </c>
      <c r="E2077" s="1">
        <v>4</v>
      </c>
      <c r="F2077" s="4" t="s">
        <v>278</v>
      </c>
      <c r="G2077" s="4" t="s">
        <v>279</v>
      </c>
      <c r="H2077" s="1">
        <v>669</v>
      </c>
      <c r="I2077" s="4" t="s">
        <v>313</v>
      </c>
      <c r="J2077" s="1" t="s">
        <v>314</v>
      </c>
      <c r="K2077" s="1" t="s">
        <v>383</v>
      </c>
      <c r="L2077" s="1">
        <v>3</v>
      </c>
      <c r="M2077" s="1">
        <v>1</v>
      </c>
      <c r="N2077" s="1" t="s">
        <v>384</v>
      </c>
      <c r="O2077" s="1" t="s">
        <v>385</v>
      </c>
      <c r="P2077" s="1">
        <v>0</v>
      </c>
      <c r="Q2077" s="8">
        <v>340321</v>
      </c>
      <c r="R2077" s="8">
        <v>12637</v>
      </c>
      <c r="S2077" s="8">
        <v>52150</v>
      </c>
      <c r="T2077" s="8" t="s">
        <v>386</v>
      </c>
      <c r="U2077" s="9">
        <f>IF(R2077&gt;0,Q2077/R2077,"")</f>
        <v>26.930521484529557</v>
      </c>
      <c r="V2077" s="10">
        <f>SUMIFS(fct_world_monthly!$J$2:$J$361,fct_world_monthly!$C$2:$C$361,C2077,fct_world_monthly!$F$2:$F$361,F2077)</f>
        <v>27220606</v>
      </c>
      <c r="W2077" s="11">
        <f>IF(V2077&gt;0,Q2077/V2077,"")</f>
        <v>1.2502330036296767E-2</v>
      </c>
      <c r="X2077" s="1" t="s">
        <v>232</v>
      </c>
      <c r="Y2077" s="1" t="s">
        <v>166</v>
      </c>
      <c r="Z2077" s="19">
        <f>IF(U2077="","",SUMIFS(Unit_Value_Review_QC!$K$10:$K$53,Unit_Value_Review_QC!$I$10:$I$53,"PARTNER|"&amp;F2077&amp;"|"&amp;I2077))</f>
        <v>20.668787815742178</v>
      </c>
      <c r="AA2077" s="20">
        <f>IFERROR(U2077/Z2077,"")</f>
        <v>1.3029560187374991</v>
      </c>
      <c r="AB2077" s="4" t="str">
        <f>IF(OR(N2077&lt;&gt;"REPORTED",U2077=""),"NOT_APPLICABLE",IF(OR(AA2077&lt;Unit_Value_Review_QC!$I$6,AA2077&gt;Unit_Value_Review_QC!$I$5),"REVIEW","WITHIN_BAND"))</f>
        <v>WITHIN_BAND</v>
      </c>
    </row>
    <row r="2078" spans="1:28">
      <c r="A2078" s="1" t="s">
        <v>2464</v>
      </c>
      <c r="B2078" s="6">
        <v>45017</v>
      </c>
      <c r="C2078" s="1">
        <v>202304</v>
      </c>
      <c r="D2078" s="1">
        <v>2023</v>
      </c>
      <c r="E2078" s="1">
        <v>4</v>
      </c>
      <c r="F2078" s="4" t="s">
        <v>278</v>
      </c>
      <c r="G2078" s="4" t="s">
        <v>279</v>
      </c>
      <c r="H2078" s="1">
        <v>676</v>
      </c>
      <c r="I2078" s="4" t="s">
        <v>316</v>
      </c>
      <c r="J2078" s="1" t="s">
        <v>317</v>
      </c>
      <c r="K2078" s="1" t="s">
        <v>383</v>
      </c>
      <c r="L2078" s="1">
        <v>3</v>
      </c>
      <c r="M2078" s="1">
        <v>1</v>
      </c>
      <c r="N2078" s="1" t="s">
        <v>384</v>
      </c>
      <c r="O2078" s="1" t="s">
        <v>385</v>
      </c>
      <c r="P2078" s="1">
        <v>0</v>
      </c>
      <c r="Q2078" s="8">
        <v>11026</v>
      </c>
      <c r="R2078" s="8">
        <v>390</v>
      </c>
      <c r="S2078" s="8">
        <v>1559</v>
      </c>
      <c r="T2078" s="8" t="s">
        <v>386</v>
      </c>
      <c r="U2078" s="9">
        <f>IF(R2078&gt;0,Q2078/R2078,"")</f>
        <v>28.271794871794871</v>
      </c>
      <c r="V2078" s="10">
        <f>SUMIFS(fct_world_monthly!$J$2:$J$361,fct_world_monthly!$C$2:$C$361,C2078,fct_world_monthly!$F$2:$F$361,F2078)</f>
        <v>27220606</v>
      </c>
      <c r="W2078" s="11">
        <f>IF(V2078&gt;0,Q2078/V2078,"")</f>
        <v>4.0506078373126592E-4</v>
      </c>
      <c r="X2078" s="1" t="s">
        <v>232</v>
      </c>
      <c r="Y2078" s="1" t="s">
        <v>166</v>
      </c>
      <c r="Z2078" s="19">
        <f>IF(U2078="","",SUMIFS(Unit_Value_Review_QC!$K$10:$K$53,Unit_Value_Review_QC!$I$10:$I$53,"PARTNER|"&amp;F2078&amp;"|"&amp;I2078))</f>
        <v>22.71683967704729</v>
      </c>
      <c r="AA2078" s="20">
        <f>IFERROR(U2078/Z2078,"")</f>
        <v>1.2445302812239423</v>
      </c>
      <c r="AB2078" s="4" t="str">
        <f>IF(OR(N2078&lt;&gt;"REPORTED",U2078=""),"NOT_APPLICABLE",IF(OR(AA2078&lt;Unit_Value_Review_QC!$I$6,AA2078&gt;Unit_Value_Review_QC!$I$5),"REVIEW","WITHIN_BAND"))</f>
        <v>WITHIN_BAND</v>
      </c>
    </row>
    <row r="2079" spans="1:28">
      <c r="A2079" s="1" t="s">
        <v>2465</v>
      </c>
      <c r="B2079" s="6">
        <v>45017</v>
      </c>
      <c r="C2079" s="1">
        <v>202304</v>
      </c>
      <c r="D2079" s="1">
        <v>2023</v>
      </c>
      <c r="E2079" s="1">
        <v>4</v>
      </c>
      <c r="F2079" s="4" t="s">
        <v>278</v>
      </c>
      <c r="G2079" s="4" t="s">
        <v>279</v>
      </c>
      <c r="H2079" s="1">
        <v>690</v>
      </c>
      <c r="I2079" s="4" t="s">
        <v>319</v>
      </c>
      <c r="J2079" s="1" t="s">
        <v>320</v>
      </c>
      <c r="K2079" s="1" t="s">
        <v>383</v>
      </c>
      <c r="L2079" s="1">
        <v>3</v>
      </c>
      <c r="M2079" s="1">
        <v>1</v>
      </c>
      <c r="N2079" s="1" t="s">
        <v>384</v>
      </c>
      <c r="O2079" s="1" t="s">
        <v>385</v>
      </c>
      <c r="P2079" s="1">
        <v>0</v>
      </c>
      <c r="Q2079" s="8">
        <v>1143037</v>
      </c>
      <c r="R2079" s="8">
        <v>36788</v>
      </c>
      <c r="S2079" s="8">
        <v>110332</v>
      </c>
      <c r="T2079" s="8" t="s">
        <v>386</v>
      </c>
      <c r="U2079" s="9">
        <f>IF(R2079&gt;0,Q2079/R2079,"")</f>
        <v>31.070919865173426</v>
      </c>
      <c r="V2079" s="10">
        <f>SUMIFS(fct_world_monthly!$J$2:$J$361,fct_world_monthly!$C$2:$C$361,C2079,fct_world_monthly!$F$2:$F$361,F2079)</f>
        <v>27220606</v>
      </c>
      <c r="W2079" s="11">
        <f>IF(V2079&gt;0,Q2079/V2079,"")</f>
        <v>4.1991607387432892E-2</v>
      </c>
      <c r="X2079" s="1" t="s">
        <v>232</v>
      </c>
      <c r="Y2079" s="1" t="s">
        <v>166</v>
      </c>
      <c r="Z2079" s="19">
        <f>IF(U2079="","",SUMIFS(Unit_Value_Review_QC!$K$10:$K$53,Unit_Value_Review_QC!$I$10:$I$53,"PARTNER|"&amp;F2079&amp;"|"&amp;I2079))</f>
        <v>28.158453665195097</v>
      </c>
      <c r="AA2079" s="20">
        <f>IFERROR(U2079/Z2079,"")</f>
        <v>1.1034313259743467</v>
      </c>
      <c r="AB2079" s="4" t="str">
        <f>IF(OR(N2079&lt;&gt;"REPORTED",U2079=""),"NOT_APPLICABLE",IF(OR(AA2079&lt;Unit_Value_Review_QC!$I$6,AA2079&gt;Unit_Value_Review_QC!$I$5),"REVIEW","WITHIN_BAND"))</f>
        <v>WITHIN_BAND</v>
      </c>
    </row>
    <row r="2080" spans="1:28">
      <c r="A2080" s="1" t="s">
        <v>2466</v>
      </c>
      <c r="B2080" s="6">
        <v>45017</v>
      </c>
      <c r="C2080" s="1">
        <v>202304</v>
      </c>
      <c r="D2080" s="1">
        <v>2023</v>
      </c>
      <c r="E2080" s="1">
        <v>4</v>
      </c>
      <c r="F2080" s="4" t="s">
        <v>278</v>
      </c>
      <c r="G2080" s="4" t="s">
        <v>279</v>
      </c>
      <c r="H2080" s="1">
        <v>696</v>
      </c>
      <c r="I2080" s="4" t="s">
        <v>322</v>
      </c>
      <c r="J2080" s="1" t="s">
        <v>323</v>
      </c>
      <c r="K2080" s="1" t="s">
        <v>383</v>
      </c>
      <c r="L2080" s="1">
        <v>3</v>
      </c>
      <c r="M2080" s="1">
        <v>1</v>
      </c>
      <c r="N2080" s="1" t="s">
        <v>384</v>
      </c>
      <c r="O2080" s="1" t="s">
        <v>385</v>
      </c>
      <c r="P2080" s="1">
        <v>0</v>
      </c>
      <c r="Q2080" s="8">
        <v>1307269</v>
      </c>
      <c r="R2080" s="8">
        <v>38485</v>
      </c>
      <c r="S2080" s="8">
        <v>138874</v>
      </c>
      <c r="T2080" s="8" t="s">
        <v>386</v>
      </c>
      <c r="U2080" s="9">
        <f>IF(R2080&gt;0,Q2080/R2080,"")</f>
        <v>33.968273353254517</v>
      </c>
      <c r="V2080" s="10">
        <f>SUMIFS(fct_world_monthly!$J$2:$J$361,fct_world_monthly!$C$2:$C$361,C2080,fct_world_monthly!$F$2:$F$361,F2080)</f>
        <v>27220606</v>
      </c>
      <c r="W2080" s="11">
        <f>IF(V2080&gt;0,Q2080/V2080,"")</f>
        <v>4.8024977842153843E-2</v>
      </c>
      <c r="X2080" s="1" t="s">
        <v>232</v>
      </c>
      <c r="Y2080" s="1" t="s">
        <v>166</v>
      </c>
      <c r="Z2080" s="19">
        <f>IF(U2080="","",SUMIFS(Unit_Value_Review_QC!$K$10:$K$53,Unit_Value_Review_QC!$I$10:$I$53,"PARTNER|"&amp;F2080&amp;"|"&amp;I2080))</f>
        <v>25.266638688646662</v>
      </c>
      <c r="AA2080" s="20">
        <f>IFERROR(U2080/Z2080,"")</f>
        <v>1.344392254618255</v>
      </c>
      <c r="AB2080" s="4" t="str">
        <f>IF(OR(N2080&lt;&gt;"REPORTED",U2080=""),"NOT_APPLICABLE",IF(OR(AA2080&lt;Unit_Value_Review_QC!$I$6,AA2080&gt;Unit_Value_Review_QC!$I$5),"REVIEW","WITHIN_BAND"))</f>
        <v>WITHIN_BAND</v>
      </c>
    </row>
    <row r="2081" spans="1:28">
      <c r="A2081" s="1" t="s">
        <v>2467</v>
      </c>
      <c r="B2081" s="6">
        <v>45017</v>
      </c>
      <c r="C2081" s="1">
        <v>202304</v>
      </c>
      <c r="D2081" s="1">
        <v>2023</v>
      </c>
      <c r="E2081" s="1">
        <v>4</v>
      </c>
      <c r="F2081" s="4" t="s">
        <v>278</v>
      </c>
      <c r="G2081" s="4" t="s">
        <v>279</v>
      </c>
      <c r="H2081" s="1">
        <v>720</v>
      </c>
      <c r="I2081" s="4" t="s">
        <v>325</v>
      </c>
      <c r="J2081" s="1" t="s">
        <v>326</v>
      </c>
      <c r="K2081" s="1" t="s">
        <v>383</v>
      </c>
      <c r="L2081" s="1">
        <v>3</v>
      </c>
      <c r="M2081" s="1">
        <v>1</v>
      </c>
      <c r="N2081" s="1" t="s">
        <v>384</v>
      </c>
      <c r="O2081" s="1" t="s">
        <v>385</v>
      </c>
      <c r="P2081" s="1">
        <v>0</v>
      </c>
      <c r="Q2081" s="8">
        <v>1952188</v>
      </c>
      <c r="R2081" s="8">
        <v>58975</v>
      </c>
      <c r="S2081" s="8">
        <v>190550</v>
      </c>
      <c r="T2081" s="8" t="s">
        <v>386</v>
      </c>
      <c r="U2081" s="9">
        <f>IF(R2081&gt;0,Q2081/R2081,"")</f>
        <v>33.101958456973293</v>
      </c>
      <c r="V2081" s="10">
        <f>SUMIFS(fct_world_monthly!$J$2:$J$361,fct_world_monthly!$C$2:$C$361,C2081,fct_world_monthly!$F$2:$F$361,F2081)</f>
        <v>27220606</v>
      </c>
      <c r="W2081" s="11">
        <f>IF(V2081&gt;0,Q2081/V2081,"")</f>
        <v>7.1717286529183077E-2</v>
      </c>
      <c r="X2081" s="1" t="s">
        <v>232</v>
      </c>
      <c r="Y2081" s="1" t="s">
        <v>166</v>
      </c>
      <c r="Z2081" s="19">
        <f>IF(U2081="","",SUMIFS(Unit_Value_Review_QC!$K$10:$K$53,Unit_Value_Review_QC!$I$10:$I$53,"PARTNER|"&amp;F2081&amp;"|"&amp;I2081))</f>
        <v>23.211497613909994</v>
      </c>
      <c r="AA2081" s="20">
        <f>IFERROR(U2081/Z2081,"")</f>
        <v>1.426101796944641</v>
      </c>
      <c r="AB2081" s="4" t="str">
        <f>IF(OR(N2081&lt;&gt;"REPORTED",U2081=""),"NOT_APPLICABLE",IF(OR(AA2081&lt;Unit_Value_Review_QC!$I$6,AA2081&gt;Unit_Value_Review_QC!$I$5),"REVIEW","WITHIN_BAND"))</f>
        <v>WITHIN_BAND</v>
      </c>
    </row>
    <row r="2082" spans="1:28">
      <c r="A2082" s="1" t="s">
        <v>2468</v>
      </c>
      <c r="B2082" s="6">
        <v>45047</v>
      </c>
      <c r="C2082" s="1">
        <v>202305</v>
      </c>
      <c r="D2082" s="1">
        <v>2023</v>
      </c>
      <c r="E2082" s="1">
        <v>5</v>
      </c>
      <c r="F2082" s="4" t="s">
        <v>256</v>
      </c>
      <c r="G2082" s="4" t="s">
        <v>258</v>
      </c>
      <c r="H2082" s="1">
        <v>52</v>
      </c>
      <c r="I2082" s="4" t="s">
        <v>296</v>
      </c>
      <c r="J2082" s="1" t="s">
        <v>297</v>
      </c>
      <c r="K2082" s="1" t="s">
        <v>383</v>
      </c>
      <c r="L2082" s="1">
        <v>3</v>
      </c>
      <c r="M2082" s="1">
        <v>1</v>
      </c>
      <c r="N2082" s="1" t="s">
        <v>384</v>
      </c>
      <c r="O2082" s="1" t="s">
        <v>385</v>
      </c>
      <c r="P2082" s="1">
        <v>0</v>
      </c>
      <c r="Q2082" s="8">
        <v>15041471</v>
      </c>
      <c r="R2082" s="8">
        <v>709130</v>
      </c>
      <c r="S2082" s="8">
        <v>4336448</v>
      </c>
      <c r="T2082" s="8" t="s">
        <v>386</v>
      </c>
      <c r="U2082" s="9">
        <f>IF(R2082&gt;0,Q2082/R2082,"")</f>
        <v>21.21116156417018</v>
      </c>
      <c r="V2082" s="10">
        <f>SUMIFS(fct_world_monthly!$J$2:$J$361,fct_world_monthly!$C$2:$C$361,C2082,fct_world_monthly!$F$2:$F$361,F2082)</f>
        <v>126559980</v>
      </c>
      <c r="W2082" s="11">
        <f>IF(V2082&gt;0,Q2082/V2082,"")</f>
        <v>0.11884855702410825</v>
      </c>
      <c r="X2082" s="1" t="s">
        <v>232</v>
      </c>
      <c r="Y2082" s="1" t="s">
        <v>166</v>
      </c>
      <c r="Z2082" s="19">
        <f>IF(U2082="","",SUMIFS(Unit_Value_Review_QC!$K$10:$K$53,Unit_Value_Review_QC!$I$10:$I$53,"PARTNER|"&amp;F2082&amp;"|"&amp;I2082))</f>
        <v>20.461444760337919</v>
      </c>
      <c r="AA2082" s="20">
        <f>IFERROR(U2082/Z2082,"")</f>
        <v>1.0366404627148078</v>
      </c>
      <c r="AB2082" s="4" t="str">
        <f>IF(OR(N2082&lt;&gt;"REPORTED",U2082=""),"NOT_APPLICABLE",IF(OR(AA2082&lt;Unit_Value_Review_QC!$I$6,AA2082&gt;Unit_Value_Review_QC!$I$5),"REVIEW","WITHIN_BAND"))</f>
        <v>WITHIN_BAND</v>
      </c>
    </row>
    <row r="2083" spans="1:28">
      <c r="A2083" s="1" t="s">
        <v>2469</v>
      </c>
      <c r="B2083" s="6">
        <v>45047</v>
      </c>
      <c r="C2083" s="1">
        <v>202305</v>
      </c>
      <c r="D2083" s="1">
        <v>2023</v>
      </c>
      <c r="E2083" s="1">
        <v>5</v>
      </c>
      <c r="F2083" s="4" t="s">
        <v>256</v>
      </c>
      <c r="G2083" s="4" t="s">
        <v>258</v>
      </c>
      <c r="H2083" s="1">
        <v>204</v>
      </c>
      <c r="I2083" s="4" t="s">
        <v>301</v>
      </c>
      <c r="J2083" s="1" t="s">
        <v>302</v>
      </c>
      <c r="K2083" s="1" t="s">
        <v>383</v>
      </c>
      <c r="L2083" s="1">
        <v>3</v>
      </c>
      <c r="M2083" s="1">
        <v>1</v>
      </c>
      <c r="N2083" s="1" t="s">
        <v>384</v>
      </c>
      <c r="O2083" s="1" t="s">
        <v>385</v>
      </c>
      <c r="P2083" s="1">
        <v>0</v>
      </c>
      <c r="Q2083" s="8">
        <v>1449631</v>
      </c>
      <c r="R2083" s="8">
        <v>156508</v>
      </c>
      <c r="S2083" s="8">
        <v>1099533</v>
      </c>
      <c r="T2083" s="8" t="s">
        <v>386</v>
      </c>
      <c r="U2083" s="9">
        <f>IF(R2083&gt;0,Q2083/R2083,"")</f>
        <v>9.2623444168988165</v>
      </c>
      <c r="V2083" s="10">
        <f>SUMIFS(fct_world_monthly!$J$2:$J$361,fct_world_monthly!$C$2:$C$361,C2083,fct_world_monthly!$F$2:$F$361,F2083)</f>
        <v>126559980</v>
      </c>
      <c r="W2083" s="11">
        <f>IF(V2083&gt;0,Q2083/V2083,"")</f>
        <v>1.1454102631811415E-2</v>
      </c>
      <c r="X2083" s="1" t="s">
        <v>232</v>
      </c>
      <c r="Y2083" s="1" t="s">
        <v>166</v>
      </c>
      <c r="Z2083" s="19">
        <f>IF(U2083="","",SUMIFS(Unit_Value_Review_QC!$K$10:$K$53,Unit_Value_Review_QC!$I$10:$I$53,"PARTNER|"&amp;F2083&amp;"|"&amp;I2083))</f>
        <v>7.8392981154747989</v>
      </c>
      <c r="AA2083" s="20">
        <f>IFERROR(U2083/Z2083,"")</f>
        <v>1.1815272592599737</v>
      </c>
      <c r="AB2083" s="4" t="str">
        <f>IF(OR(N2083&lt;&gt;"REPORTED",U2083=""),"NOT_APPLICABLE",IF(OR(AA2083&lt;Unit_Value_Review_QC!$I$6,AA2083&gt;Unit_Value_Review_QC!$I$5),"REVIEW","WITHIN_BAND"))</f>
        <v>WITHIN_BAND</v>
      </c>
    </row>
    <row r="2084" spans="1:28">
      <c r="A2084" s="1" t="s">
        <v>2470</v>
      </c>
      <c r="B2084" s="6">
        <v>45047</v>
      </c>
      <c r="C2084" s="1">
        <v>202305</v>
      </c>
      <c r="D2084" s="1">
        <v>2023</v>
      </c>
      <c r="E2084" s="1">
        <v>5</v>
      </c>
      <c r="F2084" s="4" t="s">
        <v>256</v>
      </c>
      <c r="G2084" s="4" t="s">
        <v>258</v>
      </c>
      <c r="H2084" s="1">
        <v>662</v>
      </c>
      <c r="I2084" s="4" t="s">
        <v>304</v>
      </c>
      <c r="J2084" s="1" t="s">
        <v>305</v>
      </c>
      <c r="K2084" s="1" t="s">
        <v>383</v>
      </c>
      <c r="L2084" s="1">
        <v>3</v>
      </c>
      <c r="M2084" s="1">
        <v>1</v>
      </c>
      <c r="N2084" s="1" t="s">
        <v>384</v>
      </c>
      <c r="O2084" s="1" t="s">
        <v>385</v>
      </c>
      <c r="P2084" s="1">
        <v>0</v>
      </c>
      <c r="Q2084" s="8">
        <v>3853885</v>
      </c>
      <c r="R2084" s="8">
        <v>379900</v>
      </c>
      <c r="S2084" s="8">
        <v>1577148</v>
      </c>
      <c r="T2084" s="8" t="s">
        <v>386</v>
      </c>
      <c r="U2084" s="9">
        <f>IF(R2084&gt;0,Q2084/R2084,"")</f>
        <v>10.144472229534088</v>
      </c>
      <c r="V2084" s="10">
        <f>SUMIFS(fct_world_monthly!$J$2:$J$361,fct_world_monthly!$C$2:$C$361,C2084,fct_world_monthly!$F$2:$F$361,F2084)</f>
        <v>126559980</v>
      </c>
      <c r="W2084" s="11">
        <f>IF(V2084&gt;0,Q2084/V2084,"")</f>
        <v>3.0451055697069483E-2</v>
      </c>
      <c r="X2084" s="1" t="s">
        <v>232</v>
      </c>
      <c r="Y2084" s="1" t="s">
        <v>166</v>
      </c>
      <c r="Z2084" s="19">
        <f>IF(U2084="","",SUMIFS(Unit_Value_Review_QC!$K$10:$K$53,Unit_Value_Review_QC!$I$10:$I$53,"PARTNER|"&amp;F2084&amp;"|"&amp;I2084))</f>
        <v>10.235891461787936</v>
      </c>
      <c r="AA2084" s="20">
        <f>IFERROR(U2084/Z2084,"")</f>
        <v>0.99106875716735277</v>
      </c>
      <c r="AB2084" s="4" t="str">
        <f>IF(OR(N2084&lt;&gt;"REPORTED",U2084=""),"NOT_APPLICABLE",IF(OR(AA2084&lt;Unit_Value_Review_QC!$I$6,AA2084&gt;Unit_Value_Review_QC!$I$5),"REVIEW","WITHIN_BAND"))</f>
        <v>WITHIN_BAND</v>
      </c>
    </row>
    <row r="2085" spans="1:28">
      <c r="A2085" s="1" t="s">
        <v>2471</v>
      </c>
      <c r="B2085" s="6">
        <v>45047</v>
      </c>
      <c r="C2085" s="1">
        <v>202305</v>
      </c>
      <c r="D2085" s="1">
        <v>2023</v>
      </c>
      <c r="E2085" s="1">
        <v>5</v>
      </c>
      <c r="F2085" s="4" t="s">
        <v>256</v>
      </c>
      <c r="G2085" s="4" t="s">
        <v>258</v>
      </c>
      <c r="H2085" s="1">
        <v>664</v>
      </c>
      <c r="I2085" s="4" t="s">
        <v>307</v>
      </c>
      <c r="J2085" s="1" t="s">
        <v>308</v>
      </c>
      <c r="K2085" s="1" t="s">
        <v>383</v>
      </c>
      <c r="L2085" s="1">
        <v>3</v>
      </c>
      <c r="M2085" s="1">
        <v>1</v>
      </c>
      <c r="N2085" s="1" t="s">
        <v>384</v>
      </c>
      <c r="O2085" s="1" t="s">
        <v>385</v>
      </c>
      <c r="P2085" s="1">
        <v>0</v>
      </c>
      <c r="Q2085" s="8">
        <v>8846585</v>
      </c>
      <c r="R2085" s="8">
        <v>571787</v>
      </c>
      <c r="S2085" s="8">
        <v>4106653</v>
      </c>
      <c r="T2085" s="8" t="s">
        <v>386</v>
      </c>
      <c r="U2085" s="9">
        <f>IF(R2085&gt;0,Q2085/R2085,"")</f>
        <v>15.471819051499947</v>
      </c>
      <c r="V2085" s="10">
        <f>SUMIFS(fct_world_monthly!$J$2:$J$361,fct_world_monthly!$C$2:$C$361,C2085,fct_world_monthly!$F$2:$F$361,F2085)</f>
        <v>126559980</v>
      </c>
      <c r="W2085" s="11">
        <f>IF(V2085&gt;0,Q2085/V2085,"")</f>
        <v>6.9900335003213493E-2</v>
      </c>
      <c r="X2085" s="1" t="s">
        <v>232</v>
      </c>
      <c r="Y2085" s="1" t="s">
        <v>166</v>
      </c>
      <c r="Z2085" s="19">
        <f>IF(U2085="","",SUMIFS(Unit_Value_Review_QC!$K$10:$K$53,Unit_Value_Review_QC!$I$10:$I$53,"PARTNER|"&amp;F2085&amp;"|"&amp;I2085))</f>
        <v>13.594059812928137</v>
      </c>
      <c r="AA2085" s="20">
        <f>IFERROR(U2085/Z2085,"")</f>
        <v>1.1381308648345092</v>
      </c>
      <c r="AB2085" s="4" t="str">
        <f>IF(OR(N2085&lt;&gt;"REPORTED",U2085=""),"NOT_APPLICABLE",IF(OR(AA2085&lt;Unit_Value_Review_QC!$I$6,AA2085&gt;Unit_Value_Review_QC!$I$5),"REVIEW","WITHIN_BAND"))</f>
        <v>WITHIN_BAND</v>
      </c>
    </row>
    <row r="2086" spans="1:28">
      <c r="A2086" s="1" t="s">
        <v>2472</v>
      </c>
      <c r="B2086" s="6">
        <v>45047</v>
      </c>
      <c r="C2086" s="1">
        <v>202305</v>
      </c>
      <c r="D2086" s="1">
        <v>2023</v>
      </c>
      <c r="E2086" s="1">
        <v>5</v>
      </c>
      <c r="F2086" s="4" t="s">
        <v>256</v>
      </c>
      <c r="G2086" s="4" t="s">
        <v>258</v>
      </c>
      <c r="H2086" s="1">
        <v>666</v>
      </c>
      <c r="I2086" s="4" t="s">
        <v>310</v>
      </c>
      <c r="J2086" s="1" t="s">
        <v>311</v>
      </c>
      <c r="K2086" s="1" t="s">
        <v>383</v>
      </c>
      <c r="L2086" s="1">
        <v>3</v>
      </c>
      <c r="M2086" s="1">
        <v>1</v>
      </c>
      <c r="N2086" s="1" t="s">
        <v>384</v>
      </c>
      <c r="O2086" s="1" t="s">
        <v>385</v>
      </c>
      <c r="P2086" s="1">
        <v>0</v>
      </c>
      <c r="Q2086" s="8">
        <v>43025580</v>
      </c>
      <c r="R2086" s="8">
        <v>3622267</v>
      </c>
      <c r="S2086" s="8">
        <v>24140162</v>
      </c>
      <c r="T2086" s="8" t="s">
        <v>386</v>
      </c>
      <c r="U2086" s="9">
        <f>IF(R2086&gt;0,Q2086/R2086,"")</f>
        <v>11.878080770964702</v>
      </c>
      <c r="V2086" s="10">
        <f>SUMIFS(fct_world_monthly!$J$2:$J$361,fct_world_monthly!$C$2:$C$361,C2086,fct_world_monthly!$F$2:$F$361,F2086)</f>
        <v>126559980</v>
      </c>
      <c r="W2086" s="11">
        <f>IF(V2086&gt;0,Q2086/V2086,"")</f>
        <v>0.33996196902053871</v>
      </c>
      <c r="X2086" s="1" t="s">
        <v>232</v>
      </c>
      <c r="Y2086" s="1" t="s">
        <v>166</v>
      </c>
      <c r="Z2086" s="19">
        <f>IF(U2086="","",SUMIFS(Unit_Value_Review_QC!$K$10:$K$53,Unit_Value_Review_QC!$I$10:$I$53,"PARTNER|"&amp;F2086&amp;"|"&amp;I2086))</f>
        <v>10.323147527272614</v>
      </c>
      <c r="AA2086" s="20">
        <f>IFERROR(U2086/Z2086,"")</f>
        <v>1.1506258861053886</v>
      </c>
      <c r="AB2086" s="4" t="str">
        <f>IF(OR(N2086&lt;&gt;"REPORTED",U2086=""),"NOT_APPLICABLE",IF(OR(AA2086&lt;Unit_Value_Review_QC!$I$6,AA2086&gt;Unit_Value_Review_QC!$I$5),"REVIEW","WITHIN_BAND"))</f>
        <v>WITHIN_BAND</v>
      </c>
    </row>
    <row r="2087" spans="1:28">
      <c r="A2087" s="1" t="s">
        <v>2473</v>
      </c>
      <c r="B2087" s="6">
        <v>45047</v>
      </c>
      <c r="C2087" s="1">
        <v>202305</v>
      </c>
      <c r="D2087" s="1">
        <v>2023</v>
      </c>
      <c r="E2087" s="1">
        <v>5</v>
      </c>
      <c r="F2087" s="4" t="s">
        <v>256</v>
      </c>
      <c r="G2087" s="4" t="s">
        <v>258</v>
      </c>
      <c r="H2087" s="1">
        <v>669</v>
      </c>
      <c r="I2087" s="4" t="s">
        <v>313</v>
      </c>
      <c r="J2087" s="1" t="s">
        <v>314</v>
      </c>
      <c r="K2087" s="1" t="s">
        <v>383</v>
      </c>
      <c r="L2087" s="1">
        <v>3</v>
      </c>
      <c r="M2087" s="1">
        <v>1</v>
      </c>
      <c r="N2087" s="1" t="s">
        <v>384</v>
      </c>
      <c r="O2087" s="1" t="s">
        <v>385</v>
      </c>
      <c r="P2087" s="1">
        <v>0</v>
      </c>
      <c r="Q2087" s="8">
        <v>2588748</v>
      </c>
      <c r="R2087" s="8">
        <v>150172</v>
      </c>
      <c r="S2087" s="8">
        <v>1217131</v>
      </c>
      <c r="T2087" s="8" t="s">
        <v>386</v>
      </c>
      <c r="U2087" s="9">
        <f>IF(R2087&gt;0,Q2087/R2087,"")</f>
        <v>17.238553125749142</v>
      </c>
      <c r="V2087" s="10">
        <f>SUMIFS(fct_world_monthly!$J$2:$J$361,fct_world_monthly!$C$2:$C$361,C2087,fct_world_monthly!$F$2:$F$361,F2087)</f>
        <v>126559980</v>
      </c>
      <c r="W2087" s="11">
        <f>IF(V2087&gt;0,Q2087/V2087,"")</f>
        <v>2.0454712461237746E-2</v>
      </c>
      <c r="X2087" s="1" t="s">
        <v>232</v>
      </c>
      <c r="Y2087" s="1" t="s">
        <v>166</v>
      </c>
      <c r="Z2087" s="19">
        <f>IF(U2087="","",SUMIFS(Unit_Value_Review_QC!$K$10:$K$53,Unit_Value_Review_QC!$I$10:$I$53,"PARTNER|"&amp;F2087&amp;"|"&amp;I2087))</f>
        <v>13.552232139720488</v>
      </c>
      <c r="AA2087" s="20">
        <f>IFERROR(U2087/Z2087,"")</f>
        <v>1.2720084003892131</v>
      </c>
      <c r="AB2087" s="4" t="str">
        <f>IF(OR(N2087&lt;&gt;"REPORTED",U2087=""),"NOT_APPLICABLE",IF(OR(AA2087&lt;Unit_Value_Review_QC!$I$6,AA2087&gt;Unit_Value_Review_QC!$I$5),"REVIEW","WITHIN_BAND"))</f>
        <v>WITHIN_BAND</v>
      </c>
    </row>
    <row r="2088" spans="1:28">
      <c r="A2088" s="1" t="s">
        <v>2474</v>
      </c>
      <c r="B2088" s="6">
        <v>45047</v>
      </c>
      <c r="C2088" s="1">
        <v>202305</v>
      </c>
      <c r="D2088" s="1">
        <v>2023</v>
      </c>
      <c r="E2088" s="1">
        <v>5</v>
      </c>
      <c r="F2088" s="4" t="s">
        <v>256</v>
      </c>
      <c r="G2088" s="4" t="s">
        <v>258</v>
      </c>
      <c r="H2088" s="1">
        <v>676</v>
      </c>
      <c r="I2088" s="4" t="s">
        <v>316</v>
      </c>
      <c r="J2088" s="1" t="s">
        <v>317</v>
      </c>
      <c r="K2088" s="1" t="s">
        <v>383</v>
      </c>
      <c r="L2088" s="1">
        <v>3</v>
      </c>
      <c r="M2088" s="1">
        <v>1</v>
      </c>
      <c r="N2088" s="1" t="s">
        <v>384</v>
      </c>
      <c r="O2088" s="1" t="s">
        <v>385</v>
      </c>
      <c r="P2088" s="1">
        <v>0</v>
      </c>
      <c r="Q2088" s="8">
        <v>99978</v>
      </c>
      <c r="R2088" s="8">
        <v>4677</v>
      </c>
      <c r="S2088" s="8">
        <v>43537</v>
      </c>
      <c r="T2088" s="8" t="s">
        <v>386</v>
      </c>
      <c r="U2088" s="9">
        <f>IF(R2088&gt;0,Q2088/R2088,"")</f>
        <v>21.376523412443873</v>
      </c>
      <c r="V2088" s="10">
        <f>SUMIFS(fct_world_monthly!$J$2:$J$361,fct_world_monthly!$C$2:$C$361,C2088,fct_world_monthly!$F$2:$F$361,F2088)</f>
        <v>126559980</v>
      </c>
      <c r="W2088" s="11">
        <f>IF(V2088&gt;0,Q2088/V2088,"")</f>
        <v>7.8996535871766094E-4</v>
      </c>
      <c r="X2088" s="1" t="s">
        <v>232</v>
      </c>
      <c r="Y2088" s="1" t="s">
        <v>166</v>
      </c>
      <c r="Z2088" s="19">
        <f>IF(U2088="","",SUMIFS(Unit_Value_Review_QC!$K$10:$K$53,Unit_Value_Review_QC!$I$10:$I$53,"PARTNER|"&amp;F2088&amp;"|"&amp;I2088))</f>
        <v>16.294942108470444</v>
      </c>
      <c r="AA2088" s="20">
        <f>IFERROR(U2088/Z2088,"")</f>
        <v>1.3118502213844576</v>
      </c>
      <c r="AB2088" s="4" t="str">
        <f>IF(OR(N2088&lt;&gt;"REPORTED",U2088=""),"NOT_APPLICABLE",IF(OR(AA2088&lt;Unit_Value_Review_QC!$I$6,AA2088&gt;Unit_Value_Review_QC!$I$5),"REVIEW","WITHIN_BAND"))</f>
        <v>WITHIN_BAND</v>
      </c>
    </row>
    <row r="2089" spans="1:28">
      <c r="A2089" s="1" t="s">
        <v>2475</v>
      </c>
      <c r="B2089" s="6">
        <v>45047</v>
      </c>
      <c r="C2089" s="1">
        <v>202305</v>
      </c>
      <c r="D2089" s="1">
        <v>2023</v>
      </c>
      <c r="E2089" s="1">
        <v>5</v>
      </c>
      <c r="F2089" s="4" t="s">
        <v>256</v>
      </c>
      <c r="G2089" s="4" t="s">
        <v>258</v>
      </c>
      <c r="H2089" s="1">
        <v>690</v>
      </c>
      <c r="I2089" s="4" t="s">
        <v>319</v>
      </c>
      <c r="J2089" s="1" t="s">
        <v>320</v>
      </c>
      <c r="K2089" s="1" t="s">
        <v>383</v>
      </c>
      <c r="L2089" s="1">
        <v>3</v>
      </c>
      <c r="M2089" s="1">
        <v>1</v>
      </c>
      <c r="N2089" s="1" t="s">
        <v>384</v>
      </c>
      <c r="O2089" s="1" t="s">
        <v>385</v>
      </c>
      <c r="P2089" s="1">
        <v>0</v>
      </c>
      <c r="Q2089" s="8">
        <v>1605504</v>
      </c>
      <c r="R2089" s="8">
        <v>346295</v>
      </c>
      <c r="S2089" s="8">
        <v>295557</v>
      </c>
      <c r="T2089" s="8" t="s">
        <v>386</v>
      </c>
      <c r="U2089" s="9">
        <f>IF(R2089&gt;0,Q2089/R2089,"")</f>
        <v>4.6362321142378606</v>
      </c>
      <c r="V2089" s="10">
        <f>SUMIFS(fct_world_monthly!$J$2:$J$361,fct_world_monthly!$C$2:$C$361,C2089,fct_world_monthly!$F$2:$F$361,F2089)</f>
        <v>126559980</v>
      </c>
      <c r="W2089" s="11">
        <f>IF(V2089&gt;0,Q2089/V2089,"")</f>
        <v>1.2685716290410286E-2</v>
      </c>
      <c r="X2089" s="1" t="s">
        <v>232</v>
      </c>
      <c r="Y2089" s="1" t="s">
        <v>166</v>
      </c>
      <c r="Z2089" s="19">
        <f>IF(U2089="","",SUMIFS(Unit_Value_Review_QC!$K$10:$K$53,Unit_Value_Review_QC!$I$10:$I$53,"PARTNER|"&amp;F2089&amp;"|"&amp;I2089))</f>
        <v>21.029827109089425</v>
      </c>
      <c r="AA2089" s="20">
        <f>IFERROR(U2089/Z2089,"")</f>
        <v>0.22045983023008342</v>
      </c>
      <c r="AB2089" s="4" t="str">
        <f>IF(OR(N2089&lt;&gt;"REPORTED",U2089=""),"NOT_APPLICABLE",IF(OR(AA2089&lt;Unit_Value_Review_QC!$I$6,AA2089&gt;Unit_Value_Review_QC!$I$5),"REVIEW","WITHIN_BAND"))</f>
        <v>REVIEW</v>
      </c>
    </row>
    <row r="2090" spans="1:28">
      <c r="A2090" s="1" t="s">
        <v>2476</v>
      </c>
      <c r="B2090" s="6">
        <v>45047</v>
      </c>
      <c r="C2090" s="1">
        <v>202305</v>
      </c>
      <c r="D2090" s="1">
        <v>2023</v>
      </c>
      <c r="E2090" s="1">
        <v>5</v>
      </c>
      <c r="F2090" s="4" t="s">
        <v>256</v>
      </c>
      <c r="G2090" s="4" t="s">
        <v>258</v>
      </c>
      <c r="H2090" s="1">
        <v>696</v>
      </c>
      <c r="I2090" s="4" t="s">
        <v>322</v>
      </c>
      <c r="J2090" s="1" t="s">
        <v>323</v>
      </c>
      <c r="K2090" s="1" t="s">
        <v>383</v>
      </c>
      <c r="L2090" s="1">
        <v>3</v>
      </c>
      <c r="M2090" s="1">
        <v>1</v>
      </c>
      <c r="N2090" s="1" t="s">
        <v>384</v>
      </c>
      <c r="O2090" s="1" t="s">
        <v>385</v>
      </c>
      <c r="P2090" s="1">
        <v>0</v>
      </c>
      <c r="Q2090" s="8">
        <v>1009001</v>
      </c>
      <c r="R2090" s="8">
        <v>49599</v>
      </c>
      <c r="S2090" s="8">
        <v>225147</v>
      </c>
      <c r="T2090" s="8" t="s">
        <v>386</v>
      </c>
      <c r="U2090" s="9">
        <f>IF(R2090&gt;0,Q2090/R2090,"")</f>
        <v>20.343172241375836</v>
      </c>
      <c r="V2090" s="10">
        <f>SUMIFS(fct_world_monthly!$J$2:$J$361,fct_world_monthly!$C$2:$C$361,C2090,fct_world_monthly!$F$2:$F$361,F2090)</f>
        <v>126559980</v>
      </c>
      <c r="W2090" s="11">
        <f>IF(V2090&gt;0,Q2090/V2090,"")</f>
        <v>7.9725123218255881E-3</v>
      </c>
      <c r="X2090" s="1" t="s">
        <v>232</v>
      </c>
      <c r="Y2090" s="1" t="s">
        <v>166</v>
      </c>
      <c r="Z2090" s="19">
        <f>IF(U2090="","",SUMIFS(Unit_Value_Review_QC!$K$10:$K$53,Unit_Value_Review_QC!$I$10:$I$53,"PARTNER|"&amp;F2090&amp;"|"&amp;I2090))</f>
        <v>18.09118149032647</v>
      </c>
      <c r="AA2090" s="20">
        <f>IFERROR(U2090/Z2090,"")</f>
        <v>1.1244800264843691</v>
      </c>
      <c r="AB2090" s="4" t="str">
        <f>IF(OR(N2090&lt;&gt;"REPORTED",U2090=""),"NOT_APPLICABLE",IF(OR(AA2090&lt;Unit_Value_Review_QC!$I$6,AA2090&gt;Unit_Value_Review_QC!$I$5),"REVIEW","WITHIN_BAND"))</f>
        <v>WITHIN_BAND</v>
      </c>
    </row>
    <row r="2091" spans="1:28">
      <c r="A2091" s="1" t="s">
        <v>2477</v>
      </c>
      <c r="B2091" s="6">
        <v>45047</v>
      </c>
      <c r="C2091" s="1">
        <v>202305</v>
      </c>
      <c r="D2091" s="1">
        <v>2023</v>
      </c>
      <c r="E2091" s="1">
        <v>5</v>
      </c>
      <c r="F2091" s="4" t="s">
        <v>256</v>
      </c>
      <c r="G2091" s="4" t="s">
        <v>258</v>
      </c>
      <c r="H2091" s="1">
        <v>720</v>
      </c>
      <c r="I2091" s="4" t="s">
        <v>325</v>
      </c>
      <c r="J2091" s="1" t="s">
        <v>326</v>
      </c>
      <c r="K2091" s="1" t="s">
        <v>383</v>
      </c>
      <c r="L2091" s="1">
        <v>3</v>
      </c>
      <c r="M2091" s="1">
        <v>1</v>
      </c>
      <c r="N2091" s="1" t="s">
        <v>384</v>
      </c>
      <c r="O2091" s="1" t="s">
        <v>385</v>
      </c>
      <c r="P2091" s="1">
        <v>0</v>
      </c>
      <c r="Q2091" s="8">
        <v>4567751</v>
      </c>
      <c r="R2091" s="8">
        <v>207982</v>
      </c>
      <c r="S2091" s="8">
        <v>1008980</v>
      </c>
      <c r="T2091" s="8" t="s">
        <v>386</v>
      </c>
      <c r="U2091" s="9">
        <f>IF(R2091&gt;0,Q2091/R2091,"")</f>
        <v>21.962241924781953</v>
      </c>
      <c r="V2091" s="10">
        <f>SUMIFS(fct_world_monthly!$J$2:$J$361,fct_world_monthly!$C$2:$C$361,C2091,fct_world_monthly!$F$2:$F$361,F2091)</f>
        <v>126559980</v>
      </c>
      <c r="W2091" s="11">
        <f>IF(V2091&gt;0,Q2091/V2091,"")</f>
        <v>3.6091590722438484E-2</v>
      </c>
      <c r="X2091" s="1" t="s">
        <v>232</v>
      </c>
      <c r="Y2091" s="1" t="s">
        <v>166</v>
      </c>
      <c r="Z2091" s="19">
        <f>IF(U2091="","",SUMIFS(Unit_Value_Review_QC!$K$10:$K$53,Unit_Value_Review_QC!$I$10:$I$53,"PARTNER|"&amp;F2091&amp;"|"&amp;I2091))</f>
        <v>18.213915185849537</v>
      </c>
      <c r="AA2091" s="20">
        <f>IFERROR(U2091/Z2091,"")</f>
        <v>1.2057946740547307</v>
      </c>
      <c r="AB2091" s="4" t="str">
        <f>IF(OR(N2091&lt;&gt;"REPORTED",U2091=""),"NOT_APPLICABLE",IF(OR(AA2091&lt;Unit_Value_Review_QC!$I$6,AA2091&gt;Unit_Value_Review_QC!$I$5),"REVIEW","WITHIN_BAND"))</f>
        <v>WITHIN_BAND</v>
      </c>
    </row>
    <row r="2092" spans="1:28">
      <c r="A2092" s="1" t="s">
        <v>2478</v>
      </c>
      <c r="B2092" s="6">
        <v>45047</v>
      </c>
      <c r="C2092" s="1">
        <v>202305</v>
      </c>
      <c r="D2092" s="1">
        <v>2023</v>
      </c>
      <c r="E2092" s="1">
        <v>5</v>
      </c>
      <c r="F2092" s="4" t="s">
        <v>265</v>
      </c>
      <c r="G2092" s="4" t="s">
        <v>266</v>
      </c>
      <c r="H2092" s="1">
        <v>52</v>
      </c>
      <c r="I2092" s="4" t="s">
        <v>296</v>
      </c>
      <c r="J2092" s="1" t="s">
        <v>297</v>
      </c>
      <c r="K2092" s="1" t="s">
        <v>383</v>
      </c>
      <c r="L2092" s="1">
        <v>3</v>
      </c>
      <c r="M2092" s="1">
        <v>1</v>
      </c>
      <c r="N2092" s="1" t="s">
        <v>384</v>
      </c>
      <c r="O2092" s="1" t="s">
        <v>385</v>
      </c>
      <c r="P2092" s="1">
        <v>0</v>
      </c>
      <c r="Q2092" s="8">
        <v>954170</v>
      </c>
      <c r="R2092" s="8">
        <v>52335</v>
      </c>
      <c r="S2092" s="8">
        <v>142645</v>
      </c>
      <c r="T2092" s="8" t="s">
        <v>386</v>
      </c>
      <c r="U2092" s="9">
        <f>IF(R2092&gt;0,Q2092/R2092,"")</f>
        <v>18.231967134804623</v>
      </c>
      <c r="V2092" s="10">
        <f>SUMIFS(fct_world_monthly!$J$2:$J$361,fct_world_monthly!$C$2:$C$361,C2092,fct_world_monthly!$F$2:$F$361,F2092)</f>
        <v>21820994</v>
      </c>
      <c r="W2092" s="11">
        <f>IF(V2092&gt;0,Q2092/V2092,"")</f>
        <v>4.37271556007027E-2</v>
      </c>
      <c r="X2092" s="1" t="s">
        <v>232</v>
      </c>
      <c r="Y2092" s="1" t="s">
        <v>166</v>
      </c>
      <c r="Z2092" s="19">
        <f>IF(U2092="","",SUMIFS(Unit_Value_Review_QC!$K$10:$K$53,Unit_Value_Review_QC!$I$10:$I$53,"PARTNER|"&amp;F2092&amp;"|"&amp;I2092))</f>
        <v>19.213268245879746</v>
      </c>
      <c r="AA2092" s="20">
        <f>IFERROR(U2092/Z2092,"")</f>
        <v>0.94892586214291985</v>
      </c>
      <c r="AB2092" s="4" t="str">
        <f>IF(OR(N2092&lt;&gt;"REPORTED",U2092=""),"NOT_APPLICABLE",IF(OR(AA2092&lt;Unit_Value_Review_QC!$I$6,AA2092&gt;Unit_Value_Review_QC!$I$5),"REVIEW","WITHIN_BAND"))</f>
        <v>WITHIN_BAND</v>
      </c>
    </row>
    <row r="2093" spans="1:28">
      <c r="A2093" s="1" t="s">
        <v>2479</v>
      </c>
      <c r="B2093" s="6">
        <v>45047</v>
      </c>
      <c r="C2093" s="1">
        <v>202305</v>
      </c>
      <c r="D2093" s="1">
        <v>2023</v>
      </c>
      <c r="E2093" s="1">
        <v>5</v>
      </c>
      <c r="F2093" s="4" t="s">
        <v>265</v>
      </c>
      <c r="G2093" s="4" t="s">
        <v>266</v>
      </c>
      <c r="H2093" s="1">
        <v>204</v>
      </c>
      <c r="I2093" s="4" t="s">
        <v>301</v>
      </c>
      <c r="J2093" s="1" t="s">
        <v>302</v>
      </c>
      <c r="K2093" s="1" t="s">
        <v>383</v>
      </c>
      <c r="L2093" s="1">
        <v>3</v>
      </c>
      <c r="M2093" s="1">
        <v>1</v>
      </c>
      <c r="N2093" s="1" t="s">
        <v>384</v>
      </c>
      <c r="O2093" s="1" t="s">
        <v>385</v>
      </c>
      <c r="P2093" s="1">
        <v>0</v>
      </c>
      <c r="Q2093" s="8">
        <v>84554</v>
      </c>
      <c r="R2093" s="8">
        <v>6327</v>
      </c>
      <c r="S2093" s="8">
        <v>17355</v>
      </c>
      <c r="T2093" s="8" t="s">
        <v>386</v>
      </c>
      <c r="U2093" s="9">
        <f>IF(R2093&gt;0,Q2093/R2093,"")</f>
        <v>13.363995574521891</v>
      </c>
      <c r="V2093" s="10">
        <f>SUMIFS(fct_world_monthly!$J$2:$J$361,fct_world_monthly!$C$2:$C$361,C2093,fct_world_monthly!$F$2:$F$361,F2093)</f>
        <v>21820994</v>
      </c>
      <c r="W2093" s="11">
        <f>IF(V2093&gt;0,Q2093/V2093,"")</f>
        <v>3.8748922253495875E-3</v>
      </c>
      <c r="X2093" s="1" t="s">
        <v>232</v>
      </c>
      <c r="Y2093" s="1" t="s">
        <v>166</v>
      </c>
      <c r="Z2093" s="19">
        <f>IF(U2093="","",SUMIFS(Unit_Value_Review_QC!$K$10:$K$53,Unit_Value_Review_QC!$I$10:$I$53,"PARTNER|"&amp;F2093&amp;"|"&amp;I2093))</f>
        <v>16.024818561257973</v>
      </c>
      <c r="AA2093" s="20">
        <f>IFERROR(U2093/Z2093,"")</f>
        <v>0.83395612396080676</v>
      </c>
      <c r="AB2093" s="4" t="str">
        <f>IF(OR(N2093&lt;&gt;"REPORTED",U2093=""),"NOT_APPLICABLE",IF(OR(AA2093&lt;Unit_Value_Review_QC!$I$6,AA2093&gt;Unit_Value_Review_QC!$I$5),"REVIEW","WITHIN_BAND"))</f>
        <v>WITHIN_BAND</v>
      </c>
    </row>
    <row r="2094" spans="1:28">
      <c r="A2094" s="1" t="s">
        <v>2480</v>
      </c>
      <c r="B2094" s="6">
        <v>45047</v>
      </c>
      <c r="C2094" s="1">
        <v>202305</v>
      </c>
      <c r="D2094" s="1">
        <v>2023</v>
      </c>
      <c r="E2094" s="1">
        <v>5</v>
      </c>
      <c r="F2094" s="4" t="s">
        <v>265</v>
      </c>
      <c r="G2094" s="4" t="s">
        <v>266</v>
      </c>
      <c r="H2094" s="1">
        <v>662</v>
      </c>
      <c r="I2094" s="4" t="s">
        <v>304</v>
      </c>
      <c r="J2094" s="1" t="s">
        <v>305</v>
      </c>
      <c r="K2094" s="1" t="s">
        <v>383</v>
      </c>
      <c r="L2094" s="1">
        <v>3</v>
      </c>
      <c r="M2094" s="1">
        <v>1</v>
      </c>
      <c r="N2094" s="1" t="s">
        <v>384</v>
      </c>
      <c r="O2094" s="1" t="s">
        <v>385</v>
      </c>
      <c r="P2094" s="1">
        <v>0</v>
      </c>
      <c r="Q2094" s="8">
        <v>462856</v>
      </c>
      <c r="R2094" s="8">
        <v>22891</v>
      </c>
      <c r="S2094" s="8">
        <v>68026</v>
      </c>
      <c r="T2094" s="8" t="s">
        <v>386</v>
      </c>
      <c r="U2094" s="9">
        <f>IF(R2094&gt;0,Q2094/R2094,"")</f>
        <v>20.219999126294177</v>
      </c>
      <c r="V2094" s="10">
        <f>SUMIFS(fct_world_monthly!$J$2:$J$361,fct_world_monthly!$C$2:$C$361,C2094,fct_world_monthly!$F$2:$F$361,F2094)</f>
        <v>21820994</v>
      </c>
      <c r="W2094" s="11">
        <f>IF(V2094&gt;0,Q2094/V2094,"")</f>
        <v>2.1211499347829892E-2</v>
      </c>
      <c r="X2094" s="1" t="s">
        <v>232</v>
      </c>
      <c r="Y2094" s="1" t="s">
        <v>166</v>
      </c>
      <c r="Z2094" s="19">
        <f>IF(U2094="","",SUMIFS(Unit_Value_Review_QC!$K$10:$K$53,Unit_Value_Review_QC!$I$10:$I$53,"PARTNER|"&amp;F2094&amp;"|"&amp;I2094))</f>
        <v>13.24068828999865</v>
      </c>
      <c r="AA2094" s="20">
        <f>IFERROR(U2094/Z2094,"")</f>
        <v>1.5271108784856258</v>
      </c>
      <c r="AB2094" s="4" t="str">
        <f>IF(OR(N2094&lt;&gt;"REPORTED",U2094=""),"NOT_APPLICABLE",IF(OR(AA2094&lt;Unit_Value_Review_QC!$I$6,AA2094&gt;Unit_Value_Review_QC!$I$5),"REVIEW","WITHIN_BAND"))</f>
        <v>WITHIN_BAND</v>
      </c>
    </row>
    <row r="2095" spans="1:28">
      <c r="A2095" s="1" t="s">
        <v>2481</v>
      </c>
      <c r="B2095" s="6">
        <v>45047</v>
      </c>
      <c r="C2095" s="1">
        <v>202305</v>
      </c>
      <c r="D2095" s="1">
        <v>2023</v>
      </c>
      <c r="E2095" s="1">
        <v>5</v>
      </c>
      <c r="F2095" s="4" t="s">
        <v>265</v>
      </c>
      <c r="G2095" s="4" t="s">
        <v>266</v>
      </c>
      <c r="H2095" s="1">
        <v>664</v>
      </c>
      <c r="I2095" s="4" t="s">
        <v>307</v>
      </c>
      <c r="J2095" s="1" t="s">
        <v>308</v>
      </c>
      <c r="K2095" s="1" t="s">
        <v>383</v>
      </c>
      <c r="L2095" s="1">
        <v>3</v>
      </c>
      <c r="M2095" s="1">
        <v>1</v>
      </c>
      <c r="N2095" s="1" t="s">
        <v>384</v>
      </c>
      <c r="O2095" s="1" t="s">
        <v>385</v>
      </c>
      <c r="P2095" s="1">
        <v>0</v>
      </c>
      <c r="Q2095" s="8">
        <v>88446</v>
      </c>
      <c r="R2095" s="8">
        <v>9253</v>
      </c>
      <c r="S2095" s="8">
        <v>18052</v>
      </c>
      <c r="T2095" s="8" t="s">
        <v>386</v>
      </c>
      <c r="U2095" s="9">
        <f>IF(R2095&gt;0,Q2095/R2095,"")</f>
        <v>9.5586296336323358</v>
      </c>
      <c r="V2095" s="10">
        <f>SUMIFS(fct_world_monthly!$J$2:$J$361,fct_world_monthly!$C$2:$C$361,C2095,fct_world_monthly!$F$2:$F$361,F2095)</f>
        <v>21820994</v>
      </c>
      <c r="W2095" s="11">
        <f>IF(V2095&gt;0,Q2095/V2095,"")</f>
        <v>4.0532525695208934E-3</v>
      </c>
      <c r="X2095" s="1" t="s">
        <v>232</v>
      </c>
      <c r="Y2095" s="1" t="s">
        <v>166</v>
      </c>
      <c r="Z2095" s="19">
        <f>IF(U2095="","",SUMIFS(Unit_Value_Review_QC!$K$10:$K$53,Unit_Value_Review_QC!$I$10:$I$53,"PARTNER|"&amp;F2095&amp;"|"&amp;I2095))</f>
        <v>13.033767004833301</v>
      </c>
      <c r="AA2095" s="20">
        <f>IFERROR(U2095/Z2095,"")</f>
        <v>0.7333742908007882</v>
      </c>
      <c r="AB2095" s="4" t="str">
        <f>IF(OR(N2095&lt;&gt;"REPORTED",U2095=""),"NOT_APPLICABLE",IF(OR(AA2095&lt;Unit_Value_Review_QC!$I$6,AA2095&gt;Unit_Value_Review_QC!$I$5),"REVIEW","WITHIN_BAND"))</f>
        <v>WITHIN_BAND</v>
      </c>
    </row>
    <row r="2096" spans="1:28">
      <c r="A2096" s="1" t="s">
        <v>2482</v>
      </c>
      <c r="B2096" s="6">
        <v>45047</v>
      </c>
      <c r="C2096" s="1">
        <v>202305</v>
      </c>
      <c r="D2096" s="1">
        <v>2023</v>
      </c>
      <c r="E2096" s="1">
        <v>5</v>
      </c>
      <c r="F2096" s="4" t="s">
        <v>265</v>
      </c>
      <c r="G2096" s="4" t="s">
        <v>266</v>
      </c>
      <c r="H2096" s="1">
        <v>666</v>
      </c>
      <c r="I2096" s="4" t="s">
        <v>310</v>
      </c>
      <c r="J2096" s="1" t="s">
        <v>311</v>
      </c>
      <c r="K2096" s="1" t="s">
        <v>383</v>
      </c>
      <c r="L2096" s="1">
        <v>3</v>
      </c>
      <c r="M2096" s="1">
        <v>1</v>
      </c>
      <c r="N2096" s="1" t="s">
        <v>384</v>
      </c>
      <c r="O2096" s="1" t="s">
        <v>385</v>
      </c>
      <c r="P2096" s="1">
        <v>0</v>
      </c>
      <c r="Q2096" s="8">
        <v>7362680</v>
      </c>
      <c r="R2096" s="8">
        <v>578292</v>
      </c>
      <c r="S2096" s="8">
        <v>1553899</v>
      </c>
      <c r="T2096" s="8" t="s">
        <v>386</v>
      </c>
      <c r="U2096" s="9">
        <f>IF(R2096&gt;0,Q2096/R2096,"")</f>
        <v>12.731768725834007</v>
      </c>
      <c r="V2096" s="10">
        <f>SUMIFS(fct_world_monthly!$J$2:$J$361,fct_world_monthly!$C$2:$C$361,C2096,fct_world_monthly!$F$2:$F$361,F2096)</f>
        <v>21820994</v>
      </c>
      <c r="W2096" s="11">
        <f>IF(V2096&gt;0,Q2096/V2096,"")</f>
        <v>0.33741267698437571</v>
      </c>
      <c r="X2096" s="1" t="s">
        <v>232</v>
      </c>
      <c r="Y2096" s="1" t="s">
        <v>166</v>
      </c>
      <c r="Z2096" s="19">
        <f>IF(U2096="","",SUMIFS(Unit_Value_Review_QC!$K$10:$K$53,Unit_Value_Review_QC!$I$10:$I$53,"PARTNER|"&amp;F2096&amp;"|"&amp;I2096))</f>
        <v>12.503788450831344</v>
      </c>
      <c r="AA2096" s="20">
        <f>IFERROR(U2096/Z2096,"")</f>
        <v>1.0182328960457985</v>
      </c>
      <c r="AB2096" s="4" t="str">
        <f>IF(OR(N2096&lt;&gt;"REPORTED",U2096=""),"NOT_APPLICABLE",IF(OR(AA2096&lt;Unit_Value_Review_QC!$I$6,AA2096&gt;Unit_Value_Review_QC!$I$5),"REVIEW","WITHIN_BAND"))</f>
        <v>WITHIN_BAND</v>
      </c>
    </row>
    <row r="2097" spans="1:28">
      <c r="A2097" s="1" t="s">
        <v>2483</v>
      </c>
      <c r="B2097" s="6">
        <v>45047</v>
      </c>
      <c r="C2097" s="1">
        <v>202305</v>
      </c>
      <c r="D2097" s="1">
        <v>2023</v>
      </c>
      <c r="E2097" s="1">
        <v>5</v>
      </c>
      <c r="F2097" s="4" t="s">
        <v>265</v>
      </c>
      <c r="G2097" s="4" t="s">
        <v>266</v>
      </c>
      <c r="H2097" s="1">
        <v>669</v>
      </c>
      <c r="I2097" s="4" t="s">
        <v>313</v>
      </c>
      <c r="J2097" s="1" t="s">
        <v>314</v>
      </c>
      <c r="K2097" s="1" t="s">
        <v>383</v>
      </c>
      <c r="L2097" s="1">
        <v>3</v>
      </c>
      <c r="M2097" s="1">
        <v>1</v>
      </c>
      <c r="N2097" s="1" t="s">
        <v>384</v>
      </c>
      <c r="O2097" s="1" t="s">
        <v>385</v>
      </c>
      <c r="P2097" s="1">
        <v>0</v>
      </c>
      <c r="Q2097" s="8">
        <v>126732</v>
      </c>
      <c r="R2097" s="8">
        <v>5806</v>
      </c>
      <c r="S2097" s="8">
        <v>15434</v>
      </c>
      <c r="T2097" s="8" t="s">
        <v>386</v>
      </c>
      <c r="U2097" s="9">
        <f>IF(R2097&gt;0,Q2097/R2097,"")</f>
        <v>21.827764381674129</v>
      </c>
      <c r="V2097" s="10">
        <f>SUMIFS(fct_world_monthly!$J$2:$J$361,fct_world_monthly!$C$2:$C$361,C2097,fct_world_monthly!$F$2:$F$361,F2097)</f>
        <v>21820994</v>
      </c>
      <c r="W2097" s="11">
        <f>IF(V2097&gt;0,Q2097/V2097,"")</f>
        <v>5.8078014227949471E-3</v>
      </c>
      <c r="X2097" s="1" t="s">
        <v>232</v>
      </c>
      <c r="Y2097" s="1" t="s">
        <v>166</v>
      </c>
      <c r="Z2097" s="19">
        <f>IF(U2097="","",SUMIFS(Unit_Value_Review_QC!$K$10:$K$53,Unit_Value_Review_QC!$I$10:$I$53,"PARTNER|"&amp;F2097&amp;"|"&amp;I2097))</f>
        <v>16.58404384448577</v>
      </c>
      <c r="AA2097" s="20">
        <f>IFERROR(U2097/Z2097,"")</f>
        <v>1.3161907063416205</v>
      </c>
      <c r="AB2097" s="4" t="str">
        <f>IF(OR(N2097&lt;&gt;"REPORTED",U2097=""),"NOT_APPLICABLE",IF(OR(AA2097&lt;Unit_Value_Review_QC!$I$6,AA2097&gt;Unit_Value_Review_QC!$I$5),"REVIEW","WITHIN_BAND"))</f>
        <v>WITHIN_BAND</v>
      </c>
    </row>
    <row r="2098" spans="1:28">
      <c r="A2098" s="1" t="s">
        <v>2484</v>
      </c>
      <c r="B2098" s="6">
        <v>45047</v>
      </c>
      <c r="C2098" s="1">
        <v>202305</v>
      </c>
      <c r="D2098" s="1">
        <v>2023</v>
      </c>
      <c r="E2098" s="1">
        <v>5</v>
      </c>
      <c r="F2098" s="4" t="s">
        <v>265</v>
      </c>
      <c r="G2098" s="4" t="s">
        <v>266</v>
      </c>
      <c r="H2098" s="1">
        <v>676</v>
      </c>
      <c r="I2098" s="4" t="s">
        <v>316</v>
      </c>
      <c r="J2098" s="1" t="s">
        <v>317</v>
      </c>
      <c r="K2098" s="1" t="s">
        <v>383</v>
      </c>
      <c r="L2098" s="1">
        <v>3</v>
      </c>
      <c r="M2098" s="1">
        <v>1</v>
      </c>
      <c r="N2098" s="1" t="s">
        <v>384</v>
      </c>
      <c r="O2098" s="1" t="s">
        <v>385</v>
      </c>
      <c r="P2098" s="1">
        <v>0</v>
      </c>
      <c r="Q2098" s="8">
        <v>1090182</v>
      </c>
      <c r="R2098" s="8">
        <v>115169</v>
      </c>
      <c r="S2098" s="8">
        <v>258948</v>
      </c>
      <c r="T2098" s="8" t="s">
        <v>386</v>
      </c>
      <c r="U2098" s="9">
        <f>IF(R2098&gt;0,Q2098/R2098,"")</f>
        <v>9.4659326728546738</v>
      </c>
      <c r="V2098" s="10">
        <f>SUMIFS(fct_world_monthly!$J$2:$J$361,fct_world_monthly!$C$2:$C$361,C2098,fct_world_monthly!$F$2:$F$361,F2098)</f>
        <v>21820994</v>
      </c>
      <c r="W2098" s="11">
        <f>IF(V2098&gt;0,Q2098/V2098,"")</f>
        <v>4.9960235541973937E-2</v>
      </c>
      <c r="X2098" s="1" t="s">
        <v>232</v>
      </c>
      <c r="Y2098" s="1" t="s">
        <v>166</v>
      </c>
      <c r="Z2098" s="19">
        <f>IF(U2098="","",SUMIFS(Unit_Value_Review_QC!$K$10:$K$53,Unit_Value_Review_QC!$I$10:$I$53,"PARTNER|"&amp;F2098&amp;"|"&amp;I2098))</f>
        <v>12.705450477595873</v>
      </c>
      <c r="AA2098" s="20">
        <f>IFERROR(U2098/Z2098,"")</f>
        <v>0.74502928404989688</v>
      </c>
      <c r="AB2098" s="4" t="str">
        <f>IF(OR(N2098&lt;&gt;"REPORTED",U2098=""),"NOT_APPLICABLE",IF(OR(AA2098&lt;Unit_Value_Review_QC!$I$6,AA2098&gt;Unit_Value_Review_QC!$I$5),"REVIEW","WITHIN_BAND"))</f>
        <v>WITHIN_BAND</v>
      </c>
    </row>
    <row r="2099" spans="1:28">
      <c r="A2099" s="1" t="s">
        <v>2485</v>
      </c>
      <c r="B2099" s="6">
        <v>45047</v>
      </c>
      <c r="C2099" s="1">
        <v>202305</v>
      </c>
      <c r="D2099" s="1">
        <v>2023</v>
      </c>
      <c r="E2099" s="1">
        <v>5</v>
      </c>
      <c r="F2099" s="4" t="s">
        <v>265</v>
      </c>
      <c r="G2099" s="4" t="s">
        <v>266</v>
      </c>
      <c r="H2099" s="1">
        <v>690</v>
      </c>
      <c r="I2099" s="4" t="s">
        <v>319</v>
      </c>
      <c r="J2099" s="1" t="s">
        <v>320</v>
      </c>
      <c r="K2099" s="1" t="s">
        <v>383</v>
      </c>
      <c r="L2099" s="1">
        <v>3</v>
      </c>
      <c r="M2099" s="1">
        <v>1</v>
      </c>
      <c r="N2099" s="1" t="s">
        <v>384</v>
      </c>
      <c r="O2099" s="1" t="s">
        <v>385</v>
      </c>
      <c r="P2099" s="1">
        <v>0</v>
      </c>
      <c r="Q2099" s="8">
        <v>279154</v>
      </c>
      <c r="R2099" s="8">
        <v>8675</v>
      </c>
      <c r="S2099" s="8">
        <v>31065</v>
      </c>
      <c r="T2099" s="8" t="s">
        <v>386</v>
      </c>
      <c r="U2099" s="9">
        <f>IF(R2099&gt;0,Q2099/R2099,"")</f>
        <v>32.179135446685876</v>
      </c>
      <c r="V2099" s="10">
        <f>SUMIFS(fct_world_monthly!$J$2:$J$361,fct_world_monthly!$C$2:$C$361,C2099,fct_world_monthly!$F$2:$F$361,F2099)</f>
        <v>21820994</v>
      </c>
      <c r="W2099" s="11">
        <f>IF(V2099&gt;0,Q2099/V2099,"")</f>
        <v>1.279290943391488E-2</v>
      </c>
      <c r="X2099" s="1" t="s">
        <v>232</v>
      </c>
      <c r="Y2099" s="1" t="s">
        <v>166</v>
      </c>
      <c r="Z2099" s="19">
        <f>IF(U2099="","",SUMIFS(Unit_Value_Review_QC!$K$10:$K$53,Unit_Value_Review_QC!$I$10:$I$53,"PARTNER|"&amp;F2099&amp;"|"&amp;I2099))</f>
        <v>23.234221767733438</v>
      </c>
      <c r="AA2099" s="20">
        <f>IFERROR(U2099/Z2099,"")</f>
        <v>1.3849887363722551</v>
      </c>
      <c r="AB2099" s="4" t="str">
        <f>IF(OR(N2099&lt;&gt;"REPORTED",U2099=""),"NOT_APPLICABLE",IF(OR(AA2099&lt;Unit_Value_Review_QC!$I$6,AA2099&gt;Unit_Value_Review_QC!$I$5),"REVIEW","WITHIN_BAND"))</f>
        <v>WITHIN_BAND</v>
      </c>
    </row>
    <row r="2100" spans="1:28">
      <c r="A2100" s="1" t="s">
        <v>2486</v>
      </c>
      <c r="B2100" s="6">
        <v>45047</v>
      </c>
      <c r="C2100" s="1">
        <v>202305</v>
      </c>
      <c r="D2100" s="1">
        <v>2023</v>
      </c>
      <c r="E2100" s="1">
        <v>5</v>
      </c>
      <c r="F2100" s="4" t="s">
        <v>265</v>
      </c>
      <c r="G2100" s="4" t="s">
        <v>266</v>
      </c>
      <c r="H2100" s="1">
        <v>696</v>
      </c>
      <c r="I2100" s="4" t="s">
        <v>322</v>
      </c>
      <c r="J2100" s="1" t="s">
        <v>323</v>
      </c>
      <c r="K2100" s="1" t="s">
        <v>383</v>
      </c>
      <c r="L2100" s="1">
        <v>3</v>
      </c>
      <c r="M2100" s="1">
        <v>1</v>
      </c>
      <c r="N2100" s="1" t="s">
        <v>384</v>
      </c>
      <c r="O2100" s="1" t="s">
        <v>385</v>
      </c>
      <c r="P2100" s="1">
        <v>0</v>
      </c>
      <c r="Q2100" s="8">
        <v>2245311</v>
      </c>
      <c r="R2100" s="8">
        <v>253383</v>
      </c>
      <c r="S2100" s="8">
        <v>645996</v>
      </c>
      <c r="T2100" s="8" t="s">
        <v>386</v>
      </c>
      <c r="U2100" s="9">
        <f>IF(R2100&gt;0,Q2100/R2100,"")</f>
        <v>8.8613324492961247</v>
      </c>
      <c r="V2100" s="10">
        <f>SUMIFS(fct_world_monthly!$J$2:$J$361,fct_world_monthly!$C$2:$C$361,C2100,fct_world_monthly!$F$2:$F$361,F2100)</f>
        <v>21820994</v>
      </c>
      <c r="W2100" s="11">
        <f>IF(V2100&gt;0,Q2100/V2100,"")</f>
        <v>0.10289682495673662</v>
      </c>
      <c r="X2100" s="1" t="s">
        <v>232</v>
      </c>
      <c r="Y2100" s="1" t="s">
        <v>166</v>
      </c>
      <c r="Z2100" s="19">
        <f>IF(U2100="","",SUMIFS(Unit_Value_Review_QC!$K$10:$K$53,Unit_Value_Review_QC!$I$10:$I$53,"PARTNER|"&amp;F2100&amp;"|"&amp;I2100))</f>
        <v>12.339390026247985</v>
      </c>
      <c r="AA2100" s="20">
        <f>IFERROR(U2100/Z2100,"")</f>
        <v>0.71813375138046209</v>
      </c>
      <c r="AB2100" s="4" t="str">
        <f>IF(OR(N2100&lt;&gt;"REPORTED",U2100=""),"NOT_APPLICABLE",IF(OR(AA2100&lt;Unit_Value_Review_QC!$I$6,AA2100&gt;Unit_Value_Review_QC!$I$5),"REVIEW","WITHIN_BAND"))</f>
        <v>WITHIN_BAND</v>
      </c>
    </row>
    <row r="2101" spans="1:28">
      <c r="A2101" s="1" t="s">
        <v>2487</v>
      </c>
      <c r="B2101" s="6">
        <v>45047</v>
      </c>
      <c r="C2101" s="1">
        <v>202305</v>
      </c>
      <c r="D2101" s="1">
        <v>2023</v>
      </c>
      <c r="E2101" s="1">
        <v>5</v>
      </c>
      <c r="F2101" s="4" t="s">
        <v>265</v>
      </c>
      <c r="G2101" s="4" t="s">
        <v>266</v>
      </c>
      <c r="H2101" s="1">
        <v>720</v>
      </c>
      <c r="I2101" s="4" t="s">
        <v>325</v>
      </c>
      <c r="J2101" s="1" t="s">
        <v>326</v>
      </c>
      <c r="K2101" s="1" t="s">
        <v>383</v>
      </c>
      <c r="L2101" s="1">
        <v>3</v>
      </c>
      <c r="M2101" s="1">
        <v>1</v>
      </c>
      <c r="N2101" s="1" t="s">
        <v>384</v>
      </c>
      <c r="O2101" s="1" t="s">
        <v>385</v>
      </c>
      <c r="P2101" s="1">
        <v>0</v>
      </c>
      <c r="Q2101" s="8">
        <v>3181957</v>
      </c>
      <c r="R2101" s="8">
        <v>204363</v>
      </c>
      <c r="S2101" s="8">
        <v>567204</v>
      </c>
      <c r="T2101" s="8" t="s">
        <v>386</v>
      </c>
      <c r="U2101" s="9">
        <f>IF(R2101&gt;0,Q2101/R2101,"")</f>
        <v>15.57012277173461</v>
      </c>
      <c r="V2101" s="10">
        <f>SUMIFS(fct_world_monthly!$J$2:$J$361,fct_world_monthly!$C$2:$C$361,C2101,fct_world_monthly!$F$2:$F$361,F2101)</f>
        <v>21820994</v>
      </c>
      <c r="W2101" s="11">
        <f>IF(V2101&gt;0,Q2101/V2101,"")</f>
        <v>0.14582090073440285</v>
      </c>
      <c r="X2101" s="1" t="s">
        <v>232</v>
      </c>
      <c r="Y2101" s="1" t="s">
        <v>166</v>
      </c>
      <c r="Z2101" s="19">
        <f>IF(U2101="","",SUMIFS(Unit_Value_Review_QC!$K$10:$K$53,Unit_Value_Review_QC!$I$10:$I$53,"PARTNER|"&amp;F2101&amp;"|"&amp;I2101))</f>
        <v>15.158852636173485</v>
      </c>
      <c r="AA2101" s="20">
        <f>IFERROR(U2101/Z2101,"")</f>
        <v>1.0271306902594801</v>
      </c>
      <c r="AB2101" s="4" t="str">
        <f>IF(OR(N2101&lt;&gt;"REPORTED",U2101=""),"NOT_APPLICABLE",IF(OR(AA2101&lt;Unit_Value_Review_QC!$I$6,AA2101&gt;Unit_Value_Review_QC!$I$5),"REVIEW","WITHIN_BAND"))</f>
        <v>WITHIN_BAND</v>
      </c>
    </row>
    <row r="2102" spans="1:28">
      <c r="A2102" s="1" t="s">
        <v>2488</v>
      </c>
      <c r="B2102" s="6">
        <v>45047</v>
      </c>
      <c r="C2102" s="1">
        <v>202305</v>
      </c>
      <c r="D2102" s="1">
        <v>2023</v>
      </c>
      <c r="E2102" s="1">
        <v>5</v>
      </c>
      <c r="F2102" s="4" t="s">
        <v>271</v>
      </c>
      <c r="G2102" s="4" t="s">
        <v>273</v>
      </c>
      <c r="H2102" s="1">
        <v>52</v>
      </c>
      <c r="I2102" s="4" t="s">
        <v>296</v>
      </c>
      <c r="J2102" s="1" t="s">
        <v>297</v>
      </c>
      <c r="K2102" s="1" t="s">
        <v>383</v>
      </c>
      <c r="L2102" s="1">
        <v>3</v>
      </c>
      <c r="M2102" s="1">
        <v>1</v>
      </c>
      <c r="N2102" s="1" t="s">
        <v>384</v>
      </c>
      <c r="O2102" s="1" t="s">
        <v>385</v>
      </c>
      <c r="P2102" s="1">
        <v>0</v>
      </c>
      <c r="Q2102" s="8">
        <v>2786772</v>
      </c>
      <c r="R2102" s="8">
        <v>83020</v>
      </c>
      <c r="S2102" s="8">
        <v>317707</v>
      </c>
      <c r="T2102" s="8" t="s">
        <v>386</v>
      </c>
      <c r="U2102" s="9">
        <f>IF(R2102&gt;0,Q2102/R2102,"")</f>
        <v>33.567477716212963</v>
      </c>
      <c r="V2102" s="10">
        <f>SUMIFS(fct_world_monthly!$J$2:$J$361,fct_world_monthly!$C$2:$C$361,C2102,fct_world_monthly!$F$2:$F$361,F2102)</f>
        <v>36133013</v>
      </c>
      <c r="W2102" s="11">
        <f>IF(V2102&gt;0,Q2102/V2102,"")</f>
        <v>7.7125370087459913E-2</v>
      </c>
      <c r="X2102" s="1" t="s">
        <v>232</v>
      </c>
      <c r="Y2102" s="1" t="s">
        <v>166</v>
      </c>
      <c r="Z2102" s="19">
        <f>IF(U2102="","",SUMIFS(Unit_Value_Review_QC!$K$10:$K$53,Unit_Value_Review_QC!$I$10:$I$53,"PARTNER|"&amp;F2102&amp;"|"&amp;I2102))</f>
        <v>31.867133143721738</v>
      </c>
      <c r="AA2102" s="20">
        <f>IFERROR(U2102/Z2102,"")</f>
        <v>1.0533573122132645</v>
      </c>
      <c r="AB2102" s="4" t="str">
        <f>IF(OR(N2102&lt;&gt;"REPORTED",U2102=""),"NOT_APPLICABLE",IF(OR(AA2102&lt;Unit_Value_Review_QC!$I$6,AA2102&gt;Unit_Value_Review_QC!$I$5),"REVIEW","WITHIN_BAND"))</f>
        <v>WITHIN_BAND</v>
      </c>
    </row>
    <row r="2103" spans="1:28">
      <c r="A2103" s="1" t="s">
        <v>2489</v>
      </c>
      <c r="B2103" s="6">
        <v>45047</v>
      </c>
      <c r="C2103" s="1">
        <v>202305</v>
      </c>
      <c r="D2103" s="1">
        <v>2023</v>
      </c>
      <c r="E2103" s="1">
        <v>5</v>
      </c>
      <c r="F2103" s="4" t="s">
        <v>271</v>
      </c>
      <c r="G2103" s="4" t="s">
        <v>273</v>
      </c>
      <c r="H2103" s="1">
        <v>204</v>
      </c>
      <c r="I2103" s="4" t="s">
        <v>301</v>
      </c>
      <c r="J2103" s="1" t="s">
        <v>302</v>
      </c>
      <c r="K2103" s="1" t="s">
        <v>383</v>
      </c>
      <c r="L2103" s="1">
        <v>3</v>
      </c>
      <c r="M2103" s="1">
        <v>1</v>
      </c>
      <c r="N2103" s="1" t="s">
        <v>384</v>
      </c>
      <c r="O2103" s="1" t="s">
        <v>385</v>
      </c>
      <c r="P2103" s="1">
        <v>0</v>
      </c>
      <c r="Q2103" s="8">
        <v>1679588</v>
      </c>
      <c r="R2103" s="8">
        <v>72591</v>
      </c>
      <c r="S2103" s="8">
        <v>255684</v>
      </c>
      <c r="T2103" s="8" t="s">
        <v>386</v>
      </c>
      <c r="U2103" s="9">
        <f>IF(R2103&gt;0,Q2103/R2103,"")</f>
        <v>23.137689245223235</v>
      </c>
      <c r="V2103" s="10">
        <f>SUMIFS(fct_world_monthly!$J$2:$J$361,fct_world_monthly!$C$2:$C$361,C2103,fct_world_monthly!$F$2:$F$361,F2103)</f>
        <v>36133013</v>
      </c>
      <c r="W2103" s="11">
        <f>IF(V2103&gt;0,Q2103/V2103,"")</f>
        <v>4.6483474821211283E-2</v>
      </c>
      <c r="X2103" s="1" t="s">
        <v>232</v>
      </c>
      <c r="Y2103" s="1" t="s">
        <v>166</v>
      </c>
      <c r="Z2103" s="19">
        <f>IF(U2103="","",SUMIFS(Unit_Value_Review_QC!$K$10:$K$53,Unit_Value_Review_QC!$I$10:$I$53,"PARTNER|"&amp;F2103&amp;"|"&amp;I2103))</f>
        <v>19.682231685892088</v>
      </c>
      <c r="AA2103" s="20">
        <f>IFERROR(U2103/Z2103,"")</f>
        <v>1.175562284525284</v>
      </c>
      <c r="AB2103" s="4" t="str">
        <f>IF(OR(N2103&lt;&gt;"REPORTED",U2103=""),"NOT_APPLICABLE",IF(OR(AA2103&lt;Unit_Value_Review_QC!$I$6,AA2103&gt;Unit_Value_Review_QC!$I$5),"REVIEW","WITHIN_BAND"))</f>
        <v>WITHIN_BAND</v>
      </c>
    </row>
    <row r="2104" spans="1:28">
      <c r="A2104" s="1" t="s">
        <v>2490</v>
      </c>
      <c r="B2104" s="6">
        <v>45047</v>
      </c>
      <c r="C2104" s="1">
        <v>202305</v>
      </c>
      <c r="D2104" s="1">
        <v>2023</v>
      </c>
      <c r="E2104" s="1">
        <v>5</v>
      </c>
      <c r="F2104" s="4" t="s">
        <v>271</v>
      </c>
      <c r="G2104" s="4" t="s">
        <v>273</v>
      </c>
      <c r="H2104" s="1">
        <v>662</v>
      </c>
      <c r="I2104" s="4" t="s">
        <v>304</v>
      </c>
      <c r="J2104" s="1" t="s">
        <v>305</v>
      </c>
      <c r="K2104" s="1" t="s">
        <v>383</v>
      </c>
      <c r="L2104" s="1">
        <v>3</v>
      </c>
      <c r="M2104" s="1">
        <v>1</v>
      </c>
      <c r="N2104" s="1" t="s">
        <v>384</v>
      </c>
      <c r="O2104" s="1" t="s">
        <v>385</v>
      </c>
      <c r="P2104" s="1">
        <v>0</v>
      </c>
      <c r="Q2104" s="8">
        <v>53345</v>
      </c>
      <c r="R2104" s="8">
        <v>2781</v>
      </c>
      <c r="S2104" s="8">
        <v>5516</v>
      </c>
      <c r="T2104" s="8" t="s">
        <v>386</v>
      </c>
      <c r="U2104" s="9">
        <f>IF(R2104&gt;0,Q2104/R2104,"")</f>
        <v>19.181948939230491</v>
      </c>
      <c r="V2104" s="10">
        <f>SUMIFS(fct_world_monthly!$J$2:$J$361,fct_world_monthly!$C$2:$C$361,C2104,fct_world_monthly!$F$2:$F$361,F2104)</f>
        <v>36133013</v>
      </c>
      <c r="W2104" s="11">
        <f>IF(V2104&gt;0,Q2104/V2104,"")</f>
        <v>1.4763507266886378E-3</v>
      </c>
      <c r="X2104" s="1" t="s">
        <v>232</v>
      </c>
      <c r="Y2104" s="1" t="s">
        <v>166</v>
      </c>
      <c r="Z2104" s="19">
        <f>IF(U2104="","",SUMIFS(Unit_Value_Review_QC!$K$10:$K$53,Unit_Value_Review_QC!$I$10:$I$53,"PARTNER|"&amp;F2104&amp;"|"&amp;I2104))</f>
        <v>19.366411423422985</v>
      </c>
      <c r="AA2104" s="20">
        <f>IFERROR(U2104/Z2104,"")</f>
        <v>0.99047513345867511</v>
      </c>
      <c r="AB2104" s="4" t="str">
        <f>IF(OR(N2104&lt;&gt;"REPORTED",U2104=""),"NOT_APPLICABLE",IF(OR(AA2104&lt;Unit_Value_Review_QC!$I$6,AA2104&gt;Unit_Value_Review_QC!$I$5),"REVIEW","WITHIN_BAND"))</f>
        <v>WITHIN_BAND</v>
      </c>
    </row>
    <row r="2105" spans="1:28">
      <c r="A2105" s="1" t="s">
        <v>2491</v>
      </c>
      <c r="B2105" s="6">
        <v>45047</v>
      </c>
      <c r="C2105" s="1">
        <v>202305</v>
      </c>
      <c r="D2105" s="1">
        <v>2023</v>
      </c>
      <c r="E2105" s="1">
        <v>5</v>
      </c>
      <c r="F2105" s="4" t="s">
        <v>271</v>
      </c>
      <c r="G2105" s="4" t="s">
        <v>273</v>
      </c>
      <c r="H2105" s="1">
        <v>664</v>
      </c>
      <c r="I2105" s="4" t="s">
        <v>307</v>
      </c>
      <c r="J2105" s="1" t="s">
        <v>308</v>
      </c>
      <c r="K2105" s="1" t="s">
        <v>383</v>
      </c>
      <c r="L2105" s="1">
        <v>3</v>
      </c>
      <c r="M2105" s="1">
        <v>1</v>
      </c>
      <c r="N2105" s="1" t="s">
        <v>384</v>
      </c>
      <c r="O2105" s="1" t="s">
        <v>385</v>
      </c>
      <c r="P2105" s="1">
        <v>0</v>
      </c>
      <c r="Q2105" s="8">
        <v>5292889</v>
      </c>
      <c r="R2105" s="8">
        <v>154334</v>
      </c>
      <c r="S2105" s="8">
        <v>573710</v>
      </c>
      <c r="T2105" s="8" t="s">
        <v>386</v>
      </c>
      <c r="U2105" s="9">
        <f>IF(R2105&gt;0,Q2105/R2105,"")</f>
        <v>34.295028963157826</v>
      </c>
      <c r="V2105" s="10">
        <f>SUMIFS(fct_world_monthly!$J$2:$J$361,fct_world_monthly!$C$2:$C$361,C2105,fct_world_monthly!$F$2:$F$361,F2105)</f>
        <v>36133013</v>
      </c>
      <c r="W2105" s="11">
        <f>IF(V2105&gt;0,Q2105/V2105,"")</f>
        <v>0.14648346651855465</v>
      </c>
      <c r="X2105" s="1" t="s">
        <v>232</v>
      </c>
      <c r="Y2105" s="1" t="s">
        <v>166</v>
      </c>
      <c r="Z2105" s="19">
        <f>IF(U2105="","",SUMIFS(Unit_Value_Review_QC!$K$10:$K$53,Unit_Value_Review_QC!$I$10:$I$53,"PARTNER|"&amp;F2105&amp;"|"&amp;I2105))</f>
        <v>29.827360886039607</v>
      </c>
      <c r="AA2105" s="20">
        <f>IFERROR(U2105/Z2105,"")</f>
        <v>1.1497842230892532</v>
      </c>
      <c r="AB2105" s="4" t="str">
        <f>IF(OR(N2105&lt;&gt;"REPORTED",U2105=""),"NOT_APPLICABLE",IF(OR(AA2105&lt;Unit_Value_Review_QC!$I$6,AA2105&gt;Unit_Value_Review_QC!$I$5),"REVIEW","WITHIN_BAND"))</f>
        <v>WITHIN_BAND</v>
      </c>
    </row>
    <row r="2106" spans="1:28">
      <c r="A2106" s="1" t="s">
        <v>2492</v>
      </c>
      <c r="B2106" s="6">
        <v>45047</v>
      </c>
      <c r="C2106" s="1">
        <v>202305</v>
      </c>
      <c r="D2106" s="1">
        <v>2023</v>
      </c>
      <c r="E2106" s="1">
        <v>5</v>
      </c>
      <c r="F2106" s="4" t="s">
        <v>271</v>
      </c>
      <c r="G2106" s="4" t="s">
        <v>273</v>
      </c>
      <c r="H2106" s="1">
        <v>666</v>
      </c>
      <c r="I2106" s="4" t="s">
        <v>310</v>
      </c>
      <c r="J2106" s="1" t="s">
        <v>311</v>
      </c>
      <c r="K2106" s="1" t="s">
        <v>383</v>
      </c>
      <c r="L2106" s="1">
        <v>3</v>
      </c>
      <c r="M2106" s="1">
        <v>1</v>
      </c>
      <c r="N2106" s="1" t="s">
        <v>384</v>
      </c>
      <c r="O2106" s="1" t="s">
        <v>385</v>
      </c>
      <c r="P2106" s="1">
        <v>0</v>
      </c>
      <c r="Q2106" s="8">
        <v>741190</v>
      </c>
      <c r="R2106" s="8">
        <v>42586</v>
      </c>
      <c r="S2106" s="8">
        <v>144598</v>
      </c>
      <c r="T2106" s="8" t="s">
        <v>386</v>
      </c>
      <c r="U2106" s="9">
        <f>IF(R2106&gt;0,Q2106/R2106,"")</f>
        <v>17.404546094960786</v>
      </c>
      <c r="V2106" s="10">
        <f>SUMIFS(fct_world_monthly!$J$2:$J$361,fct_world_monthly!$C$2:$C$361,C2106,fct_world_monthly!$F$2:$F$361,F2106)</f>
        <v>36133013</v>
      </c>
      <c r="W2106" s="11">
        <f>IF(V2106&gt;0,Q2106/V2106,"")</f>
        <v>2.0512820228969005E-2</v>
      </c>
      <c r="X2106" s="1" t="s">
        <v>232</v>
      </c>
      <c r="Y2106" s="1" t="s">
        <v>166</v>
      </c>
      <c r="Z2106" s="19">
        <f>IF(U2106="","",SUMIFS(Unit_Value_Review_QC!$K$10:$K$53,Unit_Value_Review_QC!$I$10:$I$53,"PARTNER|"&amp;F2106&amp;"|"&amp;I2106))</f>
        <v>14.86106925541052</v>
      </c>
      <c r="AA2106" s="20">
        <f>IFERROR(U2106/Z2106,"")</f>
        <v>1.1711503254467543</v>
      </c>
      <c r="AB2106" s="4" t="str">
        <f>IF(OR(N2106&lt;&gt;"REPORTED",U2106=""),"NOT_APPLICABLE",IF(OR(AA2106&lt;Unit_Value_Review_QC!$I$6,AA2106&gt;Unit_Value_Review_QC!$I$5),"REVIEW","WITHIN_BAND"))</f>
        <v>WITHIN_BAND</v>
      </c>
    </row>
    <row r="2107" spans="1:28">
      <c r="A2107" s="1" t="s">
        <v>2493</v>
      </c>
      <c r="B2107" s="6">
        <v>45047</v>
      </c>
      <c r="C2107" s="1">
        <v>202305</v>
      </c>
      <c r="D2107" s="1">
        <v>2023</v>
      </c>
      <c r="E2107" s="1">
        <v>5</v>
      </c>
      <c r="F2107" s="4" t="s">
        <v>271</v>
      </c>
      <c r="G2107" s="4" t="s">
        <v>273</v>
      </c>
      <c r="H2107" s="1">
        <v>669</v>
      </c>
      <c r="I2107" s="4" t="s">
        <v>313</v>
      </c>
      <c r="J2107" s="1" t="s">
        <v>314</v>
      </c>
      <c r="K2107" s="1" t="s">
        <v>383</v>
      </c>
      <c r="L2107" s="1">
        <v>3</v>
      </c>
      <c r="M2107" s="1">
        <v>1</v>
      </c>
      <c r="N2107" s="1" t="s">
        <v>384</v>
      </c>
      <c r="O2107" s="1" t="s">
        <v>385</v>
      </c>
      <c r="P2107" s="1">
        <v>0</v>
      </c>
      <c r="Q2107" s="8">
        <v>1254902</v>
      </c>
      <c r="R2107" s="8">
        <v>64107</v>
      </c>
      <c r="S2107" s="8">
        <v>324702</v>
      </c>
      <c r="T2107" s="8" t="s">
        <v>386</v>
      </c>
      <c r="U2107" s="9">
        <f>IF(R2107&gt;0,Q2107/R2107,"")</f>
        <v>19.575116601931146</v>
      </c>
      <c r="V2107" s="10">
        <f>SUMIFS(fct_world_monthly!$J$2:$J$361,fct_world_monthly!$C$2:$C$361,C2107,fct_world_monthly!$F$2:$F$361,F2107)</f>
        <v>36133013</v>
      </c>
      <c r="W2107" s="11">
        <f>IF(V2107&gt;0,Q2107/V2107,"")</f>
        <v>3.4730068040547853E-2</v>
      </c>
      <c r="X2107" s="1" t="s">
        <v>232</v>
      </c>
      <c r="Y2107" s="1" t="s">
        <v>166</v>
      </c>
      <c r="Z2107" s="19">
        <f>IF(U2107="","",SUMIFS(Unit_Value_Review_QC!$K$10:$K$53,Unit_Value_Review_QC!$I$10:$I$53,"PARTNER|"&amp;F2107&amp;"|"&amp;I2107))</f>
        <v>17.070169468034248</v>
      </c>
      <c r="AA2107" s="20">
        <f>IFERROR(U2107/Z2107,"")</f>
        <v>1.146744128029173</v>
      </c>
      <c r="AB2107" s="4" t="str">
        <f>IF(OR(N2107&lt;&gt;"REPORTED",U2107=""),"NOT_APPLICABLE",IF(OR(AA2107&lt;Unit_Value_Review_QC!$I$6,AA2107&gt;Unit_Value_Review_QC!$I$5),"REVIEW","WITHIN_BAND"))</f>
        <v>WITHIN_BAND</v>
      </c>
    </row>
    <row r="2108" spans="1:28">
      <c r="A2108" s="1" t="s">
        <v>2494</v>
      </c>
      <c r="B2108" s="6">
        <v>45047</v>
      </c>
      <c r="C2108" s="1">
        <v>202305</v>
      </c>
      <c r="D2108" s="1">
        <v>2023</v>
      </c>
      <c r="E2108" s="1">
        <v>5</v>
      </c>
      <c r="F2108" s="4" t="s">
        <v>271</v>
      </c>
      <c r="G2108" s="4" t="s">
        <v>273</v>
      </c>
      <c r="H2108" s="1">
        <v>676</v>
      </c>
      <c r="I2108" s="4" t="s">
        <v>316</v>
      </c>
      <c r="J2108" s="1" t="s">
        <v>317</v>
      </c>
      <c r="K2108" s="1" t="s">
        <v>383</v>
      </c>
      <c r="L2108" s="1">
        <v>3</v>
      </c>
      <c r="M2108" s="1">
        <v>1</v>
      </c>
      <c r="N2108" s="1" t="s">
        <v>384</v>
      </c>
      <c r="O2108" s="1" t="s">
        <v>385</v>
      </c>
      <c r="P2108" s="1">
        <v>0</v>
      </c>
      <c r="Q2108" s="8">
        <v>306938</v>
      </c>
      <c r="R2108" s="8">
        <v>12441</v>
      </c>
      <c r="S2108" s="8">
        <v>29963</v>
      </c>
      <c r="T2108" s="8" t="s">
        <v>386</v>
      </c>
      <c r="U2108" s="9">
        <f>IF(R2108&gt;0,Q2108/R2108,"")</f>
        <v>24.671489430110121</v>
      </c>
      <c r="V2108" s="10">
        <f>SUMIFS(fct_world_monthly!$J$2:$J$361,fct_world_monthly!$C$2:$C$361,C2108,fct_world_monthly!$F$2:$F$361,F2108)</f>
        <v>36133013</v>
      </c>
      <c r="W2108" s="11">
        <f>IF(V2108&gt;0,Q2108/V2108,"")</f>
        <v>8.4946694038496046E-3</v>
      </c>
      <c r="X2108" s="1" t="s">
        <v>232</v>
      </c>
      <c r="Y2108" s="1" t="s">
        <v>166</v>
      </c>
      <c r="Z2108" s="19">
        <f>IF(U2108="","",SUMIFS(Unit_Value_Review_QC!$K$10:$K$53,Unit_Value_Review_QC!$I$10:$I$53,"PARTNER|"&amp;F2108&amp;"|"&amp;I2108))</f>
        <v>29.259592038236608</v>
      </c>
      <c r="AA2108" s="20">
        <f>IFERROR(U2108/Z2108,"")</f>
        <v>0.84319321328435726</v>
      </c>
      <c r="AB2108" s="4" t="str">
        <f>IF(OR(N2108&lt;&gt;"REPORTED",U2108=""),"NOT_APPLICABLE",IF(OR(AA2108&lt;Unit_Value_Review_QC!$I$6,AA2108&gt;Unit_Value_Review_QC!$I$5),"REVIEW","WITHIN_BAND"))</f>
        <v>WITHIN_BAND</v>
      </c>
    </row>
    <row r="2109" spans="1:28">
      <c r="A2109" s="1" t="s">
        <v>2495</v>
      </c>
      <c r="B2109" s="6">
        <v>45047</v>
      </c>
      <c r="C2109" s="1">
        <v>202305</v>
      </c>
      <c r="D2109" s="1">
        <v>2023</v>
      </c>
      <c r="E2109" s="1">
        <v>5</v>
      </c>
      <c r="F2109" s="4" t="s">
        <v>271</v>
      </c>
      <c r="G2109" s="4" t="s">
        <v>273</v>
      </c>
      <c r="H2109" s="1">
        <v>690</v>
      </c>
      <c r="I2109" s="4" t="s">
        <v>319</v>
      </c>
      <c r="J2109" s="1" t="s">
        <v>320</v>
      </c>
      <c r="K2109" s="1" t="s">
        <v>383</v>
      </c>
      <c r="L2109" s="1">
        <v>3</v>
      </c>
      <c r="M2109" s="1">
        <v>1</v>
      </c>
      <c r="N2109" s="1" t="s">
        <v>384</v>
      </c>
      <c r="O2109" s="1" t="s">
        <v>385</v>
      </c>
      <c r="P2109" s="1">
        <v>0</v>
      </c>
      <c r="Q2109" s="8">
        <v>679339</v>
      </c>
      <c r="R2109" s="8">
        <v>24139</v>
      </c>
      <c r="S2109" s="8">
        <v>71693</v>
      </c>
      <c r="T2109" s="8" t="s">
        <v>386</v>
      </c>
      <c r="U2109" s="9">
        <f>IF(R2109&gt;0,Q2109/R2109,"")</f>
        <v>28.142797961804547</v>
      </c>
      <c r="V2109" s="10">
        <f>SUMIFS(fct_world_monthly!$J$2:$J$361,fct_world_monthly!$C$2:$C$361,C2109,fct_world_monthly!$F$2:$F$361,F2109)</f>
        <v>36133013</v>
      </c>
      <c r="W2109" s="11">
        <f>IF(V2109&gt;0,Q2109/V2109,"")</f>
        <v>1.880106151125565E-2</v>
      </c>
      <c r="X2109" s="1" t="s">
        <v>232</v>
      </c>
      <c r="Y2109" s="1" t="s">
        <v>166</v>
      </c>
      <c r="Z2109" s="19">
        <f>IF(U2109="","",SUMIFS(Unit_Value_Review_QC!$K$10:$K$53,Unit_Value_Review_QC!$I$10:$I$53,"PARTNER|"&amp;F2109&amp;"|"&amp;I2109))</f>
        <v>24.149636282520802</v>
      </c>
      <c r="AA2109" s="20">
        <f>IFERROR(U2109/Z2109,"")</f>
        <v>1.1653508000107622</v>
      </c>
      <c r="AB2109" s="4" t="str">
        <f>IF(OR(N2109&lt;&gt;"REPORTED",U2109=""),"NOT_APPLICABLE",IF(OR(AA2109&lt;Unit_Value_Review_QC!$I$6,AA2109&gt;Unit_Value_Review_QC!$I$5),"REVIEW","WITHIN_BAND"))</f>
        <v>WITHIN_BAND</v>
      </c>
    </row>
    <row r="2110" spans="1:28">
      <c r="A2110" s="1" t="s">
        <v>2496</v>
      </c>
      <c r="B2110" s="6">
        <v>45047</v>
      </c>
      <c r="C2110" s="1">
        <v>202305</v>
      </c>
      <c r="D2110" s="1">
        <v>2023</v>
      </c>
      <c r="E2110" s="1">
        <v>5</v>
      </c>
      <c r="F2110" s="4" t="s">
        <v>271</v>
      </c>
      <c r="G2110" s="4" t="s">
        <v>273</v>
      </c>
      <c r="H2110" s="1">
        <v>696</v>
      </c>
      <c r="I2110" s="4" t="s">
        <v>322</v>
      </c>
      <c r="J2110" s="1" t="s">
        <v>323</v>
      </c>
      <c r="K2110" s="1" t="s">
        <v>383</v>
      </c>
      <c r="L2110" s="1">
        <v>3</v>
      </c>
      <c r="M2110" s="1">
        <v>1</v>
      </c>
      <c r="N2110" s="1" t="s">
        <v>384</v>
      </c>
      <c r="O2110" s="1" t="s">
        <v>385</v>
      </c>
      <c r="P2110" s="1">
        <v>0</v>
      </c>
      <c r="Q2110" s="8">
        <v>128747</v>
      </c>
      <c r="R2110" s="8">
        <v>10745</v>
      </c>
      <c r="S2110" s="8">
        <v>13424</v>
      </c>
      <c r="T2110" s="8" t="s">
        <v>386</v>
      </c>
      <c r="U2110" s="9">
        <f>IF(R2110&gt;0,Q2110/R2110,"")</f>
        <v>11.982038157282457</v>
      </c>
      <c r="V2110" s="10">
        <f>SUMIFS(fct_world_monthly!$J$2:$J$361,fct_world_monthly!$C$2:$C$361,C2110,fct_world_monthly!$F$2:$F$361,F2110)</f>
        <v>36133013</v>
      </c>
      <c r="W2110" s="11">
        <f>IF(V2110&gt;0,Q2110/V2110,"")</f>
        <v>3.563140444446191E-3</v>
      </c>
      <c r="X2110" s="1" t="s">
        <v>232</v>
      </c>
      <c r="Y2110" s="1" t="s">
        <v>166</v>
      </c>
      <c r="Z2110" s="19">
        <f>IF(U2110="","",SUMIFS(Unit_Value_Review_QC!$K$10:$K$53,Unit_Value_Review_QC!$I$10:$I$53,"PARTNER|"&amp;F2110&amp;"|"&amp;I2110))</f>
        <v>19.130986055641273</v>
      </c>
      <c r="AA2110" s="20">
        <f>IFERROR(U2110/Z2110,"")</f>
        <v>0.62631576451069748</v>
      </c>
      <c r="AB2110" s="4" t="str">
        <f>IF(OR(N2110&lt;&gt;"REPORTED",U2110=""),"NOT_APPLICABLE",IF(OR(AA2110&lt;Unit_Value_Review_QC!$I$6,AA2110&gt;Unit_Value_Review_QC!$I$5),"REVIEW","WITHIN_BAND"))</f>
        <v>WITHIN_BAND</v>
      </c>
    </row>
    <row r="2111" spans="1:28">
      <c r="A2111" s="1" t="s">
        <v>2497</v>
      </c>
      <c r="B2111" s="6">
        <v>45047</v>
      </c>
      <c r="C2111" s="1">
        <v>202305</v>
      </c>
      <c r="D2111" s="1">
        <v>2023</v>
      </c>
      <c r="E2111" s="1">
        <v>5</v>
      </c>
      <c r="F2111" s="4" t="s">
        <v>271</v>
      </c>
      <c r="G2111" s="4" t="s">
        <v>273</v>
      </c>
      <c r="H2111" s="1">
        <v>720</v>
      </c>
      <c r="I2111" s="4" t="s">
        <v>325</v>
      </c>
      <c r="J2111" s="1" t="s">
        <v>326</v>
      </c>
      <c r="K2111" s="1" t="s">
        <v>383</v>
      </c>
      <c r="L2111" s="1">
        <v>3</v>
      </c>
      <c r="M2111" s="1">
        <v>1</v>
      </c>
      <c r="N2111" s="1" t="s">
        <v>384</v>
      </c>
      <c r="O2111" s="1" t="s">
        <v>385</v>
      </c>
      <c r="P2111" s="1">
        <v>0</v>
      </c>
      <c r="Q2111" s="8">
        <v>9758413</v>
      </c>
      <c r="R2111" s="8">
        <v>439230</v>
      </c>
      <c r="S2111" s="8">
        <v>949790</v>
      </c>
      <c r="T2111" s="8" t="s">
        <v>386</v>
      </c>
      <c r="U2111" s="9">
        <f>IF(R2111&gt;0,Q2111/R2111,"")</f>
        <v>22.217091273364751</v>
      </c>
      <c r="V2111" s="10">
        <f>SUMIFS(fct_world_monthly!$J$2:$J$361,fct_world_monthly!$C$2:$C$361,C2111,fct_world_monthly!$F$2:$F$361,F2111)</f>
        <v>36133013</v>
      </c>
      <c r="W2111" s="11">
        <f>IF(V2111&gt;0,Q2111/V2111,"")</f>
        <v>0.27006917469074609</v>
      </c>
      <c r="X2111" s="1" t="s">
        <v>232</v>
      </c>
      <c r="Y2111" s="1" t="s">
        <v>166</v>
      </c>
      <c r="Z2111" s="19">
        <f>IF(U2111="","",SUMIFS(Unit_Value_Review_QC!$K$10:$K$53,Unit_Value_Review_QC!$I$10:$I$53,"PARTNER|"&amp;F2111&amp;"|"&amp;I2111))</f>
        <v>27.635683246354834</v>
      </c>
      <c r="AA2111" s="20">
        <f>IFERROR(U2111/Z2111,"")</f>
        <v>0.80392770011558157</v>
      </c>
      <c r="AB2111" s="4" t="str">
        <f>IF(OR(N2111&lt;&gt;"REPORTED",U2111=""),"NOT_APPLICABLE",IF(OR(AA2111&lt;Unit_Value_Review_QC!$I$6,AA2111&gt;Unit_Value_Review_QC!$I$5),"REVIEW","WITHIN_BAND"))</f>
        <v>WITHIN_BAND</v>
      </c>
    </row>
    <row r="2112" spans="1:28">
      <c r="A2112" s="1" t="s">
        <v>2498</v>
      </c>
      <c r="B2112" s="6">
        <v>45047</v>
      </c>
      <c r="C2112" s="1">
        <v>202305</v>
      </c>
      <c r="D2112" s="1">
        <v>2023</v>
      </c>
      <c r="E2112" s="1">
        <v>5</v>
      </c>
      <c r="F2112" s="4" t="s">
        <v>278</v>
      </c>
      <c r="G2112" s="4" t="s">
        <v>279</v>
      </c>
      <c r="H2112" s="1">
        <v>52</v>
      </c>
      <c r="I2112" s="4" t="s">
        <v>296</v>
      </c>
      <c r="J2112" s="1" t="s">
        <v>297</v>
      </c>
      <c r="K2112" s="1" t="s">
        <v>383</v>
      </c>
      <c r="L2112" s="1">
        <v>3</v>
      </c>
      <c r="M2112" s="1">
        <v>1</v>
      </c>
      <c r="N2112" s="1" t="s">
        <v>384</v>
      </c>
      <c r="O2112" s="1" t="s">
        <v>385</v>
      </c>
      <c r="P2112" s="1">
        <v>0</v>
      </c>
      <c r="Q2112" s="8">
        <v>727810</v>
      </c>
      <c r="R2112" s="8">
        <v>18208</v>
      </c>
      <c r="S2112" s="8">
        <v>58550</v>
      </c>
      <c r="T2112" s="8" t="s">
        <v>386</v>
      </c>
      <c r="U2112" s="9">
        <f>IF(R2112&gt;0,Q2112/R2112,"")</f>
        <v>39.971990333919159</v>
      </c>
      <c r="V2112" s="10">
        <f>SUMIFS(fct_world_monthly!$J$2:$J$361,fct_world_monthly!$C$2:$C$361,C2112,fct_world_monthly!$F$2:$F$361,F2112)</f>
        <v>23362937</v>
      </c>
      <c r="W2112" s="11">
        <f>IF(V2112&gt;0,Q2112/V2112,"")</f>
        <v>3.1152333287548566E-2</v>
      </c>
      <c r="X2112" s="1" t="s">
        <v>232</v>
      </c>
      <c r="Y2112" s="1" t="s">
        <v>166</v>
      </c>
      <c r="Z2112" s="19">
        <f>IF(U2112="","",SUMIFS(Unit_Value_Review_QC!$K$10:$K$53,Unit_Value_Review_QC!$I$10:$I$53,"PARTNER|"&amp;F2112&amp;"|"&amp;I2112))</f>
        <v>35.036766549381447</v>
      </c>
      <c r="AA2112" s="20">
        <f>IFERROR(U2112/Z2112,"")</f>
        <v>1.1408584258933232</v>
      </c>
      <c r="AB2112" s="4" t="str">
        <f>IF(OR(N2112&lt;&gt;"REPORTED",U2112=""),"NOT_APPLICABLE",IF(OR(AA2112&lt;Unit_Value_Review_QC!$I$6,AA2112&gt;Unit_Value_Review_QC!$I$5),"REVIEW","WITHIN_BAND"))</f>
        <v>WITHIN_BAND</v>
      </c>
    </row>
    <row r="2113" spans="1:28">
      <c r="A2113" s="1" t="s">
        <v>2499</v>
      </c>
      <c r="B2113" s="6">
        <v>45047</v>
      </c>
      <c r="C2113" s="1">
        <v>202305</v>
      </c>
      <c r="D2113" s="1">
        <v>2023</v>
      </c>
      <c r="E2113" s="1">
        <v>5</v>
      </c>
      <c r="F2113" s="4" t="s">
        <v>278</v>
      </c>
      <c r="G2113" s="4" t="s">
        <v>279</v>
      </c>
      <c r="H2113" s="1">
        <v>204</v>
      </c>
      <c r="I2113" s="4" t="s">
        <v>301</v>
      </c>
      <c r="J2113" s="1" t="s">
        <v>302</v>
      </c>
      <c r="K2113" s="1" t="s">
        <v>383</v>
      </c>
      <c r="L2113" s="1">
        <v>3</v>
      </c>
      <c r="M2113" s="1">
        <v>1</v>
      </c>
      <c r="N2113" s="1" t="s">
        <v>384</v>
      </c>
      <c r="O2113" s="1" t="s">
        <v>385</v>
      </c>
      <c r="P2113" s="1">
        <v>0</v>
      </c>
      <c r="Q2113" s="8">
        <v>95789</v>
      </c>
      <c r="R2113" s="8">
        <v>1979</v>
      </c>
      <c r="S2113" s="8">
        <v>7546</v>
      </c>
      <c r="T2113" s="8" t="s">
        <v>386</v>
      </c>
      <c r="U2113" s="9">
        <f>IF(R2113&gt;0,Q2113/R2113,"")</f>
        <v>48.402728650833751</v>
      </c>
      <c r="V2113" s="10">
        <f>SUMIFS(fct_world_monthly!$J$2:$J$361,fct_world_monthly!$C$2:$C$361,C2113,fct_world_monthly!$F$2:$F$361,F2113)</f>
        <v>23362937</v>
      </c>
      <c r="W2113" s="11">
        <f>IF(V2113&gt;0,Q2113/V2113,"")</f>
        <v>4.1000410179593428E-3</v>
      </c>
      <c r="X2113" s="1" t="s">
        <v>232</v>
      </c>
      <c r="Y2113" s="1" t="s">
        <v>166</v>
      </c>
      <c r="Z2113" s="19">
        <f>IF(U2113="","",SUMIFS(Unit_Value_Review_QC!$K$10:$K$53,Unit_Value_Review_QC!$I$10:$I$53,"PARTNER|"&amp;F2113&amp;"|"&amp;I2113))</f>
        <v>33.195880622110131</v>
      </c>
      <c r="AA2113" s="20">
        <f>IFERROR(U2113/Z2113,"")</f>
        <v>1.4580944305057866</v>
      </c>
      <c r="AB2113" s="4" t="str">
        <f>IF(OR(N2113&lt;&gt;"REPORTED",U2113=""),"NOT_APPLICABLE",IF(OR(AA2113&lt;Unit_Value_Review_QC!$I$6,AA2113&gt;Unit_Value_Review_QC!$I$5),"REVIEW","WITHIN_BAND"))</f>
        <v>WITHIN_BAND</v>
      </c>
    </row>
    <row r="2114" spans="1:28">
      <c r="A2114" s="1" t="s">
        <v>2500</v>
      </c>
      <c r="B2114" s="6">
        <v>45047</v>
      </c>
      <c r="C2114" s="1">
        <v>202305</v>
      </c>
      <c r="D2114" s="1">
        <v>2023</v>
      </c>
      <c r="E2114" s="1">
        <v>5</v>
      </c>
      <c r="F2114" s="4" t="s">
        <v>278</v>
      </c>
      <c r="G2114" s="4" t="s">
        <v>279</v>
      </c>
      <c r="H2114" s="1">
        <v>662</v>
      </c>
      <c r="I2114" s="4" t="s">
        <v>304</v>
      </c>
      <c r="J2114" s="1" t="s">
        <v>305</v>
      </c>
      <c r="K2114" s="1" t="s">
        <v>383</v>
      </c>
      <c r="L2114" s="1">
        <v>3</v>
      </c>
      <c r="M2114" s="1">
        <v>1</v>
      </c>
      <c r="N2114" s="1" t="s">
        <v>384</v>
      </c>
      <c r="O2114" s="1" t="s">
        <v>385</v>
      </c>
      <c r="P2114" s="1">
        <v>0</v>
      </c>
      <c r="Q2114" s="8">
        <v>71523</v>
      </c>
      <c r="R2114" s="8">
        <v>8199</v>
      </c>
      <c r="S2114" s="8">
        <v>34434</v>
      </c>
      <c r="T2114" s="8" t="s">
        <v>386</v>
      </c>
      <c r="U2114" s="9">
        <f>IF(R2114&gt;0,Q2114/R2114,"")</f>
        <v>8.7233809001097686</v>
      </c>
      <c r="V2114" s="10">
        <f>SUMIFS(fct_world_monthly!$J$2:$J$361,fct_world_monthly!$C$2:$C$361,C2114,fct_world_monthly!$F$2:$F$361,F2114)</f>
        <v>23362937</v>
      </c>
      <c r="W2114" s="11">
        <f>IF(V2114&gt;0,Q2114/V2114,"")</f>
        <v>3.0613873589609045E-3</v>
      </c>
      <c r="X2114" s="1" t="s">
        <v>232</v>
      </c>
      <c r="Y2114" s="1" t="s">
        <v>166</v>
      </c>
      <c r="Z2114" s="19">
        <f>IF(U2114="","",SUMIFS(Unit_Value_Review_QC!$K$10:$K$53,Unit_Value_Review_QC!$I$10:$I$53,"PARTNER|"&amp;F2114&amp;"|"&amp;I2114))</f>
        <v>11.552282298889692</v>
      </c>
      <c r="AA2114" s="20">
        <f>IFERROR(U2114/Z2114,"")</f>
        <v>0.75512186028800443</v>
      </c>
      <c r="AB2114" s="4" t="str">
        <f>IF(OR(N2114&lt;&gt;"REPORTED",U2114=""),"NOT_APPLICABLE",IF(OR(AA2114&lt;Unit_Value_Review_QC!$I$6,AA2114&gt;Unit_Value_Review_QC!$I$5),"REVIEW","WITHIN_BAND"))</f>
        <v>WITHIN_BAND</v>
      </c>
    </row>
    <row r="2115" spans="1:28">
      <c r="A2115" s="1" t="s">
        <v>2501</v>
      </c>
      <c r="B2115" s="6">
        <v>45047</v>
      </c>
      <c r="C2115" s="1">
        <v>202305</v>
      </c>
      <c r="D2115" s="1">
        <v>2023</v>
      </c>
      <c r="E2115" s="1">
        <v>5</v>
      </c>
      <c r="F2115" s="4" t="s">
        <v>278</v>
      </c>
      <c r="G2115" s="4" t="s">
        <v>279</v>
      </c>
      <c r="H2115" s="1">
        <v>664</v>
      </c>
      <c r="I2115" s="4" t="s">
        <v>307</v>
      </c>
      <c r="J2115" s="1" t="s">
        <v>308</v>
      </c>
      <c r="K2115" s="1" t="s">
        <v>383</v>
      </c>
      <c r="L2115" s="1">
        <v>3</v>
      </c>
      <c r="M2115" s="1">
        <v>1</v>
      </c>
      <c r="N2115" s="1" t="s">
        <v>384</v>
      </c>
      <c r="O2115" s="1" t="s">
        <v>385</v>
      </c>
      <c r="P2115" s="1">
        <v>0</v>
      </c>
      <c r="Q2115" s="8">
        <v>2252223</v>
      </c>
      <c r="R2115" s="8">
        <v>81578</v>
      </c>
      <c r="S2115" s="8">
        <v>326781</v>
      </c>
      <c r="T2115" s="8" t="s">
        <v>386</v>
      </c>
      <c r="U2115" s="9">
        <f>IF(R2115&gt;0,Q2115/R2115,"")</f>
        <v>27.608215450243939</v>
      </c>
      <c r="V2115" s="10">
        <f>SUMIFS(fct_world_monthly!$J$2:$J$361,fct_world_monthly!$C$2:$C$361,C2115,fct_world_monthly!$F$2:$F$361,F2115)</f>
        <v>23362937</v>
      </c>
      <c r="W2115" s="11">
        <f>IF(V2115&gt;0,Q2115/V2115,"")</f>
        <v>9.6401535474756453E-2</v>
      </c>
      <c r="X2115" s="1" t="s">
        <v>232</v>
      </c>
      <c r="Y2115" s="1" t="s">
        <v>166</v>
      </c>
      <c r="Z2115" s="19">
        <f>IF(U2115="","",SUMIFS(Unit_Value_Review_QC!$K$10:$K$53,Unit_Value_Review_QC!$I$10:$I$53,"PARTNER|"&amp;F2115&amp;"|"&amp;I2115))</f>
        <v>20.753901094655859</v>
      </c>
      <c r="AA2115" s="20">
        <f>IFERROR(U2115/Z2115,"")</f>
        <v>1.3302663111058706</v>
      </c>
      <c r="AB2115" s="4" t="str">
        <f>IF(OR(N2115&lt;&gt;"REPORTED",U2115=""),"NOT_APPLICABLE",IF(OR(AA2115&lt;Unit_Value_Review_QC!$I$6,AA2115&gt;Unit_Value_Review_QC!$I$5),"REVIEW","WITHIN_BAND"))</f>
        <v>WITHIN_BAND</v>
      </c>
    </row>
    <row r="2116" spans="1:28">
      <c r="A2116" s="1" t="s">
        <v>2502</v>
      </c>
      <c r="B2116" s="6">
        <v>45047</v>
      </c>
      <c r="C2116" s="1">
        <v>202305</v>
      </c>
      <c r="D2116" s="1">
        <v>2023</v>
      </c>
      <c r="E2116" s="1">
        <v>5</v>
      </c>
      <c r="F2116" s="4" t="s">
        <v>278</v>
      </c>
      <c r="G2116" s="4" t="s">
        <v>279</v>
      </c>
      <c r="H2116" s="1">
        <v>666</v>
      </c>
      <c r="I2116" s="4" t="s">
        <v>310</v>
      </c>
      <c r="J2116" s="1" t="s">
        <v>311</v>
      </c>
      <c r="K2116" s="1" t="s">
        <v>383</v>
      </c>
      <c r="L2116" s="1">
        <v>3</v>
      </c>
      <c r="M2116" s="1">
        <v>1</v>
      </c>
      <c r="N2116" s="1" t="s">
        <v>384</v>
      </c>
      <c r="O2116" s="1" t="s">
        <v>385</v>
      </c>
      <c r="P2116" s="1">
        <v>0</v>
      </c>
      <c r="Q2116" s="8">
        <v>8468928</v>
      </c>
      <c r="R2116" s="8">
        <v>412808</v>
      </c>
      <c r="S2116" s="8">
        <v>1669879</v>
      </c>
      <c r="T2116" s="8" t="s">
        <v>386</v>
      </c>
      <c r="U2116" s="9">
        <f>IF(R2116&gt;0,Q2116/R2116,"")</f>
        <v>20.515416367899846</v>
      </c>
      <c r="V2116" s="10">
        <f>SUMIFS(fct_world_monthly!$J$2:$J$361,fct_world_monthly!$C$2:$C$361,C2116,fct_world_monthly!$F$2:$F$361,F2116)</f>
        <v>23362937</v>
      </c>
      <c r="W2116" s="11">
        <f>IF(V2116&gt;0,Q2116/V2116,"")</f>
        <v>0.36249415045719635</v>
      </c>
      <c r="X2116" s="1" t="s">
        <v>232</v>
      </c>
      <c r="Y2116" s="1" t="s">
        <v>166</v>
      </c>
      <c r="Z2116" s="19">
        <f>IF(U2116="","",SUMIFS(Unit_Value_Review_QC!$K$10:$K$53,Unit_Value_Review_QC!$I$10:$I$53,"PARTNER|"&amp;F2116&amp;"|"&amp;I2116))</f>
        <v>16.653214733323903</v>
      </c>
      <c r="AA2116" s="20">
        <f>IFERROR(U2116/Z2116,"")</f>
        <v>1.2319192838393831</v>
      </c>
      <c r="AB2116" s="4" t="str">
        <f>IF(OR(N2116&lt;&gt;"REPORTED",U2116=""),"NOT_APPLICABLE",IF(OR(AA2116&lt;Unit_Value_Review_QC!$I$6,AA2116&gt;Unit_Value_Review_QC!$I$5),"REVIEW","WITHIN_BAND"))</f>
        <v>WITHIN_BAND</v>
      </c>
    </row>
    <row r="2117" spans="1:28">
      <c r="A2117" s="1" t="s">
        <v>2503</v>
      </c>
      <c r="B2117" s="6">
        <v>45047</v>
      </c>
      <c r="C2117" s="1">
        <v>202305</v>
      </c>
      <c r="D2117" s="1">
        <v>2023</v>
      </c>
      <c r="E2117" s="1">
        <v>5</v>
      </c>
      <c r="F2117" s="4" t="s">
        <v>278</v>
      </c>
      <c r="G2117" s="4" t="s">
        <v>279</v>
      </c>
      <c r="H2117" s="1">
        <v>669</v>
      </c>
      <c r="I2117" s="4" t="s">
        <v>313</v>
      </c>
      <c r="J2117" s="1" t="s">
        <v>314</v>
      </c>
      <c r="K2117" s="1" t="s">
        <v>383</v>
      </c>
      <c r="L2117" s="1">
        <v>3</v>
      </c>
      <c r="M2117" s="1">
        <v>1</v>
      </c>
      <c r="N2117" s="1" t="s">
        <v>384</v>
      </c>
      <c r="O2117" s="1" t="s">
        <v>385</v>
      </c>
      <c r="P2117" s="1">
        <v>0</v>
      </c>
      <c r="Q2117" s="8">
        <v>372289</v>
      </c>
      <c r="R2117" s="8">
        <v>12951</v>
      </c>
      <c r="S2117" s="8">
        <v>52038</v>
      </c>
      <c r="T2117" s="8" t="s">
        <v>386</v>
      </c>
      <c r="U2117" s="9">
        <f>IF(R2117&gt;0,Q2117/R2117,"")</f>
        <v>28.745965562504825</v>
      </c>
      <c r="V2117" s="10">
        <f>SUMIFS(fct_world_monthly!$J$2:$J$361,fct_world_monthly!$C$2:$C$361,C2117,fct_world_monthly!$F$2:$F$361,F2117)</f>
        <v>23362937</v>
      </c>
      <c r="W2117" s="11">
        <f>IF(V2117&gt;0,Q2117/V2117,"")</f>
        <v>1.5935025634833497E-2</v>
      </c>
      <c r="X2117" s="1" t="s">
        <v>232</v>
      </c>
      <c r="Y2117" s="1" t="s">
        <v>166</v>
      </c>
      <c r="Z2117" s="19">
        <f>IF(U2117="","",SUMIFS(Unit_Value_Review_QC!$K$10:$K$53,Unit_Value_Review_QC!$I$10:$I$53,"PARTNER|"&amp;F2117&amp;"|"&amp;I2117))</f>
        <v>20.668787815742178</v>
      </c>
      <c r="AA2117" s="20">
        <f>IFERROR(U2117/Z2117,"")</f>
        <v>1.3907910719665304</v>
      </c>
      <c r="AB2117" s="4" t="str">
        <f>IF(OR(N2117&lt;&gt;"REPORTED",U2117=""),"NOT_APPLICABLE",IF(OR(AA2117&lt;Unit_Value_Review_QC!$I$6,AA2117&gt;Unit_Value_Review_QC!$I$5),"REVIEW","WITHIN_BAND"))</f>
        <v>WITHIN_BAND</v>
      </c>
    </row>
    <row r="2118" spans="1:28">
      <c r="A2118" s="1" t="s">
        <v>2504</v>
      </c>
      <c r="B2118" s="6">
        <v>45047</v>
      </c>
      <c r="C2118" s="1">
        <v>202305</v>
      </c>
      <c r="D2118" s="1">
        <v>2023</v>
      </c>
      <c r="E2118" s="1">
        <v>5</v>
      </c>
      <c r="F2118" s="4" t="s">
        <v>278</v>
      </c>
      <c r="G2118" s="4" t="s">
        <v>279</v>
      </c>
      <c r="H2118" s="1">
        <v>676</v>
      </c>
      <c r="I2118" s="4" t="s">
        <v>316</v>
      </c>
      <c r="J2118" s="1" t="s">
        <v>317</v>
      </c>
      <c r="K2118" s="1" t="s">
        <v>383</v>
      </c>
      <c r="L2118" s="1">
        <v>3</v>
      </c>
      <c r="M2118" s="1">
        <v>1</v>
      </c>
      <c r="N2118" s="1" t="s">
        <v>384</v>
      </c>
      <c r="O2118" s="1" t="s">
        <v>385</v>
      </c>
      <c r="P2118" s="1">
        <v>0</v>
      </c>
      <c r="Q2118" s="8">
        <v>59626</v>
      </c>
      <c r="R2118" s="8">
        <v>2247</v>
      </c>
      <c r="S2118" s="8">
        <v>8544</v>
      </c>
      <c r="T2118" s="8" t="s">
        <v>386</v>
      </c>
      <c r="U2118" s="9">
        <f>IF(R2118&gt;0,Q2118/R2118,"")</f>
        <v>26.535825545171338</v>
      </c>
      <c r="V2118" s="10">
        <f>SUMIFS(fct_world_monthly!$J$2:$J$361,fct_world_monthly!$C$2:$C$361,C2118,fct_world_monthly!$F$2:$F$361,F2118)</f>
        <v>23362937</v>
      </c>
      <c r="W2118" s="11">
        <f>IF(V2118&gt;0,Q2118/V2118,"")</f>
        <v>2.5521619991527608E-3</v>
      </c>
      <c r="X2118" s="1" t="s">
        <v>232</v>
      </c>
      <c r="Y2118" s="1" t="s">
        <v>166</v>
      </c>
      <c r="Z2118" s="19">
        <f>IF(U2118="","",SUMIFS(Unit_Value_Review_QC!$K$10:$K$53,Unit_Value_Review_QC!$I$10:$I$53,"PARTNER|"&amp;F2118&amp;"|"&amp;I2118))</f>
        <v>22.71683967704729</v>
      </c>
      <c r="AA2118" s="20">
        <f>IFERROR(U2118/Z2118,"")</f>
        <v>1.1681125509717221</v>
      </c>
      <c r="AB2118" s="4" t="str">
        <f>IF(OR(N2118&lt;&gt;"REPORTED",U2118=""),"NOT_APPLICABLE",IF(OR(AA2118&lt;Unit_Value_Review_QC!$I$6,AA2118&gt;Unit_Value_Review_QC!$I$5),"REVIEW","WITHIN_BAND"))</f>
        <v>WITHIN_BAND</v>
      </c>
    </row>
    <row r="2119" spans="1:28">
      <c r="A2119" s="1" t="s">
        <v>2505</v>
      </c>
      <c r="B2119" s="6">
        <v>45047</v>
      </c>
      <c r="C2119" s="1">
        <v>202305</v>
      </c>
      <c r="D2119" s="1">
        <v>2023</v>
      </c>
      <c r="E2119" s="1">
        <v>5</v>
      </c>
      <c r="F2119" s="4" t="s">
        <v>278</v>
      </c>
      <c r="G2119" s="4" t="s">
        <v>279</v>
      </c>
      <c r="H2119" s="1">
        <v>690</v>
      </c>
      <c r="I2119" s="4" t="s">
        <v>319</v>
      </c>
      <c r="J2119" s="1" t="s">
        <v>320</v>
      </c>
      <c r="K2119" s="1" t="s">
        <v>383</v>
      </c>
      <c r="L2119" s="1">
        <v>3</v>
      </c>
      <c r="M2119" s="1">
        <v>1</v>
      </c>
      <c r="N2119" s="1" t="s">
        <v>384</v>
      </c>
      <c r="O2119" s="1" t="s">
        <v>385</v>
      </c>
      <c r="P2119" s="1">
        <v>0</v>
      </c>
      <c r="Q2119" s="8">
        <v>1489832</v>
      </c>
      <c r="R2119" s="8">
        <v>52915</v>
      </c>
      <c r="S2119" s="8">
        <v>151908</v>
      </c>
      <c r="T2119" s="8" t="s">
        <v>386</v>
      </c>
      <c r="U2119" s="9">
        <f>IF(R2119&gt;0,Q2119/R2119,"")</f>
        <v>28.155192289520929</v>
      </c>
      <c r="V2119" s="10">
        <f>SUMIFS(fct_world_monthly!$J$2:$J$361,fct_world_monthly!$C$2:$C$361,C2119,fct_world_monthly!$F$2:$F$361,F2119)</f>
        <v>23362937</v>
      </c>
      <c r="W2119" s="11">
        <f>IF(V2119&gt;0,Q2119/V2119,"")</f>
        <v>6.3769037257601649E-2</v>
      </c>
      <c r="X2119" s="1" t="s">
        <v>232</v>
      </c>
      <c r="Y2119" s="1" t="s">
        <v>166</v>
      </c>
      <c r="Z2119" s="19">
        <f>IF(U2119="","",SUMIFS(Unit_Value_Review_QC!$K$10:$K$53,Unit_Value_Review_QC!$I$10:$I$53,"PARTNER|"&amp;F2119&amp;"|"&amp;I2119))</f>
        <v>28.158453665195097</v>
      </c>
      <c r="AA2119" s="20">
        <f>IFERROR(U2119/Z2119,"")</f>
        <v>0.99988417774239502</v>
      </c>
      <c r="AB2119" s="4" t="str">
        <f>IF(OR(N2119&lt;&gt;"REPORTED",U2119=""),"NOT_APPLICABLE",IF(OR(AA2119&lt;Unit_Value_Review_QC!$I$6,AA2119&gt;Unit_Value_Review_QC!$I$5),"REVIEW","WITHIN_BAND"))</f>
        <v>WITHIN_BAND</v>
      </c>
    </row>
    <row r="2120" spans="1:28">
      <c r="A2120" s="1" t="s">
        <v>2506</v>
      </c>
      <c r="B2120" s="6">
        <v>45047</v>
      </c>
      <c r="C2120" s="1">
        <v>202305</v>
      </c>
      <c r="D2120" s="1">
        <v>2023</v>
      </c>
      <c r="E2120" s="1">
        <v>5</v>
      </c>
      <c r="F2120" s="4" t="s">
        <v>278</v>
      </c>
      <c r="G2120" s="4" t="s">
        <v>279</v>
      </c>
      <c r="H2120" s="1">
        <v>696</v>
      </c>
      <c r="I2120" s="4" t="s">
        <v>322</v>
      </c>
      <c r="J2120" s="1" t="s">
        <v>323</v>
      </c>
      <c r="K2120" s="1" t="s">
        <v>383</v>
      </c>
      <c r="L2120" s="1">
        <v>3</v>
      </c>
      <c r="M2120" s="1">
        <v>1</v>
      </c>
      <c r="N2120" s="1" t="s">
        <v>384</v>
      </c>
      <c r="O2120" s="1" t="s">
        <v>385</v>
      </c>
      <c r="P2120" s="1">
        <v>0</v>
      </c>
      <c r="Q2120" s="8">
        <v>513198</v>
      </c>
      <c r="R2120" s="8">
        <v>16225</v>
      </c>
      <c r="S2120" s="8">
        <v>54405</v>
      </c>
      <c r="T2120" s="8" t="s">
        <v>386</v>
      </c>
      <c r="U2120" s="9">
        <f>IF(R2120&gt;0,Q2120/R2120,"")</f>
        <v>31.630077041602465</v>
      </c>
      <c r="V2120" s="10">
        <f>SUMIFS(fct_world_monthly!$J$2:$J$361,fct_world_monthly!$C$2:$C$361,C2120,fct_world_monthly!$F$2:$F$361,F2120)</f>
        <v>23362937</v>
      </c>
      <c r="W2120" s="11">
        <f>IF(V2120&gt;0,Q2120/V2120,"")</f>
        <v>2.1966330688645865E-2</v>
      </c>
      <c r="X2120" s="1" t="s">
        <v>232</v>
      </c>
      <c r="Y2120" s="1" t="s">
        <v>166</v>
      </c>
      <c r="Z2120" s="19">
        <f>IF(U2120="","",SUMIFS(Unit_Value_Review_QC!$K$10:$K$53,Unit_Value_Review_QC!$I$10:$I$53,"PARTNER|"&amp;F2120&amp;"|"&amp;I2120))</f>
        <v>25.266638688646662</v>
      </c>
      <c r="AA2120" s="20">
        <f>IFERROR(U2120/Z2120,"")</f>
        <v>1.2518514010260953</v>
      </c>
      <c r="AB2120" s="4" t="str">
        <f>IF(OR(N2120&lt;&gt;"REPORTED",U2120=""),"NOT_APPLICABLE",IF(OR(AA2120&lt;Unit_Value_Review_QC!$I$6,AA2120&gt;Unit_Value_Review_QC!$I$5),"REVIEW","WITHIN_BAND"))</f>
        <v>WITHIN_BAND</v>
      </c>
    </row>
    <row r="2121" spans="1:28">
      <c r="A2121" s="1" t="s">
        <v>2507</v>
      </c>
      <c r="B2121" s="6">
        <v>45047</v>
      </c>
      <c r="C2121" s="1">
        <v>202305</v>
      </c>
      <c r="D2121" s="1">
        <v>2023</v>
      </c>
      <c r="E2121" s="1">
        <v>5</v>
      </c>
      <c r="F2121" s="4" t="s">
        <v>278</v>
      </c>
      <c r="G2121" s="4" t="s">
        <v>279</v>
      </c>
      <c r="H2121" s="1">
        <v>720</v>
      </c>
      <c r="I2121" s="4" t="s">
        <v>325</v>
      </c>
      <c r="J2121" s="1" t="s">
        <v>326</v>
      </c>
      <c r="K2121" s="1" t="s">
        <v>383</v>
      </c>
      <c r="L2121" s="1">
        <v>3</v>
      </c>
      <c r="M2121" s="1">
        <v>1</v>
      </c>
      <c r="N2121" s="1" t="s">
        <v>384</v>
      </c>
      <c r="O2121" s="1" t="s">
        <v>385</v>
      </c>
      <c r="P2121" s="1">
        <v>0</v>
      </c>
      <c r="Q2121" s="8">
        <v>1136715</v>
      </c>
      <c r="R2121" s="8">
        <v>37943</v>
      </c>
      <c r="S2121" s="8">
        <v>127200</v>
      </c>
      <c r="T2121" s="8" t="s">
        <v>386</v>
      </c>
      <c r="U2121" s="9">
        <f>IF(R2121&gt;0,Q2121/R2121,"")</f>
        <v>29.958490367129642</v>
      </c>
      <c r="V2121" s="10">
        <f>SUMIFS(fct_world_monthly!$J$2:$J$361,fct_world_monthly!$C$2:$C$361,C2121,fct_world_monthly!$F$2:$F$361,F2121)</f>
        <v>23362937</v>
      </c>
      <c r="W2121" s="11">
        <f>IF(V2121&gt;0,Q2121/V2121,"")</f>
        <v>4.8654627626654991E-2</v>
      </c>
      <c r="X2121" s="1" t="s">
        <v>232</v>
      </c>
      <c r="Y2121" s="1" t="s">
        <v>166</v>
      </c>
      <c r="Z2121" s="19">
        <f>IF(U2121="","",SUMIFS(Unit_Value_Review_QC!$K$10:$K$53,Unit_Value_Review_QC!$I$10:$I$53,"PARTNER|"&amp;F2121&amp;"|"&amp;I2121))</f>
        <v>23.211497613909994</v>
      </c>
      <c r="AA2121" s="20">
        <f>IFERROR(U2121/Z2121,"")</f>
        <v>1.2906745986599488</v>
      </c>
      <c r="AB2121" s="4" t="str">
        <f>IF(OR(N2121&lt;&gt;"REPORTED",U2121=""),"NOT_APPLICABLE",IF(OR(AA2121&lt;Unit_Value_Review_QC!$I$6,AA2121&gt;Unit_Value_Review_QC!$I$5),"REVIEW","WITHIN_BAND"))</f>
        <v>WITHIN_BAND</v>
      </c>
    </row>
    <row r="2122" spans="1:28">
      <c r="A2122" s="1" t="s">
        <v>2508</v>
      </c>
      <c r="B2122" s="6">
        <v>45078</v>
      </c>
      <c r="C2122" s="1">
        <v>202306</v>
      </c>
      <c r="D2122" s="1">
        <v>2023</v>
      </c>
      <c r="E2122" s="1">
        <v>6</v>
      </c>
      <c r="F2122" s="4" t="s">
        <v>256</v>
      </c>
      <c r="G2122" s="4" t="s">
        <v>258</v>
      </c>
      <c r="H2122" s="1">
        <v>52</v>
      </c>
      <c r="I2122" s="4" t="s">
        <v>296</v>
      </c>
      <c r="J2122" s="1" t="s">
        <v>297</v>
      </c>
      <c r="K2122" s="1" t="s">
        <v>383</v>
      </c>
      <c r="L2122" s="1">
        <v>3</v>
      </c>
      <c r="M2122" s="1">
        <v>1</v>
      </c>
      <c r="N2122" s="1" t="s">
        <v>384</v>
      </c>
      <c r="O2122" s="1" t="s">
        <v>385</v>
      </c>
      <c r="P2122" s="1">
        <v>0</v>
      </c>
      <c r="Q2122" s="8">
        <v>13763551</v>
      </c>
      <c r="R2122" s="8">
        <v>663114</v>
      </c>
      <c r="S2122" s="8">
        <v>3841949</v>
      </c>
      <c r="T2122" s="8" t="s">
        <v>386</v>
      </c>
      <c r="U2122" s="9">
        <f>IF(R2122&gt;0,Q2122/R2122,"")</f>
        <v>20.755934876959316</v>
      </c>
      <c r="V2122" s="10">
        <f>SUMIFS(fct_world_monthly!$J$2:$J$361,fct_world_monthly!$C$2:$C$361,C2122,fct_world_monthly!$F$2:$F$361,F2122)</f>
        <v>114975481</v>
      </c>
      <c r="W2122" s="11">
        <f>IF(V2122&gt;0,Q2122/V2122,"")</f>
        <v>0.11970857508306489</v>
      </c>
      <c r="X2122" s="1" t="s">
        <v>232</v>
      </c>
      <c r="Y2122" s="1" t="s">
        <v>166</v>
      </c>
      <c r="Z2122" s="19">
        <f>IF(U2122="","",SUMIFS(Unit_Value_Review_QC!$K$10:$K$53,Unit_Value_Review_QC!$I$10:$I$53,"PARTNER|"&amp;F2122&amp;"|"&amp;I2122))</f>
        <v>20.461444760337919</v>
      </c>
      <c r="AA2122" s="20">
        <f>IFERROR(U2122/Z2122,"")</f>
        <v>1.0143924400290751</v>
      </c>
      <c r="AB2122" s="4" t="str">
        <f>IF(OR(N2122&lt;&gt;"REPORTED",U2122=""),"NOT_APPLICABLE",IF(OR(AA2122&lt;Unit_Value_Review_QC!$I$6,AA2122&gt;Unit_Value_Review_QC!$I$5),"REVIEW","WITHIN_BAND"))</f>
        <v>WITHIN_BAND</v>
      </c>
    </row>
    <row r="2123" spans="1:28">
      <c r="A2123" s="1" t="s">
        <v>2509</v>
      </c>
      <c r="B2123" s="6">
        <v>45078</v>
      </c>
      <c r="C2123" s="1">
        <v>202306</v>
      </c>
      <c r="D2123" s="1">
        <v>2023</v>
      </c>
      <c r="E2123" s="1">
        <v>6</v>
      </c>
      <c r="F2123" s="4" t="s">
        <v>256</v>
      </c>
      <c r="G2123" s="4" t="s">
        <v>258</v>
      </c>
      <c r="H2123" s="1">
        <v>204</v>
      </c>
      <c r="I2123" s="4" t="s">
        <v>301</v>
      </c>
      <c r="J2123" s="1" t="s">
        <v>302</v>
      </c>
      <c r="K2123" s="1" t="s">
        <v>383</v>
      </c>
      <c r="L2123" s="1">
        <v>3</v>
      </c>
      <c r="M2123" s="1">
        <v>1</v>
      </c>
      <c r="N2123" s="1" t="s">
        <v>384</v>
      </c>
      <c r="O2123" s="1" t="s">
        <v>385</v>
      </c>
      <c r="P2123" s="1">
        <v>0</v>
      </c>
      <c r="Q2123" s="8">
        <v>2273359</v>
      </c>
      <c r="R2123" s="8">
        <v>247847</v>
      </c>
      <c r="S2123" s="8">
        <v>1693276</v>
      </c>
      <c r="T2123" s="8" t="s">
        <v>386</v>
      </c>
      <c r="U2123" s="9">
        <f>IF(R2123&gt;0,Q2123/R2123,"")</f>
        <v>9.1724289581879148</v>
      </c>
      <c r="V2123" s="10">
        <f>SUMIFS(fct_world_monthly!$J$2:$J$361,fct_world_monthly!$C$2:$C$361,C2123,fct_world_monthly!$F$2:$F$361,F2123)</f>
        <v>114975481</v>
      </c>
      <c r="W2123" s="11">
        <f>IF(V2123&gt;0,Q2123/V2123,"")</f>
        <v>1.9772554811055758E-2</v>
      </c>
      <c r="X2123" s="1" t="s">
        <v>232</v>
      </c>
      <c r="Y2123" s="1" t="s">
        <v>166</v>
      </c>
      <c r="Z2123" s="19">
        <f>IF(U2123="","",SUMIFS(Unit_Value_Review_QC!$K$10:$K$53,Unit_Value_Review_QC!$I$10:$I$53,"PARTNER|"&amp;F2123&amp;"|"&amp;I2123))</f>
        <v>7.8392981154747989</v>
      </c>
      <c r="AA2123" s="20">
        <f>IFERROR(U2123/Z2123,"")</f>
        <v>1.1700574239014474</v>
      </c>
      <c r="AB2123" s="4" t="str">
        <f>IF(OR(N2123&lt;&gt;"REPORTED",U2123=""),"NOT_APPLICABLE",IF(OR(AA2123&lt;Unit_Value_Review_QC!$I$6,AA2123&gt;Unit_Value_Review_QC!$I$5),"REVIEW","WITHIN_BAND"))</f>
        <v>WITHIN_BAND</v>
      </c>
    </row>
    <row r="2124" spans="1:28">
      <c r="A2124" s="1" t="s">
        <v>2510</v>
      </c>
      <c r="B2124" s="6">
        <v>45078</v>
      </c>
      <c r="C2124" s="1">
        <v>202306</v>
      </c>
      <c r="D2124" s="1">
        <v>2023</v>
      </c>
      <c r="E2124" s="1">
        <v>6</v>
      </c>
      <c r="F2124" s="4" t="s">
        <v>256</v>
      </c>
      <c r="G2124" s="4" t="s">
        <v>258</v>
      </c>
      <c r="H2124" s="1">
        <v>662</v>
      </c>
      <c r="I2124" s="4" t="s">
        <v>304</v>
      </c>
      <c r="J2124" s="1" t="s">
        <v>305</v>
      </c>
      <c r="K2124" s="1" t="s">
        <v>383</v>
      </c>
      <c r="L2124" s="1">
        <v>3</v>
      </c>
      <c r="M2124" s="1">
        <v>1</v>
      </c>
      <c r="N2124" s="1" t="s">
        <v>384</v>
      </c>
      <c r="O2124" s="1" t="s">
        <v>385</v>
      </c>
      <c r="P2124" s="1">
        <v>0</v>
      </c>
      <c r="Q2124" s="8">
        <v>3361702</v>
      </c>
      <c r="R2124" s="8">
        <v>345185</v>
      </c>
      <c r="S2124" s="8">
        <v>1552615</v>
      </c>
      <c r="T2124" s="8" t="s">
        <v>386</v>
      </c>
      <c r="U2124" s="9">
        <f>IF(R2124&gt;0,Q2124/R2124,"")</f>
        <v>9.7388414907947904</v>
      </c>
      <c r="V2124" s="10">
        <f>SUMIFS(fct_world_monthly!$J$2:$J$361,fct_world_monthly!$C$2:$C$361,C2124,fct_world_monthly!$F$2:$F$361,F2124)</f>
        <v>114975481</v>
      </c>
      <c r="W2124" s="11">
        <f>IF(V2124&gt;0,Q2124/V2124,"")</f>
        <v>2.9238425190845688E-2</v>
      </c>
      <c r="X2124" s="1" t="s">
        <v>232</v>
      </c>
      <c r="Y2124" s="1" t="s">
        <v>166</v>
      </c>
      <c r="Z2124" s="19">
        <f>IF(U2124="","",SUMIFS(Unit_Value_Review_QC!$K$10:$K$53,Unit_Value_Review_QC!$I$10:$I$53,"PARTNER|"&amp;F2124&amp;"|"&amp;I2124))</f>
        <v>10.235891461787936</v>
      </c>
      <c r="AA2124" s="20">
        <f>IFERROR(U2124/Z2124,"")</f>
        <v>0.95144048050443819</v>
      </c>
      <c r="AB2124" s="4" t="str">
        <f>IF(OR(N2124&lt;&gt;"REPORTED",U2124=""),"NOT_APPLICABLE",IF(OR(AA2124&lt;Unit_Value_Review_QC!$I$6,AA2124&gt;Unit_Value_Review_QC!$I$5),"REVIEW","WITHIN_BAND"))</f>
        <v>WITHIN_BAND</v>
      </c>
    </row>
    <row r="2125" spans="1:28">
      <c r="A2125" s="1" t="s">
        <v>2511</v>
      </c>
      <c r="B2125" s="6">
        <v>45078</v>
      </c>
      <c r="C2125" s="1">
        <v>202306</v>
      </c>
      <c r="D2125" s="1">
        <v>2023</v>
      </c>
      <c r="E2125" s="1">
        <v>6</v>
      </c>
      <c r="F2125" s="4" t="s">
        <v>256</v>
      </c>
      <c r="G2125" s="4" t="s">
        <v>258</v>
      </c>
      <c r="H2125" s="1">
        <v>664</v>
      </c>
      <c r="I2125" s="4" t="s">
        <v>307</v>
      </c>
      <c r="J2125" s="1" t="s">
        <v>308</v>
      </c>
      <c r="K2125" s="1" t="s">
        <v>383</v>
      </c>
      <c r="L2125" s="1">
        <v>3</v>
      </c>
      <c r="M2125" s="1">
        <v>1</v>
      </c>
      <c r="N2125" s="1" t="s">
        <v>384</v>
      </c>
      <c r="O2125" s="1" t="s">
        <v>385</v>
      </c>
      <c r="P2125" s="1">
        <v>0</v>
      </c>
      <c r="Q2125" s="8">
        <v>6309673</v>
      </c>
      <c r="R2125" s="8">
        <v>404455</v>
      </c>
      <c r="S2125" s="8">
        <v>2703022</v>
      </c>
      <c r="T2125" s="8" t="s">
        <v>386</v>
      </c>
      <c r="U2125" s="9">
        <f>IF(R2125&gt;0,Q2125/R2125,"")</f>
        <v>15.600432681015194</v>
      </c>
      <c r="V2125" s="10">
        <f>SUMIFS(fct_world_monthly!$J$2:$J$361,fct_world_monthly!$C$2:$C$361,C2125,fct_world_monthly!$F$2:$F$361,F2125)</f>
        <v>114975481</v>
      </c>
      <c r="W2125" s="11">
        <f>IF(V2125&gt;0,Q2125/V2125,"")</f>
        <v>5.4878422295967608E-2</v>
      </c>
      <c r="X2125" s="1" t="s">
        <v>232</v>
      </c>
      <c r="Y2125" s="1" t="s">
        <v>166</v>
      </c>
      <c r="Z2125" s="19">
        <f>IF(U2125="","",SUMIFS(Unit_Value_Review_QC!$K$10:$K$53,Unit_Value_Review_QC!$I$10:$I$53,"PARTNER|"&amp;F2125&amp;"|"&amp;I2125))</f>
        <v>13.594059812928137</v>
      </c>
      <c r="AA2125" s="20">
        <f>IFERROR(U2125/Z2125,"")</f>
        <v>1.1475918817260882</v>
      </c>
      <c r="AB2125" s="4" t="str">
        <f>IF(OR(N2125&lt;&gt;"REPORTED",U2125=""),"NOT_APPLICABLE",IF(OR(AA2125&lt;Unit_Value_Review_QC!$I$6,AA2125&gt;Unit_Value_Review_QC!$I$5),"REVIEW","WITHIN_BAND"))</f>
        <v>WITHIN_BAND</v>
      </c>
    </row>
    <row r="2126" spans="1:28">
      <c r="A2126" s="1" t="s">
        <v>2512</v>
      </c>
      <c r="B2126" s="6">
        <v>45078</v>
      </c>
      <c r="C2126" s="1">
        <v>202306</v>
      </c>
      <c r="D2126" s="1">
        <v>2023</v>
      </c>
      <c r="E2126" s="1">
        <v>6</v>
      </c>
      <c r="F2126" s="4" t="s">
        <v>256</v>
      </c>
      <c r="G2126" s="4" t="s">
        <v>258</v>
      </c>
      <c r="H2126" s="1">
        <v>666</v>
      </c>
      <c r="I2126" s="4" t="s">
        <v>310</v>
      </c>
      <c r="J2126" s="1" t="s">
        <v>311</v>
      </c>
      <c r="K2126" s="1" t="s">
        <v>383</v>
      </c>
      <c r="L2126" s="1">
        <v>3</v>
      </c>
      <c r="M2126" s="1">
        <v>1</v>
      </c>
      <c r="N2126" s="1" t="s">
        <v>384</v>
      </c>
      <c r="O2126" s="1" t="s">
        <v>385</v>
      </c>
      <c r="P2126" s="1">
        <v>0</v>
      </c>
      <c r="Q2126" s="8">
        <v>31914563</v>
      </c>
      <c r="R2126" s="8">
        <v>2818147</v>
      </c>
      <c r="S2126" s="8">
        <v>17747889</v>
      </c>
      <c r="T2126" s="8" t="s">
        <v>386</v>
      </c>
      <c r="U2126" s="9">
        <f>IF(R2126&gt;0,Q2126/R2126,"")</f>
        <v>11.324662269214487</v>
      </c>
      <c r="V2126" s="10">
        <f>SUMIFS(fct_world_monthly!$J$2:$J$361,fct_world_monthly!$C$2:$C$361,C2126,fct_world_monthly!$F$2:$F$361,F2126)</f>
        <v>114975481</v>
      </c>
      <c r="W2126" s="11">
        <f>IF(V2126&gt;0,Q2126/V2126,"")</f>
        <v>0.27757712098634318</v>
      </c>
      <c r="X2126" s="1" t="s">
        <v>232</v>
      </c>
      <c r="Y2126" s="1" t="s">
        <v>166</v>
      </c>
      <c r="Z2126" s="19">
        <f>IF(U2126="","",SUMIFS(Unit_Value_Review_QC!$K$10:$K$53,Unit_Value_Review_QC!$I$10:$I$53,"PARTNER|"&amp;F2126&amp;"|"&amp;I2126))</f>
        <v>10.323147527272614</v>
      </c>
      <c r="AA2126" s="20">
        <f>IFERROR(U2126/Z2126,"")</f>
        <v>1.0970164128039421</v>
      </c>
      <c r="AB2126" s="4" t="str">
        <f>IF(OR(N2126&lt;&gt;"REPORTED",U2126=""),"NOT_APPLICABLE",IF(OR(AA2126&lt;Unit_Value_Review_QC!$I$6,AA2126&gt;Unit_Value_Review_QC!$I$5),"REVIEW","WITHIN_BAND"))</f>
        <v>WITHIN_BAND</v>
      </c>
    </row>
    <row r="2127" spans="1:28">
      <c r="A2127" s="1" t="s">
        <v>2513</v>
      </c>
      <c r="B2127" s="6">
        <v>45078</v>
      </c>
      <c r="C2127" s="1">
        <v>202306</v>
      </c>
      <c r="D2127" s="1">
        <v>2023</v>
      </c>
      <c r="E2127" s="1">
        <v>6</v>
      </c>
      <c r="F2127" s="4" t="s">
        <v>256</v>
      </c>
      <c r="G2127" s="4" t="s">
        <v>258</v>
      </c>
      <c r="H2127" s="1">
        <v>669</v>
      </c>
      <c r="I2127" s="4" t="s">
        <v>313</v>
      </c>
      <c r="J2127" s="1" t="s">
        <v>314</v>
      </c>
      <c r="K2127" s="1" t="s">
        <v>383</v>
      </c>
      <c r="L2127" s="1">
        <v>3</v>
      </c>
      <c r="M2127" s="1">
        <v>1</v>
      </c>
      <c r="N2127" s="1" t="s">
        <v>384</v>
      </c>
      <c r="O2127" s="1" t="s">
        <v>385</v>
      </c>
      <c r="P2127" s="1">
        <v>0</v>
      </c>
      <c r="Q2127" s="8">
        <v>2143771</v>
      </c>
      <c r="R2127" s="8">
        <v>122026</v>
      </c>
      <c r="S2127" s="8">
        <v>918382</v>
      </c>
      <c r="T2127" s="8" t="s">
        <v>386</v>
      </c>
      <c r="U2127" s="9">
        <f>IF(R2127&gt;0,Q2127/R2127,"")</f>
        <v>17.568149410781309</v>
      </c>
      <c r="V2127" s="10">
        <f>SUMIFS(fct_world_monthly!$J$2:$J$361,fct_world_monthly!$C$2:$C$361,C2127,fct_world_monthly!$F$2:$F$361,F2127)</f>
        <v>114975481</v>
      </c>
      <c r="W2127" s="11">
        <f>IF(V2127&gt;0,Q2127/V2127,"")</f>
        <v>1.8645462331225212E-2</v>
      </c>
      <c r="X2127" s="1" t="s">
        <v>232</v>
      </c>
      <c r="Y2127" s="1" t="s">
        <v>166</v>
      </c>
      <c r="Z2127" s="19">
        <f>IF(U2127="","",SUMIFS(Unit_Value_Review_QC!$K$10:$K$53,Unit_Value_Review_QC!$I$10:$I$53,"PARTNER|"&amp;F2127&amp;"|"&amp;I2127))</f>
        <v>13.552232139720488</v>
      </c>
      <c r="AA2127" s="20">
        <f>IFERROR(U2127/Z2127,"")</f>
        <v>1.2963288430760049</v>
      </c>
      <c r="AB2127" s="4" t="str">
        <f>IF(OR(N2127&lt;&gt;"REPORTED",U2127=""),"NOT_APPLICABLE",IF(OR(AA2127&lt;Unit_Value_Review_QC!$I$6,AA2127&gt;Unit_Value_Review_QC!$I$5),"REVIEW","WITHIN_BAND"))</f>
        <v>WITHIN_BAND</v>
      </c>
    </row>
    <row r="2128" spans="1:28">
      <c r="A2128" s="1" t="s">
        <v>2514</v>
      </c>
      <c r="B2128" s="6">
        <v>45078</v>
      </c>
      <c r="C2128" s="1">
        <v>202306</v>
      </c>
      <c r="D2128" s="1">
        <v>2023</v>
      </c>
      <c r="E2128" s="1">
        <v>6</v>
      </c>
      <c r="F2128" s="4" t="s">
        <v>256</v>
      </c>
      <c r="G2128" s="4" t="s">
        <v>258</v>
      </c>
      <c r="H2128" s="1">
        <v>676</v>
      </c>
      <c r="I2128" s="4" t="s">
        <v>316</v>
      </c>
      <c r="J2128" s="1" t="s">
        <v>317</v>
      </c>
      <c r="K2128" s="1" t="s">
        <v>383</v>
      </c>
      <c r="L2128" s="1">
        <v>3</v>
      </c>
      <c r="M2128" s="1">
        <v>1</v>
      </c>
      <c r="N2128" s="1" t="s">
        <v>384</v>
      </c>
      <c r="O2128" s="1" t="s">
        <v>385</v>
      </c>
      <c r="P2128" s="1">
        <v>0</v>
      </c>
      <c r="Q2128" s="8">
        <v>88677</v>
      </c>
      <c r="R2128" s="8">
        <v>5214</v>
      </c>
      <c r="S2128" s="8">
        <v>26607</v>
      </c>
      <c r="T2128" s="8" t="s">
        <v>386</v>
      </c>
      <c r="U2128" s="9">
        <f>IF(R2128&gt;0,Q2128/R2128,"")</f>
        <v>17.007479861910241</v>
      </c>
      <c r="V2128" s="10">
        <f>SUMIFS(fct_world_monthly!$J$2:$J$361,fct_world_monthly!$C$2:$C$361,C2128,fct_world_monthly!$F$2:$F$361,F2128)</f>
        <v>114975481</v>
      </c>
      <c r="W2128" s="11">
        <f>IF(V2128&gt;0,Q2128/V2128,"")</f>
        <v>7.7126878903859507E-4</v>
      </c>
      <c r="X2128" s="1" t="s">
        <v>232</v>
      </c>
      <c r="Y2128" s="1" t="s">
        <v>166</v>
      </c>
      <c r="Z2128" s="19">
        <f>IF(U2128="","",SUMIFS(Unit_Value_Review_QC!$K$10:$K$53,Unit_Value_Review_QC!$I$10:$I$53,"PARTNER|"&amp;F2128&amp;"|"&amp;I2128))</f>
        <v>16.294942108470444</v>
      </c>
      <c r="AA2128" s="20">
        <f>IFERROR(U2128/Z2128,"")</f>
        <v>1.0437275412638261</v>
      </c>
      <c r="AB2128" s="4" t="str">
        <f>IF(OR(N2128&lt;&gt;"REPORTED",U2128=""),"NOT_APPLICABLE",IF(OR(AA2128&lt;Unit_Value_Review_QC!$I$6,AA2128&gt;Unit_Value_Review_QC!$I$5),"REVIEW","WITHIN_BAND"))</f>
        <v>WITHIN_BAND</v>
      </c>
    </row>
    <row r="2129" spans="1:28">
      <c r="A2129" s="1" t="s">
        <v>2515</v>
      </c>
      <c r="B2129" s="6">
        <v>45078</v>
      </c>
      <c r="C2129" s="1">
        <v>202306</v>
      </c>
      <c r="D2129" s="1">
        <v>2023</v>
      </c>
      <c r="E2129" s="1">
        <v>6</v>
      </c>
      <c r="F2129" s="4" t="s">
        <v>256</v>
      </c>
      <c r="G2129" s="4" t="s">
        <v>258</v>
      </c>
      <c r="H2129" s="1">
        <v>690</v>
      </c>
      <c r="I2129" s="4" t="s">
        <v>319</v>
      </c>
      <c r="J2129" s="1" t="s">
        <v>320</v>
      </c>
      <c r="K2129" s="1" t="s">
        <v>383</v>
      </c>
      <c r="L2129" s="1">
        <v>3</v>
      </c>
      <c r="M2129" s="1">
        <v>1</v>
      </c>
      <c r="N2129" s="1" t="s">
        <v>384</v>
      </c>
      <c r="O2129" s="1" t="s">
        <v>385</v>
      </c>
      <c r="P2129" s="1">
        <v>0</v>
      </c>
      <c r="Q2129" s="8">
        <v>2284801</v>
      </c>
      <c r="R2129" s="8">
        <v>494263</v>
      </c>
      <c r="S2129" s="8">
        <v>516634</v>
      </c>
      <c r="T2129" s="8" t="s">
        <v>386</v>
      </c>
      <c r="U2129" s="9">
        <f>IF(R2129&gt;0,Q2129/R2129,"")</f>
        <v>4.6226421965633682</v>
      </c>
      <c r="V2129" s="10">
        <f>SUMIFS(fct_world_monthly!$J$2:$J$361,fct_world_monthly!$C$2:$C$361,C2129,fct_world_monthly!$F$2:$F$361,F2129)</f>
        <v>114975481</v>
      </c>
      <c r="W2129" s="11">
        <f>IF(V2129&gt;0,Q2129/V2129,"")</f>
        <v>1.9872071681091726E-2</v>
      </c>
      <c r="X2129" s="1" t="s">
        <v>232</v>
      </c>
      <c r="Y2129" s="1" t="s">
        <v>166</v>
      </c>
      <c r="Z2129" s="19">
        <f>IF(U2129="","",SUMIFS(Unit_Value_Review_QC!$K$10:$K$53,Unit_Value_Review_QC!$I$10:$I$53,"PARTNER|"&amp;F2129&amp;"|"&amp;I2129))</f>
        <v>21.029827109089425</v>
      </c>
      <c r="AA2129" s="20">
        <f>IFERROR(U2129/Z2129,"")</f>
        <v>0.21981360914590634</v>
      </c>
      <c r="AB2129" s="4" t="str">
        <f>IF(OR(N2129&lt;&gt;"REPORTED",U2129=""),"NOT_APPLICABLE",IF(OR(AA2129&lt;Unit_Value_Review_QC!$I$6,AA2129&gt;Unit_Value_Review_QC!$I$5),"REVIEW","WITHIN_BAND"))</f>
        <v>REVIEW</v>
      </c>
    </row>
    <row r="2130" spans="1:28">
      <c r="A2130" s="1" t="s">
        <v>2516</v>
      </c>
      <c r="B2130" s="6">
        <v>45078</v>
      </c>
      <c r="C2130" s="1">
        <v>202306</v>
      </c>
      <c r="D2130" s="1">
        <v>2023</v>
      </c>
      <c r="E2130" s="1">
        <v>6</v>
      </c>
      <c r="F2130" s="4" t="s">
        <v>256</v>
      </c>
      <c r="G2130" s="4" t="s">
        <v>258</v>
      </c>
      <c r="H2130" s="1">
        <v>696</v>
      </c>
      <c r="I2130" s="4" t="s">
        <v>322</v>
      </c>
      <c r="J2130" s="1" t="s">
        <v>323</v>
      </c>
      <c r="K2130" s="1" t="s">
        <v>383</v>
      </c>
      <c r="L2130" s="1">
        <v>3</v>
      </c>
      <c r="M2130" s="1">
        <v>1</v>
      </c>
      <c r="N2130" s="1" t="s">
        <v>384</v>
      </c>
      <c r="O2130" s="1" t="s">
        <v>385</v>
      </c>
      <c r="P2130" s="1">
        <v>0</v>
      </c>
      <c r="Q2130" s="8">
        <v>658226</v>
      </c>
      <c r="R2130" s="8">
        <v>33860</v>
      </c>
      <c r="S2130" s="8">
        <v>178227</v>
      </c>
      <c r="T2130" s="8" t="s">
        <v>386</v>
      </c>
      <c r="U2130" s="9">
        <f>IF(R2130&gt;0,Q2130/R2130,"")</f>
        <v>19.43963378617838</v>
      </c>
      <c r="V2130" s="10">
        <f>SUMIFS(fct_world_monthly!$J$2:$J$361,fct_world_monthly!$C$2:$C$361,C2130,fct_world_monthly!$F$2:$F$361,F2130)</f>
        <v>114975481</v>
      </c>
      <c r="W2130" s="11">
        <f>IF(V2130&gt;0,Q2130/V2130,"")</f>
        <v>5.7249249516077259E-3</v>
      </c>
      <c r="X2130" s="1" t="s">
        <v>232</v>
      </c>
      <c r="Y2130" s="1" t="s">
        <v>166</v>
      </c>
      <c r="Z2130" s="19">
        <f>IF(U2130="","",SUMIFS(Unit_Value_Review_QC!$K$10:$K$53,Unit_Value_Review_QC!$I$10:$I$53,"PARTNER|"&amp;F2130&amp;"|"&amp;I2130))</f>
        <v>18.09118149032647</v>
      </c>
      <c r="AA2130" s="20">
        <f>IFERROR(U2130/Z2130,"")</f>
        <v>1.0745364417781635</v>
      </c>
      <c r="AB2130" s="4" t="str">
        <f>IF(OR(N2130&lt;&gt;"REPORTED",U2130=""),"NOT_APPLICABLE",IF(OR(AA2130&lt;Unit_Value_Review_QC!$I$6,AA2130&gt;Unit_Value_Review_QC!$I$5),"REVIEW","WITHIN_BAND"))</f>
        <v>WITHIN_BAND</v>
      </c>
    </row>
    <row r="2131" spans="1:28">
      <c r="A2131" s="1" t="s">
        <v>2517</v>
      </c>
      <c r="B2131" s="6">
        <v>45078</v>
      </c>
      <c r="C2131" s="1">
        <v>202306</v>
      </c>
      <c r="D2131" s="1">
        <v>2023</v>
      </c>
      <c r="E2131" s="1">
        <v>6</v>
      </c>
      <c r="F2131" s="4" t="s">
        <v>256</v>
      </c>
      <c r="G2131" s="4" t="s">
        <v>258</v>
      </c>
      <c r="H2131" s="1">
        <v>720</v>
      </c>
      <c r="I2131" s="4" t="s">
        <v>325</v>
      </c>
      <c r="J2131" s="1" t="s">
        <v>326</v>
      </c>
      <c r="K2131" s="1" t="s">
        <v>383</v>
      </c>
      <c r="L2131" s="1">
        <v>3</v>
      </c>
      <c r="M2131" s="1">
        <v>1</v>
      </c>
      <c r="N2131" s="1" t="s">
        <v>384</v>
      </c>
      <c r="O2131" s="1" t="s">
        <v>385</v>
      </c>
      <c r="P2131" s="1">
        <v>0</v>
      </c>
      <c r="Q2131" s="8">
        <v>3807846</v>
      </c>
      <c r="R2131" s="8">
        <v>190247</v>
      </c>
      <c r="S2131" s="8">
        <v>1080197</v>
      </c>
      <c r="T2131" s="8" t="s">
        <v>386</v>
      </c>
      <c r="U2131" s="9">
        <f>IF(R2131&gt;0,Q2131/R2131,"")</f>
        <v>20.015274879498758</v>
      </c>
      <c r="V2131" s="10">
        <f>SUMIFS(fct_world_monthly!$J$2:$J$361,fct_world_monthly!$C$2:$C$361,C2131,fct_world_monthly!$F$2:$F$361,F2131)</f>
        <v>114975481</v>
      </c>
      <c r="W2131" s="11">
        <f>IF(V2131&gt;0,Q2131/V2131,"")</f>
        <v>3.3118765556632027E-2</v>
      </c>
      <c r="X2131" s="1" t="s">
        <v>232</v>
      </c>
      <c r="Y2131" s="1" t="s">
        <v>166</v>
      </c>
      <c r="Z2131" s="19">
        <f>IF(U2131="","",SUMIFS(Unit_Value_Review_QC!$K$10:$K$53,Unit_Value_Review_QC!$I$10:$I$53,"PARTNER|"&amp;F2131&amp;"|"&amp;I2131))</f>
        <v>18.213915185849537</v>
      </c>
      <c r="AA2131" s="20">
        <f>IFERROR(U2131/Z2131,"")</f>
        <v>1.0989001911598175</v>
      </c>
      <c r="AB2131" s="4" t="str">
        <f>IF(OR(N2131&lt;&gt;"REPORTED",U2131=""),"NOT_APPLICABLE",IF(OR(AA2131&lt;Unit_Value_Review_QC!$I$6,AA2131&gt;Unit_Value_Review_QC!$I$5),"REVIEW","WITHIN_BAND"))</f>
        <v>WITHIN_BAND</v>
      </c>
    </row>
    <row r="2132" spans="1:28">
      <c r="A2132" s="1" t="s">
        <v>2518</v>
      </c>
      <c r="B2132" s="6">
        <v>45078</v>
      </c>
      <c r="C2132" s="1">
        <v>202306</v>
      </c>
      <c r="D2132" s="1">
        <v>2023</v>
      </c>
      <c r="E2132" s="1">
        <v>6</v>
      </c>
      <c r="F2132" s="4" t="s">
        <v>265</v>
      </c>
      <c r="G2132" s="4" t="s">
        <v>266</v>
      </c>
      <c r="H2132" s="1">
        <v>52</v>
      </c>
      <c r="I2132" s="4" t="s">
        <v>296</v>
      </c>
      <c r="J2132" s="1" t="s">
        <v>297</v>
      </c>
      <c r="K2132" s="1" t="s">
        <v>383</v>
      </c>
      <c r="L2132" s="1">
        <v>3</v>
      </c>
      <c r="M2132" s="1">
        <v>1</v>
      </c>
      <c r="N2132" s="1" t="s">
        <v>384</v>
      </c>
      <c r="O2132" s="1" t="s">
        <v>385</v>
      </c>
      <c r="P2132" s="1">
        <v>0</v>
      </c>
      <c r="Q2132" s="8">
        <v>1611428</v>
      </c>
      <c r="R2132" s="8">
        <v>81323</v>
      </c>
      <c r="S2132" s="8">
        <v>223853</v>
      </c>
      <c r="T2132" s="8" t="s">
        <v>386</v>
      </c>
      <c r="U2132" s="9">
        <f>IF(R2132&gt;0,Q2132/R2132,"")</f>
        <v>19.815156843697356</v>
      </c>
      <c r="V2132" s="10">
        <f>SUMIFS(fct_world_monthly!$J$2:$J$361,fct_world_monthly!$C$2:$C$361,C2132,fct_world_monthly!$F$2:$F$361,F2132)</f>
        <v>28477113</v>
      </c>
      <c r="W2132" s="11">
        <f>IF(V2132&gt;0,Q2132/V2132,"")</f>
        <v>5.6586775492304994E-2</v>
      </c>
      <c r="X2132" s="1" t="s">
        <v>232</v>
      </c>
      <c r="Y2132" s="1" t="s">
        <v>166</v>
      </c>
      <c r="Z2132" s="19">
        <f>IF(U2132="","",SUMIFS(Unit_Value_Review_QC!$K$10:$K$53,Unit_Value_Review_QC!$I$10:$I$53,"PARTNER|"&amp;F2132&amp;"|"&amp;I2132))</f>
        <v>19.213268245879746</v>
      </c>
      <c r="AA2132" s="20">
        <f>IFERROR(U2132/Z2132,"")</f>
        <v>1.0313267160024522</v>
      </c>
      <c r="AB2132" s="4" t="str">
        <f>IF(OR(N2132&lt;&gt;"REPORTED",U2132=""),"NOT_APPLICABLE",IF(OR(AA2132&lt;Unit_Value_Review_QC!$I$6,AA2132&gt;Unit_Value_Review_QC!$I$5),"REVIEW","WITHIN_BAND"))</f>
        <v>WITHIN_BAND</v>
      </c>
    </row>
    <row r="2133" spans="1:28">
      <c r="A2133" s="1" t="s">
        <v>2519</v>
      </c>
      <c r="B2133" s="6">
        <v>45078</v>
      </c>
      <c r="C2133" s="1">
        <v>202306</v>
      </c>
      <c r="D2133" s="1">
        <v>2023</v>
      </c>
      <c r="E2133" s="1">
        <v>6</v>
      </c>
      <c r="F2133" s="4" t="s">
        <v>265</v>
      </c>
      <c r="G2133" s="4" t="s">
        <v>266</v>
      </c>
      <c r="H2133" s="1">
        <v>204</v>
      </c>
      <c r="I2133" s="4" t="s">
        <v>301</v>
      </c>
      <c r="J2133" s="1" t="s">
        <v>302</v>
      </c>
      <c r="K2133" s="1" t="s">
        <v>383</v>
      </c>
      <c r="L2133" s="1">
        <v>3</v>
      </c>
      <c r="M2133" s="1">
        <v>1</v>
      </c>
      <c r="N2133" s="1" t="s">
        <v>384</v>
      </c>
      <c r="O2133" s="1" t="s">
        <v>385</v>
      </c>
      <c r="P2133" s="1">
        <v>0</v>
      </c>
      <c r="Q2133" s="8">
        <v>1059</v>
      </c>
      <c r="R2133" s="8">
        <v>98</v>
      </c>
      <c r="S2133" s="8">
        <v>303</v>
      </c>
      <c r="T2133" s="8" t="s">
        <v>386</v>
      </c>
      <c r="U2133" s="9">
        <f>IF(R2133&gt;0,Q2133/R2133,"")</f>
        <v>10.806122448979592</v>
      </c>
      <c r="V2133" s="10">
        <f>SUMIFS(fct_world_monthly!$J$2:$J$361,fct_world_monthly!$C$2:$C$361,C2133,fct_world_monthly!$F$2:$F$361,F2133)</f>
        <v>28477113</v>
      </c>
      <c r="W2133" s="11">
        <f>IF(V2133&gt;0,Q2133/V2133,"")</f>
        <v>3.7187758464139254E-5</v>
      </c>
      <c r="X2133" s="1" t="s">
        <v>232</v>
      </c>
      <c r="Y2133" s="1" t="s">
        <v>166</v>
      </c>
      <c r="Z2133" s="19">
        <f>IF(U2133="","",SUMIFS(Unit_Value_Review_QC!$K$10:$K$53,Unit_Value_Review_QC!$I$10:$I$53,"PARTNER|"&amp;F2133&amp;"|"&amp;I2133))</f>
        <v>16.024818561257973</v>
      </c>
      <c r="AA2133" s="20">
        <f>IFERROR(U2133/Z2133,"")</f>
        <v>0.6743366489717868</v>
      </c>
      <c r="AB2133" s="4" t="str">
        <f>IF(OR(N2133&lt;&gt;"REPORTED",U2133=""),"NOT_APPLICABLE",IF(OR(AA2133&lt;Unit_Value_Review_QC!$I$6,AA2133&gt;Unit_Value_Review_QC!$I$5),"REVIEW","WITHIN_BAND"))</f>
        <v>WITHIN_BAND</v>
      </c>
    </row>
    <row r="2134" spans="1:28">
      <c r="A2134" s="1" t="s">
        <v>2520</v>
      </c>
      <c r="B2134" s="6">
        <v>45078</v>
      </c>
      <c r="C2134" s="1">
        <v>202306</v>
      </c>
      <c r="D2134" s="1">
        <v>2023</v>
      </c>
      <c r="E2134" s="1">
        <v>6</v>
      </c>
      <c r="F2134" s="4" t="s">
        <v>265</v>
      </c>
      <c r="G2134" s="4" t="s">
        <v>266</v>
      </c>
      <c r="H2134" s="1">
        <v>662</v>
      </c>
      <c r="I2134" s="4" t="s">
        <v>304</v>
      </c>
      <c r="J2134" s="1" t="s">
        <v>305</v>
      </c>
      <c r="K2134" s="1" t="s">
        <v>383</v>
      </c>
      <c r="L2134" s="1">
        <v>3</v>
      </c>
      <c r="M2134" s="1">
        <v>1</v>
      </c>
      <c r="N2134" s="1" t="s">
        <v>384</v>
      </c>
      <c r="O2134" s="1" t="s">
        <v>385</v>
      </c>
      <c r="P2134" s="1">
        <v>0</v>
      </c>
      <c r="Q2134" s="8">
        <v>344131</v>
      </c>
      <c r="R2134" s="8">
        <v>24204</v>
      </c>
      <c r="S2134" s="8">
        <v>63270</v>
      </c>
      <c r="T2134" s="8" t="s">
        <v>386</v>
      </c>
      <c r="U2134" s="9">
        <f>IF(R2134&gt;0,Q2134/R2134,"")</f>
        <v>14.217939183606015</v>
      </c>
      <c r="V2134" s="10">
        <f>SUMIFS(fct_world_monthly!$J$2:$J$361,fct_world_monthly!$C$2:$C$361,C2134,fct_world_monthly!$F$2:$F$361,F2134)</f>
        <v>28477113</v>
      </c>
      <c r="W2134" s="11">
        <f>IF(V2134&gt;0,Q2134/V2134,"")</f>
        <v>1.2084476400399155E-2</v>
      </c>
      <c r="X2134" s="1" t="s">
        <v>232</v>
      </c>
      <c r="Y2134" s="1" t="s">
        <v>166</v>
      </c>
      <c r="Z2134" s="19">
        <f>IF(U2134="","",SUMIFS(Unit_Value_Review_QC!$K$10:$K$53,Unit_Value_Review_QC!$I$10:$I$53,"PARTNER|"&amp;F2134&amp;"|"&amp;I2134))</f>
        <v>13.24068828999865</v>
      </c>
      <c r="AA2134" s="20">
        <f>IFERROR(U2134/Z2134,"")</f>
        <v>1.0738066535669095</v>
      </c>
      <c r="AB2134" s="4" t="str">
        <f>IF(OR(N2134&lt;&gt;"REPORTED",U2134=""),"NOT_APPLICABLE",IF(OR(AA2134&lt;Unit_Value_Review_QC!$I$6,AA2134&gt;Unit_Value_Review_QC!$I$5),"REVIEW","WITHIN_BAND"))</f>
        <v>WITHIN_BAND</v>
      </c>
    </row>
    <row r="2135" spans="1:28">
      <c r="A2135" s="1" t="s">
        <v>2521</v>
      </c>
      <c r="B2135" s="6">
        <v>45078</v>
      </c>
      <c r="C2135" s="1">
        <v>202306</v>
      </c>
      <c r="D2135" s="1">
        <v>2023</v>
      </c>
      <c r="E2135" s="1">
        <v>6</v>
      </c>
      <c r="F2135" s="4" t="s">
        <v>265</v>
      </c>
      <c r="G2135" s="4" t="s">
        <v>266</v>
      </c>
      <c r="H2135" s="1">
        <v>664</v>
      </c>
      <c r="I2135" s="4" t="s">
        <v>307</v>
      </c>
      <c r="J2135" s="1" t="s">
        <v>308</v>
      </c>
      <c r="K2135" s="1" t="s">
        <v>383</v>
      </c>
      <c r="L2135" s="1">
        <v>3</v>
      </c>
      <c r="M2135" s="1">
        <v>1</v>
      </c>
      <c r="N2135" s="1" t="s">
        <v>384</v>
      </c>
      <c r="O2135" s="1" t="s">
        <v>385</v>
      </c>
      <c r="P2135" s="1">
        <v>0</v>
      </c>
      <c r="Q2135" s="8">
        <v>218087</v>
      </c>
      <c r="R2135" s="8">
        <v>16547</v>
      </c>
      <c r="S2135" s="8">
        <v>54349</v>
      </c>
      <c r="T2135" s="8" t="s">
        <v>386</v>
      </c>
      <c r="U2135" s="9">
        <f>IF(R2135&gt;0,Q2135/R2135,"")</f>
        <v>13.179851332567837</v>
      </c>
      <c r="V2135" s="10">
        <f>SUMIFS(fct_world_monthly!$J$2:$J$361,fct_world_monthly!$C$2:$C$361,C2135,fct_world_monthly!$F$2:$F$361,F2135)</f>
        <v>28477113</v>
      </c>
      <c r="W2135" s="11">
        <f>IF(V2135&gt;0,Q2135/V2135,"")</f>
        <v>7.6583254770243034E-3</v>
      </c>
      <c r="X2135" s="1" t="s">
        <v>232</v>
      </c>
      <c r="Y2135" s="1" t="s">
        <v>166</v>
      </c>
      <c r="Z2135" s="19">
        <f>IF(U2135="","",SUMIFS(Unit_Value_Review_QC!$K$10:$K$53,Unit_Value_Review_QC!$I$10:$I$53,"PARTNER|"&amp;F2135&amp;"|"&amp;I2135))</f>
        <v>13.033767004833301</v>
      </c>
      <c r="AA2135" s="20">
        <f>IFERROR(U2135/Z2135,"")</f>
        <v>1.0112081432543918</v>
      </c>
      <c r="AB2135" s="4" t="str">
        <f>IF(OR(N2135&lt;&gt;"REPORTED",U2135=""),"NOT_APPLICABLE",IF(OR(AA2135&lt;Unit_Value_Review_QC!$I$6,AA2135&gt;Unit_Value_Review_QC!$I$5),"REVIEW","WITHIN_BAND"))</f>
        <v>WITHIN_BAND</v>
      </c>
    </row>
    <row r="2136" spans="1:28">
      <c r="A2136" s="1" t="s">
        <v>2522</v>
      </c>
      <c r="B2136" s="6">
        <v>45078</v>
      </c>
      <c r="C2136" s="1">
        <v>202306</v>
      </c>
      <c r="D2136" s="1">
        <v>2023</v>
      </c>
      <c r="E2136" s="1">
        <v>6</v>
      </c>
      <c r="F2136" s="4" t="s">
        <v>265</v>
      </c>
      <c r="G2136" s="4" t="s">
        <v>266</v>
      </c>
      <c r="H2136" s="1">
        <v>666</v>
      </c>
      <c r="I2136" s="4" t="s">
        <v>310</v>
      </c>
      <c r="J2136" s="1" t="s">
        <v>311</v>
      </c>
      <c r="K2136" s="1" t="s">
        <v>383</v>
      </c>
      <c r="L2136" s="1">
        <v>3</v>
      </c>
      <c r="M2136" s="1">
        <v>1</v>
      </c>
      <c r="N2136" s="1" t="s">
        <v>384</v>
      </c>
      <c r="O2136" s="1" t="s">
        <v>385</v>
      </c>
      <c r="P2136" s="1">
        <v>0</v>
      </c>
      <c r="Q2136" s="8">
        <v>6695758</v>
      </c>
      <c r="R2136" s="8">
        <v>526062</v>
      </c>
      <c r="S2136" s="8">
        <v>1708253</v>
      </c>
      <c r="T2136" s="8" t="s">
        <v>386</v>
      </c>
      <c r="U2136" s="9">
        <f>IF(R2136&gt;0,Q2136/R2136,"")</f>
        <v>12.728077679056842</v>
      </c>
      <c r="V2136" s="10">
        <f>SUMIFS(fct_world_monthly!$J$2:$J$361,fct_world_monthly!$C$2:$C$361,C2136,fct_world_monthly!$F$2:$F$361,F2136)</f>
        <v>28477113</v>
      </c>
      <c r="W2136" s="11">
        <f>IF(V2136&gt;0,Q2136/V2136,"")</f>
        <v>0.23512769710890286</v>
      </c>
      <c r="X2136" s="1" t="s">
        <v>232</v>
      </c>
      <c r="Y2136" s="1" t="s">
        <v>166</v>
      </c>
      <c r="Z2136" s="19">
        <f>IF(U2136="","",SUMIFS(Unit_Value_Review_QC!$K$10:$K$53,Unit_Value_Review_QC!$I$10:$I$53,"PARTNER|"&amp;F2136&amp;"|"&amp;I2136))</f>
        <v>12.503788450831344</v>
      </c>
      <c r="AA2136" s="20">
        <f>IFERROR(U2136/Z2136,"")</f>
        <v>1.0179377017699451</v>
      </c>
      <c r="AB2136" s="4" t="str">
        <f>IF(OR(N2136&lt;&gt;"REPORTED",U2136=""),"NOT_APPLICABLE",IF(OR(AA2136&lt;Unit_Value_Review_QC!$I$6,AA2136&gt;Unit_Value_Review_QC!$I$5),"REVIEW","WITHIN_BAND"))</f>
        <v>WITHIN_BAND</v>
      </c>
    </row>
    <row r="2137" spans="1:28">
      <c r="A2137" s="1" t="s">
        <v>2523</v>
      </c>
      <c r="B2137" s="6">
        <v>45078</v>
      </c>
      <c r="C2137" s="1">
        <v>202306</v>
      </c>
      <c r="D2137" s="1">
        <v>2023</v>
      </c>
      <c r="E2137" s="1">
        <v>6</v>
      </c>
      <c r="F2137" s="4" t="s">
        <v>265</v>
      </c>
      <c r="G2137" s="4" t="s">
        <v>266</v>
      </c>
      <c r="H2137" s="1">
        <v>669</v>
      </c>
      <c r="I2137" s="4" t="s">
        <v>313</v>
      </c>
      <c r="J2137" s="1" t="s">
        <v>314</v>
      </c>
      <c r="K2137" s="1" t="s">
        <v>383</v>
      </c>
      <c r="L2137" s="1">
        <v>3</v>
      </c>
      <c r="M2137" s="1">
        <v>1</v>
      </c>
      <c r="N2137" s="1" t="s">
        <v>384</v>
      </c>
      <c r="O2137" s="1" t="s">
        <v>385</v>
      </c>
      <c r="P2137" s="1">
        <v>0</v>
      </c>
      <c r="Q2137" s="8">
        <v>128666</v>
      </c>
      <c r="R2137" s="8">
        <v>7007</v>
      </c>
      <c r="S2137" s="8">
        <v>20216</v>
      </c>
      <c r="T2137" s="8" t="s">
        <v>386</v>
      </c>
      <c r="U2137" s="9">
        <f>IF(R2137&gt;0,Q2137/R2137,"")</f>
        <v>18.362494648208934</v>
      </c>
      <c r="V2137" s="10">
        <f>SUMIFS(fct_world_monthly!$J$2:$J$361,fct_world_monthly!$C$2:$C$361,C2137,fct_world_monthly!$F$2:$F$361,F2137)</f>
        <v>28477113</v>
      </c>
      <c r="W2137" s="11">
        <f>IF(V2137&gt;0,Q2137/V2137,"")</f>
        <v>4.5182248635948453E-3</v>
      </c>
      <c r="X2137" s="1" t="s">
        <v>232</v>
      </c>
      <c r="Y2137" s="1" t="s">
        <v>166</v>
      </c>
      <c r="Z2137" s="19">
        <f>IF(U2137="","",SUMIFS(Unit_Value_Review_QC!$K$10:$K$53,Unit_Value_Review_QC!$I$10:$I$53,"PARTNER|"&amp;F2137&amp;"|"&amp;I2137))</f>
        <v>16.58404384448577</v>
      </c>
      <c r="AA2137" s="20">
        <f>IFERROR(U2137/Z2137,"")</f>
        <v>1.1072386699167165</v>
      </c>
      <c r="AB2137" s="4" t="str">
        <f>IF(OR(N2137&lt;&gt;"REPORTED",U2137=""),"NOT_APPLICABLE",IF(OR(AA2137&lt;Unit_Value_Review_QC!$I$6,AA2137&gt;Unit_Value_Review_QC!$I$5),"REVIEW","WITHIN_BAND"))</f>
        <v>WITHIN_BAND</v>
      </c>
    </row>
    <row r="2138" spans="1:28">
      <c r="A2138" s="1" t="s">
        <v>2524</v>
      </c>
      <c r="B2138" s="6">
        <v>45078</v>
      </c>
      <c r="C2138" s="1">
        <v>202306</v>
      </c>
      <c r="D2138" s="1">
        <v>2023</v>
      </c>
      <c r="E2138" s="1">
        <v>6</v>
      </c>
      <c r="F2138" s="4" t="s">
        <v>265</v>
      </c>
      <c r="G2138" s="4" t="s">
        <v>266</v>
      </c>
      <c r="H2138" s="1">
        <v>676</v>
      </c>
      <c r="I2138" s="4" t="s">
        <v>316</v>
      </c>
      <c r="J2138" s="1" t="s">
        <v>317</v>
      </c>
      <c r="K2138" s="1" t="s">
        <v>383</v>
      </c>
      <c r="L2138" s="1">
        <v>3</v>
      </c>
      <c r="M2138" s="1">
        <v>1</v>
      </c>
      <c r="N2138" s="1" t="s">
        <v>384</v>
      </c>
      <c r="O2138" s="1" t="s">
        <v>385</v>
      </c>
      <c r="P2138" s="1">
        <v>0</v>
      </c>
      <c r="Q2138" s="8">
        <v>1053230</v>
      </c>
      <c r="R2138" s="8">
        <v>113230</v>
      </c>
      <c r="S2138" s="8">
        <v>260019</v>
      </c>
      <c r="T2138" s="8" t="s">
        <v>386</v>
      </c>
      <c r="U2138" s="9">
        <f>IF(R2138&gt;0,Q2138/R2138,"")</f>
        <v>9.3016868321116313</v>
      </c>
      <c r="V2138" s="10">
        <f>SUMIFS(fct_world_monthly!$J$2:$J$361,fct_world_monthly!$C$2:$C$361,C2138,fct_world_monthly!$F$2:$F$361,F2138)</f>
        <v>28477113</v>
      </c>
      <c r="W2138" s="11">
        <f>IF(V2138&gt;0,Q2138/V2138,"")</f>
        <v>3.69851396101845E-2</v>
      </c>
      <c r="X2138" s="1" t="s">
        <v>232</v>
      </c>
      <c r="Y2138" s="1" t="s">
        <v>166</v>
      </c>
      <c r="Z2138" s="19">
        <f>IF(U2138="","",SUMIFS(Unit_Value_Review_QC!$K$10:$K$53,Unit_Value_Review_QC!$I$10:$I$53,"PARTNER|"&amp;F2138&amp;"|"&amp;I2138))</f>
        <v>12.705450477595873</v>
      </c>
      <c r="AA2138" s="20">
        <f>IFERROR(U2138/Z2138,"")</f>
        <v>0.73210208866767368</v>
      </c>
      <c r="AB2138" s="4" t="str">
        <f>IF(OR(N2138&lt;&gt;"REPORTED",U2138=""),"NOT_APPLICABLE",IF(OR(AA2138&lt;Unit_Value_Review_QC!$I$6,AA2138&gt;Unit_Value_Review_QC!$I$5),"REVIEW","WITHIN_BAND"))</f>
        <v>WITHIN_BAND</v>
      </c>
    </row>
    <row r="2139" spans="1:28">
      <c r="A2139" s="1" t="s">
        <v>2525</v>
      </c>
      <c r="B2139" s="6">
        <v>45078</v>
      </c>
      <c r="C2139" s="1">
        <v>202306</v>
      </c>
      <c r="D2139" s="1">
        <v>2023</v>
      </c>
      <c r="E2139" s="1">
        <v>6</v>
      </c>
      <c r="F2139" s="4" t="s">
        <v>265</v>
      </c>
      <c r="G2139" s="4" t="s">
        <v>266</v>
      </c>
      <c r="H2139" s="1">
        <v>690</v>
      </c>
      <c r="I2139" s="4" t="s">
        <v>319</v>
      </c>
      <c r="J2139" s="1" t="s">
        <v>320</v>
      </c>
      <c r="K2139" s="1" t="s">
        <v>383</v>
      </c>
      <c r="L2139" s="1">
        <v>3</v>
      </c>
      <c r="M2139" s="1">
        <v>1</v>
      </c>
      <c r="N2139" s="1" t="s">
        <v>384</v>
      </c>
      <c r="O2139" s="1" t="s">
        <v>385</v>
      </c>
      <c r="P2139" s="1">
        <v>0</v>
      </c>
      <c r="Q2139" s="8">
        <v>196855</v>
      </c>
      <c r="R2139" s="8">
        <v>6381</v>
      </c>
      <c r="S2139" s="8">
        <v>21407</v>
      </c>
      <c r="T2139" s="8" t="s">
        <v>386</v>
      </c>
      <c r="U2139" s="9">
        <f>IF(R2139&gt;0,Q2139/R2139,"")</f>
        <v>30.850180222535652</v>
      </c>
      <c r="V2139" s="10">
        <f>SUMIFS(fct_world_monthly!$J$2:$J$361,fct_world_monthly!$C$2:$C$361,C2139,fct_world_monthly!$F$2:$F$361,F2139)</f>
        <v>28477113</v>
      </c>
      <c r="W2139" s="11">
        <f>IF(V2139&gt;0,Q2139/V2139,"")</f>
        <v>6.9127442799415796E-3</v>
      </c>
      <c r="X2139" s="1" t="s">
        <v>232</v>
      </c>
      <c r="Y2139" s="1" t="s">
        <v>166</v>
      </c>
      <c r="Z2139" s="19">
        <f>IF(U2139="","",SUMIFS(Unit_Value_Review_QC!$K$10:$K$53,Unit_Value_Review_QC!$I$10:$I$53,"PARTNER|"&amp;F2139&amp;"|"&amp;I2139))</f>
        <v>23.234221767733438</v>
      </c>
      <c r="AA2139" s="20">
        <f>IFERROR(U2139/Z2139,"")</f>
        <v>1.3277905552825053</v>
      </c>
      <c r="AB2139" s="4" t="str">
        <f>IF(OR(N2139&lt;&gt;"REPORTED",U2139=""),"NOT_APPLICABLE",IF(OR(AA2139&lt;Unit_Value_Review_QC!$I$6,AA2139&gt;Unit_Value_Review_QC!$I$5),"REVIEW","WITHIN_BAND"))</f>
        <v>WITHIN_BAND</v>
      </c>
    </row>
    <row r="2140" spans="1:28">
      <c r="A2140" s="1" t="s">
        <v>2526</v>
      </c>
      <c r="B2140" s="6">
        <v>45078</v>
      </c>
      <c r="C2140" s="1">
        <v>202306</v>
      </c>
      <c r="D2140" s="1">
        <v>2023</v>
      </c>
      <c r="E2140" s="1">
        <v>6</v>
      </c>
      <c r="F2140" s="4" t="s">
        <v>265</v>
      </c>
      <c r="G2140" s="4" t="s">
        <v>266</v>
      </c>
      <c r="H2140" s="1">
        <v>696</v>
      </c>
      <c r="I2140" s="4" t="s">
        <v>322</v>
      </c>
      <c r="J2140" s="1" t="s">
        <v>323</v>
      </c>
      <c r="K2140" s="1" t="s">
        <v>383</v>
      </c>
      <c r="L2140" s="1">
        <v>3</v>
      </c>
      <c r="M2140" s="1">
        <v>1</v>
      </c>
      <c r="N2140" s="1" t="s">
        <v>384</v>
      </c>
      <c r="O2140" s="1" t="s">
        <v>385</v>
      </c>
      <c r="P2140" s="1">
        <v>0</v>
      </c>
      <c r="Q2140" s="8">
        <v>5169346</v>
      </c>
      <c r="R2140" s="8">
        <v>494561</v>
      </c>
      <c r="S2140" s="8">
        <v>1129348</v>
      </c>
      <c r="T2140" s="8" t="s">
        <v>386</v>
      </c>
      <c r="U2140" s="9">
        <f>IF(R2140&gt;0,Q2140/R2140,"")</f>
        <v>10.452393132495283</v>
      </c>
      <c r="V2140" s="10">
        <f>SUMIFS(fct_world_monthly!$J$2:$J$361,fct_world_monthly!$C$2:$C$361,C2140,fct_world_monthly!$F$2:$F$361,F2140)</f>
        <v>28477113</v>
      </c>
      <c r="W2140" s="11">
        <f>IF(V2140&gt;0,Q2140/V2140,"")</f>
        <v>0.18152633660582096</v>
      </c>
      <c r="X2140" s="1" t="s">
        <v>232</v>
      </c>
      <c r="Y2140" s="1" t="s">
        <v>166</v>
      </c>
      <c r="Z2140" s="19">
        <f>IF(U2140="","",SUMIFS(Unit_Value_Review_QC!$K$10:$K$53,Unit_Value_Review_QC!$I$10:$I$53,"PARTNER|"&amp;F2140&amp;"|"&amp;I2140))</f>
        <v>12.339390026247985</v>
      </c>
      <c r="AA2140" s="20">
        <f>IFERROR(U2140/Z2140,"")</f>
        <v>0.84707535058550398</v>
      </c>
      <c r="AB2140" s="4" t="str">
        <f>IF(OR(N2140&lt;&gt;"REPORTED",U2140=""),"NOT_APPLICABLE",IF(OR(AA2140&lt;Unit_Value_Review_QC!$I$6,AA2140&gt;Unit_Value_Review_QC!$I$5),"REVIEW","WITHIN_BAND"))</f>
        <v>WITHIN_BAND</v>
      </c>
    </row>
    <row r="2141" spans="1:28">
      <c r="A2141" s="1" t="s">
        <v>2527</v>
      </c>
      <c r="B2141" s="6">
        <v>45078</v>
      </c>
      <c r="C2141" s="1">
        <v>202306</v>
      </c>
      <c r="D2141" s="1">
        <v>2023</v>
      </c>
      <c r="E2141" s="1">
        <v>6</v>
      </c>
      <c r="F2141" s="4" t="s">
        <v>265</v>
      </c>
      <c r="G2141" s="4" t="s">
        <v>266</v>
      </c>
      <c r="H2141" s="1">
        <v>720</v>
      </c>
      <c r="I2141" s="4" t="s">
        <v>325</v>
      </c>
      <c r="J2141" s="1" t="s">
        <v>326</v>
      </c>
      <c r="K2141" s="1" t="s">
        <v>383</v>
      </c>
      <c r="L2141" s="1">
        <v>3</v>
      </c>
      <c r="M2141" s="1">
        <v>1</v>
      </c>
      <c r="N2141" s="1" t="s">
        <v>384</v>
      </c>
      <c r="O2141" s="1" t="s">
        <v>385</v>
      </c>
      <c r="P2141" s="1">
        <v>0</v>
      </c>
      <c r="Q2141" s="8">
        <v>6619152</v>
      </c>
      <c r="R2141" s="8">
        <v>409588</v>
      </c>
      <c r="S2141" s="8">
        <v>1230895</v>
      </c>
      <c r="T2141" s="8" t="s">
        <v>386</v>
      </c>
      <c r="U2141" s="9">
        <f>IF(R2141&gt;0,Q2141/R2141,"")</f>
        <v>16.160512515015089</v>
      </c>
      <c r="V2141" s="10">
        <f>SUMIFS(fct_world_monthly!$J$2:$J$361,fct_world_monthly!$C$2:$C$361,C2141,fct_world_monthly!$F$2:$F$361,F2141)</f>
        <v>28477113</v>
      </c>
      <c r="W2141" s="11">
        <f>IF(V2141&gt;0,Q2141/V2141,"")</f>
        <v>0.23243760700040064</v>
      </c>
      <c r="X2141" s="1" t="s">
        <v>232</v>
      </c>
      <c r="Y2141" s="1" t="s">
        <v>166</v>
      </c>
      <c r="Z2141" s="19">
        <f>IF(U2141="","",SUMIFS(Unit_Value_Review_QC!$K$10:$K$53,Unit_Value_Review_QC!$I$10:$I$53,"PARTNER|"&amp;F2141&amp;"|"&amp;I2141))</f>
        <v>15.158852636173485</v>
      </c>
      <c r="AA2141" s="20">
        <f>IFERROR(U2141/Z2141,"")</f>
        <v>1.0660775523637818</v>
      </c>
      <c r="AB2141" s="4" t="str">
        <f>IF(OR(N2141&lt;&gt;"REPORTED",U2141=""),"NOT_APPLICABLE",IF(OR(AA2141&lt;Unit_Value_Review_QC!$I$6,AA2141&gt;Unit_Value_Review_QC!$I$5),"REVIEW","WITHIN_BAND"))</f>
        <v>WITHIN_BAND</v>
      </c>
    </row>
    <row r="2142" spans="1:28">
      <c r="A2142" s="1" t="s">
        <v>2528</v>
      </c>
      <c r="B2142" s="6">
        <v>45078</v>
      </c>
      <c r="C2142" s="1">
        <v>202306</v>
      </c>
      <c r="D2142" s="1">
        <v>2023</v>
      </c>
      <c r="E2142" s="1">
        <v>6</v>
      </c>
      <c r="F2142" s="4" t="s">
        <v>271</v>
      </c>
      <c r="G2142" s="4" t="s">
        <v>273</v>
      </c>
      <c r="H2142" s="1">
        <v>52</v>
      </c>
      <c r="I2142" s="4" t="s">
        <v>296</v>
      </c>
      <c r="J2142" s="1" t="s">
        <v>297</v>
      </c>
      <c r="K2142" s="1" t="s">
        <v>383</v>
      </c>
      <c r="L2142" s="1">
        <v>3</v>
      </c>
      <c r="M2142" s="1">
        <v>1</v>
      </c>
      <c r="N2142" s="1" t="s">
        <v>384</v>
      </c>
      <c r="O2142" s="1" t="s">
        <v>385</v>
      </c>
      <c r="P2142" s="1">
        <v>0</v>
      </c>
      <c r="Q2142" s="8">
        <v>2701085</v>
      </c>
      <c r="R2142" s="8">
        <v>80464</v>
      </c>
      <c r="S2142" s="8">
        <v>296406</v>
      </c>
      <c r="T2142" s="8" t="s">
        <v>386</v>
      </c>
      <c r="U2142" s="9">
        <f>IF(R2142&gt;0,Q2142/R2142,"")</f>
        <v>33.568863094054485</v>
      </c>
      <c r="V2142" s="10">
        <f>SUMIFS(fct_world_monthly!$J$2:$J$361,fct_world_monthly!$C$2:$C$361,C2142,fct_world_monthly!$F$2:$F$361,F2142)</f>
        <v>34863645</v>
      </c>
      <c r="W2142" s="11">
        <f>IF(V2142&gt;0,Q2142/V2142,"")</f>
        <v>7.7475691368472807E-2</v>
      </c>
      <c r="X2142" s="1" t="s">
        <v>232</v>
      </c>
      <c r="Y2142" s="1" t="s">
        <v>166</v>
      </c>
      <c r="Z2142" s="19">
        <f>IF(U2142="","",SUMIFS(Unit_Value_Review_QC!$K$10:$K$53,Unit_Value_Review_QC!$I$10:$I$53,"PARTNER|"&amp;F2142&amp;"|"&amp;I2142))</f>
        <v>31.867133143721738</v>
      </c>
      <c r="AA2142" s="20">
        <f>IFERROR(U2142/Z2142,"")</f>
        <v>1.0534007857769287</v>
      </c>
      <c r="AB2142" s="4" t="str">
        <f>IF(OR(N2142&lt;&gt;"REPORTED",U2142=""),"NOT_APPLICABLE",IF(OR(AA2142&lt;Unit_Value_Review_QC!$I$6,AA2142&gt;Unit_Value_Review_QC!$I$5),"REVIEW","WITHIN_BAND"))</f>
        <v>WITHIN_BAND</v>
      </c>
    </row>
    <row r="2143" spans="1:28">
      <c r="A2143" s="1" t="s">
        <v>2529</v>
      </c>
      <c r="B2143" s="6">
        <v>45078</v>
      </c>
      <c r="C2143" s="1">
        <v>202306</v>
      </c>
      <c r="D2143" s="1">
        <v>2023</v>
      </c>
      <c r="E2143" s="1">
        <v>6</v>
      </c>
      <c r="F2143" s="4" t="s">
        <v>271</v>
      </c>
      <c r="G2143" s="4" t="s">
        <v>273</v>
      </c>
      <c r="H2143" s="1">
        <v>204</v>
      </c>
      <c r="I2143" s="4" t="s">
        <v>301</v>
      </c>
      <c r="J2143" s="1" t="s">
        <v>302</v>
      </c>
      <c r="K2143" s="1" t="s">
        <v>383</v>
      </c>
      <c r="L2143" s="1">
        <v>3</v>
      </c>
      <c r="M2143" s="1">
        <v>1</v>
      </c>
      <c r="N2143" s="1" t="s">
        <v>384</v>
      </c>
      <c r="O2143" s="1" t="s">
        <v>385</v>
      </c>
      <c r="P2143" s="1">
        <v>0</v>
      </c>
      <c r="Q2143" s="8">
        <v>1479929</v>
      </c>
      <c r="R2143" s="8">
        <v>74734</v>
      </c>
      <c r="S2143" s="8">
        <v>240460</v>
      </c>
      <c r="T2143" s="8" t="s">
        <v>386</v>
      </c>
      <c r="U2143" s="9">
        <f>IF(R2143&gt;0,Q2143/R2143,"")</f>
        <v>19.802619958787165</v>
      </c>
      <c r="V2143" s="10">
        <f>SUMIFS(fct_world_monthly!$J$2:$J$361,fct_world_monthly!$C$2:$C$361,C2143,fct_world_monthly!$F$2:$F$361,F2143)</f>
        <v>34863645</v>
      </c>
      <c r="W2143" s="11">
        <f>IF(V2143&gt;0,Q2143/V2143,"")</f>
        <v>4.2449061192540251E-2</v>
      </c>
      <c r="X2143" s="1" t="s">
        <v>232</v>
      </c>
      <c r="Y2143" s="1" t="s">
        <v>166</v>
      </c>
      <c r="Z2143" s="19">
        <f>IF(U2143="","",SUMIFS(Unit_Value_Review_QC!$K$10:$K$53,Unit_Value_Review_QC!$I$10:$I$53,"PARTNER|"&amp;F2143&amp;"|"&amp;I2143))</f>
        <v>19.682231685892088</v>
      </c>
      <c r="AA2143" s="20">
        <f>IFERROR(U2143/Z2143,"")</f>
        <v>1.0061165966754355</v>
      </c>
      <c r="AB2143" s="4" t="str">
        <f>IF(OR(N2143&lt;&gt;"REPORTED",U2143=""),"NOT_APPLICABLE",IF(OR(AA2143&lt;Unit_Value_Review_QC!$I$6,AA2143&gt;Unit_Value_Review_QC!$I$5),"REVIEW","WITHIN_BAND"))</f>
        <v>WITHIN_BAND</v>
      </c>
    </row>
    <row r="2144" spans="1:28">
      <c r="A2144" s="1" t="s">
        <v>2530</v>
      </c>
      <c r="B2144" s="6">
        <v>45078</v>
      </c>
      <c r="C2144" s="1">
        <v>202306</v>
      </c>
      <c r="D2144" s="1">
        <v>2023</v>
      </c>
      <c r="E2144" s="1">
        <v>6</v>
      </c>
      <c r="F2144" s="4" t="s">
        <v>271</v>
      </c>
      <c r="G2144" s="4" t="s">
        <v>273</v>
      </c>
      <c r="H2144" s="1">
        <v>662</v>
      </c>
      <c r="I2144" s="4" t="s">
        <v>304</v>
      </c>
      <c r="J2144" s="1" t="s">
        <v>305</v>
      </c>
      <c r="K2144" s="1" t="s">
        <v>383</v>
      </c>
      <c r="L2144" s="1">
        <v>3</v>
      </c>
      <c r="M2144" s="1">
        <v>1</v>
      </c>
      <c r="N2144" s="1" t="s">
        <v>384</v>
      </c>
      <c r="O2144" s="1" t="s">
        <v>385</v>
      </c>
      <c r="P2144" s="1">
        <v>0</v>
      </c>
      <c r="Q2144" s="8">
        <v>75186</v>
      </c>
      <c r="R2144" s="8">
        <v>3205</v>
      </c>
      <c r="S2144" s="8">
        <v>10157</v>
      </c>
      <c r="T2144" s="8" t="s">
        <v>386</v>
      </c>
      <c r="U2144" s="9">
        <f>IF(R2144&gt;0,Q2144/R2144,"")</f>
        <v>23.458970358814351</v>
      </c>
      <c r="V2144" s="10">
        <f>SUMIFS(fct_world_monthly!$J$2:$J$361,fct_world_monthly!$C$2:$C$361,C2144,fct_world_monthly!$F$2:$F$361,F2144)</f>
        <v>34863645</v>
      </c>
      <c r="W2144" s="11">
        <f>IF(V2144&gt;0,Q2144/V2144,"")</f>
        <v>2.1565731294017018E-3</v>
      </c>
      <c r="X2144" s="1" t="s">
        <v>232</v>
      </c>
      <c r="Y2144" s="1" t="s">
        <v>166</v>
      </c>
      <c r="Z2144" s="19">
        <f>IF(U2144="","",SUMIFS(Unit_Value_Review_QC!$K$10:$K$53,Unit_Value_Review_QC!$I$10:$I$53,"PARTNER|"&amp;F2144&amp;"|"&amp;I2144))</f>
        <v>19.366411423422985</v>
      </c>
      <c r="AA2144" s="20">
        <f>IFERROR(U2144/Z2144,"")</f>
        <v>1.2113225236164074</v>
      </c>
      <c r="AB2144" s="4" t="str">
        <f>IF(OR(N2144&lt;&gt;"REPORTED",U2144=""),"NOT_APPLICABLE",IF(OR(AA2144&lt;Unit_Value_Review_QC!$I$6,AA2144&gt;Unit_Value_Review_QC!$I$5),"REVIEW","WITHIN_BAND"))</f>
        <v>WITHIN_BAND</v>
      </c>
    </row>
    <row r="2145" spans="1:28">
      <c r="A2145" s="1" t="s">
        <v>2531</v>
      </c>
      <c r="B2145" s="6">
        <v>45078</v>
      </c>
      <c r="C2145" s="1">
        <v>202306</v>
      </c>
      <c r="D2145" s="1">
        <v>2023</v>
      </c>
      <c r="E2145" s="1">
        <v>6</v>
      </c>
      <c r="F2145" s="4" t="s">
        <v>271</v>
      </c>
      <c r="G2145" s="4" t="s">
        <v>273</v>
      </c>
      <c r="H2145" s="1">
        <v>664</v>
      </c>
      <c r="I2145" s="4" t="s">
        <v>307</v>
      </c>
      <c r="J2145" s="1" t="s">
        <v>308</v>
      </c>
      <c r="K2145" s="1" t="s">
        <v>383</v>
      </c>
      <c r="L2145" s="1">
        <v>3</v>
      </c>
      <c r="M2145" s="1">
        <v>1</v>
      </c>
      <c r="N2145" s="1" t="s">
        <v>384</v>
      </c>
      <c r="O2145" s="1" t="s">
        <v>385</v>
      </c>
      <c r="P2145" s="1">
        <v>0</v>
      </c>
      <c r="Q2145" s="8">
        <v>3287224</v>
      </c>
      <c r="R2145" s="8">
        <v>96107</v>
      </c>
      <c r="S2145" s="8">
        <v>307499</v>
      </c>
      <c r="T2145" s="8" t="s">
        <v>386</v>
      </c>
      <c r="U2145" s="9">
        <f>IF(R2145&gt;0,Q2145/R2145,"")</f>
        <v>34.203793688284932</v>
      </c>
      <c r="V2145" s="10">
        <f>SUMIFS(fct_world_monthly!$J$2:$J$361,fct_world_monthly!$C$2:$C$361,C2145,fct_world_monthly!$F$2:$F$361,F2145)</f>
        <v>34863645</v>
      </c>
      <c r="W2145" s="11">
        <f>IF(V2145&gt;0,Q2145/V2145,"")</f>
        <v>9.4288018364115392E-2</v>
      </c>
      <c r="X2145" s="1" t="s">
        <v>232</v>
      </c>
      <c r="Y2145" s="1" t="s">
        <v>166</v>
      </c>
      <c r="Z2145" s="19">
        <f>IF(U2145="","",SUMIFS(Unit_Value_Review_QC!$K$10:$K$53,Unit_Value_Review_QC!$I$10:$I$53,"PARTNER|"&amp;F2145&amp;"|"&amp;I2145))</f>
        <v>29.827360886039607</v>
      </c>
      <c r="AA2145" s="20">
        <f>IFERROR(U2145/Z2145,"")</f>
        <v>1.1467254451027771</v>
      </c>
      <c r="AB2145" s="4" t="str">
        <f>IF(OR(N2145&lt;&gt;"REPORTED",U2145=""),"NOT_APPLICABLE",IF(OR(AA2145&lt;Unit_Value_Review_QC!$I$6,AA2145&gt;Unit_Value_Review_QC!$I$5),"REVIEW","WITHIN_BAND"))</f>
        <v>WITHIN_BAND</v>
      </c>
    </row>
    <row r="2146" spans="1:28">
      <c r="A2146" s="1" t="s">
        <v>2532</v>
      </c>
      <c r="B2146" s="6">
        <v>45078</v>
      </c>
      <c r="C2146" s="1">
        <v>202306</v>
      </c>
      <c r="D2146" s="1">
        <v>2023</v>
      </c>
      <c r="E2146" s="1">
        <v>6</v>
      </c>
      <c r="F2146" s="4" t="s">
        <v>271</v>
      </c>
      <c r="G2146" s="4" t="s">
        <v>273</v>
      </c>
      <c r="H2146" s="1">
        <v>666</v>
      </c>
      <c r="I2146" s="4" t="s">
        <v>310</v>
      </c>
      <c r="J2146" s="1" t="s">
        <v>311</v>
      </c>
      <c r="K2146" s="1" t="s">
        <v>383</v>
      </c>
      <c r="L2146" s="1">
        <v>3</v>
      </c>
      <c r="M2146" s="1">
        <v>1</v>
      </c>
      <c r="N2146" s="1" t="s">
        <v>384</v>
      </c>
      <c r="O2146" s="1" t="s">
        <v>385</v>
      </c>
      <c r="P2146" s="1">
        <v>0</v>
      </c>
      <c r="Q2146" s="8">
        <v>614444</v>
      </c>
      <c r="R2146" s="8">
        <v>40193</v>
      </c>
      <c r="S2146" s="8">
        <v>137966</v>
      </c>
      <c r="T2146" s="8" t="s">
        <v>386</v>
      </c>
      <c r="U2146" s="9">
        <f>IF(R2146&gt;0,Q2146/R2146,"")</f>
        <v>15.287338591296992</v>
      </c>
      <c r="V2146" s="10">
        <f>SUMIFS(fct_world_monthly!$J$2:$J$361,fct_world_monthly!$C$2:$C$361,C2146,fct_world_monthly!$F$2:$F$361,F2146)</f>
        <v>34863645</v>
      </c>
      <c r="W2146" s="11">
        <f>IF(V2146&gt;0,Q2146/V2146,"")</f>
        <v>1.7624204239114986E-2</v>
      </c>
      <c r="X2146" s="1" t="s">
        <v>232</v>
      </c>
      <c r="Y2146" s="1" t="s">
        <v>166</v>
      </c>
      <c r="Z2146" s="19">
        <f>IF(U2146="","",SUMIFS(Unit_Value_Review_QC!$K$10:$K$53,Unit_Value_Review_QC!$I$10:$I$53,"PARTNER|"&amp;F2146&amp;"|"&amp;I2146))</f>
        <v>14.86106925541052</v>
      </c>
      <c r="AA2146" s="20">
        <f>IFERROR(U2146/Z2146,"")</f>
        <v>1.0286836248832687</v>
      </c>
      <c r="AB2146" s="4" t="str">
        <f>IF(OR(N2146&lt;&gt;"REPORTED",U2146=""),"NOT_APPLICABLE",IF(OR(AA2146&lt;Unit_Value_Review_QC!$I$6,AA2146&gt;Unit_Value_Review_QC!$I$5),"REVIEW","WITHIN_BAND"))</f>
        <v>WITHIN_BAND</v>
      </c>
    </row>
    <row r="2147" spans="1:28">
      <c r="A2147" s="1" t="s">
        <v>2533</v>
      </c>
      <c r="B2147" s="6">
        <v>45078</v>
      </c>
      <c r="C2147" s="1">
        <v>202306</v>
      </c>
      <c r="D2147" s="1">
        <v>2023</v>
      </c>
      <c r="E2147" s="1">
        <v>6</v>
      </c>
      <c r="F2147" s="4" t="s">
        <v>271</v>
      </c>
      <c r="G2147" s="4" t="s">
        <v>273</v>
      </c>
      <c r="H2147" s="1">
        <v>669</v>
      </c>
      <c r="I2147" s="4" t="s">
        <v>313</v>
      </c>
      <c r="J2147" s="1" t="s">
        <v>314</v>
      </c>
      <c r="K2147" s="1" t="s">
        <v>383</v>
      </c>
      <c r="L2147" s="1">
        <v>3</v>
      </c>
      <c r="M2147" s="1">
        <v>1</v>
      </c>
      <c r="N2147" s="1" t="s">
        <v>384</v>
      </c>
      <c r="O2147" s="1" t="s">
        <v>385</v>
      </c>
      <c r="P2147" s="1">
        <v>0</v>
      </c>
      <c r="Q2147" s="8">
        <v>1392878</v>
      </c>
      <c r="R2147" s="8">
        <v>85115</v>
      </c>
      <c r="S2147" s="8">
        <v>342685</v>
      </c>
      <c r="T2147" s="8" t="s">
        <v>386</v>
      </c>
      <c r="U2147" s="9">
        <f>IF(R2147&gt;0,Q2147/R2147,"")</f>
        <v>16.364659578217704</v>
      </c>
      <c r="V2147" s="10">
        <f>SUMIFS(fct_world_monthly!$J$2:$J$361,fct_world_monthly!$C$2:$C$361,C2147,fct_world_monthly!$F$2:$F$361,F2147)</f>
        <v>34863645</v>
      </c>
      <c r="W2147" s="11">
        <f>IF(V2147&gt;0,Q2147/V2147,"")</f>
        <v>3.9952162202202324E-2</v>
      </c>
      <c r="X2147" s="1" t="s">
        <v>232</v>
      </c>
      <c r="Y2147" s="1" t="s">
        <v>166</v>
      </c>
      <c r="Z2147" s="19">
        <f>IF(U2147="","",SUMIFS(Unit_Value_Review_QC!$K$10:$K$53,Unit_Value_Review_QC!$I$10:$I$53,"PARTNER|"&amp;F2147&amp;"|"&amp;I2147))</f>
        <v>17.070169468034248</v>
      </c>
      <c r="AA2147" s="20">
        <f>IFERROR(U2147/Z2147,"")</f>
        <v>0.95867001255390649</v>
      </c>
      <c r="AB2147" s="4" t="str">
        <f>IF(OR(N2147&lt;&gt;"REPORTED",U2147=""),"NOT_APPLICABLE",IF(OR(AA2147&lt;Unit_Value_Review_QC!$I$6,AA2147&gt;Unit_Value_Review_QC!$I$5),"REVIEW","WITHIN_BAND"))</f>
        <v>WITHIN_BAND</v>
      </c>
    </row>
    <row r="2148" spans="1:28">
      <c r="A2148" s="1" t="s">
        <v>2534</v>
      </c>
      <c r="B2148" s="6">
        <v>45078</v>
      </c>
      <c r="C2148" s="1">
        <v>202306</v>
      </c>
      <c r="D2148" s="1">
        <v>2023</v>
      </c>
      <c r="E2148" s="1">
        <v>6</v>
      </c>
      <c r="F2148" s="4" t="s">
        <v>271</v>
      </c>
      <c r="G2148" s="4" t="s">
        <v>273</v>
      </c>
      <c r="H2148" s="1">
        <v>676</v>
      </c>
      <c r="I2148" s="4" t="s">
        <v>316</v>
      </c>
      <c r="J2148" s="1" t="s">
        <v>317</v>
      </c>
      <c r="K2148" s="1" t="s">
        <v>383</v>
      </c>
      <c r="L2148" s="1">
        <v>3</v>
      </c>
      <c r="M2148" s="1">
        <v>1</v>
      </c>
      <c r="N2148" s="1" t="s">
        <v>384</v>
      </c>
      <c r="O2148" s="1" t="s">
        <v>385</v>
      </c>
      <c r="P2148" s="1">
        <v>0</v>
      </c>
      <c r="Q2148" s="8">
        <v>893515</v>
      </c>
      <c r="R2148" s="8">
        <v>34202</v>
      </c>
      <c r="S2148" s="8">
        <v>85848</v>
      </c>
      <c r="T2148" s="8" t="s">
        <v>386</v>
      </c>
      <c r="U2148" s="9">
        <f>IF(R2148&gt;0,Q2148/R2148,"")</f>
        <v>26.124641833810887</v>
      </c>
      <c r="V2148" s="10">
        <f>SUMIFS(fct_world_monthly!$J$2:$J$361,fct_world_monthly!$C$2:$C$361,C2148,fct_world_monthly!$F$2:$F$361,F2148)</f>
        <v>34863645</v>
      </c>
      <c r="W2148" s="11">
        <f>IF(V2148&gt;0,Q2148/V2148,"")</f>
        <v>2.56288463240146E-2</v>
      </c>
      <c r="X2148" s="1" t="s">
        <v>232</v>
      </c>
      <c r="Y2148" s="1" t="s">
        <v>166</v>
      </c>
      <c r="Z2148" s="19">
        <f>IF(U2148="","",SUMIFS(Unit_Value_Review_QC!$K$10:$K$53,Unit_Value_Review_QC!$I$10:$I$53,"PARTNER|"&amp;F2148&amp;"|"&amp;I2148))</f>
        <v>29.259592038236608</v>
      </c>
      <c r="AA2148" s="20">
        <f>IFERROR(U2148/Z2148,"")</f>
        <v>0.8928573508363018</v>
      </c>
      <c r="AB2148" s="4" t="str">
        <f>IF(OR(N2148&lt;&gt;"REPORTED",U2148=""),"NOT_APPLICABLE",IF(OR(AA2148&lt;Unit_Value_Review_QC!$I$6,AA2148&gt;Unit_Value_Review_QC!$I$5),"REVIEW","WITHIN_BAND"))</f>
        <v>WITHIN_BAND</v>
      </c>
    </row>
    <row r="2149" spans="1:28">
      <c r="A2149" s="1" t="s">
        <v>2535</v>
      </c>
      <c r="B2149" s="6">
        <v>45078</v>
      </c>
      <c r="C2149" s="1">
        <v>202306</v>
      </c>
      <c r="D2149" s="1">
        <v>2023</v>
      </c>
      <c r="E2149" s="1">
        <v>6</v>
      </c>
      <c r="F2149" s="4" t="s">
        <v>271</v>
      </c>
      <c r="G2149" s="4" t="s">
        <v>273</v>
      </c>
      <c r="H2149" s="1">
        <v>690</v>
      </c>
      <c r="I2149" s="4" t="s">
        <v>319</v>
      </c>
      <c r="J2149" s="1" t="s">
        <v>320</v>
      </c>
      <c r="K2149" s="1" t="s">
        <v>383</v>
      </c>
      <c r="L2149" s="1">
        <v>3</v>
      </c>
      <c r="M2149" s="1">
        <v>1</v>
      </c>
      <c r="N2149" s="1" t="s">
        <v>384</v>
      </c>
      <c r="O2149" s="1" t="s">
        <v>385</v>
      </c>
      <c r="P2149" s="1">
        <v>0</v>
      </c>
      <c r="Q2149" s="8">
        <v>819312</v>
      </c>
      <c r="R2149" s="8">
        <v>26608</v>
      </c>
      <c r="S2149" s="8">
        <v>93734</v>
      </c>
      <c r="T2149" s="8" t="s">
        <v>386</v>
      </c>
      <c r="U2149" s="9">
        <f>IF(R2149&gt;0,Q2149/R2149,"")</f>
        <v>30.7919422730006</v>
      </c>
      <c r="V2149" s="10">
        <f>SUMIFS(fct_world_monthly!$J$2:$J$361,fct_world_monthly!$C$2:$C$361,C2149,fct_world_monthly!$F$2:$F$361,F2149)</f>
        <v>34863645</v>
      </c>
      <c r="W2149" s="11">
        <f>IF(V2149&gt;0,Q2149/V2149,"")</f>
        <v>2.350046875477306E-2</v>
      </c>
      <c r="X2149" s="1" t="s">
        <v>232</v>
      </c>
      <c r="Y2149" s="1" t="s">
        <v>166</v>
      </c>
      <c r="Z2149" s="19">
        <f>IF(U2149="","",SUMIFS(Unit_Value_Review_QC!$K$10:$K$53,Unit_Value_Review_QC!$I$10:$I$53,"PARTNER|"&amp;F2149&amp;"|"&amp;I2149))</f>
        <v>24.149636282520802</v>
      </c>
      <c r="AA2149" s="20">
        <f>IFERROR(U2149/Z2149,"")</f>
        <v>1.2750478687452289</v>
      </c>
      <c r="AB2149" s="4" t="str">
        <f>IF(OR(N2149&lt;&gt;"REPORTED",U2149=""),"NOT_APPLICABLE",IF(OR(AA2149&lt;Unit_Value_Review_QC!$I$6,AA2149&gt;Unit_Value_Review_QC!$I$5),"REVIEW","WITHIN_BAND"))</f>
        <v>WITHIN_BAND</v>
      </c>
    </row>
    <row r="2150" spans="1:28">
      <c r="A2150" s="1" t="s">
        <v>2536</v>
      </c>
      <c r="B2150" s="6">
        <v>45078</v>
      </c>
      <c r="C2150" s="1">
        <v>202306</v>
      </c>
      <c r="D2150" s="1">
        <v>2023</v>
      </c>
      <c r="E2150" s="1">
        <v>6</v>
      </c>
      <c r="F2150" s="4" t="s">
        <v>271</v>
      </c>
      <c r="G2150" s="4" t="s">
        <v>273</v>
      </c>
      <c r="H2150" s="1">
        <v>696</v>
      </c>
      <c r="I2150" s="4" t="s">
        <v>322</v>
      </c>
      <c r="J2150" s="1" t="s">
        <v>323</v>
      </c>
      <c r="K2150" s="1" t="s">
        <v>383</v>
      </c>
      <c r="L2150" s="1">
        <v>3</v>
      </c>
      <c r="M2150" s="1">
        <v>1</v>
      </c>
      <c r="N2150" s="1" t="s">
        <v>384</v>
      </c>
      <c r="O2150" s="1" t="s">
        <v>385</v>
      </c>
      <c r="P2150" s="1">
        <v>0</v>
      </c>
      <c r="Q2150" s="8">
        <v>158330</v>
      </c>
      <c r="R2150" s="8">
        <v>5135</v>
      </c>
      <c r="S2150" s="8">
        <v>14807</v>
      </c>
      <c r="T2150" s="8" t="s">
        <v>386</v>
      </c>
      <c r="U2150" s="9">
        <f>IF(R2150&gt;0,Q2150/R2150,"")</f>
        <v>30.833495618305744</v>
      </c>
      <c r="V2150" s="10">
        <f>SUMIFS(fct_world_monthly!$J$2:$J$361,fct_world_monthly!$C$2:$C$361,C2150,fct_world_monthly!$F$2:$F$361,F2150)</f>
        <v>34863645</v>
      </c>
      <c r="W2150" s="11">
        <f>IF(V2150&gt;0,Q2150/V2150,"")</f>
        <v>4.5414069584519918E-3</v>
      </c>
      <c r="X2150" s="1" t="s">
        <v>232</v>
      </c>
      <c r="Y2150" s="1" t="s">
        <v>166</v>
      </c>
      <c r="Z2150" s="19">
        <f>IF(U2150="","",SUMIFS(Unit_Value_Review_QC!$K$10:$K$53,Unit_Value_Review_QC!$I$10:$I$53,"PARTNER|"&amp;F2150&amp;"|"&amp;I2150))</f>
        <v>19.130986055641273</v>
      </c>
      <c r="AA2150" s="20">
        <f>IFERROR(U2150/Z2150,"")</f>
        <v>1.6117044635665123</v>
      </c>
      <c r="AB2150" s="4" t="str">
        <f>IF(OR(N2150&lt;&gt;"REPORTED",U2150=""),"NOT_APPLICABLE",IF(OR(AA2150&lt;Unit_Value_Review_QC!$I$6,AA2150&gt;Unit_Value_Review_QC!$I$5),"REVIEW","WITHIN_BAND"))</f>
        <v>WITHIN_BAND</v>
      </c>
    </row>
    <row r="2151" spans="1:28">
      <c r="A2151" s="1" t="s">
        <v>2537</v>
      </c>
      <c r="B2151" s="6">
        <v>45078</v>
      </c>
      <c r="C2151" s="1">
        <v>202306</v>
      </c>
      <c r="D2151" s="1">
        <v>2023</v>
      </c>
      <c r="E2151" s="1">
        <v>6</v>
      </c>
      <c r="F2151" s="4" t="s">
        <v>271</v>
      </c>
      <c r="G2151" s="4" t="s">
        <v>273</v>
      </c>
      <c r="H2151" s="1">
        <v>720</v>
      </c>
      <c r="I2151" s="4" t="s">
        <v>325</v>
      </c>
      <c r="J2151" s="1" t="s">
        <v>326</v>
      </c>
      <c r="K2151" s="1" t="s">
        <v>383</v>
      </c>
      <c r="L2151" s="1">
        <v>3</v>
      </c>
      <c r="M2151" s="1">
        <v>1</v>
      </c>
      <c r="N2151" s="1" t="s">
        <v>384</v>
      </c>
      <c r="O2151" s="1" t="s">
        <v>385</v>
      </c>
      <c r="P2151" s="1">
        <v>0</v>
      </c>
      <c r="Q2151" s="8">
        <v>8641533</v>
      </c>
      <c r="R2151" s="8">
        <v>292826</v>
      </c>
      <c r="S2151" s="8">
        <v>795350</v>
      </c>
      <c r="T2151" s="8" t="s">
        <v>386</v>
      </c>
      <c r="U2151" s="9">
        <f>IF(R2151&gt;0,Q2151/R2151,"")</f>
        <v>29.510811881458615</v>
      </c>
      <c r="V2151" s="10">
        <f>SUMIFS(fct_world_monthly!$J$2:$J$361,fct_world_monthly!$C$2:$C$361,C2151,fct_world_monthly!$F$2:$F$361,F2151)</f>
        <v>34863645</v>
      </c>
      <c r="W2151" s="11">
        <f>IF(V2151&gt;0,Q2151/V2151,"")</f>
        <v>0.2478665957044939</v>
      </c>
      <c r="X2151" s="1" t="s">
        <v>232</v>
      </c>
      <c r="Y2151" s="1" t="s">
        <v>166</v>
      </c>
      <c r="Z2151" s="19">
        <f>IF(U2151="","",SUMIFS(Unit_Value_Review_QC!$K$10:$K$53,Unit_Value_Review_QC!$I$10:$I$53,"PARTNER|"&amp;F2151&amp;"|"&amp;I2151))</f>
        <v>27.635683246354834</v>
      </c>
      <c r="AA2151" s="20">
        <f>IFERROR(U2151/Z2151,"")</f>
        <v>1.0678517197634734</v>
      </c>
      <c r="AB2151" s="4" t="str">
        <f>IF(OR(N2151&lt;&gt;"REPORTED",U2151=""),"NOT_APPLICABLE",IF(OR(AA2151&lt;Unit_Value_Review_QC!$I$6,AA2151&gt;Unit_Value_Review_QC!$I$5),"REVIEW","WITHIN_BAND"))</f>
        <v>WITHIN_BAND</v>
      </c>
    </row>
    <row r="2152" spans="1:28">
      <c r="A2152" s="1" t="s">
        <v>2538</v>
      </c>
      <c r="B2152" s="6">
        <v>45078</v>
      </c>
      <c r="C2152" s="1">
        <v>202306</v>
      </c>
      <c r="D2152" s="1">
        <v>2023</v>
      </c>
      <c r="E2152" s="1">
        <v>6</v>
      </c>
      <c r="F2152" s="4" t="s">
        <v>278</v>
      </c>
      <c r="G2152" s="4" t="s">
        <v>279</v>
      </c>
      <c r="H2152" s="1">
        <v>52</v>
      </c>
      <c r="I2152" s="4" t="s">
        <v>296</v>
      </c>
      <c r="J2152" s="1" t="s">
        <v>297</v>
      </c>
      <c r="K2152" s="1" t="s">
        <v>383</v>
      </c>
      <c r="L2152" s="1">
        <v>3</v>
      </c>
      <c r="M2152" s="1">
        <v>1</v>
      </c>
      <c r="N2152" s="1" t="s">
        <v>384</v>
      </c>
      <c r="O2152" s="1" t="s">
        <v>385</v>
      </c>
      <c r="P2152" s="1">
        <v>0</v>
      </c>
      <c r="Q2152" s="8">
        <v>1311917</v>
      </c>
      <c r="R2152" s="8">
        <v>32805</v>
      </c>
      <c r="S2152" s="8">
        <v>107238</v>
      </c>
      <c r="T2152" s="8" t="s">
        <v>386</v>
      </c>
      <c r="U2152" s="9">
        <f>IF(R2152&gt;0,Q2152/R2152,"")</f>
        <v>39.991373266270386</v>
      </c>
      <c r="V2152" s="10">
        <f>SUMIFS(fct_world_monthly!$J$2:$J$361,fct_world_monthly!$C$2:$C$361,C2152,fct_world_monthly!$F$2:$F$361,F2152)</f>
        <v>24746699</v>
      </c>
      <c r="W2152" s="11">
        <f>IF(V2152&gt;0,Q2152/V2152,"")</f>
        <v>5.3013818125803365E-2</v>
      </c>
      <c r="X2152" s="1" t="s">
        <v>232</v>
      </c>
      <c r="Y2152" s="1" t="s">
        <v>166</v>
      </c>
      <c r="Z2152" s="19">
        <f>IF(U2152="","",SUMIFS(Unit_Value_Review_QC!$K$10:$K$53,Unit_Value_Review_QC!$I$10:$I$53,"PARTNER|"&amp;F2152&amp;"|"&amp;I2152))</f>
        <v>35.036766549381447</v>
      </c>
      <c r="AA2152" s="20">
        <f>IFERROR(U2152/Z2152,"")</f>
        <v>1.141411642821144</v>
      </c>
      <c r="AB2152" s="4" t="str">
        <f>IF(OR(N2152&lt;&gt;"REPORTED",U2152=""),"NOT_APPLICABLE",IF(OR(AA2152&lt;Unit_Value_Review_QC!$I$6,AA2152&gt;Unit_Value_Review_QC!$I$5),"REVIEW","WITHIN_BAND"))</f>
        <v>WITHIN_BAND</v>
      </c>
    </row>
    <row r="2153" spans="1:28">
      <c r="A2153" s="1" t="s">
        <v>2539</v>
      </c>
      <c r="B2153" s="6">
        <v>45078</v>
      </c>
      <c r="C2153" s="1">
        <v>202306</v>
      </c>
      <c r="D2153" s="1">
        <v>2023</v>
      </c>
      <c r="E2153" s="1">
        <v>6</v>
      </c>
      <c r="F2153" s="4" t="s">
        <v>278</v>
      </c>
      <c r="G2153" s="4" t="s">
        <v>279</v>
      </c>
      <c r="H2153" s="1">
        <v>204</v>
      </c>
      <c r="I2153" s="4" t="s">
        <v>301</v>
      </c>
      <c r="J2153" s="1" t="s">
        <v>302</v>
      </c>
      <c r="K2153" s="1" t="s">
        <v>383</v>
      </c>
      <c r="L2153" s="1">
        <v>3</v>
      </c>
      <c r="M2153" s="1">
        <v>1</v>
      </c>
      <c r="N2153" s="1" t="s">
        <v>384</v>
      </c>
      <c r="O2153" s="1" t="s">
        <v>385</v>
      </c>
      <c r="P2153" s="1">
        <v>0</v>
      </c>
      <c r="Q2153" s="8">
        <v>89147</v>
      </c>
      <c r="R2153" s="8">
        <v>2147</v>
      </c>
      <c r="S2153" s="8">
        <v>7740</v>
      </c>
      <c r="T2153" s="8" t="s">
        <v>386</v>
      </c>
      <c r="U2153" s="9">
        <f>IF(R2153&gt;0,Q2153/R2153,"")</f>
        <v>41.521658127619936</v>
      </c>
      <c r="V2153" s="10">
        <f>SUMIFS(fct_world_monthly!$J$2:$J$361,fct_world_monthly!$C$2:$C$361,C2153,fct_world_monthly!$F$2:$F$361,F2153)</f>
        <v>24746699</v>
      </c>
      <c r="W2153" s="11">
        <f>IF(V2153&gt;0,Q2153/V2153,"")</f>
        <v>3.6023794527100363E-3</v>
      </c>
      <c r="X2153" s="1" t="s">
        <v>232</v>
      </c>
      <c r="Y2153" s="1" t="s">
        <v>166</v>
      </c>
      <c r="Z2153" s="19">
        <f>IF(U2153="","",SUMIFS(Unit_Value_Review_QC!$K$10:$K$53,Unit_Value_Review_QC!$I$10:$I$53,"PARTNER|"&amp;F2153&amp;"|"&amp;I2153))</f>
        <v>33.195880622110131</v>
      </c>
      <c r="AA2153" s="20">
        <f>IFERROR(U2153/Z2153,"")</f>
        <v>1.250807550499637</v>
      </c>
      <c r="AB2153" s="4" t="str">
        <f>IF(OR(N2153&lt;&gt;"REPORTED",U2153=""),"NOT_APPLICABLE",IF(OR(AA2153&lt;Unit_Value_Review_QC!$I$6,AA2153&gt;Unit_Value_Review_QC!$I$5),"REVIEW","WITHIN_BAND"))</f>
        <v>WITHIN_BAND</v>
      </c>
    </row>
    <row r="2154" spans="1:28">
      <c r="A2154" s="1" t="s">
        <v>2540</v>
      </c>
      <c r="B2154" s="6">
        <v>45078</v>
      </c>
      <c r="C2154" s="1">
        <v>202306</v>
      </c>
      <c r="D2154" s="1">
        <v>2023</v>
      </c>
      <c r="E2154" s="1">
        <v>6</v>
      </c>
      <c r="F2154" s="4" t="s">
        <v>278</v>
      </c>
      <c r="G2154" s="4" t="s">
        <v>279</v>
      </c>
      <c r="H2154" s="1">
        <v>662</v>
      </c>
      <c r="I2154" s="4" t="s">
        <v>304</v>
      </c>
      <c r="J2154" s="1" t="s">
        <v>305</v>
      </c>
      <c r="K2154" s="1" t="s">
        <v>383</v>
      </c>
      <c r="L2154" s="1">
        <v>3</v>
      </c>
      <c r="M2154" s="1">
        <v>1</v>
      </c>
      <c r="N2154" s="1" t="s">
        <v>384</v>
      </c>
      <c r="O2154" s="1" t="s">
        <v>385</v>
      </c>
      <c r="P2154" s="1">
        <v>0</v>
      </c>
      <c r="Q2154" s="8">
        <v>91695</v>
      </c>
      <c r="R2154" s="8">
        <v>10733</v>
      </c>
      <c r="S2154" s="8">
        <v>40088</v>
      </c>
      <c r="T2154" s="8" t="s">
        <v>386</v>
      </c>
      <c r="U2154" s="9">
        <f>IF(R2154&gt;0,Q2154/R2154,"")</f>
        <v>8.5432777415447685</v>
      </c>
      <c r="V2154" s="10">
        <f>SUMIFS(fct_world_monthly!$J$2:$J$361,fct_world_monthly!$C$2:$C$361,C2154,fct_world_monthly!$F$2:$F$361,F2154)</f>
        <v>24746699</v>
      </c>
      <c r="W2154" s="11">
        <f>IF(V2154&gt;0,Q2154/V2154,"")</f>
        <v>3.7053426802500003E-3</v>
      </c>
      <c r="X2154" s="1" t="s">
        <v>232</v>
      </c>
      <c r="Y2154" s="1" t="s">
        <v>166</v>
      </c>
      <c r="Z2154" s="19">
        <f>IF(U2154="","",SUMIFS(Unit_Value_Review_QC!$K$10:$K$53,Unit_Value_Review_QC!$I$10:$I$53,"PARTNER|"&amp;F2154&amp;"|"&amp;I2154))</f>
        <v>11.552282298889692</v>
      </c>
      <c r="AA2154" s="20">
        <f>IFERROR(U2154/Z2154,"")</f>
        <v>0.73953159388823775</v>
      </c>
      <c r="AB2154" s="4" t="str">
        <f>IF(OR(N2154&lt;&gt;"REPORTED",U2154=""),"NOT_APPLICABLE",IF(OR(AA2154&lt;Unit_Value_Review_QC!$I$6,AA2154&gt;Unit_Value_Review_QC!$I$5),"REVIEW","WITHIN_BAND"))</f>
        <v>WITHIN_BAND</v>
      </c>
    </row>
    <row r="2155" spans="1:28">
      <c r="A2155" s="1" t="s">
        <v>2541</v>
      </c>
      <c r="B2155" s="6">
        <v>45078</v>
      </c>
      <c r="C2155" s="1">
        <v>202306</v>
      </c>
      <c r="D2155" s="1">
        <v>2023</v>
      </c>
      <c r="E2155" s="1">
        <v>6</v>
      </c>
      <c r="F2155" s="4" t="s">
        <v>278</v>
      </c>
      <c r="G2155" s="4" t="s">
        <v>279</v>
      </c>
      <c r="H2155" s="1">
        <v>664</v>
      </c>
      <c r="I2155" s="4" t="s">
        <v>307</v>
      </c>
      <c r="J2155" s="1" t="s">
        <v>308</v>
      </c>
      <c r="K2155" s="1" t="s">
        <v>383</v>
      </c>
      <c r="L2155" s="1">
        <v>3</v>
      </c>
      <c r="M2155" s="1">
        <v>1</v>
      </c>
      <c r="N2155" s="1" t="s">
        <v>384</v>
      </c>
      <c r="O2155" s="1" t="s">
        <v>385</v>
      </c>
      <c r="P2155" s="1">
        <v>0</v>
      </c>
      <c r="Q2155" s="8">
        <v>2090992</v>
      </c>
      <c r="R2155" s="8">
        <v>76740</v>
      </c>
      <c r="S2155" s="8">
        <v>304139</v>
      </c>
      <c r="T2155" s="8" t="s">
        <v>386</v>
      </c>
      <c r="U2155" s="9">
        <f>IF(R2155&gt;0,Q2155/R2155,"")</f>
        <v>27.247745634610371</v>
      </c>
      <c r="V2155" s="10">
        <f>SUMIFS(fct_world_monthly!$J$2:$J$361,fct_world_monthly!$C$2:$C$361,C2155,fct_world_monthly!$F$2:$F$361,F2155)</f>
        <v>24746699</v>
      </c>
      <c r="W2155" s="11">
        <f>IF(V2155&gt;0,Q2155/V2155,"")</f>
        <v>8.4495794772466423E-2</v>
      </c>
      <c r="X2155" s="1" t="s">
        <v>232</v>
      </c>
      <c r="Y2155" s="1" t="s">
        <v>166</v>
      </c>
      <c r="Z2155" s="19">
        <f>IF(U2155="","",SUMIFS(Unit_Value_Review_QC!$K$10:$K$53,Unit_Value_Review_QC!$I$10:$I$53,"PARTNER|"&amp;F2155&amp;"|"&amp;I2155))</f>
        <v>20.753901094655859</v>
      </c>
      <c r="AA2155" s="20">
        <f>IFERROR(U2155/Z2155,"")</f>
        <v>1.3128975372069533</v>
      </c>
      <c r="AB2155" s="4" t="str">
        <f>IF(OR(N2155&lt;&gt;"REPORTED",U2155=""),"NOT_APPLICABLE",IF(OR(AA2155&lt;Unit_Value_Review_QC!$I$6,AA2155&gt;Unit_Value_Review_QC!$I$5),"REVIEW","WITHIN_BAND"))</f>
        <v>WITHIN_BAND</v>
      </c>
    </row>
    <row r="2156" spans="1:28">
      <c r="A2156" s="1" t="s">
        <v>2542</v>
      </c>
      <c r="B2156" s="6">
        <v>45078</v>
      </c>
      <c r="C2156" s="1">
        <v>202306</v>
      </c>
      <c r="D2156" s="1">
        <v>2023</v>
      </c>
      <c r="E2156" s="1">
        <v>6</v>
      </c>
      <c r="F2156" s="4" t="s">
        <v>278</v>
      </c>
      <c r="G2156" s="4" t="s">
        <v>279</v>
      </c>
      <c r="H2156" s="1">
        <v>666</v>
      </c>
      <c r="I2156" s="4" t="s">
        <v>310</v>
      </c>
      <c r="J2156" s="1" t="s">
        <v>311</v>
      </c>
      <c r="K2156" s="1" t="s">
        <v>383</v>
      </c>
      <c r="L2156" s="1">
        <v>3</v>
      </c>
      <c r="M2156" s="1">
        <v>1</v>
      </c>
      <c r="N2156" s="1" t="s">
        <v>384</v>
      </c>
      <c r="O2156" s="1" t="s">
        <v>385</v>
      </c>
      <c r="P2156" s="1">
        <v>0</v>
      </c>
      <c r="Q2156" s="8">
        <v>7113902</v>
      </c>
      <c r="R2156" s="8">
        <v>394718</v>
      </c>
      <c r="S2156" s="8">
        <v>1471216</v>
      </c>
      <c r="T2156" s="8" t="s">
        <v>386</v>
      </c>
      <c r="U2156" s="9">
        <f>IF(R2156&gt;0,Q2156/R2156,"")</f>
        <v>18.022745352378152</v>
      </c>
      <c r="V2156" s="10">
        <f>SUMIFS(fct_world_monthly!$J$2:$J$361,fct_world_monthly!$C$2:$C$361,C2156,fct_world_monthly!$F$2:$F$361,F2156)</f>
        <v>24746699</v>
      </c>
      <c r="W2156" s="11">
        <f>IF(V2156&gt;0,Q2156/V2156,"")</f>
        <v>0.28746872461656403</v>
      </c>
      <c r="X2156" s="1" t="s">
        <v>232</v>
      </c>
      <c r="Y2156" s="1" t="s">
        <v>166</v>
      </c>
      <c r="Z2156" s="19">
        <f>IF(U2156="","",SUMIFS(Unit_Value_Review_QC!$K$10:$K$53,Unit_Value_Review_QC!$I$10:$I$53,"PARTNER|"&amp;F2156&amp;"|"&amp;I2156))</f>
        <v>16.653214733323903</v>
      </c>
      <c r="AA2156" s="20">
        <f>IFERROR(U2156/Z2156,"")</f>
        <v>1.0822382129207613</v>
      </c>
      <c r="AB2156" s="4" t="str">
        <f>IF(OR(N2156&lt;&gt;"REPORTED",U2156=""),"NOT_APPLICABLE",IF(OR(AA2156&lt;Unit_Value_Review_QC!$I$6,AA2156&gt;Unit_Value_Review_QC!$I$5),"REVIEW","WITHIN_BAND"))</f>
        <v>WITHIN_BAND</v>
      </c>
    </row>
    <row r="2157" spans="1:28">
      <c r="A2157" s="1" t="s">
        <v>2543</v>
      </c>
      <c r="B2157" s="6">
        <v>45078</v>
      </c>
      <c r="C2157" s="1">
        <v>202306</v>
      </c>
      <c r="D2157" s="1">
        <v>2023</v>
      </c>
      <c r="E2157" s="1">
        <v>6</v>
      </c>
      <c r="F2157" s="4" t="s">
        <v>278</v>
      </c>
      <c r="G2157" s="4" t="s">
        <v>279</v>
      </c>
      <c r="H2157" s="1">
        <v>669</v>
      </c>
      <c r="I2157" s="4" t="s">
        <v>313</v>
      </c>
      <c r="J2157" s="1" t="s">
        <v>314</v>
      </c>
      <c r="K2157" s="1" t="s">
        <v>383</v>
      </c>
      <c r="L2157" s="1">
        <v>3</v>
      </c>
      <c r="M2157" s="1">
        <v>1</v>
      </c>
      <c r="N2157" s="1" t="s">
        <v>384</v>
      </c>
      <c r="O2157" s="1" t="s">
        <v>385</v>
      </c>
      <c r="P2157" s="1">
        <v>0</v>
      </c>
      <c r="Q2157" s="8">
        <v>182295</v>
      </c>
      <c r="R2157" s="8">
        <v>8776</v>
      </c>
      <c r="S2157" s="8">
        <v>23417</v>
      </c>
      <c r="T2157" s="8" t="s">
        <v>386</v>
      </c>
      <c r="U2157" s="9">
        <f>IF(R2157&gt;0,Q2157/R2157,"")</f>
        <v>20.771991795806745</v>
      </c>
      <c r="V2157" s="10">
        <f>SUMIFS(fct_world_monthly!$J$2:$J$361,fct_world_monthly!$C$2:$C$361,C2157,fct_world_monthly!$F$2:$F$361,F2157)</f>
        <v>24746699</v>
      </c>
      <c r="W2157" s="11">
        <f>IF(V2157&gt;0,Q2157/V2157,"")</f>
        <v>7.3664370346929907E-3</v>
      </c>
      <c r="X2157" s="1" t="s">
        <v>232</v>
      </c>
      <c r="Y2157" s="1" t="s">
        <v>166</v>
      </c>
      <c r="Z2157" s="19">
        <f>IF(U2157="","",SUMIFS(Unit_Value_Review_QC!$K$10:$K$53,Unit_Value_Review_QC!$I$10:$I$53,"PARTNER|"&amp;F2157&amp;"|"&amp;I2157))</f>
        <v>20.668787815742178</v>
      </c>
      <c r="AA2157" s="20">
        <f>IFERROR(U2157/Z2157,"")</f>
        <v>1.004993228484641</v>
      </c>
      <c r="AB2157" s="4" t="str">
        <f>IF(OR(N2157&lt;&gt;"REPORTED",U2157=""),"NOT_APPLICABLE",IF(OR(AA2157&lt;Unit_Value_Review_QC!$I$6,AA2157&gt;Unit_Value_Review_QC!$I$5),"REVIEW","WITHIN_BAND"))</f>
        <v>WITHIN_BAND</v>
      </c>
    </row>
    <row r="2158" spans="1:28">
      <c r="A2158" s="1" t="s">
        <v>2544</v>
      </c>
      <c r="B2158" s="6">
        <v>45078</v>
      </c>
      <c r="C2158" s="1">
        <v>202306</v>
      </c>
      <c r="D2158" s="1">
        <v>2023</v>
      </c>
      <c r="E2158" s="1">
        <v>6</v>
      </c>
      <c r="F2158" s="4" t="s">
        <v>278</v>
      </c>
      <c r="G2158" s="4" t="s">
        <v>279</v>
      </c>
      <c r="H2158" s="1">
        <v>676</v>
      </c>
      <c r="I2158" s="4" t="s">
        <v>316</v>
      </c>
      <c r="J2158" s="1" t="s">
        <v>317</v>
      </c>
      <c r="K2158" s="1" t="s">
        <v>383</v>
      </c>
      <c r="L2158" s="1">
        <v>3</v>
      </c>
      <c r="M2158" s="1">
        <v>0</v>
      </c>
      <c r="N2158" s="1" t="s">
        <v>998</v>
      </c>
      <c r="O2158" s="1"/>
      <c r="P2158" s="1">
        <v>0</v>
      </c>
      <c r="Q2158" s="8">
        <v>0</v>
      </c>
      <c r="R2158" s="8">
        <v>0</v>
      </c>
      <c r="S2158" s="8">
        <v>0</v>
      </c>
      <c r="T2158" s="8" t="s">
        <v>999</v>
      </c>
      <c r="U2158" s="9" t="str">
        <f>IF(R2158&gt;0,Q2158/R2158,"")</f>
        <v/>
      </c>
      <c r="V2158" s="10">
        <f>SUMIFS(fct_world_monthly!$J$2:$J$361,fct_world_monthly!$C$2:$C$361,C2158,fct_world_monthly!$F$2:$F$361,F2158)</f>
        <v>24746699</v>
      </c>
      <c r="W2158" s="11">
        <f>IF(V2158&gt;0,Q2158/V2158,"")</f>
        <v>0</v>
      </c>
      <c r="X2158" s="1" t="s">
        <v>232</v>
      </c>
      <c r="Y2158" s="1" t="s">
        <v>166</v>
      </c>
      <c r="Z2158" s="19" t="str">
        <f>IF(U2158="","",SUMIFS(Unit_Value_Review_QC!$K$10:$K$53,Unit_Value_Review_QC!$I$10:$I$53,"PARTNER|"&amp;F2158&amp;"|"&amp;I2158))</f>
        <v/>
      </c>
      <c r="AA2158" s="20" t="str">
        <f>IFERROR(U2158/Z2158,"")</f>
        <v/>
      </c>
      <c r="AB2158" s="4" t="str">
        <f>IF(OR(N2158&lt;&gt;"REPORTED",U2158=""),"NOT_APPLICABLE",IF(OR(AA2158&lt;Unit_Value_Review_QC!$I$6,AA2158&gt;Unit_Value_Review_QC!$I$5),"REVIEW","WITHIN_BAND"))</f>
        <v>NOT_APPLICABLE</v>
      </c>
    </row>
    <row r="2159" spans="1:28">
      <c r="A2159" s="1" t="s">
        <v>2545</v>
      </c>
      <c r="B2159" s="6">
        <v>45078</v>
      </c>
      <c r="C2159" s="1">
        <v>202306</v>
      </c>
      <c r="D2159" s="1">
        <v>2023</v>
      </c>
      <c r="E2159" s="1">
        <v>6</v>
      </c>
      <c r="F2159" s="4" t="s">
        <v>278</v>
      </c>
      <c r="G2159" s="4" t="s">
        <v>279</v>
      </c>
      <c r="H2159" s="1">
        <v>690</v>
      </c>
      <c r="I2159" s="4" t="s">
        <v>319</v>
      </c>
      <c r="J2159" s="1" t="s">
        <v>320</v>
      </c>
      <c r="K2159" s="1" t="s">
        <v>383</v>
      </c>
      <c r="L2159" s="1">
        <v>3</v>
      </c>
      <c r="M2159" s="1">
        <v>1</v>
      </c>
      <c r="N2159" s="1" t="s">
        <v>384</v>
      </c>
      <c r="O2159" s="1" t="s">
        <v>385</v>
      </c>
      <c r="P2159" s="1">
        <v>0</v>
      </c>
      <c r="Q2159" s="8">
        <v>1183246</v>
      </c>
      <c r="R2159" s="8">
        <v>41019</v>
      </c>
      <c r="S2159" s="8">
        <v>121388</v>
      </c>
      <c r="T2159" s="8" t="s">
        <v>386</v>
      </c>
      <c r="U2159" s="9">
        <f>IF(R2159&gt;0,Q2159/R2159,"")</f>
        <v>28.846290743314075</v>
      </c>
      <c r="V2159" s="10">
        <f>SUMIFS(fct_world_monthly!$J$2:$J$361,fct_world_monthly!$C$2:$C$361,C2159,fct_world_monthly!$F$2:$F$361,F2159)</f>
        <v>24746699</v>
      </c>
      <c r="W2159" s="11">
        <f>IF(V2159&gt;0,Q2159/V2159,"")</f>
        <v>4.7814296363325064E-2</v>
      </c>
      <c r="X2159" s="1" t="s">
        <v>232</v>
      </c>
      <c r="Y2159" s="1" t="s">
        <v>166</v>
      </c>
      <c r="Z2159" s="19">
        <f>IF(U2159="","",SUMIFS(Unit_Value_Review_QC!$K$10:$K$53,Unit_Value_Review_QC!$I$10:$I$53,"PARTNER|"&amp;F2159&amp;"|"&amp;I2159))</f>
        <v>28.158453665195097</v>
      </c>
      <c r="AA2159" s="20">
        <f>IFERROR(U2159/Z2159,"")</f>
        <v>1.0244273739707934</v>
      </c>
      <c r="AB2159" s="4" t="str">
        <f>IF(OR(N2159&lt;&gt;"REPORTED",U2159=""),"NOT_APPLICABLE",IF(OR(AA2159&lt;Unit_Value_Review_QC!$I$6,AA2159&gt;Unit_Value_Review_QC!$I$5),"REVIEW","WITHIN_BAND"))</f>
        <v>WITHIN_BAND</v>
      </c>
    </row>
    <row r="2160" spans="1:28">
      <c r="A2160" s="1" t="s">
        <v>2546</v>
      </c>
      <c r="B2160" s="6">
        <v>45078</v>
      </c>
      <c r="C2160" s="1">
        <v>202306</v>
      </c>
      <c r="D2160" s="1">
        <v>2023</v>
      </c>
      <c r="E2160" s="1">
        <v>6</v>
      </c>
      <c r="F2160" s="4" t="s">
        <v>278</v>
      </c>
      <c r="G2160" s="4" t="s">
        <v>279</v>
      </c>
      <c r="H2160" s="1">
        <v>696</v>
      </c>
      <c r="I2160" s="4" t="s">
        <v>322</v>
      </c>
      <c r="J2160" s="1" t="s">
        <v>323</v>
      </c>
      <c r="K2160" s="1" t="s">
        <v>383</v>
      </c>
      <c r="L2160" s="1">
        <v>3</v>
      </c>
      <c r="M2160" s="1">
        <v>1</v>
      </c>
      <c r="N2160" s="1" t="s">
        <v>384</v>
      </c>
      <c r="O2160" s="1" t="s">
        <v>385</v>
      </c>
      <c r="P2160" s="1">
        <v>0</v>
      </c>
      <c r="Q2160" s="8">
        <v>847436</v>
      </c>
      <c r="R2160" s="8">
        <v>28261</v>
      </c>
      <c r="S2160" s="8">
        <v>78392</v>
      </c>
      <c r="T2160" s="8" t="s">
        <v>386</v>
      </c>
      <c r="U2160" s="9">
        <f>IF(R2160&gt;0,Q2160/R2160,"")</f>
        <v>29.986058525883728</v>
      </c>
      <c r="V2160" s="10">
        <f>SUMIFS(fct_world_monthly!$J$2:$J$361,fct_world_monthly!$C$2:$C$361,C2160,fct_world_monthly!$F$2:$F$361,F2160)</f>
        <v>24746699</v>
      </c>
      <c r="W2160" s="11">
        <f>IF(V2160&gt;0,Q2160/V2160,"")</f>
        <v>3.4244405688209162E-2</v>
      </c>
      <c r="X2160" s="1" t="s">
        <v>232</v>
      </c>
      <c r="Y2160" s="1" t="s">
        <v>166</v>
      </c>
      <c r="Z2160" s="19">
        <f>IF(U2160="","",SUMIFS(Unit_Value_Review_QC!$K$10:$K$53,Unit_Value_Review_QC!$I$10:$I$53,"PARTNER|"&amp;F2160&amp;"|"&amp;I2160))</f>
        <v>25.266638688646662</v>
      </c>
      <c r="AA2160" s="20">
        <f>IFERROR(U2160/Z2160,"")</f>
        <v>1.1867846331042717</v>
      </c>
      <c r="AB2160" s="4" t="str">
        <f>IF(OR(N2160&lt;&gt;"REPORTED",U2160=""),"NOT_APPLICABLE",IF(OR(AA2160&lt;Unit_Value_Review_QC!$I$6,AA2160&gt;Unit_Value_Review_QC!$I$5),"REVIEW","WITHIN_BAND"))</f>
        <v>WITHIN_BAND</v>
      </c>
    </row>
    <row r="2161" spans="1:28">
      <c r="A2161" s="1" t="s">
        <v>2547</v>
      </c>
      <c r="B2161" s="6">
        <v>45078</v>
      </c>
      <c r="C2161" s="1">
        <v>202306</v>
      </c>
      <c r="D2161" s="1">
        <v>2023</v>
      </c>
      <c r="E2161" s="1">
        <v>6</v>
      </c>
      <c r="F2161" s="4" t="s">
        <v>278</v>
      </c>
      <c r="G2161" s="4" t="s">
        <v>279</v>
      </c>
      <c r="H2161" s="1">
        <v>720</v>
      </c>
      <c r="I2161" s="4" t="s">
        <v>325</v>
      </c>
      <c r="J2161" s="1" t="s">
        <v>326</v>
      </c>
      <c r="K2161" s="1" t="s">
        <v>383</v>
      </c>
      <c r="L2161" s="1">
        <v>3</v>
      </c>
      <c r="M2161" s="1">
        <v>1</v>
      </c>
      <c r="N2161" s="1" t="s">
        <v>384</v>
      </c>
      <c r="O2161" s="1" t="s">
        <v>385</v>
      </c>
      <c r="P2161" s="1">
        <v>0</v>
      </c>
      <c r="Q2161" s="8">
        <v>1524335</v>
      </c>
      <c r="R2161" s="8">
        <v>56756</v>
      </c>
      <c r="S2161" s="8">
        <v>180456</v>
      </c>
      <c r="T2161" s="8" t="s">
        <v>386</v>
      </c>
      <c r="U2161" s="9">
        <f>IF(R2161&gt;0,Q2161/R2161,"")</f>
        <v>26.857689054901684</v>
      </c>
      <c r="V2161" s="10">
        <f>SUMIFS(fct_world_monthly!$J$2:$J$361,fct_world_monthly!$C$2:$C$361,C2161,fct_world_monthly!$F$2:$F$361,F2161)</f>
        <v>24746699</v>
      </c>
      <c r="W2161" s="11">
        <f>IF(V2161&gt;0,Q2161/V2161,"")</f>
        <v>6.1597508419203709E-2</v>
      </c>
      <c r="X2161" s="1" t="s">
        <v>232</v>
      </c>
      <c r="Y2161" s="1" t="s">
        <v>166</v>
      </c>
      <c r="Z2161" s="19">
        <f>IF(U2161="","",SUMIFS(Unit_Value_Review_QC!$K$10:$K$53,Unit_Value_Review_QC!$I$10:$I$53,"PARTNER|"&amp;F2161&amp;"|"&amp;I2161))</f>
        <v>23.211497613909994</v>
      </c>
      <c r="AA2161" s="20">
        <f>IFERROR(U2161/Z2161,"")</f>
        <v>1.1570855746423976</v>
      </c>
      <c r="AB2161" s="4" t="str">
        <f>IF(OR(N2161&lt;&gt;"REPORTED",U2161=""),"NOT_APPLICABLE",IF(OR(AA2161&lt;Unit_Value_Review_QC!$I$6,AA2161&gt;Unit_Value_Review_QC!$I$5),"REVIEW","WITHIN_BAND"))</f>
        <v>WITHIN_BAND</v>
      </c>
    </row>
    <row r="2162" spans="1:28">
      <c r="A2162" s="1" t="s">
        <v>2548</v>
      </c>
      <c r="B2162" s="6">
        <v>45108</v>
      </c>
      <c r="C2162" s="1">
        <v>202307</v>
      </c>
      <c r="D2162" s="1">
        <v>2023</v>
      </c>
      <c r="E2162" s="1">
        <v>7</v>
      </c>
      <c r="F2162" s="4" t="s">
        <v>256</v>
      </c>
      <c r="G2162" s="4" t="s">
        <v>258</v>
      </c>
      <c r="H2162" s="1">
        <v>52</v>
      </c>
      <c r="I2162" s="4" t="s">
        <v>296</v>
      </c>
      <c r="J2162" s="1" t="s">
        <v>297</v>
      </c>
      <c r="K2162" s="1" t="s">
        <v>383</v>
      </c>
      <c r="L2162" s="1">
        <v>3</v>
      </c>
      <c r="M2162" s="1">
        <v>1</v>
      </c>
      <c r="N2162" s="1" t="s">
        <v>384</v>
      </c>
      <c r="O2162" s="1" t="s">
        <v>385</v>
      </c>
      <c r="P2162" s="1">
        <v>0</v>
      </c>
      <c r="Q2162" s="8">
        <v>10383813</v>
      </c>
      <c r="R2162" s="8">
        <v>492039</v>
      </c>
      <c r="S2162" s="8">
        <v>2715678</v>
      </c>
      <c r="T2162" s="8" t="s">
        <v>386</v>
      </c>
      <c r="U2162" s="9">
        <f>IF(R2162&gt;0,Q2162/R2162,"")</f>
        <v>21.103638126246089</v>
      </c>
      <c r="V2162" s="10">
        <f>SUMIFS(fct_world_monthly!$J$2:$J$361,fct_world_monthly!$C$2:$C$361,C2162,fct_world_monthly!$F$2:$F$361,F2162)</f>
        <v>101585705</v>
      </c>
      <c r="W2162" s="11">
        <f>IF(V2162&gt;0,Q2162/V2162,"")</f>
        <v>0.10221726570682362</v>
      </c>
      <c r="X2162" s="1" t="s">
        <v>232</v>
      </c>
      <c r="Y2162" s="1" t="s">
        <v>166</v>
      </c>
      <c r="Z2162" s="19">
        <f>IF(U2162="","",SUMIFS(Unit_Value_Review_QC!$K$10:$K$53,Unit_Value_Review_QC!$I$10:$I$53,"PARTNER|"&amp;F2162&amp;"|"&amp;I2162))</f>
        <v>20.461444760337919</v>
      </c>
      <c r="AA2162" s="20">
        <f>IFERROR(U2162/Z2162,"")</f>
        <v>1.0313855337895292</v>
      </c>
      <c r="AB2162" s="4" t="str">
        <f>IF(OR(N2162&lt;&gt;"REPORTED",U2162=""),"NOT_APPLICABLE",IF(OR(AA2162&lt;Unit_Value_Review_QC!$I$6,AA2162&gt;Unit_Value_Review_QC!$I$5),"REVIEW","WITHIN_BAND"))</f>
        <v>WITHIN_BAND</v>
      </c>
    </row>
    <row r="2163" spans="1:28">
      <c r="A2163" s="1" t="s">
        <v>2549</v>
      </c>
      <c r="B2163" s="6">
        <v>45108</v>
      </c>
      <c r="C2163" s="1">
        <v>202307</v>
      </c>
      <c r="D2163" s="1">
        <v>2023</v>
      </c>
      <c r="E2163" s="1">
        <v>7</v>
      </c>
      <c r="F2163" s="4" t="s">
        <v>256</v>
      </c>
      <c r="G2163" s="4" t="s">
        <v>258</v>
      </c>
      <c r="H2163" s="1">
        <v>204</v>
      </c>
      <c r="I2163" s="4" t="s">
        <v>301</v>
      </c>
      <c r="J2163" s="1" t="s">
        <v>302</v>
      </c>
      <c r="K2163" s="1" t="s">
        <v>383</v>
      </c>
      <c r="L2163" s="1">
        <v>3</v>
      </c>
      <c r="M2163" s="1">
        <v>1</v>
      </c>
      <c r="N2163" s="1" t="s">
        <v>384</v>
      </c>
      <c r="O2163" s="1" t="s">
        <v>385</v>
      </c>
      <c r="P2163" s="1">
        <v>0</v>
      </c>
      <c r="Q2163" s="8">
        <v>319620</v>
      </c>
      <c r="R2163" s="8">
        <v>28383</v>
      </c>
      <c r="S2163" s="8">
        <v>182829</v>
      </c>
      <c r="T2163" s="8" t="s">
        <v>386</v>
      </c>
      <c r="U2163" s="9">
        <f>IF(R2163&gt;0,Q2163/R2163,"")</f>
        <v>11.260966071239826</v>
      </c>
      <c r="V2163" s="10">
        <f>SUMIFS(fct_world_monthly!$J$2:$J$361,fct_world_monthly!$C$2:$C$361,C2163,fct_world_monthly!$F$2:$F$361,F2163)</f>
        <v>101585705</v>
      </c>
      <c r="W2163" s="11">
        <f>IF(V2163&gt;0,Q2163/V2163,"")</f>
        <v>3.1463088236676606E-3</v>
      </c>
      <c r="X2163" s="1" t="s">
        <v>232</v>
      </c>
      <c r="Y2163" s="1" t="s">
        <v>166</v>
      </c>
      <c r="Z2163" s="19">
        <f>IF(U2163="","",SUMIFS(Unit_Value_Review_QC!$K$10:$K$53,Unit_Value_Review_QC!$I$10:$I$53,"PARTNER|"&amp;F2163&amp;"|"&amp;I2163))</f>
        <v>7.8392981154747989</v>
      </c>
      <c r="AA2163" s="20">
        <f>IFERROR(U2163/Z2163,"")</f>
        <v>1.4364763152724915</v>
      </c>
      <c r="AB2163" s="4" t="str">
        <f>IF(OR(N2163&lt;&gt;"REPORTED",U2163=""),"NOT_APPLICABLE",IF(OR(AA2163&lt;Unit_Value_Review_QC!$I$6,AA2163&gt;Unit_Value_Review_QC!$I$5),"REVIEW","WITHIN_BAND"))</f>
        <v>WITHIN_BAND</v>
      </c>
    </row>
    <row r="2164" spans="1:28">
      <c r="A2164" s="1" t="s">
        <v>2550</v>
      </c>
      <c r="B2164" s="6">
        <v>45108</v>
      </c>
      <c r="C2164" s="1">
        <v>202307</v>
      </c>
      <c r="D2164" s="1">
        <v>2023</v>
      </c>
      <c r="E2164" s="1">
        <v>7</v>
      </c>
      <c r="F2164" s="4" t="s">
        <v>256</v>
      </c>
      <c r="G2164" s="4" t="s">
        <v>258</v>
      </c>
      <c r="H2164" s="1">
        <v>662</v>
      </c>
      <c r="I2164" s="4" t="s">
        <v>304</v>
      </c>
      <c r="J2164" s="1" t="s">
        <v>305</v>
      </c>
      <c r="K2164" s="1" t="s">
        <v>383</v>
      </c>
      <c r="L2164" s="1">
        <v>3</v>
      </c>
      <c r="M2164" s="1">
        <v>1</v>
      </c>
      <c r="N2164" s="1" t="s">
        <v>384</v>
      </c>
      <c r="O2164" s="1" t="s">
        <v>385</v>
      </c>
      <c r="P2164" s="1">
        <v>0</v>
      </c>
      <c r="Q2164" s="8">
        <v>3438677</v>
      </c>
      <c r="R2164" s="8">
        <v>376650</v>
      </c>
      <c r="S2164" s="8">
        <v>1719688</v>
      </c>
      <c r="T2164" s="8" t="s">
        <v>386</v>
      </c>
      <c r="U2164" s="9">
        <f>IF(R2164&gt;0,Q2164/R2164,"")</f>
        <v>9.1296349395990966</v>
      </c>
      <c r="V2164" s="10">
        <f>SUMIFS(fct_world_monthly!$J$2:$J$361,fct_world_monthly!$C$2:$C$361,C2164,fct_world_monthly!$F$2:$F$361,F2164)</f>
        <v>101585705</v>
      </c>
      <c r="W2164" s="11">
        <f>IF(V2164&gt;0,Q2164/V2164,"")</f>
        <v>3.38500087192386E-2</v>
      </c>
      <c r="X2164" s="1" t="s">
        <v>232</v>
      </c>
      <c r="Y2164" s="1" t="s">
        <v>166</v>
      </c>
      <c r="Z2164" s="19">
        <f>IF(U2164="","",SUMIFS(Unit_Value_Review_QC!$K$10:$K$53,Unit_Value_Review_QC!$I$10:$I$53,"PARTNER|"&amp;F2164&amp;"|"&amp;I2164))</f>
        <v>10.235891461787936</v>
      </c>
      <c r="AA2164" s="20">
        <f>IFERROR(U2164/Z2164,"")</f>
        <v>0.89192377368217945</v>
      </c>
      <c r="AB2164" s="4" t="str">
        <f>IF(OR(N2164&lt;&gt;"REPORTED",U2164=""),"NOT_APPLICABLE",IF(OR(AA2164&lt;Unit_Value_Review_QC!$I$6,AA2164&gt;Unit_Value_Review_QC!$I$5),"REVIEW","WITHIN_BAND"))</f>
        <v>WITHIN_BAND</v>
      </c>
    </row>
    <row r="2165" spans="1:28">
      <c r="A2165" s="1" t="s">
        <v>2551</v>
      </c>
      <c r="B2165" s="6">
        <v>45108</v>
      </c>
      <c r="C2165" s="1">
        <v>202307</v>
      </c>
      <c r="D2165" s="1">
        <v>2023</v>
      </c>
      <c r="E2165" s="1">
        <v>7</v>
      </c>
      <c r="F2165" s="4" t="s">
        <v>256</v>
      </c>
      <c r="G2165" s="4" t="s">
        <v>258</v>
      </c>
      <c r="H2165" s="1">
        <v>664</v>
      </c>
      <c r="I2165" s="4" t="s">
        <v>307</v>
      </c>
      <c r="J2165" s="1" t="s">
        <v>308</v>
      </c>
      <c r="K2165" s="1" t="s">
        <v>383</v>
      </c>
      <c r="L2165" s="1">
        <v>3</v>
      </c>
      <c r="M2165" s="1">
        <v>1</v>
      </c>
      <c r="N2165" s="1" t="s">
        <v>384</v>
      </c>
      <c r="O2165" s="1" t="s">
        <v>385</v>
      </c>
      <c r="P2165" s="1">
        <v>0</v>
      </c>
      <c r="Q2165" s="8">
        <v>5548124</v>
      </c>
      <c r="R2165" s="8">
        <v>383392</v>
      </c>
      <c r="S2165" s="8">
        <v>2423439</v>
      </c>
      <c r="T2165" s="8" t="s">
        <v>386</v>
      </c>
      <c r="U2165" s="9">
        <f>IF(R2165&gt;0,Q2165/R2165,"")</f>
        <v>14.471152241048326</v>
      </c>
      <c r="V2165" s="10">
        <f>SUMIFS(fct_world_monthly!$J$2:$J$361,fct_world_monthly!$C$2:$C$361,C2165,fct_world_monthly!$F$2:$F$361,F2165)</f>
        <v>101585705</v>
      </c>
      <c r="W2165" s="11">
        <f>IF(V2165&gt;0,Q2165/V2165,"")</f>
        <v>5.4615203979733171E-2</v>
      </c>
      <c r="X2165" s="1" t="s">
        <v>232</v>
      </c>
      <c r="Y2165" s="1" t="s">
        <v>166</v>
      </c>
      <c r="Z2165" s="19">
        <f>IF(U2165="","",SUMIFS(Unit_Value_Review_QC!$K$10:$K$53,Unit_Value_Review_QC!$I$10:$I$53,"PARTNER|"&amp;F2165&amp;"|"&amp;I2165))</f>
        <v>13.594059812928137</v>
      </c>
      <c r="AA2165" s="20">
        <f>IFERROR(U2165/Z2165,"")</f>
        <v>1.0645202713677973</v>
      </c>
      <c r="AB2165" s="4" t="str">
        <f>IF(OR(N2165&lt;&gt;"REPORTED",U2165=""),"NOT_APPLICABLE",IF(OR(AA2165&lt;Unit_Value_Review_QC!$I$6,AA2165&gt;Unit_Value_Review_QC!$I$5),"REVIEW","WITHIN_BAND"))</f>
        <v>WITHIN_BAND</v>
      </c>
    </row>
    <row r="2166" spans="1:28">
      <c r="A2166" s="1" t="s">
        <v>2552</v>
      </c>
      <c r="B2166" s="6">
        <v>45108</v>
      </c>
      <c r="C2166" s="1">
        <v>202307</v>
      </c>
      <c r="D2166" s="1">
        <v>2023</v>
      </c>
      <c r="E2166" s="1">
        <v>7</v>
      </c>
      <c r="F2166" s="4" t="s">
        <v>256</v>
      </c>
      <c r="G2166" s="4" t="s">
        <v>258</v>
      </c>
      <c r="H2166" s="1">
        <v>666</v>
      </c>
      <c r="I2166" s="4" t="s">
        <v>310</v>
      </c>
      <c r="J2166" s="1" t="s">
        <v>311</v>
      </c>
      <c r="K2166" s="1" t="s">
        <v>383</v>
      </c>
      <c r="L2166" s="1">
        <v>3</v>
      </c>
      <c r="M2166" s="1">
        <v>1</v>
      </c>
      <c r="N2166" s="1" t="s">
        <v>384</v>
      </c>
      <c r="O2166" s="1" t="s">
        <v>385</v>
      </c>
      <c r="P2166" s="1">
        <v>0</v>
      </c>
      <c r="Q2166" s="8">
        <v>31278432</v>
      </c>
      <c r="R2166" s="8">
        <v>2811344</v>
      </c>
      <c r="S2166" s="8">
        <v>17774010</v>
      </c>
      <c r="T2166" s="8" t="s">
        <v>386</v>
      </c>
      <c r="U2166" s="9">
        <f>IF(R2166&gt;0,Q2166/R2166,"")</f>
        <v>11.125793214917847</v>
      </c>
      <c r="V2166" s="10">
        <f>SUMIFS(fct_world_monthly!$J$2:$J$361,fct_world_monthly!$C$2:$C$361,C2166,fct_world_monthly!$F$2:$F$361,F2166)</f>
        <v>101585705</v>
      </c>
      <c r="W2166" s="11">
        <f>IF(V2166&gt;0,Q2166/V2166,"")</f>
        <v>0.30790190411141016</v>
      </c>
      <c r="X2166" s="1" t="s">
        <v>232</v>
      </c>
      <c r="Y2166" s="1" t="s">
        <v>166</v>
      </c>
      <c r="Z2166" s="19">
        <f>IF(U2166="","",SUMIFS(Unit_Value_Review_QC!$K$10:$K$53,Unit_Value_Review_QC!$I$10:$I$53,"PARTNER|"&amp;F2166&amp;"|"&amp;I2166))</f>
        <v>10.323147527272614</v>
      </c>
      <c r="AA2166" s="20">
        <f>IFERROR(U2166/Z2166,"")</f>
        <v>1.0777520311053128</v>
      </c>
      <c r="AB2166" s="4" t="str">
        <f>IF(OR(N2166&lt;&gt;"REPORTED",U2166=""),"NOT_APPLICABLE",IF(OR(AA2166&lt;Unit_Value_Review_QC!$I$6,AA2166&gt;Unit_Value_Review_QC!$I$5),"REVIEW","WITHIN_BAND"))</f>
        <v>WITHIN_BAND</v>
      </c>
    </row>
    <row r="2167" spans="1:28">
      <c r="A2167" s="1" t="s">
        <v>2553</v>
      </c>
      <c r="B2167" s="6">
        <v>45108</v>
      </c>
      <c r="C2167" s="1">
        <v>202307</v>
      </c>
      <c r="D2167" s="1">
        <v>2023</v>
      </c>
      <c r="E2167" s="1">
        <v>7</v>
      </c>
      <c r="F2167" s="4" t="s">
        <v>256</v>
      </c>
      <c r="G2167" s="4" t="s">
        <v>258</v>
      </c>
      <c r="H2167" s="1">
        <v>669</v>
      </c>
      <c r="I2167" s="4" t="s">
        <v>313</v>
      </c>
      <c r="J2167" s="1" t="s">
        <v>314</v>
      </c>
      <c r="K2167" s="1" t="s">
        <v>383</v>
      </c>
      <c r="L2167" s="1">
        <v>3</v>
      </c>
      <c r="M2167" s="1">
        <v>1</v>
      </c>
      <c r="N2167" s="1" t="s">
        <v>384</v>
      </c>
      <c r="O2167" s="1" t="s">
        <v>385</v>
      </c>
      <c r="P2167" s="1">
        <v>0</v>
      </c>
      <c r="Q2167" s="8">
        <v>1512109</v>
      </c>
      <c r="R2167" s="8">
        <v>91640</v>
      </c>
      <c r="S2167" s="8">
        <v>680568</v>
      </c>
      <c r="T2167" s="8" t="s">
        <v>386</v>
      </c>
      <c r="U2167" s="9">
        <f>IF(R2167&gt;0,Q2167/R2167,"")</f>
        <v>16.500534701003929</v>
      </c>
      <c r="V2167" s="10">
        <f>SUMIFS(fct_world_monthly!$J$2:$J$361,fct_world_monthly!$C$2:$C$361,C2167,fct_world_monthly!$F$2:$F$361,F2167)</f>
        <v>101585705</v>
      </c>
      <c r="W2167" s="11">
        <f>IF(V2167&gt;0,Q2167/V2167,"")</f>
        <v>1.4885056908351426E-2</v>
      </c>
      <c r="X2167" s="1" t="s">
        <v>232</v>
      </c>
      <c r="Y2167" s="1" t="s">
        <v>166</v>
      </c>
      <c r="Z2167" s="19">
        <f>IF(U2167="","",SUMIFS(Unit_Value_Review_QC!$K$10:$K$53,Unit_Value_Review_QC!$I$10:$I$53,"PARTNER|"&amp;F2167&amp;"|"&amp;I2167))</f>
        <v>13.552232139720488</v>
      </c>
      <c r="AA2167" s="20">
        <f>IFERROR(U2167/Z2167,"")</f>
        <v>1.2175510669303109</v>
      </c>
      <c r="AB2167" s="4" t="str">
        <f>IF(OR(N2167&lt;&gt;"REPORTED",U2167=""),"NOT_APPLICABLE",IF(OR(AA2167&lt;Unit_Value_Review_QC!$I$6,AA2167&gt;Unit_Value_Review_QC!$I$5),"REVIEW","WITHIN_BAND"))</f>
        <v>WITHIN_BAND</v>
      </c>
    </row>
    <row r="2168" spans="1:28">
      <c r="A2168" s="1" t="s">
        <v>2554</v>
      </c>
      <c r="B2168" s="6">
        <v>45108</v>
      </c>
      <c r="C2168" s="1">
        <v>202307</v>
      </c>
      <c r="D2168" s="1">
        <v>2023</v>
      </c>
      <c r="E2168" s="1">
        <v>7</v>
      </c>
      <c r="F2168" s="4" t="s">
        <v>256</v>
      </c>
      <c r="G2168" s="4" t="s">
        <v>258</v>
      </c>
      <c r="H2168" s="1">
        <v>676</v>
      </c>
      <c r="I2168" s="4" t="s">
        <v>316</v>
      </c>
      <c r="J2168" s="1" t="s">
        <v>317</v>
      </c>
      <c r="K2168" s="1" t="s">
        <v>383</v>
      </c>
      <c r="L2168" s="1">
        <v>3</v>
      </c>
      <c r="M2168" s="1">
        <v>1</v>
      </c>
      <c r="N2168" s="1" t="s">
        <v>384</v>
      </c>
      <c r="O2168" s="1" t="s">
        <v>385</v>
      </c>
      <c r="P2168" s="1">
        <v>0</v>
      </c>
      <c r="Q2168" s="8">
        <v>39334</v>
      </c>
      <c r="R2168" s="8">
        <v>2208</v>
      </c>
      <c r="S2168" s="8">
        <v>17559</v>
      </c>
      <c r="T2168" s="8" t="s">
        <v>386</v>
      </c>
      <c r="U2168" s="9">
        <f>IF(R2168&gt;0,Q2168/R2168,"")</f>
        <v>17.814311594202898</v>
      </c>
      <c r="V2168" s="10">
        <f>SUMIFS(fct_world_monthly!$J$2:$J$361,fct_world_monthly!$C$2:$C$361,C2168,fct_world_monthly!$F$2:$F$361,F2168)</f>
        <v>101585705</v>
      </c>
      <c r="W2168" s="11">
        <f>IF(V2168&gt;0,Q2168/V2168,"")</f>
        <v>3.8720014789482435E-4</v>
      </c>
      <c r="X2168" s="1" t="s">
        <v>232</v>
      </c>
      <c r="Y2168" s="1" t="s">
        <v>166</v>
      </c>
      <c r="Z2168" s="19">
        <f>IF(U2168="","",SUMIFS(Unit_Value_Review_QC!$K$10:$K$53,Unit_Value_Review_QC!$I$10:$I$53,"PARTNER|"&amp;F2168&amp;"|"&amp;I2168))</f>
        <v>16.294942108470444</v>
      </c>
      <c r="AA2168" s="20">
        <f>IFERROR(U2168/Z2168,"")</f>
        <v>1.093241784820006</v>
      </c>
      <c r="AB2168" s="4" t="str">
        <f>IF(OR(N2168&lt;&gt;"REPORTED",U2168=""),"NOT_APPLICABLE",IF(OR(AA2168&lt;Unit_Value_Review_QC!$I$6,AA2168&gt;Unit_Value_Review_QC!$I$5),"REVIEW","WITHIN_BAND"))</f>
        <v>WITHIN_BAND</v>
      </c>
    </row>
    <row r="2169" spans="1:28">
      <c r="A2169" s="1" t="s">
        <v>2555</v>
      </c>
      <c r="B2169" s="6">
        <v>45108</v>
      </c>
      <c r="C2169" s="1">
        <v>202307</v>
      </c>
      <c r="D2169" s="1">
        <v>2023</v>
      </c>
      <c r="E2169" s="1">
        <v>7</v>
      </c>
      <c r="F2169" s="4" t="s">
        <v>256</v>
      </c>
      <c r="G2169" s="4" t="s">
        <v>258</v>
      </c>
      <c r="H2169" s="1">
        <v>690</v>
      </c>
      <c r="I2169" s="4" t="s">
        <v>319</v>
      </c>
      <c r="J2169" s="1" t="s">
        <v>320</v>
      </c>
      <c r="K2169" s="1" t="s">
        <v>383</v>
      </c>
      <c r="L2169" s="1">
        <v>3</v>
      </c>
      <c r="M2169" s="1">
        <v>1</v>
      </c>
      <c r="N2169" s="1" t="s">
        <v>384</v>
      </c>
      <c r="O2169" s="1" t="s">
        <v>385</v>
      </c>
      <c r="P2169" s="1">
        <v>0</v>
      </c>
      <c r="Q2169" s="8">
        <v>1593474</v>
      </c>
      <c r="R2169" s="8">
        <v>68278</v>
      </c>
      <c r="S2169" s="8">
        <v>307562</v>
      </c>
      <c r="T2169" s="8" t="s">
        <v>386</v>
      </c>
      <c r="U2169" s="9">
        <f>IF(R2169&gt;0,Q2169/R2169,"")</f>
        <v>23.338029819268286</v>
      </c>
      <c r="V2169" s="10">
        <f>SUMIFS(fct_world_monthly!$J$2:$J$361,fct_world_monthly!$C$2:$C$361,C2169,fct_world_monthly!$F$2:$F$361,F2169)</f>
        <v>101585705</v>
      </c>
      <c r="W2169" s="11">
        <f>IF(V2169&gt;0,Q2169/V2169,"")</f>
        <v>1.5686006215146119E-2</v>
      </c>
      <c r="X2169" s="1" t="s">
        <v>232</v>
      </c>
      <c r="Y2169" s="1" t="s">
        <v>166</v>
      </c>
      <c r="Z2169" s="19">
        <f>IF(U2169="","",SUMIFS(Unit_Value_Review_QC!$K$10:$K$53,Unit_Value_Review_QC!$I$10:$I$53,"PARTNER|"&amp;F2169&amp;"|"&amp;I2169))</f>
        <v>21.029827109089425</v>
      </c>
      <c r="AA2169" s="20">
        <f>IFERROR(U2169/Z2169,"")</f>
        <v>1.1097585205149509</v>
      </c>
      <c r="AB2169" s="4" t="str">
        <f>IF(OR(N2169&lt;&gt;"REPORTED",U2169=""),"NOT_APPLICABLE",IF(OR(AA2169&lt;Unit_Value_Review_QC!$I$6,AA2169&gt;Unit_Value_Review_QC!$I$5),"REVIEW","WITHIN_BAND"))</f>
        <v>WITHIN_BAND</v>
      </c>
    </row>
    <row r="2170" spans="1:28">
      <c r="A2170" s="1" t="s">
        <v>2556</v>
      </c>
      <c r="B2170" s="6">
        <v>45108</v>
      </c>
      <c r="C2170" s="1">
        <v>202307</v>
      </c>
      <c r="D2170" s="1">
        <v>2023</v>
      </c>
      <c r="E2170" s="1">
        <v>7</v>
      </c>
      <c r="F2170" s="4" t="s">
        <v>256</v>
      </c>
      <c r="G2170" s="4" t="s">
        <v>258</v>
      </c>
      <c r="H2170" s="1">
        <v>696</v>
      </c>
      <c r="I2170" s="4" t="s">
        <v>322</v>
      </c>
      <c r="J2170" s="1" t="s">
        <v>323</v>
      </c>
      <c r="K2170" s="1" t="s">
        <v>383</v>
      </c>
      <c r="L2170" s="1">
        <v>3</v>
      </c>
      <c r="M2170" s="1">
        <v>1</v>
      </c>
      <c r="N2170" s="1" t="s">
        <v>384</v>
      </c>
      <c r="O2170" s="1" t="s">
        <v>385</v>
      </c>
      <c r="P2170" s="1">
        <v>0</v>
      </c>
      <c r="Q2170" s="8">
        <v>476015</v>
      </c>
      <c r="R2170" s="8">
        <v>23705</v>
      </c>
      <c r="S2170" s="8">
        <v>130961</v>
      </c>
      <c r="T2170" s="8" t="s">
        <v>386</v>
      </c>
      <c r="U2170" s="9">
        <f>IF(R2170&gt;0,Q2170/R2170,"")</f>
        <v>20.080784644589748</v>
      </c>
      <c r="V2170" s="10">
        <f>SUMIFS(fct_world_monthly!$J$2:$J$361,fct_world_monthly!$C$2:$C$361,C2170,fct_world_monthly!$F$2:$F$361,F2170)</f>
        <v>101585705</v>
      </c>
      <c r="W2170" s="11">
        <f>IF(V2170&gt;0,Q2170/V2170,"")</f>
        <v>4.6858463009140901E-3</v>
      </c>
      <c r="X2170" s="1" t="s">
        <v>232</v>
      </c>
      <c r="Y2170" s="1" t="s">
        <v>166</v>
      </c>
      <c r="Z2170" s="19">
        <f>IF(U2170="","",SUMIFS(Unit_Value_Review_QC!$K$10:$K$53,Unit_Value_Review_QC!$I$10:$I$53,"PARTNER|"&amp;F2170&amp;"|"&amp;I2170))</f>
        <v>18.09118149032647</v>
      </c>
      <c r="AA2170" s="20">
        <f>IFERROR(U2170/Z2170,"")</f>
        <v>1.1099764078607657</v>
      </c>
      <c r="AB2170" s="4" t="str">
        <f>IF(OR(N2170&lt;&gt;"REPORTED",U2170=""),"NOT_APPLICABLE",IF(OR(AA2170&lt;Unit_Value_Review_QC!$I$6,AA2170&gt;Unit_Value_Review_QC!$I$5),"REVIEW","WITHIN_BAND"))</f>
        <v>WITHIN_BAND</v>
      </c>
    </row>
    <row r="2171" spans="1:28">
      <c r="A2171" s="1" t="s">
        <v>2557</v>
      </c>
      <c r="B2171" s="6">
        <v>45108</v>
      </c>
      <c r="C2171" s="1">
        <v>202307</v>
      </c>
      <c r="D2171" s="1">
        <v>2023</v>
      </c>
      <c r="E2171" s="1">
        <v>7</v>
      </c>
      <c r="F2171" s="4" t="s">
        <v>256</v>
      </c>
      <c r="G2171" s="4" t="s">
        <v>258</v>
      </c>
      <c r="H2171" s="1">
        <v>720</v>
      </c>
      <c r="I2171" s="4" t="s">
        <v>325</v>
      </c>
      <c r="J2171" s="1" t="s">
        <v>326</v>
      </c>
      <c r="K2171" s="1" t="s">
        <v>383</v>
      </c>
      <c r="L2171" s="1">
        <v>3</v>
      </c>
      <c r="M2171" s="1">
        <v>1</v>
      </c>
      <c r="N2171" s="1" t="s">
        <v>384</v>
      </c>
      <c r="O2171" s="1" t="s">
        <v>385</v>
      </c>
      <c r="P2171" s="1">
        <v>0</v>
      </c>
      <c r="Q2171" s="8">
        <v>3392685</v>
      </c>
      <c r="R2171" s="8">
        <v>186356</v>
      </c>
      <c r="S2171" s="8">
        <v>991203</v>
      </c>
      <c r="T2171" s="8" t="s">
        <v>386</v>
      </c>
      <c r="U2171" s="9">
        <f>IF(R2171&gt;0,Q2171/R2171,"")</f>
        <v>18.205397196763183</v>
      </c>
      <c r="V2171" s="10">
        <f>SUMIFS(fct_world_monthly!$J$2:$J$361,fct_world_monthly!$C$2:$C$361,C2171,fct_world_monthly!$F$2:$F$361,F2171)</f>
        <v>101585705</v>
      </c>
      <c r="W2171" s="11">
        <f>IF(V2171&gt;0,Q2171/V2171,"")</f>
        <v>3.3397267853779229E-2</v>
      </c>
      <c r="X2171" s="1" t="s">
        <v>232</v>
      </c>
      <c r="Y2171" s="1" t="s">
        <v>166</v>
      </c>
      <c r="Z2171" s="19">
        <f>IF(U2171="","",SUMIFS(Unit_Value_Review_QC!$K$10:$K$53,Unit_Value_Review_QC!$I$10:$I$53,"PARTNER|"&amp;F2171&amp;"|"&amp;I2171))</f>
        <v>18.213915185849537</v>
      </c>
      <c r="AA2171" s="20">
        <f>IFERROR(U2171/Z2171,"")</f>
        <v>0.99953233618365744</v>
      </c>
      <c r="AB2171" s="4" t="str">
        <f>IF(OR(N2171&lt;&gt;"REPORTED",U2171=""),"NOT_APPLICABLE",IF(OR(AA2171&lt;Unit_Value_Review_QC!$I$6,AA2171&gt;Unit_Value_Review_QC!$I$5),"REVIEW","WITHIN_BAND"))</f>
        <v>WITHIN_BAND</v>
      </c>
    </row>
    <row r="2172" spans="1:28">
      <c r="A2172" s="1" t="s">
        <v>2558</v>
      </c>
      <c r="B2172" s="6">
        <v>45108</v>
      </c>
      <c r="C2172" s="1">
        <v>202307</v>
      </c>
      <c r="D2172" s="1">
        <v>2023</v>
      </c>
      <c r="E2172" s="1">
        <v>7</v>
      </c>
      <c r="F2172" s="4" t="s">
        <v>265</v>
      </c>
      <c r="G2172" s="4" t="s">
        <v>266</v>
      </c>
      <c r="H2172" s="1">
        <v>52</v>
      </c>
      <c r="I2172" s="4" t="s">
        <v>296</v>
      </c>
      <c r="J2172" s="1" t="s">
        <v>297</v>
      </c>
      <c r="K2172" s="1" t="s">
        <v>383</v>
      </c>
      <c r="L2172" s="1">
        <v>3</v>
      </c>
      <c r="M2172" s="1">
        <v>1</v>
      </c>
      <c r="N2172" s="1" t="s">
        <v>384</v>
      </c>
      <c r="O2172" s="1" t="s">
        <v>385</v>
      </c>
      <c r="P2172" s="1">
        <v>0</v>
      </c>
      <c r="Q2172" s="8">
        <v>2651514</v>
      </c>
      <c r="R2172" s="8">
        <v>138256</v>
      </c>
      <c r="S2172" s="8">
        <v>383468</v>
      </c>
      <c r="T2172" s="8" t="s">
        <v>386</v>
      </c>
      <c r="U2172" s="9">
        <f>IF(R2172&gt;0,Q2172/R2172,"")</f>
        <v>19.178292443004281</v>
      </c>
      <c r="V2172" s="10">
        <f>SUMIFS(fct_world_monthly!$J$2:$J$361,fct_world_monthly!$C$2:$C$361,C2172,fct_world_monthly!$F$2:$F$361,F2172)</f>
        <v>46879470</v>
      </c>
      <c r="W2172" s="11">
        <f>IF(V2172&gt;0,Q2172/V2172,"")</f>
        <v>5.6560238415664682E-2</v>
      </c>
      <c r="X2172" s="1" t="s">
        <v>232</v>
      </c>
      <c r="Y2172" s="1" t="s">
        <v>166</v>
      </c>
      <c r="Z2172" s="19">
        <f>IF(U2172="","",SUMIFS(Unit_Value_Review_QC!$K$10:$K$53,Unit_Value_Review_QC!$I$10:$I$53,"PARTNER|"&amp;F2172&amp;"|"&amp;I2172))</f>
        <v>19.213268245879746</v>
      </c>
      <c r="AA2172" s="20">
        <f>IFERROR(U2172/Z2172,"")</f>
        <v>0.99817960159469665</v>
      </c>
      <c r="AB2172" s="4" t="str">
        <f>IF(OR(N2172&lt;&gt;"REPORTED",U2172=""),"NOT_APPLICABLE",IF(OR(AA2172&lt;Unit_Value_Review_QC!$I$6,AA2172&gt;Unit_Value_Review_QC!$I$5),"REVIEW","WITHIN_BAND"))</f>
        <v>WITHIN_BAND</v>
      </c>
    </row>
    <row r="2173" spans="1:28">
      <c r="A2173" s="1" t="s">
        <v>2559</v>
      </c>
      <c r="B2173" s="6">
        <v>45108</v>
      </c>
      <c r="C2173" s="1">
        <v>202307</v>
      </c>
      <c r="D2173" s="1">
        <v>2023</v>
      </c>
      <c r="E2173" s="1">
        <v>7</v>
      </c>
      <c r="F2173" s="4" t="s">
        <v>265</v>
      </c>
      <c r="G2173" s="4" t="s">
        <v>266</v>
      </c>
      <c r="H2173" s="1">
        <v>204</v>
      </c>
      <c r="I2173" s="4" t="s">
        <v>301</v>
      </c>
      <c r="J2173" s="1" t="s">
        <v>302</v>
      </c>
      <c r="K2173" s="1" t="s">
        <v>383</v>
      </c>
      <c r="L2173" s="1">
        <v>3</v>
      </c>
      <c r="M2173" s="1">
        <v>1</v>
      </c>
      <c r="N2173" s="1" t="s">
        <v>384</v>
      </c>
      <c r="O2173" s="1" t="s">
        <v>385</v>
      </c>
      <c r="P2173" s="1">
        <v>0</v>
      </c>
      <c r="Q2173" s="8">
        <v>15077</v>
      </c>
      <c r="R2173" s="8">
        <v>477</v>
      </c>
      <c r="S2173" s="8">
        <v>1518</v>
      </c>
      <c r="T2173" s="8" t="s">
        <v>386</v>
      </c>
      <c r="U2173" s="9">
        <f>IF(R2173&gt;0,Q2173/R2173,"")</f>
        <v>31.607966457023061</v>
      </c>
      <c r="V2173" s="10">
        <f>SUMIFS(fct_world_monthly!$J$2:$J$361,fct_world_monthly!$C$2:$C$361,C2173,fct_world_monthly!$F$2:$F$361,F2173)</f>
        <v>46879470</v>
      </c>
      <c r="W2173" s="11">
        <f>IF(V2173&gt;0,Q2173/V2173,"")</f>
        <v>3.2161199774656155E-4</v>
      </c>
      <c r="X2173" s="1" t="s">
        <v>232</v>
      </c>
      <c r="Y2173" s="1" t="s">
        <v>166</v>
      </c>
      <c r="Z2173" s="19">
        <f>IF(U2173="","",SUMIFS(Unit_Value_Review_QC!$K$10:$K$53,Unit_Value_Review_QC!$I$10:$I$53,"PARTNER|"&amp;F2173&amp;"|"&amp;I2173))</f>
        <v>16.024818561257973</v>
      </c>
      <c r="AA2173" s="20">
        <f>IFERROR(U2173/Z2173,"")</f>
        <v>1.9724383359596545</v>
      </c>
      <c r="AB2173" s="4" t="str">
        <f>IF(OR(N2173&lt;&gt;"REPORTED",U2173=""),"NOT_APPLICABLE",IF(OR(AA2173&lt;Unit_Value_Review_QC!$I$6,AA2173&gt;Unit_Value_Review_QC!$I$5),"REVIEW","WITHIN_BAND"))</f>
        <v>WITHIN_BAND</v>
      </c>
    </row>
    <row r="2174" spans="1:28">
      <c r="A2174" s="1" t="s">
        <v>2560</v>
      </c>
      <c r="B2174" s="6">
        <v>45108</v>
      </c>
      <c r="C2174" s="1">
        <v>202307</v>
      </c>
      <c r="D2174" s="1">
        <v>2023</v>
      </c>
      <c r="E2174" s="1">
        <v>7</v>
      </c>
      <c r="F2174" s="4" t="s">
        <v>265</v>
      </c>
      <c r="G2174" s="4" t="s">
        <v>266</v>
      </c>
      <c r="H2174" s="1">
        <v>662</v>
      </c>
      <c r="I2174" s="4" t="s">
        <v>304</v>
      </c>
      <c r="J2174" s="1" t="s">
        <v>305</v>
      </c>
      <c r="K2174" s="1" t="s">
        <v>383</v>
      </c>
      <c r="L2174" s="1">
        <v>3</v>
      </c>
      <c r="M2174" s="1">
        <v>1</v>
      </c>
      <c r="N2174" s="1" t="s">
        <v>384</v>
      </c>
      <c r="O2174" s="1" t="s">
        <v>385</v>
      </c>
      <c r="P2174" s="1">
        <v>0</v>
      </c>
      <c r="Q2174" s="8">
        <v>220730</v>
      </c>
      <c r="R2174" s="8">
        <v>16372</v>
      </c>
      <c r="S2174" s="8">
        <v>38312</v>
      </c>
      <c r="T2174" s="8" t="s">
        <v>386</v>
      </c>
      <c r="U2174" s="9">
        <f>IF(R2174&gt;0,Q2174/R2174,"")</f>
        <v>13.482164671390178</v>
      </c>
      <c r="V2174" s="10">
        <f>SUMIFS(fct_world_monthly!$J$2:$J$361,fct_world_monthly!$C$2:$C$361,C2174,fct_world_monthly!$F$2:$F$361,F2174)</f>
        <v>46879470</v>
      </c>
      <c r="W2174" s="11">
        <f>IF(V2174&gt;0,Q2174/V2174,"")</f>
        <v>4.7084576681434322E-3</v>
      </c>
      <c r="X2174" s="1" t="s">
        <v>232</v>
      </c>
      <c r="Y2174" s="1" t="s">
        <v>166</v>
      </c>
      <c r="Z2174" s="19">
        <f>IF(U2174="","",SUMIFS(Unit_Value_Review_QC!$K$10:$K$53,Unit_Value_Review_QC!$I$10:$I$53,"PARTNER|"&amp;F2174&amp;"|"&amp;I2174))</f>
        <v>13.24068828999865</v>
      </c>
      <c r="AA2174" s="20">
        <f>IFERROR(U2174/Z2174,"")</f>
        <v>1.0182374493004209</v>
      </c>
      <c r="AB2174" s="4" t="str">
        <f>IF(OR(N2174&lt;&gt;"REPORTED",U2174=""),"NOT_APPLICABLE",IF(OR(AA2174&lt;Unit_Value_Review_QC!$I$6,AA2174&gt;Unit_Value_Review_QC!$I$5),"REVIEW","WITHIN_BAND"))</f>
        <v>WITHIN_BAND</v>
      </c>
    </row>
    <row r="2175" spans="1:28">
      <c r="A2175" s="1" t="s">
        <v>2561</v>
      </c>
      <c r="B2175" s="6">
        <v>45108</v>
      </c>
      <c r="C2175" s="1">
        <v>202307</v>
      </c>
      <c r="D2175" s="1">
        <v>2023</v>
      </c>
      <c r="E2175" s="1">
        <v>7</v>
      </c>
      <c r="F2175" s="4" t="s">
        <v>265</v>
      </c>
      <c r="G2175" s="4" t="s">
        <v>266</v>
      </c>
      <c r="H2175" s="1">
        <v>664</v>
      </c>
      <c r="I2175" s="4" t="s">
        <v>307</v>
      </c>
      <c r="J2175" s="1" t="s">
        <v>308</v>
      </c>
      <c r="K2175" s="1" t="s">
        <v>383</v>
      </c>
      <c r="L2175" s="1">
        <v>3</v>
      </c>
      <c r="M2175" s="1">
        <v>1</v>
      </c>
      <c r="N2175" s="1" t="s">
        <v>384</v>
      </c>
      <c r="O2175" s="1" t="s">
        <v>385</v>
      </c>
      <c r="P2175" s="1">
        <v>0</v>
      </c>
      <c r="Q2175" s="8">
        <v>335266</v>
      </c>
      <c r="R2175" s="8">
        <v>24067</v>
      </c>
      <c r="S2175" s="8">
        <v>60417</v>
      </c>
      <c r="T2175" s="8" t="s">
        <v>386</v>
      </c>
      <c r="U2175" s="9">
        <f>IF(R2175&gt;0,Q2175/R2175,"")</f>
        <v>13.930527278015539</v>
      </c>
      <c r="V2175" s="10">
        <f>SUMIFS(fct_world_monthly!$J$2:$J$361,fct_world_monthly!$C$2:$C$361,C2175,fct_world_monthly!$F$2:$F$361,F2175)</f>
        <v>46879470</v>
      </c>
      <c r="W2175" s="11">
        <f>IF(V2175&gt;0,Q2175/V2175,"")</f>
        <v>7.1516593510976122E-3</v>
      </c>
      <c r="X2175" s="1" t="s">
        <v>232</v>
      </c>
      <c r="Y2175" s="1" t="s">
        <v>166</v>
      </c>
      <c r="Z2175" s="19">
        <f>IF(U2175="","",SUMIFS(Unit_Value_Review_QC!$K$10:$K$53,Unit_Value_Review_QC!$I$10:$I$53,"PARTNER|"&amp;F2175&amp;"|"&amp;I2175))</f>
        <v>13.033767004833301</v>
      </c>
      <c r="AA2175" s="20">
        <f>IFERROR(U2175/Z2175,"")</f>
        <v>1.0688028467019315</v>
      </c>
      <c r="AB2175" s="4" t="str">
        <f>IF(OR(N2175&lt;&gt;"REPORTED",U2175=""),"NOT_APPLICABLE",IF(OR(AA2175&lt;Unit_Value_Review_QC!$I$6,AA2175&gt;Unit_Value_Review_QC!$I$5),"REVIEW","WITHIN_BAND"))</f>
        <v>WITHIN_BAND</v>
      </c>
    </row>
    <row r="2176" spans="1:28">
      <c r="A2176" s="1" t="s">
        <v>2562</v>
      </c>
      <c r="B2176" s="6">
        <v>45108</v>
      </c>
      <c r="C2176" s="1">
        <v>202307</v>
      </c>
      <c r="D2176" s="1">
        <v>2023</v>
      </c>
      <c r="E2176" s="1">
        <v>7</v>
      </c>
      <c r="F2176" s="4" t="s">
        <v>265</v>
      </c>
      <c r="G2176" s="4" t="s">
        <v>266</v>
      </c>
      <c r="H2176" s="1">
        <v>666</v>
      </c>
      <c r="I2176" s="4" t="s">
        <v>310</v>
      </c>
      <c r="J2176" s="1" t="s">
        <v>311</v>
      </c>
      <c r="K2176" s="1" t="s">
        <v>383</v>
      </c>
      <c r="L2176" s="1">
        <v>3</v>
      </c>
      <c r="M2176" s="1">
        <v>1</v>
      </c>
      <c r="N2176" s="1" t="s">
        <v>384</v>
      </c>
      <c r="O2176" s="1" t="s">
        <v>385</v>
      </c>
      <c r="P2176" s="1">
        <v>0</v>
      </c>
      <c r="Q2176" s="8">
        <v>12532672</v>
      </c>
      <c r="R2176" s="8">
        <v>1059435</v>
      </c>
      <c r="S2176" s="8">
        <v>3306201</v>
      </c>
      <c r="T2176" s="8" t="s">
        <v>386</v>
      </c>
      <c r="U2176" s="9">
        <f>IF(R2176&gt;0,Q2176/R2176,"")</f>
        <v>11.829580861496931</v>
      </c>
      <c r="V2176" s="10">
        <f>SUMIFS(fct_world_monthly!$J$2:$J$361,fct_world_monthly!$C$2:$C$361,C2176,fct_world_monthly!$F$2:$F$361,F2176)</f>
        <v>46879470</v>
      </c>
      <c r="W2176" s="11">
        <f>IF(V2176&gt;0,Q2176/V2176,"")</f>
        <v>0.2673381759648733</v>
      </c>
      <c r="X2176" s="1" t="s">
        <v>232</v>
      </c>
      <c r="Y2176" s="1" t="s">
        <v>166</v>
      </c>
      <c r="Z2176" s="19">
        <f>IF(U2176="","",SUMIFS(Unit_Value_Review_QC!$K$10:$K$53,Unit_Value_Review_QC!$I$10:$I$53,"PARTNER|"&amp;F2176&amp;"|"&amp;I2176))</f>
        <v>12.503788450831344</v>
      </c>
      <c r="AA2176" s="20">
        <f>IFERROR(U2176/Z2176,"")</f>
        <v>0.9460797347951303</v>
      </c>
      <c r="AB2176" s="4" t="str">
        <f>IF(OR(N2176&lt;&gt;"REPORTED",U2176=""),"NOT_APPLICABLE",IF(OR(AA2176&lt;Unit_Value_Review_QC!$I$6,AA2176&gt;Unit_Value_Review_QC!$I$5),"REVIEW","WITHIN_BAND"))</f>
        <v>WITHIN_BAND</v>
      </c>
    </row>
    <row r="2177" spans="1:28">
      <c r="A2177" s="1" t="s">
        <v>2563</v>
      </c>
      <c r="B2177" s="6">
        <v>45108</v>
      </c>
      <c r="C2177" s="1">
        <v>202307</v>
      </c>
      <c r="D2177" s="1">
        <v>2023</v>
      </c>
      <c r="E2177" s="1">
        <v>7</v>
      </c>
      <c r="F2177" s="4" t="s">
        <v>265</v>
      </c>
      <c r="G2177" s="4" t="s">
        <v>266</v>
      </c>
      <c r="H2177" s="1">
        <v>669</v>
      </c>
      <c r="I2177" s="4" t="s">
        <v>313</v>
      </c>
      <c r="J2177" s="1" t="s">
        <v>314</v>
      </c>
      <c r="K2177" s="1" t="s">
        <v>383</v>
      </c>
      <c r="L2177" s="1">
        <v>3</v>
      </c>
      <c r="M2177" s="1">
        <v>1</v>
      </c>
      <c r="N2177" s="1" t="s">
        <v>384</v>
      </c>
      <c r="O2177" s="1" t="s">
        <v>385</v>
      </c>
      <c r="P2177" s="1">
        <v>0</v>
      </c>
      <c r="Q2177" s="8">
        <v>262760</v>
      </c>
      <c r="R2177" s="8">
        <v>10915</v>
      </c>
      <c r="S2177" s="8">
        <v>38087</v>
      </c>
      <c r="T2177" s="8" t="s">
        <v>386</v>
      </c>
      <c r="U2177" s="9">
        <f>IF(R2177&gt;0,Q2177/R2177,"")</f>
        <v>24.073293632615666</v>
      </c>
      <c r="V2177" s="10">
        <f>SUMIFS(fct_world_monthly!$J$2:$J$361,fct_world_monthly!$C$2:$C$361,C2177,fct_world_monthly!$F$2:$F$361,F2177)</f>
        <v>46879470</v>
      </c>
      <c r="W2177" s="11">
        <f>IF(V2177&gt;0,Q2177/V2177,"")</f>
        <v>5.6050121727058777E-3</v>
      </c>
      <c r="X2177" s="1" t="s">
        <v>232</v>
      </c>
      <c r="Y2177" s="1" t="s">
        <v>166</v>
      </c>
      <c r="Z2177" s="19">
        <f>IF(U2177="","",SUMIFS(Unit_Value_Review_QC!$K$10:$K$53,Unit_Value_Review_QC!$I$10:$I$53,"PARTNER|"&amp;F2177&amp;"|"&amp;I2177))</f>
        <v>16.58404384448577</v>
      </c>
      <c r="AA2177" s="20">
        <f>IFERROR(U2177/Z2177,"")</f>
        <v>1.4515937040663389</v>
      </c>
      <c r="AB2177" s="4" t="str">
        <f>IF(OR(N2177&lt;&gt;"REPORTED",U2177=""),"NOT_APPLICABLE",IF(OR(AA2177&lt;Unit_Value_Review_QC!$I$6,AA2177&gt;Unit_Value_Review_QC!$I$5),"REVIEW","WITHIN_BAND"))</f>
        <v>WITHIN_BAND</v>
      </c>
    </row>
    <row r="2178" spans="1:28">
      <c r="A2178" s="1" t="s">
        <v>2564</v>
      </c>
      <c r="B2178" s="6">
        <v>45108</v>
      </c>
      <c r="C2178" s="1">
        <v>202307</v>
      </c>
      <c r="D2178" s="1">
        <v>2023</v>
      </c>
      <c r="E2178" s="1">
        <v>7</v>
      </c>
      <c r="F2178" s="4" t="s">
        <v>265</v>
      </c>
      <c r="G2178" s="4" t="s">
        <v>266</v>
      </c>
      <c r="H2178" s="1">
        <v>676</v>
      </c>
      <c r="I2178" s="4" t="s">
        <v>316</v>
      </c>
      <c r="J2178" s="1" t="s">
        <v>317</v>
      </c>
      <c r="K2178" s="1" t="s">
        <v>383</v>
      </c>
      <c r="L2178" s="1">
        <v>3</v>
      </c>
      <c r="M2178" s="1">
        <v>1</v>
      </c>
      <c r="N2178" s="1" t="s">
        <v>384</v>
      </c>
      <c r="O2178" s="1" t="s">
        <v>385</v>
      </c>
      <c r="P2178" s="1">
        <v>0</v>
      </c>
      <c r="Q2178" s="8">
        <v>1448087</v>
      </c>
      <c r="R2178" s="8">
        <v>119049</v>
      </c>
      <c r="S2178" s="8">
        <v>369373</v>
      </c>
      <c r="T2178" s="8" t="s">
        <v>386</v>
      </c>
      <c r="U2178" s="9">
        <f>IF(R2178&gt;0,Q2178/R2178,"")</f>
        <v>12.16378970003948</v>
      </c>
      <c r="V2178" s="10">
        <f>SUMIFS(fct_world_monthly!$J$2:$J$361,fct_world_monthly!$C$2:$C$361,C2178,fct_world_monthly!$F$2:$F$361,F2178)</f>
        <v>46879470</v>
      </c>
      <c r="W2178" s="11">
        <f>IF(V2178&gt;0,Q2178/V2178,"")</f>
        <v>3.0889577036600457E-2</v>
      </c>
      <c r="X2178" s="1" t="s">
        <v>232</v>
      </c>
      <c r="Y2178" s="1" t="s">
        <v>166</v>
      </c>
      <c r="Z2178" s="19">
        <f>IF(U2178="","",SUMIFS(Unit_Value_Review_QC!$K$10:$K$53,Unit_Value_Review_QC!$I$10:$I$53,"PARTNER|"&amp;F2178&amp;"|"&amp;I2178))</f>
        <v>12.705450477595873</v>
      </c>
      <c r="AA2178" s="20">
        <f>IFERROR(U2178/Z2178,"")</f>
        <v>0.95736784158015265</v>
      </c>
      <c r="AB2178" s="4" t="str">
        <f>IF(OR(N2178&lt;&gt;"REPORTED",U2178=""),"NOT_APPLICABLE",IF(OR(AA2178&lt;Unit_Value_Review_QC!$I$6,AA2178&gt;Unit_Value_Review_QC!$I$5),"REVIEW","WITHIN_BAND"))</f>
        <v>WITHIN_BAND</v>
      </c>
    </row>
    <row r="2179" spans="1:28">
      <c r="A2179" s="1" t="s">
        <v>2565</v>
      </c>
      <c r="B2179" s="6">
        <v>45108</v>
      </c>
      <c r="C2179" s="1">
        <v>202307</v>
      </c>
      <c r="D2179" s="1">
        <v>2023</v>
      </c>
      <c r="E2179" s="1">
        <v>7</v>
      </c>
      <c r="F2179" s="4" t="s">
        <v>265</v>
      </c>
      <c r="G2179" s="4" t="s">
        <v>266</v>
      </c>
      <c r="H2179" s="1">
        <v>690</v>
      </c>
      <c r="I2179" s="4" t="s">
        <v>319</v>
      </c>
      <c r="J2179" s="1" t="s">
        <v>320</v>
      </c>
      <c r="K2179" s="1" t="s">
        <v>383</v>
      </c>
      <c r="L2179" s="1">
        <v>3</v>
      </c>
      <c r="M2179" s="1">
        <v>1</v>
      </c>
      <c r="N2179" s="1" t="s">
        <v>384</v>
      </c>
      <c r="O2179" s="1" t="s">
        <v>385</v>
      </c>
      <c r="P2179" s="1">
        <v>0</v>
      </c>
      <c r="Q2179" s="8">
        <v>265301</v>
      </c>
      <c r="R2179" s="8">
        <v>12390</v>
      </c>
      <c r="S2179" s="8">
        <v>49479</v>
      </c>
      <c r="T2179" s="8" t="s">
        <v>386</v>
      </c>
      <c r="U2179" s="9">
        <f>IF(R2179&gt;0,Q2179/R2179,"")</f>
        <v>21.412510088781275</v>
      </c>
      <c r="V2179" s="10">
        <f>SUMIFS(fct_world_monthly!$J$2:$J$361,fct_world_monthly!$C$2:$C$361,C2179,fct_world_monthly!$F$2:$F$361,F2179)</f>
        <v>46879470</v>
      </c>
      <c r="W2179" s="11">
        <f>IF(V2179&gt;0,Q2179/V2179,"")</f>
        <v>5.6592150039238929E-3</v>
      </c>
      <c r="X2179" s="1" t="s">
        <v>232</v>
      </c>
      <c r="Y2179" s="1" t="s">
        <v>166</v>
      </c>
      <c r="Z2179" s="19">
        <f>IF(U2179="","",SUMIFS(Unit_Value_Review_QC!$K$10:$K$53,Unit_Value_Review_QC!$I$10:$I$53,"PARTNER|"&amp;F2179&amp;"|"&amp;I2179))</f>
        <v>23.234221767733438</v>
      </c>
      <c r="AA2179" s="20">
        <f>IFERROR(U2179/Z2179,"")</f>
        <v>0.92159360028653647</v>
      </c>
      <c r="AB2179" s="4" t="str">
        <f>IF(OR(N2179&lt;&gt;"REPORTED",U2179=""),"NOT_APPLICABLE",IF(OR(AA2179&lt;Unit_Value_Review_QC!$I$6,AA2179&gt;Unit_Value_Review_QC!$I$5),"REVIEW","WITHIN_BAND"))</f>
        <v>WITHIN_BAND</v>
      </c>
    </row>
    <row r="2180" spans="1:28">
      <c r="A2180" s="1" t="s">
        <v>2566</v>
      </c>
      <c r="B2180" s="6">
        <v>45108</v>
      </c>
      <c r="C2180" s="1">
        <v>202307</v>
      </c>
      <c r="D2180" s="1">
        <v>2023</v>
      </c>
      <c r="E2180" s="1">
        <v>7</v>
      </c>
      <c r="F2180" s="4" t="s">
        <v>265</v>
      </c>
      <c r="G2180" s="4" t="s">
        <v>266</v>
      </c>
      <c r="H2180" s="1">
        <v>696</v>
      </c>
      <c r="I2180" s="4" t="s">
        <v>322</v>
      </c>
      <c r="J2180" s="1" t="s">
        <v>323</v>
      </c>
      <c r="K2180" s="1" t="s">
        <v>383</v>
      </c>
      <c r="L2180" s="1">
        <v>3</v>
      </c>
      <c r="M2180" s="1">
        <v>1</v>
      </c>
      <c r="N2180" s="1" t="s">
        <v>384</v>
      </c>
      <c r="O2180" s="1" t="s">
        <v>385</v>
      </c>
      <c r="P2180" s="1">
        <v>0</v>
      </c>
      <c r="Q2180" s="8">
        <v>3773394</v>
      </c>
      <c r="R2180" s="8">
        <v>299770</v>
      </c>
      <c r="S2180" s="8">
        <v>858493</v>
      </c>
      <c r="T2180" s="8" t="s">
        <v>386</v>
      </c>
      <c r="U2180" s="9">
        <f>IF(R2180&gt;0,Q2180/R2180,"")</f>
        <v>12.587630516729492</v>
      </c>
      <c r="V2180" s="10">
        <f>SUMIFS(fct_world_monthly!$J$2:$J$361,fct_world_monthly!$C$2:$C$361,C2180,fct_world_monthly!$F$2:$F$361,F2180)</f>
        <v>46879470</v>
      </c>
      <c r="W2180" s="11">
        <f>IF(V2180&gt;0,Q2180/V2180,"")</f>
        <v>8.0491396340444971E-2</v>
      </c>
      <c r="X2180" s="1" t="s">
        <v>232</v>
      </c>
      <c r="Y2180" s="1" t="s">
        <v>166</v>
      </c>
      <c r="Z2180" s="19">
        <f>IF(U2180="","",SUMIFS(Unit_Value_Review_QC!$K$10:$K$53,Unit_Value_Review_QC!$I$10:$I$53,"PARTNER|"&amp;F2180&amp;"|"&amp;I2180))</f>
        <v>12.339390026247985</v>
      </c>
      <c r="AA2180" s="20">
        <f>IFERROR(U2180/Z2180,"")</f>
        <v>1.0201177278579783</v>
      </c>
      <c r="AB2180" s="4" t="str">
        <f>IF(OR(N2180&lt;&gt;"REPORTED",U2180=""),"NOT_APPLICABLE",IF(OR(AA2180&lt;Unit_Value_Review_QC!$I$6,AA2180&gt;Unit_Value_Review_QC!$I$5),"REVIEW","WITHIN_BAND"))</f>
        <v>WITHIN_BAND</v>
      </c>
    </row>
    <row r="2181" spans="1:28">
      <c r="A2181" s="1" t="s">
        <v>2567</v>
      </c>
      <c r="B2181" s="6">
        <v>45108</v>
      </c>
      <c r="C2181" s="1">
        <v>202307</v>
      </c>
      <c r="D2181" s="1">
        <v>2023</v>
      </c>
      <c r="E2181" s="1">
        <v>7</v>
      </c>
      <c r="F2181" s="4" t="s">
        <v>265</v>
      </c>
      <c r="G2181" s="4" t="s">
        <v>266</v>
      </c>
      <c r="H2181" s="1">
        <v>720</v>
      </c>
      <c r="I2181" s="4" t="s">
        <v>325</v>
      </c>
      <c r="J2181" s="1" t="s">
        <v>326</v>
      </c>
      <c r="K2181" s="1" t="s">
        <v>383</v>
      </c>
      <c r="L2181" s="1">
        <v>3</v>
      </c>
      <c r="M2181" s="1">
        <v>1</v>
      </c>
      <c r="N2181" s="1" t="s">
        <v>384</v>
      </c>
      <c r="O2181" s="1" t="s">
        <v>385</v>
      </c>
      <c r="P2181" s="1">
        <v>0</v>
      </c>
      <c r="Q2181" s="8">
        <v>17398861</v>
      </c>
      <c r="R2181" s="8">
        <v>1374667</v>
      </c>
      <c r="S2181" s="8">
        <v>3562928</v>
      </c>
      <c r="T2181" s="8" t="s">
        <v>386</v>
      </c>
      <c r="U2181" s="9">
        <f>IF(R2181&gt;0,Q2181/R2181,"")</f>
        <v>12.656782333466941</v>
      </c>
      <c r="V2181" s="10">
        <f>SUMIFS(fct_world_monthly!$J$2:$J$361,fct_world_monthly!$C$2:$C$361,C2181,fct_world_monthly!$F$2:$F$361,F2181)</f>
        <v>46879470</v>
      </c>
      <c r="W2181" s="11">
        <f>IF(V2181&gt;0,Q2181/V2181,"")</f>
        <v>0.37114030939342957</v>
      </c>
      <c r="X2181" s="1" t="s">
        <v>232</v>
      </c>
      <c r="Y2181" s="1" t="s">
        <v>166</v>
      </c>
      <c r="Z2181" s="19">
        <f>IF(U2181="","",SUMIFS(Unit_Value_Review_QC!$K$10:$K$53,Unit_Value_Review_QC!$I$10:$I$53,"PARTNER|"&amp;F2181&amp;"|"&amp;I2181))</f>
        <v>15.158852636173485</v>
      </c>
      <c r="AA2181" s="20">
        <f>IFERROR(U2181/Z2181,"")</f>
        <v>0.83494329269117196</v>
      </c>
      <c r="AB2181" s="4" t="str">
        <f>IF(OR(N2181&lt;&gt;"REPORTED",U2181=""),"NOT_APPLICABLE",IF(OR(AA2181&lt;Unit_Value_Review_QC!$I$6,AA2181&gt;Unit_Value_Review_QC!$I$5),"REVIEW","WITHIN_BAND"))</f>
        <v>WITHIN_BAND</v>
      </c>
    </row>
    <row r="2182" spans="1:28">
      <c r="A2182" s="1" t="s">
        <v>2568</v>
      </c>
      <c r="B2182" s="6">
        <v>45108</v>
      </c>
      <c r="C2182" s="1">
        <v>202307</v>
      </c>
      <c r="D2182" s="1">
        <v>2023</v>
      </c>
      <c r="E2182" s="1">
        <v>7</v>
      </c>
      <c r="F2182" s="4" t="s">
        <v>271</v>
      </c>
      <c r="G2182" s="4" t="s">
        <v>273</v>
      </c>
      <c r="H2182" s="1">
        <v>52</v>
      </c>
      <c r="I2182" s="4" t="s">
        <v>296</v>
      </c>
      <c r="J2182" s="1" t="s">
        <v>297</v>
      </c>
      <c r="K2182" s="1" t="s">
        <v>383</v>
      </c>
      <c r="L2182" s="1">
        <v>3</v>
      </c>
      <c r="M2182" s="1">
        <v>1</v>
      </c>
      <c r="N2182" s="1" t="s">
        <v>384</v>
      </c>
      <c r="O2182" s="1" t="s">
        <v>385</v>
      </c>
      <c r="P2182" s="1">
        <v>0</v>
      </c>
      <c r="Q2182" s="8">
        <v>1550901</v>
      </c>
      <c r="R2182" s="8">
        <v>50661</v>
      </c>
      <c r="S2182" s="8">
        <v>149447</v>
      </c>
      <c r="T2182" s="8" t="s">
        <v>386</v>
      </c>
      <c r="U2182" s="9">
        <f>IF(R2182&gt;0,Q2182/R2182,"")</f>
        <v>30.61331201515959</v>
      </c>
      <c r="V2182" s="10">
        <f>SUMIFS(fct_world_monthly!$J$2:$J$361,fct_world_monthly!$C$2:$C$361,C2182,fct_world_monthly!$F$2:$F$361,F2182)</f>
        <v>27802644</v>
      </c>
      <c r="W2182" s="11">
        <f>IF(V2182&gt;0,Q2182/V2182,"")</f>
        <v>5.578250039816357E-2</v>
      </c>
      <c r="X2182" s="1" t="s">
        <v>232</v>
      </c>
      <c r="Y2182" s="1" t="s">
        <v>166</v>
      </c>
      <c r="Z2182" s="19">
        <f>IF(U2182="","",SUMIFS(Unit_Value_Review_QC!$K$10:$K$53,Unit_Value_Review_QC!$I$10:$I$53,"PARTNER|"&amp;F2182&amp;"|"&amp;I2182))</f>
        <v>31.867133143721738</v>
      </c>
      <c r="AA2182" s="20">
        <f>IFERROR(U2182/Z2182,"")</f>
        <v>0.96065472463721868</v>
      </c>
      <c r="AB2182" s="4" t="str">
        <f>IF(OR(N2182&lt;&gt;"REPORTED",U2182=""),"NOT_APPLICABLE",IF(OR(AA2182&lt;Unit_Value_Review_QC!$I$6,AA2182&gt;Unit_Value_Review_QC!$I$5),"REVIEW","WITHIN_BAND"))</f>
        <v>WITHIN_BAND</v>
      </c>
    </row>
    <row r="2183" spans="1:28">
      <c r="A2183" s="1" t="s">
        <v>2569</v>
      </c>
      <c r="B2183" s="6">
        <v>45108</v>
      </c>
      <c r="C2183" s="1">
        <v>202307</v>
      </c>
      <c r="D2183" s="1">
        <v>2023</v>
      </c>
      <c r="E2183" s="1">
        <v>7</v>
      </c>
      <c r="F2183" s="4" t="s">
        <v>271</v>
      </c>
      <c r="G2183" s="4" t="s">
        <v>273</v>
      </c>
      <c r="H2183" s="1">
        <v>204</v>
      </c>
      <c r="I2183" s="4" t="s">
        <v>301</v>
      </c>
      <c r="J2183" s="1" t="s">
        <v>302</v>
      </c>
      <c r="K2183" s="1" t="s">
        <v>383</v>
      </c>
      <c r="L2183" s="1">
        <v>3</v>
      </c>
      <c r="M2183" s="1">
        <v>1</v>
      </c>
      <c r="N2183" s="1" t="s">
        <v>384</v>
      </c>
      <c r="O2183" s="1" t="s">
        <v>385</v>
      </c>
      <c r="P2183" s="1">
        <v>0</v>
      </c>
      <c r="Q2183" s="8">
        <v>1000826</v>
      </c>
      <c r="R2183" s="8">
        <v>48392</v>
      </c>
      <c r="S2183" s="8">
        <v>157518</v>
      </c>
      <c r="T2183" s="8" t="s">
        <v>386</v>
      </c>
      <c r="U2183" s="9">
        <f>IF(R2183&gt;0,Q2183/R2183,"")</f>
        <v>20.681641593651843</v>
      </c>
      <c r="V2183" s="10">
        <f>SUMIFS(fct_world_monthly!$J$2:$J$361,fct_world_monthly!$C$2:$C$361,C2183,fct_world_monthly!$F$2:$F$361,F2183)</f>
        <v>27802644</v>
      </c>
      <c r="W2183" s="11">
        <f>IF(V2183&gt;0,Q2183/V2183,"")</f>
        <v>3.5997511603572667E-2</v>
      </c>
      <c r="X2183" s="1" t="s">
        <v>232</v>
      </c>
      <c r="Y2183" s="1" t="s">
        <v>166</v>
      </c>
      <c r="Z2183" s="19">
        <f>IF(U2183="","",SUMIFS(Unit_Value_Review_QC!$K$10:$K$53,Unit_Value_Review_QC!$I$10:$I$53,"PARTNER|"&amp;F2183&amp;"|"&amp;I2183))</f>
        <v>19.682231685892088</v>
      </c>
      <c r="AA2183" s="20">
        <f>IFERROR(U2183/Z2183,"")</f>
        <v>1.0507772656937129</v>
      </c>
      <c r="AB2183" s="4" t="str">
        <f>IF(OR(N2183&lt;&gt;"REPORTED",U2183=""),"NOT_APPLICABLE",IF(OR(AA2183&lt;Unit_Value_Review_QC!$I$6,AA2183&gt;Unit_Value_Review_QC!$I$5),"REVIEW","WITHIN_BAND"))</f>
        <v>WITHIN_BAND</v>
      </c>
    </row>
    <row r="2184" spans="1:28">
      <c r="A2184" s="1" t="s">
        <v>2570</v>
      </c>
      <c r="B2184" s="6">
        <v>45108</v>
      </c>
      <c r="C2184" s="1">
        <v>202307</v>
      </c>
      <c r="D2184" s="1">
        <v>2023</v>
      </c>
      <c r="E2184" s="1">
        <v>7</v>
      </c>
      <c r="F2184" s="4" t="s">
        <v>271</v>
      </c>
      <c r="G2184" s="4" t="s">
        <v>273</v>
      </c>
      <c r="H2184" s="1">
        <v>662</v>
      </c>
      <c r="I2184" s="4" t="s">
        <v>304</v>
      </c>
      <c r="J2184" s="1" t="s">
        <v>305</v>
      </c>
      <c r="K2184" s="1" t="s">
        <v>383</v>
      </c>
      <c r="L2184" s="1">
        <v>3</v>
      </c>
      <c r="M2184" s="1">
        <v>1</v>
      </c>
      <c r="N2184" s="1" t="s">
        <v>384</v>
      </c>
      <c r="O2184" s="1" t="s">
        <v>385</v>
      </c>
      <c r="P2184" s="1">
        <v>0</v>
      </c>
      <c r="Q2184" s="8">
        <v>92497</v>
      </c>
      <c r="R2184" s="8">
        <v>7689</v>
      </c>
      <c r="S2184" s="8">
        <v>20836</v>
      </c>
      <c r="T2184" s="8" t="s">
        <v>386</v>
      </c>
      <c r="U2184" s="9">
        <f>IF(R2184&gt;0,Q2184/R2184,"")</f>
        <v>12.029782806606841</v>
      </c>
      <c r="V2184" s="10">
        <f>SUMIFS(fct_world_monthly!$J$2:$J$361,fct_world_monthly!$C$2:$C$361,C2184,fct_world_monthly!$F$2:$F$361,F2184)</f>
        <v>27802644</v>
      </c>
      <c r="W2184" s="11">
        <f>IF(V2184&gt;0,Q2184/V2184,"")</f>
        <v>3.3269137999968638E-3</v>
      </c>
      <c r="X2184" s="1" t="s">
        <v>232</v>
      </c>
      <c r="Y2184" s="1" t="s">
        <v>166</v>
      </c>
      <c r="Z2184" s="19">
        <f>IF(U2184="","",SUMIFS(Unit_Value_Review_QC!$K$10:$K$53,Unit_Value_Review_QC!$I$10:$I$53,"PARTNER|"&amp;F2184&amp;"|"&amp;I2184))</f>
        <v>19.366411423422985</v>
      </c>
      <c r="AA2184" s="20">
        <f>IFERROR(U2184/Z2184,"")</f>
        <v>0.6211673677477102</v>
      </c>
      <c r="AB2184" s="4" t="str">
        <f>IF(OR(N2184&lt;&gt;"REPORTED",U2184=""),"NOT_APPLICABLE",IF(OR(AA2184&lt;Unit_Value_Review_QC!$I$6,AA2184&gt;Unit_Value_Review_QC!$I$5),"REVIEW","WITHIN_BAND"))</f>
        <v>WITHIN_BAND</v>
      </c>
    </row>
    <row r="2185" spans="1:28">
      <c r="A2185" s="1" t="s">
        <v>2571</v>
      </c>
      <c r="B2185" s="6">
        <v>45108</v>
      </c>
      <c r="C2185" s="1">
        <v>202307</v>
      </c>
      <c r="D2185" s="1">
        <v>2023</v>
      </c>
      <c r="E2185" s="1">
        <v>7</v>
      </c>
      <c r="F2185" s="4" t="s">
        <v>271</v>
      </c>
      <c r="G2185" s="4" t="s">
        <v>273</v>
      </c>
      <c r="H2185" s="1">
        <v>664</v>
      </c>
      <c r="I2185" s="4" t="s">
        <v>307</v>
      </c>
      <c r="J2185" s="1" t="s">
        <v>308</v>
      </c>
      <c r="K2185" s="1" t="s">
        <v>383</v>
      </c>
      <c r="L2185" s="1">
        <v>3</v>
      </c>
      <c r="M2185" s="1">
        <v>1</v>
      </c>
      <c r="N2185" s="1" t="s">
        <v>384</v>
      </c>
      <c r="O2185" s="1" t="s">
        <v>385</v>
      </c>
      <c r="P2185" s="1">
        <v>0</v>
      </c>
      <c r="Q2185" s="8">
        <v>3077821</v>
      </c>
      <c r="R2185" s="8">
        <v>108750</v>
      </c>
      <c r="S2185" s="8">
        <v>294829</v>
      </c>
      <c r="T2185" s="8" t="s">
        <v>386</v>
      </c>
      <c r="U2185" s="9">
        <f>IF(R2185&gt;0,Q2185/R2185,"")</f>
        <v>28.301802298850575</v>
      </c>
      <c r="V2185" s="10">
        <f>SUMIFS(fct_world_monthly!$J$2:$J$361,fct_world_monthly!$C$2:$C$361,C2185,fct_world_monthly!$F$2:$F$361,F2185)</f>
        <v>27802644</v>
      </c>
      <c r="W2185" s="11">
        <f>IF(V2185&gt;0,Q2185/V2185,"")</f>
        <v>0.11070245693179397</v>
      </c>
      <c r="X2185" s="1" t="s">
        <v>232</v>
      </c>
      <c r="Y2185" s="1" t="s">
        <v>166</v>
      </c>
      <c r="Z2185" s="19">
        <f>IF(U2185="","",SUMIFS(Unit_Value_Review_QC!$K$10:$K$53,Unit_Value_Review_QC!$I$10:$I$53,"PARTNER|"&amp;F2185&amp;"|"&amp;I2185))</f>
        <v>29.827360886039607</v>
      </c>
      <c r="AA2185" s="20">
        <f>IFERROR(U2185/Z2185,"")</f>
        <v>0.94885371880476843</v>
      </c>
      <c r="AB2185" s="4" t="str">
        <f>IF(OR(N2185&lt;&gt;"REPORTED",U2185=""),"NOT_APPLICABLE",IF(OR(AA2185&lt;Unit_Value_Review_QC!$I$6,AA2185&gt;Unit_Value_Review_QC!$I$5),"REVIEW","WITHIN_BAND"))</f>
        <v>WITHIN_BAND</v>
      </c>
    </row>
    <row r="2186" spans="1:28">
      <c r="A2186" s="1" t="s">
        <v>2572</v>
      </c>
      <c r="B2186" s="6">
        <v>45108</v>
      </c>
      <c r="C2186" s="1">
        <v>202307</v>
      </c>
      <c r="D2186" s="1">
        <v>2023</v>
      </c>
      <c r="E2186" s="1">
        <v>7</v>
      </c>
      <c r="F2186" s="4" t="s">
        <v>271</v>
      </c>
      <c r="G2186" s="4" t="s">
        <v>273</v>
      </c>
      <c r="H2186" s="1">
        <v>666</v>
      </c>
      <c r="I2186" s="4" t="s">
        <v>310</v>
      </c>
      <c r="J2186" s="1" t="s">
        <v>311</v>
      </c>
      <c r="K2186" s="1" t="s">
        <v>383</v>
      </c>
      <c r="L2186" s="1">
        <v>3</v>
      </c>
      <c r="M2186" s="1">
        <v>1</v>
      </c>
      <c r="N2186" s="1" t="s">
        <v>384</v>
      </c>
      <c r="O2186" s="1" t="s">
        <v>385</v>
      </c>
      <c r="P2186" s="1">
        <v>0</v>
      </c>
      <c r="Q2186" s="8">
        <v>537580</v>
      </c>
      <c r="R2186" s="8">
        <v>32032</v>
      </c>
      <c r="S2186" s="8">
        <v>104409</v>
      </c>
      <c r="T2186" s="8" t="s">
        <v>386</v>
      </c>
      <c r="U2186" s="9">
        <f>IF(R2186&gt;0,Q2186/R2186,"")</f>
        <v>16.782592407592407</v>
      </c>
      <c r="V2186" s="10">
        <f>SUMIFS(fct_world_monthly!$J$2:$J$361,fct_world_monthly!$C$2:$C$361,C2186,fct_world_monthly!$F$2:$F$361,F2186)</f>
        <v>27802644</v>
      </c>
      <c r="W2186" s="11">
        <f>IF(V2186&gt;0,Q2186/V2186,"")</f>
        <v>1.9335571106114943E-2</v>
      </c>
      <c r="X2186" s="1" t="s">
        <v>232</v>
      </c>
      <c r="Y2186" s="1" t="s">
        <v>166</v>
      </c>
      <c r="Z2186" s="19">
        <f>IF(U2186="","",SUMIFS(Unit_Value_Review_QC!$K$10:$K$53,Unit_Value_Review_QC!$I$10:$I$53,"PARTNER|"&amp;F2186&amp;"|"&amp;I2186))</f>
        <v>14.86106925541052</v>
      </c>
      <c r="AA2186" s="20">
        <f>IFERROR(U2186/Z2186,"")</f>
        <v>1.1292991183310925</v>
      </c>
      <c r="AB2186" s="4" t="str">
        <f>IF(OR(N2186&lt;&gt;"REPORTED",U2186=""),"NOT_APPLICABLE",IF(OR(AA2186&lt;Unit_Value_Review_QC!$I$6,AA2186&gt;Unit_Value_Review_QC!$I$5),"REVIEW","WITHIN_BAND"))</f>
        <v>WITHIN_BAND</v>
      </c>
    </row>
    <row r="2187" spans="1:28">
      <c r="A2187" s="1" t="s">
        <v>2573</v>
      </c>
      <c r="B2187" s="6">
        <v>45108</v>
      </c>
      <c r="C2187" s="1">
        <v>202307</v>
      </c>
      <c r="D2187" s="1">
        <v>2023</v>
      </c>
      <c r="E2187" s="1">
        <v>7</v>
      </c>
      <c r="F2187" s="4" t="s">
        <v>271</v>
      </c>
      <c r="G2187" s="4" t="s">
        <v>273</v>
      </c>
      <c r="H2187" s="1">
        <v>669</v>
      </c>
      <c r="I2187" s="4" t="s">
        <v>313</v>
      </c>
      <c r="J2187" s="1" t="s">
        <v>314</v>
      </c>
      <c r="K2187" s="1" t="s">
        <v>383</v>
      </c>
      <c r="L2187" s="1">
        <v>3</v>
      </c>
      <c r="M2187" s="1">
        <v>1</v>
      </c>
      <c r="N2187" s="1" t="s">
        <v>384</v>
      </c>
      <c r="O2187" s="1" t="s">
        <v>385</v>
      </c>
      <c r="P2187" s="1">
        <v>0</v>
      </c>
      <c r="Q2187" s="8">
        <v>552238</v>
      </c>
      <c r="R2187" s="8">
        <v>40628</v>
      </c>
      <c r="S2187" s="8">
        <v>178423</v>
      </c>
      <c r="T2187" s="8" t="s">
        <v>386</v>
      </c>
      <c r="U2187" s="9">
        <f>IF(R2187&gt;0,Q2187/R2187,"")</f>
        <v>13.592547011912966</v>
      </c>
      <c r="V2187" s="10">
        <f>SUMIFS(fct_world_monthly!$J$2:$J$361,fct_world_monthly!$C$2:$C$361,C2187,fct_world_monthly!$F$2:$F$361,F2187)</f>
        <v>27802644</v>
      </c>
      <c r="W2187" s="11">
        <f>IF(V2187&gt;0,Q2187/V2187,"")</f>
        <v>1.9862787150747244E-2</v>
      </c>
      <c r="X2187" s="1" t="s">
        <v>232</v>
      </c>
      <c r="Y2187" s="1" t="s">
        <v>166</v>
      </c>
      <c r="Z2187" s="19">
        <f>IF(U2187="","",SUMIFS(Unit_Value_Review_QC!$K$10:$K$53,Unit_Value_Review_QC!$I$10:$I$53,"PARTNER|"&amp;F2187&amp;"|"&amp;I2187))</f>
        <v>17.070169468034248</v>
      </c>
      <c r="AA2187" s="20">
        <f>IFERROR(U2187/Z2187,"")</f>
        <v>0.79627487221884308</v>
      </c>
      <c r="AB2187" s="4" t="str">
        <f>IF(OR(N2187&lt;&gt;"REPORTED",U2187=""),"NOT_APPLICABLE",IF(OR(AA2187&lt;Unit_Value_Review_QC!$I$6,AA2187&gt;Unit_Value_Review_QC!$I$5),"REVIEW","WITHIN_BAND"))</f>
        <v>WITHIN_BAND</v>
      </c>
    </row>
    <row r="2188" spans="1:28">
      <c r="A2188" s="1" t="s">
        <v>2574</v>
      </c>
      <c r="B2188" s="6">
        <v>45108</v>
      </c>
      <c r="C2188" s="1">
        <v>202307</v>
      </c>
      <c r="D2188" s="1">
        <v>2023</v>
      </c>
      <c r="E2188" s="1">
        <v>7</v>
      </c>
      <c r="F2188" s="4" t="s">
        <v>271</v>
      </c>
      <c r="G2188" s="4" t="s">
        <v>273</v>
      </c>
      <c r="H2188" s="1">
        <v>676</v>
      </c>
      <c r="I2188" s="4" t="s">
        <v>316</v>
      </c>
      <c r="J2188" s="1" t="s">
        <v>317</v>
      </c>
      <c r="K2188" s="1" t="s">
        <v>383</v>
      </c>
      <c r="L2188" s="1">
        <v>3</v>
      </c>
      <c r="M2188" s="1">
        <v>1</v>
      </c>
      <c r="N2188" s="1" t="s">
        <v>384</v>
      </c>
      <c r="O2188" s="1" t="s">
        <v>385</v>
      </c>
      <c r="P2188" s="1">
        <v>0</v>
      </c>
      <c r="Q2188" s="8">
        <v>488885</v>
      </c>
      <c r="R2188" s="8">
        <v>12763</v>
      </c>
      <c r="S2188" s="8">
        <v>37789</v>
      </c>
      <c r="T2188" s="8" t="s">
        <v>386</v>
      </c>
      <c r="U2188" s="9">
        <f>IF(R2188&gt;0,Q2188/R2188,"")</f>
        <v>38.304865627203633</v>
      </c>
      <c r="V2188" s="10">
        <f>SUMIFS(fct_world_monthly!$J$2:$J$361,fct_world_monthly!$C$2:$C$361,C2188,fct_world_monthly!$F$2:$F$361,F2188)</f>
        <v>27802644</v>
      </c>
      <c r="W2188" s="11">
        <f>IF(V2188&gt;0,Q2188/V2188,"")</f>
        <v>1.7584118978036765E-2</v>
      </c>
      <c r="X2188" s="1" t="s">
        <v>232</v>
      </c>
      <c r="Y2188" s="1" t="s">
        <v>166</v>
      </c>
      <c r="Z2188" s="19">
        <f>IF(U2188="","",SUMIFS(Unit_Value_Review_QC!$K$10:$K$53,Unit_Value_Review_QC!$I$10:$I$53,"PARTNER|"&amp;F2188&amp;"|"&amp;I2188))</f>
        <v>29.259592038236608</v>
      </c>
      <c r="AA2188" s="20">
        <f>IFERROR(U2188/Z2188,"")</f>
        <v>1.3091387459246393</v>
      </c>
      <c r="AB2188" s="4" t="str">
        <f>IF(OR(N2188&lt;&gt;"REPORTED",U2188=""),"NOT_APPLICABLE",IF(OR(AA2188&lt;Unit_Value_Review_QC!$I$6,AA2188&gt;Unit_Value_Review_QC!$I$5),"REVIEW","WITHIN_BAND"))</f>
        <v>WITHIN_BAND</v>
      </c>
    </row>
    <row r="2189" spans="1:28">
      <c r="A2189" s="1" t="s">
        <v>2575</v>
      </c>
      <c r="B2189" s="6">
        <v>45108</v>
      </c>
      <c r="C2189" s="1">
        <v>202307</v>
      </c>
      <c r="D2189" s="1">
        <v>2023</v>
      </c>
      <c r="E2189" s="1">
        <v>7</v>
      </c>
      <c r="F2189" s="4" t="s">
        <v>271</v>
      </c>
      <c r="G2189" s="4" t="s">
        <v>273</v>
      </c>
      <c r="H2189" s="1">
        <v>690</v>
      </c>
      <c r="I2189" s="4" t="s">
        <v>319</v>
      </c>
      <c r="J2189" s="1" t="s">
        <v>320</v>
      </c>
      <c r="K2189" s="1" t="s">
        <v>383</v>
      </c>
      <c r="L2189" s="1">
        <v>3</v>
      </c>
      <c r="M2189" s="1">
        <v>1</v>
      </c>
      <c r="N2189" s="1" t="s">
        <v>384</v>
      </c>
      <c r="O2189" s="1" t="s">
        <v>385</v>
      </c>
      <c r="P2189" s="1">
        <v>0</v>
      </c>
      <c r="Q2189" s="8">
        <v>560242</v>
      </c>
      <c r="R2189" s="8">
        <v>30412</v>
      </c>
      <c r="S2189" s="8">
        <v>101512</v>
      </c>
      <c r="T2189" s="8" t="s">
        <v>386</v>
      </c>
      <c r="U2189" s="9">
        <f>IF(R2189&gt;0,Q2189/R2189,"")</f>
        <v>18.421741417861369</v>
      </c>
      <c r="V2189" s="10">
        <f>SUMIFS(fct_world_monthly!$J$2:$J$361,fct_world_monthly!$C$2:$C$361,C2189,fct_world_monthly!$F$2:$F$361,F2189)</f>
        <v>27802644</v>
      </c>
      <c r="W2189" s="11">
        <f>IF(V2189&gt;0,Q2189/V2189,"")</f>
        <v>2.0150673439547691E-2</v>
      </c>
      <c r="X2189" s="1" t="s">
        <v>232</v>
      </c>
      <c r="Y2189" s="1" t="s">
        <v>166</v>
      </c>
      <c r="Z2189" s="19">
        <f>IF(U2189="","",SUMIFS(Unit_Value_Review_QC!$K$10:$K$53,Unit_Value_Review_QC!$I$10:$I$53,"PARTNER|"&amp;F2189&amp;"|"&amp;I2189))</f>
        <v>24.149636282520802</v>
      </c>
      <c r="AA2189" s="20">
        <f>IFERROR(U2189/Z2189,"")</f>
        <v>0.76281651625514502</v>
      </c>
      <c r="AB2189" s="4" t="str">
        <f>IF(OR(N2189&lt;&gt;"REPORTED",U2189=""),"NOT_APPLICABLE",IF(OR(AA2189&lt;Unit_Value_Review_QC!$I$6,AA2189&gt;Unit_Value_Review_QC!$I$5),"REVIEW","WITHIN_BAND"))</f>
        <v>WITHIN_BAND</v>
      </c>
    </row>
    <row r="2190" spans="1:28">
      <c r="A2190" s="1" t="s">
        <v>2576</v>
      </c>
      <c r="B2190" s="6">
        <v>45108</v>
      </c>
      <c r="C2190" s="1">
        <v>202307</v>
      </c>
      <c r="D2190" s="1">
        <v>2023</v>
      </c>
      <c r="E2190" s="1">
        <v>7</v>
      </c>
      <c r="F2190" s="4" t="s">
        <v>271</v>
      </c>
      <c r="G2190" s="4" t="s">
        <v>273</v>
      </c>
      <c r="H2190" s="1">
        <v>696</v>
      </c>
      <c r="I2190" s="4" t="s">
        <v>322</v>
      </c>
      <c r="J2190" s="1" t="s">
        <v>323</v>
      </c>
      <c r="K2190" s="1" t="s">
        <v>383</v>
      </c>
      <c r="L2190" s="1">
        <v>3</v>
      </c>
      <c r="M2190" s="1">
        <v>1</v>
      </c>
      <c r="N2190" s="1" t="s">
        <v>384</v>
      </c>
      <c r="O2190" s="1" t="s">
        <v>385</v>
      </c>
      <c r="P2190" s="1">
        <v>0</v>
      </c>
      <c r="Q2190" s="8">
        <v>153747</v>
      </c>
      <c r="R2190" s="8">
        <v>6390</v>
      </c>
      <c r="S2190" s="8">
        <v>18813</v>
      </c>
      <c r="T2190" s="8" t="s">
        <v>386</v>
      </c>
      <c r="U2190" s="9">
        <f>IF(R2190&gt;0,Q2190/R2190,"")</f>
        <v>24.060563380281689</v>
      </c>
      <c r="V2190" s="10">
        <f>SUMIFS(fct_world_monthly!$J$2:$J$361,fct_world_monthly!$C$2:$C$361,C2190,fct_world_monthly!$F$2:$F$361,F2190)</f>
        <v>27802644</v>
      </c>
      <c r="W2190" s="11">
        <f>IF(V2190&gt;0,Q2190/V2190,"")</f>
        <v>5.5299416846829388E-3</v>
      </c>
      <c r="X2190" s="1" t="s">
        <v>232</v>
      </c>
      <c r="Y2190" s="1" t="s">
        <v>166</v>
      </c>
      <c r="Z2190" s="19">
        <f>IF(U2190="","",SUMIFS(Unit_Value_Review_QC!$K$10:$K$53,Unit_Value_Review_QC!$I$10:$I$53,"PARTNER|"&amp;F2190&amp;"|"&amp;I2190))</f>
        <v>19.130986055641273</v>
      </c>
      <c r="AA2190" s="20">
        <f>IFERROR(U2190/Z2190,"")</f>
        <v>1.2576750257568037</v>
      </c>
      <c r="AB2190" s="4" t="str">
        <f>IF(OR(N2190&lt;&gt;"REPORTED",U2190=""),"NOT_APPLICABLE",IF(OR(AA2190&lt;Unit_Value_Review_QC!$I$6,AA2190&gt;Unit_Value_Review_QC!$I$5),"REVIEW","WITHIN_BAND"))</f>
        <v>WITHIN_BAND</v>
      </c>
    </row>
    <row r="2191" spans="1:28">
      <c r="A2191" s="1" t="s">
        <v>2577</v>
      </c>
      <c r="B2191" s="6">
        <v>45108</v>
      </c>
      <c r="C2191" s="1">
        <v>202307</v>
      </c>
      <c r="D2191" s="1">
        <v>2023</v>
      </c>
      <c r="E2191" s="1">
        <v>7</v>
      </c>
      <c r="F2191" s="4" t="s">
        <v>271</v>
      </c>
      <c r="G2191" s="4" t="s">
        <v>273</v>
      </c>
      <c r="H2191" s="1">
        <v>720</v>
      </c>
      <c r="I2191" s="4" t="s">
        <v>325</v>
      </c>
      <c r="J2191" s="1" t="s">
        <v>326</v>
      </c>
      <c r="K2191" s="1" t="s">
        <v>383</v>
      </c>
      <c r="L2191" s="1">
        <v>3</v>
      </c>
      <c r="M2191" s="1">
        <v>1</v>
      </c>
      <c r="N2191" s="1" t="s">
        <v>384</v>
      </c>
      <c r="O2191" s="1" t="s">
        <v>385</v>
      </c>
      <c r="P2191" s="1">
        <v>0</v>
      </c>
      <c r="Q2191" s="8">
        <v>6725245</v>
      </c>
      <c r="R2191" s="8">
        <v>253622</v>
      </c>
      <c r="S2191" s="8">
        <v>678447</v>
      </c>
      <c r="T2191" s="8" t="s">
        <v>386</v>
      </c>
      <c r="U2191" s="9">
        <f>IF(R2191&gt;0,Q2191/R2191,"")</f>
        <v>26.516804535884113</v>
      </c>
      <c r="V2191" s="10">
        <f>SUMIFS(fct_world_monthly!$J$2:$J$361,fct_world_monthly!$C$2:$C$361,C2191,fct_world_monthly!$F$2:$F$361,F2191)</f>
        <v>27802644</v>
      </c>
      <c r="W2191" s="11">
        <f>IF(V2191&gt;0,Q2191/V2191,"")</f>
        <v>0.24189228189952006</v>
      </c>
      <c r="X2191" s="1" t="s">
        <v>232</v>
      </c>
      <c r="Y2191" s="1" t="s">
        <v>166</v>
      </c>
      <c r="Z2191" s="19">
        <f>IF(U2191="","",SUMIFS(Unit_Value_Review_QC!$K$10:$K$53,Unit_Value_Review_QC!$I$10:$I$53,"PARTNER|"&amp;F2191&amp;"|"&amp;I2191))</f>
        <v>27.635683246354834</v>
      </c>
      <c r="AA2191" s="20">
        <f>IFERROR(U2191/Z2191,"")</f>
        <v>0.95951326042867779</v>
      </c>
      <c r="AB2191" s="4" t="str">
        <f>IF(OR(N2191&lt;&gt;"REPORTED",U2191=""),"NOT_APPLICABLE",IF(OR(AA2191&lt;Unit_Value_Review_QC!$I$6,AA2191&gt;Unit_Value_Review_QC!$I$5),"REVIEW","WITHIN_BAND"))</f>
        <v>WITHIN_BAND</v>
      </c>
    </row>
    <row r="2192" spans="1:28">
      <c r="A2192" s="1" t="s">
        <v>2578</v>
      </c>
      <c r="B2192" s="6">
        <v>45108</v>
      </c>
      <c r="C2192" s="1">
        <v>202307</v>
      </c>
      <c r="D2192" s="1">
        <v>2023</v>
      </c>
      <c r="E2192" s="1">
        <v>7</v>
      </c>
      <c r="F2192" s="4" t="s">
        <v>278</v>
      </c>
      <c r="G2192" s="4" t="s">
        <v>279</v>
      </c>
      <c r="H2192" s="1">
        <v>52</v>
      </c>
      <c r="I2192" s="4" t="s">
        <v>296</v>
      </c>
      <c r="J2192" s="1" t="s">
        <v>297</v>
      </c>
      <c r="K2192" s="1" t="s">
        <v>383</v>
      </c>
      <c r="L2192" s="1">
        <v>3</v>
      </c>
      <c r="M2192" s="1">
        <v>1</v>
      </c>
      <c r="N2192" s="1" t="s">
        <v>384</v>
      </c>
      <c r="O2192" s="1" t="s">
        <v>385</v>
      </c>
      <c r="P2192" s="1">
        <v>0</v>
      </c>
      <c r="Q2192" s="8">
        <v>1399775</v>
      </c>
      <c r="R2192" s="8">
        <v>37414</v>
      </c>
      <c r="S2192" s="8">
        <v>131169</v>
      </c>
      <c r="T2192" s="8" t="s">
        <v>386</v>
      </c>
      <c r="U2192" s="9">
        <f>IF(R2192&gt;0,Q2192/R2192,"")</f>
        <v>37.413134120917306</v>
      </c>
      <c r="V2192" s="10">
        <f>SUMIFS(fct_world_monthly!$J$2:$J$361,fct_world_monthly!$C$2:$C$361,C2192,fct_world_monthly!$F$2:$F$361,F2192)</f>
        <v>26682551</v>
      </c>
      <c r="W2192" s="11">
        <f>IF(V2192&gt;0,Q2192/V2192,"")</f>
        <v>5.246031385829638E-2</v>
      </c>
      <c r="X2192" s="1" t="s">
        <v>232</v>
      </c>
      <c r="Y2192" s="1" t="s">
        <v>166</v>
      </c>
      <c r="Z2192" s="19">
        <f>IF(U2192="","",SUMIFS(Unit_Value_Review_QC!$K$10:$K$53,Unit_Value_Review_QC!$I$10:$I$53,"PARTNER|"&amp;F2192&amp;"|"&amp;I2192))</f>
        <v>35.036766549381447</v>
      </c>
      <c r="AA2192" s="20">
        <f>IFERROR(U2192/Z2192,"")</f>
        <v>1.0678249680428291</v>
      </c>
      <c r="AB2192" s="4" t="str">
        <f>IF(OR(N2192&lt;&gt;"REPORTED",U2192=""),"NOT_APPLICABLE",IF(OR(AA2192&lt;Unit_Value_Review_QC!$I$6,AA2192&gt;Unit_Value_Review_QC!$I$5),"REVIEW","WITHIN_BAND"))</f>
        <v>WITHIN_BAND</v>
      </c>
    </row>
    <row r="2193" spans="1:28">
      <c r="A2193" s="1" t="s">
        <v>2579</v>
      </c>
      <c r="B2193" s="6">
        <v>45108</v>
      </c>
      <c r="C2193" s="1">
        <v>202307</v>
      </c>
      <c r="D2193" s="1">
        <v>2023</v>
      </c>
      <c r="E2193" s="1">
        <v>7</v>
      </c>
      <c r="F2193" s="4" t="s">
        <v>278</v>
      </c>
      <c r="G2193" s="4" t="s">
        <v>279</v>
      </c>
      <c r="H2193" s="1">
        <v>204</v>
      </c>
      <c r="I2193" s="4" t="s">
        <v>301</v>
      </c>
      <c r="J2193" s="1" t="s">
        <v>302</v>
      </c>
      <c r="K2193" s="1" t="s">
        <v>383</v>
      </c>
      <c r="L2193" s="1">
        <v>3</v>
      </c>
      <c r="M2193" s="1">
        <v>1</v>
      </c>
      <c r="N2193" s="1" t="s">
        <v>384</v>
      </c>
      <c r="O2193" s="1" t="s">
        <v>385</v>
      </c>
      <c r="P2193" s="1">
        <v>0</v>
      </c>
      <c r="Q2193" s="8">
        <v>254228</v>
      </c>
      <c r="R2193" s="8">
        <v>5476</v>
      </c>
      <c r="S2193" s="8">
        <v>22287</v>
      </c>
      <c r="T2193" s="8" t="s">
        <v>386</v>
      </c>
      <c r="U2193" s="9">
        <f>IF(R2193&gt;0,Q2193/R2193,"")</f>
        <v>46.425858290723156</v>
      </c>
      <c r="V2193" s="10">
        <f>SUMIFS(fct_world_monthly!$J$2:$J$361,fct_world_monthly!$C$2:$C$361,C2193,fct_world_monthly!$F$2:$F$361,F2193)</f>
        <v>26682551</v>
      </c>
      <c r="W2193" s="11">
        <f>IF(V2193&gt;0,Q2193/V2193,"")</f>
        <v>9.5278746023946519E-3</v>
      </c>
      <c r="X2193" s="1" t="s">
        <v>232</v>
      </c>
      <c r="Y2193" s="1" t="s">
        <v>166</v>
      </c>
      <c r="Z2193" s="19">
        <f>IF(U2193="","",SUMIFS(Unit_Value_Review_QC!$K$10:$K$53,Unit_Value_Review_QC!$I$10:$I$53,"PARTNER|"&amp;F2193&amp;"|"&amp;I2193))</f>
        <v>33.195880622110131</v>
      </c>
      <c r="AA2193" s="20">
        <f>IFERROR(U2193/Z2193,"")</f>
        <v>1.3985427535186759</v>
      </c>
      <c r="AB2193" s="4" t="str">
        <f>IF(OR(N2193&lt;&gt;"REPORTED",U2193=""),"NOT_APPLICABLE",IF(OR(AA2193&lt;Unit_Value_Review_QC!$I$6,AA2193&gt;Unit_Value_Review_QC!$I$5),"REVIEW","WITHIN_BAND"))</f>
        <v>WITHIN_BAND</v>
      </c>
    </row>
    <row r="2194" spans="1:28">
      <c r="A2194" s="1" t="s">
        <v>2580</v>
      </c>
      <c r="B2194" s="6">
        <v>45108</v>
      </c>
      <c r="C2194" s="1">
        <v>202307</v>
      </c>
      <c r="D2194" s="1">
        <v>2023</v>
      </c>
      <c r="E2194" s="1">
        <v>7</v>
      </c>
      <c r="F2194" s="4" t="s">
        <v>278</v>
      </c>
      <c r="G2194" s="4" t="s">
        <v>279</v>
      </c>
      <c r="H2194" s="1">
        <v>662</v>
      </c>
      <c r="I2194" s="4" t="s">
        <v>304</v>
      </c>
      <c r="J2194" s="1" t="s">
        <v>305</v>
      </c>
      <c r="K2194" s="1" t="s">
        <v>383</v>
      </c>
      <c r="L2194" s="1">
        <v>3</v>
      </c>
      <c r="M2194" s="1">
        <v>1</v>
      </c>
      <c r="N2194" s="1" t="s">
        <v>384</v>
      </c>
      <c r="O2194" s="1" t="s">
        <v>385</v>
      </c>
      <c r="P2194" s="1">
        <v>0</v>
      </c>
      <c r="Q2194" s="8">
        <v>109554</v>
      </c>
      <c r="R2194" s="8">
        <v>11879</v>
      </c>
      <c r="S2194" s="8">
        <v>23034</v>
      </c>
      <c r="T2194" s="8" t="s">
        <v>386</v>
      </c>
      <c r="U2194" s="9">
        <f>IF(R2194&gt;0,Q2194/R2194,"")</f>
        <v>9.2224934758818087</v>
      </c>
      <c r="V2194" s="10">
        <f>SUMIFS(fct_world_monthly!$J$2:$J$361,fct_world_monthly!$C$2:$C$361,C2194,fct_world_monthly!$F$2:$F$361,F2194)</f>
        <v>26682551</v>
      </c>
      <c r="W2194" s="11">
        <f>IF(V2194&gt;0,Q2194/V2194,"")</f>
        <v>4.1058293114477696E-3</v>
      </c>
      <c r="X2194" s="1" t="s">
        <v>232</v>
      </c>
      <c r="Y2194" s="1" t="s">
        <v>166</v>
      </c>
      <c r="Z2194" s="19">
        <f>IF(U2194="","",SUMIFS(Unit_Value_Review_QC!$K$10:$K$53,Unit_Value_Review_QC!$I$10:$I$53,"PARTNER|"&amp;F2194&amp;"|"&amp;I2194))</f>
        <v>11.552282298889692</v>
      </c>
      <c r="AA2194" s="20">
        <f>IFERROR(U2194/Z2194,"")</f>
        <v>0.79832653299757028</v>
      </c>
      <c r="AB2194" s="4" t="str">
        <f>IF(OR(N2194&lt;&gt;"REPORTED",U2194=""),"NOT_APPLICABLE",IF(OR(AA2194&lt;Unit_Value_Review_QC!$I$6,AA2194&gt;Unit_Value_Review_QC!$I$5),"REVIEW","WITHIN_BAND"))</f>
        <v>WITHIN_BAND</v>
      </c>
    </row>
    <row r="2195" spans="1:28">
      <c r="A2195" s="1" t="s">
        <v>2581</v>
      </c>
      <c r="B2195" s="6">
        <v>45108</v>
      </c>
      <c r="C2195" s="1">
        <v>202307</v>
      </c>
      <c r="D2195" s="1">
        <v>2023</v>
      </c>
      <c r="E2195" s="1">
        <v>7</v>
      </c>
      <c r="F2195" s="4" t="s">
        <v>278</v>
      </c>
      <c r="G2195" s="4" t="s">
        <v>279</v>
      </c>
      <c r="H2195" s="1">
        <v>664</v>
      </c>
      <c r="I2195" s="4" t="s">
        <v>307</v>
      </c>
      <c r="J2195" s="1" t="s">
        <v>308</v>
      </c>
      <c r="K2195" s="1" t="s">
        <v>383</v>
      </c>
      <c r="L2195" s="1">
        <v>3</v>
      </c>
      <c r="M2195" s="1">
        <v>1</v>
      </c>
      <c r="N2195" s="1" t="s">
        <v>384</v>
      </c>
      <c r="O2195" s="1" t="s">
        <v>385</v>
      </c>
      <c r="P2195" s="1">
        <v>0</v>
      </c>
      <c r="Q2195" s="8">
        <v>2357931</v>
      </c>
      <c r="R2195" s="8">
        <v>101677</v>
      </c>
      <c r="S2195" s="8">
        <v>358566</v>
      </c>
      <c r="T2195" s="8" t="s">
        <v>386</v>
      </c>
      <c r="U2195" s="9">
        <f>IF(R2195&gt;0,Q2195/R2195,"")</f>
        <v>23.190406876678107</v>
      </c>
      <c r="V2195" s="10">
        <f>SUMIFS(fct_world_monthly!$J$2:$J$361,fct_world_monthly!$C$2:$C$361,C2195,fct_world_monthly!$F$2:$F$361,F2195)</f>
        <v>26682551</v>
      </c>
      <c r="W2195" s="11">
        <f>IF(V2195&gt;0,Q2195/V2195,"")</f>
        <v>8.8369773939530744E-2</v>
      </c>
      <c r="X2195" s="1" t="s">
        <v>232</v>
      </c>
      <c r="Y2195" s="1" t="s">
        <v>166</v>
      </c>
      <c r="Z2195" s="19">
        <f>IF(U2195="","",SUMIFS(Unit_Value_Review_QC!$K$10:$K$53,Unit_Value_Review_QC!$I$10:$I$53,"PARTNER|"&amp;F2195&amp;"|"&amp;I2195))</f>
        <v>20.753901094655859</v>
      </c>
      <c r="AA2195" s="20">
        <f>IFERROR(U2195/Z2195,"")</f>
        <v>1.1173998936831038</v>
      </c>
      <c r="AB2195" s="4" t="str">
        <f>IF(OR(N2195&lt;&gt;"REPORTED",U2195=""),"NOT_APPLICABLE",IF(OR(AA2195&lt;Unit_Value_Review_QC!$I$6,AA2195&gt;Unit_Value_Review_QC!$I$5),"REVIEW","WITHIN_BAND"))</f>
        <v>WITHIN_BAND</v>
      </c>
    </row>
    <row r="2196" spans="1:28">
      <c r="A2196" s="1" t="s">
        <v>2582</v>
      </c>
      <c r="B2196" s="6">
        <v>45108</v>
      </c>
      <c r="C2196" s="1">
        <v>202307</v>
      </c>
      <c r="D2196" s="1">
        <v>2023</v>
      </c>
      <c r="E2196" s="1">
        <v>7</v>
      </c>
      <c r="F2196" s="4" t="s">
        <v>278</v>
      </c>
      <c r="G2196" s="4" t="s">
        <v>279</v>
      </c>
      <c r="H2196" s="1">
        <v>666</v>
      </c>
      <c r="I2196" s="4" t="s">
        <v>310</v>
      </c>
      <c r="J2196" s="1" t="s">
        <v>311</v>
      </c>
      <c r="K2196" s="1" t="s">
        <v>383</v>
      </c>
      <c r="L2196" s="1">
        <v>3</v>
      </c>
      <c r="M2196" s="1">
        <v>1</v>
      </c>
      <c r="N2196" s="1" t="s">
        <v>384</v>
      </c>
      <c r="O2196" s="1" t="s">
        <v>385</v>
      </c>
      <c r="P2196" s="1">
        <v>0</v>
      </c>
      <c r="Q2196" s="8">
        <v>8485420</v>
      </c>
      <c r="R2196" s="8">
        <v>488142</v>
      </c>
      <c r="S2196" s="8">
        <v>1708916</v>
      </c>
      <c r="T2196" s="8" t="s">
        <v>386</v>
      </c>
      <c r="U2196" s="9">
        <f>IF(R2196&gt;0,Q2196/R2196,"")</f>
        <v>17.383097541289214</v>
      </c>
      <c r="V2196" s="10">
        <f>SUMIFS(fct_world_monthly!$J$2:$J$361,fct_world_monthly!$C$2:$C$361,C2196,fct_world_monthly!$F$2:$F$361,F2196)</f>
        <v>26682551</v>
      </c>
      <c r="W2196" s="11">
        <f>IF(V2196&gt;0,Q2196/V2196,"")</f>
        <v>0.31801382109229359</v>
      </c>
      <c r="X2196" s="1" t="s">
        <v>232</v>
      </c>
      <c r="Y2196" s="1" t="s">
        <v>166</v>
      </c>
      <c r="Z2196" s="19">
        <f>IF(U2196="","",SUMIFS(Unit_Value_Review_QC!$K$10:$K$53,Unit_Value_Review_QC!$I$10:$I$53,"PARTNER|"&amp;F2196&amp;"|"&amp;I2196))</f>
        <v>16.653214733323903</v>
      </c>
      <c r="AA2196" s="20">
        <f>IFERROR(U2196/Z2196,"")</f>
        <v>1.0438283430348603</v>
      </c>
      <c r="AB2196" s="4" t="str">
        <f>IF(OR(N2196&lt;&gt;"REPORTED",U2196=""),"NOT_APPLICABLE",IF(OR(AA2196&lt;Unit_Value_Review_QC!$I$6,AA2196&gt;Unit_Value_Review_QC!$I$5),"REVIEW","WITHIN_BAND"))</f>
        <v>WITHIN_BAND</v>
      </c>
    </row>
    <row r="2197" spans="1:28">
      <c r="A2197" s="1" t="s">
        <v>2583</v>
      </c>
      <c r="B2197" s="6">
        <v>45108</v>
      </c>
      <c r="C2197" s="1">
        <v>202307</v>
      </c>
      <c r="D2197" s="1">
        <v>2023</v>
      </c>
      <c r="E2197" s="1">
        <v>7</v>
      </c>
      <c r="F2197" s="4" t="s">
        <v>278</v>
      </c>
      <c r="G2197" s="4" t="s">
        <v>279</v>
      </c>
      <c r="H2197" s="1">
        <v>669</v>
      </c>
      <c r="I2197" s="4" t="s">
        <v>313</v>
      </c>
      <c r="J2197" s="1" t="s">
        <v>314</v>
      </c>
      <c r="K2197" s="1" t="s">
        <v>383</v>
      </c>
      <c r="L2197" s="1">
        <v>3</v>
      </c>
      <c r="M2197" s="1">
        <v>1</v>
      </c>
      <c r="N2197" s="1" t="s">
        <v>384</v>
      </c>
      <c r="O2197" s="1" t="s">
        <v>385</v>
      </c>
      <c r="P2197" s="1">
        <v>0</v>
      </c>
      <c r="Q2197" s="8">
        <v>203157</v>
      </c>
      <c r="R2197" s="8">
        <v>10735</v>
      </c>
      <c r="S2197" s="8">
        <v>26227</v>
      </c>
      <c r="T2197" s="8" t="s">
        <v>386</v>
      </c>
      <c r="U2197" s="9">
        <f>IF(R2197&gt;0,Q2197/R2197,"")</f>
        <v>18.92473218444341</v>
      </c>
      <c r="V2197" s="10">
        <f>SUMIFS(fct_world_monthly!$J$2:$J$361,fct_world_monthly!$C$2:$C$361,C2197,fct_world_monthly!$F$2:$F$361,F2197)</f>
        <v>26682551</v>
      </c>
      <c r="W2197" s="11">
        <f>IF(V2197&gt;0,Q2197/V2197,"")</f>
        <v>7.613852213755724E-3</v>
      </c>
      <c r="X2197" s="1" t="s">
        <v>232</v>
      </c>
      <c r="Y2197" s="1" t="s">
        <v>166</v>
      </c>
      <c r="Z2197" s="19">
        <f>IF(U2197="","",SUMIFS(Unit_Value_Review_QC!$K$10:$K$53,Unit_Value_Review_QC!$I$10:$I$53,"PARTNER|"&amp;F2197&amp;"|"&amp;I2197))</f>
        <v>20.668787815742178</v>
      </c>
      <c r="AA2197" s="20">
        <f>IFERROR(U2197/Z2197,"")</f>
        <v>0.91561887195095082</v>
      </c>
      <c r="AB2197" s="4" t="str">
        <f>IF(OR(N2197&lt;&gt;"REPORTED",U2197=""),"NOT_APPLICABLE",IF(OR(AA2197&lt;Unit_Value_Review_QC!$I$6,AA2197&gt;Unit_Value_Review_QC!$I$5),"REVIEW","WITHIN_BAND"))</f>
        <v>WITHIN_BAND</v>
      </c>
    </row>
    <row r="2198" spans="1:28">
      <c r="A2198" s="1" t="s">
        <v>2584</v>
      </c>
      <c r="B2198" s="6">
        <v>45108</v>
      </c>
      <c r="C2198" s="1">
        <v>202307</v>
      </c>
      <c r="D2198" s="1">
        <v>2023</v>
      </c>
      <c r="E2198" s="1">
        <v>7</v>
      </c>
      <c r="F2198" s="4" t="s">
        <v>278</v>
      </c>
      <c r="G2198" s="4" t="s">
        <v>279</v>
      </c>
      <c r="H2198" s="1">
        <v>676</v>
      </c>
      <c r="I2198" s="4" t="s">
        <v>316</v>
      </c>
      <c r="J2198" s="1" t="s">
        <v>317</v>
      </c>
      <c r="K2198" s="1" t="s">
        <v>383</v>
      </c>
      <c r="L2198" s="1">
        <v>3</v>
      </c>
      <c r="M2198" s="1">
        <v>1</v>
      </c>
      <c r="N2198" s="1" t="s">
        <v>384</v>
      </c>
      <c r="O2198" s="1" t="s">
        <v>385</v>
      </c>
      <c r="P2198" s="1">
        <v>0</v>
      </c>
      <c r="Q2198" s="8">
        <v>57350</v>
      </c>
      <c r="R2198" s="8">
        <v>3444</v>
      </c>
      <c r="S2198" s="8">
        <v>7391</v>
      </c>
      <c r="T2198" s="8" t="s">
        <v>386</v>
      </c>
      <c r="U2198" s="9">
        <f>IF(R2198&gt;0,Q2198/R2198,"")</f>
        <v>16.652148664343787</v>
      </c>
      <c r="V2198" s="10">
        <f>SUMIFS(fct_world_monthly!$J$2:$J$361,fct_world_monthly!$C$2:$C$361,C2198,fct_world_monthly!$F$2:$F$361,F2198)</f>
        <v>26682551</v>
      </c>
      <c r="W2198" s="11">
        <f>IF(V2198&gt;0,Q2198/V2198,"")</f>
        <v>2.1493447159531337E-3</v>
      </c>
      <c r="X2198" s="1" t="s">
        <v>232</v>
      </c>
      <c r="Y2198" s="1" t="s">
        <v>166</v>
      </c>
      <c r="Z2198" s="19">
        <f>IF(U2198="","",SUMIFS(Unit_Value_Review_QC!$K$10:$K$53,Unit_Value_Review_QC!$I$10:$I$53,"PARTNER|"&amp;F2198&amp;"|"&amp;I2198))</f>
        <v>22.71683967704729</v>
      </c>
      <c r="AA2198" s="20">
        <f>IFERROR(U2198/Z2198,"")</f>
        <v>0.73303104221705784</v>
      </c>
      <c r="AB2198" s="4" t="str">
        <f>IF(OR(N2198&lt;&gt;"REPORTED",U2198=""),"NOT_APPLICABLE",IF(OR(AA2198&lt;Unit_Value_Review_QC!$I$6,AA2198&gt;Unit_Value_Review_QC!$I$5),"REVIEW","WITHIN_BAND"))</f>
        <v>WITHIN_BAND</v>
      </c>
    </row>
    <row r="2199" spans="1:28">
      <c r="A2199" s="1" t="s">
        <v>2585</v>
      </c>
      <c r="B2199" s="6">
        <v>45108</v>
      </c>
      <c r="C2199" s="1">
        <v>202307</v>
      </c>
      <c r="D2199" s="1">
        <v>2023</v>
      </c>
      <c r="E2199" s="1">
        <v>7</v>
      </c>
      <c r="F2199" s="4" t="s">
        <v>278</v>
      </c>
      <c r="G2199" s="4" t="s">
        <v>279</v>
      </c>
      <c r="H2199" s="1">
        <v>690</v>
      </c>
      <c r="I2199" s="4" t="s">
        <v>319</v>
      </c>
      <c r="J2199" s="1" t="s">
        <v>320</v>
      </c>
      <c r="K2199" s="1" t="s">
        <v>383</v>
      </c>
      <c r="L2199" s="1">
        <v>3</v>
      </c>
      <c r="M2199" s="1">
        <v>1</v>
      </c>
      <c r="N2199" s="1" t="s">
        <v>384</v>
      </c>
      <c r="O2199" s="1" t="s">
        <v>385</v>
      </c>
      <c r="P2199" s="1">
        <v>0</v>
      </c>
      <c r="Q2199" s="8">
        <v>1176840</v>
      </c>
      <c r="R2199" s="8">
        <v>41017</v>
      </c>
      <c r="S2199" s="8">
        <v>121126</v>
      </c>
      <c r="T2199" s="8" t="s">
        <v>386</v>
      </c>
      <c r="U2199" s="9">
        <f>IF(R2199&gt;0,Q2199/R2199,"")</f>
        <v>28.691518151010555</v>
      </c>
      <c r="V2199" s="10">
        <f>SUMIFS(fct_world_monthly!$J$2:$J$361,fct_world_monthly!$C$2:$C$361,C2199,fct_world_monthly!$F$2:$F$361,F2199)</f>
        <v>26682551</v>
      </c>
      <c r="W2199" s="11">
        <f>IF(V2199&gt;0,Q2199/V2199,"")</f>
        <v>4.4105228169525473E-2</v>
      </c>
      <c r="X2199" s="1" t="s">
        <v>232</v>
      </c>
      <c r="Y2199" s="1" t="s">
        <v>166</v>
      </c>
      <c r="Z2199" s="19">
        <f>IF(U2199="","",SUMIFS(Unit_Value_Review_QC!$K$10:$K$53,Unit_Value_Review_QC!$I$10:$I$53,"PARTNER|"&amp;F2199&amp;"|"&amp;I2199))</f>
        <v>28.158453665195097</v>
      </c>
      <c r="AA2199" s="20">
        <f>IFERROR(U2199/Z2199,"")</f>
        <v>1.0189308863389166</v>
      </c>
      <c r="AB2199" s="4" t="str">
        <f>IF(OR(N2199&lt;&gt;"REPORTED",U2199=""),"NOT_APPLICABLE",IF(OR(AA2199&lt;Unit_Value_Review_QC!$I$6,AA2199&gt;Unit_Value_Review_QC!$I$5),"REVIEW","WITHIN_BAND"))</f>
        <v>WITHIN_BAND</v>
      </c>
    </row>
    <row r="2200" spans="1:28">
      <c r="A2200" s="1" t="s">
        <v>2586</v>
      </c>
      <c r="B2200" s="6">
        <v>45108</v>
      </c>
      <c r="C2200" s="1">
        <v>202307</v>
      </c>
      <c r="D2200" s="1">
        <v>2023</v>
      </c>
      <c r="E2200" s="1">
        <v>7</v>
      </c>
      <c r="F2200" s="4" t="s">
        <v>278</v>
      </c>
      <c r="G2200" s="4" t="s">
        <v>279</v>
      </c>
      <c r="H2200" s="1">
        <v>696</v>
      </c>
      <c r="I2200" s="4" t="s">
        <v>322</v>
      </c>
      <c r="J2200" s="1" t="s">
        <v>323</v>
      </c>
      <c r="K2200" s="1" t="s">
        <v>383</v>
      </c>
      <c r="L2200" s="1">
        <v>3</v>
      </c>
      <c r="M2200" s="1">
        <v>1</v>
      </c>
      <c r="N2200" s="1" t="s">
        <v>384</v>
      </c>
      <c r="O2200" s="1" t="s">
        <v>385</v>
      </c>
      <c r="P2200" s="1">
        <v>0</v>
      </c>
      <c r="Q2200" s="8">
        <v>1295410</v>
      </c>
      <c r="R2200" s="8">
        <v>46041</v>
      </c>
      <c r="S2200" s="8">
        <v>136119</v>
      </c>
      <c r="T2200" s="8" t="s">
        <v>386</v>
      </c>
      <c r="U2200" s="9">
        <f>IF(R2200&gt;0,Q2200/R2200,"")</f>
        <v>28.136009209183118</v>
      </c>
      <c r="V2200" s="10">
        <f>SUMIFS(fct_world_monthly!$J$2:$J$361,fct_world_monthly!$C$2:$C$361,C2200,fct_world_monthly!$F$2:$F$361,F2200)</f>
        <v>26682551</v>
      </c>
      <c r="W2200" s="11">
        <f>IF(V2200&gt;0,Q2200/V2200,"")</f>
        <v>4.8548956207373123E-2</v>
      </c>
      <c r="X2200" s="1" t="s">
        <v>232</v>
      </c>
      <c r="Y2200" s="1" t="s">
        <v>166</v>
      </c>
      <c r="Z2200" s="19">
        <f>IF(U2200="","",SUMIFS(Unit_Value_Review_QC!$K$10:$K$53,Unit_Value_Review_QC!$I$10:$I$53,"PARTNER|"&amp;F2200&amp;"|"&amp;I2200))</f>
        <v>25.266638688646662</v>
      </c>
      <c r="AA2200" s="20">
        <f>IFERROR(U2200/Z2200,"")</f>
        <v>1.1135636028161429</v>
      </c>
      <c r="AB2200" s="4" t="str">
        <f>IF(OR(N2200&lt;&gt;"REPORTED",U2200=""),"NOT_APPLICABLE",IF(OR(AA2200&lt;Unit_Value_Review_QC!$I$6,AA2200&gt;Unit_Value_Review_QC!$I$5),"REVIEW","WITHIN_BAND"))</f>
        <v>WITHIN_BAND</v>
      </c>
    </row>
    <row r="2201" spans="1:28">
      <c r="A2201" s="1" t="s">
        <v>2587</v>
      </c>
      <c r="B2201" s="6">
        <v>45108</v>
      </c>
      <c r="C2201" s="1">
        <v>202307</v>
      </c>
      <c r="D2201" s="1">
        <v>2023</v>
      </c>
      <c r="E2201" s="1">
        <v>7</v>
      </c>
      <c r="F2201" s="4" t="s">
        <v>278</v>
      </c>
      <c r="G2201" s="4" t="s">
        <v>279</v>
      </c>
      <c r="H2201" s="1">
        <v>720</v>
      </c>
      <c r="I2201" s="4" t="s">
        <v>325</v>
      </c>
      <c r="J2201" s="1" t="s">
        <v>326</v>
      </c>
      <c r="K2201" s="1" t="s">
        <v>383</v>
      </c>
      <c r="L2201" s="1">
        <v>3</v>
      </c>
      <c r="M2201" s="1">
        <v>1</v>
      </c>
      <c r="N2201" s="1" t="s">
        <v>384</v>
      </c>
      <c r="O2201" s="1" t="s">
        <v>385</v>
      </c>
      <c r="P2201" s="1">
        <v>0</v>
      </c>
      <c r="Q2201" s="8">
        <v>1123281</v>
      </c>
      <c r="R2201" s="8">
        <v>42668</v>
      </c>
      <c r="S2201" s="8">
        <v>121421</v>
      </c>
      <c r="T2201" s="8" t="s">
        <v>386</v>
      </c>
      <c r="U2201" s="9">
        <f>IF(R2201&gt;0,Q2201/R2201,"")</f>
        <v>26.326075747632885</v>
      </c>
      <c r="V2201" s="10">
        <f>SUMIFS(fct_world_monthly!$J$2:$J$361,fct_world_monthly!$C$2:$C$361,C2201,fct_world_monthly!$F$2:$F$361,F2201)</f>
        <v>26682551</v>
      </c>
      <c r="W2201" s="11">
        <f>IF(V2201&gt;0,Q2201/V2201,"")</f>
        <v>4.2097961323113373E-2</v>
      </c>
      <c r="X2201" s="1" t="s">
        <v>232</v>
      </c>
      <c r="Y2201" s="1" t="s">
        <v>166</v>
      </c>
      <c r="Z2201" s="19">
        <f>IF(U2201="","",SUMIFS(Unit_Value_Review_QC!$K$10:$K$53,Unit_Value_Review_QC!$I$10:$I$53,"PARTNER|"&amp;F2201&amp;"|"&amp;I2201))</f>
        <v>23.211497613909994</v>
      </c>
      <c r="AA2201" s="20">
        <f>IFERROR(U2201/Z2201,"")</f>
        <v>1.1341825583824636</v>
      </c>
      <c r="AB2201" s="4" t="str">
        <f>IF(OR(N2201&lt;&gt;"REPORTED",U2201=""),"NOT_APPLICABLE",IF(OR(AA2201&lt;Unit_Value_Review_QC!$I$6,AA2201&gt;Unit_Value_Review_QC!$I$5),"REVIEW","WITHIN_BAND"))</f>
        <v>WITHIN_BAND</v>
      </c>
    </row>
    <row r="2202" spans="1:28">
      <c r="A2202" s="1" t="s">
        <v>2588</v>
      </c>
      <c r="B2202" s="6">
        <v>45139</v>
      </c>
      <c r="C2202" s="1">
        <v>202308</v>
      </c>
      <c r="D2202" s="1">
        <v>2023</v>
      </c>
      <c r="E2202" s="1">
        <v>8</v>
      </c>
      <c r="F2202" s="4" t="s">
        <v>256</v>
      </c>
      <c r="G2202" s="4" t="s">
        <v>258</v>
      </c>
      <c r="H2202" s="1">
        <v>52</v>
      </c>
      <c r="I2202" s="4" t="s">
        <v>296</v>
      </c>
      <c r="J2202" s="1" t="s">
        <v>297</v>
      </c>
      <c r="K2202" s="1" t="s">
        <v>383</v>
      </c>
      <c r="L2202" s="1">
        <v>3</v>
      </c>
      <c r="M2202" s="1">
        <v>1</v>
      </c>
      <c r="N2202" s="1" t="s">
        <v>384</v>
      </c>
      <c r="O2202" s="1" t="s">
        <v>385</v>
      </c>
      <c r="P2202" s="1">
        <v>0</v>
      </c>
      <c r="Q2202" s="8">
        <v>10317240</v>
      </c>
      <c r="R2202" s="8">
        <v>508849</v>
      </c>
      <c r="S2202" s="8">
        <v>2498940</v>
      </c>
      <c r="T2202" s="8" t="s">
        <v>386</v>
      </c>
      <c r="U2202" s="9">
        <f>IF(R2202&gt;0,Q2202/R2202,"")</f>
        <v>20.275641693311769</v>
      </c>
      <c r="V2202" s="10">
        <f>SUMIFS(fct_world_monthly!$J$2:$J$361,fct_world_monthly!$C$2:$C$361,C2202,fct_world_monthly!$F$2:$F$361,F2202)</f>
        <v>95861268</v>
      </c>
      <c r="W2202" s="11">
        <f>IF(V2202&gt;0,Q2202/V2202,"")</f>
        <v>0.10762678415645409</v>
      </c>
      <c r="X2202" s="1" t="s">
        <v>232</v>
      </c>
      <c r="Y2202" s="1" t="s">
        <v>166</v>
      </c>
      <c r="Z2202" s="19">
        <f>IF(U2202="","",SUMIFS(Unit_Value_Review_QC!$K$10:$K$53,Unit_Value_Review_QC!$I$10:$I$53,"PARTNER|"&amp;F2202&amp;"|"&amp;I2202))</f>
        <v>20.461444760337919</v>
      </c>
      <c r="AA2202" s="20">
        <f>IFERROR(U2202/Z2202,"")</f>
        <v>0.99091935739619386</v>
      </c>
      <c r="AB2202" s="4" t="str">
        <f>IF(OR(N2202&lt;&gt;"REPORTED",U2202=""),"NOT_APPLICABLE",IF(OR(AA2202&lt;Unit_Value_Review_QC!$I$6,AA2202&gt;Unit_Value_Review_QC!$I$5),"REVIEW","WITHIN_BAND"))</f>
        <v>WITHIN_BAND</v>
      </c>
    </row>
    <row r="2203" spans="1:28">
      <c r="A2203" s="1" t="s">
        <v>2589</v>
      </c>
      <c r="B2203" s="6">
        <v>45139</v>
      </c>
      <c r="C2203" s="1">
        <v>202308</v>
      </c>
      <c r="D2203" s="1">
        <v>2023</v>
      </c>
      <c r="E2203" s="1">
        <v>8</v>
      </c>
      <c r="F2203" s="4" t="s">
        <v>256</v>
      </c>
      <c r="G2203" s="4" t="s">
        <v>258</v>
      </c>
      <c r="H2203" s="1">
        <v>204</v>
      </c>
      <c r="I2203" s="4" t="s">
        <v>301</v>
      </c>
      <c r="J2203" s="1" t="s">
        <v>302</v>
      </c>
      <c r="K2203" s="1" t="s">
        <v>383</v>
      </c>
      <c r="L2203" s="1">
        <v>3</v>
      </c>
      <c r="M2203" s="1">
        <v>1</v>
      </c>
      <c r="N2203" s="1" t="s">
        <v>384</v>
      </c>
      <c r="O2203" s="1" t="s">
        <v>385</v>
      </c>
      <c r="P2203" s="1">
        <v>0</v>
      </c>
      <c r="Q2203" s="8">
        <v>1337061</v>
      </c>
      <c r="R2203" s="8">
        <v>144516</v>
      </c>
      <c r="S2203" s="8">
        <v>955219</v>
      </c>
      <c r="T2203" s="8" t="s">
        <v>386</v>
      </c>
      <c r="U2203" s="9">
        <f>IF(R2203&gt;0,Q2203/R2203,"")</f>
        <v>9.2519928589221951</v>
      </c>
      <c r="V2203" s="10">
        <f>SUMIFS(fct_world_monthly!$J$2:$J$361,fct_world_monthly!$C$2:$C$361,C2203,fct_world_monthly!$F$2:$F$361,F2203)</f>
        <v>95861268</v>
      </c>
      <c r="W2203" s="11">
        <f>IF(V2203&gt;0,Q2203/V2203,"")</f>
        <v>1.3947875173109539E-2</v>
      </c>
      <c r="X2203" s="1" t="s">
        <v>232</v>
      </c>
      <c r="Y2203" s="1" t="s">
        <v>166</v>
      </c>
      <c r="Z2203" s="19">
        <f>IF(U2203="","",SUMIFS(Unit_Value_Review_QC!$K$10:$K$53,Unit_Value_Review_QC!$I$10:$I$53,"PARTNER|"&amp;F2203&amp;"|"&amp;I2203))</f>
        <v>7.8392981154747989</v>
      </c>
      <c r="AA2203" s="20">
        <f>IFERROR(U2203/Z2203,"")</f>
        <v>1.1802067892607289</v>
      </c>
      <c r="AB2203" s="4" t="str">
        <f>IF(OR(N2203&lt;&gt;"REPORTED",U2203=""),"NOT_APPLICABLE",IF(OR(AA2203&lt;Unit_Value_Review_QC!$I$6,AA2203&gt;Unit_Value_Review_QC!$I$5),"REVIEW","WITHIN_BAND"))</f>
        <v>WITHIN_BAND</v>
      </c>
    </row>
    <row r="2204" spans="1:28">
      <c r="A2204" s="1" t="s">
        <v>2590</v>
      </c>
      <c r="B2204" s="6">
        <v>45139</v>
      </c>
      <c r="C2204" s="1">
        <v>202308</v>
      </c>
      <c r="D2204" s="1">
        <v>2023</v>
      </c>
      <c r="E2204" s="1">
        <v>8</v>
      </c>
      <c r="F2204" s="4" t="s">
        <v>256</v>
      </c>
      <c r="G2204" s="4" t="s">
        <v>258</v>
      </c>
      <c r="H2204" s="1">
        <v>662</v>
      </c>
      <c r="I2204" s="4" t="s">
        <v>304</v>
      </c>
      <c r="J2204" s="1" t="s">
        <v>305</v>
      </c>
      <c r="K2204" s="1" t="s">
        <v>383</v>
      </c>
      <c r="L2204" s="1">
        <v>3</v>
      </c>
      <c r="M2204" s="1">
        <v>1</v>
      </c>
      <c r="N2204" s="1" t="s">
        <v>384</v>
      </c>
      <c r="O2204" s="1" t="s">
        <v>385</v>
      </c>
      <c r="P2204" s="1">
        <v>0</v>
      </c>
      <c r="Q2204" s="8">
        <v>4354281</v>
      </c>
      <c r="R2204" s="8">
        <v>494149</v>
      </c>
      <c r="S2204" s="8">
        <v>1999631</v>
      </c>
      <c r="T2204" s="8" t="s">
        <v>386</v>
      </c>
      <c r="U2204" s="9">
        <f>IF(R2204&gt;0,Q2204/R2204,"")</f>
        <v>8.811676235305546</v>
      </c>
      <c r="V2204" s="10">
        <f>SUMIFS(fct_world_monthly!$J$2:$J$361,fct_world_monthly!$C$2:$C$361,C2204,fct_world_monthly!$F$2:$F$361,F2204)</f>
        <v>95861268</v>
      </c>
      <c r="W2204" s="11">
        <f>IF(V2204&gt;0,Q2204/V2204,"")</f>
        <v>4.5422735280321973E-2</v>
      </c>
      <c r="X2204" s="1" t="s">
        <v>232</v>
      </c>
      <c r="Y2204" s="1" t="s">
        <v>166</v>
      </c>
      <c r="Z2204" s="19">
        <f>IF(U2204="","",SUMIFS(Unit_Value_Review_QC!$K$10:$K$53,Unit_Value_Review_QC!$I$10:$I$53,"PARTNER|"&amp;F2204&amp;"|"&amp;I2204))</f>
        <v>10.235891461787936</v>
      </c>
      <c r="AA2204" s="20">
        <f>IFERROR(U2204/Z2204,"")</f>
        <v>0.86086065568405135</v>
      </c>
      <c r="AB2204" s="4" t="str">
        <f>IF(OR(N2204&lt;&gt;"REPORTED",U2204=""),"NOT_APPLICABLE",IF(OR(AA2204&lt;Unit_Value_Review_QC!$I$6,AA2204&gt;Unit_Value_Review_QC!$I$5),"REVIEW","WITHIN_BAND"))</f>
        <v>WITHIN_BAND</v>
      </c>
    </row>
    <row r="2205" spans="1:28">
      <c r="A2205" s="1" t="s">
        <v>2591</v>
      </c>
      <c r="B2205" s="6">
        <v>45139</v>
      </c>
      <c r="C2205" s="1">
        <v>202308</v>
      </c>
      <c r="D2205" s="1">
        <v>2023</v>
      </c>
      <c r="E2205" s="1">
        <v>8</v>
      </c>
      <c r="F2205" s="4" t="s">
        <v>256</v>
      </c>
      <c r="G2205" s="4" t="s">
        <v>258</v>
      </c>
      <c r="H2205" s="1">
        <v>664</v>
      </c>
      <c r="I2205" s="4" t="s">
        <v>307</v>
      </c>
      <c r="J2205" s="1" t="s">
        <v>308</v>
      </c>
      <c r="K2205" s="1" t="s">
        <v>383</v>
      </c>
      <c r="L2205" s="1">
        <v>3</v>
      </c>
      <c r="M2205" s="1">
        <v>1</v>
      </c>
      <c r="N2205" s="1" t="s">
        <v>384</v>
      </c>
      <c r="O2205" s="1" t="s">
        <v>385</v>
      </c>
      <c r="P2205" s="1">
        <v>0</v>
      </c>
      <c r="Q2205" s="8">
        <v>7650913</v>
      </c>
      <c r="R2205" s="8">
        <v>554275</v>
      </c>
      <c r="S2205" s="8">
        <v>3756158</v>
      </c>
      <c r="T2205" s="8" t="s">
        <v>386</v>
      </c>
      <c r="U2205" s="9">
        <f>IF(R2205&gt;0,Q2205/R2205,"")</f>
        <v>13.803460376167065</v>
      </c>
      <c r="V2205" s="10">
        <f>SUMIFS(fct_world_monthly!$J$2:$J$361,fct_world_monthly!$C$2:$C$361,C2205,fct_world_monthly!$F$2:$F$361,F2205)</f>
        <v>95861268</v>
      </c>
      <c r="W2205" s="11">
        <f>IF(V2205&gt;0,Q2205/V2205,"")</f>
        <v>7.9812349237859029E-2</v>
      </c>
      <c r="X2205" s="1" t="s">
        <v>232</v>
      </c>
      <c r="Y2205" s="1" t="s">
        <v>166</v>
      </c>
      <c r="Z2205" s="19">
        <f>IF(U2205="","",SUMIFS(Unit_Value_Review_QC!$K$10:$K$53,Unit_Value_Review_QC!$I$10:$I$53,"PARTNER|"&amp;F2205&amp;"|"&amp;I2205))</f>
        <v>13.594059812928137</v>
      </c>
      <c r="AA2205" s="20">
        <f>IFERROR(U2205/Z2205,"")</f>
        <v>1.0154038282985769</v>
      </c>
      <c r="AB2205" s="4" t="str">
        <f>IF(OR(N2205&lt;&gt;"REPORTED",U2205=""),"NOT_APPLICABLE",IF(OR(AA2205&lt;Unit_Value_Review_QC!$I$6,AA2205&gt;Unit_Value_Review_QC!$I$5),"REVIEW","WITHIN_BAND"))</f>
        <v>WITHIN_BAND</v>
      </c>
    </row>
    <row r="2206" spans="1:28">
      <c r="A2206" s="1" t="s">
        <v>2592</v>
      </c>
      <c r="B2206" s="6">
        <v>45139</v>
      </c>
      <c r="C2206" s="1">
        <v>202308</v>
      </c>
      <c r="D2206" s="1">
        <v>2023</v>
      </c>
      <c r="E2206" s="1">
        <v>8</v>
      </c>
      <c r="F2206" s="4" t="s">
        <v>256</v>
      </c>
      <c r="G2206" s="4" t="s">
        <v>258</v>
      </c>
      <c r="H2206" s="1">
        <v>666</v>
      </c>
      <c r="I2206" s="4" t="s">
        <v>310</v>
      </c>
      <c r="J2206" s="1" t="s">
        <v>311</v>
      </c>
      <c r="K2206" s="1" t="s">
        <v>383</v>
      </c>
      <c r="L2206" s="1">
        <v>3</v>
      </c>
      <c r="M2206" s="1">
        <v>1</v>
      </c>
      <c r="N2206" s="1" t="s">
        <v>384</v>
      </c>
      <c r="O2206" s="1" t="s">
        <v>385</v>
      </c>
      <c r="P2206" s="1">
        <v>0</v>
      </c>
      <c r="Q2206" s="8">
        <v>29449330</v>
      </c>
      <c r="R2206" s="8">
        <v>2840320</v>
      </c>
      <c r="S2206" s="8">
        <v>16076662</v>
      </c>
      <c r="T2206" s="8" t="s">
        <v>386</v>
      </c>
      <c r="U2206" s="9">
        <f>IF(R2206&gt;0,Q2206/R2206,"")</f>
        <v>10.368314133618748</v>
      </c>
      <c r="V2206" s="10">
        <f>SUMIFS(fct_world_monthly!$J$2:$J$361,fct_world_monthly!$C$2:$C$361,C2206,fct_world_monthly!$F$2:$F$361,F2206)</f>
        <v>95861268</v>
      </c>
      <c r="W2206" s="11">
        <f>IF(V2206&gt;0,Q2206/V2206,"")</f>
        <v>0.30720780784998586</v>
      </c>
      <c r="X2206" s="1" t="s">
        <v>232</v>
      </c>
      <c r="Y2206" s="1" t="s">
        <v>166</v>
      </c>
      <c r="Z2206" s="19">
        <f>IF(U2206="","",SUMIFS(Unit_Value_Review_QC!$K$10:$K$53,Unit_Value_Review_QC!$I$10:$I$53,"PARTNER|"&amp;F2206&amp;"|"&amp;I2206))</f>
        <v>10.323147527272614</v>
      </c>
      <c r="AA2206" s="20">
        <f>IFERROR(U2206/Z2206,"")</f>
        <v>1.004375274714113</v>
      </c>
      <c r="AB2206" s="4" t="str">
        <f>IF(OR(N2206&lt;&gt;"REPORTED",U2206=""),"NOT_APPLICABLE",IF(OR(AA2206&lt;Unit_Value_Review_QC!$I$6,AA2206&gt;Unit_Value_Review_QC!$I$5),"REVIEW","WITHIN_BAND"))</f>
        <v>WITHIN_BAND</v>
      </c>
    </row>
    <row r="2207" spans="1:28">
      <c r="A2207" s="1" t="s">
        <v>2593</v>
      </c>
      <c r="B2207" s="6">
        <v>45139</v>
      </c>
      <c r="C2207" s="1">
        <v>202308</v>
      </c>
      <c r="D2207" s="1">
        <v>2023</v>
      </c>
      <c r="E2207" s="1">
        <v>8</v>
      </c>
      <c r="F2207" s="4" t="s">
        <v>256</v>
      </c>
      <c r="G2207" s="4" t="s">
        <v>258</v>
      </c>
      <c r="H2207" s="1">
        <v>669</v>
      </c>
      <c r="I2207" s="4" t="s">
        <v>313</v>
      </c>
      <c r="J2207" s="1" t="s">
        <v>314</v>
      </c>
      <c r="K2207" s="1" t="s">
        <v>383</v>
      </c>
      <c r="L2207" s="1">
        <v>3</v>
      </c>
      <c r="M2207" s="1">
        <v>1</v>
      </c>
      <c r="N2207" s="1" t="s">
        <v>384</v>
      </c>
      <c r="O2207" s="1" t="s">
        <v>385</v>
      </c>
      <c r="P2207" s="1">
        <v>0</v>
      </c>
      <c r="Q2207" s="8">
        <v>2008672</v>
      </c>
      <c r="R2207" s="8">
        <v>126822</v>
      </c>
      <c r="S2207" s="8">
        <v>786065</v>
      </c>
      <c r="T2207" s="8" t="s">
        <v>386</v>
      </c>
      <c r="U2207" s="9">
        <f>IF(R2207&gt;0,Q2207/R2207,"")</f>
        <v>15.838513822522906</v>
      </c>
      <c r="V2207" s="10">
        <f>SUMIFS(fct_world_monthly!$J$2:$J$361,fct_world_monthly!$C$2:$C$361,C2207,fct_world_monthly!$F$2:$F$361,F2207)</f>
        <v>95861268</v>
      </c>
      <c r="W2207" s="11">
        <f>IF(V2207&gt;0,Q2207/V2207,"")</f>
        <v>2.0953947740395006E-2</v>
      </c>
      <c r="X2207" s="1" t="s">
        <v>232</v>
      </c>
      <c r="Y2207" s="1" t="s">
        <v>166</v>
      </c>
      <c r="Z2207" s="19">
        <f>IF(U2207="","",SUMIFS(Unit_Value_Review_QC!$K$10:$K$53,Unit_Value_Review_QC!$I$10:$I$53,"PARTNER|"&amp;F2207&amp;"|"&amp;I2207))</f>
        <v>13.552232139720488</v>
      </c>
      <c r="AA2207" s="20">
        <f>IFERROR(U2207/Z2207,"")</f>
        <v>1.1687014846876413</v>
      </c>
      <c r="AB2207" s="4" t="str">
        <f>IF(OR(N2207&lt;&gt;"REPORTED",U2207=""),"NOT_APPLICABLE",IF(OR(AA2207&lt;Unit_Value_Review_QC!$I$6,AA2207&gt;Unit_Value_Review_QC!$I$5),"REVIEW","WITHIN_BAND"))</f>
        <v>WITHIN_BAND</v>
      </c>
    </row>
    <row r="2208" spans="1:28">
      <c r="A2208" s="1" t="s">
        <v>2594</v>
      </c>
      <c r="B2208" s="6">
        <v>45139</v>
      </c>
      <c r="C2208" s="1">
        <v>202308</v>
      </c>
      <c r="D2208" s="1">
        <v>2023</v>
      </c>
      <c r="E2208" s="1">
        <v>8</v>
      </c>
      <c r="F2208" s="4" t="s">
        <v>256</v>
      </c>
      <c r="G2208" s="4" t="s">
        <v>258</v>
      </c>
      <c r="H2208" s="1">
        <v>676</v>
      </c>
      <c r="I2208" s="4" t="s">
        <v>316</v>
      </c>
      <c r="J2208" s="1" t="s">
        <v>317</v>
      </c>
      <c r="K2208" s="1" t="s">
        <v>383</v>
      </c>
      <c r="L2208" s="1">
        <v>3</v>
      </c>
      <c r="M2208" s="1">
        <v>1</v>
      </c>
      <c r="N2208" s="1" t="s">
        <v>384</v>
      </c>
      <c r="O2208" s="1" t="s">
        <v>385</v>
      </c>
      <c r="P2208" s="1">
        <v>0</v>
      </c>
      <c r="Q2208" s="8">
        <v>46992</v>
      </c>
      <c r="R2208" s="8">
        <v>3989</v>
      </c>
      <c r="S2208" s="8">
        <v>22035</v>
      </c>
      <c r="T2208" s="8" t="s">
        <v>386</v>
      </c>
      <c r="U2208" s="9">
        <f>IF(R2208&gt;0,Q2208/R2208,"")</f>
        <v>11.780396089245425</v>
      </c>
      <c r="V2208" s="10">
        <f>SUMIFS(fct_world_monthly!$J$2:$J$361,fct_world_monthly!$C$2:$C$361,C2208,fct_world_monthly!$F$2:$F$361,F2208)</f>
        <v>95861268</v>
      </c>
      <c r="W2208" s="11">
        <f>IF(V2208&gt;0,Q2208/V2208,"")</f>
        <v>4.9020841243201585E-4</v>
      </c>
      <c r="X2208" s="1" t="s">
        <v>232</v>
      </c>
      <c r="Y2208" s="1" t="s">
        <v>166</v>
      </c>
      <c r="Z2208" s="19">
        <f>IF(U2208="","",SUMIFS(Unit_Value_Review_QC!$K$10:$K$53,Unit_Value_Review_QC!$I$10:$I$53,"PARTNER|"&amp;F2208&amp;"|"&amp;I2208))</f>
        <v>16.294942108470444</v>
      </c>
      <c r="AA2208" s="20">
        <f>IFERROR(U2208/Z2208,"")</f>
        <v>0.72294801729438085</v>
      </c>
      <c r="AB2208" s="4" t="str">
        <f>IF(OR(N2208&lt;&gt;"REPORTED",U2208=""),"NOT_APPLICABLE",IF(OR(AA2208&lt;Unit_Value_Review_QC!$I$6,AA2208&gt;Unit_Value_Review_QC!$I$5),"REVIEW","WITHIN_BAND"))</f>
        <v>WITHIN_BAND</v>
      </c>
    </row>
    <row r="2209" spans="1:28">
      <c r="A2209" s="1" t="s">
        <v>2595</v>
      </c>
      <c r="B2209" s="6">
        <v>45139</v>
      </c>
      <c r="C2209" s="1">
        <v>202308</v>
      </c>
      <c r="D2209" s="1">
        <v>2023</v>
      </c>
      <c r="E2209" s="1">
        <v>8</v>
      </c>
      <c r="F2209" s="4" t="s">
        <v>256</v>
      </c>
      <c r="G2209" s="4" t="s">
        <v>258</v>
      </c>
      <c r="H2209" s="1">
        <v>690</v>
      </c>
      <c r="I2209" s="4" t="s">
        <v>319</v>
      </c>
      <c r="J2209" s="1" t="s">
        <v>320</v>
      </c>
      <c r="K2209" s="1" t="s">
        <v>383</v>
      </c>
      <c r="L2209" s="1">
        <v>3</v>
      </c>
      <c r="M2209" s="1">
        <v>1</v>
      </c>
      <c r="N2209" s="1" t="s">
        <v>384</v>
      </c>
      <c r="O2209" s="1" t="s">
        <v>385</v>
      </c>
      <c r="P2209" s="1">
        <v>0</v>
      </c>
      <c r="Q2209" s="8">
        <v>981904</v>
      </c>
      <c r="R2209" s="8">
        <v>51261</v>
      </c>
      <c r="S2209" s="8">
        <v>231465</v>
      </c>
      <c r="T2209" s="8" t="s">
        <v>386</v>
      </c>
      <c r="U2209" s="9">
        <f>IF(R2209&gt;0,Q2209/R2209,"")</f>
        <v>19.154991123856345</v>
      </c>
      <c r="V2209" s="10">
        <f>SUMIFS(fct_world_monthly!$J$2:$J$361,fct_world_monthly!$C$2:$C$361,C2209,fct_world_monthly!$F$2:$F$361,F2209)</f>
        <v>95861268</v>
      </c>
      <c r="W2209" s="11">
        <f>IF(V2209&gt;0,Q2209/V2209,"")</f>
        <v>1.0242969037296689E-2</v>
      </c>
      <c r="X2209" s="1" t="s">
        <v>232</v>
      </c>
      <c r="Y2209" s="1" t="s">
        <v>166</v>
      </c>
      <c r="Z2209" s="19">
        <f>IF(U2209="","",SUMIFS(Unit_Value_Review_QC!$K$10:$K$53,Unit_Value_Review_QC!$I$10:$I$53,"PARTNER|"&amp;F2209&amp;"|"&amp;I2209))</f>
        <v>21.029827109089425</v>
      </c>
      <c r="AA2209" s="20">
        <f>IFERROR(U2209/Z2209,"")</f>
        <v>0.91084872093776048</v>
      </c>
      <c r="AB2209" s="4" t="str">
        <f>IF(OR(N2209&lt;&gt;"REPORTED",U2209=""),"NOT_APPLICABLE",IF(OR(AA2209&lt;Unit_Value_Review_QC!$I$6,AA2209&gt;Unit_Value_Review_QC!$I$5),"REVIEW","WITHIN_BAND"))</f>
        <v>WITHIN_BAND</v>
      </c>
    </row>
    <row r="2210" spans="1:28">
      <c r="A2210" s="1" t="s">
        <v>2596</v>
      </c>
      <c r="B2210" s="6">
        <v>45139</v>
      </c>
      <c r="C2210" s="1">
        <v>202308</v>
      </c>
      <c r="D2210" s="1">
        <v>2023</v>
      </c>
      <c r="E2210" s="1">
        <v>8</v>
      </c>
      <c r="F2210" s="4" t="s">
        <v>256</v>
      </c>
      <c r="G2210" s="4" t="s">
        <v>258</v>
      </c>
      <c r="H2210" s="1">
        <v>696</v>
      </c>
      <c r="I2210" s="4" t="s">
        <v>322</v>
      </c>
      <c r="J2210" s="1" t="s">
        <v>323</v>
      </c>
      <c r="K2210" s="1" t="s">
        <v>383</v>
      </c>
      <c r="L2210" s="1">
        <v>3</v>
      </c>
      <c r="M2210" s="1">
        <v>1</v>
      </c>
      <c r="N2210" s="1" t="s">
        <v>384</v>
      </c>
      <c r="O2210" s="1" t="s">
        <v>385</v>
      </c>
      <c r="P2210" s="1">
        <v>0</v>
      </c>
      <c r="Q2210" s="8">
        <v>352322</v>
      </c>
      <c r="R2210" s="8">
        <v>16885</v>
      </c>
      <c r="S2210" s="8">
        <v>90918</v>
      </c>
      <c r="T2210" s="8" t="s">
        <v>386</v>
      </c>
      <c r="U2210" s="9">
        <f>IF(R2210&gt;0,Q2210/R2210,"")</f>
        <v>20.865975718092983</v>
      </c>
      <c r="V2210" s="10">
        <f>SUMIFS(fct_world_monthly!$J$2:$J$361,fct_world_monthly!$C$2:$C$361,C2210,fct_world_monthly!$F$2:$F$361,F2210)</f>
        <v>95861268</v>
      </c>
      <c r="W2210" s="11">
        <f>IF(V2210&gt;0,Q2210/V2210,"")</f>
        <v>3.6753321477032831E-3</v>
      </c>
      <c r="X2210" s="1" t="s">
        <v>232</v>
      </c>
      <c r="Y2210" s="1" t="s">
        <v>166</v>
      </c>
      <c r="Z2210" s="19">
        <f>IF(U2210="","",SUMIFS(Unit_Value_Review_QC!$K$10:$K$53,Unit_Value_Review_QC!$I$10:$I$53,"PARTNER|"&amp;F2210&amp;"|"&amp;I2210))</f>
        <v>18.09118149032647</v>
      </c>
      <c r="AA2210" s="20">
        <f>IFERROR(U2210/Z2210,"")</f>
        <v>1.1533782759987359</v>
      </c>
      <c r="AB2210" s="4" t="str">
        <f>IF(OR(N2210&lt;&gt;"REPORTED",U2210=""),"NOT_APPLICABLE",IF(OR(AA2210&lt;Unit_Value_Review_QC!$I$6,AA2210&gt;Unit_Value_Review_QC!$I$5),"REVIEW","WITHIN_BAND"))</f>
        <v>WITHIN_BAND</v>
      </c>
    </row>
    <row r="2211" spans="1:28">
      <c r="A2211" s="1" t="s">
        <v>2597</v>
      </c>
      <c r="B2211" s="6">
        <v>45139</v>
      </c>
      <c r="C2211" s="1">
        <v>202308</v>
      </c>
      <c r="D2211" s="1">
        <v>2023</v>
      </c>
      <c r="E2211" s="1">
        <v>8</v>
      </c>
      <c r="F2211" s="4" t="s">
        <v>256</v>
      </c>
      <c r="G2211" s="4" t="s">
        <v>258</v>
      </c>
      <c r="H2211" s="1">
        <v>720</v>
      </c>
      <c r="I2211" s="4" t="s">
        <v>325</v>
      </c>
      <c r="J2211" s="1" t="s">
        <v>326</v>
      </c>
      <c r="K2211" s="1" t="s">
        <v>383</v>
      </c>
      <c r="L2211" s="1">
        <v>3</v>
      </c>
      <c r="M2211" s="1">
        <v>1</v>
      </c>
      <c r="N2211" s="1" t="s">
        <v>384</v>
      </c>
      <c r="O2211" s="1" t="s">
        <v>385</v>
      </c>
      <c r="P2211" s="1">
        <v>0</v>
      </c>
      <c r="Q2211" s="8">
        <v>3387593</v>
      </c>
      <c r="R2211" s="8">
        <v>240801</v>
      </c>
      <c r="S2211" s="8">
        <v>1046594</v>
      </c>
      <c r="T2211" s="8" t="s">
        <v>386</v>
      </c>
      <c r="U2211" s="9">
        <f>IF(R2211&gt;0,Q2211/R2211,"")</f>
        <v>14.068018820519848</v>
      </c>
      <c r="V2211" s="10">
        <f>SUMIFS(fct_world_monthly!$J$2:$J$361,fct_world_monthly!$C$2:$C$361,C2211,fct_world_monthly!$F$2:$F$361,F2211)</f>
        <v>95861268</v>
      </c>
      <c r="W2211" s="11">
        <f>IF(V2211&gt;0,Q2211/V2211,"")</f>
        <v>3.5338495626826047E-2</v>
      </c>
      <c r="X2211" s="1" t="s">
        <v>232</v>
      </c>
      <c r="Y2211" s="1" t="s">
        <v>166</v>
      </c>
      <c r="Z2211" s="19">
        <f>IF(U2211="","",SUMIFS(Unit_Value_Review_QC!$K$10:$K$53,Unit_Value_Review_QC!$I$10:$I$53,"PARTNER|"&amp;F2211&amp;"|"&amp;I2211))</f>
        <v>18.213915185849537</v>
      </c>
      <c r="AA2211" s="20">
        <f>IFERROR(U2211/Z2211,"")</f>
        <v>0.77237752987064245</v>
      </c>
      <c r="AB2211" s="4" t="str">
        <f>IF(OR(N2211&lt;&gt;"REPORTED",U2211=""),"NOT_APPLICABLE",IF(OR(AA2211&lt;Unit_Value_Review_QC!$I$6,AA2211&gt;Unit_Value_Review_QC!$I$5),"REVIEW","WITHIN_BAND"))</f>
        <v>WITHIN_BAND</v>
      </c>
    </row>
    <row r="2212" spans="1:28">
      <c r="A2212" s="1" t="s">
        <v>2598</v>
      </c>
      <c r="B2212" s="6">
        <v>45139</v>
      </c>
      <c r="C2212" s="1">
        <v>202308</v>
      </c>
      <c r="D2212" s="1">
        <v>2023</v>
      </c>
      <c r="E2212" s="1">
        <v>8</v>
      </c>
      <c r="F2212" s="4" t="s">
        <v>265</v>
      </c>
      <c r="G2212" s="4" t="s">
        <v>266</v>
      </c>
      <c r="H2212" s="1">
        <v>52</v>
      </c>
      <c r="I2212" s="4" t="s">
        <v>296</v>
      </c>
      <c r="J2212" s="1" t="s">
        <v>297</v>
      </c>
      <c r="K2212" s="1" t="s">
        <v>383</v>
      </c>
      <c r="L2212" s="1">
        <v>3</v>
      </c>
      <c r="M2212" s="1">
        <v>1</v>
      </c>
      <c r="N2212" s="1" t="s">
        <v>384</v>
      </c>
      <c r="O2212" s="1" t="s">
        <v>385</v>
      </c>
      <c r="P2212" s="1">
        <v>0</v>
      </c>
      <c r="Q2212" s="8">
        <v>4600928</v>
      </c>
      <c r="R2212" s="8">
        <v>228993</v>
      </c>
      <c r="S2212" s="8">
        <v>709259</v>
      </c>
      <c r="T2212" s="8" t="s">
        <v>386</v>
      </c>
      <c r="U2212" s="9">
        <f>IF(R2212&gt;0,Q2212/R2212,"")</f>
        <v>20.092002812313041</v>
      </c>
      <c r="V2212" s="10">
        <f>SUMIFS(fct_world_monthly!$J$2:$J$361,fct_world_monthly!$C$2:$C$361,C2212,fct_world_monthly!$F$2:$F$361,F2212)</f>
        <v>75029684</v>
      </c>
      <c r="W2212" s="11">
        <f>IF(V2212&gt;0,Q2212/V2212,"")</f>
        <v>6.1321436459735056E-2</v>
      </c>
      <c r="X2212" s="1" t="s">
        <v>232</v>
      </c>
      <c r="Y2212" s="1" t="s">
        <v>166</v>
      </c>
      <c r="Z2212" s="19">
        <f>IF(U2212="","",SUMIFS(Unit_Value_Review_QC!$K$10:$K$53,Unit_Value_Review_QC!$I$10:$I$53,"PARTNER|"&amp;F2212&amp;"|"&amp;I2212))</f>
        <v>19.213268245879746</v>
      </c>
      <c r="AA2212" s="20">
        <f>IFERROR(U2212/Z2212,"")</f>
        <v>1.0457358193925044</v>
      </c>
      <c r="AB2212" s="4" t="str">
        <f>IF(OR(N2212&lt;&gt;"REPORTED",U2212=""),"NOT_APPLICABLE",IF(OR(AA2212&lt;Unit_Value_Review_QC!$I$6,AA2212&gt;Unit_Value_Review_QC!$I$5),"REVIEW","WITHIN_BAND"))</f>
        <v>WITHIN_BAND</v>
      </c>
    </row>
    <row r="2213" spans="1:28">
      <c r="A2213" s="1" t="s">
        <v>2599</v>
      </c>
      <c r="B2213" s="6">
        <v>45139</v>
      </c>
      <c r="C2213" s="1">
        <v>202308</v>
      </c>
      <c r="D2213" s="1">
        <v>2023</v>
      </c>
      <c r="E2213" s="1">
        <v>8</v>
      </c>
      <c r="F2213" s="4" t="s">
        <v>265</v>
      </c>
      <c r="G2213" s="4" t="s">
        <v>266</v>
      </c>
      <c r="H2213" s="1">
        <v>204</v>
      </c>
      <c r="I2213" s="4" t="s">
        <v>301</v>
      </c>
      <c r="J2213" s="1" t="s">
        <v>302</v>
      </c>
      <c r="K2213" s="1" t="s">
        <v>383</v>
      </c>
      <c r="L2213" s="1">
        <v>3</v>
      </c>
      <c r="M2213" s="1">
        <v>1</v>
      </c>
      <c r="N2213" s="1" t="s">
        <v>384</v>
      </c>
      <c r="O2213" s="1" t="s">
        <v>385</v>
      </c>
      <c r="P2213" s="1">
        <v>0</v>
      </c>
      <c r="Q2213" s="8">
        <v>52635</v>
      </c>
      <c r="R2213" s="8">
        <v>2322</v>
      </c>
      <c r="S2213" s="8">
        <v>7377</v>
      </c>
      <c r="T2213" s="8" t="s">
        <v>386</v>
      </c>
      <c r="U2213" s="9">
        <f>IF(R2213&gt;0,Q2213/R2213,"")</f>
        <v>22.66795865633075</v>
      </c>
      <c r="V2213" s="10">
        <f>SUMIFS(fct_world_monthly!$J$2:$J$361,fct_world_monthly!$C$2:$C$361,C2213,fct_world_monthly!$F$2:$F$361,F2213)</f>
        <v>75029684</v>
      </c>
      <c r="W2213" s="11">
        <f>IF(V2213&gt;0,Q2213/V2213,"")</f>
        <v>7.0152234680876443E-4</v>
      </c>
      <c r="X2213" s="1" t="s">
        <v>232</v>
      </c>
      <c r="Y2213" s="1" t="s">
        <v>166</v>
      </c>
      <c r="Z2213" s="19">
        <f>IF(U2213="","",SUMIFS(Unit_Value_Review_QC!$K$10:$K$53,Unit_Value_Review_QC!$I$10:$I$53,"PARTNER|"&amp;F2213&amp;"|"&amp;I2213))</f>
        <v>16.024818561257973</v>
      </c>
      <c r="AA2213" s="20">
        <f>IFERROR(U2213/Z2213,"")</f>
        <v>1.4145532175405349</v>
      </c>
      <c r="AB2213" s="4" t="str">
        <f>IF(OR(N2213&lt;&gt;"REPORTED",U2213=""),"NOT_APPLICABLE",IF(OR(AA2213&lt;Unit_Value_Review_QC!$I$6,AA2213&gt;Unit_Value_Review_QC!$I$5),"REVIEW","WITHIN_BAND"))</f>
        <v>WITHIN_BAND</v>
      </c>
    </row>
    <row r="2214" spans="1:28">
      <c r="A2214" s="1" t="s">
        <v>2600</v>
      </c>
      <c r="B2214" s="6">
        <v>45139</v>
      </c>
      <c r="C2214" s="1">
        <v>202308</v>
      </c>
      <c r="D2214" s="1">
        <v>2023</v>
      </c>
      <c r="E2214" s="1">
        <v>8</v>
      </c>
      <c r="F2214" s="4" t="s">
        <v>265</v>
      </c>
      <c r="G2214" s="4" t="s">
        <v>266</v>
      </c>
      <c r="H2214" s="1">
        <v>662</v>
      </c>
      <c r="I2214" s="4" t="s">
        <v>304</v>
      </c>
      <c r="J2214" s="1" t="s">
        <v>305</v>
      </c>
      <c r="K2214" s="1" t="s">
        <v>383</v>
      </c>
      <c r="L2214" s="1">
        <v>3</v>
      </c>
      <c r="M2214" s="1">
        <v>1</v>
      </c>
      <c r="N2214" s="1" t="s">
        <v>384</v>
      </c>
      <c r="O2214" s="1" t="s">
        <v>385</v>
      </c>
      <c r="P2214" s="1">
        <v>0</v>
      </c>
      <c r="Q2214" s="8">
        <v>359995</v>
      </c>
      <c r="R2214" s="8">
        <v>35242</v>
      </c>
      <c r="S2214" s="8">
        <v>67522</v>
      </c>
      <c r="T2214" s="8" t="s">
        <v>386</v>
      </c>
      <c r="U2214" s="9">
        <f>IF(R2214&gt;0,Q2214/R2214,"")</f>
        <v>10.214942398274786</v>
      </c>
      <c r="V2214" s="10">
        <f>SUMIFS(fct_world_monthly!$J$2:$J$361,fct_world_monthly!$C$2:$C$361,C2214,fct_world_monthly!$F$2:$F$361,F2214)</f>
        <v>75029684</v>
      </c>
      <c r="W2214" s="11">
        <f>IF(V2214&gt;0,Q2214/V2214,"")</f>
        <v>4.7980343353172059E-3</v>
      </c>
      <c r="X2214" s="1" t="s">
        <v>232</v>
      </c>
      <c r="Y2214" s="1" t="s">
        <v>166</v>
      </c>
      <c r="Z2214" s="19">
        <f>IF(U2214="","",SUMIFS(Unit_Value_Review_QC!$K$10:$K$53,Unit_Value_Review_QC!$I$10:$I$53,"PARTNER|"&amp;F2214&amp;"|"&amp;I2214))</f>
        <v>13.24068828999865</v>
      </c>
      <c r="AA2214" s="20">
        <f>IFERROR(U2214/Z2214,"")</f>
        <v>0.77148122322240908</v>
      </c>
      <c r="AB2214" s="4" t="str">
        <f>IF(OR(N2214&lt;&gt;"REPORTED",U2214=""),"NOT_APPLICABLE",IF(OR(AA2214&lt;Unit_Value_Review_QC!$I$6,AA2214&gt;Unit_Value_Review_QC!$I$5),"REVIEW","WITHIN_BAND"))</f>
        <v>WITHIN_BAND</v>
      </c>
    </row>
    <row r="2215" spans="1:28">
      <c r="A2215" s="1" t="s">
        <v>2601</v>
      </c>
      <c r="B2215" s="6">
        <v>45139</v>
      </c>
      <c r="C2215" s="1">
        <v>202308</v>
      </c>
      <c r="D2215" s="1">
        <v>2023</v>
      </c>
      <c r="E2215" s="1">
        <v>8</v>
      </c>
      <c r="F2215" s="4" t="s">
        <v>265</v>
      </c>
      <c r="G2215" s="4" t="s">
        <v>266</v>
      </c>
      <c r="H2215" s="1">
        <v>664</v>
      </c>
      <c r="I2215" s="4" t="s">
        <v>307</v>
      </c>
      <c r="J2215" s="1" t="s">
        <v>308</v>
      </c>
      <c r="K2215" s="1" t="s">
        <v>383</v>
      </c>
      <c r="L2215" s="1">
        <v>3</v>
      </c>
      <c r="M2215" s="1">
        <v>1</v>
      </c>
      <c r="N2215" s="1" t="s">
        <v>384</v>
      </c>
      <c r="O2215" s="1" t="s">
        <v>385</v>
      </c>
      <c r="P2215" s="1">
        <v>0</v>
      </c>
      <c r="Q2215" s="8">
        <v>575714</v>
      </c>
      <c r="R2215" s="8">
        <v>60520</v>
      </c>
      <c r="S2215" s="8">
        <v>130072</v>
      </c>
      <c r="T2215" s="8" t="s">
        <v>386</v>
      </c>
      <c r="U2215" s="9">
        <f>IF(R2215&gt;0,Q2215/R2215,"")</f>
        <v>9.5127891606080635</v>
      </c>
      <c r="V2215" s="10">
        <f>SUMIFS(fct_world_monthly!$J$2:$J$361,fct_world_monthly!$C$2:$C$361,C2215,fct_world_monthly!$F$2:$F$361,F2215)</f>
        <v>75029684</v>
      </c>
      <c r="W2215" s="11">
        <f>IF(V2215&gt;0,Q2215/V2215,"")</f>
        <v>7.6731497363096987E-3</v>
      </c>
      <c r="X2215" s="1" t="s">
        <v>232</v>
      </c>
      <c r="Y2215" s="1" t="s">
        <v>166</v>
      </c>
      <c r="Z2215" s="19">
        <f>IF(U2215="","",SUMIFS(Unit_Value_Review_QC!$K$10:$K$53,Unit_Value_Review_QC!$I$10:$I$53,"PARTNER|"&amp;F2215&amp;"|"&amp;I2215))</f>
        <v>13.033767004833301</v>
      </c>
      <c r="AA2215" s="20">
        <f>IFERROR(U2215/Z2215,"")</f>
        <v>0.72985723598407459</v>
      </c>
      <c r="AB2215" s="4" t="str">
        <f>IF(OR(N2215&lt;&gt;"REPORTED",U2215=""),"NOT_APPLICABLE",IF(OR(AA2215&lt;Unit_Value_Review_QC!$I$6,AA2215&gt;Unit_Value_Review_QC!$I$5),"REVIEW","WITHIN_BAND"))</f>
        <v>WITHIN_BAND</v>
      </c>
    </row>
    <row r="2216" spans="1:28">
      <c r="A2216" s="1" t="s">
        <v>2602</v>
      </c>
      <c r="B2216" s="6">
        <v>45139</v>
      </c>
      <c r="C2216" s="1">
        <v>202308</v>
      </c>
      <c r="D2216" s="1">
        <v>2023</v>
      </c>
      <c r="E2216" s="1">
        <v>8</v>
      </c>
      <c r="F2216" s="4" t="s">
        <v>265</v>
      </c>
      <c r="G2216" s="4" t="s">
        <v>266</v>
      </c>
      <c r="H2216" s="1">
        <v>666</v>
      </c>
      <c r="I2216" s="4" t="s">
        <v>310</v>
      </c>
      <c r="J2216" s="1" t="s">
        <v>311</v>
      </c>
      <c r="K2216" s="1" t="s">
        <v>383</v>
      </c>
      <c r="L2216" s="1">
        <v>3</v>
      </c>
      <c r="M2216" s="1">
        <v>1</v>
      </c>
      <c r="N2216" s="1" t="s">
        <v>384</v>
      </c>
      <c r="O2216" s="1" t="s">
        <v>385</v>
      </c>
      <c r="P2216" s="1">
        <v>0</v>
      </c>
      <c r="Q2216" s="8">
        <v>18543830</v>
      </c>
      <c r="R2216" s="8">
        <v>1634273</v>
      </c>
      <c r="S2216" s="8">
        <v>4284846</v>
      </c>
      <c r="T2216" s="8" t="s">
        <v>386</v>
      </c>
      <c r="U2216" s="9">
        <f>IF(R2216&gt;0,Q2216/R2216,"")</f>
        <v>11.346837401095167</v>
      </c>
      <c r="V2216" s="10">
        <f>SUMIFS(fct_world_monthly!$J$2:$J$361,fct_world_monthly!$C$2:$C$361,C2216,fct_world_monthly!$F$2:$F$361,F2216)</f>
        <v>75029684</v>
      </c>
      <c r="W2216" s="11">
        <f>IF(V2216&gt;0,Q2216/V2216,"")</f>
        <v>0.24715324670699665</v>
      </c>
      <c r="X2216" s="1" t="s">
        <v>232</v>
      </c>
      <c r="Y2216" s="1" t="s">
        <v>166</v>
      </c>
      <c r="Z2216" s="19">
        <f>IF(U2216="","",SUMIFS(Unit_Value_Review_QC!$K$10:$K$53,Unit_Value_Review_QC!$I$10:$I$53,"PARTNER|"&amp;F2216&amp;"|"&amp;I2216))</f>
        <v>12.503788450831344</v>
      </c>
      <c r="AA2216" s="20">
        <f>IFERROR(U2216/Z2216,"")</f>
        <v>0.90747195905579681</v>
      </c>
      <c r="AB2216" s="4" t="str">
        <f>IF(OR(N2216&lt;&gt;"REPORTED",U2216=""),"NOT_APPLICABLE",IF(OR(AA2216&lt;Unit_Value_Review_QC!$I$6,AA2216&gt;Unit_Value_Review_QC!$I$5),"REVIEW","WITHIN_BAND"))</f>
        <v>WITHIN_BAND</v>
      </c>
    </row>
    <row r="2217" spans="1:28">
      <c r="A2217" s="1" t="s">
        <v>2603</v>
      </c>
      <c r="B2217" s="6">
        <v>45139</v>
      </c>
      <c r="C2217" s="1">
        <v>202308</v>
      </c>
      <c r="D2217" s="1">
        <v>2023</v>
      </c>
      <c r="E2217" s="1">
        <v>8</v>
      </c>
      <c r="F2217" s="4" t="s">
        <v>265</v>
      </c>
      <c r="G2217" s="4" t="s">
        <v>266</v>
      </c>
      <c r="H2217" s="1">
        <v>669</v>
      </c>
      <c r="I2217" s="4" t="s">
        <v>313</v>
      </c>
      <c r="J2217" s="1" t="s">
        <v>314</v>
      </c>
      <c r="K2217" s="1" t="s">
        <v>383</v>
      </c>
      <c r="L2217" s="1">
        <v>3</v>
      </c>
      <c r="M2217" s="1">
        <v>1</v>
      </c>
      <c r="N2217" s="1" t="s">
        <v>384</v>
      </c>
      <c r="O2217" s="1" t="s">
        <v>385</v>
      </c>
      <c r="P2217" s="1">
        <v>0</v>
      </c>
      <c r="Q2217" s="8">
        <v>222008</v>
      </c>
      <c r="R2217" s="8">
        <v>12619</v>
      </c>
      <c r="S2217" s="8">
        <v>38816</v>
      </c>
      <c r="T2217" s="8" t="s">
        <v>386</v>
      </c>
      <c r="U2217" s="9">
        <f>IF(R2217&gt;0,Q2217/R2217,"")</f>
        <v>17.593153181710118</v>
      </c>
      <c r="V2217" s="10">
        <f>SUMIFS(fct_world_monthly!$J$2:$J$361,fct_world_monthly!$C$2:$C$361,C2217,fct_world_monthly!$F$2:$F$361,F2217)</f>
        <v>75029684</v>
      </c>
      <c r="W2217" s="11">
        <f>IF(V2217&gt;0,Q2217/V2217,"")</f>
        <v>2.9589355594247203E-3</v>
      </c>
      <c r="X2217" s="1" t="s">
        <v>232</v>
      </c>
      <c r="Y2217" s="1" t="s">
        <v>166</v>
      </c>
      <c r="Z2217" s="19">
        <f>IF(U2217="","",SUMIFS(Unit_Value_Review_QC!$K$10:$K$53,Unit_Value_Review_QC!$I$10:$I$53,"PARTNER|"&amp;F2217&amp;"|"&amp;I2217))</f>
        <v>16.58404384448577</v>
      </c>
      <c r="AA2217" s="20">
        <f>IFERROR(U2217/Z2217,"")</f>
        <v>1.0608482072700187</v>
      </c>
      <c r="AB2217" s="4" t="str">
        <f>IF(OR(N2217&lt;&gt;"REPORTED",U2217=""),"NOT_APPLICABLE",IF(OR(AA2217&lt;Unit_Value_Review_QC!$I$6,AA2217&gt;Unit_Value_Review_QC!$I$5),"REVIEW","WITHIN_BAND"))</f>
        <v>WITHIN_BAND</v>
      </c>
    </row>
    <row r="2218" spans="1:28">
      <c r="A2218" s="1" t="s">
        <v>2604</v>
      </c>
      <c r="B2218" s="6">
        <v>45139</v>
      </c>
      <c r="C2218" s="1">
        <v>202308</v>
      </c>
      <c r="D2218" s="1">
        <v>2023</v>
      </c>
      <c r="E2218" s="1">
        <v>8</v>
      </c>
      <c r="F2218" s="4" t="s">
        <v>265</v>
      </c>
      <c r="G2218" s="4" t="s">
        <v>266</v>
      </c>
      <c r="H2218" s="1">
        <v>676</v>
      </c>
      <c r="I2218" s="4" t="s">
        <v>316</v>
      </c>
      <c r="J2218" s="1" t="s">
        <v>317</v>
      </c>
      <c r="K2218" s="1" t="s">
        <v>383</v>
      </c>
      <c r="L2218" s="1">
        <v>3</v>
      </c>
      <c r="M2218" s="1">
        <v>1</v>
      </c>
      <c r="N2218" s="1" t="s">
        <v>384</v>
      </c>
      <c r="O2218" s="1" t="s">
        <v>385</v>
      </c>
      <c r="P2218" s="1">
        <v>0</v>
      </c>
      <c r="Q2218" s="8">
        <v>2074912</v>
      </c>
      <c r="R2218" s="8">
        <v>186802</v>
      </c>
      <c r="S2218" s="8">
        <v>496057</v>
      </c>
      <c r="T2218" s="8" t="s">
        <v>386</v>
      </c>
      <c r="U2218" s="9">
        <f>IF(R2218&gt;0,Q2218/R2218,"")</f>
        <v>11.107547028404406</v>
      </c>
      <c r="V2218" s="10">
        <f>SUMIFS(fct_world_monthly!$J$2:$J$361,fct_world_monthly!$C$2:$C$361,C2218,fct_world_monthly!$F$2:$F$361,F2218)</f>
        <v>75029684</v>
      </c>
      <c r="W2218" s="11">
        <f>IF(V2218&gt;0,Q2218/V2218,"")</f>
        <v>2.7654548031949593E-2</v>
      </c>
      <c r="X2218" s="1" t="s">
        <v>232</v>
      </c>
      <c r="Y2218" s="1" t="s">
        <v>166</v>
      </c>
      <c r="Z2218" s="19">
        <f>IF(U2218="","",SUMIFS(Unit_Value_Review_QC!$K$10:$K$53,Unit_Value_Review_QC!$I$10:$I$53,"PARTNER|"&amp;F2218&amp;"|"&amp;I2218))</f>
        <v>12.705450477595873</v>
      </c>
      <c r="AA2218" s="20">
        <f>IFERROR(U2218/Z2218,"")</f>
        <v>0.8742348056049547</v>
      </c>
      <c r="AB2218" s="4" t="str">
        <f>IF(OR(N2218&lt;&gt;"REPORTED",U2218=""),"NOT_APPLICABLE",IF(OR(AA2218&lt;Unit_Value_Review_QC!$I$6,AA2218&gt;Unit_Value_Review_QC!$I$5),"REVIEW","WITHIN_BAND"))</f>
        <v>WITHIN_BAND</v>
      </c>
    </row>
    <row r="2219" spans="1:28">
      <c r="A2219" s="1" t="s">
        <v>2605</v>
      </c>
      <c r="B2219" s="6">
        <v>45139</v>
      </c>
      <c r="C2219" s="1">
        <v>202308</v>
      </c>
      <c r="D2219" s="1">
        <v>2023</v>
      </c>
      <c r="E2219" s="1">
        <v>8</v>
      </c>
      <c r="F2219" s="4" t="s">
        <v>265</v>
      </c>
      <c r="G2219" s="4" t="s">
        <v>266</v>
      </c>
      <c r="H2219" s="1">
        <v>690</v>
      </c>
      <c r="I2219" s="4" t="s">
        <v>319</v>
      </c>
      <c r="J2219" s="1" t="s">
        <v>320</v>
      </c>
      <c r="K2219" s="1" t="s">
        <v>383</v>
      </c>
      <c r="L2219" s="1">
        <v>3</v>
      </c>
      <c r="M2219" s="1">
        <v>1</v>
      </c>
      <c r="N2219" s="1" t="s">
        <v>384</v>
      </c>
      <c r="O2219" s="1" t="s">
        <v>385</v>
      </c>
      <c r="P2219" s="1">
        <v>0</v>
      </c>
      <c r="Q2219" s="8">
        <v>498018</v>
      </c>
      <c r="R2219" s="8">
        <v>20837</v>
      </c>
      <c r="S2219" s="8">
        <v>96324</v>
      </c>
      <c r="T2219" s="8" t="s">
        <v>386</v>
      </c>
      <c r="U2219" s="9">
        <f>IF(R2219&gt;0,Q2219/R2219,"")</f>
        <v>23.900657484282767</v>
      </c>
      <c r="V2219" s="10">
        <f>SUMIFS(fct_world_monthly!$J$2:$J$361,fct_world_monthly!$C$2:$C$361,C2219,fct_world_monthly!$F$2:$F$361,F2219)</f>
        <v>75029684</v>
      </c>
      <c r="W2219" s="11">
        <f>IF(V2219&gt;0,Q2219/V2219,"")</f>
        <v>6.637612921307252E-3</v>
      </c>
      <c r="X2219" s="1" t="s">
        <v>232</v>
      </c>
      <c r="Y2219" s="1" t="s">
        <v>166</v>
      </c>
      <c r="Z2219" s="19">
        <f>IF(U2219="","",SUMIFS(Unit_Value_Review_QC!$K$10:$K$53,Unit_Value_Review_QC!$I$10:$I$53,"PARTNER|"&amp;F2219&amp;"|"&amp;I2219))</f>
        <v>23.234221767733438</v>
      </c>
      <c r="AA2219" s="20">
        <f>IFERROR(U2219/Z2219,"")</f>
        <v>1.0286833672851847</v>
      </c>
      <c r="AB2219" s="4" t="str">
        <f>IF(OR(N2219&lt;&gt;"REPORTED",U2219=""),"NOT_APPLICABLE",IF(OR(AA2219&lt;Unit_Value_Review_QC!$I$6,AA2219&gt;Unit_Value_Review_QC!$I$5),"REVIEW","WITHIN_BAND"))</f>
        <v>WITHIN_BAND</v>
      </c>
    </row>
    <row r="2220" spans="1:28">
      <c r="A2220" s="1" t="s">
        <v>2606</v>
      </c>
      <c r="B2220" s="6">
        <v>45139</v>
      </c>
      <c r="C2220" s="1">
        <v>202308</v>
      </c>
      <c r="D2220" s="1">
        <v>2023</v>
      </c>
      <c r="E2220" s="1">
        <v>8</v>
      </c>
      <c r="F2220" s="4" t="s">
        <v>265</v>
      </c>
      <c r="G2220" s="4" t="s">
        <v>266</v>
      </c>
      <c r="H2220" s="1">
        <v>696</v>
      </c>
      <c r="I2220" s="4" t="s">
        <v>322</v>
      </c>
      <c r="J2220" s="1" t="s">
        <v>323</v>
      </c>
      <c r="K2220" s="1" t="s">
        <v>383</v>
      </c>
      <c r="L2220" s="1">
        <v>3</v>
      </c>
      <c r="M2220" s="1">
        <v>1</v>
      </c>
      <c r="N2220" s="1" t="s">
        <v>384</v>
      </c>
      <c r="O2220" s="1" t="s">
        <v>385</v>
      </c>
      <c r="P2220" s="1">
        <v>0</v>
      </c>
      <c r="Q2220" s="8">
        <v>9199815</v>
      </c>
      <c r="R2220" s="8">
        <v>936972</v>
      </c>
      <c r="S2220" s="8">
        <v>1957072</v>
      </c>
      <c r="T2220" s="8" t="s">
        <v>386</v>
      </c>
      <c r="U2220" s="9">
        <f>IF(R2220&gt;0,Q2220/R2220,"")</f>
        <v>9.8186658726194587</v>
      </c>
      <c r="V2220" s="10">
        <f>SUMIFS(fct_world_monthly!$J$2:$J$361,fct_world_monthly!$C$2:$C$361,C2220,fct_world_monthly!$F$2:$F$361,F2220)</f>
        <v>75029684</v>
      </c>
      <c r="W2220" s="11">
        <f>IF(V2220&gt;0,Q2220/V2220,"")</f>
        <v>0.12261567035255007</v>
      </c>
      <c r="X2220" s="1" t="s">
        <v>232</v>
      </c>
      <c r="Y2220" s="1" t="s">
        <v>166</v>
      </c>
      <c r="Z2220" s="19">
        <f>IF(U2220="","",SUMIFS(Unit_Value_Review_QC!$K$10:$K$53,Unit_Value_Review_QC!$I$10:$I$53,"PARTNER|"&amp;F2220&amp;"|"&amp;I2220))</f>
        <v>12.339390026247985</v>
      </c>
      <c r="AA2220" s="20">
        <f>IFERROR(U2220/Z2220,"")</f>
        <v>0.79571728033018518</v>
      </c>
      <c r="AB2220" s="4" t="str">
        <f>IF(OR(N2220&lt;&gt;"REPORTED",U2220=""),"NOT_APPLICABLE",IF(OR(AA2220&lt;Unit_Value_Review_QC!$I$6,AA2220&gt;Unit_Value_Review_QC!$I$5),"REVIEW","WITHIN_BAND"))</f>
        <v>WITHIN_BAND</v>
      </c>
    </row>
    <row r="2221" spans="1:28">
      <c r="A2221" s="1" t="s">
        <v>2607</v>
      </c>
      <c r="B2221" s="6">
        <v>45139</v>
      </c>
      <c r="C2221" s="1">
        <v>202308</v>
      </c>
      <c r="D2221" s="1">
        <v>2023</v>
      </c>
      <c r="E2221" s="1">
        <v>8</v>
      </c>
      <c r="F2221" s="4" t="s">
        <v>265</v>
      </c>
      <c r="G2221" s="4" t="s">
        <v>266</v>
      </c>
      <c r="H2221" s="1">
        <v>720</v>
      </c>
      <c r="I2221" s="4" t="s">
        <v>325</v>
      </c>
      <c r="J2221" s="1" t="s">
        <v>326</v>
      </c>
      <c r="K2221" s="1" t="s">
        <v>383</v>
      </c>
      <c r="L2221" s="1">
        <v>3</v>
      </c>
      <c r="M2221" s="1">
        <v>1</v>
      </c>
      <c r="N2221" s="1" t="s">
        <v>384</v>
      </c>
      <c r="O2221" s="1" t="s">
        <v>385</v>
      </c>
      <c r="P2221" s="1">
        <v>0</v>
      </c>
      <c r="Q2221" s="8">
        <v>25255091</v>
      </c>
      <c r="R2221" s="8">
        <v>2040346</v>
      </c>
      <c r="S2221" s="8">
        <v>4801520</v>
      </c>
      <c r="T2221" s="8" t="s">
        <v>386</v>
      </c>
      <c r="U2221" s="9">
        <f>IF(R2221&gt;0,Q2221/R2221,"")</f>
        <v>12.377847188663099</v>
      </c>
      <c r="V2221" s="10">
        <f>SUMIFS(fct_world_monthly!$J$2:$J$361,fct_world_monthly!$C$2:$C$361,C2221,fct_world_monthly!$F$2:$F$361,F2221)</f>
        <v>75029684</v>
      </c>
      <c r="W2221" s="11">
        <f>IF(V2221&gt;0,Q2221/V2221,"")</f>
        <v>0.33660132435050638</v>
      </c>
      <c r="X2221" s="1" t="s">
        <v>232</v>
      </c>
      <c r="Y2221" s="1" t="s">
        <v>166</v>
      </c>
      <c r="Z2221" s="19">
        <f>IF(U2221="","",SUMIFS(Unit_Value_Review_QC!$K$10:$K$53,Unit_Value_Review_QC!$I$10:$I$53,"PARTNER|"&amp;F2221&amp;"|"&amp;I2221))</f>
        <v>15.158852636173485</v>
      </c>
      <c r="AA2221" s="20">
        <f>IFERROR(U2221/Z2221,"")</f>
        <v>0.81654248416703457</v>
      </c>
      <c r="AB2221" s="4" t="str">
        <f>IF(OR(N2221&lt;&gt;"REPORTED",U2221=""),"NOT_APPLICABLE",IF(OR(AA2221&lt;Unit_Value_Review_QC!$I$6,AA2221&gt;Unit_Value_Review_QC!$I$5),"REVIEW","WITHIN_BAND"))</f>
        <v>WITHIN_BAND</v>
      </c>
    </row>
    <row r="2222" spans="1:28">
      <c r="A2222" s="1" t="s">
        <v>2608</v>
      </c>
      <c r="B2222" s="6">
        <v>45139</v>
      </c>
      <c r="C2222" s="1">
        <v>202308</v>
      </c>
      <c r="D2222" s="1">
        <v>2023</v>
      </c>
      <c r="E2222" s="1">
        <v>8</v>
      </c>
      <c r="F2222" s="4" t="s">
        <v>271</v>
      </c>
      <c r="G2222" s="4" t="s">
        <v>273</v>
      </c>
      <c r="H2222" s="1">
        <v>52</v>
      </c>
      <c r="I2222" s="4" t="s">
        <v>296</v>
      </c>
      <c r="J2222" s="1" t="s">
        <v>297</v>
      </c>
      <c r="K2222" s="1" t="s">
        <v>383</v>
      </c>
      <c r="L2222" s="1">
        <v>3</v>
      </c>
      <c r="M2222" s="1">
        <v>1</v>
      </c>
      <c r="N2222" s="1" t="s">
        <v>384</v>
      </c>
      <c r="O2222" s="1" t="s">
        <v>385</v>
      </c>
      <c r="P2222" s="1">
        <v>0</v>
      </c>
      <c r="Q2222" s="8">
        <v>2087499</v>
      </c>
      <c r="R2222" s="8">
        <v>66274</v>
      </c>
      <c r="S2222" s="8">
        <v>208713</v>
      </c>
      <c r="T2222" s="8" t="s">
        <v>386</v>
      </c>
      <c r="U2222" s="9">
        <f>IF(R2222&gt;0,Q2222/R2222,"")</f>
        <v>31.498008268702659</v>
      </c>
      <c r="V2222" s="10">
        <f>SUMIFS(fct_world_monthly!$J$2:$J$361,fct_world_monthly!$C$2:$C$361,C2222,fct_world_monthly!$F$2:$F$361,F2222)</f>
        <v>29038592</v>
      </c>
      <c r="W2222" s="11">
        <f>IF(V2222&gt;0,Q2222/V2222,"")</f>
        <v>7.1887059813368362E-2</v>
      </c>
      <c r="X2222" s="1" t="s">
        <v>232</v>
      </c>
      <c r="Y2222" s="1" t="s">
        <v>166</v>
      </c>
      <c r="Z2222" s="19">
        <f>IF(U2222="","",SUMIFS(Unit_Value_Review_QC!$K$10:$K$53,Unit_Value_Review_QC!$I$10:$I$53,"PARTNER|"&amp;F2222&amp;"|"&amp;I2222))</f>
        <v>31.867133143721738</v>
      </c>
      <c r="AA2222" s="20">
        <f>IFERROR(U2222/Z2222,"")</f>
        <v>0.98841675298012177</v>
      </c>
      <c r="AB2222" s="4" t="str">
        <f>IF(OR(N2222&lt;&gt;"REPORTED",U2222=""),"NOT_APPLICABLE",IF(OR(AA2222&lt;Unit_Value_Review_QC!$I$6,AA2222&gt;Unit_Value_Review_QC!$I$5),"REVIEW","WITHIN_BAND"))</f>
        <v>WITHIN_BAND</v>
      </c>
    </row>
    <row r="2223" spans="1:28">
      <c r="A2223" s="1" t="s">
        <v>2609</v>
      </c>
      <c r="B2223" s="6">
        <v>45139</v>
      </c>
      <c r="C2223" s="1">
        <v>202308</v>
      </c>
      <c r="D2223" s="1">
        <v>2023</v>
      </c>
      <c r="E2223" s="1">
        <v>8</v>
      </c>
      <c r="F2223" s="4" t="s">
        <v>271</v>
      </c>
      <c r="G2223" s="4" t="s">
        <v>273</v>
      </c>
      <c r="H2223" s="1">
        <v>204</v>
      </c>
      <c r="I2223" s="4" t="s">
        <v>301</v>
      </c>
      <c r="J2223" s="1" t="s">
        <v>302</v>
      </c>
      <c r="K2223" s="1" t="s">
        <v>383</v>
      </c>
      <c r="L2223" s="1">
        <v>3</v>
      </c>
      <c r="M2223" s="1">
        <v>1</v>
      </c>
      <c r="N2223" s="1" t="s">
        <v>384</v>
      </c>
      <c r="O2223" s="1" t="s">
        <v>385</v>
      </c>
      <c r="P2223" s="1">
        <v>0</v>
      </c>
      <c r="Q2223" s="8">
        <v>1599867</v>
      </c>
      <c r="R2223" s="8">
        <v>83947</v>
      </c>
      <c r="S2223" s="8">
        <v>256961</v>
      </c>
      <c r="T2223" s="8" t="s">
        <v>386</v>
      </c>
      <c r="U2223" s="9">
        <f>IF(R2223&gt;0,Q2223/R2223,"")</f>
        <v>19.058060442898494</v>
      </c>
      <c r="V2223" s="10">
        <f>SUMIFS(fct_world_monthly!$J$2:$J$361,fct_world_monthly!$C$2:$C$361,C2223,fct_world_monthly!$F$2:$F$361,F2223)</f>
        <v>29038592</v>
      </c>
      <c r="W2223" s="11">
        <f>IF(V2223&gt;0,Q2223/V2223,"")</f>
        <v>5.5094510091949364E-2</v>
      </c>
      <c r="X2223" s="1" t="s">
        <v>232</v>
      </c>
      <c r="Y2223" s="1" t="s">
        <v>166</v>
      </c>
      <c r="Z2223" s="19">
        <f>IF(U2223="","",SUMIFS(Unit_Value_Review_QC!$K$10:$K$53,Unit_Value_Review_QC!$I$10:$I$53,"PARTNER|"&amp;F2223&amp;"|"&amp;I2223))</f>
        <v>19.682231685892088</v>
      </c>
      <c r="AA2223" s="20">
        <f>IFERROR(U2223/Z2223,"")</f>
        <v>0.96828757770182183</v>
      </c>
      <c r="AB2223" s="4" t="str">
        <f>IF(OR(N2223&lt;&gt;"REPORTED",U2223=""),"NOT_APPLICABLE",IF(OR(AA2223&lt;Unit_Value_Review_QC!$I$6,AA2223&gt;Unit_Value_Review_QC!$I$5),"REVIEW","WITHIN_BAND"))</f>
        <v>WITHIN_BAND</v>
      </c>
    </row>
    <row r="2224" spans="1:28">
      <c r="A2224" s="1" t="s">
        <v>2610</v>
      </c>
      <c r="B2224" s="6">
        <v>45139</v>
      </c>
      <c r="C2224" s="1">
        <v>202308</v>
      </c>
      <c r="D2224" s="1">
        <v>2023</v>
      </c>
      <c r="E2224" s="1">
        <v>8</v>
      </c>
      <c r="F2224" s="4" t="s">
        <v>271</v>
      </c>
      <c r="G2224" s="4" t="s">
        <v>273</v>
      </c>
      <c r="H2224" s="1">
        <v>662</v>
      </c>
      <c r="I2224" s="4" t="s">
        <v>304</v>
      </c>
      <c r="J2224" s="1" t="s">
        <v>305</v>
      </c>
      <c r="K2224" s="1" t="s">
        <v>383</v>
      </c>
      <c r="L2224" s="1">
        <v>3</v>
      </c>
      <c r="M2224" s="1">
        <v>1</v>
      </c>
      <c r="N2224" s="1" t="s">
        <v>384</v>
      </c>
      <c r="O2224" s="1" t="s">
        <v>385</v>
      </c>
      <c r="P2224" s="1">
        <v>0</v>
      </c>
      <c r="Q2224" s="8">
        <v>104295</v>
      </c>
      <c r="R2224" s="8">
        <v>5855</v>
      </c>
      <c r="S2224" s="8">
        <v>16576</v>
      </c>
      <c r="T2224" s="8" t="s">
        <v>386</v>
      </c>
      <c r="U2224" s="9">
        <f>IF(R2224&gt;0,Q2224/R2224,"")</f>
        <v>17.812980358667804</v>
      </c>
      <c r="V2224" s="10">
        <f>SUMIFS(fct_world_monthly!$J$2:$J$361,fct_world_monthly!$C$2:$C$361,C2224,fct_world_monthly!$F$2:$F$361,F2224)</f>
        <v>29038592</v>
      </c>
      <c r="W2224" s="11">
        <f>IF(V2224&gt;0,Q2224/V2224,"")</f>
        <v>3.5915997580047957E-3</v>
      </c>
      <c r="X2224" s="1" t="s">
        <v>232</v>
      </c>
      <c r="Y2224" s="1" t="s">
        <v>166</v>
      </c>
      <c r="Z2224" s="19">
        <f>IF(U2224="","",SUMIFS(Unit_Value_Review_QC!$K$10:$K$53,Unit_Value_Review_QC!$I$10:$I$53,"PARTNER|"&amp;F2224&amp;"|"&amp;I2224))</f>
        <v>19.366411423422985</v>
      </c>
      <c r="AA2224" s="20">
        <f>IFERROR(U2224/Z2224,"")</f>
        <v>0.91978735601597517</v>
      </c>
      <c r="AB2224" s="4" t="str">
        <f>IF(OR(N2224&lt;&gt;"REPORTED",U2224=""),"NOT_APPLICABLE",IF(OR(AA2224&lt;Unit_Value_Review_QC!$I$6,AA2224&gt;Unit_Value_Review_QC!$I$5),"REVIEW","WITHIN_BAND"))</f>
        <v>WITHIN_BAND</v>
      </c>
    </row>
    <row r="2225" spans="1:28">
      <c r="A2225" s="1" t="s">
        <v>2611</v>
      </c>
      <c r="B2225" s="6">
        <v>45139</v>
      </c>
      <c r="C2225" s="1">
        <v>202308</v>
      </c>
      <c r="D2225" s="1">
        <v>2023</v>
      </c>
      <c r="E2225" s="1">
        <v>8</v>
      </c>
      <c r="F2225" s="4" t="s">
        <v>271</v>
      </c>
      <c r="G2225" s="4" t="s">
        <v>273</v>
      </c>
      <c r="H2225" s="1">
        <v>664</v>
      </c>
      <c r="I2225" s="4" t="s">
        <v>307</v>
      </c>
      <c r="J2225" s="1" t="s">
        <v>308</v>
      </c>
      <c r="K2225" s="1" t="s">
        <v>383</v>
      </c>
      <c r="L2225" s="1">
        <v>3</v>
      </c>
      <c r="M2225" s="1">
        <v>1</v>
      </c>
      <c r="N2225" s="1" t="s">
        <v>384</v>
      </c>
      <c r="O2225" s="1" t="s">
        <v>385</v>
      </c>
      <c r="P2225" s="1">
        <v>0</v>
      </c>
      <c r="Q2225" s="8">
        <v>3247722</v>
      </c>
      <c r="R2225" s="8">
        <v>105620</v>
      </c>
      <c r="S2225" s="8">
        <v>328446</v>
      </c>
      <c r="T2225" s="8" t="s">
        <v>386</v>
      </c>
      <c r="U2225" s="9">
        <f>IF(R2225&gt;0,Q2225/R2225,"")</f>
        <v>30.749119484946032</v>
      </c>
      <c r="V2225" s="10">
        <f>SUMIFS(fct_world_monthly!$J$2:$J$361,fct_world_monthly!$C$2:$C$361,C2225,fct_world_monthly!$F$2:$F$361,F2225)</f>
        <v>29038592</v>
      </c>
      <c r="W2225" s="11">
        <f>IF(V2225&gt;0,Q2225/V2225,"")</f>
        <v>0.11184157964683687</v>
      </c>
      <c r="X2225" s="1" t="s">
        <v>232</v>
      </c>
      <c r="Y2225" s="1" t="s">
        <v>166</v>
      </c>
      <c r="Z2225" s="19">
        <f>IF(U2225="","",SUMIFS(Unit_Value_Review_QC!$K$10:$K$53,Unit_Value_Review_QC!$I$10:$I$53,"PARTNER|"&amp;F2225&amp;"|"&amp;I2225))</f>
        <v>29.827360886039607</v>
      </c>
      <c r="AA2225" s="20">
        <f>IFERROR(U2225/Z2225,"")</f>
        <v>1.0309031228886845</v>
      </c>
      <c r="AB2225" s="4" t="str">
        <f>IF(OR(N2225&lt;&gt;"REPORTED",U2225=""),"NOT_APPLICABLE",IF(OR(AA2225&lt;Unit_Value_Review_QC!$I$6,AA2225&gt;Unit_Value_Review_QC!$I$5),"REVIEW","WITHIN_BAND"))</f>
        <v>WITHIN_BAND</v>
      </c>
    </row>
    <row r="2226" spans="1:28">
      <c r="A2226" s="1" t="s">
        <v>2612</v>
      </c>
      <c r="B2226" s="6">
        <v>45139</v>
      </c>
      <c r="C2226" s="1">
        <v>202308</v>
      </c>
      <c r="D2226" s="1">
        <v>2023</v>
      </c>
      <c r="E2226" s="1">
        <v>8</v>
      </c>
      <c r="F2226" s="4" t="s">
        <v>271</v>
      </c>
      <c r="G2226" s="4" t="s">
        <v>273</v>
      </c>
      <c r="H2226" s="1">
        <v>666</v>
      </c>
      <c r="I2226" s="4" t="s">
        <v>310</v>
      </c>
      <c r="J2226" s="1" t="s">
        <v>311</v>
      </c>
      <c r="K2226" s="1" t="s">
        <v>383</v>
      </c>
      <c r="L2226" s="1">
        <v>3</v>
      </c>
      <c r="M2226" s="1">
        <v>1</v>
      </c>
      <c r="N2226" s="1" t="s">
        <v>384</v>
      </c>
      <c r="O2226" s="1" t="s">
        <v>385</v>
      </c>
      <c r="P2226" s="1">
        <v>0</v>
      </c>
      <c r="Q2226" s="8">
        <v>629240</v>
      </c>
      <c r="R2226" s="8">
        <v>44857</v>
      </c>
      <c r="S2226" s="8">
        <v>113525</v>
      </c>
      <c r="T2226" s="8" t="s">
        <v>386</v>
      </c>
      <c r="U2226" s="9">
        <f>IF(R2226&gt;0,Q2226/R2226,"")</f>
        <v>14.027687986267471</v>
      </c>
      <c r="V2226" s="10">
        <f>SUMIFS(fct_world_monthly!$J$2:$J$361,fct_world_monthly!$C$2:$C$361,C2226,fct_world_monthly!$F$2:$F$361,F2226)</f>
        <v>29038592</v>
      </c>
      <c r="W2226" s="11">
        <f>IF(V2226&gt;0,Q2226/V2226,"")</f>
        <v>2.1669094699908315E-2</v>
      </c>
      <c r="X2226" s="1" t="s">
        <v>232</v>
      </c>
      <c r="Y2226" s="1" t="s">
        <v>166</v>
      </c>
      <c r="Z2226" s="19">
        <f>IF(U2226="","",SUMIFS(Unit_Value_Review_QC!$K$10:$K$53,Unit_Value_Review_QC!$I$10:$I$53,"PARTNER|"&amp;F2226&amp;"|"&amp;I2226))</f>
        <v>14.86106925541052</v>
      </c>
      <c r="AA2226" s="20">
        <f>IFERROR(U2226/Z2226,"")</f>
        <v>0.94392185011589014</v>
      </c>
      <c r="AB2226" s="4" t="str">
        <f>IF(OR(N2226&lt;&gt;"REPORTED",U2226=""),"NOT_APPLICABLE",IF(OR(AA2226&lt;Unit_Value_Review_QC!$I$6,AA2226&gt;Unit_Value_Review_QC!$I$5),"REVIEW","WITHIN_BAND"))</f>
        <v>WITHIN_BAND</v>
      </c>
    </row>
    <row r="2227" spans="1:28">
      <c r="A2227" s="1" t="s">
        <v>2613</v>
      </c>
      <c r="B2227" s="6">
        <v>45139</v>
      </c>
      <c r="C2227" s="1">
        <v>202308</v>
      </c>
      <c r="D2227" s="1">
        <v>2023</v>
      </c>
      <c r="E2227" s="1">
        <v>8</v>
      </c>
      <c r="F2227" s="4" t="s">
        <v>271</v>
      </c>
      <c r="G2227" s="4" t="s">
        <v>273</v>
      </c>
      <c r="H2227" s="1">
        <v>669</v>
      </c>
      <c r="I2227" s="4" t="s">
        <v>313</v>
      </c>
      <c r="J2227" s="1" t="s">
        <v>314</v>
      </c>
      <c r="K2227" s="1" t="s">
        <v>383</v>
      </c>
      <c r="L2227" s="1">
        <v>3</v>
      </c>
      <c r="M2227" s="1">
        <v>1</v>
      </c>
      <c r="N2227" s="1" t="s">
        <v>384</v>
      </c>
      <c r="O2227" s="1" t="s">
        <v>385</v>
      </c>
      <c r="P2227" s="1">
        <v>0</v>
      </c>
      <c r="Q2227" s="8">
        <v>676931</v>
      </c>
      <c r="R2227" s="8">
        <v>37993</v>
      </c>
      <c r="S2227" s="8">
        <v>156161</v>
      </c>
      <c r="T2227" s="8" t="s">
        <v>386</v>
      </c>
      <c r="U2227" s="9">
        <f>IF(R2227&gt;0,Q2227/R2227,"")</f>
        <v>17.817255810280841</v>
      </c>
      <c r="V2227" s="10">
        <f>SUMIFS(fct_world_monthly!$J$2:$J$361,fct_world_monthly!$C$2:$C$361,C2227,fct_world_monthly!$F$2:$F$361,F2227)</f>
        <v>29038592</v>
      </c>
      <c r="W2227" s="11">
        <f>IF(V2227&gt;0,Q2227/V2227,"")</f>
        <v>2.331142639422738E-2</v>
      </c>
      <c r="X2227" s="1" t="s">
        <v>232</v>
      </c>
      <c r="Y2227" s="1" t="s">
        <v>166</v>
      </c>
      <c r="Z2227" s="19">
        <f>IF(U2227="","",SUMIFS(Unit_Value_Review_QC!$K$10:$K$53,Unit_Value_Review_QC!$I$10:$I$53,"PARTNER|"&amp;F2227&amp;"|"&amp;I2227))</f>
        <v>17.070169468034248</v>
      </c>
      <c r="AA2227" s="20">
        <f>IFERROR(U2227/Z2227,"")</f>
        <v>1.0437656078134194</v>
      </c>
      <c r="AB2227" s="4" t="str">
        <f>IF(OR(N2227&lt;&gt;"REPORTED",U2227=""),"NOT_APPLICABLE",IF(OR(AA2227&lt;Unit_Value_Review_QC!$I$6,AA2227&gt;Unit_Value_Review_QC!$I$5),"REVIEW","WITHIN_BAND"))</f>
        <v>WITHIN_BAND</v>
      </c>
    </row>
    <row r="2228" spans="1:28">
      <c r="A2228" s="1" t="s">
        <v>2614</v>
      </c>
      <c r="B2228" s="6">
        <v>45139</v>
      </c>
      <c r="C2228" s="1">
        <v>202308</v>
      </c>
      <c r="D2228" s="1">
        <v>2023</v>
      </c>
      <c r="E2228" s="1">
        <v>8</v>
      </c>
      <c r="F2228" s="4" t="s">
        <v>271</v>
      </c>
      <c r="G2228" s="4" t="s">
        <v>273</v>
      </c>
      <c r="H2228" s="1">
        <v>676</v>
      </c>
      <c r="I2228" s="4" t="s">
        <v>316</v>
      </c>
      <c r="J2228" s="1" t="s">
        <v>317</v>
      </c>
      <c r="K2228" s="1" t="s">
        <v>383</v>
      </c>
      <c r="L2228" s="1">
        <v>3</v>
      </c>
      <c r="M2228" s="1">
        <v>1</v>
      </c>
      <c r="N2228" s="1" t="s">
        <v>384</v>
      </c>
      <c r="O2228" s="1" t="s">
        <v>385</v>
      </c>
      <c r="P2228" s="1">
        <v>0</v>
      </c>
      <c r="Q2228" s="8">
        <v>476544</v>
      </c>
      <c r="R2228" s="8">
        <v>17514</v>
      </c>
      <c r="S2228" s="8">
        <v>42262</v>
      </c>
      <c r="T2228" s="8" t="s">
        <v>386</v>
      </c>
      <c r="U2228" s="9">
        <f>IF(R2228&gt;0,Q2228/R2228,"")</f>
        <v>27.209318259677971</v>
      </c>
      <c r="V2228" s="10">
        <f>SUMIFS(fct_world_monthly!$J$2:$J$361,fct_world_monthly!$C$2:$C$361,C2228,fct_world_monthly!$F$2:$F$361,F2228)</f>
        <v>29038592</v>
      </c>
      <c r="W2228" s="11">
        <f>IF(V2228&gt;0,Q2228/V2228,"")</f>
        <v>1.6410713026306509E-2</v>
      </c>
      <c r="X2228" s="1" t="s">
        <v>232</v>
      </c>
      <c r="Y2228" s="1" t="s">
        <v>166</v>
      </c>
      <c r="Z2228" s="19">
        <f>IF(U2228="","",SUMIFS(Unit_Value_Review_QC!$K$10:$K$53,Unit_Value_Review_QC!$I$10:$I$53,"PARTNER|"&amp;F2228&amp;"|"&amp;I2228))</f>
        <v>29.259592038236608</v>
      </c>
      <c r="AA2228" s="20">
        <f>IFERROR(U2228/Z2228,"")</f>
        <v>0.92992814883135322</v>
      </c>
      <c r="AB2228" s="4" t="str">
        <f>IF(OR(N2228&lt;&gt;"REPORTED",U2228=""),"NOT_APPLICABLE",IF(OR(AA2228&lt;Unit_Value_Review_QC!$I$6,AA2228&gt;Unit_Value_Review_QC!$I$5),"REVIEW","WITHIN_BAND"))</f>
        <v>WITHIN_BAND</v>
      </c>
    </row>
    <row r="2229" spans="1:28">
      <c r="A2229" s="1" t="s">
        <v>2615</v>
      </c>
      <c r="B2229" s="6">
        <v>45139</v>
      </c>
      <c r="C2229" s="1">
        <v>202308</v>
      </c>
      <c r="D2229" s="1">
        <v>2023</v>
      </c>
      <c r="E2229" s="1">
        <v>8</v>
      </c>
      <c r="F2229" s="4" t="s">
        <v>271</v>
      </c>
      <c r="G2229" s="4" t="s">
        <v>273</v>
      </c>
      <c r="H2229" s="1">
        <v>690</v>
      </c>
      <c r="I2229" s="4" t="s">
        <v>319</v>
      </c>
      <c r="J2229" s="1" t="s">
        <v>320</v>
      </c>
      <c r="K2229" s="1" t="s">
        <v>383</v>
      </c>
      <c r="L2229" s="1">
        <v>3</v>
      </c>
      <c r="M2229" s="1">
        <v>1</v>
      </c>
      <c r="N2229" s="1" t="s">
        <v>384</v>
      </c>
      <c r="O2229" s="1" t="s">
        <v>385</v>
      </c>
      <c r="P2229" s="1">
        <v>0</v>
      </c>
      <c r="Q2229" s="8">
        <v>704003</v>
      </c>
      <c r="R2229" s="8">
        <v>33638</v>
      </c>
      <c r="S2229" s="8">
        <v>87109</v>
      </c>
      <c r="T2229" s="8" t="s">
        <v>386</v>
      </c>
      <c r="U2229" s="9">
        <f>IF(R2229&gt;0,Q2229/R2229,"")</f>
        <v>20.928800761044059</v>
      </c>
      <c r="V2229" s="10">
        <f>SUMIFS(fct_world_monthly!$J$2:$J$361,fct_world_monthly!$C$2:$C$361,C2229,fct_world_monthly!$F$2:$F$361,F2229)</f>
        <v>29038592</v>
      </c>
      <c r="W2229" s="11">
        <f>IF(V2229&gt;0,Q2229/V2229,"")</f>
        <v>2.4243703000476055E-2</v>
      </c>
      <c r="X2229" s="1" t="s">
        <v>232</v>
      </c>
      <c r="Y2229" s="1" t="s">
        <v>166</v>
      </c>
      <c r="Z2229" s="19">
        <f>IF(U2229="","",SUMIFS(Unit_Value_Review_QC!$K$10:$K$53,Unit_Value_Review_QC!$I$10:$I$53,"PARTNER|"&amp;F2229&amp;"|"&amp;I2229))</f>
        <v>24.149636282520802</v>
      </c>
      <c r="AA2229" s="20">
        <f>IFERROR(U2229/Z2229,"")</f>
        <v>0.86663006085073246</v>
      </c>
      <c r="AB2229" s="4" t="str">
        <f>IF(OR(N2229&lt;&gt;"REPORTED",U2229=""),"NOT_APPLICABLE",IF(OR(AA2229&lt;Unit_Value_Review_QC!$I$6,AA2229&gt;Unit_Value_Review_QC!$I$5),"REVIEW","WITHIN_BAND"))</f>
        <v>WITHIN_BAND</v>
      </c>
    </row>
    <row r="2230" spans="1:28">
      <c r="A2230" s="1" t="s">
        <v>2616</v>
      </c>
      <c r="B2230" s="6">
        <v>45139</v>
      </c>
      <c r="C2230" s="1">
        <v>202308</v>
      </c>
      <c r="D2230" s="1">
        <v>2023</v>
      </c>
      <c r="E2230" s="1">
        <v>8</v>
      </c>
      <c r="F2230" s="4" t="s">
        <v>271</v>
      </c>
      <c r="G2230" s="4" t="s">
        <v>273</v>
      </c>
      <c r="H2230" s="1">
        <v>696</v>
      </c>
      <c r="I2230" s="4" t="s">
        <v>322</v>
      </c>
      <c r="J2230" s="1" t="s">
        <v>323</v>
      </c>
      <c r="K2230" s="1" t="s">
        <v>383</v>
      </c>
      <c r="L2230" s="1">
        <v>3</v>
      </c>
      <c r="M2230" s="1">
        <v>1</v>
      </c>
      <c r="N2230" s="1" t="s">
        <v>384</v>
      </c>
      <c r="O2230" s="1" t="s">
        <v>385</v>
      </c>
      <c r="P2230" s="1">
        <v>0</v>
      </c>
      <c r="Q2230" s="8">
        <v>445266</v>
      </c>
      <c r="R2230" s="8">
        <v>16476</v>
      </c>
      <c r="S2230" s="8">
        <v>44379</v>
      </c>
      <c r="T2230" s="8" t="s">
        <v>386</v>
      </c>
      <c r="U2230" s="9">
        <f>IF(R2230&gt;0,Q2230/R2230,"")</f>
        <v>27.025127458120902</v>
      </c>
      <c r="V2230" s="10">
        <f>SUMIFS(fct_world_monthly!$J$2:$J$361,fct_world_monthly!$C$2:$C$361,C2230,fct_world_monthly!$F$2:$F$361,F2230)</f>
        <v>29038592</v>
      </c>
      <c r="W2230" s="11">
        <f>IF(V2230&gt;0,Q2230/V2230,"")</f>
        <v>1.5333594686684533E-2</v>
      </c>
      <c r="X2230" s="1" t="s">
        <v>232</v>
      </c>
      <c r="Y2230" s="1" t="s">
        <v>166</v>
      </c>
      <c r="Z2230" s="19">
        <f>IF(U2230="","",SUMIFS(Unit_Value_Review_QC!$K$10:$K$53,Unit_Value_Review_QC!$I$10:$I$53,"PARTNER|"&amp;F2230&amp;"|"&amp;I2230))</f>
        <v>19.130986055641273</v>
      </c>
      <c r="AA2230" s="20">
        <f>IFERROR(U2230/Z2230,"")</f>
        <v>1.4126364098285376</v>
      </c>
      <c r="AB2230" s="4" t="str">
        <f>IF(OR(N2230&lt;&gt;"REPORTED",U2230=""),"NOT_APPLICABLE",IF(OR(AA2230&lt;Unit_Value_Review_QC!$I$6,AA2230&gt;Unit_Value_Review_QC!$I$5),"REVIEW","WITHIN_BAND"))</f>
        <v>WITHIN_BAND</v>
      </c>
    </row>
    <row r="2231" spans="1:28">
      <c r="A2231" s="1" t="s">
        <v>2617</v>
      </c>
      <c r="B2231" s="6">
        <v>45139</v>
      </c>
      <c r="C2231" s="1">
        <v>202308</v>
      </c>
      <c r="D2231" s="1">
        <v>2023</v>
      </c>
      <c r="E2231" s="1">
        <v>8</v>
      </c>
      <c r="F2231" s="4" t="s">
        <v>271</v>
      </c>
      <c r="G2231" s="4" t="s">
        <v>273</v>
      </c>
      <c r="H2231" s="1">
        <v>720</v>
      </c>
      <c r="I2231" s="4" t="s">
        <v>325</v>
      </c>
      <c r="J2231" s="1" t="s">
        <v>326</v>
      </c>
      <c r="K2231" s="1" t="s">
        <v>383</v>
      </c>
      <c r="L2231" s="1">
        <v>3</v>
      </c>
      <c r="M2231" s="1">
        <v>1</v>
      </c>
      <c r="N2231" s="1" t="s">
        <v>384</v>
      </c>
      <c r="O2231" s="1" t="s">
        <v>385</v>
      </c>
      <c r="P2231" s="1">
        <v>0</v>
      </c>
      <c r="Q2231" s="8">
        <v>8053512</v>
      </c>
      <c r="R2231" s="8">
        <v>283630</v>
      </c>
      <c r="S2231" s="8">
        <v>774792</v>
      </c>
      <c r="T2231" s="8" t="s">
        <v>386</v>
      </c>
      <c r="U2231" s="9">
        <f>IF(R2231&gt;0,Q2231/R2231,"")</f>
        <v>28.394429362197229</v>
      </c>
      <c r="V2231" s="10">
        <f>SUMIFS(fct_world_monthly!$J$2:$J$361,fct_world_monthly!$C$2:$C$361,C2231,fct_world_monthly!$F$2:$F$361,F2231)</f>
        <v>29038592</v>
      </c>
      <c r="W2231" s="11">
        <f>IF(V2231&gt;0,Q2231/V2231,"")</f>
        <v>0.27733824009097963</v>
      </c>
      <c r="X2231" s="1" t="s">
        <v>232</v>
      </c>
      <c r="Y2231" s="1" t="s">
        <v>166</v>
      </c>
      <c r="Z2231" s="19">
        <f>IF(U2231="","",SUMIFS(Unit_Value_Review_QC!$K$10:$K$53,Unit_Value_Review_QC!$I$10:$I$53,"PARTNER|"&amp;F2231&amp;"|"&amp;I2231))</f>
        <v>27.635683246354834</v>
      </c>
      <c r="AA2231" s="20">
        <f>IFERROR(U2231/Z2231,"")</f>
        <v>1.0274553051241269</v>
      </c>
      <c r="AB2231" s="4" t="str">
        <f>IF(OR(N2231&lt;&gt;"REPORTED",U2231=""),"NOT_APPLICABLE",IF(OR(AA2231&lt;Unit_Value_Review_QC!$I$6,AA2231&gt;Unit_Value_Review_QC!$I$5),"REVIEW","WITHIN_BAND"))</f>
        <v>WITHIN_BAND</v>
      </c>
    </row>
    <row r="2232" spans="1:28">
      <c r="A2232" s="1" t="s">
        <v>2618</v>
      </c>
      <c r="B2232" s="6">
        <v>45139</v>
      </c>
      <c r="C2232" s="1">
        <v>202308</v>
      </c>
      <c r="D2232" s="1">
        <v>2023</v>
      </c>
      <c r="E2232" s="1">
        <v>8</v>
      </c>
      <c r="F2232" s="4" t="s">
        <v>278</v>
      </c>
      <c r="G2232" s="4" t="s">
        <v>279</v>
      </c>
      <c r="H2232" s="1">
        <v>52</v>
      </c>
      <c r="I2232" s="4" t="s">
        <v>296</v>
      </c>
      <c r="J2232" s="1" t="s">
        <v>297</v>
      </c>
      <c r="K2232" s="1" t="s">
        <v>383</v>
      </c>
      <c r="L2232" s="1">
        <v>3</v>
      </c>
      <c r="M2232" s="1">
        <v>1</v>
      </c>
      <c r="N2232" s="1" t="s">
        <v>384</v>
      </c>
      <c r="O2232" s="1" t="s">
        <v>385</v>
      </c>
      <c r="P2232" s="1">
        <v>0</v>
      </c>
      <c r="Q2232" s="8">
        <v>1527321</v>
      </c>
      <c r="R2232" s="8">
        <v>38035</v>
      </c>
      <c r="S2232" s="8">
        <v>129568</v>
      </c>
      <c r="T2232" s="8" t="s">
        <v>386</v>
      </c>
      <c r="U2232" s="9">
        <f>IF(R2232&gt;0,Q2232/R2232,"")</f>
        <v>40.15567240699356</v>
      </c>
      <c r="V2232" s="10">
        <f>SUMIFS(fct_world_monthly!$J$2:$J$361,fct_world_monthly!$C$2:$C$361,C2232,fct_world_monthly!$F$2:$F$361,F2232)</f>
        <v>29288183</v>
      </c>
      <c r="W2232" s="11">
        <f>IF(V2232&gt;0,Q2232/V2232,"")</f>
        <v>5.2148028438636841E-2</v>
      </c>
      <c r="X2232" s="1" t="s">
        <v>232</v>
      </c>
      <c r="Y2232" s="1" t="s">
        <v>166</v>
      </c>
      <c r="Z2232" s="19">
        <f>IF(U2232="","",SUMIFS(Unit_Value_Review_QC!$K$10:$K$53,Unit_Value_Review_QC!$I$10:$I$53,"PARTNER|"&amp;F2232&amp;"|"&amp;I2232))</f>
        <v>35.036766549381447</v>
      </c>
      <c r="AA2232" s="20">
        <f>IFERROR(U2232/Z2232,"")</f>
        <v>1.1461009779654592</v>
      </c>
      <c r="AB2232" s="4" t="str">
        <f>IF(OR(N2232&lt;&gt;"REPORTED",U2232=""),"NOT_APPLICABLE",IF(OR(AA2232&lt;Unit_Value_Review_QC!$I$6,AA2232&gt;Unit_Value_Review_QC!$I$5),"REVIEW","WITHIN_BAND"))</f>
        <v>WITHIN_BAND</v>
      </c>
    </row>
    <row r="2233" spans="1:28">
      <c r="A2233" s="1" t="s">
        <v>2619</v>
      </c>
      <c r="B2233" s="6">
        <v>45139</v>
      </c>
      <c r="C2233" s="1">
        <v>202308</v>
      </c>
      <c r="D2233" s="1">
        <v>2023</v>
      </c>
      <c r="E2233" s="1">
        <v>8</v>
      </c>
      <c r="F2233" s="4" t="s">
        <v>278</v>
      </c>
      <c r="G2233" s="4" t="s">
        <v>279</v>
      </c>
      <c r="H2233" s="1">
        <v>204</v>
      </c>
      <c r="I2233" s="4" t="s">
        <v>301</v>
      </c>
      <c r="J2233" s="1" t="s">
        <v>302</v>
      </c>
      <c r="K2233" s="1" t="s">
        <v>383</v>
      </c>
      <c r="L2233" s="1">
        <v>3</v>
      </c>
      <c r="M2233" s="1">
        <v>1</v>
      </c>
      <c r="N2233" s="1" t="s">
        <v>384</v>
      </c>
      <c r="O2233" s="1" t="s">
        <v>385</v>
      </c>
      <c r="P2233" s="1">
        <v>0</v>
      </c>
      <c r="Q2233" s="8">
        <v>321033</v>
      </c>
      <c r="R2233" s="8">
        <v>9179</v>
      </c>
      <c r="S2233" s="8">
        <v>30449</v>
      </c>
      <c r="T2233" s="8" t="s">
        <v>386</v>
      </c>
      <c r="U2233" s="9">
        <f>IF(R2233&gt;0,Q2233/R2233,"")</f>
        <v>34.974724915568146</v>
      </c>
      <c r="V2233" s="10">
        <f>SUMIFS(fct_world_monthly!$J$2:$J$361,fct_world_monthly!$C$2:$C$361,C2233,fct_world_monthly!$F$2:$F$361,F2233)</f>
        <v>29288183</v>
      </c>
      <c r="W2233" s="11">
        <f>IF(V2233&gt;0,Q2233/V2233,"")</f>
        <v>1.0961178438416614E-2</v>
      </c>
      <c r="X2233" s="1" t="s">
        <v>232</v>
      </c>
      <c r="Y2233" s="1" t="s">
        <v>166</v>
      </c>
      <c r="Z2233" s="19">
        <f>IF(U2233="","",SUMIFS(Unit_Value_Review_QC!$K$10:$K$53,Unit_Value_Review_QC!$I$10:$I$53,"PARTNER|"&amp;F2233&amp;"|"&amp;I2233))</f>
        <v>33.195880622110131</v>
      </c>
      <c r="AA2233" s="20">
        <f>IFERROR(U2233/Z2233,"")</f>
        <v>1.0535862962548797</v>
      </c>
      <c r="AB2233" s="4" t="str">
        <f>IF(OR(N2233&lt;&gt;"REPORTED",U2233=""),"NOT_APPLICABLE",IF(OR(AA2233&lt;Unit_Value_Review_QC!$I$6,AA2233&gt;Unit_Value_Review_QC!$I$5),"REVIEW","WITHIN_BAND"))</f>
        <v>WITHIN_BAND</v>
      </c>
    </row>
    <row r="2234" spans="1:28">
      <c r="A2234" s="1" t="s">
        <v>2620</v>
      </c>
      <c r="B2234" s="6">
        <v>45139</v>
      </c>
      <c r="C2234" s="1">
        <v>202308</v>
      </c>
      <c r="D2234" s="1">
        <v>2023</v>
      </c>
      <c r="E2234" s="1">
        <v>8</v>
      </c>
      <c r="F2234" s="4" t="s">
        <v>278</v>
      </c>
      <c r="G2234" s="4" t="s">
        <v>279</v>
      </c>
      <c r="H2234" s="1">
        <v>662</v>
      </c>
      <c r="I2234" s="4" t="s">
        <v>304</v>
      </c>
      <c r="J2234" s="1" t="s">
        <v>305</v>
      </c>
      <c r="K2234" s="1" t="s">
        <v>383</v>
      </c>
      <c r="L2234" s="1">
        <v>3</v>
      </c>
      <c r="M2234" s="1">
        <v>1</v>
      </c>
      <c r="N2234" s="1" t="s">
        <v>384</v>
      </c>
      <c r="O2234" s="1" t="s">
        <v>385</v>
      </c>
      <c r="P2234" s="1">
        <v>0</v>
      </c>
      <c r="Q2234" s="8">
        <v>146591</v>
      </c>
      <c r="R2234" s="8">
        <v>15424</v>
      </c>
      <c r="S2234" s="8">
        <v>41646</v>
      </c>
      <c r="T2234" s="8" t="s">
        <v>386</v>
      </c>
      <c r="U2234" s="9">
        <f>IF(R2234&gt;0,Q2234/R2234,"")</f>
        <v>9.5040845435684655</v>
      </c>
      <c r="V2234" s="10">
        <f>SUMIFS(fct_world_monthly!$J$2:$J$361,fct_world_monthly!$C$2:$C$361,C2234,fct_world_monthly!$F$2:$F$361,F2234)</f>
        <v>29288183</v>
      </c>
      <c r="W2234" s="11">
        <f>IF(V2234&gt;0,Q2234/V2234,"")</f>
        <v>5.0051244216822877E-3</v>
      </c>
      <c r="X2234" s="1" t="s">
        <v>232</v>
      </c>
      <c r="Y2234" s="1" t="s">
        <v>166</v>
      </c>
      <c r="Z2234" s="19">
        <f>IF(U2234="","",SUMIFS(Unit_Value_Review_QC!$K$10:$K$53,Unit_Value_Review_QC!$I$10:$I$53,"PARTNER|"&amp;F2234&amp;"|"&amp;I2234))</f>
        <v>11.552282298889692</v>
      </c>
      <c r="AA2234" s="20">
        <f>IFERROR(U2234/Z2234,"")</f>
        <v>0.82270189540658289</v>
      </c>
      <c r="AB2234" s="4" t="str">
        <f>IF(OR(N2234&lt;&gt;"REPORTED",U2234=""),"NOT_APPLICABLE",IF(OR(AA2234&lt;Unit_Value_Review_QC!$I$6,AA2234&gt;Unit_Value_Review_QC!$I$5),"REVIEW","WITHIN_BAND"))</f>
        <v>WITHIN_BAND</v>
      </c>
    </row>
    <row r="2235" spans="1:28">
      <c r="A2235" s="1" t="s">
        <v>2621</v>
      </c>
      <c r="B2235" s="6">
        <v>45139</v>
      </c>
      <c r="C2235" s="1">
        <v>202308</v>
      </c>
      <c r="D2235" s="1">
        <v>2023</v>
      </c>
      <c r="E2235" s="1">
        <v>8</v>
      </c>
      <c r="F2235" s="4" t="s">
        <v>278</v>
      </c>
      <c r="G2235" s="4" t="s">
        <v>279</v>
      </c>
      <c r="H2235" s="1">
        <v>664</v>
      </c>
      <c r="I2235" s="4" t="s">
        <v>307</v>
      </c>
      <c r="J2235" s="1" t="s">
        <v>308</v>
      </c>
      <c r="K2235" s="1" t="s">
        <v>383</v>
      </c>
      <c r="L2235" s="1">
        <v>3</v>
      </c>
      <c r="M2235" s="1">
        <v>1</v>
      </c>
      <c r="N2235" s="1" t="s">
        <v>384</v>
      </c>
      <c r="O2235" s="1" t="s">
        <v>385</v>
      </c>
      <c r="P2235" s="1">
        <v>0</v>
      </c>
      <c r="Q2235" s="8">
        <v>2344402</v>
      </c>
      <c r="R2235" s="8">
        <v>121131</v>
      </c>
      <c r="S2235" s="8">
        <v>315349</v>
      </c>
      <c r="T2235" s="8" t="s">
        <v>386</v>
      </c>
      <c r="U2235" s="9">
        <f>IF(R2235&gt;0,Q2235/R2235,"")</f>
        <v>19.354269344758979</v>
      </c>
      <c r="V2235" s="10">
        <f>SUMIFS(fct_world_monthly!$J$2:$J$361,fct_world_monthly!$C$2:$C$361,C2235,fct_world_monthly!$F$2:$F$361,F2235)</f>
        <v>29288183</v>
      </c>
      <c r="W2235" s="11">
        <f>IF(V2235&gt;0,Q2235/V2235,"")</f>
        <v>8.0046003536648216E-2</v>
      </c>
      <c r="X2235" s="1" t="s">
        <v>232</v>
      </c>
      <c r="Y2235" s="1" t="s">
        <v>166</v>
      </c>
      <c r="Z2235" s="19">
        <f>IF(U2235="","",SUMIFS(Unit_Value_Review_QC!$K$10:$K$53,Unit_Value_Review_QC!$I$10:$I$53,"PARTNER|"&amp;F2235&amp;"|"&amp;I2235))</f>
        <v>20.753901094655859</v>
      </c>
      <c r="AA2235" s="20">
        <f>IFERROR(U2235/Z2235,"")</f>
        <v>0.93256054639976649</v>
      </c>
      <c r="AB2235" s="4" t="str">
        <f>IF(OR(N2235&lt;&gt;"REPORTED",U2235=""),"NOT_APPLICABLE",IF(OR(AA2235&lt;Unit_Value_Review_QC!$I$6,AA2235&gt;Unit_Value_Review_QC!$I$5),"REVIEW","WITHIN_BAND"))</f>
        <v>WITHIN_BAND</v>
      </c>
    </row>
    <row r="2236" spans="1:28">
      <c r="A2236" s="1" t="s">
        <v>2622</v>
      </c>
      <c r="B2236" s="6">
        <v>45139</v>
      </c>
      <c r="C2236" s="1">
        <v>202308</v>
      </c>
      <c r="D2236" s="1">
        <v>2023</v>
      </c>
      <c r="E2236" s="1">
        <v>8</v>
      </c>
      <c r="F2236" s="4" t="s">
        <v>278</v>
      </c>
      <c r="G2236" s="4" t="s">
        <v>279</v>
      </c>
      <c r="H2236" s="1">
        <v>666</v>
      </c>
      <c r="I2236" s="4" t="s">
        <v>310</v>
      </c>
      <c r="J2236" s="1" t="s">
        <v>311</v>
      </c>
      <c r="K2236" s="1" t="s">
        <v>383</v>
      </c>
      <c r="L2236" s="1">
        <v>3</v>
      </c>
      <c r="M2236" s="1">
        <v>1</v>
      </c>
      <c r="N2236" s="1" t="s">
        <v>384</v>
      </c>
      <c r="O2236" s="1" t="s">
        <v>385</v>
      </c>
      <c r="P2236" s="1">
        <v>0</v>
      </c>
      <c r="Q2236" s="8">
        <v>9297946</v>
      </c>
      <c r="R2236" s="8">
        <v>580256</v>
      </c>
      <c r="S2236" s="8">
        <v>1659004</v>
      </c>
      <c r="T2236" s="8" t="s">
        <v>386</v>
      </c>
      <c r="U2236" s="9">
        <f>IF(R2236&gt;0,Q2236/R2236,"")</f>
        <v>16.023868775161308</v>
      </c>
      <c r="V2236" s="10">
        <f>SUMIFS(fct_world_monthly!$J$2:$J$361,fct_world_monthly!$C$2:$C$361,C2236,fct_world_monthly!$F$2:$F$361,F2236)</f>
        <v>29288183</v>
      </c>
      <c r="W2236" s="11">
        <f>IF(V2236&gt;0,Q2236/V2236,"")</f>
        <v>0.31746407757695311</v>
      </c>
      <c r="X2236" s="1" t="s">
        <v>232</v>
      </c>
      <c r="Y2236" s="1" t="s">
        <v>166</v>
      </c>
      <c r="Z2236" s="19">
        <f>IF(U2236="","",SUMIFS(Unit_Value_Review_QC!$K$10:$K$53,Unit_Value_Review_QC!$I$10:$I$53,"PARTNER|"&amp;F2236&amp;"|"&amp;I2236))</f>
        <v>16.653214733323903</v>
      </c>
      <c r="AA2236" s="20">
        <f>IFERROR(U2236/Z2236,"")</f>
        <v>0.96220874058008499</v>
      </c>
      <c r="AB2236" s="4" t="str">
        <f>IF(OR(N2236&lt;&gt;"REPORTED",U2236=""),"NOT_APPLICABLE",IF(OR(AA2236&lt;Unit_Value_Review_QC!$I$6,AA2236&gt;Unit_Value_Review_QC!$I$5),"REVIEW","WITHIN_BAND"))</f>
        <v>WITHIN_BAND</v>
      </c>
    </row>
    <row r="2237" spans="1:28">
      <c r="A2237" s="1" t="s">
        <v>2623</v>
      </c>
      <c r="B2237" s="6">
        <v>45139</v>
      </c>
      <c r="C2237" s="1">
        <v>202308</v>
      </c>
      <c r="D2237" s="1">
        <v>2023</v>
      </c>
      <c r="E2237" s="1">
        <v>8</v>
      </c>
      <c r="F2237" s="4" t="s">
        <v>278</v>
      </c>
      <c r="G2237" s="4" t="s">
        <v>279</v>
      </c>
      <c r="H2237" s="1">
        <v>669</v>
      </c>
      <c r="I2237" s="4" t="s">
        <v>313</v>
      </c>
      <c r="J2237" s="1" t="s">
        <v>314</v>
      </c>
      <c r="K2237" s="1" t="s">
        <v>383</v>
      </c>
      <c r="L2237" s="1">
        <v>3</v>
      </c>
      <c r="M2237" s="1">
        <v>1</v>
      </c>
      <c r="N2237" s="1" t="s">
        <v>384</v>
      </c>
      <c r="O2237" s="1" t="s">
        <v>385</v>
      </c>
      <c r="P2237" s="1">
        <v>0</v>
      </c>
      <c r="Q2237" s="8">
        <v>256131</v>
      </c>
      <c r="R2237" s="8">
        <v>11341</v>
      </c>
      <c r="S2237" s="8">
        <v>28681</v>
      </c>
      <c r="T2237" s="8" t="s">
        <v>386</v>
      </c>
      <c r="U2237" s="9">
        <f>IF(R2237&gt;0,Q2237/R2237,"")</f>
        <v>22.584516356582313</v>
      </c>
      <c r="V2237" s="10">
        <f>SUMIFS(fct_world_monthly!$J$2:$J$361,fct_world_monthly!$C$2:$C$361,C2237,fct_world_monthly!$F$2:$F$361,F2237)</f>
        <v>29288183</v>
      </c>
      <c r="W2237" s="11">
        <f>IF(V2237&gt;0,Q2237/V2237,"")</f>
        <v>8.7451993863873357E-3</v>
      </c>
      <c r="X2237" s="1" t="s">
        <v>232</v>
      </c>
      <c r="Y2237" s="1" t="s">
        <v>166</v>
      </c>
      <c r="Z2237" s="19">
        <f>IF(U2237="","",SUMIFS(Unit_Value_Review_QC!$K$10:$K$53,Unit_Value_Review_QC!$I$10:$I$53,"PARTNER|"&amp;F2237&amp;"|"&amp;I2237))</f>
        <v>20.668787815742178</v>
      </c>
      <c r="AA2237" s="20">
        <f>IFERROR(U2237/Z2237,"")</f>
        <v>1.0926870292500193</v>
      </c>
      <c r="AB2237" s="4" t="str">
        <f>IF(OR(N2237&lt;&gt;"REPORTED",U2237=""),"NOT_APPLICABLE",IF(OR(AA2237&lt;Unit_Value_Review_QC!$I$6,AA2237&gt;Unit_Value_Review_QC!$I$5),"REVIEW","WITHIN_BAND"))</f>
        <v>WITHIN_BAND</v>
      </c>
    </row>
    <row r="2238" spans="1:28">
      <c r="A2238" s="1" t="s">
        <v>2624</v>
      </c>
      <c r="B2238" s="6">
        <v>45139</v>
      </c>
      <c r="C2238" s="1">
        <v>202308</v>
      </c>
      <c r="D2238" s="1">
        <v>2023</v>
      </c>
      <c r="E2238" s="1">
        <v>8</v>
      </c>
      <c r="F2238" s="4" t="s">
        <v>278</v>
      </c>
      <c r="G2238" s="4" t="s">
        <v>279</v>
      </c>
      <c r="H2238" s="1">
        <v>676</v>
      </c>
      <c r="I2238" s="4" t="s">
        <v>316</v>
      </c>
      <c r="J2238" s="1" t="s">
        <v>317</v>
      </c>
      <c r="K2238" s="1" t="s">
        <v>383</v>
      </c>
      <c r="L2238" s="1">
        <v>3</v>
      </c>
      <c r="M2238" s="1">
        <v>1</v>
      </c>
      <c r="N2238" s="1" t="s">
        <v>384</v>
      </c>
      <c r="O2238" s="1" t="s">
        <v>385</v>
      </c>
      <c r="P2238" s="1">
        <v>0</v>
      </c>
      <c r="Q2238" s="8">
        <v>901</v>
      </c>
      <c r="R2238" s="8">
        <v>28</v>
      </c>
      <c r="S2238" s="8">
        <v>180</v>
      </c>
      <c r="T2238" s="8" t="s">
        <v>386</v>
      </c>
      <c r="U2238" s="9">
        <f>IF(R2238&gt;0,Q2238/R2238,"")</f>
        <v>32.178571428571431</v>
      </c>
      <c r="V2238" s="10">
        <f>SUMIFS(fct_world_monthly!$J$2:$J$361,fct_world_monthly!$C$2:$C$361,C2238,fct_world_monthly!$F$2:$F$361,F2238)</f>
        <v>29288183</v>
      </c>
      <c r="W2238" s="11">
        <f>IF(V2238&gt;0,Q2238/V2238,"")</f>
        <v>3.076326039071799E-5</v>
      </c>
      <c r="X2238" s="1" t="s">
        <v>232</v>
      </c>
      <c r="Y2238" s="1" t="s">
        <v>166</v>
      </c>
      <c r="Z2238" s="19">
        <f>IF(U2238="","",SUMIFS(Unit_Value_Review_QC!$K$10:$K$53,Unit_Value_Review_QC!$I$10:$I$53,"PARTNER|"&amp;F2238&amp;"|"&amp;I2238))</f>
        <v>22.71683967704729</v>
      </c>
      <c r="AA2238" s="20">
        <f>IFERROR(U2238/Z2238,"")</f>
        <v>1.4165073965409067</v>
      </c>
      <c r="AB2238" s="4" t="str">
        <f>IF(OR(N2238&lt;&gt;"REPORTED",U2238=""),"NOT_APPLICABLE",IF(OR(AA2238&lt;Unit_Value_Review_QC!$I$6,AA2238&gt;Unit_Value_Review_QC!$I$5),"REVIEW","WITHIN_BAND"))</f>
        <v>WITHIN_BAND</v>
      </c>
    </row>
    <row r="2239" spans="1:28">
      <c r="A2239" s="1" t="s">
        <v>2625</v>
      </c>
      <c r="B2239" s="6">
        <v>45139</v>
      </c>
      <c r="C2239" s="1">
        <v>202308</v>
      </c>
      <c r="D2239" s="1">
        <v>2023</v>
      </c>
      <c r="E2239" s="1">
        <v>8</v>
      </c>
      <c r="F2239" s="4" t="s">
        <v>278</v>
      </c>
      <c r="G2239" s="4" t="s">
        <v>279</v>
      </c>
      <c r="H2239" s="1">
        <v>690</v>
      </c>
      <c r="I2239" s="4" t="s">
        <v>319</v>
      </c>
      <c r="J2239" s="1" t="s">
        <v>320</v>
      </c>
      <c r="K2239" s="1" t="s">
        <v>383</v>
      </c>
      <c r="L2239" s="1">
        <v>3</v>
      </c>
      <c r="M2239" s="1">
        <v>1</v>
      </c>
      <c r="N2239" s="1" t="s">
        <v>384</v>
      </c>
      <c r="O2239" s="1" t="s">
        <v>385</v>
      </c>
      <c r="P2239" s="1">
        <v>0</v>
      </c>
      <c r="Q2239" s="8">
        <v>1285825</v>
      </c>
      <c r="R2239" s="8">
        <v>43131</v>
      </c>
      <c r="S2239" s="8">
        <v>129729</v>
      </c>
      <c r="T2239" s="8" t="s">
        <v>386</v>
      </c>
      <c r="U2239" s="9">
        <f>IF(R2239&gt;0,Q2239/R2239,"")</f>
        <v>29.812084115833159</v>
      </c>
      <c r="V2239" s="10">
        <f>SUMIFS(fct_world_monthly!$J$2:$J$361,fct_world_monthly!$C$2:$C$361,C2239,fct_world_monthly!$F$2:$F$361,F2239)</f>
        <v>29288183</v>
      </c>
      <c r="W2239" s="11">
        <f>IF(V2239&gt;0,Q2239/V2239,"")</f>
        <v>4.3902518636953339E-2</v>
      </c>
      <c r="X2239" s="1" t="s">
        <v>232</v>
      </c>
      <c r="Y2239" s="1" t="s">
        <v>166</v>
      </c>
      <c r="Z2239" s="19">
        <f>IF(U2239="","",SUMIFS(Unit_Value_Review_QC!$K$10:$K$53,Unit_Value_Review_QC!$I$10:$I$53,"PARTNER|"&amp;F2239&amp;"|"&amp;I2239))</f>
        <v>28.158453665195097</v>
      </c>
      <c r="AA2239" s="20">
        <f>IFERROR(U2239/Z2239,"")</f>
        <v>1.0587258970361009</v>
      </c>
      <c r="AB2239" s="4" t="str">
        <f>IF(OR(N2239&lt;&gt;"REPORTED",U2239=""),"NOT_APPLICABLE",IF(OR(AA2239&lt;Unit_Value_Review_QC!$I$6,AA2239&gt;Unit_Value_Review_QC!$I$5),"REVIEW","WITHIN_BAND"))</f>
        <v>WITHIN_BAND</v>
      </c>
    </row>
    <row r="2240" spans="1:28">
      <c r="A2240" s="1" t="s">
        <v>2626</v>
      </c>
      <c r="B2240" s="6">
        <v>45139</v>
      </c>
      <c r="C2240" s="1">
        <v>202308</v>
      </c>
      <c r="D2240" s="1">
        <v>2023</v>
      </c>
      <c r="E2240" s="1">
        <v>8</v>
      </c>
      <c r="F2240" s="4" t="s">
        <v>278</v>
      </c>
      <c r="G2240" s="4" t="s">
        <v>279</v>
      </c>
      <c r="H2240" s="1">
        <v>696</v>
      </c>
      <c r="I2240" s="4" t="s">
        <v>322</v>
      </c>
      <c r="J2240" s="1" t="s">
        <v>323</v>
      </c>
      <c r="K2240" s="1" t="s">
        <v>383</v>
      </c>
      <c r="L2240" s="1">
        <v>3</v>
      </c>
      <c r="M2240" s="1">
        <v>1</v>
      </c>
      <c r="N2240" s="1" t="s">
        <v>384</v>
      </c>
      <c r="O2240" s="1" t="s">
        <v>385</v>
      </c>
      <c r="P2240" s="1">
        <v>0</v>
      </c>
      <c r="Q2240" s="8">
        <v>620049</v>
      </c>
      <c r="R2240" s="8">
        <v>28486</v>
      </c>
      <c r="S2240" s="8">
        <v>67466</v>
      </c>
      <c r="T2240" s="8" t="s">
        <v>386</v>
      </c>
      <c r="U2240" s="9">
        <f>IF(R2240&gt;0,Q2240/R2240,"")</f>
        <v>21.766797725198344</v>
      </c>
      <c r="V2240" s="10">
        <f>SUMIFS(fct_world_monthly!$J$2:$J$361,fct_world_monthly!$C$2:$C$361,C2240,fct_world_monthly!$F$2:$F$361,F2240)</f>
        <v>29288183</v>
      </c>
      <c r="W2240" s="11">
        <f>IF(V2240&gt;0,Q2240/V2240,"")</f>
        <v>2.1170620246397667E-2</v>
      </c>
      <c r="X2240" s="1" t="s">
        <v>232</v>
      </c>
      <c r="Y2240" s="1" t="s">
        <v>166</v>
      </c>
      <c r="Z2240" s="19">
        <f>IF(U2240="","",SUMIFS(Unit_Value_Review_QC!$K$10:$K$53,Unit_Value_Review_QC!$I$10:$I$53,"PARTNER|"&amp;F2240&amp;"|"&amp;I2240))</f>
        <v>25.266638688646662</v>
      </c>
      <c r="AA2240" s="20">
        <f>IFERROR(U2240/Z2240,"")</f>
        <v>0.86148371350159292</v>
      </c>
      <c r="AB2240" s="4" t="str">
        <f>IF(OR(N2240&lt;&gt;"REPORTED",U2240=""),"NOT_APPLICABLE",IF(OR(AA2240&lt;Unit_Value_Review_QC!$I$6,AA2240&gt;Unit_Value_Review_QC!$I$5),"REVIEW","WITHIN_BAND"))</f>
        <v>WITHIN_BAND</v>
      </c>
    </row>
    <row r="2241" spans="1:28">
      <c r="A2241" s="1" t="s">
        <v>2627</v>
      </c>
      <c r="B2241" s="6">
        <v>45139</v>
      </c>
      <c r="C2241" s="1">
        <v>202308</v>
      </c>
      <c r="D2241" s="1">
        <v>2023</v>
      </c>
      <c r="E2241" s="1">
        <v>8</v>
      </c>
      <c r="F2241" s="4" t="s">
        <v>278</v>
      </c>
      <c r="G2241" s="4" t="s">
        <v>279</v>
      </c>
      <c r="H2241" s="1">
        <v>720</v>
      </c>
      <c r="I2241" s="4" t="s">
        <v>325</v>
      </c>
      <c r="J2241" s="1" t="s">
        <v>326</v>
      </c>
      <c r="K2241" s="1" t="s">
        <v>383</v>
      </c>
      <c r="L2241" s="1">
        <v>3</v>
      </c>
      <c r="M2241" s="1">
        <v>1</v>
      </c>
      <c r="N2241" s="1" t="s">
        <v>384</v>
      </c>
      <c r="O2241" s="1" t="s">
        <v>385</v>
      </c>
      <c r="P2241" s="1">
        <v>0</v>
      </c>
      <c r="Q2241" s="8">
        <v>2044541</v>
      </c>
      <c r="R2241" s="8">
        <v>79950</v>
      </c>
      <c r="S2241" s="8">
        <v>210290</v>
      </c>
      <c r="T2241" s="8" t="s">
        <v>386</v>
      </c>
      <c r="U2241" s="9">
        <f>IF(R2241&gt;0,Q2241/R2241,"")</f>
        <v>25.572745465916199</v>
      </c>
      <c r="V2241" s="10">
        <f>SUMIFS(fct_world_monthly!$J$2:$J$361,fct_world_monthly!$C$2:$C$361,C2241,fct_world_monthly!$F$2:$F$361,F2241)</f>
        <v>29288183</v>
      </c>
      <c r="W2241" s="11">
        <f>IF(V2241&gt;0,Q2241/V2241,"")</f>
        <v>6.9807710502218595E-2</v>
      </c>
      <c r="X2241" s="1" t="s">
        <v>232</v>
      </c>
      <c r="Y2241" s="1" t="s">
        <v>166</v>
      </c>
      <c r="Z2241" s="19">
        <f>IF(U2241="","",SUMIFS(Unit_Value_Review_QC!$K$10:$K$53,Unit_Value_Review_QC!$I$10:$I$53,"PARTNER|"&amp;F2241&amp;"|"&amp;I2241))</f>
        <v>23.211497613909994</v>
      </c>
      <c r="AA2241" s="20">
        <f>IFERROR(U2241/Z2241,"")</f>
        <v>1.1017275098437067</v>
      </c>
      <c r="AB2241" s="4" t="str">
        <f>IF(OR(N2241&lt;&gt;"REPORTED",U2241=""),"NOT_APPLICABLE",IF(OR(AA2241&lt;Unit_Value_Review_QC!$I$6,AA2241&gt;Unit_Value_Review_QC!$I$5),"REVIEW","WITHIN_BAND"))</f>
        <v>WITHIN_BAND</v>
      </c>
    </row>
    <row r="2242" spans="1:28">
      <c r="A2242" s="1" t="s">
        <v>2628</v>
      </c>
      <c r="B2242" s="6">
        <v>45170</v>
      </c>
      <c r="C2242" s="1">
        <v>202309</v>
      </c>
      <c r="D2242" s="1">
        <v>2023</v>
      </c>
      <c r="E2242" s="1">
        <v>9</v>
      </c>
      <c r="F2242" s="4" t="s">
        <v>256</v>
      </c>
      <c r="G2242" s="4" t="s">
        <v>258</v>
      </c>
      <c r="H2242" s="1">
        <v>52</v>
      </c>
      <c r="I2242" s="4" t="s">
        <v>296</v>
      </c>
      <c r="J2242" s="1" t="s">
        <v>297</v>
      </c>
      <c r="K2242" s="1" t="s">
        <v>383</v>
      </c>
      <c r="L2242" s="1">
        <v>3</v>
      </c>
      <c r="M2242" s="1">
        <v>1</v>
      </c>
      <c r="N2242" s="1" t="s">
        <v>384</v>
      </c>
      <c r="O2242" s="1" t="s">
        <v>385</v>
      </c>
      <c r="P2242" s="1">
        <v>0</v>
      </c>
      <c r="Q2242" s="8">
        <v>8489658</v>
      </c>
      <c r="R2242" s="8">
        <v>412550</v>
      </c>
      <c r="S2242" s="8">
        <v>1889534</v>
      </c>
      <c r="T2242" s="8" t="s">
        <v>386</v>
      </c>
      <c r="U2242" s="9">
        <f>IF(R2242&gt;0,Q2242/R2242,"")</f>
        <v>20.578494727911767</v>
      </c>
      <c r="V2242" s="10">
        <f>SUMIFS(fct_world_monthly!$J$2:$J$361,fct_world_monthly!$C$2:$C$361,C2242,fct_world_monthly!$F$2:$F$361,F2242)</f>
        <v>81323002</v>
      </c>
      <c r="W2242" s="11">
        <f>IF(V2242&gt;0,Q2242/V2242,"")</f>
        <v>0.10439430162698618</v>
      </c>
      <c r="X2242" s="1" t="s">
        <v>232</v>
      </c>
      <c r="Y2242" s="1" t="s">
        <v>166</v>
      </c>
      <c r="Z2242" s="19">
        <f>IF(U2242="","",SUMIFS(Unit_Value_Review_QC!$K$10:$K$53,Unit_Value_Review_QC!$I$10:$I$53,"PARTNER|"&amp;F2242&amp;"|"&amp;I2242))</f>
        <v>20.461444760337919</v>
      </c>
      <c r="AA2242" s="20">
        <f>IFERROR(U2242/Z2242,"")</f>
        <v>1.0057205133334834</v>
      </c>
      <c r="AB2242" s="4" t="str">
        <f>IF(OR(N2242&lt;&gt;"REPORTED",U2242=""),"NOT_APPLICABLE",IF(OR(AA2242&lt;Unit_Value_Review_QC!$I$6,AA2242&gt;Unit_Value_Review_QC!$I$5),"REVIEW","WITHIN_BAND"))</f>
        <v>WITHIN_BAND</v>
      </c>
    </row>
    <row r="2243" spans="1:28">
      <c r="A2243" s="1" t="s">
        <v>2629</v>
      </c>
      <c r="B2243" s="6">
        <v>45170</v>
      </c>
      <c r="C2243" s="1">
        <v>202309</v>
      </c>
      <c r="D2243" s="1">
        <v>2023</v>
      </c>
      <c r="E2243" s="1">
        <v>9</v>
      </c>
      <c r="F2243" s="4" t="s">
        <v>256</v>
      </c>
      <c r="G2243" s="4" t="s">
        <v>258</v>
      </c>
      <c r="H2243" s="1">
        <v>204</v>
      </c>
      <c r="I2243" s="4" t="s">
        <v>301</v>
      </c>
      <c r="J2243" s="1" t="s">
        <v>302</v>
      </c>
      <c r="K2243" s="1" t="s">
        <v>383</v>
      </c>
      <c r="L2243" s="1">
        <v>3</v>
      </c>
      <c r="M2243" s="1">
        <v>1</v>
      </c>
      <c r="N2243" s="1" t="s">
        <v>384</v>
      </c>
      <c r="O2243" s="1" t="s">
        <v>385</v>
      </c>
      <c r="P2243" s="1">
        <v>0</v>
      </c>
      <c r="Q2243" s="8">
        <v>1581291</v>
      </c>
      <c r="R2243" s="8">
        <v>169526</v>
      </c>
      <c r="S2243" s="8">
        <v>1180917</v>
      </c>
      <c r="T2243" s="8" t="s">
        <v>386</v>
      </c>
      <c r="U2243" s="9">
        <f>IF(R2243&gt;0,Q2243/R2243,"")</f>
        <v>9.3277196418248529</v>
      </c>
      <c r="V2243" s="10">
        <f>SUMIFS(fct_world_monthly!$J$2:$J$361,fct_world_monthly!$C$2:$C$361,C2243,fct_world_monthly!$F$2:$F$361,F2243)</f>
        <v>81323002</v>
      </c>
      <c r="W2243" s="11">
        <f>IF(V2243&gt;0,Q2243/V2243,"")</f>
        <v>1.9444572397856144E-2</v>
      </c>
      <c r="X2243" s="1" t="s">
        <v>232</v>
      </c>
      <c r="Y2243" s="1" t="s">
        <v>166</v>
      </c>
      <c r="Z2243" s="19">
        <f>IF(U2243="","",SUMIFS(Unit_Value_Review_QC!$K$10:$K$53,Unit_Value_Review_QC!$I$10:$I$53,"PARTNER|"&amp;F2243&amp;"|"&amp;I2243))</f>
        <v>7.8392981154747989</v>
      </c>
      <c r="AA2243" s="20">
        <f>IFERROR(U2243/Z2243,"")</f>
        <v>1.1898666825046371</v>
      </c>
      <c r="AB2243" s="4" t="str">
        <f>IF(OR(N2243&lt;&gt;"REPORTED",U2243=""),"NOT_APPLICABLE",IF(OR(AA2243&lt;Unit_Value_Review_QC!$I$6,AA2243&gt;Unit_Value_Review_QC!$I$5),"REVIEW","WITHIN_BAND"))</f>
        <v>WITHIN_BAND</v>
      </c>
    </row>
    <row r="2244" spans="1:28">
      <c r="A2244" s="1" t="s">
        <v>2630</v>
      </c>
      <c r="B2244" s="6">
        <v>45170</v>
      </c>
      <c r="C2244" s="1">
        <v>202309</v>
      </c>
      <c r="D2244" s="1">
        <v>2023</v>
      </c>
      <c r="E2244" s="1">
        <v>9</v>
      </c>
      <c r="F2244" s="4" t="s">
        <v>256</v>
      </c>
      <c r="G2244" s="4" t="s">
        <v>258</v>
      </c>
      <c r="H2244" s="1">
        <v>662</v>
      </c>
      <c r="I2244" s="4" t="s">
        <v>304</v>
      </c>
      <c r="J2244" s="1" t="s">
        <v>305</v>
      </c>
      <c r="K2244" s="1" t="s">
        <v>383</v>
      </c>
      <c r="L2244" s="1">
        <v>3</v>
      </c>
      <c r="M2244" s="1">
        <v>1</v>
      </c>
      <c r="N2244" s="1" t="s">
        <v>384</v>
      </c>
      <c r="O2244" s="1" t="s">
        <v>385</v>
      </c>
      <c r="P2244" s="1">
        <v>0</v>
      </c>
      <c r="Q2244" s="8">
        <v>3440256</v>
      </c>
      <c r="R2244" s="8">
        <v>324882</v>
      </c>
      <c r="S2244" s="8">
        <v>1438048</v>
      </c>
      <c r="T2244" s="8" t="s">
        <v>386</v>
      </c>
      <c r="U2244" s="9">
        <f>IF(R2244&gt;0,Q2244/R2244,"")</f>
        <v>10.589247788427798</v>
      </c>
      <c r="V2244" s="10">
        <f>SUMIFS(fct_world_monthly!$J$2:$J$361,fct_world_monthly!$C$2:$C$361,C2244,fct_world_monthly!$F$2:$F$361,F2244)</f>
        <v>81323002</v>
      </c>
      <c r="W2244" s="11">
        <f>IF(V2244&gt;0,Q2244/V2244,"")</f>
        <v>4.2303603106043725E-2</v>
      </c>
      <c r="X2244" s="1" t="s">
        <v>232</v>
      </c>
      <c r="Y2244" s="1" t="s">
        <v>166</v>
      </c>
      <c r="Z2244" s="19">
        <f>IF(U2244="","",SUMIFS(Unit_Value_Review_QC!$K$10:$K$53,Unit_Value_Review_QC!$I$10:$I$53,"PARTNER|"&amp;F2244&amp;"|"&amp;I2244))</f>
        <v>10.235891461787936</v>
      </c>
      <c r="AA2244" s="20">
        <f>IFERROR(U2244/Z2244,"")</f>
        <v>1.0345213045643353</v>
      </c>
      <c r="AB2244" s="4" t="str">
        <f>IF(OR(N2244&lt;&gt;"REPORTED",U2244=""),"NOT_APPLICABLE",IF(OR(AA2244&lt;Unit_Value_Review_QC!$I$6,AA2244&gt;Unit_Value_Review_QC!$I$5),"REVIEW","WITHIN_BAND"))</f>
        <v>WITHIN_BAND</v>
      </c>
    </row>
    <row r="2245" spans="1:28">
      <c r="A2245" s="1" t="s">
        <v>2631</v>
      </c>
      <c r="B2245" s="6">
        <v>45170</v>
      </c>
      <c r="C2245" s="1">
        <v>202309</v>
      </c>
      <c r="D2245" s="1">
        <v>2023</v>
      </c>
      <c r="E2245" s="1">
        <v>9</v>
      </c>
      <c r="F2245" s="4" t="s">
        <v>256</v>
      </c>
      <c r="G2245" s="4" t="s">
        <v>258</v>
      </c>
      <c r="H2245" s="1">
        <v>664</v>
      </c>
      <c r="I2245" s="4" t="s">
        <v>307</v>
      </c>
      <c r="J2245" s="1" t="s">
        <v>308</v>
      </c>
      <c r="K2245" s="1" t="s">
        <v>383</v>
      </c>
      <c r="L2245" s="1">
        <v>3</v>
      </c>
      <c r="M2245" s="1">
        <v>1</v>
      </c>
      <c r="N2245" s="1" t="s">
        <v>384</v>
      </c>
      <c r="O2245" s="1" t="s">
        <v>385</v>
      </c>
      <c r="P2245" s="1">
        <v>0</v>
      </c>
      <c r="Q2245" s="8">
        <v>6066423</v>
      </c>
      <c r="R2245" s="8">
        <v>441306</v>
      </c>
      <c r="S2245" s="8">
        <v>2821681</v>
      </c>
      <c r="T2245" s="8" t="s">
        <v>386</v>
      </c>
      <c r="U2245" s="9">
        <f>IF(R2245&gt;0,Q2245/R2245,"")</f>
        <v>13.746522820899784</v>
      </c>
      <c r="V2245" s="10">
        <f>SUMIFS(fct_world_monthly!$J$2:$J$361,fct_world_monthly!$C$2:$C$361,C2245,fct_world_monthly!$F$2:$F$361,F2245)</f>
        <v>81323002</v>
      </c>
      <c r="W2245" s="11">
        <f>IF(V2245&gt;0,Q2245/V2245,"")</f>
        <v>7.459664364087297E-2</v>
      </c>
      <c r="X2245" s="1" t="s">
        <v>232</v>
      </c>
      <c r="Y2245" s="1" t="s">
        <v>166</v>
      </c>
      <c r="Z2245" s="19">
        <f>IF(U2245="","",SUMIFS(Unit_Value_Review_QC!$K$10:$K$53,Unit_Value_Review_QC!$I$10:$I$53,"PARTNER|"&amp;F2245&amp;"|"&amp;I2245))</f>
        <v>13.594059812928137</v>
      </c>
      <c r="AA2245" s="20">
        <f>IFERROR(U2245/Z2245,"")</f>
        <v>1.0112154139432763</v>
      </c>
      <c r="AB2245" s="4" t="str">
        <f>IF(OR(N2245&lt;&gt;"REPORTED",U2245=""),"NOT_APPLICABLE",IF(OR(AA2245&lt;Unit_Value_Review_QC!$I$6,AA2245&gt;Unit_Value_Review_QC!$I$5),"REVIEW","WITHIN_BAND"))</f>
        <v>WITHIN_BAND</v>
      </c>
    </row>
    <row r="2246" spans="1:28">
      <c r="A2246" s="1" t="s">
        <v>2632</v>
      </c>
      <c r="B2246" s="6">
        <v>45170</v>
      </c>
      <c r="C2246" s="1">
        <v>202309</v>
      </c>
      <c r="D2246" s="1">
        <v>2023</v>
      </c>
      <c r="E2246" s="1">
        <v>9</v>
      </c>
      <c r="F2246" s="4" t="s">
        <v>256</v>
      </c>
      <c r="G2246" s="4" t="s">
        <v>258</v>
      </c>
      <c r="H2246" s="1">
        <v>666</v>
      </c>
      <c r="I2246" s="4" t="s">
        <v>310</v>
      </c>
      <c r="J2246" s="1" t="s">
        <v>311</v>
      </c>
      <c r="K2246" s="1" t="s">
        <v>383</v>
      </c>
      <c r="L2246" s="1">
        <v>3</v>
      </c>
      <c r="M2246" s="1">
        <v>1</v>
      </c>
      <c r="N2246" s="1" t="s">
        <v>384</v>
      </c>
      <c r="O2246" s="1" t="s">
        <v>385</v>
      </c>
      <c r="P2246" s="1">
        <v>0</v>
      </c>
      <c r="Q2246" s="8">
        <v>25774221</v>
      </c>
      <c r="R2246" s="8">
        <v>2410055</v>
      </c>
      <c r="S2246" s="8">
        <v>13791215</v>
      </c>
      <c r="T2246" s="8" t="s">
        <v>386</v>
      </c>
      <c r="U2246" s="9">
        <f>IF(R2246&gt;0,Q2246/R2246,"")</f>
        <v>10.69445344608318</v>
      </c>
      <c r="V2246" s="10">
        <f>SUMIFS(fct_world_monthly!$J$2:$J$361,fct_world_monthly!$C$2:$C$361,C2246,fct_world_monthly!$F$2:$F$361,F2246)</f>
        <v>81323002</v>
      </c>
      <c r="W2246" s="11">
        <f>IF(V2246&gt;0,Q2246/V2246,"")</f>
        <v>0.31693641855474053</v>
      </c>
      <c r="X2246" s="1" t="s">
        <v>232</v>
      </c>
      <c r="Y2246" s="1" t="s">
        <v>166</v>
      </c>
      <c r="Z2246" s="19">
        <f>IF(U2246="","",SUMIFS(Unit_Value_Review_QC!$K$10:$K$53,Unit_Value_Review_QC!$I$10:$I$53,"PARTNER|"&amp;F2246&amp;"|"&amp;I2246))</f>
        <v>10.323147527272614</v>
      </c>
      <c r="AA2246" s="20">
        <f>IFERROR(U2246/Z2246,"")</f>
        <v>1.0359682856250594</v>
      </c>
      <c r="AB2246" s="4" t="str">
        <f>IF(OR(N2246&lt;&gt;"REPORTED",U2246=""),"NOT_APPLICABLE",IF(OR(AA2246&lt;Unit_Value_Review_QC!$I$6,AA2246&gt;Unit_Value_Review_QC!$I$5),"REVIEW","WITHIN_BAND"))</f>
        <v>WITHIN_BAND</v>
      </c>
    </row>
    <row r="2247" spans="1:28">
      <c r="A2247" s="1" t="s">
        <v>2633</v>
      </c>
      <c r="B2247" s="6">
        <v>45170</v>
      </c>
      <c r="C2247" s="1">
        <v>202309</v>
      </c>
      <c r="D2247" s="1">
        <v>2023</v>
      </c>
      <c r="E2247" s="1">
        <v>9</v>
      </c>
      <c r="F2247" s="4" t="s">
        <v>256</v>
      </c>
      <c r="G2247" s="4" t="s">
        <v>258</v>
      </c>
      <c r="H2247" s="1">
        <v>669</v>
      </c>
      <c r="I2247" s="4" t="s">
        <v>313</v>
      </c>
      <c r="J2247" s="1" t="s">
        <v>314</v>
      </c>
      <c r="K2247" s="1" t="s">
        <v>383</v>
      </c>
      <c r="L2247" s="1">
        <v>3</v>
      </c>
      <c r="M2247" s="1">
        <v>1</v>
      </c>
      <c r="N2247" s="1" t="s">
        <v>384</v>
      </c>
      <c r="O2247" s="1" t="s">
        <v>385</v>
      </c>
      <c r="P2247" s="1">
        <v>0</v>
      </c>
      <c r="Q2247" s="8">
        <v>1724448</v>
      </c>
      <c r="R2247" s="8">
        <v>137130</v>
      </c>
      <c r="S2247" s="8">
        <v>1023697</v>
      </c>
      <c r="T2247" s="8" t="s">
        <v>386</v>
      </c>
      <c r="U2247" s="9">
        <f>IF(R2247&gt;0,Q2247/R2247,"")</f>
        <v>12.575278932399913</v>
      </c>
      <c r="V2247" s="10">
        <f>SUMIFS(fct_world_monthly!$J$2:$J$361,fct_world_monthly!$C$2:$C$361,C2247,fct_world_monthly!$F$2:$F$361,F2247)</f>
        <v>81323002</v>
      </c>
      <c r="W2247" s="11">
        <f>IF(V2247&gt;0,Q2247/V2247,"")</f>
        <v>2.1204923054857223E-2</v>
      </c>
      <c r="X2247" s="1" t="s">
        <v>232</v>
      </c>
      <c r="Y2247" s="1" t="s">
        <v>166</v>
      </c>
      <c r="Z2247" s="19">
        <f>IF(U2247="","",SUMIFS(Unit_Value_Review_QC!$K$10:$K$53,Unit_Value_Review_QC!$I$10:$I$53,"PARTNER|"&amp;F2247&amp;"|"&amp;I2247))</f>
        <v>13.552232139720488</v>
      </c>
      <c r="AA2247" s="20">
        <f>IFERROR(U2247/Z2247,"")</f>
        <v>0.92791200761259063</v>
      </c>
      <c r="AB2247" s="4" t="str">
        <f>IF(OR(N2247&lt;&gt;"REPORTED",U2247=""),"NOT_APPLICABLE",IF(OR(AA2247&lt;Unit_Value_Review_QC!$I$6,AA2247&gt;Unit_Value_Review_QC!$I$5),"REVIEW","WITHIN_BAND"))</f>
        <v>WITHIN_BAND</v>
      </c>
    </row>
    <row r="2248" spans="1:28">
      <c r="A2248" s="1" t="s">
        <v>2634</v>
      </c>
      <c r="B2248" s="6">
        <v>45170</v>
      </c>
      <c r="C2248" s="1">
        <v>202309</v>
      </c>
      <c r="D2248" s="1">
        <v>2023</v>
      </c>
      <c r="E2248" s="1">
        <v>9</v>
      </c>
      <c r="F2248" s="4" t="s">
        <v>256</v>
      </c>
      <c r="G2248" s="4" t="s">
        <v>258</v>
      </c>
      <c r="H2248" s="1">
        <v>676</v>
      </c>
      <c r="I2248" s="4" t="s">
        <v>316</v>
      </c>
      <c r="J2248" s="1" t="s">
        <v>317</v>
      </c>
      <c r="K2248" s="1" t="s">
        <v>383</v>
      </c>
      <c r="L2248" s="1">
        <v>3</v>
      </c>
      <c r="M2248" s="1">
        <v>1</v>
      </c>
      <c r="N2248" s="1" t="s">
        <v>384</v>
      </c>
      <c r="O2248" s="1" t="s">
        <v>385</v>
      </c>
      <c r="P2248" s="1">
        <v>0</v>
      </c>
      <c r="Q2248" s="8">
        <v>33437</v>
      </c>
      <c r="R2248" s="8">
        <v>2831</v>
      </c>
      <c r="S2248" s="8">
        <v>14729</v>
      </c>
      <c r="T2248" s="8" t="s">
        <v>386</v>
      </c>
      <c r="U2248" s="9">
        <f>IF(R2248&gt;0,Q2248/R2248,"")</f>
        <v>11.811020840692334</v>
      </c>
      <c r="V2248" s="10">
        <f>SUMIFS(fct_world_monthly!$J$2:$J$361,fct_world_monthly!$C$2:$C$361,C2248,fct_world_monthly!$F$2:$F$361,F2248)</f>
        <v>81323002</v>
      </c>
      <c r="W2248" s="11">
        <f>IF(V2248&gt;0,Q2248/V2248,"")</f>
        <v>4.111628835344765E-4</v>
      </c>
      <c r="X2248" s="1" t="s">
        <v>232</v>
      </c>
      <c r="Y2248" s="1" t="s">
        <v>166</v>
      </c>
      <c r="Z2248" s="19">
        <f>IF(U2248="","",SUMIFS(Unit_Value_Review_QC!$K$10:$K$53,Unit_Value_Review_QC!$I$10:$I$53,"PARTNER|"&amp;F2248&amp;"|"&amp;I2248))</f>
        <v>16.294942108470444</v>
      </c>
      <c r="AA2248" s="20">
        <f>IFERROR(U2248/Z2248,"")</f>
        <v>0.72482741958025887</v>
      </c>
      <c r="AB2248" s="4" t="str">
        <f>IF(OR(N2248&lt;&gt;"REPORTED",U2248=""),"NOT_APPLICABLE",IF(OR(AA2248&lt;Unit_Value_Review_QC!$I$6,AA2248&gt;Unit_Value_Review_QC!$I$5),"REVIEW","WITHIN_BAND"))</f>
        <v>WITHIN_BAND</v>
      </c>
    </row>
    <row r="2249" spans="1:28">
      <c r="A2249" s="1" t="s">
        <v>2635</v>
      </c>
      <c r="B2249" s="6">
        <v>45170</v>
      </c>
      <c r="C2249" s="1">
        <v>202309</v>
      </c>
      <c r="D2249" s="1">
        <v>2023</v>
      </c>
      <c r="E2249" s="1">
        <v>9</v>
      </c>
      <c r="F2249" s="4" t="s">
        <v>256</v>
      </c>
      <c r="G2249" s="4" t="s">
        <v>258</v>
      </c>
      <c r="H2249" s="1">
        <v>690</v>
      </c>
      <c r="I2249" s="4" t="s">
        <v>319</v>
      </c>
      <c r="J2249" s="1" t="s">
        <v>320</v>
      </c>
      <c r="K2249" s="1" t="s">
        <v>383</v>
      </c>
      <c r="L2249" s="1">
        <v>3</v>
      </c>
      <c r="M2249" s="1">
        <v>1</v>
      </c>
      <c r="N2249" s="1" t="s">
        <v>384</v>
      </c>
      <c r="O2249" s="1" t="s">
        <v>385</v>
      </c>
      <c r="P2249" s="1">
        <v>0</v>
      </c>
      <c r="Q2249" s="8">
        <v>922030</v>
      </c>
      <c r="R2249" s="8">
        <v>51850</v>
      </c>
      <c r="S2249" s="8">
        <v>243822</v>
      </c>
      <c r="T2249" s="8" t="s">
        <v>386</v>
      </c>
      <c r="U2249" s="9">
        <f>IF(R2249&gt;0,Q2249/R2249,"")</f>
        <v>17.78264223722276</v>
      </c>
      <c r="V2249" s="10">
        <f>SUMIFS(fct_world_monthly!$J$2:$J$361,fct_world_monthly!$C$2:$C$361,C2249,fct_world_monthly!$F$2:$F$361,F2249)</f>
        <v>81323002</v>
      </c>
      <c r="W2249" s="11">
        <f>IF(V2249&gt;0,Q2249/V2249,"")</f>
        <v>1.1337874615105822E-2</v>
      </c>
      <c r="X2249" s="1" t="s">
        <v>232</v>
      </c>
      <c r="Y2249" s="1" t="s">
        <v>166</v>
      </c>
      <c r="Z2249" s="19">
        <f>IF(U2249="","",SUMIFS(Unit_Value_Review_QC!$K$10:$K$53,Unit_Value_Review_QC!$I$10:$I$53,"PARTNER|"&amp;F2249&amp;"|"&amp;I2249))</f>
        <v>21.029827109089425</v>
      </c>
      <c r="AA2249" s="20">
        <f>IFERROR(U2249/Z2249,"")</f>
        <v>0.84559146135523011</v>
      </c>
      <c r="AB2249" s="4" t="str">
        <f>IF(OR(N2249&lt;&gt;"REPORTED",U2249=""),"NOT_APPLICABLE",IF(OR(AA2249&lt;Unit_Value_Review_QC!$I$6,AA2249&gt;Unit_Value_Review_QC!$I$5),"REVIEW","WITHIN_BAND"))</f>
        <v>WITHIN_BAND</v>
      </c>
    </row>
    <row r="2250" spans="1:28">
      <c r="A2250" s="1" t="s">
        <v>2636</v>
      </c>
      <c r="B2250" s="6">
        <v>45170</v>
      </c>
      <c r="C2250" s="1">
        <v>202309</v>
      </c>
      <c r="D2250" s="1">
        <v>2023</v>
      </c>
      <c r="E2250" s="1">
        <v>9</v>
      </c>
      <c r="F2250" s="4" t="s">
        <v>256</v>
      </c>
      <c r="G2250" s="4" t="s">
        <v>258</v>
      </c>
      <c r="H2250" s="1">
        <v>696</v>
      </c>
      <c r="I2250" s="4" t="s">
        <v>322</v>
      </c>
      <c r="J2250" s="1" t="s">
        <v>323</v>
      </c>
      <c r="K2250" s="1" t="s">
        <v>383</v>
      </c>
      <c r="L2250" s="1">
        <v>3</v>
      </c>
      <c r="M2250" s="1">
        <v>1</v>
      </c>
      <c r="N2250" s="1" t="s">
        <v>384</v>
      </c>
      <c r="O2250" s="1" t="s">
        <v>385</v>
      </c>
      <c r="P2250" s="1">
        <v>0</v>
      </c>
      <c r="Q2250" s="8">
        <v>383179</v>
      </c>
      <c r="R2250" s="8">
        <v>20563</v>
      </c>
      <c r="S2250" s="8">
        <v>110747</v>
      </c>
      <c r="T2250" s="8" t="s">
        <v>386</v>
      </c>
      <c r="U2250" s="9">
        <f>IF(R2250&gt;0,Q2250/R2250,"")</f>
        <v>18.634391868890727</v>
      </c>
      <c r="V2250" s="10">
        <f>SUMIFS(fct_world_monthly!$J$2:$J$361,fct_world_monthly!$C$2:$C$361,C2250,fct_world_monthly!$F$2:$F$361,F2250)</f>
        <v>81323002</v>
      </c>
      <c r="W2250" s="11">
        <f>IF(V2250&gt;0,Q2250/V2250,"")</f>
        <v>4.7118157295767318E-3</v>
      </c>
      <c r="X2250" s="1" t="s">
        <v>232</v>
      </c>
      <c r="Y2250" s="1" t="s">
        <v>166</v>
      </c>
      <c r="Z2250" s="19">
        <f>IF(U2250="","",SUMIFS(Unit_Value_Review_QC!$K$10:$K$53,Unit_Value_Review_QC!$I$10:$I$53,"PARTNER|"&amp;F2250&amp;"|"&amp;I2250))</f>
        <v>18.09118149032647</v>
      </c>
      <c r="AA2250" s="20">
        <f>IFERROR(U2250/Z2250,"")</f>
        <v>1.0300262522298347</v>
      </c>
      <c r="AB2250" s="4" t="str">
        <f>IF(OR(N2250&lt;&gt;"REPORTED",U2250=""),"NOT_APPLICABLE",IF(OR(AA2250&lt;Unit_Value_Review_QC!$I$6,AA2250&gt;Unit_Value_Review_QC!$I$5),"REVIEW","WITHIN_BAND"))</f>
        <v>WITHIN_BAND</v>
      </c>
    </row>
    <row r="2251" spans="1:28">
      <c r="A2251" s="1" t="s">
        <v>2637</v>
      </c>
      <c r="B2251" s="6">
        <v>45170</v>
      </c>
      <c r="C2251" s="1">
        <v>202309</v>
      </c>
      <c r="D2251" s="1">
        <v>2023</v>
      </c>
      <c r="E2251" s="1">
        <v>9</v>
      </c>
      <c r="F2251" s="4" t="s">
        <v>256</v>
      </c>
      <c r="G2251" s="4" t="s">
        <v>258</v>
      </c>
      <c r="H2251" s="1">
        <v>720</v>
      </c>
      <c r="I2251" s="4" t="s">
        <v>325</v>
      </c>
      <c r="J2251" s="1" t="s">
        <v>326</v>
      </c>
      <c r="K2251" s="1" t="s">
        <v>383</v>
      </c>
      <c r="L2251" s="1">
        <v>3</v>
      </c>
      <c r="M2251" s="1">
        <v>1</v>
      </c>
      <c r="N2251" s="1" t="s">
        <v>384</v>
      </c>
      <c r="O2251" s="1" t="s">
        <v>385</v>
      </c>
      <c r="P2251" s="1">
        <v>0</v>
      </c>
      <c r="Q2251" s="8">
        <v>3548517</v>
      </c>
      <c r="R2251" s="8">
        <v>175215</v>
      </c>
      <c r="S2251" s="8">
        <v>923195</v>
      </c>
      <c r="T2251" s="8" t="s">
        <v>386</v>
      </c>
      <c r="U2251" s="9">
        <f>IF(R2251&gt;0,Q2251/R2251,"")</f>
        <v>20.252358530947692</v>
      </c>
      <c r="V2251" s="10">
        <f>SUMIFS(fct_world_monthly!$J$2:$J$361,fct_world_monthly!$C$2:$C$361,C2251,fct_world_monthly!$F$2:$F$361,F2251)</f>
        <v>81323002</v>
      </c>
      <c r="W2251" s="11">
        <f>IF(V2251&gt;0,Q2251/V2251,"")</f>
        <v>4.3634850075996948E-2</v>
      </c>
      <c r="X2251" s="1" t="s">
        <v>232</v>
      </c>
      <c r="Y2251" s="1" t="s">
        <v>166</v>
      </c>
      <c r="Z2251" s="19">
        <f>IF(U2251="","",SUMIFS(Unit_Value_Review_QC!$K$10:$K$53,Unit_Value_Review_QC!$I$10:$I$53,"PARTNER|"&amp;F2251&amp;"|"&amp;I2251))</f>
        <v>18.213915185849537</v>
      </c>
      <c r="AA2251" s="20">
        <f>IFERROR(U2251/Z2251,"")</f>
        <v>1.1119168132879982</v>
      </c>
      <c r="AB2251" s="4" t="str">
        <f>IF(OR(N2251&lt;&gt;"REPORTED",U2251=""),"NOT_APPLICABLE",IF(OR(AA2251&lt;Unit_Value_Review_QC!$I$6,AA2251&gt;Unit_Value_Review_QC!$I$5),"REVIEW","WITHIN_BAND"))</f>
        <v>WITHIN_BAND</v>
      </c>
    </row>
    <row r="2252" spans="1:28">
      <c r="A2252" s="1" t="s">
        <v>2638</v>
      </c>
      <c r="B2252" s="6">
        <v>45170</v>
      </c>
      <c r="C2252" s="1">
        <v>202309</v>
      </c>
      <c r="D2252" s="1">
        <v>2023</v>
      </c>
      <c r="E2252" s="1">
        <v>9</v>
      </c>
      <c r="F2252" s="4" t="s">
        <v>265</v>
      </c>
      <c r="G2252" s="4" t="s">
        <v>266</v>
      </c>
      <c r="H2252" s="1">
        <v>52</v>
      </c>
      <c r="I2252" s="4" t="s">
        <v>296</v>
      </c>
      <c r="J2252" s="1" t="s">
        <v>297</v>
      </c>
      <c r="K2252" s="1" t="s">
        <v>383</v>
      </c>
      <c r="L2252" s="1">
        <v>3</v>
      </c>
      <c r="M2252" s="1">
        <v>1</v>
      </c>
      <c r="N2252" s="1" t="s">
        <v>384</v>
      </c>
      <c r="O2252" s="1" t="s">
        <v>385</v>
      </c>
      <c r="P2252" s="1">
        <v>0</v>
      </c>
      <c r="Q2252" s="8">
        <v>4072729</v>
      </c>
      <c r="R2252" s="8">
        <v>193633</v>
      </c>
      <c r="S2252" s="8">
        <v>530743</v>
      </c>
      <c r="T2252" s="8" t="s">
        <v>386</v>
      </c>
      <c r="U2252" s="9">
        <f>IF(R2252&gt;0,Q2252/R2252,"")</f>
        <v>21.03323813606152</v>
      </c>
      <c r="V2252" s="10">
        <f>SUMIFS(fct_world_monthly!$J$2:$J$361,fct_world_monthly!$C$2:$C$361,C2252,fct_world_monthly!$F$2:$F$361,F2252)</f>
        <v>91354428</v>
      </c>
      <c r="W2252" s="11">
        <f>IF(V2252&gt;0,Q2252/V2252,"")</f>
        <v>4.4581626628979604E-2</v>
      </c>
      <c r="X2252" s="1" t="s">
        <v>232</v>
      </c>
      <c r="Y2252" s="1" t="s">
        <v>166</v>
      </c>
      <c r="Z2252" s="19">
        <f>IF(U2252="","",SUMIFS(Unit_Value_Review_QC!$K$10:$K$53,Unit_Value_Review_QC!$I$10:$I$53,"PARTNER|"&amp;F2252&amp;"|"&amp;I2252))</f>
        <v>19.213268245879746</v>
      </c>
      <c r="AA2252" s="20">
        <f>IFERROR(U2252/Z2252,"")</f>
        <v>1.094724638561795</v>
      </c>
      <c r="AB2252" s="4" t="str">
        <f>IF(OR(N2252&lt;&gt;"REPORTED",U2252=""),"NOT_APPLICABLE",IF(OR(AA2252&lt;Unit_Value_Review_QC!$I$6,AA2252&gt;Unit_Value_Review_QC!$I$5),"REVIEW","WITHIN_BAND"))</f>
        <v>WITHIN_BAND</v>
      </c>
    </row>
    <row r="2253" spans="1:28">
      <c r="A2253" s="1" t="s">
        <v>2639</v>
      </c>
      <c r="B2253" s="6">
        <v>45170</v>
      </c>
      <c r="C2253" s="1">
        <v>202309</v>
      </c>
      <c r="D2253" s="1">
        <v>2023</v>
      </c>
      <c r="E2253" s="1">
        <v>9</v>
      </c>
      <c r="F2253" s="4" t="s">
        <v>265</v>
      </c>
      <c r="G2253" s="4" t="s">
        <v>266</v>
      </c>
      <c r="H2253" s="1">
        <v>204</v>
      </c>
      <c r="I2253" s="4" t="s">
        <v>301</v>
      </c>
      <c r="J2253" s="1" t="s">
        <v>302</v>
      </c>
      <c r="K2253" s="1" t="s">
        <v>383</v>
      </c>
      <c r="L2253" s="1">
        <v>3</v>
      </c>
      <c r="M2253" s="1">
        <v>1</v>
      </c>
      <c r="N2253" s="1" t="s">
        <v>384</v>
      </c>
      <c r="O2253" s="1" t="s">
        <v>385</v>
      </c>
      <c r="P2253" s="1">
        <v>0</v>
      </c>
      <c r="Q2253" s="8">
        <v>32463</v>
      </c>
      <c r="R2253" s="8">
        <v>1594</v>
      </c>
      <c r="S2253" s="8">
        <v>4209</v>
      </c>
      <c r="T2253" s="8" t="s">
        <v>386</v>
      </c>
      <c r="U2253" s="9">
        <f>IF(R2253&gt;0,Q2253/R2253,"")</f>
        <v>20.365746549560853</v>
      </c>
      <c r="V2253" s="10">
        <f>SUMIFS(fct_world_monthly!$J$2:$J$361,fct_world_monthly!$C$2:$C$361,C2253,fct_world_monthly!$F$2:$F$361,F2253)</f>
        <v>91354428</v>
      </c>
      <c r="W2253" s="11">
        <f>IF(V2253&gt;0,Q2253/V2253,"")</f>
        <v>3.5535223317253984E-4</v>
      </c>
      <c r="X2253" s="1" t="s">
        <v>232</v>
      </c>
      <c r="Y2253" s="1" t="s">
        <v>166</v>
      </c>
      <c r="Z2253" s="19">
        <f>IF(U2253="","",SUMIFS(Unit_Value_Review_QC!$K$10:$K$53,Unit_Value_Review_QC!$I$10:$I$53,"PARTNER|"&amp;F2253&amp;"|"&amp;I2253))</f>
        <v>16.024818561257973</v>
      </c>
      <c r="AA2253" s="20">
        <f>IFERROR(U2253/Z2253,"")</f>
        <v>1.270887808913957</v>
      </c>
      <c r="AB2253" s="4" t="str">
        <f>IF(OR(N2253&lt;&gt;"REPORTED",U2253=""),"NOT_APPLICABLE",IF(OR(AA2253&lt;Unit_Value_Review_QC!$I$6,AA2253&gt;Unit_Value_Review_QC!$I$5),"REVIEW","WITHIN_BAND"))</f>
        <v>WITHIN_BAND</v>
      </c>
    </row>
    <row r="2254" spans="1:28">
      <c r="A2254" s="1" t="s">
        <v>2640</v>
      </c>
      <c r="B2254" s="6">
        <v>45170</v>
      </c>
      <c r="C2254" s="1">
        <v>202309</v>
      </c>
      <c r="D2254" s="1">
        <v>2023</v>
      </c>
      <c r="E2254" s="1">
        <v>9</v>
      </c>
      <c r="F2254" s="4" t="s">
        <v>265</v>
      </c>
      <c r="G2254" s="4" t="s">
        <v>266</v>
      </c>
      <c r="H2254" s="1">
        <v>662</v>
      </c>
      <c r="I2254" s="4" t="s">
        <v>304</v>
      </c>
      <c r="J2254" s="1" t="s">
        <v>305</v>
      </c>
      <c r="K2254" s="1" t="s">
        <v>383</v>
      </c>
      <c r="L2254" s="1">
        <v>3</v>
      </c>
      <c r="M2254" s="1">
        <v>1</v>
      </c>
      <c r="N2254" s="1" t="s">
        <v>384</v>
      </c>
      <c r="O2254" s="1" t="s">
        <v>385</v>
      </c>
      <c r="P2254" s="1">
        <v>0</v>
      </c>
      <c r="Q2254" s="8">
        <v>487080</v>
      </c>
      <c r="R2254" s="8">
        <v>44141</v>
      </c>
      <c r="S2254" s="8">
        <v>89390</v>
      </c>
      <c r="T2254" s="8" t="s">
        <v>386</v>
      </c>
      <c r="U2254" s="9">
        <f>IF(R2254&gt;0,Q2254/R2254,"")</f>
        <v>11.034638997757186</v>
      </c>
      <c r="V2254" s="10">
        <f>SUMIFS(fct_world_monthly!$J$2:$J$361,fct_world_monthly!$C$2:$C$361,C2254,fct_world_monthly!$F$2:$F$361,F2254)</f>
        <v>91354428</v>
      </c>
      <c r="W2254" s="11">
        <f>IF(V2254&gt;0,Q2254/V2254,"")</f>
        <v>5.3317612584690473E-3</v>
      </c>
      <c r="X2254" s="1" t="s">
        <v>232</v>
      </c>
      <c r="Y2254" s="1" t="s">
        <v>166</v>
      </c>
      <c r="Z2254" s="19">
        <f>IF(U2254="","",SUMIFS(Unit_Value_Review_QC!$K$10:$K$53,Unit_Value_Review_QC!$I$10:$I$53,"PARTNER|"&amp;F2254&amp;"|"&amp;I2254))</f>
        <v>13.24068828999865</v>
      </c>
      <c r="AA2254" s="20">
        <f>IFERROR(U2254/Z2254,"")</f>
        <v>0.83338862422221649</v>
      </c>
      <c r="AB2254" s="4" t="str">
        <f>IF(OR(N2254&lt;&gt;"REPORTED",U2254=""),"NOT_APPLICABLE",IF(OR(AA2254&lt;Unit_Value_Review_QC!$I$6,AA2254&gt;Unit_Value_Review_QC!$I$5),"REVIEW","WITHIN_BAND"))</f>
        <v>WITHIN_BAND</v>
      </c>
    </row>
    <row r="2255" spans="1:28">
      <c r="A2255" s="1" t="s">
        <v>2641</v>
      </c>
      <c r="B2255" s="6">
        <v>45170</v>
      </c>
      <c r="C2255" s="1">
        <v>202309</v>
      </c>
      <c r="D2255" s="1">
        <v>2023</v>
      </c>
      <c r="E2255" s="1">
        <v>9</v>
      </c>
      <c r="F2255" s="4" t="s">
        <v>265</v>
      </c>
      <c r="G2255" s="4" t="s">
        <v>266</v>
      </c>
      <c r="H2255" s="1">
        <v>664</v>
      </c>
      <c r="I2255" s="4" t="s">
        <v>307</v>
      </c>
      <c r="J2255" s="1" t="s">
        <v>308</v>
      </c>
      <c r="K2255" s="1" t="s">
        <v>383</v>
      </c>
      <c r="L2255" s="1">
        <v>3</v>
      </c>
      <c r="M2255" s="1">
        <v>1</v>
      </c>
      <c r="N2255" s="1" t="s">
        <v>384</v>
      </c>
      <c r="O2255" s="1" t="s">
        <v>385</v>
      </c>
      <c r="P2255" s="1">
        <v>0</v>
      </c>
      <c r="Q2255" s="8">
        <v>472081</v>
      </c>
      <c r="R2255" s="8">
        <v>62078</v>
      </c>
      <c r="S2255" s="8">
        <v>100297</v>
      </c>
      <c r="T2255" s="8" t="s">
        <v>386</v>
      </c>
      <c r="U2255" s="9">
        <f>IF(R2255&gt;0,Q2255/R2255,"")</f>
        <v>7.6046425464737908</v>
      </c>
      <c r="V2255" s="10">
        <f>SUMIFS(fct_world_monthly!$J$2:$J$361,fct_world_monthly!$C$2:$C$361,C2255,fct_world_monthly!$F$2:$F$361,F2255)</f>
        <v>91354428</v>
      </c>
      <c r="W2255" s="11">
        <f>IF(V2255&gt;0,Q2255/V2255,"")</f>
        <v>5.1675765514070104E-3</v>
      </c>
      <c r="X2255" s="1" t="s">
        <v>232</v>
      </c>
      <c r="Y2255" s="1" t="s">
        <v>166</v>
      </c>
      <c r="Z2255" s="19">
        <f>IF(U2255="","",SUMIFS(Unit_Value_Review_QC!$K$10:$K$53,Unit_Value_Review_QC!$I$10:$I$53,"PARTNER|"&amp;F2255&amp;"|"&amp;I2255))</f>
        <v>13.033767004833301</v>
      </c>
      <c r="AA2255" s="20">
        <f>IFERROR(U2255/Z2255,"")</f>
        <v>0.58345699625087422</v>
      </c>
      <c r="AB2255" s="4" t="str">
        <f>IF(OR(N2255&lt;&gt;"REPORTED",U2255=""),"NOT_APPLICABLE",IF(OR(AA2255&lt;Unit_Value_Review_QC!$I$6,AA2255&gt;Unit_Value_Review_QC!$I$5),"REVIEW","WITHIN_BAND"))</f>
        <v>WITHIN_BAND</v>
      </c>
    </row>
    <row r="2256" spans="1:28">
      <c r="A2256" s="1" t="s">
        <v>2642</v>
      </c>
      <c r="B2256" s="6">
        <v>45170</v>
      </c>
      <c r="C2256" s="1">
        <v>202309</v>
      </c>
      <c r="D2256" s="1">
        <v>2023</v>
      </c>
      <c r="E2256" s="1">
        <v>9</v>
      </c>
      <c r="F2256" s="4" t="s">
        <v>265</v>
      </c>
      <c r="G2256" s="4" t="s">
        <v>266</v>
      </c>
      <c r="H2256" s="1">
        <v>666</v>
      </c>
      <c r="I2256" s="4" t="s">
        <v>310</v>
      </c>
      <c r="J2256" s="1" t="s">
        <v>311</v>
      </c>
      <c r="K2256" s="1" t="s">
        <v>383</v>
      </c>
      <c r="L2256" s="1">
        <v>3</v>
      </c>
      <c r="M2256" s="1">
        <v>1</v>
      </c>
      <c r="N2256" s="1" t="s">
        <v>384</v>
      </c>
      <c r="O2256" s="1" t="s">
        <v>385</v>
      </c>
      <c r="P2256" s="1">
        <v>0</v>
      </c>
      <c r="Q2256" s="8">
        <v>20523037</v>
      </c>
      <c r="R2256" s="8">
        <v>1723173</v>
      </c>
      <c r="S2256" s="8">
        <v>4593214</v>
      </c>
      <c r="T2256" s="8" t="s">
        <v>386</v>
      </c>
      <c r="U2256" s="9">
        <f>IF(R2256&gt;0,Q2256/R2256,"")</f>
        <v>11.910027025725217</v>
      </c>
      <c r="V2256" s="10">
        <f>SUMIFS(fct_world_monthly!$J$2:$J$361,fct_world_monthly!$C$2:$C$361,C2256,fct_world_monthly!$F$2:$F$361,F2256)</f>
        <v>91354428</v>
      </c>
      <c r="W2256" s="11">
        <f>IF(V2256&gt;0,Q2256/V2256,"")</f>
        <v>0.22465289805109392</v>
      </c>
      <c r="X2256" s="1" t="s">
        <v>232</v>
      </c>
      <c r="Y2256" s="1" t="s">
        <v>166</v>
      </c>
      <c r="Z2256" s="19">
        <f>IF(U2256="","",SUMIFS(Unit_Value_Review_QC!$K$10:$K$53,Unit_Value_Review_QC!$I$10:$I$53,"PARTNER|"&amp;F2256&amp;"|"&amp;I2256))</f>
        <v>12.503788450831344</v>
      </c>
      <c r="AA2256" s="20">
        <f>IFERROR(U2256/Z2256,"")</f>
        <v>0.95251347801980368</v>
      </c>
      <c r="AB2256" s="4" t="str">
        <f>IF(OR(N2256&lt;&gt;"REPORTED",U2256=""),"NOT_APPLICABLE",IF(OR(AA2256&lt;Unit_Value_Review_QC!$I$6,AA2256&gt;Unit_Value_Review_QC!$I$5),"REVIEW","WITHIN_BAND"))</f>
        <v>WITHIN_BAND</v>
      </c>
    </row>
    <row r="2257" spans="1:28">
      <c r="A2257" s="1" t="s">
        <v>2643</v>
      </c>
      <c r="B2257" s="6">
        <v>45170</v>
      </c>
      <c r="C2257" s="1">
        <v>202309</v>
      </c>
      <c r="D2257" s="1">
        <v>2023</v>
      </c>
      <c r="E2257" s="1">
        <v>9</v>
      </c>
      <c r="F2257" s="4" t="s">
        <v>265</v>
      </c>
      <c r="G2257" s="4" t="s">
        <v>266</v>
      </c>
      <c r="H2257" s="1">
        <v>669</v>
      </c>
      <c r="I2257" s="4" t="s">
        <v>313</v>
      </c>
      <c r="J2257" s="1" t="s">
        <v>314</v>
      </c>
      <c r="K2257" s="1" t="s">
        <v>383</v>
      </c>
      <c r="L2257" s="1">
        <v>3</v>
      </c>
      <c r="M2257" s="1">
        <v>1</v>
      </c>
      <c r="N2257" s="1" t="s">
        <v>384</v>
      </c>
      <c r="O2257" s="1" t="s">
        <v>385</v>
      </c>
      <c r="P2257" s="1">
        <v>0</v>
      </c>
      <c r="Q2257" s="8">
        <v>145361</v>
      </c>
      <c r="R2257" s="8">
        <v>10641</v>
      </c>
      <c r="S2257" s="8">
        <v>35684</v>
      </c>
      <c r="T2257" s="8" t="s">
        <v>386</v>
      </c>
      <c r="U2257" s="9">
        <f>IF(R2257&gt;0,Q2257/R2257,"")</f>
        <v>13.660464242082512</v>
      </c>
      <c r="V2257" s="10">
        <f>SUMIFS(fct_world_monthly!$J$2:$J$361,fct_world_monthly!$C$2:$C$361,C2257,fct_world_monthly!$F$2:$F$361,F2257)</f>
        <v>91354428</v>
      </c>
      <c r="W2257" s="11">
        <f>IF(V2257&gt;0,Q2257/V2257,"")</f>
        <v>1.5911762919691205E-3</v>
      </c>
      <c r="X2257" s="1" t="s">
        <v>232</v>
      </c>
      <c r="Y2257" s="1" t="s">
        <v>166</v>
      </c>
      <c r="Z2257" s="19">
        <f>IF(U2257="","",SUMIFS(Unit_Value_Review_QC!$K$10:$K$53,Unit_Value_Review_QC!$I$10:$I$53,"PARTNER|"&amp;F2257&amp;"|"&amp;I2257))</f>
        <v>16.58404384448577</v>
      </c>
      <c r="AA2257" s="20">
        <f>IFERROR(U2257/Z2257,"")</f>
        <v>0.82371129563943146</v>
      </c>
      <c r="AB2257" s="4" t="str">
        <f>IF(OR(N2257&lt;&gt;"REPORTED",U2257=""),"NOT_APPLICABLE",IF(OR(AA2257&lt;Unit_Value_Review_QC!$I$6,AA2257&gt;Unit_Value_Review_QC!$I$5),"REVIEW","WITHIN_BAND"))</f>
        <v>WITHIN_BAND</v>
      </c>
    </row>
    <row r="2258" spans="1:28">
      <c r="A2258" s="1" t="s">
        <v>2644</v>
      </c>
      <c r="B2258" s="6">
        <v>45170</v>
      </c>
      <c r="C2258" s="1">
        <v>202309</v>
      </c>
      <c r="D2258" s="1">
        <v>2023</v>
      </c>
      <c r="E2258" s="1">
        <v>9</v>
      </c>
      <c r="F2258" s="4" t="s">
        <v>265</v>
      </c>
      <c r="G2258" s="4" t="s">
        <v>266</v>
      </c>
      <c r="H2258" s="1">
        <v>676</v>
      </c>
      <c r="I2258" s="4" t="s">
        <v>316</v>
      </c>
      <c r="J2258" s="1" t="s">
        <v>317</v>
      </c>
      <c r="K2258" s="1" t="s">
        <v>383</v>
      </c>
      <c r="L2258" s="1">
        <v>3</v>
      </c>
      <c r="M2258" s="1">
        <v>1</v>
      </c>
      <c r="N2258" s="1" t="s">
        <v>384</v>
      </c>
      <c r="O2258" s="1" t="s">
        <v>385</v>
      </c>
      <c r="P2258" s="1">
        <v>0</v>
      </c>
      <c r="Q2258" s="8">
        <v>2920548</v>
      </c>
      <c r="R2258" s="8">
        <v>258005</v>
      </c>
      <c r="S2258" s="8">
        <v>715650</v>
      </c>
      <c r="T2258" s="8" t="s">
        <v>386</v>
      </c>
      <c r="U2258" s="9">
        <f>IF(R2258&gt;0,Q2258/R2258,"")</f>
        <v>11.319734113679967</v>
      </c>
      <c r="V2258" s="10">
        <f>SUMIFS(fct_world_monthly!$J$2:$J$361,fct_world_monthly!$C$2:$C$361,C2258,fct_world_monthly!$F$2:$F$361,F2258)</f>
        <v>91354428</v>
      </c>
      <c r="W2258" s="11">
        <f>IF(V2258&gt;0,Q2258/V2258,"")</f>
        <v>3.1969419150651351E-2</v>
      </c>
      <c r="X2258" s="1" t="s">
        <v>232</v>
      </c>
      <c r="Y2258" s="1" t="s">
        <v>166</v>
      </c>
      <c r="Z2258" s="19">
        <f>IF(U2258="","",SUMIFS(Unit_Value_Review_QC!$K$10:$K$53,Unit_Value_Review_QC!$I$10:$I$53,"PARTNER|"&amp;F2258&amp;"|"&amp;I2258))</f>
        <v>12.705450477595873</v>
      </c>
      <c r="AA2258" s="20">
        <f>IFERROR(U2258/Z2258,"")</f>
        <v>0.89093528274661293</v>
      </c>
      <c r="AB2258" s="4" t="str">
        <f>IF(OR(N2258&lt;&gt;"REPORTED",U2258=""),"NOT_APPLICABLE",IF(OR(AA2258&lt;Unit_Value_Review_QC!$I$6,AA2258&gt;Unit_Value_Review_QC!$I$5),"REVIEW","WITHIN_BAND"))</f>
        <v>WITHIN_BAND</v>
      </c>
    </row>
    <row r="2259" spans="1:28">
      <c r="A2259" s="1" t="s">
        <v>2645</v>
      </c>
      <c r="B2259" s="6">
        <v>45170</v>
      </c>
      <c r="C2259" s="1">
        <v>202309</v>
      </c>
      <c r="D2259" s="1">
        <v>2023</v>
      </c>
      <c r="E2259" s="1">
        <v>9</v>
      </c>
      <c r="F2259" s="4" t="s">
        <v>265</v>
      </c>
      <c r="G2259" s="4" t="s">
        <v>266</v>
      </c>
      <c r="H2259" s="1">
        <v>690</v>
      </c>
      <c r="I2259" s="4" t="s">
        <v>319</v>
      </c>
      <c r="J2259" s="1" t="s">
        <v>320</v>
      </c>
      <c r="K2259" s="1" t="s">
        <v>383</v>
      </c>
      <c r="L2259" s="1">
        <v>3</v>
      </c>
      <c r="M2259" s="1">
        <v>1</v>
      </c>
      <c r="N2259" s="1" t="s">
        <v>384</v>
      </c>
      <c r="O2259" s="1" t="s">
        <v>385</v>
      </c>
      <c r="P2259" s="1">
        <v>0</v>
      </c>
      <c r="Q2259" s="8">
        <v>970874</v>
      </c>
      <c r="R2259" s="8">
        <v>48501</v>
      </c>
      <c r="S2259" s="8">
        <v>143846</v>
      </c>
      <c r="T2259" s="8" t="s">
        <v>386</v>
      </c>
      <c r="U2259" s="9">
        <f>IF(R2259&gt;0,Q2259/R2259,"")</f>
        <v>20.017607884373518</v>
      </c>
      <c r="V2259" s="10">
        <f>SUMIFS(fct_world_monthly!$J$2:$J$361,fct_world_monthly!$C$2:$C$361,C2259,fct_world_monthly!$F$2:$F$361,F2259)</f>
        <v>91354428</v>
      </c>
      <c r="W2259" s="11">
        <f>IF(V2259&gt;0,Q2259/V2259,"")</f>
        <v>1.0627552722458073E-2</v>
      </c>
      <c r="X2259" s="1" t="s">
        <v>232</v>
      </c>
      <c r="Y2259" s="1" t="s">
        <v>166</v>
      </c>
      <c r="Z2259" s="19">
        <f>IF(U2259="","",SUMIFS(Unit_Value_Review_QC!$K$10:$K$53,Unit_Value_Review_QC!$I$10:$I$53,"PARTNER|"&amp;F2259&amp;"|"&amp;I2259))</f>
        <v>23.234221767733438</v>
      </c>
      <c r="AA2259" s="20">
        <f>IFERROR(U2259/Z2259,"")</f>
        <v>0.86155706373488283</v>
      </c>
      <c r="AB2259" s="4" t="str">
        <f>IF(OR(N2259&lt;&gt;"REPORTED",U2259=""),"NOT_APPLICABLE",IF(OR(AA2259&lt;Unit_Value_Review_QC!$I$6,AA2259&gt;Unit_Value_Review_QC!$I$5),"REVIEW","WITHIN_BAND"))</f>
        <v>WITHIN_BAND</v>
      </c>
    </row>
    <row r="2260" spans="1:28">
      <c r="A2260" s="1" t="s">
        <v>2646</v>
      </c>
      <c r="B2260" s="6">
        <v>45170</v>
      </c>
      <c r="C2260" s="1">
        <v>202309</v>
      </c>
      <c r="D2260" s="1">
        <v>2023</v>
      </c>
      <c r="E2260" s="1">
        <v>9</v>
      </c>
      <c r="F2260" s="4" t="s">
        <v>265</v>
      </c>
      <c r="G2260" s="4" t="s">
        <v>266</v>
      </c>
      <c r="H2260" s="1">
        <v>696</v>
      </c>
      <c r="I2260" s="4" t="s">
        <v>322</v>
      </c>
      <c r="J2260" s="1" t="s">
        <v>323</v>
      </c>
      <c r="K2260" s="1" t="s">
        <v>383</v>
      </c>
      <c r="L2260" s="1">
        <v>3</v>
      </c>
      <c r="M2260" s="1">
        <v>1</v>
      </c>
      <c r="N2260" s="1" t="s">
        <v>384</v>
      </c>
      <c r="O2260" s="1" t="s">
        <v>385</v>
      </c>
      <c r="P2260" s="1">
        <v>0</v>
      </c>
      <c r="Q2260" s="8">
        <v>11049923</v>
      </c>
      <c r="R2260" s="8">
        <v>1025365</v>
      </c>
      <c r="S2260" s="8">
        <v>2187822</v>
      </c>
      <c r="T2260" s="8" t="s">
        <v>386</v>
      </c>
      <c r="U2260" s="9">
        <f>IF(R2260&gt;0,Q2260/R2260,"")</f>
        <v>10.776575170792839</v>
      </c>
      <c r="V2260" s="10">
        <f>SUMIFS(fct_world_monthly!$J$2:$J$361,fct_world_monthly!$C$2:$C$361,C2260,fct_world_monthly!$F$2:$F$361,F2260)</f>
        <v>91354428</v>
      </c>
      <c r="W2260" s="11">
        <f>IF(V2260&gt;0,Q2260/V2260,"")</f>
        <v>0.12095662182899333</v>
      </c>
      <c r="X2260" s="1" t="s">
        <v>232</v>
      </c>
      <c r="Y2260" s="1" t="s">
        <v>166</v>
      </c>
      <c r="Z2260" s="19">
        <f>IF(U2260="","",SUMIFS(Unit_Value_Review_QC!$K$10:$K$53,Unit_Value_Review_QC!$I$10:$I$53,"PARTNER|"&amp;F2260&amp;"|"&amp;I2260))</f>
        <v>12.339390026247985</v>
      </c>
      <c r="AA2260" s="20">
        <f>IFERROR(U2260/Z2260,"")</f>
        <v>0.87334747891664233</v>
      </c>
      <c r="AB2260" s="4" t="str">
        <f>IF(OR(N2260&lt;&gt;"REPORTED",U2260=""),"NOT_APPLICABLE",IF(OR(AA2260&lt;Unit_Value_Review_QC!$I$6,AA2260&gt;Unit_Value_Review_QC!$I$5),"REVIEW","WITHIN_BAND"))</f>
        <v>WITHIN_BAND</v>
      </c>
    </row>
    <row r="2261" spans="1:28">
      <c r="A2261" s="1" t="s">
        <v>2647</v>
      </c>
      <c r="B2261" s="6">
        <v>45170</v>
      </c>
      <c r="C2261" s="1">
        <v>202309</v>
      </c>
      <c r="D2261" s="1">
        <v>2023</v>
      </c>
      <c r="E2261" s="1">
        <v>9</v>
      </c>
      <c r="F2261" s="4" t="s">
        <v>265</v>
      </c>
      <c r="G2261" s="4" t="s">
        <v>266</v>
      </c>
      <c r="H2261" s="1">
        <v>720</v>
      </c>
      <c r="I2261" s="4" t="s">
        <v>325</v>
      </c>
      <c r="J2261" s="1" t="s">
        <v>326</v>
      </c>
      <c r="K2261" s="1" t="s">
        <v>383</v>
      </c>
      <c r="L2261" s="1">
        <v>3</v>
      </c>
      <c r="M2261" s="1">
        <v>1</v>
      </c>
      <c r="N2261" s="1" t="s">
        <v>384</v>
      </c>
      <c r="O2261" s="1" t="s">
        <v>385</v>
      </c>
      <c r="P2261" s="1">
        <v>0</v>
      </c>
      <c r="Q2261" s="8">
        <v>35129298</v>
      </c>
      <c r="R2261" s="8">
        <v>2900136</v>
      </c>
      <c r="S2261" s="8">
        <v>7054804</v>
      </c>
      <c r="T2261" s="8" t="s">
        <v>386</v>
      </c>
      <c r="U2261" s="9">
        <f>IF(R2261&gt;0,Q2261/R2261,"")</f>
        <v>12.112982977350027</v>
      </c>
      <c r="V2261" s="10">
        <f>SUMIFS(fct_world_monthly!$J$2:$J$361,fct_world_monthly!$C$2:$C$361,C2261,fct_world_monthly!$F$2:$F$361,F2261)</f>
        <v>91354428</v>
      </c>
      <c r="W2261" s="11">
        <f>IF(V2261&gt;0,Q2261/V2261,"")</f>
        <v>0.38453853599740123</v>
      </c>
      <c r="X2261" s="1" t="s">
        <v>232</v>
      </c>
      <c r="Y2261" s="1" t="s">
        <v>166</v>
      </c>
      <c r="Z2261" s="19">
        <f>IF(U2261="","",SUMIFS(Unit_Value_Review_QC!$K$10:$K$53,Unit_Value_Review_QC!$I$10:$I$53,"PARTNER|"&amp;F2261&amp;"|"&amp;I2261))</f>
        <v>15.158852636173485</v>
      </c>
      <c r="AA2261" s="20">
        <f>IFERROR(U2261/Z2261,"")</f>
        <v>0.79906990773463182</v>
      </c>
      <c r="AB2261" s="4" t="str">
        <f>IF(OR(N2261&lt;&gt;"REPORTED",U2261=""),"NOT_APPLICABLE",IF(OR(AA2261&lt;Unit_Value_Review_QC!$I$6,AA2261&gt;Unit_Value_Review_QC!$I$5),"REVIEW","WITHIN_BAND"))</f>
        <v>WITHIN_BAND</v>
      </c>
    </row>
    <row r="2262" spans="1:28">
      <c r="A2262" s="1" t="s">
        <v>2648</v>
      </c>
      <c r="B2262" s="6">
        <v>45170</v>
      </c>
      <c r="C2262" s="1">
        <v>202309</v>
      </c>
      <c r="D2262" s="1">
        <v>2023</v>
      </c>
      <c r="E2262" s="1">
        <v>9</v>
      </c>
      <c r="F2262" s="4" t="s">
        <v>271</v>
      </c>
      <c r="G2262" s="4" t="s">
        <v>273</v>
      </c>
      <c r="H2262" s="1">
        <v>52</v>
      </c>
      <c r="I2262" s="4" t="s">
        <v>296</v>
      </c>
      <c r="J2262" s="1" t="s">
        <v>297</v>
      </c>
      <c r="K2262" s="1" t="s">
        <v>383</v>
      </c>
      <c r="L2262" s="1">
        <v>3</v>
      </c>
      <c r="M2262" s="1">
        <v>1</v>
      </c>
      <c r="N2262" s="1" t="s">
        <v>384</v>
      </c>
      <c r="O2262" s="1" t="s">
        <v>385</v>
      </c>
      <c r="P2262" s="1">
        <v>0</v>
      </c>
      <c r="Q2262" s="8">
        <v>1946251</v>
      </c>
      <c r="R2262" s="8">
        <v>60179</v>
      </c>
      <c r="S2262" s="8">
        <v>213236</v>
      </c>
      <c r="T2262" s="8" t="s">
        <v>386</v>
      </c>
      <c r="U2262" s="9">
        <f>IF(R2262&gt;0,Q2262/R2262,"")</f>
        <v>32.341032586118082</v>
      </c>
      <c r="V2262" s="10">
        <f>SUMIFS(fct_world_monthly!$J$2:$J$361,fct_world_monthly!$C$2:$C$361,C2262,fct_world_monthly!$F$2:$F$361,F2262)</f>
        <v>26973468</v>
      </c>
      <c r="W2262" s="11">
        <f>IF(V2262&gt;0,Q2262/V2262,"")</f>
        <v>7.2154273970258476E-2</v>
      </c>
      <c r="X2262" s="1" t="s">
        <v>232</v>
      </c>
      <c r="Y2262" s="1" t="s">
        <v>166</v>
      </c>
      <c r="Z2262" s="19">
        <f>IF(U2262="","",SUMIFS(Unit_Value_Review_QC!$K$10:$K$53,Unit_Value_Review_QC!$I$10:$I$53,"PARTNER|"&amp;F2262&amp;"|"&amp;I2262))</f>
        <v>31.867133143721738</v>
      </c>
      <c r="AA2262" s="20">
        <f>IFERROR(U2262/Z2262,"")</f>
        <v>1.0148711037249269</v>
      </c>
      <c r="AB2262" s="4" t="str">
        <f>IF(OR(N2262&lt;&gt;"REPORTED",U2262=""),"NOT_APPLICABLE",IF(OR(AA2262&lt;Unit_Value_Review_QC!$I$6,AA2262&gt;Unit_Value_Review_QC!$I$5),"REVIEW","WITHIN_BAND"))</f>
        <v>WITHIN_BAND</v>
      </c>
    </row>
    <row r="2263" spans="1:28">
      <c r="A2263" s="1" t="s">
        <v>2649</v>
      </c>
      <c r="B2263" s="6">
        <v>45170</v>
      </c>
      <c r="C2263" s="1">
        <v>202309</v>
      </c>
      <c r="D2263" s="1">
        <v>2023</v>
      </c>
      <c r="E2263" s="1">
        <v>9</v>
      </c>
      <c r="F2263" s="4" t="s">
        <v>271</v>
      </c>
      <c r="G2263" s="4" t="s">
        <v>273</v>
      </c>
      <c r="H2263" s="1">
        <v>204</v>
      </c>
      <c r="I2263" s="4" t="s">
        <v>301</v>
      </c>
      <c r="J2263" s="1" t="s">
        <v>302</v>
      </c>
      <c r="K2263" s="1" t="s">
        <v>383</v>
      </c>
      <c r="L2263" s="1">
        <v>3</v>
      </c>
      <c r="M2263" s="1">
        <v>1</v>
      </c>
      <c r="N2263" s="1" t="s">
        <v>384</v>
      </c>
      <c r="O2263" s="1" t="s">
        <v>385</v>
      </c>
      <c r="P2263" s="1">
        <v>0</v>
      </c>
      <c r="Q2263" s="8">
        <v>898522</v>
      </c>
      <c r="R2263" s="8">
        <v>52844</v>
      </c>
      <c r="S2263" s="8">
        <v>146780</v>
      </c>
      <c r="T2263" s="8" t="s">
        <v>386</v>
      </c>
      <c r="U2263" s="9">
        <f>IF(R2263&gt;0,Q2263/R2263,"")</f>
        <v>17.003292710619938</v>
      </c>
      <c r="V2263" s="10">
        <f>SUMIFS(fct_world_monthly!$J$2:$J$361,fct_world_monthly!$C$2:$C$361,C2263,fct_world_monthly!$F$2:$F$361,F2263)</f>
        <v>26973468</v>
      </c>
      <c r="W2263" s="11">
        <f>IF(V2263&gt;0,Q2263/V2263,"")</f>
        <v>3.3311326522788988E-2</v>
      </c>
      <c r="X2263" s="1" t="s">
        <v>232</v>
      </c>
      <c r="Y2263" s="1" t="s">
        <v>166</v>
      </c>
      <c r="Z2263" s="19">
        <f>IF(U2263="","",SUMIFS(Unit_Value_Review_QC!$K$10:$K$53,Unit_Value_Review_QC!$I$10:$I$53,"PARTNER|"&amp;F2263&amp;"|"&amp;I2263))</f>
        <v>19.682231685892088</v>
      </c>
      <c r="AA2263" s="20">
        <f>IFERROR(U2263/Z2263,"")</f>
        <v>0.86389048670774615</v>
      </c>
      <c r="AB2263" s="4" t="str">
        <f>IF(OR(N2263&lt;&gt;"REPORTED",U2263=""),"NOT_APPLICABLE",IF(OR(AA2263&lt;Unit_Value_Review_QC!$I$6,AA2263&gt;Unit_Value_Review_QC!$I$5),"REVIEW","WITHIN_BAND"))</f>
        <v>WITHIN_BAND</v>
      </c>
    </row>
    <row r="2264" spans="1:28">
      <c r="A2264" s="1" t="s">
        <v>2650</v>
      </c>
      <c r="B2264" s="6">
        <v>45170</v>
      </c>
      <c r="C2264" s="1">
        <v>202309</v>
      </c>
      <c r="D2264" s="1">
        <v>2023</v>
      </c>
      <c r="E2264" s="1">
        <v>9</v>
      </c>
      <c r="F2264" s="4" t="s">
        <v>271</v>
      </c>
      <c r="G2264" s="4" t="s">
        <v>273</v>
      </c>
      <c r="H2264" s="1">
        <v>662</v>
      </c>
      <c r="I2264" s="4" t="s">
        <v>304</v>
      </c>
      <c r="J2264" s="1" t="s">
        <v>305</v>
      </c>
      <c r="K2264" s="1" t="s">
        <v>383</v>
      </c>
      <c r="L2264" s="1">
        <v>3</v>
      </c>
      <c r="M2264" s="1">
        <v>1</v>
      </c>
      <c r="N2264" s="1" t="s">
        <v>384</v>
      </c>
      <c r="O2264" s="1" t="s">
        <v>385</v>
      </c>
      <c r="P2264" s="1">
        <v>0</v>
      </c>
      <c r="Q2264" s="8">
        <v>44052</v>
      </c>
      <c r="R2264" s="8">
        <v>3496</v>
      </c>
      <c r="S2264" s="8">
        <v>6402</v>
      </c>
      <c r="T2264" s="8" t="s">
        <v>386</v>
      </c>
      <c r="U2264" s="9">
        <f>IF(R2264&gt;0,Q2264/R2264,"")</f>
        <v>12.600686498855834</v>
      </c>
      <c r="V2264" s="10">
        <f>SUMIFS(fct_world_monthly!$J$2:$J$361,fct_world_monthly!$C$2:$C$361,C2264,fct_world_monthly!$F$2:$F$361,F2264)</f>
        <v>26973468</v>
      </c>
      <c r="W2264" s="11">
        <f>IF(V2264&gt;0,Q2264/V2264,"")</f>
        <v>1.6331604078496692E-3</v>
      </c>
      <c r="X2264" s="1" t="s">
        <v>232</v>
      </c>
      <c r="Y2264" s="1" t="s">
        <v>166</v>
      </c>
      <c r="Z2264" s="19">
        <f>IF(U2264="","",SUMIFS(Unit_Value_Review_QC!$K$10:$K$53,Unit_Value_Review_QC!$I$10:$I$53,"PARTNER|"&amp;F2264&amp;"|"&amp;I2264))</f>
        <v>19.366411423422985</v>
      </c>
      <c r="AA2264" s="20">
        <f>IFERROR(U2264/Z2264,"")</f>
        <v>0.65064643228717911</v>
      </c>
      <c r="AB2264" s="4" t="str">
        <f>IF(OR(N2264&lt;&gt;"REPORTED",U2264=""),"NOT_APPLICABLE",IF(OR(AA2264&lt;Unit_Value_Review_QC!$I$6,AA2264&gt;Unit_Value_Review_QC!$I$5),"REVIEW","WITHIN_BAND"))</f>
        <v>WITHIN_BAND</v>
      </c>
    </row>
    <row r="2265" spans="1:28">
      <c r="A2265" s="1" t="s">
        <v>2651</v>
      </c>
      <c r="B2265" s="6">
        <v>45170</v>
      </c>
      <c r="C2265" s="1">
        <v>202309</v>
      </c>
      <c r="D2265" s="1">
        <v>2023</v>
      </c>
      <c r="E2265" s="1">
        <v>9</v>
      </c>
      <c r="F2265" s="4" t="s">
        <v>271</v>
      </c>
      <c r="G2265" s="4" t="s">
        <v>273</v>
      </c>
      <c r="H2265" s="1">
        <v>664</v>
      </c>
      <c r="I2265" s="4" t="s">
        <v>307</v>
      </c>
      <c r="J2265" s="1" t="s">
        <v>308</v>
      </c>
      <c r="K2265" s="1" t="s">
        <v>383</v>
      </c>
      <c r="L2265" s="1">
        <v>3</v>
      </c>
      <c r="M2265" s="1">
        <v>1</v>
      </c>
      <c r="N2265" s="1" t="s">
        <v>384</v>
      </c>
      <c r="O2265" s="1" t="s">
        <v>385</v>
      </c>
      <c r="P2265" s="1">
        <v>0</v>
      </c>
      <c r="Q2265" s="8">
        <v>3995311</v>
      </c>
      <c r="R2265" s="8">
        <v>121940</v>
      </c>
      <c r="S2265" s="8">
        <v>347179</v>
      </c>
      <c r="T2265" s="8" t="s">
        <v>386</v>
      </c>
      <c r="U2265" s="9">
        <f>IF(R2265&gt;0,Q2265/R2265,"")</f>
        <v>32.764564539937673</v>
      </c>
      <c r="V2265" s="10">
        <f>SUMIFS(fct_world_monthly!$J$2:$J$361,fct_world_monthly!$C$2:$C$361,C2265,fct_world_monthly!$F$2:$F$361,F2265)</f>
        <v>26973468</v>
      </c>
      <c r="W2265" s="11">
        <f>IF(V2265&gt;0,Q2265/V2265,"")</f>
        <v>0.14812003410165872</v>
      </c>
      <c r="X2265" s="1" t="s">
        <v>232</v>
      </c>
      <c r="Y2265" s="1" t="s">
        <v>166</v>
      </c>
      <c r="Z2265" s="19">
        <f>IF(U2265="","",SUMIFS(Unit_Value_Review_QC!$K$10:$K$53,Unit_Value_Review_QC!$I$10:$I$53,"PARTNER|"&amp;F2265&amp;"|"&amp;I2265))</f>
        <v>29.827360886039607</v>
      </c>
      <c r="AA2265" s="20">
        <f>IFERROR(U2265/Z2265,"")</f>
        <v>1.0984734675360701</v>
      </c>
      <c r="AB2265" s="4" t="str">
        <f>IF(OR(N2265&lt;&gt;"REPORTED",U2265=""),"NOT_APPLICABLE",IF(OR(AA2265&lt;Unit_Value_Review_QC!$I$6,AA2265&gt;Unit_Value_Review_QC!$I$5),"REVIEW","WITHIN_BAND"))</f>
        <v>WITHIN_BAND</v>
      </c>
    </row>
    <row r="2266" spans="1:28">
      <c r="A2266" s="1" t="s">
        <v>2652</v>
      </c>
      <c r="B2266" s="6">
        <v>45170</v>
      </c>
      <c r="C2266" s="1">
        <v>202309</v>
      </c>
      <c r="D2266" s="1">
        <v>2023</v>
      </c>
      <c r="E2266" s="1">
        <v>9</v>
      </c>
      <c r="F2266" s="4" t="s">
        <v>271</v>
      </c>
      <c r="G2266" s="4" t="s">
        <v>273</v>
      </c>
      <c r="H2266" s="1">
        <v>666</v>
      </c>
      <c r="I2266" s="4" t="s">
        <v>310</v>
      </c>
      <c r="J2266" s="1" t="s">
        <v>311</v>
      </c>
      <c r="K2266" s="1" t="s">
        <v>383</v>
      </c>
      <c r="L2266" s="1">
        <v>3</v>
      </c>
      <c r="M2266" s="1">
        <v>1</v>
      </c>
      <c r="N2266" s="1" t="s">
        <v>384</v>
      </c>
      <c r="O2266" s="1" t="s">
        <v>385</v>
      </c>
      <c r="P2266" s="1">
        <v>0</v>
      </c>
      <c r="Q2266" s="8">
        <v>505784</v>
      </c>
      <c r="R2266" s="8">
        <v>29176</v>
      </c>
      <c r="S2266" s="8">
        <v>85106</v>
      </c>
      <c r="T2266" s="8" t="s">
        <v>386</v>
      </c>
      <c r="U2266" s="9">
        <f>IF(R2266&gt;0,Q2266/R2266,"")</f>
        <v>17.335618316424458</v>
      </c>
      <c r="V2266" s="10">
        <f>SUMIFS(fct_world_monthly!$J$2:$J$361,fct_world_monthly!$C$2:$C$361,C2266,fct_world_monthly!$F$2:$F$361,F2266)</f>
        <v>26973468</v>
      </c>
      <c r="W2266" s="11">
        <f>IF(V2266&gt;0,Q2266/V2266,"")</f>
        <v>1.8751166887402096E-2</v>
      </c>
      <c r="X2266" s="1" t="s">
        <v>232</v>
      </c>
      <c r="Y2266" s="1" t="s">
        <v>166</v>
      </c>
      <c r="Z2266" s="19">
        <f>IF(U2266="","",SUMIFS(Unit_Value_Review_QC!$K$10:$K$53,Unit_Value_Review_QC!$I$10:$I$53,"PARTNER|"&amp;F2266&amp;"|"&amp;I2266))</f>
        <v>14.86106925541052</v>
      </c>
      <c r="AA2266" s="20">
        <f>IFERROR(U2266/Z2266,"")</f>
        <v>1.166512181491451</v>
      </c>
      <c r="AB2266" s="4" t="str">
        <f>IF(OR(N2266&lt;&gt;"REPORTED",U2266=""),"NOT_APPLICABLE",IF(OR(AA2266&lt;Unit_Value_Review_QC!$I$6,AA2266&gt;Unit_Value_Review_QC!$I$5),"REVIEW","WITHIN_BAND"))</f>
        <v>WITHIN_BAND</v>
      </c>
    </row>
    <row r="2267" spans="1:28">
      <c r="A2267" s="1" t="s">
        <v>2653</v>
      </c>
      <c r="B2267" s="6">
        <v>45170</v>
      </c>
      <c r="C2267" s="1">
        <v>202309</v>
      </c>
      <c r="D2267" s="1">
        <v>2023</v>
      </c>
      <c r="E2267" s="1">
        <v>9</v>
      </c>
      <c r="F2267" s="4" t="s">
        <v>271</v>
      </c>
      <c r="G2267" s="4" t="s">
        <v>273</v>
      </c>
      <c r="H2267" s="1">
        <v>669</v>
      </c>
      <c r="I2267" s="4" t="s">
        <v>313</v>
      </c>
      <c r="J2267" s="1" t="s">
        <v>314</v>
      </c>
      <c r="K2267" s="1" t="s">
        <v>383</v>
      </c>
      <c r="L2267" s="1">
        <v>3</v>
      </c>
      <c r="M2267" s="1">
        <v>1</v>
      </c>
      <c r="N2267" s="1" t="s">
        <v>384</v>
      </c>
      <c r="O2267" s="1" t="s">
        <v>385</v>
      </c>
      <c r="P2267" s="1">
        <v>0</v>
      </c>
      <c r="Q2267" s="8">
        <v>683803</v>
      </c>
      <c r="R2267" s="8">
        <v>49330</v>
      </c>
      <c r="S2267" s="8">
        <v>113950</v>
      </c>
      <c r="T2267" s="8" t="s">
        <v>386</v>
      </c>
      <c r="U2267" s="9">
        <f>IF(R2267&gt;0,Q2267/R2267,"")</f>
        <v>13.861808230285829</v>
      </c>
      <c r="V2267" s="10">
        <f>SUMIFS(fct_world_monthly!$J$2:$J$361,fct_world_monthly!$C$2:$C$361,C2267,fct_world_monthly!$F$2:$F$361,F2267)</f>
        <v>26973468</v>
      </c>
      <c r="W2267" s="11">
        <f>IF(V2267&gt;0,Q2267/V2267,"")</f>
        <v>2.5350948569164335E-2</v>
      </c>
      <c r="X2267" s="1" t="s">
        <v>232</v>
      </c>
      <c r="Y2267" s="1" t="s">
        <v>166</v>
      </c>
      <c r="Z2267" s="19">
        <f>IF(U2267="","",SUMIFS(Unit_Value_Review_QC!$K$10:$K$53,Unit_Value_Review_QC!$I$10:$I$53,"PARTNER|"&amp;F2267&amp;"|"&amp;I2267))</f>
        <v>17.070169468034248</v>
      </c>
      <c r="AA2267" s="20">
        <f>IFERROR(U2267/Z2267,"")</f>
        <v>0.81204865928505132</v>
      </c>
      <c r="AB2267" s="4" t="str">
        <f>IF(OR(N2267&lt;&gt;"REPORTED",U2267=""),"NOT_APPLICABLE",IF(OR(AA2267&lt;Unit_Value_Review_QC!$I$6,AA2267&gt;Unit_Value_Review_QC!$I$5),"REVIEW","WITHIN_BAND"))</f>
        <v>WITHIN_BAND</v>
      </c>
    </row>
    <row r="2268" spans="1:28">
      <c r="A2268" s="1" t="s">
        <v>2654</v>
      </c>
      <c r="B2268" s="6">
        <v>45170</v>
      </c>
      <c r="C2268" s="1">
        <v>202309</v>
      </c>
      <c r="D2268" s="1">
        <v>2023</v>
      </c>
      <c r="E2268" s="1">
        <v>9</v>
      </c>
      <c r="F2268" s="4" t="s">
        <v>271</v>
      </c>
      <c r="G2268" s="4" t="s">
        <v>273</v>
      </c>
      <c r="H2268" s="1">
        <v>676</v>
      </c>
      <c r="I2268" s="4" t="s">
        <v>316</v>
      </c>
      <c r="J2268" s="1" t="s">
        <v>317</v>
      </c>
      <c r="K2268" s="1" t="s">
        <v>383</v>
      </c>
      <c r="L2268" s="1">
        <v>3</v>
      </c>
      <c r="M2268" s="1">
        <v>1</v>
      </c>
      <c r="N2268" s="1" t="s">
        <v>384</v>
      </c>
      <c r="O2268" s="1" t="s">
        <v>385</v>
      </c>
      <c r="P2268" s="1">
        <v>0</v>
      </c>
      <c r="Q2268" s="8">
        <v>125174</v>
      </c>
      <c r="R2268" s="8">
        <v>2797</v>
      </c>
      <c r="S2268" s="8">
        <v>9707</v>
      </c>
      <c r="T2268" s="8" t="s">
        <v>386</v>
      </c>
      <c r="U2268" s="9">
        <f>IF(R2268&gt;0,Q2268/R2268,"")</f>
        <v>44.75294958884519</v>
      </c>
      <c r="V2268" s="10">
        <f>SUMIFS(fct_world_monthly!$J$2:$J$361,fct_world_monthly!$C$2:$C$361,C2268,fct_world_monthly!$F$2:$F$361,F2268)</f>
        <v>26973468</v>
      </c>
      <c r="W2268" s="11">
        <f>IF(V2268&gt;0,Q2268/V2268,"")</f>
        <v>4.6406342706840666E-3</v>
      </c>
      <c r="X2268" s="1" t="s">
        <v>232</v>
      </c>
      <c r="Y2268" s="1" t="s">
        <v>166</v>
      </c>
      <c r="Z2268" s="19">
        <f>IF(U2268="","",SUMIFS(Unit_Value_Review_QC!$K$10:$K$53,Unit_Value_Review_QC!$I$10:$I$53,"PARTNER|"&amp;F2268&amp;"|"&amp;I2268))</f>
        <v>29.259592038236608</v>
      </c>
      <c r="AA2268" s="20">
        <f>IFERROR(U2268/Z2268,"")</f>
        <v>1.5295137926175379</v>
      </c>
      <c r="AB2268" s="4" t="str">
        <f>IF(OR(N2268&lt;&gt;"REPORTED",U2268=""),"NOT_APPLICABLE",IF(OR(AA2268&lt;Unit_Value_Review_QC!$I$6,AA2268&gt;Unit_Value_Review_QC!$I$5),"REVIEW","WITHIN_BAND"))</f>
        <v>WITHIN_BAND</v>
      </c>
    </row>
    <row r="2269" spans="1:28">
      <c r="A2269" s="1" t="s">
        <v>2655</v>
      </c>
      <c r="B2269" s="6">
        <v>45170</v>
      </c>
      <c r="C2269" s="1">
        <v>202309</v>
      </c>
      <c r="D2269" s="1">
        <v>2023</v>
      </c>
      <c r="E2269" s="1">
        <v>9</v>
      </c>
      <c r="F2269" s="4" t="s">
        <v>271</v>
      </c>
      <c r="G2269" s="4" t="s">
        <v>273</v>
      </c>
      <c r="H2269" s="1">
        <v>690</v>
      </c>
      <c r="I2269" s="4" t="s">
        <v>319</v>
      </c>
      <c r="J2269" s="1" t="s">
        <v>320</v>
      </c>
      <c r="K2269" s="1" t="s">
        <v>383</v>
      </c>
      <c r="L2269" s="1">
        <v>3</v>
      </c>
      <c r="M2269" s="1">
        <v>1</v>
      </c>
      <c r="N2269" s="1" t="s">
        <v>384</v>
      </c>
      <c r="O2269" s="1" t="s">
        <v>385</v>
      </c>
      <c r="P2269" s="1">
        <v>0</v>
      </c>
      <c r="Q2269" s="8">
        <v>501494</v>
      </c>
      <c r="R2269" s="8">
        <v>19654</v>
      </c>
      <c r="S2269" s="8">
        <v>40008</v>
      </c>
      <c r="T2269" s="8" t="s">
        <v>386</v>
      </c>
      <c r="U2269" s="9">
        <f>IF(R2269&gt;0,Q2269/R2269,"")</f>
        <v>25.516129032258064</v>
      </c>
      <c r="V2269" s="10">
        <f>SUMIFS(fct_world_monthly!$J$2:$J$361,fct_world_monthly!$C$2:$C$361,C2269,fct_world_monthly!$F$2:$F$361,F2269)</f>
        <v>26973468</v>
      </c>
      <c r="W2269" s="11">
        <f>IF(V2269&gt;0,Q2269/V2269,"")</f>
        <v>1.8592121710118995E-2</v>
      </c>
      <c r="X2269" s="1" t="s">
        <v>232</v>
      </c>
      <c r="Y2269" s="1" t="s">
        <v>166</v>
      </c>
      <c r="Z2269" s="19">
        <f>IF(U2269="","",SUMIFS(Unit_Value_Review_QC!$K$10:$K$53,Unit_Value_Review_QC!$I$10:$I$53,"PARTNER|"&amp;F2269&amp;"|"&amp;I2269))</f>
        <v>24.149636282520802</v>
      </c>
      <c r="AA2269" s="20">
        <f>IFERROR(U2269/Z2269,"")</f>
        <v>1.0565844029181637</v>
      </c>
      <c r="AB2269" s="4" t="str">
        <f>IF(OR(N2269&lt;&gt;"REPORTED",U2269=""),"NOT_APPLICABLE",IF(OR(AA2269&lt;Unit_Value_Review_QC!$I$6,AA2269&gt;Unit_Value_Review_QC!$I$5),"REVIEW","WITHIN_BAND"))</f>
        <v>WITHIN_BAND</v>
      </c>
    </row>
    <row r="2270" spans="1:28">
      <c r="A2270" s="1" t="s">
        <v>2656</v>
      </c>
      <c r="B2270" s="6">
        <v>45170</v>
      </c>
      <c r="C2270" s="1">
        <v>202309</v>
      </c>
      <c r="D2270" s="1">
        <v>2023</v>
      </c>
      <c r="E2270" s="1">
        <v>9</v>
      </c>
      <c r="F2270" s="4" t="s">
        <v>271</v>
      </c>
      <c r="G2270" s="4" t="s">
        <v>273</v>
      </c>
      <c r="H2270" s="1">
        <v>696</v>
      </c>
      <c r="I2270" s="4" t="s">
        <v>322</v>
      </c>
      <c r="J2270" s="1" t="s">
        <v>323</v>
      </c>
      <c r="K2270" s="1" t="s">
        <v>383</v>
      </c>
      <c r="L2270" s="1">
        <v>3</v>
      </c>
      <c r="M2270" s="1">
        <v>1</v>
      </c>
      <c r="N2270" s="1" t="s">
        <v>384</v>
      </c>
      <c r="O2270" s="1" t="s">
        <v>385</v>
      </c>
      <c r="P2270" s="1">
        <v>0</v>
      </c>
      <c r="Q2270" s="8">
        <v>252641</v>
      </c>
      <c r="R2270" s="8">
        <v>13506</v>
      </c>
      <c r="S2270" s="8">
        <v>31857</v>
      </c>
      <c r="T2270" s="8" t="s">
        <v>386</v>
      </c>
      <c r="U2270" s="9">
        <f>IF(R2270&gt;0,Q2270/R2270,"")</f>
        <v>18.705834443950838</v>
      </c>
      <c r="V2270" s="10">
        <f>SUMIFS(fct_world_monthly!$J$2:$J$361,fct_world_monthly!$C$2:$C$361,C2270,fct_world_monthly!$F$2:$F$361,F2270)</f>
        <v>26973468</v>
      </c>
      <c r="W2270" s="11">
        <f>IF(V2270&gt;0,Q2270/V2270,"")</f>
        <v>9.3662780032586091E-3</v>
      </c>
      <c r="X2270" s="1" t="s">
        <v>232</v>
      </c>
      <c r="Y2270" s="1" t="s">
        <v>166</v>
      </c>
      <c r="Z2270" s="19">
        <f>IF(U2270="","",SUMIFS(Unit_Value_Review_QC!$K$10:$K$53,Unit_Value_Review_QC!$I$10:$I$53,"PARTNER|"&amp;F2270&amp;"|"&amp;I2270))</f>
        <v>19.130986055641273</v>
      </c>
      <c r="AA2270" s="20">
        <f>IFERROR(U2270/Z2270,"")</f>
        <v>0.97777680614820861</v>
      </c>
      <c r="AB2270" s="4" t="str">
        <f>IF(OR(N2270&lt;&gt;"REPORTED",U2270=""),"NOT_APPLICABLE",IF(OR(AA2270&lt;Unit_Value_Review_QC!$I$6,AA2270&gt;Unit_Value_Review_QC!$I$5),"REVIEW","WITHIN_BAND"))</f>
        <v>WITHIN_BAND</v>
      </c>
    </row>
    <row r="2271" spans="1:28">
      <c r="A2271" s="1" t="s">
        <v>2657</v>
      </c>
      <c r="B2271" s="6">
        <v>45170</v>
      </c>
      <c r="C2271" s="1">
        <v>202309</v>
      </c>
      <c r="D2271" s="1">
        <v>2023</v>
      </c>
      <c r="E2271" s="1">
        <v>9</v>
      </c>
      <c r="F2271" s="4" t="s">
        <v>271</v>
      </c>
      <c r="G2271" s="4" t="s">
        <v>273</v>
      </c>
      <c r="H2271" s="1">
        <v>720</v>
      </c>
      <c r="I2271" s="4" t="s">
        <v>325</v>
      </c>
      <c r="J2271" s="1" t="s">
        <v>326</v>
      </c>
      <c r="K2271" s="1" t="s">
        <v>383</v>
      </c>
      <c r="L2271" s="1">
        <v>3</v>
      </c>
      <c r="M2271" s="1">
        <v>1</v>
      </c>
      <c r="N2271" s="1" t="s">
        <v>384</v>
      </c>
      <c r="O2271" s="1" t="s">
        <v>385</v>
      </c>
      <c r="P2271" s="1">
        <v>0</v>
      </c>
      <c r="Q2271" s="8">
        <v>7484018</v>
      </c>
      <c r="R2271" s="8">
        <v>282060</v>
      </c>
      <c r="S2271" s="8">
        <v>706365</v>
      </c>
      <c r="T2271" s="8" t="s">
        <v>386</v>
      </c>
      <c r="U2271" s="9">
        <f>IF(R2271&gt;0,Q2271/R2271,"")</f>
        <v>26.533425512302347</v>
      </c>
      <c r="V2271" s="10">
        <f>SUMIFS(fct_world_monthly!$J$2:$J$361,fct_world_monthly!$C$2:$C$361,C2271,fct_world_monthly!$F$2:$F$361,F2271)</f>
        <v>26973468</v>
      </c>
      <c r="W2271" s="11">
        <f>IF(V2271&gt;0,Q2271/V2271,"")</f>
        <v>0.27745850107223885</v>
      </c>
      <c r="X2271" s="1" t="s">
        <v>232</v>
      </c>
      <c r="Y2271" s="1" t="s">
        <v>166</v>
      </c>
      <c r="Z2271" s="19">
        <f>IF(U2271="","",SUMIFS(Unit_Value_Review_QC!$K$10:$K$53,Unit_Value_Review_QC!$I$10:$I$53,"PARTNER|"&amp;F2271&amp;"|"&amp;I2271))</f>
        <v>27.635683246354834</v>
      </c>
      <c r="AA2271" s="20">
        <f>IFERROR(U2271/Z2271,"")</f>
        <v>0.96011469214542122</v>
      </c>
      <c r="AB2271" s="4" t="str">
        <f>IF(OR(N2271&lt;&gt;"REPORTED",U2271=""),"NOT_APPLICABLE",IF(OR(AA2271&lt;Unit_Value_Review_QC!$I$6,AA2271&gt;Unit_Value_Review_QC!$I$5),"REVIEW","WITHIN_BAND"))</f>
        <v>WITHIN_BAND</v>
      </c>
    </row>
    <row r="2272" spans="1:28">
      <c r="A2272" s="1" t="s">
        <v>2658</v>
      </c>
      <c r="B2272" s="6">
        <v>45170</v>
      </c>
      <c r="C2272" s="1">
        <v>202309</v>
      </c>
      <c r="D2272" s="1">
        <v>2023</v>
      </c>
      <c r="E2272" s="1">
        <v>9</v>
      </c>
      <c r="F2272" s="4" t="s">
        <v>278</v>
      </c>
      <c r="G2272" s="4" t="s">
        <v>279</v>
      </c>
      <c r="H2272" s="1">
        <v>52</v>
      </c>
      <c r="I2272" s="4" t="s">
        <v>296</v>
      </c>
      <c r="J2272" s="1" t="s">
        <v>297</v>
      </c>
      <c r="K2272" s="1" t="s">
        <v>383</v>
      </c>
      <c r="L2272" s="1">
        <v>3</v>
      </c>
      <c r="M2272" s="1">
        <v>1</v>
      </c>
      <c r="N2272" s="1" t="s">
        <v>384</v>
      </c>
      <c r="O2272" s="1" t="s">
        <v>385</v>
      </c>
      <c r="P2272" s="1">
        <v>0</v>
      </c>
      <c r="Q2272" s="8">
        <v>1297653</v>
      </c>
      <c r="R2272" s="8">
        <v>31037</v>
      </c>
      <c r="S2272" s="8">
        <v>101261</v>
      </c>
      <c r="T2272" s="8" t="s">
        <v>386</v>
      </c>
      <c r="U2272" s="9">
        <f>IF(R2272&gt;0,Q2272/R2272,"")</f>
        <v>41.809872088152851</v>
      </c>
      <c r="V2272" s="10">
        <f>SUMIFS(fct_world_monthly!$J$2:$J$361,fct_world_monthly!$C$2:$C$361,C2272,fct_world_monthly!$F$2:$F$361,F2272)</f>
        <v>26412022</v>
      </c>
      <c r="W2272" s="11">
        <f>IF(V2272&gt;0,Q2272/V2272,"")</f>
        <v>4.9131149443991828E-2</v>
      </c>
      <c r="X2272" s="1" t="s">
        <v>232</v>
      </c>
      <c r="Y2272" s="1" t="s">
        <v>166</v>
      </c>
      <c r="Z2272" s="19">
        <f>IF(U2272="","",SUMIFS(Unit_Value_Review_QC!$K$10:$K$53,Unit_Value_Review_QC!$I$10:$I$53,"PARTNER|"&amp;F2272&amp;"|"&amp;I2272))</f>
        <v>35.036766549381447</v>
      </c>
      <c r="AA2272" s="20">
        <f>IFERROR(U2272/Z2272,"")</f>
        <v>1.1933142297599086</v>
      </c>
      <c r="AB2272" s="4" t="str">
        <f>IF(OR(N2272&lt;&gt;"REPORTED",U2272=""),"NOT_APPLICABLE",IF(OR(AA2272&lt;Unit_Value_Review_QC!$I$6,AA2272&gt;Unit_Value_Review_QC!$I$5),"REVIEW","WITHIN_BAND"))</f>
        <v>WITHIN_BAND</v>
      </c>
    </row>
    <row r="2273" spans="1:28">
      <c r="A2273" s="1" t="s">
        <v>2659</v>
      </c>
      <c r="B2273" s="6">
        <v>45170</v>
      </c>
      <c r="C2273" s="1">
        <v>202309</v>
      </c>
      <c r="D2273" s="1">
        <v>2023</v>
      </c>
      <c r="E2273" s="1">
        <v>9</v>
      </c>
      <c r="F2273" s="4" t="s">
        <v>278</v>
      </c>
      <c r="G2273" s="4" t="s">
        <v>279</v>
      </c>
      <c r="H2273" s="1">
        <v>204</v>
      </c>
      <c r="I2273" s="4" t="s">
        <v>301</v>
      </c>
      <c r="J2273" s="1" t="s">
        <v>302</v>
      </c>
      <c r="K2273" s="1" t="s">
        <v>383</v>
      </c>
      <c r="L2273" s="1">
        <v>3</v>
      </c>
      <c r="M2273" s="1">
        <v>1</v>
      </c>
      <c r="N2273" s="1" t="s">
        <v>384</v>
      </c>
      <c r="O2273" s="1" t="s">
        <v>385</v>
      </c>
      <c r="P2273" s="1">
        <v>0</v>
      </c>
      <c r="Q2273" s="8">
        <v>54610</v>
      </c>
      <c r="R2273" s="8">
        <v>2067</v>
      </c>
      <c r="S2273" s="8">
        <v>5577</v>
      </c>
      <c r="T2273" s="8" t="s">
        <v>386</v>
      </c>
      <c r="U2273" s="9">
        <f>IF(R2273&gt;0,Q2273/R2273,"")</f>
        <v>26.419932268988873</v>
      </c>
      <c r="V2273" s="10">
        <f>SUMIFS(fct_world_monthly!$J$2:$J$361,fct_world_monthly!$C$2:$C$361,C2273,fct_world_monthly!$F$2:$F$361,F2273)</f>
        <v>26412022</v>
      </c>
      <c r="W2273" s="11">
        <f>IF(V2273&gt;0,Q2273/V2273,"")</f>
        <v>2.067619056200998E-3</v>
      </c>
      <c r="X2273" s="1" t="s">
        <v>232</v>
      </c>
      <c r="Y2273" s="1" t="s">
        <v>166</v>
      </c>
      <c r="Z2273" s="19">
        <f>IF(U2273="","",SUMIFS(Unit_Value_Review_QC!$K$10:$K$53,Unit_Value_Review_QC!$I$10:$I$53,"PARTNER|"&amp;F2273&amp;"|"&amp;I2273))</f>
        <v>33.195880622110131</v>
      </c>
      <c r="AA2273" s="20">
        <f>IFERROR(U2273/Z2273,"")</f>
        <v>0.79587984333790696</v>
      </c>
      <c r="AB2273" s="4" t="str">
        <f>IF(OR(N2273&lt;&gt;"REPORTED",U2273=""),"NOT_APPLICABLE",IF(OR(AA2273&lt;Unit_Value_Review_QC!$I$6,AA2273&gt;Unit_Value_Review_QC!$I$5),"REVIEW","WITHIN_BAND"))</f>
        <v>WITHIN_BAND</v>
      </c>
    </row>
    <row r="2274" spans="1:28">
      <c r="A2274" s="1" t="s">
        <v>2660</v>
      </c>
      <c r="B2274" s="6">
        <v>45170</v>
      </c>
      <c r="C2274" s="1">
        <v>202309</v>
      </c>
      <c r="D2274" s="1">
        <v>2023</v>
      </c>
      <c r="E2274" s="1">
        <v>9</v>
      </c>
      <c r="F2274" s="4" t="s">
        <v>278</v>
      </c>
      <c r="G2274" s="4" t="s">
        <v>279</v>
      </c>
      <c r="H2274" s="1">
        <v>662</v>
      </c>
      <c r="I2274" s="4" t="s">
        <v>304</v>
      </c>
      <c r="J2274" s="1" t="s">
        <v>305</v>
      </c>
      <c r="K2274" s="1" t="s">
        <v>383</v>
      </c>
      <c r="L2274" s="1">
        <v>3</v>
      </c>
      <c r="M2274" s="1">
        <v>1</v>
      </c>
      <c r="N2274" s="1" t="s">
        <v>384</v>
      </c>
      <c r="O2274" s="1" t="s">
        <v>385</v>
      </c>
      <c r="P2274" s="1">
        <v>0</v>
      </c>
      <c r="Q2274" s="8">
        <v>32595</v>
      </c>
      <c r="R2274" s="8">
        <v>3312</v>
      </c>
      <c r="S2274" s="8">
        <v>11534</v>
      </c>
      <c r="T2274" s="8" t="s">
        <v>386</v>
      </c>
      <c r="U2274" s="9">
        <f>IF(R2274&gt;0,Q2274/R2274,"")</f>
        <v>9.8414855072463769</v>
      </c>
      <c r="V2274" s="10">
        <f>SUMIFS(fct_world_monthly!$J$2:$J$361,fct_world_monthly!$C$2:$C$361,C2274,fct_world_monthly!$F$2:$F$361,F2274)</f>
        <v>26412022</v>
      </c>
      <c r="W2274" s="11">
        <f>IF(V2274&gt;0,Q2274/V2274,"")</f>
        <v>1.2340971092633499E-3</v>
      </c>
      <c r="X2274" s="1" t="s">
        <v>232</v>
      </c>
      <c r="Y2274" s="1" t="s">
        <v>166</v>
      </c>
      <c r="Z2274" s="19">
        <f>IF(U2274="","",SUMIFS(Unit_Value_Review_QC!$K$10:$K$53,Unit_Value_Review_QC!$I$10:$I$53,"PARTNER|"&amp;F2274&amp;"|"&amp;I2274))</f>
        <v>11.552282298889692</v>
      </c>
      <c r="AA2274" s="20">
        <f>IFERROR(U2274/Z2274,"")</f>
        <v>0.85190832881501333</v>
      </c>
      <c r="AB2274" s="4" t="str">
        <f>IF(OR(N2274&lt;&gt;"REPORTED",U2274=""),"NOT_APPLICABLE",IF(OR(AA2274&lt;Unit_Value_Review_QC!$I$6,AA2274&gt;Unit_Value_Review_QC!$I$5),"REVIEW","WITHIN_BAND"))</f>
        <v>WITHIN_BAND</v>
      </c>
    </row>
    <row r="2275" spans="1:28">
      <c r="A2275" s="1" t="s">
        <v>2661</v>
      </c>
      <c r="B2275" s="6">
        <v>45170</v>
      </c>
      <c r="C2275" s="1">
        <v>202309</v>
      </c>
      <c r="D2275" s="1">
        <v>2023</v>
      </c>
      <c r="E2275" s="1">
        <v>9</v>
      </c>
      <c r="F2275" s="4" t="s">
        <v>278</v>
      </c>
      <c r="G2275" s="4" t="s">
        <v>279</v>
      </c>
      <c r="H2275" s="1">
        <v>664</v>
      </c>
      <c r="I2275" s="4" t="s">
        <v>307</v>
      </c>
      <c r="J2275" s="1" t="s">
        <v>308</v>
      </c>
      <c r="K2275" s="1" t="s">
        <v>383</v>
      </c>
      <c r="L2275" s="1">
        <v>3</v>
      </c>
      <c r="M2275" s="1">
        <v>1</v>
      </c>
      <c r="N2275" s="1" t="s">
        <v>384</v>
      </c>
      <c r="O2275" s="1" t="s">
        <v>385</v>
      </c>
      <c r="P2275" s="1">
        <v>0</v>
      </c>
      <c r="Q2275" s="8">
        <v>2161536</v>
      </c>
      <c r="R2275" s="8">
        <v>128780</v>
      </c>
      <c r="S2275" s="8">
        <v>338912</v>
      </c>
      <c r="T2275" s="8" t="s">
        <v>386</v>
      </c>
      <c r="U2275" s="9">
        <f>IF(R2275&gt;0,Q2275/R2275,"")</f>
        <v>16.784718123932286</v>
      </c>
      <c r="V2275" s="10">
        <f>SUMIFS(fct_world_monthly!$J$2:$J$361,fct_world_monthly!$C$2:$C$361,C2275,fct_world_monthly!$F$2:$F$361,F2275)</f>
        <v>26412022</v>
      </c>
      <c r="W2275" s="11">
        <f>IF(V2275&gt;0,Q2275/V2275,"")</f>
        <v>8.1839095848095234E-2</v>
      </c>
      <c r="X2275" s="1" t="s">
        <v>232</v>
      </c>
      <c r="Y2275" s="1" t="s">
        <v>166</v>
      </c>
      <c r="Z2275" s="19">
        <f>IF(U2275="","",SUMIFS(Unit_Value_Review_QC!$K$10:$K$53,Unit_Value_Review_QC!$I$10:$I$53,"PARTNER|"&amp;F2275&amp;"|"&amp;I2275))</f>
        <v>20.753901094655859</v>
      </c>
      <c r="AA2275" s="20">
        <f>IFERROR(U2275/Z2275,"")</f>
        <v>0.80875002956694053</v>
      </c>
      <c r="AB2275" s="4" t="str">
        <f>IF(OR(N2275&lt;&gt;"REPORTED",U2275=""),"NOT_APPLICABLE",IF(OR(AA2275&lt;Unit_Value_Review_QC!$I$6,AA2275&gt;Unit_Value_Review_QC!$I$5),"REVIEW","WITHIN_BAND"))</f>
        <v>WITHIN_BAND</v>
      </c>
    </row>
    <row r="2276" spans="1:28">
      <c r="A2276" s="1" t="s">
        <v>2662</v>
      </c>
      <c r="B2276" s="6">
        <v>45170</v>
      </c>
      <c r="C2276" s="1">
        <v>202309</v>
      </c>
      <c r="D2276" s="1">
        <v>2023</v>
      </c>
      <c r="E2276" s="1">
        <v>9</v>
      </c>
      <c r="F2276" s="4" t="s">
        <v>278</v>
      </c>
      <c r="G2276" s="4" t="s">
        <v>279</v>
      </c>
      <c r="H2276" s="1">
        <v>666</v>
      </c>
      <c r="I2276" s="4" t="s">
        <v>310</v>
      </c>
      <c r="J2276" s="1" t="s">
        <v>311</v>
      </c>
      <c r="K2276" s="1" t="s">
        <v>383</v>
      </c>
      <c r="L2276" s="1">
        <v>3</v>
      </c>
      <c r="M2276" s="1">
        <v>1</v>
      </c>
      <c r="N2276" s="1" t="s">
        <v>384</v>
      </c>
      <c r="O2276" s="1" t="s">
        <v>385</v>
      </c>
      <c r="P2276" s="1">
        <v>0</v>
      </c>
      <c r="Q2276" s="8">
        <v>9496370</v>
      </c>
      <c r="R2276" s="8">
        <v>590277</v>
      </c>
      <c r="S2276" s="8">
        <v>1691464</v>
      </c>
      <c r="T2276" s="8" t="s">
        <v>386</v>
      </c>
      <c r="U2276" s="9">
        <f>IF(R2276&gt;0,Q2276/R2276,"")</f>
        <v>16.087989198291648</v>
      </c>
      <c r="V2276" s="10">
        <f>SUMIFS(fct_world_monthly!$J$2:$J$361,fct_world_monthly!$C$2:$C$361,C2276,fct_world_monthly!$F$2:$F$361,F2276)</f>
        <v>26412022</v>
      </c>
      <c r="W2276" s="11">
        <f>IF(V2276&gt;0,Q2276/V2276,"")</f>
        <v>0.35954725465547471</v>
      </c>
      <c r="X2276" s="1" t="s">
        <v>232</v>
      </c>
      <c r="Y2276" s="1" t="s">
        <v>166</v>
      </c>
      <c r="Z2276" s="19">
        <f>IF(U2276="","",SUMIFS(Unit_Value_Review_QC!$K$10:$K$53,Unit_Value_Review_QC!$I$10:$I$53,"PARTNER|"&amp;F2276&amp;"|"&amp;I2276))</f>
        <v>16.653214733323903</v>
      </c>
      <c r="AA2276" s="20">
        <f>IFERROR(U2276/Z2276,"")</f>
        <v>0.96605907363332011</v>
      </c>
      <c r="AB2276" s="4" t="str">
        <f>IF(OR(N2276&lt;&gt;"REPORTED",U2276=""),"NOT_APPLICABLE",IF(OR(AA2276&lt;Unit_Value_Review_QC!$I$6,AA2276&gt;Unit_Value_Review_QC!$I$5),"REVIEW","WITHIN_BAND"))</f>
        <v>WITHIN_BAND</v>
      </c>
    </row>
    <row r="2277" spans="1:28">
      <c r="A2277" s="1" t="s">
        <v>2663</v>
      </c>
      <c r="B2277" s="6">
        <v>45170</v>
      </c>
      <c r="C2277" s="1">
        <v>202309</v>
      </c>
      <c r="D2277" s="1">
        <v>2023</v>
      </c>
      <c r="E2277" s="1">
        <v>9</v>
      </c>
      <c r="F2277" s="4" t="s">
        <v>278</v>
      </c>
      <c r="G2277" s="4" t="s">
        <v>279</v>
      </c>
      <c r="H2277" s="1">
        <v>669</v>
      </c>
      <c r="I2277" s="4" t="s">
        <v>313</v>
      </c>
      <c r="J2277" s="1" t="s">
        <v>314</v>
      </c>
      <c r="K2277" s="1" t="s">
        <v>383</v>
      </c>
      <c r="L2277" s="1">
        <v>3</v>
      </c>
      <c r="M2277" s="1">
        <v>1</v>
      </c>
      <c r="N2277" s="1" t="s">
        <v>384</v>
      </c>
      <c r="O2277" s="1" t="s">
        <v>385</v>
      </c>
      <c r="P2277" s="1">
        <v>0</v>
      </c>
      <c r="Q2277" s="8">
        <v>97352</v>
      </c>
      <c r="R2277" s="8">
        <v>5623</v>
      </c>
      <c r="S2277" s="8">
        <v>10217</v>
      </c>
      <c r="T2277" s="8" t="s">
        <v>386</v>
      </c>
      <c r="U2277" s="9">
        <f>IF(R2277&gt;0,Q2277/R2277,"")</f>
        <v>17.313178018851147</v>
      </c>
      <c r="V2277" s="10">
        <f>SUMIFS(fct_world_monthly!$J$2:$J$361,fct_world_monthly!$C$2:$C$361,C2277,fct_world_monthly!$F$2:$F$361,F2277)</f>
        <v>26412022</v>
      </c>
      <c r="W2277" s="11">
        <f>IF(V2277&gt;0,Q2277/V2277,"")</f>
        <v>3.6858972781409921E-3</v>
      </c>
      <c r="X2277" s="1" t="s">
        <v>232</v>
      </c>
      <c r="Y2277" s="1" t="s">
        <v>166</v>
      </c>
      <c r="Z2277" s="19">
        <f>IF(U2277="","",SUMIFS(Unit_Value_Review_QC!$K$10:$K$53,Unit_Value_Review_QC!$I$10:$I$53,"PARTNER|"&amp;F2277&amp;"|"&amp;I2277))</f>
        <v>20.668787815742178</v>
      </c>
      <c r="AA2277" s="20">
        <f>IFERROR(U2277/Z2277,"")</f>
        <v>0.83764844717524922</v>
      </c>
      <c r="AB2277" s="4" t="str">
        <f>IF(OR(N2277&lt;&gt;"REPORTED",U2277=""),"NOT_APPLICABLE",IF(OR(AA2277&lt;Unit_Value_Review_QC!$I$6,AA2277&gt;Unit_Value_Review_QC!$I$5),"REVIEW","WITHIN_BAND"))</f>
        <v>WITHIN_BAND</v>
      </c>
    </row>
    <row r="2278" spans="1:28">
      <c r="A2278" s="1" t="s">
        <v>2664</v>
      </c>
      <c r="B2278" s="6">
        <v>45170</v>
      </c>
      <c r="C2278" s="1">
        <v>202309</v>
      </c>
      <c r="D2278" s="1">
        <v>2023</v>
      </c>
      <c r="E2278" s="1">
        <v>9</v>
      </c>
      <c r="F2278" s="4" t="s">
        <v>278</v>
      </c>
      <c r="G2278" s="4" t="s">
        <v>279</v>
      </c>
      <c r="H2278" s="1">
        <v>676</v>
      </c>
      <c r="I2278" s="4" t="s">
        <v>316</v>
      </c>
      <c r="J2278" s="1" t="s">
        <v>317</v>
      </c>
      <c r="K2278" s="1" t="s">
        <v>383</v>
      </c>
      <c r="L2278" s="1">
        <v>3</v>
      </c>
      <c r="M2278" s="1">
        <v>1</v>
      </c>
      <c r="N2278" s="1" t="s">
        <v>384</v>
      </c>
      <c r="O2278" s="1" t="s">
        <v>385</v>
      </c>
      <c r="P2278" s="1">
        <v>0</v>
      </c>
      <c r="Q2278" s="8">
        <v>8031</v>
      </c>
      <c r="R2278" s="8">
        <v>305</v>
      </c>
      <c r="S2278" s="8">
        <v>2019</v>
      </c>
      <c r="T2278" s="8" t="s">
        <v>386</v>
      </c>
      <c r="U2278" s="9">
        <f>IF(R2278&gt;0,Q2278/R2278,"")</f>
        <v>26.331147540983608</v>
      </c>
      <c r="V2278" s="10">
        <f>SUMIFS(fct_world_monthly!$J$2:$J$361,fct_world_monthly!$C$2:$C$361,C2278,fct_world_monthly!$F$2:$F$361,F2278)</f>
        <v>26412022</v>
      </c>
      <c r="W2278" s="11">
        <f>IF(V2278&gt;0,Q2278/V2278,"")</f>
        <v>3.040660802115037E-4</v>
      </c>
      <c r="X2278" s="1" t="s">
        <v>232</v>
      </c>
      <c r="Y2278" s="1" t="s">
        <v>166</v>
      </c>
      <c r="Z2278" s="19">
        <f>IF(U2278="","",SUMIFS(Unit_Value_Review_QC!$K$10:$K$53,Unit_Value_Review_QC!$I$10:$I$53,"PARTNER|"&amp;F2278&amp;"|"&amp;I2278))</f>
        <v>22.71683967704729</v>
      </c>
      <c r="AA2278" s="20">
        <f>IFERROR(U2278/Z2278,"")</f>
        <v>1.1591025827236063</v>
      </c>
      <c r="AB2278" s="4" t="str">
        <f>IF(OR(N2278&lt;&gt;"REPORTED",U2278=""),"NOT_APPLICABLE",IF(OR(AA2278&lt;Unit_Value_Review_QC!$I$6,AA2278&gt;Unit_Value_Review_QC!$I$5),"REVIEW","WITHIN_BAND"))</f>
        <v>WITHIN_BAND</v>
      </c>
    </row>
    <row r="2279" spans="1:28">
      <c r="A2279" s="1" t="s">
        <v>2665</v>
      </c>
      <c r="B2279" s="6">
        <v>45170</v>
      </c>
      <c r="C2279" s="1">
        <v>202309</v>
      </c>
      <c r="D2279" s="1">
        <v>2023</v>
      </c>
      <c r="E2279" s="1">
        <v>9</v>
      </c>
      <c r="F2279" s="4" t="s">
        <v>278</v>
      </c>
      <c r="G2279" s="4" t="s">
        <v>279</v>
      </c>
      <c r="H2279" s="1">
        <v>690</v>
      </c>
      <c r="I2279" s="4" t="s">
        <v>319</v>
      </c>
      <c r="J2279" s="1" t="s">
        <v>320</v>
      </c>
      <c r="K2279" s="1" t="s">
        <v>383</v>
      </c>
      <c r="L2279" s="1">
        <v>3</v>
      </c>
      <c r="M2279" s="1">
        <v>1</v>
      </c>
      <c r="N2279" s="1" t="s">
        <v>384</v>
      </c>
      <c r="O2279" s="1" t="s">
        <v>385</v>
      </c>
      <c r="P2279" s="1">
        <v>0</v>
      </c>
      <c r="Q2279" s="8">
        <v>1113926</v>
      </c>
      <c r="R2279" s="8">
        <v>35258</v>
      </c>
      <c r="S2279" s="8">
        <v>108288</v>
      </c>
      <c r="T2279" s="8" t="s">
        <v>386</v>
      </c>
      <c r="U2279" s="9">
        <f>IF(R2279&gt;0,Q2279/R2279,"")</f>
        <v>31.59356741732373</v>
      </c>
      <c r="V2279" s="10">
        <f>SUMIFS(fct_world_monthly!$J$2:$J$361,fct_world_monthly!$C$2:$C$361,C2279,fct_world_monthly!$F$2:$F$361,F2279)</f>
        <v>26412022</v>
      </c>
      <c r="W2279" s="11">
        <f>IF(V2279&gt;0,Q2279/V2279,"")</f>
        <v>4.2174961084009394E-2</v>
      </c>
      <c r="X2279" s="1" t="s">
        <v>232</v>
      </c>
      <c r="Y2279" s="1" t="s">
        <v>166</v>
      </c>
      <c r="Z2279" s="19">
        <f>IF(U2279="","",SUMIFS(Unit_Value_Review_QC!$K$10:$K$53,Unit_Value_Review_QC!$I$10:$I$53,"PARTNER|"&amp;F2279&amp;"|"&amp;I2279))</f>
        <v>28.158453665195097</v>
      </c>
      <c r="AA2279" s="20">
        <f>IFERROR(U2279/Z2279,"")</f>
        <v>1.1219922724795985</v>
      </c>
      <c r="AB2279" s="4" t="str">
        <f>IF(OR(N2279&lt;&gt;"REPORTED",U2279=""),"NOT_APPLICABLE",IF(OR(AA2279&lt;Unit_Value_Review_QC!$I$6,AA2279&gt;Unit_Value_Review_QC!$I$5),"REVIEW","WITHIN_BAND"))</f>
        <v>WITHIN_BAND</v>
      </c>
    </row>
    <row r="2280" spans="1:28">
      <c r="A2280" s="1" t="s">
        <v>2666</v>
      </c>
      <c r="B2280" s="6">
        <v>45170</v>
      </c>
      <c r="C2280" s="1">
        <v>202309</v>
      </c>
      <c r="D2280" s="1">
        <v>2023</v>
      </c>
      <c r="E2280" s="1">
        <v>9</v>
      </c>
      <c r="F2280" s="4" t="s">
        <v>278</v>
      </c>
      <c r="G2280" s="4" t="s">
        <v>279</v>
      </c>
      <c r="H2280" s="1">
        <v>696</v>
      </c>
      <c r="I2280" s="4" t="s">
        <v>322</v>
      </c>
      <c r="J2280" s="1" t="s">
        <v>323</v>
      </c>
      <c r="K2280" s="1" t="s">
        <v>383</v>
      </c>
      <c r="L2280" s="1">
        <v>3</v>
      </c>
      <c r="M2280" s="1">
        <v>1</v>
      </c>
      <c r="N2280" s="1" t="s">
        <v>384</v>
      </c>
      <c r="O2280" s="1" t="s">
        <v>385</v>
      </c>
      <c r="P2280" s="1">
        <v>0</v>
      </c>
      <c r="Q2280" s="8">
        <v>1112530</v>
      </c>
      <c r="R2280" s="8">
        <v>35659</v>
      </c>
      <c r="S2280" s="8">
        <v>111182</v>
      </c>
      <c r="T2280" s="8" t="s">
        <v>386</v>
      </c>
      <c r="U2280" s="9">
        <f>IF(R2280&gt;0,Q2280/R2280,"")</f>
        <v>31.199136262935024</v>
      </c>
      <c r="V2280" s="10">
        <f>SUMIFS(fct_world_monthly!$J$2:$J$361,fct_world_monthly!$C$2:$C$361,C2280,fct_world_monthly!$F$2:$F$361,F2280)</f>
        <v>26412022</v>
      </c>
      <c r="W2280" s="11">
        <f>IF(V2280&gt;0,Q2280/V2280,"")</f>
        <v>4.2122106365048463E-2</v>
      </c>
      <c r="X2280" s="1" t="s">
        <v>232</v>
      </c>
      <c r="Y2280" s="1" t="s">
        <v>166</v>
      </c>
      <c r="Z2280" s="19">
        <f>IF(U2280="","",SUMIFS(Unit_Value_Review_QC!$K$10:$K$53,Unit_Value_Review_QC!$I$10:$I$53,"PARTNER|"&amp;F2280&amp;"|"&amp;I2280))</f>
        <v>25.266638688646662</v>
      </c>
      <c r="AA2280" s="20">
        <f>IFERROR(U2280/Z2280,"")</f>
        <v>1.23479567849894</v>
      </c>
      <c r="AB2280" s="4" t="str">
        <f>IF(OR(N2280&lt;&gt;"REPORTED",U2280=""),"NOT_APPLICABLE",IF(OR(AA2280&lt;Unit_Value_Review_QC!$I$6,AA2280&gt;Unit_Value_Review_QC!$I$5),"REVIEW","WITHIN_BAND"))</f>
        <v>WITHIN_BAND</v>
      </c>
    </row>
    <row r="2281" spans="1:28">
      <c r="A2281" s="1" t="s">
        <v>2667</v>
      </c>
      <c r="B2281" s="6">
        <v>45170</v>
      </c>
      <c r="C2281" s="1">
        <v>202309</v>
      </c>
      <c r="D2281" s="1">
        <v>2023</v>
      </c>
      <c r="E2281" s="1">
        <v>9</v>
      </c>
      <c r="F2281" s="4" t="s">
        <v>278</v>
      </c>
      <c r="G2281" s="4" t="s">
        <v>279</v>
      </c>
      <c r="H2281" s="1">
        <v>720</v>
      </c>
      <c r="I2281" s="4" t="s">
        <v>325</v>
      </c>
      <c r="J2281" s="1" t="s">
        <v>326</v>
      </c>
      <c r="K2281" s="1" t="s">
        <v>383</v>
      </c>
      <c r="L2281" s="1">
        <v>3</v>
      </c>
      <c r="M2281" s="1">
        <v>1</v>
      </c>
      <c r="N2281" s="1" t="s">
        <v>384</v>
      </c>
      <c r="O2281" s="1" t="s">
        <v>385</v>
      </c>
      <c r="P2281" s="1">
        <v>0</v>
      </c>
      <c r="Q2281" s="8">
        <v>1165938</v>
      </c>
      <c r="R2281" s="8">
        <v>52974</v>
      </c>
      <c r="S2281" s="8">
        <v>137090</v>
      </c>
      <c r="T2281" s="8" t="s">
        <v>386</v>
      </c>
      <c r="U2281" s="9">
        <f>IF(R2281&gt;0,Q2281/R2281,"")</f>
        <v>22.009627364367425</v>
      </c>
      <c r="V2281" s="10">
        <f>SUMIFS(fct_world_monthly!$J$2:$J$361,fct_world_monthly!$C$2:$C$361,C2281,fct_world_monthly!$F$2:$F$361,F2281)</f>
        <v>26412022</v>
      </c>
      <c r="W2281" s="11">
        <f>IF(V2281&gt;0,Q2281/V2281,"")</f>
        <v>4.4144215842316051E-2</v>
      </c>
      <c r="X2281" s="1" t="s">
        <v>232</v>
      </c>
      <c r="Y2281" s="1" t="s">
        <v>166</v>
      </c>
      <c r="Z2281" s="19">
        <f>IF(U2281="","",SUMIFS(Unit_Value_Review_QC!$K$10:$K$53,Unit_Value_Review_QC!$I$10:$I$53,"PARTNER|"&amp;F2281&amp;"|"&amp;I2281))</f>
        <v>23.211497613909994</v>
      </c>
      <c r="AA2281" s="20">
        <f>IFERROR(U2281/Z2281,"")</f>
        <v>0.94822090889894484</v>
      </c>
      <c r="AB2281" s="4" t="str">
        <f>IF(OR(N2281&lt;&gt;"REPORTED",U2281=""),"NOT_APPLICABLE",IF(OR(AA2281&lt;Unit_Value_Review_QC!$I$6,AA2281&gt;Unit_Value_Review_QC!$I$5),"REVIEW","WITHIN_BAND"))</f>
        <v>WITHIN_BAND</v>
      </c>
    </row>
    <row r="2282" spans="1:28">
      <c r="A2282" s="1" t="s">
        <v>2668</v>
      </c>
      <c r="B2282" s="6">
        <v>45200</v>
      </c>
      <c r="C2282" s="1">
        <v>202310</v>
      </c>
      <c r="D2282" s="1">
        <v>2023</v>
      </c>
      <c r="E2282" s="1">
        <v>10</v>
      </c>
      <c r="F2282" s="4" t="s">
        <v>256</v>
      </c>
      <c r="G2282" s="4" t="s">
        <v>258</v>
      </c>
      <c r="H2282" s="1">
        <v>52</v>
      </c>
      <c r="I2282" s="4" t="s">
        <v>296</v>
      </c>
      <c r="J2282" s="1" t="s">
        <v>297</v>
      </c>
      <c r="K2282" s="1" t="s">
        <v>383</v>
      </c>
      <c r="L2282" s="1">
        <v>3</v>
      </c>
      <c r="M2282" s="1">
        <v>1</v>
      </c>
      <c r="N2282" s="1" t="s">
        <v>384</v>
      </c>
      <c r="O2282" s="1" t="s">
        <v>385</v>
      </c>
      <c r="P2282" s="1">
        <v>0</v>
      </c>
      <c r="Q2282" s="8">
        <v>10070268</v>
      </c>
      <c r="R2282" s="8">
        <v>470885</v>
      </c>
      <c r="S2282" s="8">
        <v>2116353</v>
      </c>
      <c r="T2282" s="8" t="s">
        <v>386</v>
      </c>
      <c r="U2282" s="9">
        <f>IF(R2282&gt;0,Q2282/R2282,"")</f>
        <v>21.385833059027149</v>
      </c>
      <c r="V2282" s="10">
        <f>SUMIFS(fct_world_monthly!$J$2:$J$361,fct_world_monthly!$C$2:$C$361,C2282,fct_world_monthly!$F$2:$F$361,F2282)</f>
        <v>82931364</v>
      </c>
      <c r="W2282" s="11">
        <f>IF(V2282&gt;0,Q2282/V2282,"")</f>
        <v>0.12142894454262201</v>
      </c>
      <c r="X2282" s="1" t="s">
        <v>232</v>
      </c>
      <c r="Y2282" s="1" t="s">
        <v>166</v>
      </c>
      <c r="Z2282" s="19">
        <f>IF(U2282="","",SUMIFS(Unit_Value_Review_QC!$K$10:$K$53,Unit_Value_Review_QC!$I$10:$I$53,"PARTNER|"&amp;F2282&amp;"|"&amp;I2282))</f>
        <v>20.461444760337919</v>
      </c>
      <c r="AA2282" s="20">
        <f>IFERROR(U2282/Z2282,"")</f>
        <v>1.045177078623551</v>
      </c>
      <c r="AB2282" s="4" t="str">
        <f>IF(OR(N2282&lt;&gt;"REPORTED",U2282=""),"NOT_APPLICABLE",IF(OR(AA2282&lt;Unit_Value_Review_QC!$I$6,AA2282&gt;Unit_Value_Review_QC!$I$5),"REVIEW","WITHIN_BAND"))</f>
        <v>WITHIN_BAND</v>
      </c>
    </row>
    <row r="2283" spans="1:28">
      <c r="A2283" s="1" t="s">
        <v>2669</v>
      </c>
      <c r="B2283" s="6">
        <v>45200</v>
      </c>
      <c r="C2283" s="1">
        <v>202310</v>
      </c>
      <c r="D2283" s="1">
        <v>2023</v>
      </c>
      <c r="E2283" s="1">
        <v>10</v>
      </c>
      <c r="F2283" s="4" t="s">
        <v>256</v>
      </c>
      <c r="G2283" s="4" t="s">
        <v>258</v>
      </c>
      <c r="H2283" s="1">
        <v>204</v>
      </c>
      <c r="I2283" s="4" t="s">
        <v>301</v>
      </c>
      <c r="J2283" s="1" t="s">
        <v>302</v>
      </c>
      <c r="K2283" s="1" t="s">
        <v>383</v>
      </c>
      <c r="L2283" s="1">
        <v>3</v>
      </c>
      <c r="M2283" s="1">
        <v>1</v>
      </c>
      <c r="N2283" s="1" t="s">
        <v>384</v>
      </c>
      <c r="O2283" s="1" t="s">
        <v>385</v>
      </c>
      <c r="P2283" s="1">
        <v>0</v>
      </c>
      <c r="Q2283" s="8">
        <v>1119009</v>
      </c>
      <c r="R2283" s="8">
        <v>113313</v>
      </c>
      <c r="S2283" s="8">
        <v>668793</v>
      </c>
      <c r="T2283" s="8" t="s">
        <v>386</v>
      </c>
      <c r="U2283" s="9">
        <f>IF(R2283&gt;0,Q2283/R2283,"")</f>
        <v>9.8753805829869474</v>
      </c>
      <c r="V2283" s="10">
        <f>SUMIFS(fct_world_monthly!$J$2:$J$361,fct_world_monthly!$C$2:$C$361,C2283,fct_world_monthly!$F$2:$F$361,F2283)</f>
        <v>82931364</v>
      </c>
      <c r="W2283" s="11">
        <f>IF(V2283&gt;0,Q2283/V2283,"")</f>
        <v>1.3493194203341453E-2</v>
      </c>
      <c r="X2283" s="1" t="s">
        <v>232</v>
      </c>
      <c r="Y2283" s="1" t="s">
        <v>166</v>
      </c>
      <c r="Z2283" s="19">
        <f>IF(U2283="","",SUMIFS(Unit_Value_Review_QC!$K$10:$K$53,Unit_Value_Review_QC!$I$10:$I$53,"PARTNER|"&amp;F2283&amp;"|"&amp;I2283))</f>
        <v>7.8392981154747989</v>
      </c>
      <c r="AA2283" s="20">
        <f>IFERROR(U2283/Z2283,"")</f>
        <v>1.2597276487665285</v>
      </c>
      <c r="AB2283" s="4" t="str">
        <f>IF(OR(N2283&lt;&gt;"REPORTED",U2283=""),"NOT_APPLICABLE",IF(OR(AA2283&lt;Unit_Value_Review_QC!$I$6,AA2283&gt;Unit_Value_Review_QC!$I$5),"REVIEW","WITHIN_BAND"))</f>
        <v>WITHIN_BAND</v>
      </c>
    </row>
    <row r="2284" spans="1:28">
      <c r="A2284" s="1" t="s">
        <v>2670</v>
      </c>
      <c r="B2284" s="6">
        <v>45200</v>
      </c>
      <c r="C2284" s="1">
        <v>202310</v>
      </c>
      <c r="D2284" s="1">
        <v>2023</v>
      </c>
      <c r="E2284" s="1">
        <v>10</v>
      </c>
      <c r="F2284" s="4" t="s">
        <v>256</v>
      </c>
      <c r="G2284" s="4" t="s">
        <v>258</v>
      </c>
      <c r="H2284" s="1">
        <v>662</v>
      </c>
      <c r="I2284" s="4" t="s">
        <v>304</v>
      </c>
      <c r="J2284" s="1" t="s">
        <v>305</v>
      </c>
      <c r="K2284" s="1" t="s">
        <v>383</v>
      </c>
      <c r="L2284" s="1">
        <v>3</v>
      </c>
      <c r="M2284" s="1">
        <v>1</v>
      </c>
      <c r="N2284" s="1" t="s">
        <v>384</v>
      </c>
      <c r="O2284" s="1" t="s">
        <v>385</v>
      </c>
      <c r="P2284" s="1">
        <v>0</v>
      </c>
      <c r="Q2284" s="8">
        <v>3739346</v>
      </c>
      <c r="R2284" s="8">
        <v>379958</v>
      </c>
      <c r="S2284" s="8">
        <v>1637237</v>
      </c>
      <c r="T2284" s="8" t="s">
        <v>386</v>
      </c>
      <c r="U2284" s="9">
        <f>IF(R2284&gt;0,Q2284/R2284,"")</f>
        <v>9.8414719521631344</v>
      </c>
      <c r="V2284" s="10">
        <f>SUMIFS(fct_world_monthly!$J$2:$J$361,fct_world_monthly!$C$2:$C$361,C2284,fct_world_monthly!$F$2:$F$361,F2284)</f>
        <v>82931364</v>
      </c>
      <c r="W2284" s="11">
        <f>IF(V2284&gt;0,Q2284/V2284,"")</f>
        <v>4.5089647868326393E-2</v>
      </c>
      <c r="X2284" s="1" t="s">
        <v>232</v>
      </c>
      <c r="Y2284" s="1" t="s">
        <v>166</v>
      </c>
      <c r="Z2284" s="19">
        <f>IF(U2284="","",SUMIFS(Unit_Value_Review_QC!$K$10:$K$53,Unit_Value_Review_QC!$I$10:$I$53,"PARTNER|"&amp;F2284&amp;"|"&amp;I2284))</f>
        <v>10.235891461787936</v>
      </c>
      <c r="AA2284" s="20">
        <f>IFERROR(U2284/Z2284,"")</f>
        <v>0.96146700938582363</v>
      </c>
      <c r="AB2284" s="4" t="str">
        <f>IF(OR(N2284&lt;&gt;"REPORTED",U2284=""),"NOT_APPLICABLE",IF(OR(AA2284&lt;Unit_Value_Review_QC!$I$6,AA2284&gt;Unit_Value_Review_QC!$I$5),"REVIEW","WITHIN_BAND"))</f>
        <v>WITHIN_BAND</v>
      </c>
    </row>
    <row r="2285" spans="1:28">
      <c r="A2285" s="1" t="s">
        <v>2671</v>
      </c>
      <c r="B2285" s="6">
        <v>45200</v>
      </c>
      <c r="C2285" s="1">
        <v>202310</v>
      </c>
      <c r="D2285" s="1">
        <v>2023</v>
      </c>
      <c r="E2285" s="1">
        <v>10</v>
      </c>
      <c r="F2285" s="4" t="s">
        <v>256</v>
      </c>
      <c r="G2285" s="4" t="s">
        <v>258</v>
      </c>
      <c r="H2285" s="1">
        <v>664</v>
      </c>
      <c r="I2285" s="4" t="s">
        <v>307</v>
      </c>
      <c r="J2285" s="1" t="s">
        <v>308</v>
      </c>
      <c r="K2285" s="1" t="s">
        <v>383</v>
      </c>
      <c r="L2285" s="1">
        <v>3</v>
      </c>
      <c r="M2285" s="1">
        <v>1</v>
      </c>
      <c r="N2285" s="1" t="s">
        <v>384</v>
      </c>
      <c r="O2285" s="1" t="s">
        <v>385</v>
      </c>
      <c r="P2285" s="1">
        <v>0</v>
      </c>
      <c r="Q2285" s="8">
        <v>6338720</v>
      </c>
      <c r="R2285" s="8">
        <v>476583</v>
      </c>
      <c r="S2285" s="8">
        <v>2862352</v>
      </c>
      <c r="T2285" s="8" t="s">
        <v>386</v>
      </c>
      <c r="U2285" s="9">
        <f>IF(R2285&gt;0,Q2285/R2285,"")</f>
        <v>13.300348522712728</v>
      </c>
      <c r="V2285" s="10">
        <f>SUMIFS(fct_world_monthly!$J$2:$J$361,fct_world_monthly!$C$2:$C$361,C2285,fct_world_monthly!$F$2:$F$361,F2285)</f>
        <v>82931364</v>
      </c>
      <c r="W2285" s="11">
        <f>IF(V2285&gt;0,Q2285/V2285,"")</f>
        <v>7.6433326238309549E-2</v>
      </c>
      <c r="X2285" s="1" t="s">
        <v>232</v>
      </c>
      <c r="Y2285" s="1" t="s">
        <v>166</v>
      </c>
      <c r="Z2285" s="19">
        <f>IF(U2285="","",SUMIFS(Unit_Value_Review_QC!$K$10:$K$53,Unit_Value_Review_QC!$I$10:$I$53,"PARTNER|"&amp;F2285&amp;"|"&amp;I2285))</f>
        <v>13.594059812928137</v>
      </c>
      <c r="AA2285" s="20">
        <f>IFERROR(U2285/Z2285,"")</f>
        <v>0.97839414462954721</v>
      </c>
      <c r="AB2285" s="4" t="str">
        <f>IF(OR(N2285&lt;&gt;"REPORTED",U2285=""),"NOT_APPLICABLE",IF(OR(AA2285&lt;Unit_Value_Review_QC!$I$6,AA2285&gt;Unit_Value_Review_QC!$I$5),"REVIEW","WITHIN_BAND"))</f>
        <v>WITHIN_BAND</v>
      </c>
    </row>
    <row r="2286" spans="1:28">
      <c r="A2286" s="1" t="s">
        <v>2672</v>
      </c>
      <c r="B2286" s="6">
        <v>45200</v>
      </c>
      <c r="C2286" s="1">
        <v>202310</v>
      </c>
      <c r="D2286" s="1">
        <v>2023</v>
      </c>
      <c r="E2286" s="1">
        <v>10</v>
      </c>
      <c r="F2286" s="4" t="s">
        <v>256</v>
      </c>
      <c r="G2286" s="4" t="s">
        <v>258</v>
      </c>
      <c r="H2286" s="1">
        <v>666</v>
      </c>
      <c r="I2286" s="4" t="s">
        <v>310</v>
      </c>
      <c r="J2286" s="1" t="s">
        <v>311</v>
      </c>
      <c r="K2286" s="1" t="s">
        <v>383</v>
      </c>
      <c r="L2286" s="1">
        <v>3</v>
      </c>
      <c r="M2286" s="1">
        <v>1</v>
      </c>
      <c r="N2286" s="1" t="s">
        <v>384</v>
      </c>
      <c r="O2286" s="1" t="s">
        <v>385</v>
      </c>
      <c r="P2286" s="1">
        <v>0</v>
      </c>
      <c r="Q2286" s="8">
        <v>25011649</v>
      </c>
      <c r="R2286" s="8">
        <v>2301046</v>
      </c>
      <c r="S2286" s="8">
        <v>13722686</v>
      </c>
      <c r="T2286" s="8" t="s">
        <v>386</v>
      </c>
      <c r="U2286" s="9">
        <f>IF(R2286&gt;0,Q2286/R2286,"")</f>
        <v>10.869686655547087</v>
      </c>
      <c r="V2286" s="10">
        <f>SUMIFS(fct_world_monthly!$J$2:$J$361,fct_world_monthly!$C$2:$C$361,C2286,fct_world_monthly!$F$2:$F$361,F2286)</f>
        <v>82931364</v>
      </c>
      <c r="W2286" s="11">
        <f>IF(V2286&gt;0,Q2286/V2286,"")</f>
        <v>0.30159456921509215</v>
      </c>
      <c r="X2286" s="1" t="s">
        <v>232</v>
      </c>
      <c r="Y2286" s="1" t="s">
        <v>166</v>
      </c>
      <c r="Z2286" s="19">
        <f>IF(U2286="","",SUMIFS(Unit_Value_Review_QC!$K$10:$K$53,Unit_Value_Review_QC!$I$10:$I$53,"PARTNER|"&amp;F2286&amp;"|"&amp;I2286))</f>
        <v>10.323147527272614</v>
      </c>
      <c r="AA2286" s="20">
        <f>IFERROR(U2286/Z2286,"")</f>
        <v>1.0529430705926246</v>
      </c>
      <c r="AB2286" s="4" t="str">
        <f>IF(OR(N2286&lt;&gt;"REPORTED",U2286=""),"NOT_APPLICABLE",IF(OR(AA2286&lt;Unit_Value_Review_QC!$I$6,AA2286&gt;Unit_Value_Review_QC!$I$5),"REVIEW","WITHIN_BAND"))</f>
        <v>WITHIN_BAND</v>
      </c>
    </row>
    <row r="2287" spans="1:28">
      <c r="A2287" s="1" t="s">
        <v>2673</v>
      </c>
      <c r="B2287" s="6">
        <v>45200</v>
      </c>
      <c r="C2287" s="1">
        <v>202310</v>
      </c>
      <c r="D2287" s="1">
        <v>2023</v>
      </c>
      <c r="E2287" s="1">
        <v>10</v>
      </c>
      <c r="F2287" s="4" t="s">
        <v>256</v>
      </c>
      <c r="G2287" s="4" t="s">
        <v>258</v>
      </c>
      <c r="H2287" s="1">
        <v>669</v>
      </c>
      <c r="I2287" s="4" t="s">
        <v>313</v>
      </c>
      <c r="J2287" s="1" t="s">
        <v>314</v>
      </c>
      <c r="K2287" s="1" t="s">
        <v>383</v>
      </c>
      <c r="L2287" s="1">
        <v>3</v>
      </c>
      <c r="M2287" s="1">
        <v>1</v>
      </c>
      <c r="N2287" s="1" t="s">
        <v>384</v>
      </c>
      <c r="O2287" s="1" t="s">
        <v>385</v>
      </c>
      <c r="P2287" s="1">
        <v>0</v>
      </c>
      <c r="Q2287" s="8">
        <v>1661984</v>
      </c>
      <c r="R2287" s="8">
        <v>125248</v>
      </c>
      <c r="S2287" s="8">
        <v>994431</v>
      </c>
      <c r="T2287" s="8" t="s">
        <v>386</v>
      </c>
      <c r="U2287" s="9">
        <f>IF(R2287&gt;0,Q2287/R2287,"")</f>
        <v>13.269545222278998</v>
      </c>
      <c r="V2287" s="10">
        <f>SUMIFS(fct_world_monthly!$J$2:$J$361,fct_world_monthly!$C$2:$C$361,C2287,fct_world_monthly!$F$2:$F$361,F2287)</f>
        <v>82931364</v>
      </c>
      <c r="W2287" s="11">
        <f>IF(V2287&gt;0,Q2287/V2287,"")</f>
        <v>2.0040475880753632E-2</v>
      </c>
      <c r="X2287" s="1" t="s">
        <v>232</v>
      </c>
      <c r="Y2287" s="1" t="s">
        <v>166</v>
      </c>
      <c r="Z2287" s="19">
        <f>IF(U2287="","",SUMIFS(Unit_Value_Review_QC!$K$10:$K$53,Unit_Value_Review_QC!$I$10:$I$53,"PARTNER|"&amp;F2287&amp;"|"&amp;I2287))</f>
        <v>13.552232139720488</v>
      </c>
      <c r="AA2287" s="20">
        <f>IFERROR(U2287/Z2287,"")</f>
        <v>0.97914093305611571</v>
      </c>
      <c r="AB2287" s="4" t="str">
        <f>IF(OR(N2287&lt;&gt;"REPORTED",U2287=""),"NOT_APPLICABLE",IF(OR(AA2287&lt;Unit_Value_Review_QC!$I$6,AA2287&gt;Unit_Value_Review_QC!$I$5),"REVIEW","WITHIN_BAND"))</f>
        <v>WITHIN_BAND</v>
      </c>
    </row>
    <row r="2288" spans="1:28">
      <c r="A2288" s="1" t="s">
        <v>2674</v>
      </c>
      <c r="B2288" s="6">
        <v>45200</v>
      </c>
      <c r="C2288" s="1">
        <v>202310</v>
      </c>
      <c r="D2288" s="1">
        <v>2023</v>
      </c>
      <c r="E2288" s="1">
        <v>10</v>
      </c>
      <c r="F2288" s="4" t="s">
        <v>256</v>
      </c>
      <c r="G2288" s="4" t="s">
        <v>258</v>
      </c>
      <c r="H2288" s="1">
        <v>676</v>
      </c>
      <c r="I2288" s="4" t="s">
        <v>316</v>
      </c>
      <c r="J2288" s="1" t="s">
        <v>317</v>
      </c>
      <c r="K2288" s="1" t="s">
        <v>383</v>
      </c>
      <c r="L2288" s="1">
        <v>3</v>
      </c>
      <c r="M2288" s="1">
        <v>1</v>
      </c>
      <c r="N2288" s="1" t="s">
        <v>384</v>
      </c>
      <c r="O2288" s="1" t="s">
        <v>385</v>
      </c>
      <c r="P2288" s="1">
        <v>0</v>
      </c>
      <c r="Q2288" s="8">
        <v>143707</v>
      </c>
      <c r="R2288" s="8">
        <v>5754</v>
      </c>
      <c r="S2288" s="8">
        <v>28431</v>
      </c>
      <c r="T2288" s="8" t="s">
        <v>386</v>
      </c>
      <c r="U2288" s="9">
        <f>IF(R2288&gt;0,Q2288/R2288,"")</f>
        <v>24.975147723322905</v>
      </c>
      <c r="V2288" s="10">
        <f>SUMIFS(fct_world_monthly!$J$2:$J$361,fct_world_monthly!$C$2:$C$361,C2288,fct_world_monthly!$F$2:$F$361,F2288)</f>
        <v>82931364</v>
      </c>
      <c r="W2288" s="11">
        <f>IF(V2288&gt;0,Q2288/V2288,"")</f>
        <v>1.7328425949921674E-3</v>
      </c>
      <c r="X2288" s="1" t="s">
        <v>232</v>
      </c>
      <c r="Y2288" s="1" t="s">
        <v>166</v>
      </c>
      <c r="Z2288" s="19">
        <f>IF(U2288="","",SUMIFS(Unit_Value_Review_QC!$K$10:$K$53,Unit_Value_Review_QC!$I$10:$I$53,"PARTNER|"&amp;F2288&amp;"|"&amp;I2288))</f>
        <v>16.294942108470444</v>
      </c>
      <c r="AA2288" s="20">
        <f>IFERROR(U2288/Z2288,"")</f>
        <v>1.5326932465958447</v>
      </c>
      <c r="AB2288" s="4" t="str">
        <f>IF(OR(N2288&lt;&gt;"REPORTED",U2288=""),"NOT_APPLICABLE",IF(OR(AA2288&lt;Unit_Value_Review_QC!$I$6,AA2288&gt;Unit_Value_Review_QC!$I$5),"REVIEW","WITHIN_BAND"))</f>
        <v>WITHIN_BAND</v>
      </c>
    </row>
    <row r="2289" spans="1:28">
      <c r="A2289" s="1" t="s">
        <v>2675</v>
      </c>
      <c r="B2289" s="6">
        <v>45200</v>
      </c>
      <c r="C2289" s="1">
        <v>202310</v>
      </c>
      <c r="D2289" s="1">
        <v>2023</v>
      </c>
      <c r="E2289" s="1">
        <v>10</v>
      </c>
      <c r="F2289" s="4" t="s">
        <v>256</v>
      </c>
      <c r="G2289" s="4" t="s">
        <v>258</v>
      </c>
      <c r="H2289" s="1">
        <v>690</v>
      </c>
      <c r="I2289" s="4" t="s">
        <v>319</v>
      </c>
      <c r="J2289" s="1" t="s">
        <v>320</v>
      </c>
      <c r="K2289" s="1" t="s">
        <v>383</v>
      </c>
      <c r="L2289" s="1">
        <v>3</v>
      </c>
      <c r="M2289" s="1">
        <v>1</v>
      </c>
      <c r="N2289" s="1" t="s">
        <v>384</v>
      </c>
      <c r="O2289" s="1" t="s">
        <v>385</v>
      </c>
      <c r="P2289" s="1">
        <v>0</v>
      </c>
      <c r="Q2289" s="8">
        <v>1213700</v>
      </c>
      <c r="R2289" s="8">
        <v>50336</v>
      </c>
      <c r="S2289" s="8">
        <v>247391</v>
      </c>
      <c r="T2289" s="8" t="s">
        <v>386</v>
      </c>
      <c r="U2289" s="9">
        <f>IF(R2289&gt;0,Q2289/R2289,"")</f>
        <v>24.111967577876669</v>
      </c>
      <c r="V2289" s="10">
        <f>SUMIFS(fct_world_monthly!$J$2:$J$361,fct_world_monthly!$C$2:$C$361,C2289,fct_world_monthly!$F$2:$F$361,F2289)</f>
        <v>82931364</v>
      </c>
      <c r="W2289" s="11">
        <f>IF(V2289&gt;0,Q2289/V2289,"")</f>
        <v>1.4634993824531813E-2</v>
      </c>
      <c r="X2289" s="1" t="s">
        <v>232</v>
      </c>
      <c r="Y2289" s="1" t="s">
        <v>166</v>
      </c>
      <c r="Z2289" s="19">
        <f>IF(U2289="","",SUMIFS(Unit_Value_Review_QC!$K$10:$K$53,Unit_Value_Review_QC!$I$10:$I$53,"PARTNER|"&amp;F2289&amp;"|"&amp;I2289))</f>
        <v>21.029827109089425</v>
      </c>
      <c r="AA2289" s="20">
        <f>IFERROR(U2289/Z2289,"")</f>
        <v>1.1465604283287281</v>
      </c>
      <c r="AB2289" s="4" t="str">
        <f>IF(OR(N2289&lt;&gt;"REPORTED",U2289=""),"NOT_APPLICABLE",IF(OR(AA2289&lt;Unit_Value_Review_QC!$I$6,AA2289&gt;Unit_Value_Review_QC!$I$5),"REVIEW","WITHIN_BAND"))</f>
        <v>WITHIN_BAND</v>
      </c>
    </row>
    <row r="2290" spans="1:28">
      <c r="A2290" s="1" t="s">
        <v>2676</v>
      </c>
      <c r="B2290" s="6">
        <v>45200</v>
      </c>
      <c r="C2290" s="1">
        <v>202310</v>
      </c>
      <c r="D2290" s="1">
        <v>2023</v>
      </c>
      <c r="E2290" s="1">
        <v>10</v>
      </c>
      <c r="F2290" s="4" t="s">
        <v>256</v>
      </c>
      <c r="G2290" s="4" t="s">
        <v>258</v>
      </c>
      <c r="H2290" s="1">
        <v>696</v>
      </c>
      <c r="I2290" s="4" t="s">
        <v>322</v>
      </c>
      <c r="J2290" s="1" t="s">
        <v>323</v>
      </c>
      <c r="K2290" s="1" t="s">
        <v>383</v>
      </c>
      <c r="L2290" s="1">
        <v>3</v>
      </c>
      <c r="M2290" s="1">
        <v>1</v>
      </c>
      <c r="N2290" s="1" t="s">
        <v>384</v>
      </c>
      <c r="O2290" s="1" t="s">
        <v>385</v>
      </c>
      <c r="P2290" s="1">
        <v>0</v>
      </c>
      <c r="Q2290" s="8">
        <v>635318</v>
      </c>
      <c r="R2290" s="8">
        <v>34861</v>
      </c>
      <c r="S2290" s="8">
        <v>194363</v>
      </c>
      <c r="T2290" s="8" t="s">
        <v>386</v>
      </c>
      <c r="U2290" s="9">
        <f>IF(R2290&gt;0,Q2290/R2290,"")</f>
        <v>18.224319440061961</v>
      </c>
      <c r="V2290" s="10">
        <f>SUMIFS(fct_world_monthly!$J$2:$J$361,fct_world_monthly!$C$2:$C$361,C2290,fct_world_monthly!$F$2:$F$361,F2290)</f>
        <v>82931364</v>
      </c>
      <c r="W2290" s="11">
        <f>IF(V2290&gt;0,Q2290/V2290,"")</f>
        <v>7.6607687291867042E-3</v>
      </c>
      <c r="X2290" s="1" t="s">
        <v>232</v>
      </c>
      <c r="Y2290" s="1" t="s">
        <v>166</v>
      </c>
      <c r="Z2290" s="19">
        <f>IF(U2290="","",SUMIFS(Unit_Value_Review_QC!$K$10:$K$53,Unit_Value_Review_QC!$I$10:$I$53,"PARTNER|"&amp;F2290&amp;"|"&amp;I2290))</f>
        <v>18.09118149032647</v>
      </c>
      <c r="AA2290" s="20">
        <f>IFERROR(U2290/Z2290,"")</f>
        <v>1.0073592733457835</v>
      </c>
      <c r="AB2290" s="4" t="str">
        <f>IF(OR(N2290&lt;&gt;"REPORTED",U2290=""),"NOT_APPLICABLE",IF(OR(AA2290&lt;Unit_Value_Review_QC!$I$6,AA2290&gt;Unit_Value_Review_QC!$I$5),"REVIEW","WITHIN_BAND"))</f>
        <v>WITHIN_BAND</v>
      </c>
    </row>
    <row r="2291" spans="1:28">
      <c r="A2291" s="1" t="s">
        <v>2677</v>
      </c>
      <c r="B2291" s="6">
        <v>45200</v>
      </c>
      <c r="C2291" s="1">
        <v>202310</v>
      </c>
      <c r="D2291" s="1">
        <v>2023</v>
      </c>
      <c r="E2291" s="1">
        <v>10</v>
      </c>
      <c r="F2291" s="4" t="s">
        <v>256</v>
      </c>
      <c r="G2291" s="4" t="s">
        <v>258</v>
      </c>
      <c r="H2291" s="1">
        <v>720</v>
      </c>
      <c r="I2291" s="4" t="s">
        <v>325</v>
      </c>
      <c r="J2291" s="1" t="s">
        <v>326</v>
      </c>
      <c r="K2291" s="1" t="s">
        <v>383</v>
      </c>
      <c r="L2291" s="1">
        <v>3</v>
      </c>
      <c r="M2291" s="1">
        <v>1</v>
      </c>
      <c r="N2291" s="1" t="s">
        <v>384</v>
      </c>
      <c r="O2291" s="1" t="s">
        <v>385</v>
      </c>
      <c r="P2291" s="1">
        <v>0</v>
      </c>
      <c r="Q2291" s="8">
        <v>3731942</v>
      </c>
      <c r="R2291" s="8">
        <v>177259</v>
      </c>
      <c r="S2291" s="8">
        <v>776610</v>
      </c>
      <c r="T2291" s="8" t="s">
        <v>386</v>
      </c>
      <c r="U2291" s="9">
        <f>IF(R2291&gt;0,Q2291/R2291,"")</f>
        <v>21.053610818068478</v>
      </c>
      <c r="V2291" s="10">
        <f>SUMIFS(fct_world_monthly!$J$2:$J$361,fct_world_monthly!$C$2:$C$361,C2291,fct_world_monthly!$F$2:$F$361,F2291)</f>
        <v>82931364</v>
      </c>
      <c r="W2291" s="11">
        <f>IF(V2291&gt;0,Q2291/V2291,"")</f>
        <v>4.5000369220986165E-2</v>
      </c>
      <c r="X2291" s="1" t="s">
        <v>232</v>
      </c>
      <c r="Y2291" s="1" t="s">
        <v>166</v>
      </c>
      <c r="Z2291" s="19">
        <f>IF(U2291="","",SUMIFS(Unit_Value_Review_QC!$K$10:$K$53,Unit_Value_Review_QC!$I$10:$I$53,"PARTNER|"&amp;F2291&amp;"|"&amp;I2291))</f>
        <v>18.213915185849537</v>
      </c>
      <c r="AA2291" s="20">
        <f>IFERROR(U2291/Z2291,"")</f>
        <v>1.1559080298356232</v>
      </c>
      <c r="AB2291" s="4" t="str">
        <f>IF(OR(N2291&lt;&gt;"REPORTED",U2291=""),"NOT_APPLICABLE",IF(OR(AA2291&lt;Unit_Value_Review_QC!$I$6,AA2291&gt;Unit_Value_Review_QC!$I$5),"REVIEW","WITHIN_BAND"))</f>
        <v>WITHIN_BAND</v>
      </c>
    </row>
    <row r="2292" spans="1:28">
      <c r="A2292" s="1" t="s">
        <v>2678</v>
      </c>
      <c r="B2292" s="6">
        <v>45200</v>
      </c>
      <c r="C2292" s="1">
        <v>202310</v>
      </c>
      <c r="D2292" s="1">
        <v>2023</v>
      </c>
      <c r="E2292" s="1">
        <v>10</v>
      </c>
      <c r="F2292" s="4" t="s">
        <v>265</v>
      </c>
      <c r="G2292" s="4" t="s">
        <v>266</v>
      </c>
      <c r="H2292" s="1">
        <v>52</v>
      </c>
      <c r="I2292" s="4" t="s">
        <v>296</v>
      </c>
      <c r="J2292" s="1" t="s">
        <v>297</v>
      </c>
      <c r="K2292" s="1" t="s">
        <v>383</v>
      </c>
      <c r="L2292" s="1">
        <v>3</v>
      </c>
      <c r="M2292" s="1">
        <v>1</v>
      </c>
      <c r="N2292" s="1" t="s">
        <v>384</v>
      </c>
      <c r="O2292" s="1" t="s">
        <v>385</v>
      </c>
      <c r="P2292" s="1">
        <v>0</v>
      </c>
      <c r="Q2292" s="8">
        <v>5124273</v>
      </c>
      <c r="R2292" s="8">
        <v>228821</v>
      </c>
      <c r="S2292" s="8">
        <v>600295</v>
      </c>
      <c r="T2292" s="8" t="s">
        <v>386</v>
      </c>
      <c r="U2292" s="9">
        <f>IF(R2292&gt;0,Q2292/R2292,"")</f>
        <v>22.3942426612942</v>
      </c>
      <c r="V2292" s="10">
        <f>SUMIFS(fct_world_monthly!$J$2:$J$361,fct_world_monthly!$C$2:$C$361,C2292,fct_world_monthly!$F$2:$F$361,F2292)</f>
        <v>93712252</v>
      </c>
      <c r="W2292" s="11">
        <f>IF(V2292&gt;0,Q2292/V2292,"")</f>
        <v>5.4680929020892596E-2</v>
      </c>
      <c r="X2292" s="1" t="s">
        <v>232</v>
      </c>
      <c r="Y2292" s="1" t="s">
        <v>166</v>
      </c>
      <c r="Z2292" s="19">
        <f>IF(U2292="","",SUMIFS(Unit_Value_Review_QC!$K$10:$K$53,Unit_Value_Review_QC!$I$10:$I$53,"PARTNER|"&amp;F2292&amp;"|"&amp;I2292))</f>
        <v>19.213268245879746</v>
      </c>
      <c r="AA2292" s="20">
        <f>IFERROR(U2292/Z2292,"")</f>
        <v>1.16556133889905</v>
      </c>
      <c r="AB2292" s="4" t="str">
        <f>IF(OR(N2292&lt;&gt;"REPORTED",U2292=""),"NOT_APPLICABLE",IF(OR(AA2292&lt;Unit_Value_Review_QC!$I$6,AA2292&gt;Unit_Value_Review_QC!$I$5),"REVIEW","WITHIN_BAND"))</f>
        <v>WITHIN_BAND</v>
      </c>
    </row>
    <row r="2293" spans="1:28">
      <c r="A2293" s="1" t="s">
        <v>2679</v>
      </c>
      <c r="B2293" s="6">
        <v>45200</v>
      </c>
      <c r="C2293" s="1">
        <v>202310</v>
      </c>
      <c r="D2293" s="1">
        <v>2023</v>
      </c>
      <c r="E2293" s="1">
        <v>10</v>
      </c>
      <c r="F2293" s="4" t="s">
        <v>265</v>
      </c>
      <c r="G2293" s="4" t="s">
        <v>266</v>
      </c>
      <c r="H2293" s="1">
        <v>204</v>
      </c>
      <c r="I2293" s="4" t="s">
        <v>301</v>
      </c>
      <c r="J2293" s="1" t="s">
        <v>302</v>
      </c>
      <c r="K2293" s="1" t="s">
        <v>383</v>
      </c>
      <c r="L2293" s="1">
        <v>3</v>
      </c>
      <c r="M2293" s="1">
        <v>1</v>
      </c>
      <c r="N2293" s="1" t="s">
        <v>384</v>
      </c>
      <c r="O2293" s="1" t="s">
        <v>385</v>
      </c>
      <c r="P2293" s="1">
        <v>0</v>
      </c>
      <c r="Q2293" s="8">
        <v>30100</v>
      </c>
      <c r="R2293" s="8">
        <v>2095</v>
      </c>
      <c r="S2293" s="8">
        <v>5569</v>
      </c>
      <c r="T2293" s="8" t="s">
        <v>386</v>
      </c>
      <c r="U2293" s="9">
        <f>IF(R2293&gt;0,Q2293/R2293,"")</f>
        <v>14.367541766109785</v>
      </c>
      <c r="V2293" s="10">
        <f>SUMIFS(fct_world_monthly!$J$2:$J$361,fct_world_monthly!$C$2:$C$361,C2293,fct_world_monthly!$F$2:$F$361,F2293)</f>
        <v>93712252</v>
      </c>
      <c r="W2293" s="11">
        <f>IF(V2293&gt;0,Q2293/V2293,"")</f>
        <v>3.2119599473503206E-4</v>
      </c>
      <c r="X2293" s="1" t="s">
        <v>232</v>
      </c>
      <c r="Y2293" s="1" t="s">
        <v>166</v>
      </c>
      <c r="Z2293" s="19">
        <f>IF(U2293="","",SUMIFS(Unit_Value_Review_QC!$K$10:$K$53,Unit_Value_Review_QC!$I$10:$I$53,"PARTNER|"&amp;F2293&amp;"|"&amp;I2293))</f>
        <v>16.024818561257973</v>
      </c>
      <c r="AA2293" s="20">
        <f>IFERROR(U2293/Z2293,"")</f>
        <v>0.89658062031635943</v>
      </c>
      <c r="AB2293" s="4" t="str">
        <f>IF(OR(N2293&lt;&gt;"REPORTED",U2293=""),"NOT_APPLICABLE",IF(OR(AA2293&lt;Unit_Value_Review_QC!$I$6,AA2293&gt;Unit_Value_Review_QC!$I$5),"REVIEW","WITHIN_BAND"))</f>
        <v>WITHIN_BAND</v>
      </c>
    </row>
    <row r="2294" spans="1:28">
      <c r="A2294" s="1" t="s">
        <v>2680</v>
      </c>
      <c r="B2294" s="6">
        <v>45200</v>
      </c>
      <c r="C2294" s="1">
        <v>202310</v>
      </c>
      <c r="D2294" s="1">
        <v>2023</v>
      </c>
      <c r="E2294" s="1">
        <v>10</v>
      </c>
      <c r="F2294" s="4" t="s">
        <v>265</v>
      </c>
      <c r="G2294" s="4" t="s">
        <v>266</v>
      </c>
      <c r="H2294" s="1">
        <v>662</v>
      </c>
      <c r="I2294" s="4" t="s">
        <v>304</v>
      </c>
      <c r="J2294" s="1" t="s">
        <v>305</v>
      </c>
      <c r="K2294" s="1" t="s">
        <v>383</v>
      </c>
      <c r="L2294" s="1">
        <v>3</v>
      </c>
      <c r="M2294" s="1">
        <v>1</v>
      </c>
      <c r="N2294" s="1" t="s">
        <v>384</v>
      </c>
      <c r="O2294" s="1" t="s">
        <v>385</v>
      </c>
      <c r="P2294" s="1">
        <v>0</v>
      </c>
      <c r="Q2294" s="8">
        <v>613813</v>
      </c>
      <c r="R2294" s="8">
        <v>60020</v>
      </c>
      <c r="S2294" s="8">
        <v>111749</v>
      </c>
      <c r="T2294" s="8" t="s">
        <v>386</v>
      </c>
      <c r="U2294" s="9">
        <f>IF(R2294&gt;0,Q2294/R2294,"")</f>
        <v>10.226807730756414</v>
      </c>
      <c r="V2294" s="10">
        <f>SUMIFS(fct_world_monthly!$J$2:$J$361,fct_world_monthly!$C$2:$C$361,C2294,fct_world_monthly!$F$2:$F$361,F2294)</f>
        <v>93712252</v>
      </c>
      <c r="W2294" s="11">
        <f>IF(V2294&gt;0,Q2294/V2294,"")</f>
        <v>6.5499759839300412E-3</v>
      </c>
      <c r="X2294" s="1" t="s">
        <v>232</v>
      </c>
      <c r="Y2294" s="1" t="s">
        <v>166</v>
      </c>
      <c r="Z2294" s="19">
        <f>IF(U2294="","",SUMIFS(Unit_Value_Review_QC!$K$10:$K$53,Unit_Value_Review_QC!$I$10:$I$53,"PARTNER|"&amp;F2294&amp;"|"&amp;I2294))</f>
        <v>13.24068828999865</v>
      </c>
      <c r="AA2294" s="20">
        <f>IFERROR(U2294/Z2294,"")</f>
        <v>0.77237734978484696</v>
      </c>
      <c r="AB2294" s="4" t="str">
        <f>IF(OR(N2294&lt;&gt;"REPORTED",U2294=""),"NOT_APPLICABLE",IF(OR(AA2294&lt;Unit_Value_Review_QC!$I$6,AA2294&gt;Unit_Value_Review_QC!$I$5),"REVIEW","WITHIN_BAND"))</f>
        <v>WITHIN_BAND</v>
      </c>
    </row>
    <row r="2295" spans="1:28">
      <c r="A2295" s="1" t="s">
        <v>2681</v>
      </c>
      <c r="B2295" s="6">
        <v>45200</v>
      </c>
      <c r="C2295" s="1">
        <v>202310</v>
      </c>
      <c r="D2295" s="1">
        <v>2023</v>
      </c>
      <c r="E2295" s="1">
        <v>10</v>
      </c>
      <c r="F2295" s="4" t="s">
        <v>265</v>
      </c>
      <c r="G2295" s="4" t="s">
        <v>266</v>
      </c>
      <c r="H2295" s="1">
        <v>664</v>
      </c>
      <c r="I2295" s="4" t="s">
        <v>307</v>
      </c>
      <c r="J2295" s="1" t="s">
        <v>308</v>
      </c>
      <c r="K2295" s="1" t="s">
        <v>383</v>
      </c>
      <c r="L2295" s="1">
        <v>3</v>
      </c>
      <c r="M2295" s="1">
        <v>1</v>
      </c>
      <c r="N2295" s="1" t="s">
        <v>384</v>
      </c>
      <c r="O2295" s="1" t="s">
        <v>385</v>
      </c>
      <c r="P2295" s="1">
        <v>0</v>
      </c>
      <c r="Q2295" s="8">
        <v>348170</v>
      </c>
      <c r="R2295" s="8">
        <v>36129</v>
      </c>
      <c r="S2295" s="8">
        <v>102312</v>
      </c>
      <c r="T2295" s="8" t="s">
        <v>386</v>
      </c>
      <c r="U2295" s="9">
        <f>IF(R2295&gt;0,Q2295/R2295,"")</f>
        <v>9.6368568186221601</v>
      </c>
      <c r="V2295" s="10">
        <f>SUMIFS(fct_world_monthly!$J$2:$J$361,fct_world_monthly!$C$2:$C$361,C2295,fct_world_monthly!$F$2:$F$361,F2295)</f>
        <v>93712252</v>
      </c>
      <c r="W2295" s="11">
        <f>IF(V2295&gt;0,Q2295/V2295,"")</f>
        <v>3.7153092852789411E-3</v>
      </c>
      <c r="X2295" s="1" t="s">
        <v>232</v>
      </c>
      <c r="Y2295" s="1" t="s">
        <v>166</v>
      </c>
      <c r="Z2295" s="19">
        <f>IF(U2295="","",SUMIFS(Unit_Value_Review_QC!$K$10:$K$53,Unit_Value_Review_QC!$I$10:$I$53,"PARTNER|"&amp;F2295&amp;"|"&amp;I2295))</f>
        <v>13.033767004833301</v>
      </c>
      <c r="AA2295" s="20">
        <f>IFERROR(U2295/Z2295,"")</f>
        <v>0.73937617689870727</v>
      </c>
      <c r="AB2295" s="4" t="str">
        <f>IF(OR(N2295&lt;&gt;"REPORTED",U2295=""),"NOT_APPLICABLE",IF(OR(AA2295&lt;Unit_Value_Review_QC!$I$6,AA2295&gt;Unit_Value_Review_QC!$I$5),"REVIEW","WITHIN_BAND"))</f>
        <v>WITHIN_BAND</v>
      </c>
    </row>
    <row r="2296" spans="1:28">
      <c r="A2296" s="1" t="s">
        <v>2682</v>
      </c>
      <c r="B2296" s="6">
        <v>45200</v>
      </c>
      <c r="C2296" s="1">
        <v>202310</v>
      </c>
      <c r="D2296" s="1">
        <v>2023</v>
      </c>
      <c r="E2296" s="1">
        <v>10</v>
      </c>
      <c r="F2296" s="4" t="s">
        <v>265</v>
      </c>
      <c r="G2296" s="4" t="s">
        <v>266</v>
      </c>
      <c r="H2296" s="1">
        <v>666</v>
      </c>
      <c r="I2296" s="4" t="s">
        <v>310</v>
      </c>
      <c r="J2296" s="1" t="s">
        <v>311</v>
      </c>
      <c r="K2296" s="1" t="s">
        <v>383</v>
      </c>
      <c r="L2296" s="1">
        <v>3</v>
      </c>
      <c r="M2296" s="1">
        <v>1</v>
      </c>
      <c r="N2296" s="1" t="s">
        <v>384</v>
      </c>
      <c r="O2296" s="1" t="s">
        <v>385</v>
      </c>
      <c r="P2296" s="1">
        <v>0</v>
      </c>
      <c r="Q2296" s="8">
        <v>21335014</v>
      </c>
      <c r="R2296" s="8">
        <v>1741802</v>
      </c>
      <c r="S2296" s="8">
        <v>4357251</v>
      </c>
      <c r="T2296" s="8" t="s">
        <v>386</v>
      </c>
      <c r="U2296" s="9">
        <f>IF(R2296&gt;0,Q2296/R2296,"")</f>
        <v>12.248817029719795</v>
      </c>
      <c r="V2296" s="10">
        <f>SUMIFS(fct_world_monthly!$J$2:$J$361,fct_world_monthly!$C$2:$C$361,C2296,fct_world_monthly!$F$2:$F$361,F2296)</f>
        <v>93712252</v>
      </c>
      <c r="W2296" s="11">
        <f>IF(V2296&gt;0,Q2296/V2296,"")</f>
        <v>0.2276651509772703</v>
      </c>
      <c r="X2296" s="1" t="s">
        <v>232</v>
      </c>
      <c r="Y2296" s="1" t="s">
        <v>166</v>
      </c>
      <c r="Z2296" s="19">
        <f>IF(U2296="","",SUMIFS(Unit_Value_Review_QC!$K$10:$K$53,Unit_Value_Review_QC!$I$10:$I$53,"PARTNER|"&amp;F2296&amp;"|"&amp;I2296))</f>
        <v>12.503788450831344</v>
      </c>
      <c r="AA2296" s="20">
        <f>IFERROR(U2296/Z2296,"")</f>
        <v>0.9796084664968403</v>
      </c>
      <c r="AB2296" s="4" t="str">
        <f>IF(OR(N2296&lt;&gt;"REPORTED",U2296=""),"NOT_APPLICABLE",IF(OR(AA2296&lt;Unit_Value_Review_QC!$I$6,AA2296&gt;Unit_Value_Review_QC!$I$5),"REVIEW","WITHIN_BAND"))</f>
        <v>WITHIN_BAND</v>
      </c>
    </row>
    <row r="2297" spans="1:28">
      <c r="A2297" s="1" t="s">
        <v>2683</v>
      </c>
      <c r="B2297" s="6">
        <v>45200</v>
      </c>
      <c r="C2297" s="1">
        <v>202310</v>
      </c>
      <c r="D2297" s="1">
        <v>2023</v>
      </c>
      <c r="E2297" s="1">
        <v>10</v>
      </c>
      <c r="F2297" s="4" t="s">
        <v>265</v>
      </c>
      <c r="G2297" s="4" t="s">
        <v>266</v>
      </c>
      <c r="H2297" s="1">
        <v>669</v>
      </c>
      <c r="I2297" s="4" t="s">
        <v>313</v>
      </c>
      <c r="J2297" s="1" t="s">
        <v>314</v>
      </c>
      <c r="K2297" s="1" t="s">
        <v>383</v>
      </c>
      <c r="L2297" s="1">
        <v>3</v>
      </c>
      <c r="M2297" s="1">
        <v>1</v>
      </c>
      <c r="N2297" s="1" t="s">
        <v>384</v>
      </c>
      <c r="O2297" s="1" t="s">
        <v>385</v>
      </c>
      <c r="P2297" s="1">
        <v>0</v>
      </c>
      <c r="Q2297" s="8">
        <v>333232</v>
      </c>
      <c r="R2297" s="8">
        <v>19668</v>
      </c>
      <c r="S2297" s="8">
        <v>74416</v>
      </c>
      <c r="T2297" s="8" t="s">
        <v>386</v>
      </c>
      <c r="U2297" s="9">
        <f>IF(R2297&gt;0,Q2297/R2297,"")</f>
        <v>16.942851332113076</v>
      </c>
      <c r="V2297" s="10">
        <f>SUMIFS(fct_world_monthly!$J$2:$J$361,fct_world_monthly!$C$2:$C$361,C2297,fct_world_monthly!$F$2:$F$361,F2297)</f>
        <v>93712252</v>
      </c>
      <c r="W2297" s="11">
        <f>IF(V2297&gt;0,Q2297/V2297,"")</f>
        <v>3.5559064357988108E-3</v>
      </c>
      <c r="X2297" s="1" t="s">
        <v>232</v>
      </c>
      <c r="Y2297" s="1" t="s">
        <v>166</v>
      </c>
      <c r="Z2297" s="19">
        <f>IF(U2297="","",SUMIFS(Unit_Value_Review_QC!$K$10:$K$53,Unit_Value_Review_QC!$I$10:$I$53,"PARTNER|"&amp;F2297&amp;"|"&amp;I2297))</f>
        <v>16.58404384448577</v>
      </c>
      <c r="AA2297" s="20">
        <f>IFERROR(U2297/Z2297,"")</f>
        <v>1.0216357054402392</v>
      </c>
      <c r="AB2297" s="4" t="str">
        <f>IF(OR(N2297&lt;&gt;"REPORTED",U2297=""),"NOT_APPLICABLE",IF(OR(AA2297&lt;Unit_Value_Review_QC!$I$6,AA2297&gt;Unit_Value_Review_QC!$I$5),"REVIEW","WITHIN_BAND"))</f>
        <v>WITHIN_BAND</v>
      </c>
    </row>
    <row r="2298" spans="1:28">
      <c r="A2298" s="1" t="s">
        <v>2684</v>
      </c>
      <c r="B2298" s="6">
        <v>45200</v>
      </c>
      <c r="C2298" s="1">
        <v>202310</v>
      </c>
      <c r="D2298" s="1">
        <v>2023</v>
      </c>
      <c r="E2298" s="1">
        <v>10</v>
      </c>
      <c r="F2298" s="4" t="s">
        <v>265</v>
      </c>
      <c r="G2298" s="4" t="s">
        <v>266</v>
      </c>
      <c r="H2298" s="1">
        <v>676</v>
      </c>
      <c r="I2298" s="4" t="s">
        <v>316</v>
      </c>
      <c r="J2298" s="1" t="s">
        <v>317</v>
      </c>
      <c r="K2298" s="1" t="s">
        <v>383</v>
      </c>
      <c r="L2298" s="1">
        <v>3</v>
      </c>
      <c r="M2298" s="1">
        <v>1</v>
      </c>
      <c r="N2298" s="1" t="s">
        <v>384</v>
      </c>
      <c r="O2298" s="1" t="s">
        <v>385</v>
      </c>
      <c r="P2298" s="1">
        <v>0</v>
      </c>
      <c r="Q2298" s="8">
        <v>2165246</v>
      </c>
      <c r="R2298" s="8">
        <v>176228</v>
      </c>
      <c r="S2298" s="8">
        <v>465539</v>
      </c>
      <c r="T2298" s="8" t="s">
        <v>386</v>
      </c>
      <c r="U2298" s="9">
        <f>IF(R2298&gt;0,Q2298/R2298,"")</f>
        <v>12.286617336632091</v>
      </c>
      <c r="V2298" s="10">
        <f>SUMIFS(fct_world_monthly!$J$2:$J$361,fct_world_monthly!$C$2:$C$361,C2298,fct_world_monthly!$F$2:$F$361,F2298)</f>
        <v>93712252</v>
      </c>
      <c r="W2298" s="11">
        <f>IF(V2298&gt;0,Q2298/V2298,"")</f>
        <v>2.3105260558672732E-2</v>
      </c>
      <c r="X2298" s="1" t="s">
        <v>232</v>
      </c>
      <c r="Y2298" s="1" t="s">
        <v>166</v>
      </c>
      <c r="Z2298" s="19">
        <f>IF(U2298="","",SUMIFS(Unit_Value_Review_QC!$K$10:$K$53,Unit_Value_Review_QC!$I$10:$I$53,"PARTNER|"&amp;F2298&amp;"|"&amp;I2298))</f>
        <v>12.705450477595873</v>
      </c>
      <c r="AA2298" s="20">
        <f>IFERROR(U2298/Z2298,"")</f>
        <v>0.96703516009114898</v>
      </c>
      <c r="AB2298" s="4" t="str">
        <f>IF(OR(N2298&lt;&gt;"REPORTED",U2298=""),"NOT_APPLICABLE",IF(OR(AA2298&lt;Unit_Value_Review_QC!$I$6,AA2298&gt;Unit_Value_Review_QC!$I$5),"REVIEW","WITHIN_BAND"))</f>
        <v>WITHIN_BAND</v>
      </c>
    </row>
    <row r="2299" spans="1:28">
      <c r="A2299" s="1" t="s">
        <v>2685</v>
      </c>
      <c r="B2299" s="6">
        <v>45200</v>
      </c>
      <c r="C2299" s="1">
        <v>202310</v>
      </c>
      <c r="D2299" s="1">
        <v>2023</v>
      </c>
      <c r="E2299" s="1">
        <v>10</v>
      </c>
      <c r="F2299" s="4" t="s">
        <v>265</v>
      </c>
      <c r="G2299" s="4" t="s">
        <v>266</v>
      </c>
      <c r="H2299" s="1">
        <v>690</v>
      </c>
      <c r="I2299" s="4" t="s">
        <v>319</v>
      </c>
      <c r="J2299" s="1" t="s">
        <v>320</v>
      </c>
      <c r="K2299" s="1" t="s">
        <v>383</v>
      </c>
      <c r="L2299" s="1">
        <v>3</v>
      </c>
      <c r="M2299" s="1">
        <v>1</v>
      </c>
      <c r="N2299" s="1" t="s">
        <v>384</v>
      </c>
      <c r="O2299" s="1" t="s">
        <v>385</v>
      </c>
      <c r="P2299" s="1">
        <v>0</v>
      </c>
      <c r="Q2299" s="8">
        <v>576664</v>
      </c>
      <c r="R2299" s="8">
        <v>27275</v>
      </c>
      <c r="S2299" s="8">
        <v>99781</v>
      </c>
      <c r="T2299" s="8" t="s">
        <v>386</v>
      </c>
      <c r="U2299" s="9">
        <f>IF(R2299&gt;0,Q2299/R2299,"")</f>
        <v>21.142584784601283</v>
      </c>
      <c r="V2299" s="10">
        <f>SUMIFS(fct_world_monthly!$J$2:$J$361,fct_world_monthly!$C$2:$C$361,C2299,fct_world_monthly!$F$2:$F$361,F2299)</f>
        <v>93712252</v>
      </c>
      <c r="W2299" s="11">
        <f>IF(V2299&gt;0,Q2299/V2299,"")</f>
        <v>6.1535603690326427E-3</v>
      </c>
      <c r="X2299" s="1" t="s">
        <v>232</v>
      </c>
      <c r="Y2299" s="1" t="s">
        <v>166</v>
      </c>
      <c r="Z2299" s="19">
        <f>IF(U2299="","",SUMIFS(Unit_Value_Review_QC!$K$10:$K$53,Unit_Value_Review_QC!$I$10:$I$53,"PARTNER|"&amp;F2299&amp;"|"&amp;I2299))</f>
        <v>23.234221767733438</v>
      </c>
      <c r="AA2299" s="20">
        <f>IFERROR(U2299/Z2299,"")</f>
        <v>0.90997602570717828</v>
      </c>
      <c r="AB2299" s="4" t="str">
        <f>IF(OR(N2299&lt;&gt;"REPORTED",U2299=""),"NOT_APPLICABLE",IF(OR(AA2299&lt;Unit_Value_Review_QC!$I$6,AA2299&gt;Unit_Value_Review_QC!$I$5),"REVIEW","WITHIN_BAND"))</f>
        <v>WITHIN_BAND</v>
      </c>
    </row>
    <row r="2300" spans="1:28">
      <c r="A2300" s="1" t="s">
        <v>2686</v>
      </c>
      <c r="B2300" s="6">
        <v>45200</v>
      </c>
      <c r="C2300" s="1">
        <v>202310</v>
      </c>
      <c r="D2300" s="1">
        <v>2023</v>
      </c>
      <c r="E2300" s="1">
        <v>10</v>
      </c>
      <c r="F2300" s="4" t="s">
        <v>265</v>
      </c>
      <c r="G2300" s="4" t="s">
        <v>266</v>
      </c>
      <c r="H2300" s="1">
        <v>696</v>
      </c>
      <c r="I2300" s="4" t="s">
        <v>322</v>
      </c>
      <c r="J2300" s="1" t="s">
        <v>323</v>
      </c>
      <c r="K2300" s="1" t="s">
        <v>383</v>
      </c>
      <c r="L2300" s="1">
        <v>3</v>
      </c>
      <c r="M2300" s="1">
        <v>1</v>
      </c>
      <c r="N2300" s="1" t="s">
        <v>384</v>
      </c>
      <c r="O2300" s="1" t="s">
        <v>385</v>
      </c>
      <c r="P2300" s="1">
        <v>0</v>
      </c>
      <c r="Q2300" s="8">
        <v>7920950</v>
      </c>
      <c r="R2300" s="8">
        <v>704474</v>
      </c>
      <c r="S2300" s="8">
        <v>1691287</v>
      </c>
      <c r="T2300" s="8" t="s">
        <v>386</v>
      </c>
      <c r="U2300" s="9">
        <f>IF(R2300&gt;0,Q2300/R2300,"")</f>
        <v>11.243779046494264</v>
      </c>
      <c r="V2300" s="10">
        <f>SUMIFS(fct_world_monthly!$J$2:$J$361,fct_world_monthly!$C$2:$C$361,C2300,fct_world_monthly!$F$2:$F$361,F2300)</f>
        <v>93712252</v>
      </c>
      <c r="W2300" s="11">
        <f>IF(V2300&gt;0,Q2300/V2300,"")</f>
        <v>8.4524166594566519E-2</v>
      </c>
      <c r="X2300" s="1" t="s">
        <v>232</v>
      </c>
      <c r="Y2300" s="1" t="s">
        <v>166</v>
      </c>
      <c r="Z2300" s="19">
        <f>IF(U2300="","",SUMIFS(Unit_Value_Review_QC!$K$10:$K$53,Unit_Value_Review_QC!$I$10:$I$53,"PARTNER|"&amp;F2300&amp;"|"&amp;I2300))</f>
        <v>12.339390026247985</v>
      </c>
      <c r="AA2300" s="20">
        <f>IFERROR(U2300/Z2300,"")</f>
        <v>0.91121028045769126</v>
      </c>
      <c r="AB2300" s="4" t="str">
        <f>IF(OR(N2300&lt;&gt;"REPORTED",U2300=""),"NOT_APPLICABLE",IF(OR(AA2300&lt;Unit_Value_Review_QC!$I$6,AA2300&gt;Unit_Value_Review_QC!$I$5),"REVIEW","WITHIN_BAND"))</f>
        <v>WITHIN_BAND</v>
      </c>
    </row>
    <row r="2301" spans="1:28">
      <c r="A2301" s="1" t="s">
        <v>2687</v>
      </c>
      <c r="B2301" s="6">
        <v>45200</v>
      </c>
      <c r="C2301" s="1">
        <v>202310</v>
      </c>
      <c r="D2301" s="1">
        <v>2023</v>
      </c>
      <c r="E2301" s="1">
        <v>10</v>
      </c>
      <c r="F2301" s="4" t="s">
        <v>265</v>
      </c>
      <c r="G2301" s="4" t="s">
        <v>266</v>
      </c>
      <c r="H2301" s="1">
        <v>720</v>
      </c>
      <c r="I2301" s="4" t="s">
        <v>325</v>
      </c>
      <c r="J2301" s="1" t="s">
        <v>326</v>
      </c>
      <c r="K2301" s="1" t="s">
        <v>383</v>
      </c>
      <c r="L2301" s="1">
        <v>3</v>
      </c>
      <c r="M2301" s="1">
        <v>1</v>
      </c>
      <c r="N2301" s="1" t="s">
        <v>384</v>
      </c>
      <c r="O2301" s="1" t="s">
        <v>385</v>
      </c>
      <c r="P2301" s="1">
        <v>0</v>
      </c>
      <c r="Q2301" s="8">
        <v>33498410</v>
      </c>
      <c r="R2301" s="8">
        <v>2731412</v>
      </c>
      <c r="S2301" s="8">
        <v>5836170</v>
      </c>
      <c r="T2301" s="8" t="s">
        <v>386</v>
      </c>
      <c r="U2301" s="9">
        <f>IF(R2301&gt;0,Q2301/R2301,"")</f>
        <v>12.264136644343658</v>
      </c>
      <c r="V2301" s="10">
        <f>SUMIFS(fct_world_monthly!$J$2:$J$361,fct_world_monthly!$C$2:$C$361,C2301,fct_world_monthly!$F$2:$F$361,F2301)</f>
        <v>93712252</v>
      </c>
      <c r="W2301" s="11">
        <f>IF(V2301&gt;0,Q2301/V2301,"")</f>
        <v>0.35746030305621085</v>
      </c>
      <c r="X2301" s="1" t="s">
        <v>232</v>
      </c>
      <c r="Y2301" s="1" t="s">
        <v>166</v>
      </c>
      <c r="Z2301" s="19">
        <f>IF(U2301="","",SUMIFS(Unit_Value_Review_QC!$K$10:$K$53,Unit_Value_Review_QC!$I$10:$I$53,"PARTNER|"&amp;F2301&amp;"|"&amp;I2301))</f>
        <v>15.158852636173485</v>
      </c>
      <c r="AA2301" s="20">
        <f>IFERROR(U2301/Z2301,"")</f>
        <v>0.80904122090862063</v>
      </c>
      <c r="AB2301" s="4" t="str">
        <f>IF(OR(N2301&lt;&gt;"REPORTED",U2301=""),"NOT_APPLICABLE",IF(OR(AA2301&lt;Unit_Value_Review_QC!$I$6,AA2301&gt;Unit_Value_Review_QC!$I$5),"REVIEW","WITHIN_BAND"))</f>
        <v>WITHIN_BAND</v>
      </c>
    </row>
    <row r="2302" spans="1:28">
      <c r="A2302" s="1" t="s">
        <v>2688</v>
      </c>
      <c r="B2302" s="6">
        <v>45200</v>
      </c>
      <c r="C2302" s="1">
        <v>202310</v>
      </c>
      <c r="D2302" s="1">
        <v>2023</v>
      </c>
      <c r="E2302" s="1">
        <v>10</v>
      </c>
      <c r="F2302" s="4" t="s">
        <v>271</v>
      </c>
      <c r="G2302" s="4" t="s">
        <v>273</v>
      </c>
      <c r="H2302" s="1">
        <v>52</v>
      </c>
      <c r="I2302" s="4" t="s">
        <v>296</v>
      </c>
      <c r="J2302" s="1" t="s">
        <v>297</v>
      </c>
      <c r="K2302" s="1" t="s">
        <v>383</v>
      </c>
      <c r="L2302" s="1">
        <v>3</v>
      </c>
      <c r="M2302" s="1">
        <v>1</v>
      </c>
      <c r="N2302" s="1" t="s">
        <v>384</v>
      </c>
      <c r="O2302" s="1" t="s">
        <v>385</v>
      </c>
      <c r="P2302" s="1">
        <v>0</v>
      </c>
      <c r="Q2302" s="8">
        <v>1596469</v>
      </c>
      <c r="R2302" s="8">
        <v>57308</v>
      </c>
      <c r="S2302" s="8">
        <v>122348</v>
      </c>
      <c r="T2302" s="8" t="s">
        <v>386</v>
      </c>
      <c r="U2302" s="9">
        <f>IF(R2302&gt;0,Q2302/R2302,"")</f>
        <v>27.857698750610734</v>
      </c>
      <c r="V2302" s="10">
        <f>SUMIFS(fct_world_monthly!$J$2:$J$361,fct_world_monthly!$C$2:$C$361,C2302,fct_world_monthly!$F$2:$F$361,F2302)</f>
        <v>31215099</v>
      </c>
      <c r="W2302" s="11">
        <f>IF(V2302&gt;0,Q2302/V2302,"")</f>
        <v>5.1144127398090267E-2</v>
      </c>
      <c r="X2302" s="1" t="s">
        <v>232</v>
      </c>
      <c r="Y2302" s="1" t="s">
        <v>166</v>
      </c>
      <c r="Z2302" s="19">
        <f>IF(U2302="","",SUMIFS(Unit_Value_Review_QC!$K$10:$K$53,Unit_Value_Review_QC!$I$10:$I$53,"PARTNER|"&amp;F2302&amp;"|"&amp;I2302))</f>
        <v>31.867133143721738</v>
      </c>
      <c r="AA2302" s="20">
        <f>IFERROR(U2302/Z2302,"")</f>
        <v>0.87418277084956675</v>
      </c>
      <c r="AB2302" s="4" t="str">
        <f>IF(OR(N2302&lt;&gt;"REPORTED",U2302=""),"NOT_APPLICABLE",IF(OR(AA2302&lt;Unit_Value_Review_QC!$I$6,AA2302&gt;Unit_Value_Review_QC!$I$5),"REVIEW","WITHIN_BAND"))</f>
        <v>WITHIN_BAND</v>
      </c>
    </row>
    <row r="2303" spans="1:28">
      <c r="A2303" s="1" t="s">
        <v>2689</v>
      </c>
      <c r="B2303" s="6">
        <v>45200</v>
      </c>
      <c r="C2303" s="1">
        <v>202310</v>
      </c>
      <c r="D2303" s="1">
        <v>2023</v>
      </c>
      <c r="E2303" s="1">
        <v>10</v>
      </c>
      <c r="F2303" s="4" t="s">
        <v>271</v>
      </c>
      <c r="G2303" s="4" t="s">
        <v>273</v>
      </c>
      <c r="H2303" s="1">
        <v>204</v>
      </c>
      <c r="I2303" s="4" t="s">
        <v>301</v>
      </c>
      <c r="J2303" s="1" t="s">
        <v>302</v>
      </c>
      <c r="K2303" s="1" t="s">
        <v>383</v>
      </c>
      <c r="L2303" s="1">
        <v>3</v>
      </c>
      <c r="M2303" s="1">
        <v>1</v>
      </c>
      <c r="N2303" s="1" t="s">
        <v>384</v>
      </c>
      <c r="O2303" s="1" t="s">
        <v>385</v>
      </c>
      <c r="P2303" s="1">
        <v>0</v>
      </c>
      <c r="Q2303" s="8">
        <v>1262864</v>
      </c>
      <c r="R2303" s="8">
        <v>64940</v>
      </c>
      <c r="S2303" s="8">
        <v>189703</v>
      </c>
      <c r="T2303" s="8" t="s">
        <v>386</v>
      </c>
      <c r="U2303" s="9">
        <f>IF(R2303&gt;0,Q2303/R2303,"")</f>
        <v>19.446627656298123</v>
      </c>
      <c r="V2303" s="10">
        <f>SUMIFS(fct_world_monthly!$J$2:$J$361,fct_world_monthly!$C$2:$C$361,C2303,fct_world_monthly!$F$2:$F$361,F2303)</f>
        <v>31215099</v>
      </c>
      <c r="W2303" s="11">
        <f>IF(V2303&gt;0,Q2303/V2303,"")</f>
        <v>4.0456831484019962E-2</v>
      </c>
      <c r="X2303" s="1" t="s">
        <v>232</v>
      </c>
      <c r="Y2303" s="1" t="s">
        <v>166</v>
      </c>
      <c r="Z2303" s="19">
        <f>IF(U2303="","",SUMIFS(Unit_Value_Review_QC!$K$10:$K$53,Unit_Value_Review_QC!$I$10:$I$53,"PARTNER|"&amp;F2303&amp;"|"&amp;I2303))</f>
        <v>19.682231685892088</v>
      </c>
      <c r="AA2303" s="20">
        <f>IFERROR(U2303/Z2303,"")</f>
        <v>0.98802960795533967</v>
      </c>
      <c r="AB2303" s="4" t="str">
        <f>IF(OR(N2303&lt;&gt;"REPORTED",U2303=""),"NOT_APPLICABLE",IF(OR(AA2303&lt;Unit_Value_Review_QC!$I$6,AA2303&gt;Unit_Value_Review_QC!$I$5),"REVIEW","WITHIN_BAND"))</f>
        <v>WITHIN_BAND</v>
      </c>
    </row>
    <row r="2304" spans="1:28">
      <c r="A2304" s="1" t="s">
        <v>2690</v>
      </c>
      <c r="B2304" s="6">
        <v>45200</v>
      </c>
      <c r="C2304" s="1">
        <v>202310</v>
      </c>
      <c r="D2304" s="1">
        <v>2023</v>
      </c>
      <c r="E2304" s="1">
        <v>10</v>
      </c>
      <c r="F2304" s="4" t="s">
        <v>271</v>
      </c>
      <c r="G2304" s="4" t="s">
        <v>273</v>
      </c>
      <c r="H2304" s="1">
        <v>662</v>
      </c>
      <c r="I2304" s="4" t="s">
        <v>304</v>
      </c>
      <c r="J2304" s="1" t="s">
        <v>305</v>
      </c>
      <c r="K2304" s="1" t="s">
        <v>383</v>
      </c>
      <c r="L2304" s="1">
        <v>3</v>
      </c>
      <c r="M2304" s="1">
        <v>1</v>
      </c>
      <c r="N2304" s="1" t="s">
        <v>384</v>
      </c>
      <c r="O2304" s="1" t="s">
        <v>385</v>
      </c>
      <c r="P2304" s="1">
        <v>0</v>
      </c>
      <c r="Q2304" s="8">
        <v>83565</v>
      </c>
      <c r="R2304" s="8">
        <v>3721</v>
      </c>
      <c r="S2304" s="8">
        <v>6901</v>
      </c>
      <c r="T2304" s="8" t="s">
        <v>386</v>
      </c>
      <c r="U2304" s="9">
        <f>IF(R2304&gt;0,Q2304/R2304,"")</f>
        <v>22.457672668637464</v>
      </c>
      <c r="V2304" s="10">
        <f>SUMIFS(fct_world_monthly!$J$2:$J$361,fct_world_monthly!$C$2:$C$361,C2304,fct_world_monthly!$F$2:$F$361,F2304)</f>
        <v>31215099</v>
      </c>
      <c r="W2304" s="11">
        <f>IF(V2304&gt;0,Q2304/V2304,"")</f>
        <v>2.6770698372604873E-3</v>
      </c>
      <c r="X2304" s="1" t="s">
        <v>232</v>
      </c>
      <c r="Y2304" s="1" t="s">
        <v>166</v>
      </c>
      <c r="Z2304" s="19">
        <f>IF(U2304="","",SUMIFS(Unit_Value_Review_QC!$K$10:$K$53,Unit_Value_Review_QC!$I$10:$I$53,"PARTNER|"&amp;F2304&amp;"|"&amp;I2304))</f>
        <v>19.366411423422985</v>
      </c>
      <c r="AA2304" s="20">
        <f>IFERROR(U2304/Z2304,"")</f>
        <v>1.1596197239451242</v>
      </c>
      <c r="AB2304" s="4" t="str">
        <f>IF(OR(N2304&lt;&gt;"REPORTED",U2304=""),"NOT_APPLICABLE",IF(OR(AA2304&lt;Unit_Value_Review_QC!$I$6,AA2304&gt;Unit_Value_Review_QC!$I$5),"REVIEW","WITHIN_BAND"))</f>
        <v>WITHIN_BAND</v>
      </c>
    </row>
    <row r="2305" spans="1:28">
      <c r="A2305" s="1" t="s">
        <v>2691</v>
      </c>
      <c r="B2305" s="6">
        <v>45200</v>
      </c>
      <c r="C2305" s="1">
        <v>202310</v>
      </c>
      <c r="D2305" s="1">
        <v>2023</v>
      </c>
      <c r="E2305" s="1">
        <v>10</v>
      </c>
      <c r="F2305" s="4" t="s">
        <v>271</v>
      </c>
      <c r="G2305" s="4" t="s">
        <v>273</v>
      </c>
      <c r="H2305" s="1">
        <v>664</v>
      </c>
      <c r="I2305" s="4" t="s">
        <v>307</v>
      </c>
      <c r="J2305" s="1" t="s">
        <v>308</v>
      </c>
      <c r="K2305" s="1" t="s">
        <v>383</v>
      </c>
      <c r="L2305" s="1">
        <v>3</v>
      </c>
      <c r="M2305" s="1">
        <v>1</v>
      </c>
      <c r="N2305" s="1" t="s">
        <v>384</v>
      </c>
      <c r="O2305" s="1" t="s">
        <v>385</v>
      </c>
      <c r="P2305" s="1">
        <v>0</v>
      </c>
      <c r="Q2305" s="8">
        <v>3309838</v>
      </c>
      <c r="R2305" s="8">
        <v>98919</v>
      </c>
      <c r="S2305" s="8">
        <v>280761</v>
      </c>
      <c r="T2305" s="8" t="s">
        <v>386</v>
      </c>
      <c r="U2305" s="9">
        <f>IF(R2305&gt;0,Q2305/R2305,"")</f>
        <v>33.460083502663792</v>
      </c>
      <c r="V2305" s="10">
        <f>SUMIFS(fct_world_monthly!$J$2:$J$361,fct_world_monthly!$C$2:$C$361,C2305,fct_world_monthly!$F$2:$F$361,F2305)</f>
        <v>31215099</v>
      </c>
      <c r="W2305" s="11">
        <f>IF(V2305&gt;0,Q2305/V2305,"")</f>
        <v>0.10603323731249419</v>
      </c>
      <c r="X2305" s="1" t="s">
        <v>232</v>
      </c>
      <c r="Y2305" s="1" t="s">
        <v>166</v>
      </c>
      <c r="Z2305" s="19">
        <f>IF(U2305="","",SUMIFS(Unit_Value_Review_QC!$K$10:$K$53,Unit_Value_Review_QC!$I$10:$I$53,"PARTNER|"&amp;F2305&amp;"|"&amp;I2305))</f>
        <v>29.827360886039607</v>
      </c>
      <c r="AA2305" s="20">
        <f>IFERROR(U2305/Z2305,"")</f>
        <v>1.1217916204689917</v>
      </c>
      <c r="AB2305" s="4" t="str">
        <f>IF(OR(N2305&lt;&gt;"REPORTED",U2305=""),"NOT_APPLICABLE",IF(OR(AA2305&lt;Unit_Value_Review_QC!$I$6,AA2305&gt;Unit_Value_Review_QC!$I$5),"REVIEW","WITHIN_BAND"))</f>
        <v>WITHIN_BAND</v>
      </c>
    </row>
    <row r="2306" spans="1:28">
      <c r="A2306" s="1" t="s">
        <v>2692</v>
      </c>
      <c r="B2306" s="6">
        <v>45200</v>
      </c>
      <c r="C2306" s="1">
        <v>202310</v>
      </c>
      <c r="D2306" s="1">
        <v>2023</v>
      </c>
      <c r="E2306" s="1">
        <v>10</v>
      </c>
      <c r="F2306" s="4" t="s">
        <v>271</v>
      </c>
      <c r="G2306" s="4" t="s">
        <v>273</v>
      </c>
      <c r="H2306" s="1">
        <v>666</v>
      </c>
      <c r="I2306" s="4" t="s">
        <v>310</v>
      </c>
      <c r="J2306" s="1" t="s">
        <v>311</v>
      </c>
      <c r="K2306" s="1" t="s">
        <v>383</v>
      </c>
      <c r="L2306" s="1">
        <v>3</v>
      </c>
      <c r="M2306" s="1">
        <v>1</v>
      </c>
      <c r="N2306" s="1" t="s">
        <v>384</v>
      </c>
      <c r="O2306" s="1" t="s">
        <v>385</v>
      </c>
      <c r="P2306" s="1">
        <v>0</v>
      </c>
      <c r="Q2306" s="8">
        <v>624275</v>
      </c>
      <c r="R2306" s="8">
        <v>42641</v>
      </c>
      <c r="S2306" s="8">
        <v>124013</v>
      </c>
      <c r="T2306" s="8" t="s">
        <v>386</v>
      </c>
      <c r="U2306" s="9">
        <f>IF(R2306&gt;0,Q2306/R2306,"")</f>
        <v>14.640252339297859</v>
      </c>
      <c r="V2306" s="10">
        <f>SUMIFS(fct_world_monthly!$J$2:$J$361,fct_world_monthly!$C$2:$C$361,C2306,fct_world_monthly!$F$2:$F$361,F2306)</f>
        <v>31215099</v>
      </c>
      <c r="W2306" s="11">
        <f>IF(V2306&gt;0,Q2306/V2306,"")</f>
        <v>1.999913567469384E-2</v>
      </c>
      <c r="X2306" s="1" t="s">
        <v>232</v>
      </c>
      <c r="Y2306" s="1" t="s">
        <v>166</v>
      </c>
      <c r="Z2306" s="19">
        <f>IF(U2306="","",SUMIFS(Unit_Value_Review_QC!$K$10:$K$53,Unit_Value_Review_QC!$I$10:$I$53,"PARTNER|"&amp;F2306&amp;"|"&amp;I2306))</f>
        <v>14.86106925541052</v>
      </c>
      <c r="AA2306" s="20">
        <f>IFERROR(U2306/Z2306,"")</f>
        <v>0.98514124977701267</v>
      </c>
      <c r="AB2306" s="4" t="str">
        <f>IF(OR(N2306&lt;&gt;"REPORTED",U2306=""),"NOT_APPLICABLE",IF(OR(AA2306&lt;Unit_Value_Review_QC!$I$6,AA2306&gt;Unit_Value_Review_QC!$I$5),"REVIEW","WITHIN_BAND"))</f>
        <v>WITHIN_BAND</v>
      </c>
    </row>
    <row r="2307" spans="1:28">
      <c r="A2307" s="1" t="s">
        <v>2693</v>
      </c>
      <c r="B2307" s="6">
        <v>45200</v>
      </c>
      <c r="C2307" s="1">
        <v>202310</v>
      </c>
      <c r="D2307" s="1">
        <v>2023</v>
      </c>
      <c r="E2307" s="1">
        <v>10</v>
      </c>
      <c r="F2307" s="4" t="s">
        <v>271</v>
      </c>
      <c r="G2307" s="4" t="s">
        <v>273</v>
      </c>
      <c r="H2307" s="1">
        <v>669</v>
      </c>
      <c r="I2307" s="4" t="s">
        <v>313</v>
      </c>
      <c r="J2307" s="1" t="s">
        <v>314</v>
      </c>
      <c r="K2307" s="1" t="s">
        <v>383</v>
      </c>
      <c r="L2307" s="1">
        <v>3</v>
      </c>
      <c r="M2307" s="1">
        <v>1</v>
      </c>
      <c r="N2307" s="1" t="s">
        <v>384</v>
      </c>
      <c r="O2307" s="1" t="s">
        <v>385</v>
      </c>
      <c r="P2307" s="1">
        <v>0</v>
      </c>
      <c r="Q2307" s="8">
        <v>754974</v>
      </c>
      <c r="R2307" s="8">
        <v>35732</v>
      </c>
      <c r="S2307" s="8">
        <v>97666</v>
      </c>
      <c r="T2307" s="8" t="s">
        <v>386</v>
      </c>
      <c r="U2307" s="9">
        <f>IF(R2307&gt;0,Q2307/R2307,"")</f>
        <v>21.128792119108923</v>
      </c>
      <c r="V2307" s="10">
        <f>SUMIFS(fct_world_monthly!$J$2:$J$361,fct_world_monthly!$C$2:$C$361,C2307,fct_world_monthly!$F$2:$F$361,F2307)</f>
        <v>31215099</v>
      </c>
      <c r="W2307" s="11">
        <f>IF(V2307&gt;0,Q2307/V2307,"")</f>
        <v>2.4186179899669709E-2</v>
      </c>
      <c r="X2307" s="1" t="s">
        <v>232</v>
      </c>
      <c r="Y2307" s="1" t="s">
        <v>166</v>
      </c>
      <c r="Z2307" s="19">
        <f>IF(U2307="","",SUMIFS(Unit_Value_Review_QC!$K$10:$K$53,Unit_Value_Review_QC!$I$10:$I$53,"PARTNER|"&amp;F2307&amp;"|"&amp;I2307))</f>
        <v>17.070169468034248</v>
      </c>
      <c r="AA2307" s="20">
        <f>IFERROR(U2307/Z2307,"")</f>
        <v>1.2377611223295051</v>
      </c>
      <c r="AB2307" s="4" t="str">
        <f>IF(OR(N2307&lt;&gt;"REPORTED",U2307=""),"NOT_APPLICABLE",IF(OR(AA2307&lt;Unit_Value_Review_QC!$I$6,AA2307&gt;Unit_Value_Review_QC!$I$5),"REVIEW","WITHIN_BAND"))</f>
        <v>WITHIN_BAND</v>
      </c>
    </row>
    <row r="2308" spans="1:28">
      <c r="A2308" s="1" t="s">
        <v>2694</v>
      </c>
      <c r="B2308" s="6">
        <v>45200</v>
      </c>
      <c r="C2308" s="1">
        <v>202310</v>
      </c>
      <c r="D2308" s="1">
        <v>2023</v>
      </c>
      <c r="E2308" s="1">
        <v>10</v>
      </c>
      <c r="F2308" s="4" t="s">
        <v>271</v>
      </c>
      <c r="G2308" s="4" t="s">
        <v>273</v>
      </c>
      <c r="H2308" s="1">
        <v>676</v>
      </c>
      <c r="I2308" s="4" t="s">
        <v>316</v>
      </c>
      <c r="J2308" s="1" t="s">
        <v>317</v>
      </c>
      <c r="K2308" s="1" t="s">
        <v>383</v>
      </c>
      <c r="L2308" s="1">
        <v>3</v>
      </c>
      <c r="M2308" s="1">
        <v>1</v>
      </c>
      <c r="N2308" s="1" t="s">
        <v>384</v>
      </c>
      <c r="O2308" s="1" t="s">
        <v>385</v>
      </c>
      <c r="P2308" s="1">
        <v>0</v>
      </c>
      <c r="Q2308" s="8">
        <v>445919</v>
      </c>
      <c r="R2308" s="8">
        <v>12426</v>
      </c>
      <c r="S2308" s="8">
        <v>23119</v>
      </c>
      <c r="T2308" s="8" t="s">
        <v>386</v>
      </c>
      <c r="U2308" s="9">
        <f>IF(R2308&gt;0,Q2308/R2308,"")</f>
        <v>35.885964912280699</v>
      </c>
      <c r="V2308" s="10">
        <f>SUMIFS(fct_world_monthly!$J$2:$J$361,fct_world_monthly!$C$2:$C$361,C2308,fct_world_monthly!$F$2:$F$361,F2308)</f>
        <v>31215099</v>
      </c>
      <c r="W2308" s="11">
        <f>IF(V2308&gt;0,Q2308/V2308,"")</f>
        <v>1.4285362349803855E-2</v>
      </c>
      <c r="X2308" s="1" t="s">
        <v>232</v>
      </c>
      <c r="Y2308" s="1" t="s">
        <v>166</v>
      </c>
      <c r="Z2308" s="19">
        <f>IF(U2308="","",SUMIFS(Unit_Value_Review_QC!$K$10:$K$53,Unit_Value_Review_QC!$I$10:$I$53,"PARTNER|"&amp;F2308&amp;"|"&amp;I2308))</f>
        <v>29.259592038236608</v>
      </c>
      <c r="AA2308" s="20">
        <f>IFERROR(U2308/Z2308,"")</f>
        <v>1.2264683959155926</v>
      </c>
      <c r="AB2308" s="4" t="str">
        <f>IF(OR(N2308&lt;&gt;"REPORTED",U2308=""),"NOT_APPLICABLE",IF(OR(AA2308&lt;Unit_Value_Review_QC!$I$6,AA2308&gt;Unit_Value_Review_QC!$I$5),"REVIEW","WITHIN_BAND"))</f>
        <v>WITHIN_BAND</v>
      </c>
    </row>
    <row r="2309" spans="1:28">
      <c r="A2309" s="1" t="s">
        <v>2695</v>
      </c>
      <c r="B2309" s="6">
        <v>45200</v>
      </c>
      <c r="C2309" s="1">
        <v>202310</v>
      </c>
      <c r="D2309" s="1">
        <v>2023</v>
      </c>
      <c r="E2309" s="1">
        <v>10</v>
      </c>
      <c r="F2309" s="4" t="s">
        <v>271</v>
      </c>
      <c r="G2309" s="4" t="s">
        <v>273</v>
      </c>
      <c r="H2309" s="1">
        <v>690</v>
      </c>
      <c r="I2309" s="4" t="s">
        <v>319</v>
      </c>
      <c r="J2309" s="1" t="s">
        <v>320</v>
      </c>
      <c r="K2309" s="1" t="s">
        <v>383</v>
      </c>
      <c r="L2309" s="1">
        <v>3</v>
      </c>
      <c r="M2309" s="1">
        <v>1</v>
      </c>
      <c r="N2309" s="1" t="s">
        <v>384</v>
      </c>
      <c r="O2309" s="1" t="s">
        <v>385</v>
      </c>
      <c r="P2309" s="1">
        <v>0</v>
      </c>
      <c r="Q2309" s="8">
        <v>685417</v>
      </c>
      <c r="R2309" s="8">
        <v>25676</v>
      </c>
      <c r="S2309" s="8">
        <v>63415</v>
      </c>
      <c r="T2309" s="8" t="s">
        <v>386</v>
      </c>
      <c r="U2309" s="9">
        <f>IF(R2309&gt;0,Q2309/R2309,"")</f>
        <v>26.69485122293192</v>
      </c>
      <c r="V2309" s="10">
        <f>SUMIFS(fct_world_monthly!$J$2:$J$361,fct_world_monthly!$C$2:$C$361,C2309,fct_world_monthly!$F$2:$F$361,F2309)</f>
        <v>31215099</v>
      </c>
      <c r="W2309" s="11">
        <f>IF(V2309&gt;0,Q2309/V2309,"")</f>
        <v>2.1957867248795206E-2</v>
      </c>
      <c r="X2309" s="1" t="s">
        <v>232</v>
      </c>
      <c r="Y2309" s="1" t="s">
        <v>166</v>
      </c>
      <c r="Z2309" s="19">
        <f>IF(U2309="","",SUMIFS(Unit_Value_Review_QC!$K$10:$K$53,Unit_Value_Review_QC!$I$10:$I$53,"PARTNER|"&amp;F2309&amp;"|"&amp;I2309))</f>
        <v>24.149636282520802</v>
      </c>
      <c r="AA2309" s="20">
        <f>IFERROR(U2309/Z2309,"")</f>
        <v>1.1053935103053005</v>
      </c>
      <c r="AB2309" s="4" t="str">
        <f>IF(OR(N2309&lt;&gt;"REPORTED",U2309=""),"NOT_APPLICABLE",IF(OR(AA2309&lt;Unit_Value_Review_QC!$I$6,AA2309&gt;Unit_Value_Review_QC!$I$5),"REVIEW","WITHIN_BAND"))</f>
        <v>WITHIN_BAND</v>
      </c>
    </row>
    <row r="2310" spans="1:28">
      <c r="A2310" s="1" t="s">
        <v>2696</v>
      </c>
      <c r="B2310" s="6">
        <v>45200</v>
      </c>
      <c r="C2310" s="1">
        <v>202310</v>
      </c>
      <c r="D2310" s="1">
        <v>2023</v>
      </c>
      <c r="E2310" s="1">
        <v>10</v>
      </c>
      <c r="F2310" s="4" t="s">
        <v>271</v>
      </c>
      <c r="G2310" s="4" t="s">
        <v>273</v>
      </c>
      <c r="H2310" s="1">
        <v>696</v>
      </c>
      <c r="I2310" s="4" t="s">
        <v>322</v>
      </c>
      <c r="J2310" s="1" t="s">
        <v>323</v>
      </c>
      <c r="K2310" s="1" t="s">
        <v>383</v>
      </c>
      <c r="L2310" s="1">
        <v>3</v>
      </c>
      <c r="M2310" s="1">
        <v>1</v>
      </c>
      <c r="N2310" s="1" t="s">
        <v>384</v>
      </c>
      <c r="O2310" s="1" t="s">
        <v>385</v>
      </c>
      <c r="P2310" s="1">
        <v>0</v>
      </c>
      <c r="Q2310" s="8">
        <v>392182</v>
      </c>
      <c r="R2310" s="8">
        <v>21046</v>
      </c>
      <c r="S2310" s="8">
        <v>46677</v>
      </c>
      <c r="T2310" s="8" t="s">
        <v>386</v>
      </c>
      <c r="U2310" s="9">
        <f>IF(R2310&gt;0,Q2310/R2310,"")</f>
        <v>18.634514872184738</v>
      </c>
      <c r="V2310" s="10">
        <f>SUMIFS(fct_world_monthly!$J$2:$J$361,fct_world_monthly!$C$2:$C$361,C2310,fct_world_monthly!$F$2:$F$361,F2310)</f>
        <v>31215099</v>
      </c>
      <c r="W2310" s="11">
        <f>IF(V2310&gt;0,Q2310/V2310,"")</f>
        <v>1.2563855716107131E-2</v>
      </c>
      <c r="X2310" s="1" t="s">
        <v>232</v>
      </c>
      <c r="Y2310" s="1" t="s">
        <v>166</v>
      </c>
      <c r="Z2310" s="19">
        <f>IF(U2310="","",SUMIFS(Unit_Value_Review_QC!$K$10:$K$53,Unit_Value_Review_QC!$I$10:$I$53,"PARTNER|"&amp;F2310&amp;"|"&amp;I2310))</f>
        <v>19.130986055641273</v>
      </c>
      <c r="AA2310" s="20">
        <f>IFERROR(U2310/Z2310,"")</f>
        <v>0.97404884505102984</v>
      </c>
      <c r="AB2310" s="4" t="str">
        <f>IF(OR(N2310&lt;&gt;"REPORTED",U2310=""),"NOT_APPLICABLE",IF(OR(AA2310&lt;Unit_Value_Review_QC!$I$6,AA2310&gt;Unit_Value_Review_QC!$I$5),"REVIEW","WITHIN_BAND"))</f>
        <v>WITHIN_BAND</v>
      </c>
    </row>
    <row r="2311" spans="1:28">
      <c r="A2311" s="1" t="s">
        <v>2697</v>
      </c>
      <c r="B2311" s="6">
        <v>45200</v>
      </c>
      <c r="C2311" s="1">
        <v>202310</v>
      </c>
      <c r="D2311" s="1">
        <v>2023</v>
      </c>
      <c r="E2311" s="1">
        <v>10</v>
      </c>
      <c r="F2311" s="4" t="s">
        <v>271</v>
      </c>
      <c r="G2311" s="4" t="s">
        <v>273</v>
      </c>
      <c r="H2311" s="1">
        <v>720</v>
      </c>
      <c r="I2311" s="4" t="s">
        <v>325</v>
      </c>
      <c r="J2311" s="1" t="s">
        <v>326</v>
      </c>
      <c r="K2311" s="1" t="s">
        <v>383</v>
      </c>
      <c r="L2311" s="1">
        <v>3</v>
      </c>
      <c r="M2311" s="1">
        <v>1</v>
      </c>
      <c r="N2311" s="1" t="s">
        <v>384</v>
      </c>
      <c r="O2311" s="1" t="s">
        <v>385</v>
      </c>
      <c r="P2311" s="1">
        <v>0</v>
      </c>
      <c r="Q2311" s="8">
        <v>9734231</v>
      </c>
      <c r="R2311" s="8">
        <v>413283</v>
      </c>
      <c r="S2311" s="8">
        <v>767816</v>
      </c>
      <c r="T2311" s="8" t="s">
        <v>386</v>
      </c>
      <c r="U2311" s="9">
        <f>IF(R2311&gt;0,Q2311/R2311,"")</f>
        <v>23.553427070554559</v>
      </c>
      <c r="V2311" s="10">
        <f>SUMIFS(fct_world_monthly!$J$2:$J$361,fct_world_monthly!$C$2:$C$361,C2311,fct_world_monthly!$F$2:$F$361,F2311)</f>
        <v>31215099</v>
      </c>
      <c r="W2311" s="11">
        <f>IF(V2311&gt;0,Q2311/V2311,"")</f>
        <v>0.31184366898852378</v>
      </c>
      <c r="X2311" s="1" t="s">
        <v>232</v>
      </c>
      <c r="Y2311" s="1" t="s">
        <v>166</v>
      </c>
      <c r="Z2311" s="19">
        <f>IF(U2311="","",SUMIFS(Unit_Value_Review_QC!$K$10:$K$53,Unit_Value_Review_QC!$I$10:$I$53,"PARTNER|"&amp;F2311&amp;"|"&amp;I2311))</f>
        <v>27.635683246354834</v>
      </c>
      <c r="AA2311" s="20">
        <f>IFERROR(U2311/Z2311,"")</f>
        <v>0.85228314641583081</v>
      </c>
      <c r="AB2311" s="4" t="str">
        <f>IF(OR(N2311&lt;&gt;"REPORTED",U2311=""),"NOT_APPLICABLE",IF(OR(AA2311&lt;Unit_Value_Review_QC!$I$6,AA2311&gt;Unit_Value_Review_QC!$I$5),"REVIEW","WITHIN_BAND"))</f>
        <v>WITHIN_BAND</v>
      </c>
    </row>
    <row r="2312" spans="1:28">
      <c r="A2312" s="1" t="s">
        <v>2698</v>
      </c>
      <c r="B2312" s="6">
        <v>45200</v>
      </c>
      <c r="C2312" s="1">
        <v>202310</v>
      </c>
      <c r="D2312" s="1">
        <v>2023</v>
      </c>
      <c r="E2312" s="1">
        <v>10</v>
      </c>
      <c r="F2312" s="4" t="s">
        <v>278</v>
      </c>
      <c r="G2312" s="4" t="s">
        <v>279</v>
      </c>
      <c r="H2312" s="1">
        <v>52</v>
      </c>
      <c r="I2312" s="4" t="s">
        <v>296</v>
      </c>
      <c r="J2312" s="1" t="s">
        <v>297</v>
      </c>
      <c r="K2312" s="1" t="s">
        <v>383</v>
      </c>
      <c r="L2312" s="1">
        <v>3</v>
      </c>
      <c r="M2312" s="1">
        <v>1</v>
      </c>
      <c r="N2312" s="1" t="s">
        <v>384</v>
      </c>
      <c r="O2312" s="1" t="s">
        <v>385</v>
      </c>
      <c r="P2312" s="1">
        <v>0</v>
      </c>
      <c r="Q2312" s="8">
        <v>1523673</v>
      </c>
      <c r="R2312" s="8">
        <v>37356</v>
      </c>
      <c r="S2312" s="8">
        <v>142589</v>
      </c>
      <c r="T2312" s="8" t="s">
        <v>386</v>
      </c>
      <c r="U2312" s="9">
        <f>IF(R2312&gt;0,Q2312/R2312,"")</f>
        <v>40.787905557340189</v>
      </c>
      <c r="V2312" s="10">
        <f>SUMIFS(fct_world_monthly!$J$2:$J$361,fct_world_monthly!$C$2:$C$361,C2312,fct_world_monthly!$F$2:$F$361,F2312)</f>
        <v>28916969</v>
      </c>
      <c r="W2312" s="11">
        <f>IF(V2312&gt;0,Q2312/V2312,"")</f>
        <v>5.2691310766353139E-2</v>
      </c>
      <c r="X2312" s="1" t="s">
        <v>232</v>
      </c>
      <c r="Y2312" s="1" t="s">
        <v>166</v>
      </c>
      <c r="Z2312" s="19">
        <f>IF(U2312="","",SUMIFS(Unit_Value_Review_QC!$K$10:$K$53,Unit_Value_Review_QC!$I$10:$I$53,"PARTNER|"&amp;F2312&amp;"|"&amp;I2312))</f>
        <v>35.036766549381447</v>
      </c>
      <c r="AA2312" s="20">
        <f>IFERROR(U2312/Z2312,"")</f>
        <v>1.1641458266376545</v>
      </c>
      <c r="AB2312" s="4" t="str">
        <f>IF(OR(N2312&lt;&gt;"REPORTED",U2312=""),"NOT_APPLICABLE",IF(OR(AA2312&lt;Unit_Value_Review_QC!$I$6,AA2312&gt;Unit_Value_Review_QC!$I$5),"REVIEW","WITHIN_BAND"))</f>
        <v>WITHIN_BAND</v>
      </c>
    </row>
    <row r="2313" spans="1:28">
      <c r="A2313" s="1" t="s">
        <v>2699</v>
      </c>
      <c r="B2313" s="6">
        <v>45200</v>
      </c>
      <c r="C2313" s="1">
        <v>202310</v>
      </c>
      <c r="D2313" s="1">
        <v>2023</v>
      </c>
      <c r="E2313" s="1">
        <v>10</v>
      </c>
      <c r="F2313" s="4" t="s">
        <v>278</v>
      </c>
      <c r="G2313" s="4" t="s">
        <v>279</v>
      </c>
      <c r="H2313" s="1">
        <v>204</v>
      </c>
      <c r="I2313" s="4" t="s">
        <v>301</v>
      </c>
      <c r="J2313" s="1" t="s">
        <v>302</v>
      </c>
      <c r="K2313" s="1" t="s">
        <v>383</v>
      </c>
      <c r="L2313" s="1">
        <v>3</v>
      </c>
      <c r="M2313" s="1">
        <v>1</v>
      </c>
      <c r="N2313" s="1" t="s">
        <v>384</v>
      </c>
      <c r="O2313" s="1" t="s">
        <v>385</v>
      </c>
      <c r="P2313" s="1">
        <v>0</v>
      </c>
      <c r="Q2313" s="8">
        <v>135890</v>
      </c>
      <c r="R2313" s="8">
        <v>4091</v>
      </c>
      <c r="S2313" s="8">
        <v>13166</v>
      </c>
      <c r="T2313" s="8" t="s">
        <v>386</v>
      </c>
      <c r="U2313" s="9">
        <f>IF(R2313&gt;0,Q2313/R2313,"")</f>
        <v>33.216817404057686</v>
      </c>
      <c r="V2313" s="10">
        <f>SUMIFS(fct_world_monthly!$J$2:$J$361,fct_world_monthly!$C$2:$C$361,C2313,fct_world_monthly!$F$2:$F$361,F2313)</f>
        <v>28916969</v>
      </c>
      <c r="W2313" s="11">
        <f>IF(V2313&gt;0,Q2313/V2313,"")</f>
        <v>4.6993168613211154E-3</v>
      </c>
      <c r="X2313" s="1" t="s">
        <v>232</v>
      </c>
      <c r="Y2313" s="1" t="s">
        <v>166</v>
      </c>
      <c r="Z2313" s="19">
        <f>IF(U2313="","",SUMIFS(Unit_Value_Review_QC!$K$10:$K$53,Unit_Value_Review_QC!$I$10:$I$53,"PARTNER|"&amp;F2313&amp;"|"&amp;I2313))</f>
        <v>33.195880622110131</v>
      </c>
      <c r="AA2313" s="20">
        <f>IFERROR(U2313/Z2313,"")</f>
        <v>1.0006307042185714</v>
      </c>
      <c r="AB2313" s="4" t="str">
        <f>IF(OR(N2313&lt;&gt;"REPORTED",U2313=""),"NOT_APPLICABLE",IF(OR(AA2313&lt;Unit_Value_Review_QC!$I$6,AA2313&gt;Unit_Value_Review_QC!$I$5),"REVIEW","WITHIN_BAND"))</f>
        <v>WITHIN_BAND</v>
      </c>
    </row>
    <row r="2314" spans="1:28">
      <c r="A2314" s="1" t="s">
        <v>2700</v>
      </c>
      <c r="B2314" s="6">
        <v>45200</v>
      </c>
      <c r="C2314" s="1">
        <v>202310</v>
      </c>
      <c r="D2314" s="1">
        <v>2023</v>
      </c>
      <c r="E2314" s="1">
        <v>10</v>
      </c>
      <c r="F2314" s="4" t="s">
        <v>278</v>
      </c>
      <c r="G2314" s="4" t="s">
        <v>279</v>
      </c>
      <c r="H2314" s="1">
        <v>662</v>
      </c>
      <c r="I2314" s="4" t="s">
        <v>304</v>
      </c>
      <c r="J2314" s="1" t="s">
        <v>305</v>
      </c>
      <c r="K2314" s="1" t="s">
        <v>383</v>
      </c>
      <c r="L2314" s="1">
        <v>3</v>
      </c>
      <c r="M2314" s="1">
        <v>1</v>
      </c>
      <c r="N2314" s="1" t="s">
        <v>384</v>
      </c>
      <c r="O2314" s="1" t="s">
        <v>385</v>
      </c>
      <c r="P2314" s="1">
        <v>0</v>
      </c>
      <c r="Q2314" s="8">
        <v>90598</v>
      </c>
      <c r="R2314" s="8">
        <v>8933</v>
      </c>
      <c r="S2314" s="8">
        <v>38348</v>
      </c>
      <c r="T2314" s="8" t="s">
        <v>386</v>
      </c>
      <c r="U2314" s="9">
        <f>IF(R2314&gt;0,Q2314/R2314,"")</f>
        <v>10.141945594984888</v>
      </c>
      <c r="V2314" s="10">
        <f>SUMIFS(fct_world_monthly!$J$2:$J$361,fct_world_monthly!$C$2:$C$361,C2314,fct_world_monthly!$F$2:$F$361,F2314)</f>
        <v>28916969</v>
      </c>
      <c r="W2314" s="11">
        <f>IF(V2314&gt;0,Q2314/V2314,"")</f>
        <v>3.1330392891454149E-3</v>
      </c>
      <c r="X2314" s="1" t="s">
        <v>232</v>
      </c>
      <c r="Y2314" s="1" t="s">
        <v>166</v>
      </c>
      <c r="Z2314" s="19">
        <f>IF(U2314="","",SUMIFS(Unit_Value_Review_QC!$K$10:$K$53,Unit_Value_Review_QC!$I$10:$I$53,"PARTNER|"&amp;F2314&amp;"|"&amp;I2314))</f>
        <v>11.552282298889692</v>
      </c>
      <c r="AA2314" s="20">
        <f>IFERROR(U2314/Z2314,"")</f>
        <v>0.87791704985945906</v>
      </c>
      <c r="AB2314" s="4" t="str">
        <f>IF(OR(N2314&lt;&gt;"REPORTED",U2314=""),"NOT_APPLICABLE",IF(OR(AA2314&lt;Unit_Value_Review_QC!$I$6,AA2314&gt;Unit_Value_Review_QC!$I$5),"REVIEW","WITHIN_BAND"))</f>
        <v>WITHIN_BAND</v>
      </c>
    </row>
    <row r="2315" spans="1:28">
      <c r="A2315" s="1" t="s">
        <v>2701</v>
      </c>
      <c r="B2315" s="6">
        <v>45200</v>
      </c>
      <c r="C2315" s="1">
        <v>202310</v>
      </c>
      <c r="D2315" s="1">
        <v>2023</v>
      </c>
      <c r="E2315" s="1">
        <v>10</v>
      </c>
      <c r="F2315" s="4" t="s">
        <v>278</v>
      </c>
      <c r="G2315" s="4" t="s">
        <v>279</v>
      </c>
      <c r="H2315" s="1">
        <v>664</v>
      </c>
      <c r="I2315" s="4" t="s">
        <v>307</v>
      </c>
      <c r="J2315" s="1" t="s">
        <v>308</v>
      </c>
      <c r="K2315" s="1" t="s">
        <v>383</v>
      </c>
      <c r="L2315" s="1">
        <v>3</v>
      </c>
      <c r="M2315" s="1">
        <v>1</v>
      </c>
      <c r="N2315" s="1" t="s">
        <v>384</v>
      </c>
      <c r="O2315" s="1" t="s">
        <v>385</v>
      </c>
      <c r="P2315" s="1">
        <v>0</v>
      </c>
      <c r="Q2315" s="8">
        <v>2191160</v>
      </c>
      <c r="R2315" s="8">
        <v>99277</v>
      </c>
      <c r="S2315" s="8">
        <v>290916</v>
      </c>
      <c r="T2315" s="8" t="s">
        <v>386</v>
      </c>
      <c r="U2315" s="9">
        <f>IF(R2315&gt;0,Q2315/R2315,"")</f>
        <v>22.071174592302345</v>
      </c>
      <c r="V2315" s="10">
        <f>SUMIFS(fct_world_monthly!$J$2:$J$361,fct_world_monthly!$C$2:$C$361,C2315,fct_world_monthly!$F$2:$F$361,F2315)</f>
        <v>28916969</v>
      </c>
      <c r="W2315" s="11">
        <f>IF(V2315&gt;0,Q2315/V2315,"")</f>
        <v>7.5774193346474172E-2</v>
      </c>
      <c r="X2315" s="1" t="s">
        <v>232</v>
      </c>
      <c r="Y2315" s="1" t="s">
        <v>166</v>
      </c>
      <c r="Z2315" s="19">
        <f>IF(U2315="","",SUMIFS(Unit_Value_Review_QC!$K$10:$K$53,Unit_Value_Review_QC!$I$10:$I$53,"PARTNER|"&amp;F2315&amp;"|"&amp;I2315))</f>
        <v>20.753901094655859</v>
      </c>
      <c r="AA2315" s="20">
        <f>IFERROR(U2315/Z2315,"")</f>
        <v>1.0634711272660775</v>
      </c>
      <c r="AB2315" s="4" t="str">
        <f>IF(OR(N2315&lt;&gt;"REPORTED",U2315=""),"NOT_APPLICABLE",IF(OR(AA2315&lt;Unit_Value_Review_QC!$I$6,AA2315&gt;Unit_Value_Review_QC!$I$5),"REVIEW","WITHIN_BAND"))</f>
        <v>WITHIN_BAND</v>
      </c>
    </row>
    <row r="2316" spans="1:28">
      <c r="A2316" s="1" t="s">
        <v>2702</v>
      </c>
      <c r="B2316" s="6">
        <v>45200</v>
      </c>
      <c r="C2316" s="1">
        <v>202310</v>
      </c>
      <c r="D2316" s="1">
        <v>2023</v>
      </c>
      <c r="E2316" s="1">
        <v>10</v>
      </c>
      <c r="F2316" s="4" t="s">
        <v>278</v>
      </c>
      <c r="G2316" s="4" t="s">
        <v>279</v>
      </c>
      <c r="H2316" s="1">
        <v>666</v>
      </c>
      <c r="I2316" s="4" t="s">
        <v>310</v>
      </c>
      <c r="J2316" s="1" t="s">
        <v>311</v>
      </c>
      <c r="K2316" s="1" t="s">
        <v>383</v>
      </c>
      <c r="L2316" s="1">
        <v>3</v>
      </c>
      <c r="M2316" s="1">
        <v>1</v>
      </c>
      <c r="N2316" s="1" t="s">
        <v>384</v>
      </c>
      <c r="O2316" s="1" t="s">
        <v>385</v>
      </c>
      <c r="P2316" s="1">
        <v>0</v>
      </c>
      <c r="Q2316" s="8">
        <v>11041474</v>
      </c>
      <c r="R2316" s="8">
        <v>655064</v>
      </c>
      <c r="S2316" s="8">
        <v>1981809</v>
      </c>
      <c r="T2316" s="8" t="s">
        <v>386</v>
      </c>
      <c r="U2316" s="9">
        <f>IF(R2316&gt;0,Q2316/R2316,"")</f>
        <v>16.855565257745809</v>
      </c>
      <c r="V2316" s="10">
        <f>SUMIFS(fct_world_monthly!$J$2:$J$361,fct_world_monthly!$C$2:$C$361,C2316,fct_world_monthly!$F$2:$F$361,F2316)</f>
        <v>28916969</v>
      </c>
      <c r="W2316" s="11">
        <f>IF(V2316&gt;0,Q2316/V2316,"")</f>
        <v>0.38183372538110755</v>
      </c>
      <c r="X2316" s="1" t="s">
        <v>232</v>
      </c>
      <c r="Y2316" s="1" t="s">
        <v>166</v>
      </c>
      <c r="Z2316" s="19">
        <f>IF(U2316="","",SUMIFS(Unit_Value_Review_QC!$K$10:$K$53,Unit_Value_Review_QC!$I$10:$I$53,"PARTNER|"&amp;F2316&amp;"|"&amp;I2316))</f>
        <v>16.653214733323903</v>
      </c>
      <c r="AA2316" s="20">
        <f>IFERROR(U2316/Z2316,"")</f>
        <v>1.0121508386015701</v>
      </c>
      <c r="AB2316" s="4" t="str">
        <f>IF(OR(N2316&lt;&gt;"REPORTED",U2316=""),"NOT_APPLICABLE",IF(OR(AA2316&lt;Unit_Value_Review_QC!$I$6,AA2316&gt;Unit_Value_Review_QC!$I$5),"REVIEW","WITHIN_BAND"))</f>
        <v>WITHIN_BAND</v>
      </c>
    </row>
    <row r="2317" spans="1:28">
      <c r="A2317" s="1" t="s">
        <v>2703</v>
      </c>
      <c r="B2317" s="6">
        <v>45200</v>
      </c>
      <c r="C2317" s="1">
        <v>202310</v>
      </c>
      <c r="D2317" s="1">
        <v>2023</v>
      </c>
      <c r="E2317" s="1">
        <v>10</v>
      </c>
      <c r="F2317" s="4" t="s">
        <v>278</v>
      </c>
      <c r="G2317" s="4" t="s">
        <v>279</v>
      </c>
      <c r="H2317" s="1">
        <v>669</v>
      </c>
      <c r="I2317" s="4" t="s">
        <v>313</v>
      </c>
      <c r="J2317" s="1" t="s">
        <v>314</v>
      </c>
      <c r="K2317" s="1" t="s">
        <v>383</v>
      </c>
      <c r="L2317" s="1">
        <v>3</v>
      </c>
      <c r="M2317" s="1">
        <v>1</v>
      </c>
      <c r="N2317" s="1" t="s">
        <v>384</v>
      </c>
      <c r="O2317" s="1" t="s">
        <v>385</v>
      </c>
      <c r="P2317" s="1">
        <v>0</v>
      </c>
      <c r="Q2317" s="8">
        <v>144360</v>
      </c>
      <c r="R2317" s="8">
        <v>6703</v>
      </c>
      <c r="S2317" s="8">
        <v>13659</v>
      </c>
      <c r="T2317" s="8" t="s">
        <v>386</v>
      </c>
      <c r="U2317" s="9">
        <f>IF(R2317&gt;0,Q2317/R2317,"")</f>
        <v>21.536625391615694</v>
      </c>
      <c r="V2317" s="10">
        <f>SUMIFS(fct_world_monthly!$J$2:$J$361,fct_world_monthly!$C$2:$C$361,C2317,fct_world_monthly!$F$2:$F$361,F2317)</f>
        <v>28916969</v>
      </c>
      <c r="W2317" s="11">
        <f>IF(V2317&gt;0,Q2317/V2317,"")</f>
        <v>4.9922244616992881E-3</v>
      </c>
      <c r="X2317" s="1" t="s">
        <v>232</v>
      </c>
      <c r="Y2317" s="1" t="s">
        <v>166</v>
      </c>
      <c r="Z2317" s="19">
        <f>IF(U2317="","",SUMIFS(Unit_Value_Review_QC!$K$10:$K$53,Unit_Value_Review_QC!$I$10:$I$53,"PARTNER|"&amp;F2317&amp;"|"&amp;I2317))</f>
        <v>20.668787815742178</v>
      </c>
      <c r="AA2317" s="20">
        <f>IFERROR(U2317/Z2317,"")</f>
        <v>1.0419878312947088</v>
      </c>
      <c r="AB2317" s="4" t="str">
        <f>IF(OR(N2317&lt;&gt;"REPORTED",U2317=""),"NOT_APPLICABLE",IF(OR(AA2317&lt;Unit_Value_Review_QC!$I$6,AA2317&gt;Unit_Value_Review_QC!$I$5),"REVIEW","WITHIN_BAND"))</f>
        <v>WITHIN_BAND</v>
      </c>
    </row>
    <row r="2318" spans="1:28">
      <c r="A2318" s="1" t="s">
        <v>2704</v>
      </c>
      <c r="B2318" s="6">
        <v>45200</v>
      </c>
      <c r="C2318" s="1">
        <v>202310</v>
      </c>
      <c r="D2318" s="1">
        <v>2023</v>
      </c>
      <c r="E2318" s="1">
        <v>10</v>
      </c>
      <c r="F2318" s="4" t="s">
        <v>278</v>
      </c>
      <c r="G2318" s="4" t="s">
        <v>279</v>
      </c>
      <c r="H2318" s="1">
        <v>676</v>
      </c>
      <c r="I2318" s="4" t="s">
        <v>316</v>
      </c>
      <c r="J2318" s="1" t="s">
        <v>317</v>
      </c>
      <c r="K2318" s="1" t="s">
        <v>383</v>
      </c>
      <c r="L2318" s="1">
        <v>3</v>
      </c>
      <c r="M2318" s="1">
        <v>1</v>
      </c>
      <c r="N2318" s="1" t="s">
        <v>384</v>
      </c>
      <c r="O2318" s="1" t="s">
        <v>385</v>
      </c>
      <c r="P2318" s="1">
        <v>0</v>
      </c>
      <c r="Q2318" s="8">
        <v>9721</v>
      </c>
      <c r="R2318" s="8">
        <v>303</v>
      </c>
      <c r="S2318" s="8">
        <v>2927</v>
      </c>
      <c r="T2318" s="8" t="s">
        <v>386</v>
      </c>
      <c r="U2318" s="9">
        <f>IF(R2318&gt;0,Q2318/R2318,"")</f>
        <v>32.082508250825086</v>
      </c>
      <c r="V2318" s="10">
        <f>SUMIFS(fct_world_monthly!$J$2:$J$361,fct_world_monthly!$C$2:$C$361,C2318,fct_world_monthly!$F$2:$F$361,F2318)</f>
        <v>28916969</v>
      </c>
      <c r="W2318" s="11">
        <f>IF(V2318&gt;0,Q2318/V2318,"")</f>
        <v>3.3616939590037947E-4</v>
      </c>
      <c r="X2318" s="1" t="s">
        <v>232</v>
      </c>
      <c r="Y2318" s="1" t="s">
        <v>166</v>
      </c>
      <c r="Z2318" s="19">
        <f>IF(U2318="","",SUMIFS(Unit_Value_Review_QC!$K$10:$K$53,Unit_Value_Review_QC!$I$10:$I$53,"PARTNER|"&amp;F2318&amp;"|"&amp;I2318))</f>
        <v>22.71683967704729</v>
      </c>
      <c r="AA2318" s="20">
        <f>IFERROR(U2318/Z2318,"")</f>
        <v>1.4122786755078749</v>
      </c>
      <c r="AB2318" s="4" t="str">
        <f>IF(OR(N2318&lt;&gt;"REPORTED",U2318=""),"NOT_APPLICABLE",IF(OR(AA2318&lt;Unit_Value_Review_QC!$I$6,AA2318&gt;Unit_Value_Review_QC!$I$5),"REVIEW","WITHIN_BAND"))</f>
        <v>WITHIN_BAND</v>
      </c>
    </row>
    <row r="2319" spans="1:28">
      <c r="A2319" s="1" t="s">
        <v>2705</v>
      </c>
      <c r="B2319" s="6">
        <v>45200</v>
      </c>
      <c r="C2319" s="1">
        <v>202310</v>
      </c>
      <c r="D2319" s="1">
        <v>2023</v>
      </c>
      <c r="E2319" s="1">
        <v>10</v>
      </c>
      <c r="F2319" s="4" t="s">
        <v>278</v>
      </c>
      <c r="G2319" s="4" t="s">
        <v>279</v>
      </c>
      <c r="H2319" s="1">
        <v>690</v>
      </c>
      <c r="I2319" s="4" t="s">
        <v>319</v>
      </c>
      <c r="J2319" s="1" t="s">
        <v>320</v>
      </c>
      <c r="K2319" s="1" t="s">
        <v>383</v>
      </c>
      <c r="L2319" s="1">
        <v>3</v>
      </c>
      <c r="M2319" s="1">
        <v>1</v>
      </c>
      <c r="N2319" s="1" t="s">
        <v>384</v>
      </c>
      <c r="O2319" s="1" t="s">
        <v>385</v>
      </c>
      <c r="P2319" s="1">
        <v>0</v>
      </c>
      <c r="Q2319" s="8">
        <v>1395877</v>
      </c>
      <c r="R2319" s="8">
        <v>44714</v>
      </c>
      <c r="S2319" s="8">
        <v>128140</v>
      </c>
      <c r="T2319" s="8" t="s">
        <v>386</v>
      </c>
      <c r="U2319" s="9">
        <f>IF(R2319&gt;0,Q2319/R2319,"")</f>
        <v>31.217895960996557</v>
      </c>
      <c r="V2319" s="10">
        <f>SUMIFS(fct_world_monthly!$J$2:$J$361,fct_world_monthly!$C$2:$C$361,C2319,fct_world_monthly!$F$2:$F$361,F2319)</f>
        <v>28916969</v>
      </c>
      <c r="W2319" s="11">
        <f>IF(V2319&gt;0,Q2319/V2319,"")</f>
        <v>4.8271898759513834E-2</v>
      </c>
      <c r="X2319" s="1" t="s">
        <v>232</v>
      </c>
      <c r="Y2319" s="1" t="s">
        <v>166</v>
      </c>
      <c r="Z2319" s="19">
        <f>IF(U2319="","",SUMIFS(Unit_Value_Review_QC!$K$10:$K$53,Unit_Value_Review_QC!$I$10:$I$53,"PARTNER|"&amp;F2319&amp;"|"&amp;I2319))</f>
        <v>28.158453665195097</v>
      </c>
      <c r="AA2319" s="20">
        <f>IFERROR(U2319/Z2319,"")</f>
        <v>1.1086509341804889</v>
      </c>
      <c r="AB2319" s="4" t="str">
        <f>IF(OR(N2319&lt;&gt;"REPORTED",U2319=""),"NOT_APPLICABLE",IF(OR(AA2319&lt;Unit_Value_Review_QC!$I$6,AA2319&gt;Unit_Value_Review_QC!$I$5),"REVIEW","WITHIN_BAND"))</f>
        <v>WITHIN_BAND</v>
      </c>
    </row>
    <row r="2320" spans="1:28">
      <c r="A2320" s="1" t="s">
        <v>2706</v>
      </c>
      <c r="B2320" s="6">
        <v>45200</v>
      </c>
      <c r="C2320" s="1">
        <v>202310</v>
      </c>
      <c r="D2320" s="1">
        <v>2023</v>
      </c>
      <c r="E2320" s="1">
        <v>10</v>
      </c>
      <c r="F2320" s="4" t="s">
        <v>278</v>
      </c>
      <c r="G2320" s="4" t="s">
        <v>279</v>
      </c>
      <c r="H2320" s="1">
        <v>696</v>
      </c>
      <c r="I2320" s="4" t="s">
        <v>322</v>
      </c>
      <c r="J2320" s="1" t="s">
        <v>323</v>
      </c>
      <c r="K2320" s="1" t="s">
        <v>383</v>
      </c>
      <c r="L2320" s="1">
        <v>3</v>
      </c>
      <c r="M2320" s="1">
        <v>1</v>
      </c>
      <c r="N2320" s="1" t="s">
        <v>384</v>
      </c>
      <c r="O2320" s="1" t="s">
        <v>385</v>
      </c>
      <c r="P2320" s="1">
        <v>0</v>
      </c>
      <c r="Q2320" s="8">
        <v>238839</v>
      </c>
      <c r="R2320" s="8">
        <v>8880</v>
      </c>
      <c r="S2320" s="8">
        <v>25882</v>
      </c>
      <c r="T2320" s="8" t="s">
        <v>386</v>
      </c>
      <c r="U2320" s="9">
        <f>IF(R2320&gt;0,Q2320/R2320,"")</f>
        <v>26.896283783783783</v>
      </c>
      <c r="V2320" s="10">
        <f>SUMIFS(fct_world_monthly!$J$2:$J$361,fct_world_monthly!$C$2:$C$361,C2320,fct_world_monthly!$F$2:$F$361,F2320)</f>
        <v>28916969</v>
      </c>
      <c r="W2320" s="11">
        <f>IF(V2320&gt;0,Q2320/V2320,"")</f>
        <v>8.259475604099448E-3</v>
      </c>
      <c r="X2320" s="1" t="s">
        <v>232</v>
      </c>
      <c r="Y2320" s="1" t="s">
        <v>166</v>
      </c>
      <c r="Z2320" s="19">
        <f>IF(U2320="","",SUMIFS(Unit_Value_Review_QC!$K$10:$K$53,Unit_Value_Review_QC!$I$10:$I$53,"PARTNER|"&amp;F2320&amp;"|"&amp;I2320))</f>
        <v>25.266638688646662</v>
      </c>
      <c r="AA2320" s="20">
        <f>IFERROR(U2320/Z2320,"")</f>
        <v>1.0644978984034543</v>
      </c>
      <c r="AB2320" s="4" t="str">
        <f>IF(OR(N2320&lt;&gt;"REPORTED",U2320=""),"NOT_APPLICABLE",IF(OR(AA2320&lt;Unit_Value_Review_QC!$I$6,AA2320&gt;Unit_Value_Review_QC!$I$5),"REVIEW","WITHIN_BAND"))</f>
        <v>WITHIN_BAND</v>
      </c>
    </row>
    <row r="2321" spans="1:28">
      <c r="A2321" s="1" t="s">
        <v>2707</v>
      </c>
      <c r="B2321" s="6">
        <v>45200</v>
      </c>
      <c r="C2321" s="1">
        <v>202310</v>
      </c>
      <c r="D2321" s="1">
        <v>2023</v>
      </c>
      <c r="E2321" s="1">
        <v>10</v>
      </c>
      <c r="F2321" s="4" t="s">
        <v>278</v>
      </c>
      <c r="G2321" s="4" t="s">
        <v>279</v>
      </c>
      <c r="H2321" s="1">
        <v>720</v>
      </c>
      <c r="I2321" s="4" t="s">
        <v>325</v>
      </c>
      <c r="J2321" s="1" t="s">
        <v>326</v>
      </c>
      <c r="K2321" s="1" t="s">
        <v>383</v>
      </c>
      <c r="L2321" s="1">
        <v>3</v>
      </c>
      <c r="M2321" s="1">
        <v>1</v>
      </c>
      <c r="N2321" s="1" t="s">
        <v>384</v>
      </c>
      <c r="O2321" s="1" t="s">
        <v>385</v>
      </c>
      <c r="P2321" s="1">
        <v>0</v>
      </c>
      <c r="Q2321" s="8">
        <v>1411738</v>
      </c>
      <c r="R2321" s="8">
        <v>56387</v>
      </c>
      <c r="S2321" s="8">
        <v>144782</v>
      </c>
      <c r="T2321" s="8" t="s">
        <v>386</v>
      </c>
      <c r="U2321" s="9">
        <f>IF(R2321&gt;0,Q2321/R2321,"")</f>
        <v>25.036586447230746</v>
      </c>
      <c r="V2321" s="10">
        <f>SUMIFS(fct_world_monthly!$J$2:$J$361,fct_world_monthly!$C$2:$C$361,C2321,fct_world_monthly!$F$2:$F$361,F2321)</f>
        <v>28916969</v>
      </c>
      <c r="W2321" s="11">
        <f>IF(V2321&gt;0,Q2321/V2321,"")</f>
        <v>4.8820400229360135E-2</v>
      </c>
      <c r="X2321" s="1" t="s">
        <v>232</v>
      </c>
      <c r="Y2321" s="1" t="s">
        <v>166</v>
      </c>
      <c r="Z2321" s="19">
        <f>IF(U2321="","",SUMIFS(Unit_Value_Review_QC!$K$10:$K$53,Unit_Value_Review_QC!$I$10:$I$53,"PARTNER|"&amp;F2321&amp;"|"&amp;I2321))</f>
        <v>23.211497613909994</v>
      </c>
      <c r="AA2321" s="20">
        <f>IFERROR(U2321/Z2321,"")</f>
        <v>1.0786286548019646</v>
      </c>
      <c r="AB2321" s="4" t="str">
        <f>IF(OR(N2321&lt;&gt;"REPORTED",U2321=""),"NOT_APPLICABLE",IF(OR(AA2321&lt;Unit_Value_Review_QC!$I$6,AA2321&gt;Unit_Value_Review_QC!$I$5),"REVIEW","WITHIN_BAND"))</f>
        <v>WITHIN_BAND</v>
      </c>
    </row>
    <row r="2322" spans="1:28">
      <c r="A2322" s="1" t="s">
        <v>2708</v>
      </c>
      <c r="B2322" s="6">
        <v>45231</v>
      </c>
      <c r="C2322" s="1">
        <v>202311</v>
      </c>
      <c r="D2322" s="1">
        <v>2023</v>
      </c>
      <c r="E2322" s="1">
        <v>11</v>
      </c>
      <c r="F2322" s="4" t="s">
        <v>256</v>
      </c>
      <c r="G2322" s="4" t="s">
        <v>258</v>
      </c>
      <c r="H2322" s="1">
        <v>52</v>
      </c>
      <c r="I2322" s="4" t="s">
        <v>296</v>
      </c>
      <c r="J2322" s="1" t="s">
        <v>297</v>
      </c>
      <c r="K2322" s="1" t="s">
        <v>383</v>
      </c>
      <c r="L2322" s="1">
        <v>3</v>
      </c>
      <c r="M2322" s="1">
        <v>1</v>
      </c>
      <c r="N2322" s="1" t="s">
        <v>384</v>
      </c>
      <c r="O2322" s="1" t="s">
        <v>385</v>
      </c>
      <c r="P2322" s="1">
        <v>0</v>
      </c>
      <c r="Q2322" s="8">
        <v>9212808</v>
      </c>
      <c r="R2322" s="8">
        <v>424162</v>
      </c>
      <c r="S2322" s="8">
        <v>1757639</v>
      </c>
      <c r="T2322" s="8" t="s">
        <v>386</v>
      </c>
      <c r="U2322" s="9">
        <f>IF(R2322&gt;0,Q2322/R2322,"")</f>
        <v>21.720022067040425</v>
      </c>
      <c r="V2322" s="10">
        <f>SUMIFS(fct_world_monthly!$J$2:$J$361,fct_world_monthly!$C$2:$C$361,C2322,fct_world_monthly!$F$2:$F$361,F2322)</f>
        <v>78539403</v>
      </c>
      <c r="W2322" s="11">
        <f>IF(V2322&gt;0,Q2322/V2322,"")</f>
        <v>0.11730173197267618</v>
      </c>
      <c r="X2322" s="1" t="s">
        <v>232</v>
      </c>
      <c r="Y2322" s="1" t="s">
        <v>166</v>
      </c>
      <c r="Z2322" s="19">
        <f>IF(U2322="","",SUMIFS(Unit_Value_Review_QC!$K$10:$K$53,Unit_Value_Review_QC!$I$10:$I$53,"PARTNER|"&amp;F2322&amp;"|"&amp;I2322))</f>
        <v>20.461444760337919</v>
      </c>
      <c r="AA2322" s="20">
        <f>IFERROR(U2322/Z2322,"")</f>
        <v>1.0615096989212662</v>
      </c>
      <c r="AB2322" s="4" t="str">
        <f>IF(OR(N2322&lt;&gt;"REPORTED",U2322=""),"NOT_APPLICABLE",IF(OR(AA2322&lt;Unit_Value_Review_QC!$I$6,AA2322&gt;Unit_Value_Review_QC!$I$5),"REVIEW","WITHIN_BAND"))</f>
        <v>WITHIN_BAND</v>
      </c>
    </row>
    <row r="2323" spans="1:28">
      <c r="A2323" s="1" t="s">
        <v>2709</v>
      </c>
      <c r="B2323" s="6">
        <v>45231</v>
      </c>
      <c r="C2323" s="1">
        <v>202311</v>
      </c>
      <c r="D2323" s="1">
        <v>2023</v>
      </c>
      <c r="E2323" s="1">
        <v>11</v>
      </c>
      <c r="F2323" s="4" t="s">
        <v>256</v>
      </c>
      <c r="G2323" s="4" t="s">
        <v>258</v>
      </c>
      <c r="H2323" s="1">
        <v>204</v>
      </c>
      <c r="I2323" s="4" t="s">
        <v>301</v>
      </c>
      <c r="J2323" s="1" t="s">
        <v>302</v>
      </c>
      <c r="K2323" s="1" t="s">
        <v>383</v>
      </c>
      <c r="L2323" s="1">
        <v>3</v>
      </c>
      <c r="M2323" s="1">
        <v>1</v>
      </c>
      <c r="N2323" s="1" t="s">
        <v>384</v>
      </c>
      <c r="O2323" s="1" t="s">
        <v>385</v>
      </c>
      <c r="P2323" s="1">
        <v>0</v>
      </c>
      <c r="Q2323" s="8">
        <v>877769</v>
      </c>
      <c r="R2323" s="8">
        <v>82561</v>
      </c>
      <c r="S2323" s="8">
        <v>543612</v>
      </c>
      <c r="T2323" s="8" t="s">
        <v>386</v>
      </c>
      <c r="U2323" s="9">
        <f>IF(R2323&gt;0,Q2323/R2323,"")</f>
        <v>10.631763181163018</v>
      </c>
      <c r="V2323" s="10">
        <f>SUMIFS(fct_world_monthly!$J$2:$J$361,fct_world_monthly!$C$2:$C$361,C2323,fct_world_monthly!$F$2:$F$361,F2323)</f>
        <v>78539403</v>
      </c>
      <c r="W2323" s="11">
        <f>IF(V2323&gt;0,Q2323/V2323,"")</f>
        <v>1.1176160837382479E-2</v>
      </c>
      <c r="X2323" s="1" t="s">
        <v>232</v>
      </c>
      <c r="Y2323" s="1" t="s">
        <v>166</v>
      </c>
      <c r="Z2323" s="19">
        <f>IF(U2323="","",SUMIFS(Unit_Value_Review_QC!$K$10:$K$53,Unit_Value_Review_QC!$I$10:$I$53,"PARTNER|"&amp;F2323&amp;"|"&amp;I2323))</f>
        <v>7.8392981154747989</v>
      </c>
      <c r="AA2323" s="20">
        <f>IFERROR(U2323/Z2323,"")</f>
        <v>1.3562136589978488</v>
      </c>
      <c r="AB2323" s="4" t="str">
        <f>IF(OR(N2323&lt;&gt;"REPORTED",U2323=""),"NOT_APPLICABLE",IF(OR(AA2323&lt;Unit_Value_Review_QC!$I$6,AA2323&gt;Unit_Value_Review_QC!$I$5),"REVIEW","WITHIN_BAND"))</f>
        <v>WITHIN_BAND</v>
      </c>
    </row>
    <row r="2324" spans="1:28">
      <c r="A2324" s="1" t="s">
        <v>2710</v>
      </c>
      <c r="B2324" s="6">
        <v>45231</v>
      </c>
      <c r="C2324" s="1">
        <v>202311</v>
      </c>
      <c r="D2324" s="1">
        <v>2023</v>
      </c>
      <c r="E2324" s="1">
        <v>11</v>
      </c>
      <c r="F2324" s="4" t="s">
        <v>256</v>
      </c>
      <c r="G2324" s="4" t="s">
        <v>258</v>
      </c>
      <c r="H2324" s="1">
        <v>662</v>
      </c>
      <c r="I2324" s="4" t="s">
        <v>304</v>
      </c>
      <c r="J2324" s="1" t="s">
        <v>305</v>
      </c>
      <c r="K2324" s="1" t="s">
        <v>383</v>
      </c>
      <c r="L2324" s="1">
        <v>3</v>
      </c>
      <c r="M2324" s="1">
        <v>1</v>
      </c>
      <c r="N2324" s="1" t="s">
        <v>384</v>
      </c>
      <c r="O2324" s="1" t="s">
        <v>385</v>
      </c>
      <c r="P2324" s="1">
        <v>0</v>
      </c>
      <c r="Q2324" s="8">
        <v>2508579</v>
      </c>
      <c r="R2324" s="8">
        <v>247741</v>
      </c>
      <c r="S2324" s="8">
        <v>912587</v>
      </c>
      <c r="T2324" s="8" t="s">
        <v>386</v>
      </c>
      <c r="U2324" s="9">
        <f>IF(R2324&gt;0,Q2324/R2324,"")</f>
        <v>10.125812844866211</v>
      </c>
      <c r="V2324" s="10">
        <f>SUMIFS(fct_world_monthly!$J$2:$J$361,fct_world_monthly!$C$2:$C$361,C2324,fct_world_monthly!$F$2:$F$361,F2324)</f>
        <v>78539403</v>
      </c>
      <c r="W2324" s="11">
        <f>IF(V2324&gt;0,Q2324/V2324,"")</f>
        <v>3.1940387934957945E-2</v>
      </c>
      <c r="X2324" s="1" t="s">
        <v>232</v>
      </c>
      <c r="Y2324" s="1" t="s">
        <v>166</v>
      </c>
      <c r="Z2324" s="19">
        <f>IF(U2324="","",SUMIFS(Unit_Value_Review_QC!$K$10:$K$53,Unit_Value_Review_QC!$I$10:$I$53,"PARTNER|"&amp;F2324&amp;"|"&amp;I2324))</f>
        <v>10.235891461787936</v>
      </c>
      <c r="AA2324" s="20">
        <f>IFERROR(U2324/Z2324,"")</f>
        <v>0.98924582022653662</v>
      </c>
      <c r="AB2324" s="4" t="str">
        <f>IF(OR(N2324&lt;&gt;"REPORTED",U2324=""),"NOT_APPLICABLE",IF(OR(AA2324&lt;Unit_Value_Review_QC!$I$6,AA2324&gt;Unit_Value_Review_QC!$I$5),"REVIEW","WITHIN_BAND"))</f>
        <v>WITHIN_BAND</v>
      </c>
    </row>
    <row r="2325" spans="1:28">
      <c r="A2325" s="1" t="s">
        <v>2711</v>
      </c>
      <c r="B2325" s="6">
        <v>45231</v>
      </c>
      <c r="C2325" s="1">
        <v>202311</v>
      </c>
      <c r="D2325" s="1">
        <v>2023</v>
      </c>
      <c r="E2325" s="1">
        <v>11</v>
      </c>
      <c r="F2325" s="4" t="s">
        <v>256</v>
      </c>
      <c r="G2325" s="4" t="s">
        <v>258</v>
      </c>
      <c r="H2325" s="1">
        <v>664</v>
      </c>
      <c r="I2325" s="4" t="s">
        <v>307</v>
      </c>
      <c r="J2325" s="1" t="s">
        <v>308</v>
      </c>
      <c r="K2325" s="1" t="s">
        <v>383</v>
      </c>
      <c r="L2325" s="1">
        <v>3</v>
      </c>
      <c r="M2325" s="1">
        <v>1</v>
      </c>
      <c r="N2325" s="1" t="s">
        <v>384</v>
      </c>
      <c r="O2325" s="1" t="s">
        <v>385</v>
      </c>
      <c r="P2325" s="1">
        <v>0</v>
      </c>
      <c r="Q2325" s="8">
        <v>4917726</v>
      </c>
      <c r="R2325" s="8">
        <v>351223</v>
      </c>
      <c r="S2325" s="8">
        <v>2171490</v>
      </c>
      <c r="T2325" s="8" t="s">
        <v>386</v>
      </c>
      <c r="U2325" s="9">
        <f>IF(R2325&gt;0,Q2325/R2325,"")</f>
        <v>14.001719705144595</v>
      </c>
      <c r="V2325" s="10">
        <f>SUMIFS(fct_world_monthly!$J$2:$J$361,fct_world_monthly!$C$2:$C$361,C2325,fct_world_monthly!$F$2:$F$361,F2325)</f>
        <v>78539403</v>
      </c>
      <c r="W2325" s="11">
        <f>IF(V2325&gt;0,Q2325/V2325,"")</f>
        <v>6.2614761663008819E-2</v>
      </c>
      <c r="X2325" s="1" t="s">
        <v>232</v>
      </c>
      <c r="Y2325" s="1" t="s">
        <v>166</v>
      </c>
      <c r="Z2325" s="19">
        <f>IF(U2325="","",SUMIFS(Unit_Value_Review_QC!$K$10:$K$53,Unit_Value_Review_QC!$I$10:$I$53,"PARTNER|"&amp;F2325&amp;"|"&amp;I2325))</f>
        <v>13.594059812928137</v>
      </c>
      <c r="AA2325" s="20">
        <f>IFERROR(U2325/Z2325,"")</f>
        <v>1.0299880902266421</v>
      </c>
      <c r="AB2325" s="4" t="str">
        <f>IF(OR(N2325&lt;&gt;"REPORTED",U2325=""),"NOT_APPLICABLE",IF(OR(AA2325&lt;Unit_Value_Review_QC!$I$6,AA2325&gt;Unit_Value_Review_QC!$I$5),"REVIEW","WITHIN_BAND"))</f>
        <v>WITHIN_BAND</v>
      </c>
    </row>
    <row r="2326" spans="1:28">
      <c r="A2326" s="1" t="s">
        <v>2712</v>
      </c>
      <c r="B2326" s="6">
        <v>45231</v>
      </c>
      <c r="C2326" s="1">
        <v>202311</v>
      </c>
      <c r="D2326" s="1">
        <v>2023</v>
      </c>
      <c r="E2326" s="1">
        <v>11</v>
      </c>
      <c r="F2326" s="4" t="s">
        <v>256</v>
      </c>
      <c r="G2326" s="4" t="s">
        <v>258</v>
      </c>
      <c r="H2326" s="1">
        <v>666</v>
      </c>
      <c r="I2326" s="4" t="s">
        <v>310</v>
      </c>
      <c r="J2326" s="1" t="s">
        <v>311</v>
      </c>
      <c r="K2326" s="1" t="s">
        <v>383</v>
      </c>
      <c r="L2326" s="1">
        <v>3</v>
      </c>
      <c r="M2326" s="1">
        <v>1</v>
      </c>
      <c r="N2326" s="1" t="s">
        <v>384</v>
      </c>
      <c r="O2326" s="1" t="s">
        <v>385</v>
      </c>
      <c r="P2326" s="1">
        <v>0</v>
      </c>
      <c r="Q2326" s="8">
        <v>23453189</v>
      </c>
      <c r="R2326" s="8">
        <v>2134383</v>
      </c>
      <c r="S2326" s="8">
        <v>13004151</v>
      </c>
      <c r="T2326" s="8" t="s">
        <v>386</v>
      </c>
      <c r="U2326" s="9">
        <f>IF(R2326&gt;0,Q2326/R2326,"")</f>
        <v>10.988275768688188</v>
      </c>
      <c r="V2326" s="10">
        <f>SUMIFS(fct_world_monthly!$J$2:$J$361,fct_world_monthly!$C$2:$C$361,C2326,fct_world_monthly!$F$2:$F$361,F2326)</f>
        <v>78539403</v>
      </c>
      <c r="W2326" s="11">
        <f>IF(V2326&gt;0,Q2326/V2326,"")</f>
        <v>0.29861684841174563</v>
      </c>
      <c r="X2326" s="1" t="s">
        <v>232</v>
      </c>
      <c r="Y2326" s="1" t="s">
        <v>166</v>
      </c>
      <c r="Z2326" s="19">
        <f>IF(U2326="","",SUMIFS(Unit_Value_Review_QC!$K$10:$K$53,Unit_Value_Review_QC!$I$10:$I$53,"PARTNER|"&amp;F2326&amp;"|"&amp;I2326))</f>
        <v>10.323147527272614</v>
      </c>
      <c r="AA2326" s="20">
        <f>IFERROR(U2326/Z2326,"")</f>
        <v>1.0644307600621206</v>
      </c>
      <c r="AB2326" s="4" t="str">
        <f>IF(OR(N2326&lt;&gt;"REPORTED",U2326=""),"NOT_APPLICABLE",IF(OR(AA2326&lt;Unit_Value_Review_QC!$I$6,AA2326&gt;Unit_Value_Review_QC!$I$5),"REVIEW","WITHIN_BAND"))</f>
        <v>WITHIN_BAND</v>
      </c>
    </row>
    <row r="2327" spans="1:28">
      <c r="A2327" s="1" t="s">
        <v>2713</v>
      </c>
      <c r="B2327" s="6">
        <v>45231</v>
      </c>
      <c r="C2327" s="1">
        <v>202311</v>
      </c>
      <c r="D2327" s="1">
        <v>2023</v>
      </c>
      <c r="E2327" s="1">
        <v>11</v>
      </c>
      <c r="F2327" s="4" t="s">
        <v>256</v>
      </c>
      <c r="G2327" s="4" t="s">
        <v>258</v>
      </c>
      <c r="H2327" s="1">
        <v>669</v>
      </c>
      <c r="I2327" s="4" t="s">
        <v>313</v>
      </c>
      <c r="J2327" s="1" t="s">
        <v>314</v>
      </c>
      <c r="K2327" s="1" t="s">
        <v>383</v>
      </c>
      <c r="L2327" s="1">
        <v>3</v>
      </c>
      <c r="M2327" s="1">
        <v>1</v>
      </c>
      <c r="N2327" s="1" t="s">
        <v>384</v>
      </c>
      <c r="O2327" s="1" t="s">
        <v>385</v>
      </c>
      <c r="P2327" s="1">
        <v>0</v>
      </c>
      <c r="Q2327" s="8">
        <v>1715133</v>
      </c>
      <c r="R2327" s="8">
        <v>132108</v>
      </c>
      <c r="S2327" s="8">
        <v>726111</v>
      </c>
      <c r="T2327" s="8" t="s">
        <v>386</v>
      </c>
      <c r="U2327" s="9">
        <f>IF(R2327&gt;0,Q2327/R2327,"")</f>
        <v>12.982809519484059</v>
      </c>
      <c r="V2327" s="10">
        <f>SUMIFS(fct_world_monthly!$J$2:$J$361,fct_world_monthly!$C$2:$C$361,C2327,fct_world_monthly!$F$2:$F$361,F2327)</f>
        <v>78539403</v>
      </c>
      <c r="W2327" s="11">
        <f>IF(V2327&gt;0,Q2327/V2327,"")</f>
        <v>2.1837866529237561E-2</v>
      </c>
      <c r="X2327" s="1" t="s">
        <v>232</v>
      </c>
      <c r="Y2327" s="1" t="s">
        <v>166</v>
      </c>
      <c r="Z2327" s="19">
        <f>IF(U2327="","",SUMIFS(Unit_Value_Review_QC!$K$10:$K$53,Unit_Value_Review_QC!$I$10:$I$53,"PARTNER|"&amp;F2327&amp;"|"&amp;I2327))</f>
        <v>13.552232139720488</v>
      </c>
      <c r="AA2327" s="20">
        <f>IFERROR(U2327/Z2327,"")</f>
        <v>0.95798311197994479</v>
      </c>
      <c r="AB2327" s="4" t="str">
        <f>IF(OR(N2327&lt;&gt;"REPORTED",U2327=""),"NOT_APPLICABLE",IF(OR(AA2327&lt;Unit_Value_Review_QC!$I$6,AA2327&gt;Unit_Value_Review_QC!$I$5),"REVIEW","WITHIN_BAND"))</f>
        <v>WITHIN_BAND</v>
      </c>
    </row>
    <row r="2328" spans="1:28">
      <c r="A2328" s="1" t="s">
        <v>2714</v>
      </c>
      <c r="B2328" s="6">
        <v>45231</v>
      </c>
      <c r="C2328" s="1">
        <v>202311</v>
      </c>
      <c r="D2328" s="1">
        <v>2023</v>
      </c>
      <c r="E2328" s="1">
        <v>11</v>
      </c>
      <c r="F2328" s="4" t="s">
        <v>256</v>
      </c>
      <c r="G2328" s="4" t="s">
        <v>258</v>
      </c>
      <c r="H2328" s="1">
        <v>676</v>
      </c>
      <c r="I2328" s="4" t="s">
        <v>316</v>
      </c>
      <c r="J2328" s="1" t="s">
        <v>317</v>
      </c>
      <c r="K2328" s="1" t="s">
        <v>383</v>
      </c>
      <c r="L2328" s="1">
        <v>3</v>
      </c>
      <c r="M2328" s="1">
        <v>1</v>
      </c>
      <c r="N2328" s="1" t="s">
        <v>384</v>
      </c>
      <c r="O2328" s="1" t="s">
        <v>385</v>
      </c>
      <c r="P2328" s="1">
        <v>0</v>
      </c>
      <c r="Q2328" s="8">
        <v>7706</v>
      </c>
      <c r="R2328" s="8">
        <v>673</v>
      </c>
      <c r="S2328" s="8">
        <v>1422</v>
      </c>
      <c r="T2328" s="8" t="s">
        <v>386</v>
      </c>
      <c r="U2328" s="9">
        <f>IF(R2328&gt;0,Q2328/R2328,"")</f>
        <v>11.450222882615156</v>
      </c>
      <c r="V2328" s="10">
        <f>SUMIFS(fct_world_monthly!$J$2:$J$361,fct_world_monthly!$C$2:$C$361,C2328,fct_world_monthly!$F$2:$F$361,F2328)</f>
        <v>78539403</v>
      </c>
      <c r="W2328" s="11">
        <f>IF(V2328&gt;0,Q2328/V2328,"")</f>
        <v>9.8116355684547279E-5</v>
      </c>
      <c r="X2328" s="1" t="s">
        <v>232</v>
      </c>
      <c r="Y2328" s="1" t="s">
        <v>166</v>
      </c>
      <c r="Z2328" s="19">
        <f>IF(U2328="","",SUMIFS(Unit_Value_Review_QC!$K$10:$K$53,Unit_Value_Review_QC!$I$10:$I$53,"PARTNER|"&amp;F2328&amp;"|"&amp;I2328))</f>
        <v>16.294942108470444</v>
      </c>
      <c r="AA2328" s="20">
        <f>IFERROR(U2328/Z2328,"")</f>
        <v>0.70268570495031679</v>
      </c>
      <c r="AB2328" s="4" t="str">
        <f>IF(OR(N2328&lt;&gt;"REPORTED",U2328=""),"NOT_APPLICABLE",IF(OR(AA2328&lt;Unit_Value_Review_QC!$I$6,AA2328&gt;Unit_Value_Review_QC!$I$5),"REVIEW","WITHIN_BAND"))</f>
        <v>WITHIN_BAND</v>
      </c>
    </row>
    <row r="2329" spans="1:28">
      <c r="A2329" s="1" t="s">
        <v>2715</v>
      </c>
      <c r="B2329" s="6">
        <v>45231</v>
      </c>
      <c r="C2329" s="1">
        <v>202311</v>
      </c>
      <c r="D2329" s="1">
        <v>2023</v>
      </c>
      <c r="E2329" s="1">
        <v>11</v>
      </c>
      <c r="F2329" s="4" t="s">
        <v>256</v>
      </c>
      <c r="G2329" s="4" t="s">
        <v>258</v>
      </c>
      <c r="H2329" s="1">
        <v>690</v>
      </c>
      <c r="I2329" s="4" t="s">
        <v>319</v>
      </c>
      <c r="J2329" s="1" t="s">
        <v>320</v>
      </c>
      <c r="K2329" s="1" t="s">
        <v>383</v>
      </c>
      <c r="L2329" s="1">
        <v>3</v>
      </c>
      <c r="M2329" s="1">
        <v>1</v>
      </c>
      <c r="N2329" s="1" t="s">
        <v>384</v>
      </c>
      <c r="O2329" s="1" t="s">
        <v>385</v>
      </c>
      <c r="P2329" s="1">
        <v>0</v>
      </c>
      <c r="Q2329" s="8">
        <v>1315254</v>
      </c>
      <c r="R2329" s="8">
        <v>79446</v>
      </c>
      <c r="S2329" s="8">
        <v>353243</v>
      </c>
      <c r="T2329" s="8" t="s">
        <v>386</v>
      </c>
      <c r="U2329" s="9">
        <f>IF(R2329&gt;0,Q2329/R2329,"")</f>
        <v>16.555320595121213</v>
      </c>
      <c r="V2329" s="10">
        <f>SUMIFS(fct_world_monthly!$J$2:$J$361,fct_world_monthly!$C$2:$C$361,C2329,fct_world_monthly!$F$2:$F$361,F2329)</f>
        <v>78539403</v>
      </c>
      <c r="W2329" s="11">
        <f>IF(V2329&gt;0,Q2329/V2329,"")</f>
        <v>1.6746422174866799E-2</v>
      </c>
      <c r="X2329" s="1" t="s">
        <v>232</v>
      </c>
      <c r="Y2329" s="1" t="s">
        <v>166</v>
      </c>
      <c r="Z2329" s="19">
        <f>IF(U2329="","",SUMIFS(Unit_Value_Review_QC!$K$10:$K$53,Unit_Value_Review_QC!$I$10:$I$53,"PARTNER|"&amp;F2329&amp;"|"&amp;I2329))</f>
        <v>21.029827109089425</v>
      </c>
      <c r="AA2329" s="20">
        <f>IFERROR(U2329/Z2329,"")</f>
        <v>0.78723046600633917</v>
      </c>
      <c r="AB2329" s="4" t="str">
        <f>IF(OR(N2329&lt;&gt;"REPORTED",U2329=""),"NOT_APPLICABLE",IF(OR(AA2329&lt;Unit_Value_Review_QC!$I$6,AA2329&gt;Unit_Value_Review_QC!$I$5),"REVIEW","WITHIN_BAND"))</f>
        <v>WITHIN_BAND</v>
      </c>
    </row>
    <row r="2330" spans="1:28">
      <c r="A2330" s="1" t="s">
        <v>2716</v>
      </c>
      <c r="B2330" s="6">
        <v>45231</v>
      </c>
      <c r="C2330" s="1">
        <v>202311</v>
      </c>
      <c r="D2330" s="1">
        <v>2023</v>
      </c>
      <c r="E2330" s="1">
        <v>11</v>
      </c>
      <c r="F2330" s="4" t="s">
        <v>256</v>
      </c>
      <c r="G2330" s="4" t="s">
        <v>258</v>
      </c>
      <c r="H2330" s="1">
        <v>696</v>
      </c>
      <c r="I2330" s="4" t="s">
        <v>322</v>
      </c>
      <c r="J2330" s="1" t="s">
        <v>323</v>
      </c>
      <c r="K2330" s="1" t="s">
        <v>383</v>
      </c>
      <c r="L2330" s="1">
        <v>3</v>
      </c>
      <c r="M2330" s="1">
        <v>1</v>
      </c>
      <c r="N2330" s="1" t="s">
        <v>384</v>
      </c>
      <c r="O2330" s="1" t="s">
        <v>385</v>
      </c>
      <c r="P2330" s="1">
        <v>0</v>
      </c>
      <c r="Q2330" s="8">
        <v>813360</v>
      </c>
      <c r="R2330" s="8">
        <v>54635</v>
      </c>
      <c r="S2330" s="8">
        <v>269668</v>
      </c>
      <c r="T2330" s="8" t="s">
        <v>386</v>
      </c>
      <c r="U2330" s="9">
        <f>IF(R2330&gt;0,Q2330/R2330,"")</f>
        <v>14.887160245264026</v>
      </c>
      <c r="V2330" s="10">
        <f>SUMIFS(fct_world_monthly!$J$2:$J$361,fct_world_monthly!$C$2:$C$361,C2330,fct_world_monthly!$F$2:$F$361,F2330)</f>
        <v>78539403</v>
      </c>
      <c r="W2330" s="11">
        <f>IF(V2330&gt;0,Q2330/V2330,"")</f>
        <v>1.0356075663065583E-2</v>
      </c>
      <c r="X2330" s="1" t="s">
        <v>232</v>
      </c>
      <c r="Y2330" s="1" t="s">
        <v>166</v>
      </c>
      <c r="Z2330" s="19">
        <f>IF(U2330="","",SUMIFS(Unit_Value_Review_QC!$K$10:$K$53,Unit_Value_Review_QC!$I$10:$I$53,"PARTNER|"&amp;F2330&amp;"|"&amp;I2330))</f>
        <v>18.09118149032647</v>
      </c>
      <c r="AA2330" s="20">
        <f>IFERROR(U2330/Z2330,"")</f>
        <v>0.82289596471210769</v>
      </c>
      <c r="AB2330" s="4" t="str">
        <f>IF(OR(N2330&lt;&gt;"REPORTED",U2330=""),"NOT_APPLICABLE",IF(OR(AA2330&lt;Unit_Value_Review_QC!$I$6,AA2330&gt;Unit_Value_Review_QC!$I$5),"REVIEW","WITHIN_BAND"))</f>
        <v>WITHIN_BAND</v>
      </c>
    </row>
    <row r="2331" spans="1:28">
      <c r="A2331" s="1" t="s">
        <v>2717</v>
      </c>
      <c r="B2331" s="6">
        <v>45231</v>
      </c>
      <c r="C2331" s="1">
        <v>202311</v>
      </c>
      <c r="D2331" s="1">
        <v>2023</v>
      </c>
      <c r="E2331" s="1">
        <v>11</v>
      </c>
      <c r="F2331" s="4" t="s">
        <v>256</v>
      </c>
      <c r="G2331" s="4" t="s">
        <v>258</v>
      </c>
      <c r="H2331" s="1">
        <v>720</v>
      </c>
      <c r="I2331" s="4" t="s">
        <v>325</v>
      </c>
      <c r="J2331" s="1" t="s">
        <v>326</v>
      </c>
      <c r="K2331" s="1" t="s">
        <v>383</v>
      </c>
      <c r="L2331" s="1">
        <v>3</v>
      </c>
      <c r="M2331" s="1">
        <v>1</v>
      </c>
      <c r="N2331" s="1" t="s">
        <v>384</v>
      </c>
      <c r="O2331" s="1" t="s">
        <v>385</v>
      </c>
      <c r="P2331" s="1">
        <v>0</v>
      </c>
      <c r="Q2331" s="8">
        <v>4261921</v>
      </c>
      <c r="R2331" s="8">
        <v>185622</v>
      </c>
      <c r="S2331" s="8">
        <v>866333</v>
      </c>
      <c r="T2331" s="8" t="s">
        <v>386</v>
      </c>
      <c r="U2331" s="9">
        <f>IF(R2331&gt;0,Q2331/R2331,"")</f>
        <v>22.960214845223089</v>
      </c>
      <c r="V2331" s="10">
        <f>SUMIFS(fct_world_monthly!$J$2:$J$361,fct_world_monthly!$C$2:$C$361,C2331,fct_world_monthly!$F$2:$F$361,F2331)</f>
        <v>78539403</v>
      </c>
      <c r="W2331" s="11">
        <f>IF(V2331&gt;0,Q2331/V2331,"")</f>
        <v>5.4264749122169928E-2</v>
      </c>
      <c r="X2331" s="1" t="s">
        <v>232</v>
      </c>
      <c r="Y2331" s="1" t="s">
        <v>166</v>
      </c>
      <c r="Z2331" s="19">
        <f>IF(U2331="","",SUMIFS(Unit_Value_Review_QC!$K$10:$K$53,Unit_Value_Review_QC!$I$10:$I$53,"PARTNER|"&amp;F2331&amp;"|"&amp;I2331))</f>
        <v>18.213915185849537</v>
      </c>
      <c r="AA2331" s="20">
        <f>IFERROR(U2331/Z2331,"")</f>
        <v>1.260586458811501</v>
      </c>
      <c r="AB2331" s="4" t="str">
        <f>IF(OR(N2331&lt;&gt;"REPORTED",U2331=""),"NOT_APPLICABLE",IF(OR(AA2331&lt;Unit_Value_Review_QC!$I$6,AA2331&gt;Unit_Value_Review_QC!$I$5),"REVIEW","WITHIN_BAND"))</f>
        <v>WITHIN_BAND</v>
      </c>
    </row>
    <row r="2332" spans="1:28">
      <c r="A2332" s="1" t="s">
        <v>2718</v>
      </c>
      <c r="B2332" s="6">
        <v>45231</v>
      </c>
      <c r="C2332" s="1">
        <v>202311</v>
      </c>
      <c r="D2332" s="1">
        <v>2023</v>
      </c>
      <c r="E2332" s="1">
        <v>11</v>
      </c>
      <c r="F2332" s="4" t="s">
        <v>265</v>
      </c>
      <c r="G2332" s="4" t="s">
        <v>266</v>
      </c>
      <c r="H2332" s="1">
        <v>52</v>
      </c>
      <c r="I2332" s="4" t="s">
        <v>296</v>
      </c>
      <c r="J2332" s="1" t="s">
        <v>297</v>
      </c>
      <c r="K2332" s="1" t="s">
        <v>383</v>
      </c>
      <c r="L2332" s="1">
        <v>3</v>
      </c>
      <c r="M2332" s="1">
        <v>1</v>
      </c>
      <c r="N2332" s="1" t="s">
        <v>384</v>
      </c>
      <c r="O2332" s="1" t="s">
        <v>385</v>
      </c>
      <c r="P2332" s="1">
        <v>0</v>
      </c>
      <c r="Q2332" s="8">
        <v>6685061</v>
      </c>
      <c r="R2332" s="8">
        <v>316692</v>
      </c>
      <c r="S2332" s="8">
        <v>850371</v>
      </c>
      <c r="T2332" s="8" t="s">
        <v>386</v>
      </c>
      <c r="U2332" s="9">
        <f>IF(R2332&gt;0,Q2332/R2332,"")</f>
        <v>21.109030224950423</v>
      </c>
      <c r="V2332" s="10">
        <f>SUMIFS(fct_world_monthly!$J$2:$J$361,fct_world_monthly!$C$2:$C$361,C2332,fct_world_monthly!$F$2:$F$361,F2332)</f>
        <v>81750163</v>
      </c>
      <c r="W2332" s="11">
        <f>IF(V2332&gt;0,Q2332/V2332,"")</f>
        <v>8.1774283434762077E-2</v>
      </c>
      <c r="X2332" s="1" t="s">
        <v>232</v>
      </c>
      <c r="Y2332" s="1" t="s">
        <v>166</v>
      </c>
      <c r="Z2332" s="19">
        <f>IF(U2332="","",SUMIFS(Unit_Value_Review_QC!$K$10:$K$53,Unit_Value_Review_QC!$I$10:$I$53,"PARTNER|"&amp;F2332&amp;"|"&amp;I2332))</f>
        <v>19.213268245879746</v>
      </c>
      <c r="AA2332" s="20">
        <f>IFERROR(U2332/Z2332,"")</f>
        <v>1.0986694171345481</v>
      </c>
      <c r="AB2332" s="4" t="str">
        <f>IF(OR(N2332&lt;&gt;"REPORTED",U2332=""),"NOT_APPLICABLE",IF(OR(AA2332&lt;Unit_Value_Review_QC!$I$6,AA2332&gt;Unit_Value_Review_QC!$I$5),"REVIEW","WITHIN_BAND"))</f>
        <v>WITHIN_BAND</v>
      </c>
    </row>
    <row r="2333" spans="1:28">
      <c r="A2333" s="1" t="s">
        <v>2719</v>
      </c>
      <c r="B2333" s="6">
        <v>45231</v>
      </c>
      <c r="C2333" s="1">
        <v>202311</v>
      </c>
      <c r="D2333" s="1">
        <v>2023</v>
      </c>
      <c r="E2333" s="1">
        <v>11</v>
      </c>
      <c r="F2333" s="4" t="s">
        <v>265</v>
      </c>
      <c r="G2333" s="4" t="s">
        <v>266</v>
      </c>
      <c r="H2333" s="1">
        <v>204</v>
      </c>
      <c r="I2333" s="4" t="s">
        <v>301</v>
      </c>
      <c r="J2333" s="1" t="s">
        <v>302</v>
      </c>
      <c r="K2333" s="1" t="s">
        <v>383</v>
      </c>
      <c r="L2333" s="1">
        <v>3</v>
      </c>
      <c r="M2333" s="1">
        <v>1</v>
      </c>
      <c r="N2333" s="1" t="s">
        <v>384</v>
      </c>
      <c r="O2333" s="1" t="s">
        <v>385</v>
      </c>
      <c r="P2333" s="1">
        <v>0</v>
      </c>
      <c r="Q2333" s="8">
        <v>125441</v>
      </c>
      <c r="R2333" s="8">
        <v>4790</v>
      </c>
      <c r="S2333" s="8">
        <v>14517</v>
      </c>
      <c r="T2333" s="8" t="s">
        <v>386</v>
      </c>
      <c r="U2333" s="9">
        <f>IF(R2333&gt;0,Q2333/R2333,"")</f>
        <v>26.188100208768269</v>
      </c>
      <c r="V2333" s="10">
        <f>SUMIFS(fct_world_monthly!$J$2:$J$361,fct_world_monthly!$C$2:$C$361,C2333,fct_world_monthly!$F$2:$F$361,F2333)</f>
        <v>81750163</v>
      </c>
      <c r="W2333" s="11">
        <f>IF(V2333&gt;0,Q2333/V2333,"")</f>
        <v>1.5344434236785559E-3</v>
      </c>
      <c r="X2333" s="1" t="s">
        <v>232</v>
      </c>
      <c r="Y2333" s="1" t="s">
        <v>166</v>
      </c>
      <c r="Z2333" s="19">
        <f>IF(U2333="","",SUMIFS(Unit_Value_Review_QC!$K$10:$K$53,Unit_Value_Review_QC!$I$10:$I$53,"PARTNER|"&amp;F2333&amp;"|"&amp;I2333))</f>
        <v>16.024818561257973</v>
      </c>
      <c r="AA2333" s="20">
        <f>IFERROR(U2333/Z2333,"")</f>
        <v>1.6342213241703289</v>
      </c>
      <c r="AB2333" s="4" t="str">
        <f>IF(OR(N2333&lt;&gt;"REPORTED",U2333=""),"NOT_APPLICABLE",IF(OR(AA2333&lt;Unit_Value_Review_QC!$I$6,AA2333&gt;Unit_Value_Review_QC!$I$5),"REVIEW","WITHIN_BAND"))</f>
        <v>WITHIN_BAND</v>
      </c>
    </row>
    <row r="2334" spans="1:28">
      <c r="A2334" s="1" t="s">
        <v>2720</v>
      </c>
      <c r="B2334" s="6">
        <v>45231</v>
      </c>
      <c r="C2334" s="1">
        <v>202311</v>
      </c>
      <c r="D2334" s="1">
        <v>2023</v>
      </c>
      <c r="E2334" s="1">
        <v>11</v>
      </c>
      <c r="F2334" s="4" t="s">
        <v>265</v>
      </c>
      <c r="G2334" s="4" t="s">
        <v>266</v>
      </c>
      <c r="H2334" s="1">
        <v>662</v>
      </c>
      <c r="I2334" s="4" t="s">
        <v>304</v>
      </c>
      <c r="J2334" s="1" t="s">
        <v>305</v>
      </c>
      <c r="K2334" s="1" t="s">
        <v>383</v>
      </c>
      <c r="L2334" s="1">
        <v>3</v>
      </c>
      <c r="M2334" s="1">
        <v>1</v>
      </c>
      <c r="N2334" s="1" t="s">
        <v>384</v>
      </c>
      <c r="O2334" s="1" t="s">
        <v>385</v>
      </c>
      <c r="P2334" s="1">
        <v>0</v>
      </c>
      <c r="Q2334" s="8">
        <v>1437030</v>
      </c>
      <c r="R2334" s="8">
        <v>144470</v>
      </c>
      <c r="S2334" s="8">
        <v>260874</v>
      </c>
      <c r="T2334" s="8" t="s">
        <v>386</v>
      </c>
      <c r="U2334" s="9">
        <f>IF(R2334&gt;0,Q2334/R2334,"")</f>
        <v>9.9469093929535539</v>
      </c>
      <c r="V2334" s="10">
        <f>SUMIFS(fct_world_monthly!$J$2:$J$361,fct_world_monthly!$C$2:$C$361,C2334,fct_world_monthly!$F$2:$F$361,F2334)</f>
        <v>81750163</v>
      </c>
      <c r="W2334" s="11">
        <f>IF(V2334&gt;0,Q2334/V2334,"")</f>
        <v>1.7578313574738682E-2</v>
      </c>
      <c r="X2334" s="1" t="s">
        <v>232</v>
      </c>
      <c r="Y2334" s="1" t="s">
        <v>166</v>
      </c>
      <c r="Z2334" s="19">
        <f>IF(U2334="","",SUMIFS(Unit_Value_Review_QC!$K$10:$K$53,Unit_Value_Review_QC!$I$10:$I$53,"PARTNER|"&amp;F2334&amp;"|"&amp;I2334))</f>
        <v>13.24068828999865</v>
      </c>
      <c r="AA2334" s="20">
        <f>IFERROR(U2334/Z2334,"")</f>
        <v>0.75123809088285454</v>
      </c>
      <c r="AB2334" s="4" t="str">
        <f>IF(OR(N2334&lt;&gt;"REPORTED",U2334=""),"NOT_APPLICABLE",IF(OR(AA2334&lt;Unit_Value_Review_QC!$I$6,AA2334&gt;Unit_Value_Review_QC!$I$5),"REVIEW","WITHIN_BAND"))</f>
        <v>WITHIN_BAND</v>
      </c>
    </row>
    <row r="2335" spans="1:28">
      <c r="A2335" s="1" t="s">
        <v>2721</v>
      </c>
      <c r="B2335" s="6">
        <v>45231</v>
      </c>
      <c r="C2335" s="1">
        <v>202311</v>
      </c>
      <c r="D2335" s="1">
        <v>2023</v>
      </c>
      <c r="E2335" s="1">
        <v>11</v>
      </c>
      <c r="F2335" s="4" t="s">
        <v>265</v>
      </c>
      <c r="G2335" s="4" t="s">
        <v>266</v>
      </c>
      <c r="H2335" s="1">
        <v>664</v>
      </c>
      <c r="I2335" s="4" t="s">
        <v>307</v>
      </c>
      <c r="J2335" s="1" t="s">
        <v>308</v>
      </c>
      <c r="K2335" s="1" t="s">
        <v>383</v>
      </c>
      <c r="L2335" s="1">
        <v>3</v>
      </c>
      <c r="M2335" s="1">
        <v>1</v>
      </c>
      <c r="N2335" s="1" t="s">
        <v>384</v>
      </c>
      <c r="O2335" s="1" t="s">
        <v>385</v>
      </c>
      <c r="P2335" s="1">
        <v>0</v>
      </c>
      <c r="Q2335" s="8">
        <v>420218</v>
      </c>
      <c r="R2335" s="8">
        <v>30869</v>
      </c>
      <c r="S2335" s="8">
        <v>94079</v>
      </c>
      <c r="T2335" s="8" t="s">
        <v>386</v>
      </c>
      <c r="U2335" s="9">
        <f>IF(R2335&gt;0,Q2335/R2335,"")</f>
        <v>13.612945025753993</v>
      </c>
      <c r="V2335" s="10">
        <f>SUMIFS(fct_world_monthly!$J$2:$J$361,fct_world_monthly!$C$2:$C$361,C2335,fct_world_monthly!$F$2:$F$361,F2335)</f>
        <v>81750163</v>
      </c>
      <c r="W2335" s="11">
        <f>IF(V2335&gt;0,Q2335/V2335,"")</f>
        <v>5.1402710964625229E-3</v>
      </c>
      <c r="X2335" s="1" t="s">
        <v>232</v>
      </c>
      <c r="Y2335" s="1" t="s">
        <v>166</v>
      </c>
      <c r="Z2335" s="19">
        <f>IF(U2335="","",SUMIFS(Unit_Value_Review_QC!$K$10:$K$53,Unit_Value_Review_QC!$I$10:$I$53,"PARTNER|"&amp;F2335&amp;"|"&amp;I2335))</f>
        <v>13.033767004833301</v>
      </c>
      <c r="AA2335" s="20">
        <f>IFERROR(U2335/Z2335,"")</f>
        <v>1.0444367327347432</v>
      </c>
      <c r="AB2335" s="4" t="str">
        <f>IF(OR(N2335&lt;&gt;"REPORTED",U2335=""),"NOT_APPLICABLE",IF(OR(AA2335&lt;Unit_Value_Review_QC!$I$6,AA2335&gt;Unit_Value_Review_QC!$I$5),"REVIEW","WITHIN_BAND"))</f>
        <v>WITHIN_BAND</v>
      </c>
    </row>
    <row r="2336" spans="1:28">
      <c r="A2336" s="1" t="s">
        <v>2722</v>
      </c>
      <c r="B2336" s="6">
        <v>45231</v>
      </c>
      <c r="C2336" s="1">
        <v>202311</v>
      </c>
      <c r="D2336" s="1">
        <v>2023</v>
      </c>
      <c r="E2336" s="1">
        <v>11</v>
      </c>
      <c r="F2336" s="4" t="s">
        <v>265</v>
      </c>
      <c r="G2336" s="4" t="s">
        <v>266</v>
      </c>
      <c r="H2336" s="1">
        <v>666</v>
      </c>
      <c r="I2336" s="4" t="s">
        <v>310</v>
      </c>
      <c r="J2336" s="1" t="s">
        <v>311</v>
      </c>
      <c r="K2336" s="1" t="s">
        <v>383</v>
      </c>
      <c r="L2336" s="1">
        <v>3</v>
      </c>
      <c r="M2336" s="1">
        <v>1</v>
      </c>
      <c r="N2336" s="1" t="s">
        <v>384</v>
      </c>
      <c r="O2336" s="1" t="s">
        <v>385</v>
      </c>
      <c r="P2336" s="1">
        <v>0</v>
      </c>
      <c r="Q2336" s="8">
        <v>21809691</v>
      </c>
      <c r="R2336" s="8">
        <v>1836530</v>
      </c>
      <c r="S2336" s="8">
        <v>4619704</v>
      </c>
      <c r="T2336" s="8" t="s">
        <v>386</v>
      </c>
      <c r="U2336" s="9">
        <f>IF(R2336&gt;0,Q2336/R2336,"")</f>
        <v>11.875488557224767</v>
      </c>
      <c r="V2336" s="10">
        <f>SUMIFS(fct_world_monthly!$J$2:$J$361,fct_world_monthly!$C$2:$C$361,C2336,fct_world_monthly!$F$2:$F$361,F2336)</f>
        <v>81750163</v>
      </c>
      <c r="W2336" s="11">
        <f>IF(V2336&gt;0,Q2336/V2336,"")</f>
        <v>0.26678467907152675</v>
      </c>
      <c r="X2336" s="1" t="s">
        <v>232</v>
      </c>
      <c r="Y2336" s="1" t="s">
        <v>166</v>
      </c>
      <c r="Z2336" s="19">
        <f>IF(U2336="","",SUMIFS(Unit_Value_Review_QC!$K$10:$K$53,Unit_Value_Review_QC!$I$10:$I$53,"PARTNER|"&amp;F2336&amp;"|"&amp;I2336))</f>
        <v>12.503788450831344</v>
      </c>
      <c r="AA2336" s="20">
        <f>IFERROR(U2336/Z2336,"")</f>
        <v>0.94975123770869596</v>
      </c>
      <c r="AB2336" s="4" t="str">
        <f>IF(OR(N2336&lt;&gt;"REPORTED",U2336=""),"NOT_APPLICABLE",IF(OR(AA2336&lt;Unit_Value_Review_QC!$I$6,AA2336&gt;Unit_Value_Review_QC!$I$5),"REVIEW","WITHIN_BAND"))</f>
        <v>WITHIN_BAND</v>
      </c>
    </row>
    <row r="2337" spans="1:28">
      <c r="A2337" s="1" t="s">
        <v>2723</v>
      </c>
      <c r="B2337" s="6">
        <v>45231</v>
      </c>
      <c r="C2337" s="1">
        <v>202311</v>
      </c>
      <c r="D2337" s="1">
        <v>2023</v>
      </c>
      <c r="E2337" s="1">
        <v>11</v>
      </c>
      <c r="F2337" s="4" t="s">
        <v>265</v>
      </c>
      <c r="G2337" s="4" t="s">
        <v>266</v>
      </c>
      <c r="H2337" s="1">
        <v>669</v>
      </c>
      <c r="I2337" s="4" t="s">
        <v>313</v>
      </c>
      <c r="J2337" s="1" t="s">
        <v>314</v>
      </c>
      <c r="K2337" s="1" t="s">
        <v>383</v>
      </c>
      <c r="L2337" s="1">
        <v>3</v>
      </c>
      <c r="M2337" s="1">
        <v>1</v>
      </c>
      <c r="N2337" s="1" t="s">
        <v>384</v>
      </c>
      <c r="O2337" s="1" t="s">
        <v>385</v>
      </c>
      <c r="P2337" s="1">
        <v>0</v>
      </c>
      <c r="Q2337" s="8">
        <v>194783</v>
      </c>
      <c r="R2337" s="8">
        <v>12249</v>
      </c>
      <c r="S2337" s="8">
        <v>33620</v>
      </c>
      <c r="T2337" s="8" t="s">
        <v>386</v>
      </c>
      <c r="U2337" s="9">
        <f>IF(R2337&gt;0,Q2337/R2337,"")</f>
        <v>15.901951179688139</v>
      </c>
      <c r="V2337" s="10">
        <f>SUMIFS(fct_world_monthly!$J$2:$J$361,fct_world_monthly!$C$2:$C$361,C2337,fct_world_monthly!$F$2:$F$361,F2337)</f>
        <v>81750163</v>
      </c>
      <c r="W2337" s="11">
        <f>IF(V2337&gt;0,Q2337/V2337,"")</f>
        <v>2.3826619159156904E-3</v>
      </c>
      <c r="X2337" s="1" t="s">
        <v>232</v>
      </c>
      <c r="Y2337" s="1" t="s">
        <v>166</v>
      </c>
      <c r="Z2337" s="19">
        <f>IF(U2337="","",SUMIFS(Unit_Value_Review_QC!$K$10:$K$53,Unit_Value_Review_QC!$I$10:$I$53,"PARTNER|"&amp;F2337&amp;"|"&amp;I2337))</f>
        <v>16.58404384448577</v>
      </c>
      <c r="AA2337" s="20">
        <f>IFERROR(U2337/Z2337,"")</f>
        <v>0.95887054621937529</v>
      </c>
      <c r="AB2337" s="4" t="str">
        <f>IF(OR(N2337&lt;&gt;"REPORTED",U2337=""),"NOT_APPLICABLE",IF(OR(AA2337&lt;Unit_Value_Review_QC!$I$6,AA2337&gt;Unit_Value_Review_QC!$I$5),"REVIEW","WITHIN_BAND"))</f>
        <v>WITHIN_BAND</v>
      </c>
    </row>
    <row r="2338" spans="1:28">
      <c r="A2338" s="1" t="s">
        <v>2724</v>
      </c>
      <c r="B2338" s="6">
        <v>45231</v>
      </c>
      <c r="C2338" s="1">
        <v>202311</v>
      </c>
      <c r="D2338" s="1">
        <v>2023</v>
      </c>
      <c r="E2338" s="1">
        <v>11</v>
      </c>
      <c r="F2338" s="4" t="s">
        <v>265</v>
      </c>
      <c r="G2338" s="4" t="s">
        <v>266</v>
      </c>
      <c r="H2338" s="1">
        <v>676</v>
      </c>
      <c r="I2338" s="4" t="s">
        <v>316</v>
      </c>
      <c r="J2338" s="1" t="s">
        <v>317</v>
      </c>
      <c r="K2338" s="1" t="s">
        <v>383</v>
      </c>
      <c r="L2338" s="1">
        <v>3</v>
      </c>
      <c r="M2338" s="1">
        <v>1</v>
      </c>
      <c r="N2338" s="1" t="s">
        <v>384</v>
      </c>
      <c r="O2338" s="1" t="s">
        <v>385</v>
      </c>
      <c r="P2338" s="1">
        <v>0</v>
      </c>
      <c r="Q2338" s="8">
        <v>1630055</v>
      </c>
      <c r="R2338" s="8">
        <v>102126</v>
      </c>
      <c r="S2338" s="8">
        <v>344042</v>
      </c>
      <c r="T2338" s="8" t="s">
        <v>386</v>
      </c>
      <c r="U2338" s="9">
        <f>IF(R2338&gt;0,Q2338/R2338,"")</f>
        <v>15.961214578070226</v>
      </c>
      <c r="V2338" s="10">
        <f>SUMIFS(fct_world_monthly!$J$2:$J$361,fct_world_monthly!$C$2:$C$361,C2338,fct_world_monthly!$F$2:$F$361,F2338)</f>
        <v>81750163</v>
      </c>
      <c r="W2338" s="11">
        <f>IF(V2338&gt;0,Q2338/V2338,"")</f>
        <v>1.9939470946375971E-2</v>
      </c>
      <c r="X2338" s="1" t="s">
        <v>232</v>
      </c>
      <c r="Y2338" s="1" t="s">
        <v>166</v>
      </c>
      <c r="Z2338" s="19">
        <f>IF(U2338="","",SUMIFS(Unit_Value_Review_QC!$K$10:$K$53,Unit_Value_Review_QC!$I$10:$I$53,"PARTNER|"&amp;F2338&amp;"|"&amp;I2338))</f>
        <v>12.705450477595873</v>
      </c>
      <c r="AA2338" s="20">
        <f>IFERROR(U2338/Z2338,"")</f>
        <v>1.2562494030585847</v>
      </c>
      <c r="AB2338" s="4" t="str">
        <f>IF(OR(N2338&lt;&gt;"REPORTED",U2338=""),"NOT_APPLICABLE",IF(OR(AA2338&lt;Unit_Value_Review_QC!$I$6,AA2338&gt;Unit_Value_Review_QC!$I$5),"REVIEW","WITHIN_BAND"))</f>
        <v>WITHIN_BAND</v>
      </c>
    </row>
    <row r="2339" spans="1:28">
      <c r="A2339" s="1" t="s">
        <v>2725</v>
      </c>
      <c r="B2339" s="6">
        <v>45231</v>
      </c>
      <c r="C2339" s="1">
        <v>202311</v>
      </c>
      <c r="D2339" s="1">
        <v>2023</v>
      </c>
      <c r="E2339" s="1">
        <v>11</v>
      </c>
      <c r="F2339" s="4" t="s">
        <v>265</v>
      </c>
      <c r="G2339" s="4" t="s">
        <v>266</v>
      </c>
      <c r="H2339" s="1">
        <v>690</v>
      </c>
      <c r="I2339" s="4" t="s">
        <v>319</v>
      </c>
      <c r="J2339" s="1" t="s">
        <v>320</v>
      </c>
      <c r="K2339" s="1" t="s">
        <v>383</v>
      </c>
      <c r="L2339" s="1">
        <v>3</v>
      </c>
      <c r="M2339" s="1">
        <v>1</v>
      </c>
      <c r="N2339" s="1" t="s">
        <v>384</v>
      </c>
      <c r="O2339" s="1" t="s">
        <v>385</v>
      </c>
      <c r="P2339" s="1">
        <v>0</v>
      </c>
      <c r="Q2339" s="8">
        <v>379749</v>
      </c>
      <c r="R2339" s="8">
        <v>13967</v>
      </c>
      <c r="S2339" s="8">
        <v>39999</v>
      </c>
      <c r="T2339" s="8" t="s">
        <v>386</v>
      </c>
      <c r="U2339" s="9">
        <f>IF(R2339&gt;0,Q2339/R2339,"")</f>
        <v>27.189016968568769</v>
      </c>
      <c r="V2339" s="10">
        <f>SUMIFS(fct_world_monthly!$J$2:$J$361,fct_world_monthly!$C$2:$C$361,C2339,fct_world_monthly!$F$2:$F$361,F2339)</f>
        <v>81750163</v>
      </c>
      <c r="W2339" s="11">
        <f>IF(V2339&gt;0,Q2339/V2339,"")</f>
        <v>4.6452384443563741E-3</v>
      </c>
      <c r="X2339" s="1" t="s">
        <v>232</v>
      </c>
      <c r="Y2339" s="1" t="s">
        <v>166</v>
      </c>
      <c r="Z2339" s="19">
        <f>IF(U2339="","",SUMIFS(Unit_Value_Review_QC!$K$10:$K$53,Unit_Value_Review_QC!$I$10:$I$53,"PARTNER|"&amp;F2339&amp;"|"&amp;I2339))</f>
        <v>23.234221767733438</v>
      </c>
      <c r="AA2339" s="20">
        <f>IFERROR(U2339/Z2339,"")</f>
        <v>1.1702142314199462</v>
      </c>
      <c r="AB2339" s="4" t="str">
        <f>IF(OR(N2339&lt;&gt;"REPORTED",U2339=""),"NOT_APPLICABLE",IF(OR(AA2339&lt;Unit_Value_Review_QC!$I$6,AA2339&gt;Unit_Value_Review_QC!$I$5),"REVIEW","WITHIN_BAND"))</f>
        <v>WITHIN_BAND</v>
      </c>
    </row>
    <row r="2340" spans="1:28">
      <c r="A2340" s="1" t="s">
        <v>2726</v>
      </c>
      <c r="B2340" s="6">
        <v>45231</v>
      </c>
      <c r="C2340" s="1">
        <v>202311</v>
      </c>
      <c r="D2340" s="1">
        <v>2023</v>
      </c>
      <c r="E2340" s="1">
        <v>11</v>
      </c>
      <c r="F2340" s="4" t="s">
        <v>265</v>
      </c>
      <c r="G2340" s="4" t="s">
        <v>266</v>
      </c>
      <c r="H2340" s="1">
        <v>696</v>
      </c>
      <c r="I2340" s="4" t="s">
        <v>322</v>
      </c>
      <c r="J2340" s="1" t="s">
        <v>323</v>
      </c>
      <c r="K2340" s="1" t="s">
        <v>383</v>
      </c>
      <c r="L2340" s="1">
        <v>3</v>
      </c>
      <c r="M2340" s="1">
        <v>1</v>
      </c>
      <c r="N2340" s="1" t="s">
        <v>384</v>
      </c>
      <c r="O2340" s="1" t="s">
        <v>385</v>
      </c>
      <c r="P2340" s="1">
        <v>0</v>
      </c>
      <c r="Q2340" s="8">
        <v>9033995</v>
      </c>
      <c r="R2340" s="8">
        <v>849250</v>
      </c>
      <c r="S2340" s="8">
        <v>2073919</v>
      </c>
      <c r="T2340" s="8" t="s">
        <v>386</v>
      </c>
      <c r="U2340" s="9">
        <f>IF(R2340&gt;0,Q2340/R2340,"")</f>
        <v>10.637615543126287</v>
      </c>
      <c r="V2340" s="10">
        <f>SUMIFS(fct_world_monthly!$J$2:$J$361,fct_world_monthly!$C$2:$C$361,C2340,fct_world_monthly!$F$2:$F$361,F2340)</f>
        <v>81750163</v>
      </c>
      <c r="W2340" s="11">
        <f>IF(V2340&gt;0,Q2340/V2340,"")</f>
        <v>0.11050736375901783</v>
      </c>
      <c r="X2340" s="1" t="s">
        <v>232</v>
      </c>
      <c r="Y2340" s="1" t="s">
        <v>166</v>
      </c>
      <c r="Z2340" s="19">
        <f>IF(U2340="","",SUMIFS(Unit_Value_Review_QC!$K$10:$K$53,Unit_Value_Review_QC!$I$10:$I$53,"PARTNER|"&amp;F2340&amp;"|"&amp;I2340))</f>
        <v>12.339390026247985</v>
      </c>
      <c r="AA2340" s="20">
        <f>IFERROR(U2340/Z2340,"")</f>
        <v>0.86208601239593419</v>
      </c>
      <c r="AB2340" s="4" t="str">
        <f>IF(OR(N2340&lt;&gt;"REPORTED",U2340=""),"NOT_APPLICABLE",IF(OR(AA2340&lt;Unit_Value_Review_QC!$I$6,AA2340&gt;Unit_Value_Review_QC!$I$5),"REVIEW","WITHIN_BAND"))</f>
        <v>WITHIN_BAND</v>
      </c>
    </row>
    <row r="2341" spans="1:28">
      <c r="A2341" s="1" t="s">
        <v>2727</v>
      </c>
      <c r="B2341" s="6">
        <v>45231</v>
      </c>
      <c r="C2341" s="1">
        <v>202311</v>
      </c>
      <c r="D2341" s="1">
        <v>2023</v>
      </c>
      <c r="E2341" s="1">
        <v>11</v>
      </c>
      <c r="F2341" s="4" t="s">
        <v>265</v>
      </c>
      <c r="G2341" s="4" t="s">
        <v>266</v>
      </c>
      <c r="H2341" s="1">
        <v>720</v>
      </c>
      <c r="I2341" s="4" t="s">
        <v>325</v>
      </c>
      <c r="J2341" s="1" t="s">
        <v>326</v>
      </c>
      <c r="K2341" s="1" t="s">
        <v>383</v>
      </c>
      <c r="L2341" s="1">
        <v>3</v>
      </c>
      <c r="M2341" s="1">
        <v>1</v>
      </c>
      <c r="N2341" s="1" t="s">
        <v>384</v>
      </c>
      <c r="O2341" s="1" t="s">
        <v>385</v>
      </c>
      <c r="P2341" s="1">
        <v>0</v>
      </c>
      <c r="Q2341" s="8">
        <v>21150869</v>
      </c>
      <c r="R2341" s="8">
        <v>1672741</v>
      </c>
      <c r="S2341" s="8">
        <v>3849799</v>
      </c>
      <c r="T2341" s="8" t="s">
        <v>386</v>
      </c>
      <c r="U2341" s="9">
        <f>IF(R2341&gt;0,Q2341/R2341,"")</f>
        <v>12.644437483148915</v>
      </c>
      <c r="V2341" s="10">
        <f>SUMIFS(fct_world_monthly!$J$2:$J$361,fct_world_monthly!$C$2:$C$361,C2341,fct_world_monthly!$F$2:$F$361,F2341)</f>
        <v>81750163</v>
      </c>
      <c r="W2341" s="11">
        <f>IF(V2341&gt;0,Q2341/V2341,"")</f>
        <v>0.25872571043069359</v>
      </c>
      <c r="X2341" s="1" t="s">
        <v>232</v>
      </c>
      <c r="Y2341" s="1" t="s">
        <v>166</v>
      </c>
      <c r="Z2341" s="19">
        <f>IF(U2341="","",SUMIFS(Unit_Value_Review_QC!$K$10:$K$53,Unit_Value_Review_QC!$I$10:$I$53,"PARTNER|"&amp;F2341&amp;"|"&amp;I2341))</f>
        <v>15.158852636173485</v>
      </c>
      <c r="AA2341" s="20">
        <f>IFERROR(U2341/Z2341,"")</f>
        <v>0.83412892694632867</v>
      </c>
      <c r="AB2341" s="4" t="str">
        <f>IF(OR(N2341&lt;&gt;"REPORTED",U2341=""),"NOT_APPLICABLE",IF(OR(AA2341&lt;Unit_Value_Review_QC!$I$6,AA2341&gt;Unit_Value_Review_QC!$I$5),"REVIEW","WITHIN_BAND"))</f>
        <v>WITHIN_BAND</v>
      </c>
    </row>
    <row r="2342" spans="1:28">
      <c r="A2342" s="1" t="s">
        <v>2728</v>
      </c>
      <c r="B2342" s="6">
        <v>45231</v>
      </c>
      <c r="C2342" s="1">
        <v>202311</v>
      </c>
      <c r="D2342" s="1">
        <v>2023</v>
      </c>
      <c r="E2342" s="1">
        <v>11</v>
      </c>
      <c r="F2342" s="4" t="s">
        <v>271</v>
      </c>
      <c r="G2342" s="4" t="s">
        <v>273</v>
      </c>
      <c r="H2342" s="1">
        <v>52</v>
      </c>
      <c r="I2342" s="4" t="s">
        <v>296</v>
      </c>
      <c r="J2342" s="1" t="s">
        <v>297</v>
      </c>
      <c r="K2342" s="1" t="s">
        <v>383</v>
      </c>
      <c r="L2342" s="1">
        <v>3</v>
      </c>
      <c r="M2342" s="1">
        <v>1</v>
      </c>
      <c r="N2342" s="1" t="s">
        <v>384</v>
      </c>
      <c r="O2342" s="1" t="s">
        <v>385</v>
      </c>
      <c r="P2342" s="1">
        <v>0</v>
      </c>
      <c r="Q2342" s="8">
        <v>1836577</v>
      </c>
      <c r="R2342" s="8">
        <v>60460</v>
      </c>
      <c r="S2342" s="8">
        <v>166038</v>
      </c>
      <c r="T2342" s="8" t="s">
        <v>386</v>
      </c>
      <c r="U2342" s="9">
        <f>IF(R2342&gt;0,Q2342/R2342,"")</f>
        <v>30.37672841548131</v>
      </c>
      <c r="V2342" s="10">
        <f>SUMIFS(fct_world_monthly!$J$2:$J$361,fct_world_monthly!$C$2:$C$361,C2342,fct_world_monthly!$F$2:$F$361,F2342)</f>
        <v>27081255</v>
      </c>
      <c r="W2342" s="11">
        <f>IF(V2342&gt;0,Q2342/V2342,"")</f>
        <v>6.7817278039736348E-2</v>
      </c>
      <c r="X2342" s="1" t="s">
        <v>232</v>
      </c>
      <c r="Y2342" s="1" t="s">
        <v>166</v>
      </c>
      <c r="Z2342" s="19">
        <f>IF(U2342="","",SUMIFS(Unit_Value_Review_QC!$K$10:$K$53,Unit_Value_Review_QC!$I$10:$I$53,"PARTNER|"&amp;F2342&amp;"|"&amp;I2342))</f>
        <v>31.867133143721738</v>
      </c>
      <c r="AA2342" s="20">
        <f>IFERROR(U2342/Z2342,"")</f>
        <v>0.95323066177560878</v>
      </c>
      <c r="AB2342" s="4" t="str">
        <f>IF(OR(N2342&lt;&gt;"REPORTED",U2342=""),"NOT_APPLICABLE",IF(OR(AA2342&lt;Unit_Value_Review_QC!$I$6,AA2342&gt;Unit_Value_Review_QC!$I$5),"REVIEW","WITHIN_BAND"))</f>
        <v>WITHIN_BAND</v>
      </c>
    </row>
    <row r="2343" spans="1:28">
      <c r="A2343" s="1" t="s">
        <v>2729</v>
      </c>
      <c r="B2343" s="6">
        <v>45231</v>
      </c>
      <c r="C2343" s="1">
        <v>202311</v>
      </c>
      <c r="D2343" s="1">
        <v>2023</v>
      </c>
      <c r="E2343" s="1">
        <v>11</v>
      </c>
      <c r="F2343" s="4" t="s">
        <v>271</v>
      </c>
      <c r="G2343" s="4" t="s">
        <v>273</v>
      </c>
      <c r="H2343" s="1">
        <v>204</v>
      </c>
      <c r="I2343" s="4" t="s">
        <v>301</v>
      </c>
      <c r="J2343" s="1" t="s">
        <v>302</v>
      </c>
      <c r="K2343" s="1" t="s">
        <v>383</v>
      </c>
      <c r="L2343" s="1">
        <v>3</v>
      </c>
      <c r="M2343" s="1">
        <v>1</v>
      </c>
      <c r="N2343" s="1" t="s">
        <v>384</v>
      </c>
      <c r="O2343" s="1" t="s">
        <v>385</v>
      </c>
      <c r="P2343" s="1">
        <v>0</v>
      </c>
      <c r="Q2343" s="8">
        <v>633114</v>
      </c>
      <c r="R2343" s="8">
        <v>28575</v>
      </c>
      <c r="S2343" s="8">
        <v>89720</v>
      </c>
      <c r="T2343" s="8" t="s">
        <v>386</v>
      </c>
      <c r="U2343" s="9">
        <f>IF(R2343&gt;0,Q2343/R2343,"")</f>
        <v>22.156220472440946</v>
      </c>
      <c r="V2343" s="10">
        <f>SUMIFS(fct_world_monthly!$J$2:$J$361,fct_world_monthly!$C$2:$C$361,C2343,fct_world_monthly!$F$2:$F$361,F2343)</f>
        <v>27081255</v>
      </c>
      <c r="W2343" s="11">
        <f>IF(V2343&gt;0,Q2343/V2343,"")</f>
        <v>2.3378310938691724E-2</v>
      </c>
      <c r="X2343" s="1" t="s">
        <v>232</v>
      </c>
      <c r="Y2343" s="1" t="s">
        <v>166</v>
      </c>
      <c r="Z2343" s="19">
        <f>IF(U2343="","",SUMIFS(Unit_Value_Review_QC!$K$10:$K$53,Unit_Value_Review_QC!$I$10:$I$53,"PARTNER|"&amp;F2343&amp;"|"&amp;I2343))</f>
        <v>19.682231685892088</v>
      </c>
      <c r="AA2343" s="20">
        <f>IFERROR(U2343/Z2343,"")</f>
        <v>1.1256965585016547</v>
      </c>
      <c r="AB2343" s="4" t="str">
        <f>IF(OR(N2343&lt;&gt;"REPORTED",U2343=""),"NOT_APPLICABLE",IF(OR(AA2343&lt;Unit_Value_Review_QC!$I$6,AA2343&gt;Unit_Value_Review_QC!$I$5),"REVIEW","WITHIN_BAND"))</f>
        <v>WITHIN_BAND</v>
      </c>
    </row>
    <row r="2344" spans="1:28">
      <c r="A2344" s="1" t="s">
        <v>2730</v>
      </c>
      <c r="B2344" s="6">
        <v>45231</v>
      </c>
      <c r="C2344" s="1">
        <v>202311</v>
      </c>
      <c r="D2344" s="1">
        <v>2023</v>
      </c>
      <c r="E2344" s="1">
        <v>11</v>
      </c>
      <c r="F2344" s="4" t="s">
        <v>271</v>
      </c>
      <c r="G2344" s="4" t="s">
        <v>273</v>
      </c>
      <c r="H2344" s="1">
        <v>662</v>
      </c>
      <c r="I2344" s="4" t="s">
        <v>304</v>
      </c>
      <c r="J2344" s="1" t="s">
        <v>305</v>
      </c>
      <c r="K2344" s="1" t="s">
        <v>383</v>
      </c>
      <c r="L2344" s="1">
        <v>3</v>
      </c>
      <c r="M2344" s="1">
        <v>1</v>
      </c>
      <c r="N2344" s="1" t="s">
        <v>384</v>
      </c>
      <c r="O2344" s="1" t="s">
        <v>385</v>
      </c>
      <c r="P2344" s="1">
        <v>0</v>
      </c>
      <c r="Q2344" s="8">
        <v>74753</v>
      </c>
      <c r="R2344" s="8">
        <v>6201</v>
      </c>
      <c r="S2344" s="8">
        <v>14225</v>
      </c>
      <c r="T2344" s="8" t="s">
        <v>386</v>
      </c>
      <c r="U2344" s="9">
        <f>IF(R2344&gt;0,Q2344/R2344,"")</f>
        <v>12.054991130462829</v>
      </c>
      <c r="V2344" s="10">
        <f>SUMIFS(fct_world_monthly!$J$2:$J$361,fct_world_monthly!$C$2:$C$361,C2344,fct_world_monthly!$F$2:$F$361,F2344)</f>
        <v>27081255</v>
      </c>
      <c r="W2344" s="11">
        <f>IF(V2344&gt;0,Q2344/V2344,"")</f>
        <v>2.7603225921398397E-3</v>
      </c>
      <c r="X2344" s="1" t="s">
        <v>232</v>
      </c>
      <c r="Y2344" s="1" t="s">
        <v>166</v>
      </c>
      <c r="Z2344" s="19">
        <f>IF(U2344="","",SUMIFS(Unit_Value_Review_QC!$K$10:$K$53,Unit_Value_Review_QC!$I$10:$I$53,"PARTNER|"&amp;F2344&amp;"|"&amp;I2344))</f>
        <v>19.366411423422985</v>
      </c>
      <c r="AA2344" s="20">
        <f>IFERROR(U2344/Z2344,"")</f>
        <v>0.6224690195253596</v>
      </c>
      <c r="AB2344" s="4" t="str">
        <f>IF(OR(N2344&lt;&gt;"REPORTED",U2344=""),"NOT_APPLICABLE",IF(OR(AA2344&lt;Unit_Value_Review_QC!$I$6,AA2344&gt;Unit_Value_Review_QC!$I$5),"REVIEW","WITHIN_BAND"))</f>
        <v>WITHIN_BAND</v>
      </c>
    </row>
    <row r="2345" spans="1:28">
      <c r="A2345" s="1" t="s">
        <v>2731</v>
      </c>
      <c r="B2345" s="6">
        <v>45231</v>
      </c>
      <c r="C2345" s="1">
        <v>202311</v>
      </c>
      <c r="D2345" s="1">
        <v>2023</v>
      </c>
      <c r="E2345" s="1">
        <v>11</v>
      </c>
      <c r="F2345" s="4" t="s">
        <v>271</v>
      </c>
      <c r="G2345" s="4" t="s">
        <v>273</v>
      </c>
      <c r="H2345" s="1">
        <v>664</v>
      </c>
      <c r="I2345" s="4" t="s">
        <v>307</v>
      </c>
      <c r="J2345" s="1" t="s">
        <v>308</v>
      </c>
      <c r="K2345" s="1" t="s">
        <v>383</v>
      </c>
      <c r="L2345" s="1">
        <v>3</v>
      </c>
      <c r="M2345" s="1">
        <v>1</v>
      </c>
      <c r="N2345" s="1" t="s">
        <v>384</v>
      </c>
      <c r="O2345" s="1" t="s">
        <v>385</v>
      </c>
      <c r="P2345" s="1">
        <v>0</v>
      </c>
      <c r="Q2345" s="8">
        <v>2626980</v>
      </c>
      <c r="R2345" s="8">
        <v>76710</v>
      </c>
      <c r="S2345" s="8">
        <v>222491</v>
      </c>
      <c r="T2345" s="8" t="s">
        <v>386</v>
      </c>
      <c r="U2345" s="9">
        <f>IF(R2345&gt;0,Q2345/R2345,"")</f>
        <v>34.245600312866642</v>
      </c>
      <c r="V2345" s="10">
        <f>SUMIFS(fct_world_monthly!$J$2:$J$361,fct_world_monthly!$C$2:$C$361,C2345,fct_world_monthly!$F$2:$F$361,F2345)</f>
        <v>27081255</v>
      </c>
      <c r="W2345" s="11">
        <f>IF(V2345&gt;0,Q2345/V2345,"")</f>
        <v>9.7003628524601246E-2</v>
      </c>
      <c r="X2345" s="1" t="s">
        <v>232</v>
      </c>
      <c r="Y2345" s="1" t="s">
        <v>166</v>
      </c>
      <c r="Z2345" s="19">
        <f>IF(U2345="","",SUMIFS(Unit_Value_Review_QC!$K$10:$K$53,Unit_Value_Review_QC!$I$10:$I$53,"PARTNER|"&amp;F2345&amp;"|"&amp;I2345))</f>
        <v>29.827360886039607</v>
      </c>
      <c r="AA2345" s="20">
        <f>IFERROR(U2345/Z2345,"")</f>
        <v>1.1481270650698081</v>
      </c>
      <c r="AB2345" s="4" t="str">
        <f>IF(OR(N2345&lt;&gt;"REPORTED",U2345=""),"NOT_APPLICABLE",IF(OR(AA2345&lt;Unit_Value_Review_QC!$I$6,AA2345&gt;Unit_Value_Review_QC!$I$5),"REVIEW","WITHIN_BAND"))</f>
        <v>WITHIN_BAND</v>
      </c>
    </row>
    <row r="2346" spans="1:28">
      <c r="A2346" s="1" t="s">
        <v>2732</v>
      </c>
      <c r="B2346" s="6">
        <v>45231</v>
      </c>
      <c r="C2346" s="1">
        <v>202311</v>
      </c>
      <c r="D2346" s="1">
        <v>2023</v>
      </c>
      <c r="E2346" s="1">
        <v>11</v>
      </c>
      <c r="F2346" s="4" t="s">
        <v>271</v>
      </c>
      <c r="G2346" s="4" t="s">
        <v>273</v>
      </c>
      <c r="H2346" s="1">
        <v>666</v>
      </c>
      <c r="I2346" s="4" t="s">
        <v>310</v>
      </c>
      <c r="J2346" s="1" t="s">
        <v>311</v>
      </c>
      <c r="K2346" s="1" t="s">
        <v>383</v>
      </c>
      <c r="L2346" s="1">
        <v>3</v>
      </c>
      <c r="M2346" s="1">
        <v>1</v>
      </c>
      <c r="N2346" s="1" t="s">
        <v>384</v>
      </c>
      <c r="O2346" s="1" t="s">
        <v>385</v>
      </c>
      <c r="P2346" s="1">
        <v>0</v>
      </c>
      <c r="Q2346" s="8">
        <v>329064</v>
      </c>
      <c r="R2346" s="8">
        <v>21901</v>
      </c>
      <c r="S2346" s="8">
        <v>60209</v>
      </c>
      <c r="T2346" s="8" t="s">
        <v>386</v>
      </c>
      <c r="U2346" s="9">
        <f>IF(R2346&gt;0,Q2346/R2346,"")</f>
        <v>15.025067348522899</v>
      </c>
      <c r="V2346" s="10">
        <f>SUMIFS(fct_world_monthly!$J$2:$J$361,fct_world_monthly!$C$2:$C$361,C2346,fct_world_monthly!$F$2:$F$361,F2346)</f>
        <v>27081255</v>
      </c>
      <c r="W2346" s="11">
        <f>IF(V2346&gt;0,Q2346/V2346,"")</f>
        <v>1.215098783272784E-2</v>
      </c>
      <c r="X2346" s="1" t="s">
        <v>232</v>
      </c>
      <c r="Y2346" s="1" t="s">
        <v>166</v>
      </c>
      <c r="Z2346" s="19">
        <f>IF(U2346="","",SUMIFS(Unit_Value_Review_QC!$K$10:$K$53,Unit_Value_Review_QC!$I$10:$I$53,"PARTNER|"&amp;F2346&amp;"|"&amp;I2346))</f>
        <v>14.86106925541052</v>
      </c>
      <c r="AA2346" s="20">
        <f>IFERROR(U2346/Z2346,"")</f>
        <v>1.01103541678555</v>
      </c>
      <c r="AB2346" s="4" t="str">
        <f>IF(OR(N2346&lt;&gt;"REPORTED",U2346=""),"NOT_APPLICABLE",IF(OR(AA2346&lt;Unit_Value_Review_QC!$I$6,AA2346&gt;Unit_Value_Review_QC!$I$5),"REVIEW","WITHIN_BAND"))</f>
        <v>WITHIN_BAND</v>
      </c>
    </row>
    <row r="2347" spans="1:28">
      <c r="A2347" s="1" t="s">
        <v>2733</v>
      </c>
      <c r="B2347" s="6">
        <v>45231</v>
      </c>
      <c r="C2347" s="1">
        <v>202311</v>
      </c>
      <c r="D2347" s="1">
        <v>2023</v>
      </c>
      <c r="E2347" s="1">
        <v>11</v>
      </c>
      <c r="F2347" s="4" t="s">
        <v>271</v>
      </c>
      <c r="G2347" s="4" t="s">
        <v>273</v>
      </c>
      <c r="H2347" s="1">
        <v>669</v>
      </c>
      <c r="I2347" s="4" t="s">
        <v>313</v>
      </c>
      <c r="J2347" s="1" t="s">
        <v>314</v>
      </c>
      <c r="K2347" s="1" t="s">
        <v>383</v>
      </c>
      <c r="L2347" s="1">
        <v>3</v>
      </c>
      <c r="M2347" s="1">
        <v>1</v>
      </c>
      <c r="N2347" s="1" t="s">
        <v>384</v>
      </c>
      <c r="O2347" s="1" t="s">
        <v>385</v>
      </c>
      <c r="P2347" s="1">
        <v>0</v>
      </c>
      <c r="Q2347" s="8">
        <v>905782</v>
      </c>
      <c r="R2347" s="8">
        <v>54197</v>
      </c>
      <c r="S2347" s="8">
        <v>158782</v>
      </c>
      <c r="T2347" s="8" t="s">
        <v>386</v>
      </c>
      <c r="U2347" s="9">
        <f>IF(R2347&gt;0,Q2347/R2347,"")</f>
        <v>16.712770079524695</v>
      </c>
      <c r="V2347" s="10">
        <f>SUMIFS(fct_world_monthly!$J$2:$J$361,fct_world_monthly!$C$2:$C$361,C2347,fct_world_monthly!$F$2:$F$361,F2347)</f>
        <v>27081255</v>
      </c>
      <c r="W2347" s="11">
        <f>IF(V2347&gt;0,Q2347/V2347,"")</f>
        <v>3.344682511944147E-2</v>
      </c>
      <c r="X2347" s="1" t="s">
        <v>232</v>
      </c>
      <c r="Y2347" s="1" t="s">
        <v>166</v>
      </c>
      <c r="Z2347" s="19">
        <f>IF(U2347="","",SUMIFS(Unit_Value_Review_QC!$K$10:$K$53,Unit_Value_Review_QC!$I$10:$I$53,"PARTNER|"&amp;F2347&amp;"|"&amp;I2347))</f>
        <v>17.070169468034248</v>
      </c>
      <c r="AA2347" s="20">
        <f>IFERROR(U2347/Z2347,"")</f>
        <v>0.97906292675190942</v>
      </c>
      <c r="AB2347" s="4" t="str">
        <f>IF(OR(N2347&lt;&gt;"REPORTED",U2347=""),"NOT_APPLICABLE",IF(OR(AA2347&lt;Unit_Value_Review_QC!$I$6,AA2347&gt;Unit_Value_Review_QC!$I$5),"REVIEW","WITHIN_BAND"))</f>
        <v>WITHIN_BAND</v>
      </c>
    </row>
    <row r="2348" spans="1:28">
      <c r="A2348" s="1" t="s">
        <v>2734</v>
      </c>
      <c r="B2348" s="6">
        <v>45231</v>
      </c>
      <c r="C2348" s="1">
        <v>202311</v>
      </c>
      <c r="D2348" s="1">
        <v>2023</v>
      </c>
      <c r="E2348" s="1">
        <v>11</v>
      </c>
      <c r="F2348" s="4" t="s">
        <v>271</v>
      </c>
      <c r="G2348" s="4" t="s">
        <v>273</v>
      </c>
      <c r="H2348" s="1">
        <v>676</v>
      </c>
      <c r="I2348" s="4" t="s">
        <v>316</v>
      </c>
      <c r="J2348" s="1" t="s">
        <v>317</v>
      </c>
      <c r="K2348" s="1" t="s">
        <v>383</v>
      </c>
      <c r="L2348" s="1">
        <v>3</v>
      </c>
      <c r="M2348" s="1">
        <v>1</v>
      </c>
      <c r="N2348" s="1" t="s">
        <v>384</v>
      </c>
      <c r="O2348" s="1" t="s">
        <v>385</v>
      </c>
      <c r="P2348" s="1">
        <v>0</v>
      </c>
      <c r="Q2348" s="8">
        <v>426947</v>
      </c>
      <c r="R2348" s="8">
        <v>7475</v>
      </c>
      <c r="S2348" s="8">
        <v>9424</v>
      </c>
      <c r="T2348" s="8" t="s">
        <v>386</v>
      </c>
      <c r="U2348" s="9">
        <f>IF(R2348&gt;0,Q2348/R2348,"")</f>
        <v>57.116655518394651</v>
      </c>
      <c r="V2348" s="10">
        <f>SUMIFS(fct_world_monthly!$J$2:$J$361,fct_world_monthly!$C$2:$C$361,C2348,fct_world_monthly!$F$2:$F$361,F2348)</f>
        <v>27081255</v>
      </c>
      <c r="W2348" s="11">
        <f>IF(V2348&gt;0,Q2348/V2348,"")</f>
        <v>1.5765406736135381E-2</v>
      </c>
      <c r="X2348" s="1" t="s">
        <v>232</v>
      </c>
      <c r="Y2348" s="1" t="s">
        <v>166</v>
      </c>
      <c r="Z2348" s="19">
        <f>IF(U2348="","",SUMIFS(Unit_Value_Review_QC!$K$10:$K$53,Unit_Value_Review_QC!$I$10:$I$53,"PARTNER|"&amp;F2348&amp;"|"&amp;I2348))</f>
        <v>29.259592038236608</v>
      </c>
      <c r="AA2348" s="20">
        <f>IFERROR(U2348/Z2348,"")</f>
        <v>1.9520660248356938</v>
      </c>
      <c r="AB2348" s="4" t="str">
        <f>IF(OR(N2348&lt;&gt;"REPORTED",U2348=""),"NOT_APPLICABLE",IF(OR(AA2348&lt;Unit_Value_Review_QC!$I$6,AA2348&gt;Unit_Value_Review_QC!$I$5),"REVIEW","WITHIN_BAND"))</f>
        <v>WITHIN_BAND</v>
      </c>
    </row>
    <row r="2349" spans="1:28">
      <c r="A2349" s="1" t="s">
        <v>2735</v>
      </c>
      <c r="B2349" s="6">
        <v>45231</v>
      </c>
      <c r="C2349" s="1">
        <v>202311</v>
      </c>
      <c r="D2349" s="1">
        <v>2023</v>
      </c>
      <c r="E2349" s="1">
        <v>11</v>
      </c>
      <c r="F2349" s="4" t="s">
        <v>271</v>
      </c>
      <c r="G2349" s="4" t="s">
        <v>273</v>
      </c>
      <c r="H2349" s="1">
        <v>690</v>
      </c>
      <c r="I2349" s="4" t="s">
        <v>319</v>
      </c>
      <c r="J2349" s="1" t="s">
        <v>320</v>
      </c>
      <c r="K2349" s="1" t="s">
        <v>383</v>
      </c>
      <c r="L2349" s="1">
        <v>3</v>
      </c>
      <c r="M2349" s="1">
        <v>1</v>
      </c>
      <c r="N2349" s="1" t="s">
        <v>384</v>
      </c>
      <c r="O2349" s="1" t="s">
        <v>385</v>
      </c>
      <c r="P2349" s="1">
        <v>0</v>
      </c>
      <c r="Q2349" s="8">
        <v>418222</v>
      </c>
      <c r="R2349" s="8">
        <v>14474</v>
      </c>
      <c r="S2349" s="8">
        <v>27168</v>
      </c>
      <c r="T2349" s="8" t="s">
        <v>386</v>
      </c>
      <c r="U2349" s="9">
        <f>IF(R2349&gt;0,Q2349/R2349,"")</f>
        <v>28.894707751830868</v>
      </c>
      <c r="V2349" s="10">
        <f>SUMIFS(fct_world_monthly!$J$2:$J$361,fct_world_monthly!$C$2:$C$361,C2349,fct_world_monthly!$F$2:$F$361,F2349)</f>
        <v>27081255</v>
      </c>
      <c r="W2349" s="11">
        <f>IF(V2349&gt;0,Q2349/V2349,"")</f>
        <v>1.5443228166493761E-2</v>
      </c>
      <c r="X2349" s="1" t="s">
        <v>232</v>
      </c>
      <c r="Y2349" s="1" t="s">
        <v>166</v>
      </c>
      <c r="Z2349" s="19">
        <f>IF(U2349="","",SUMIFS(Unit_Value_Review_QC!$K$10:$K$53,Unit_Value_Review_QC!$I$10:$I$53,"PARTNER|"&amp;F2349&amp;"|"&amp;I2349))</f>
        <v>24.149636282520802</v>
      </c>
      <c r="AA2349" s="20">
        <f>IFERROR(U2349/Z2349,"")</f>
        <v>1.1964862498879325</v>
      </c>
      <c r="AB2349" s="4" t="str">
        <f>IF(OR(N2349&lt;&gt;"REPORTED",U2349=""),"NOT_APPLICABLE",IF(OR(AA2349&lt;Unit_Value_Review_QC!$I$6,AA2349&gt;Unit_Value_Review_QC!$I$5),"REVIEW","WITHIN_BAND"))</f>
        <v>WITHIN_BAND</v>
      </c>
    </row>
    <row r="2350" spans="1:28">
      <c r="A2350" s="1" t="s">
        <v>2736</v>
      </c>
      <c r="B2350" s="6">
        <v>45231</v>
      </c>
      <c r="C2350" s="1">
        <v>202311</v>
      </c>
      <c r="D2350" s="1">
        <v>2023</v>
      </c>
      <c r="E2350" s="1">
        <v>11</v>
      </c>
      <c r="F2350" s="4" t="s">
        <v>271</v>
      </c>
      <c r="G2350" s="4" t="s">
        <v>273</v>
      </c>
      <c r="H2350" s="1">
        <v>696</v>
      </c>
      <c r="I2350" s="4" t="s">
        <v>322</v>
      </c>
      <c r="J2350" s="1" t="s">
        <v>323</v>
      </c>
      <c r="K2350" s="1" t="s">
        <v>383</v>
      </c>
      <c r="L2350" s="1">
        <v>3</v>
      </c>
      <c r="M2350" s="1">
        <v>1</v>
      </c>
      <c r="N2350" s="1" t="s">
        <v>384</v>
      </c>
      <c r="O2350" s="1" t="s">
        <v>385</v>
      </c>
      <c r="P2350" s="1">
        <v>0</v>
      </c>
      <c r="Q2350" s="8">
        <v>384520</v>
      </c>
      <c r="R2350" s="8">
        <v>21403</v>
      </c>
      <c r="S2350" s="8">
        <v>48789</v>
      </c>
      <c r="T2350" s="8" t="s">
        <v>386</v>
      </c>
      <c r="U2350" s="9">
        <f>IF(R2350&gt;0,Q2350/R2350,"")</f>
        <v>17.965705742185676</v>
      </c>
      <c r="V2350" s="10">
        <f>SUMIFS(fct_world_monthly!$J$2:$J$361,fct_world_monthly!$C$2:$C$361,C2350,fct_world_monthly!$F$2:$F$361,F2350)</f>
        <v>27081255</v>
      </c>
      <c r="W2350" s="11">
        <f>IF(V2350&gt;0,Q2350/V2350,"")</f>
        <v>1.4198751128778929E-2</v>
      </c>
      <c r="X2350" s="1" t="s">
        <v>232</v>
      </c>
      <c r="Y2350" s="1" t="s">
        <v>166</v>
      </c>
      <c r="Z2350" s="19">
        <f>IF(U2350="","",SUMIFS(Unit_Value_Review_QC!$K$10:$K$53,Unit_Value_Review_QC!$I$10:$I$53,"PARTNER|"&amp;F2350&amp;"|"&amp;I2350))</f>
        <v>19.130986055641273</v>
      </c>
      <c r="AA2350" s="20">
        <f>IFERROR(U2350/Z2350,"")</f>
        <v>0.93908937521221059</v>
      </c>
      <c r="AB2350" s="4" t="str">
        <f>IF(OR(N2350&lt;&gt;"REPORTED",U2350=""),"NOT_APPLICABLE",IF(OR(AA2350&lt;Unit_Value_Review_QC!$I$6,AA2350&gt;Unit_Value_Review_QC!$I$5),"REVIEW","WITHIN_BAND"))</f>
        <v>WITHIN_BAND</v>
      </c>
    </row>
    <row r="2351" spans="1:28">
      <c r="A2351" s="1" t="s">
        <v>2737</v>
      </c>
      <c r="B2351" s="6">
        <v>45231</v>
      </c>
      <c r="C2351" s="1">
        <v>202311</v>
      </c>
      <c r="D2351" s="1">
        <v>2023</v>
      </c>
      <c r="E2351" s="1">
        <v>11</v>
      </c>
      <c r="F2351" s="4" t="s">
        <v>271</v>
      </c>
      <c r="G2351" s="4" t="s">
        <v>273</v>
      </c>
      <c r="H2351" s="1">
        <v>720</v>
      </c>
      <c r="I2351" s="4" t="s">
        <v>325</v>
      </c>
      <c r="J2351" s="1" t="s">
        <v>326</v>
      </c>
      <c r="K2351" s="1" t="s">
        <v>383</v>
      </c>
      <c r="L2351" s="1">
        <v>3</v>
      </c>
      <c r="M2351" s="1">
        <v>1</v>
      </c>
      <c r="N2351" s="1" t="s">
        <v>384</v>
      </c>
      <c r="O2351" s="1" t="s">
        <v>385</v>
      </c>
      <c r="P2351" s="1">
        <v>0</v>
      </c>
      <c r="Q2351" s="8">
        <v>6556645</v>
      </c>
      <c r="R2351" s="8">
        <v>202454</v>
      </c>
      <c r="S2351" s="8">
        <v>487599</v>
      </c>
      <c r="T2351" s="8" t="s">
        <v>386</v>
      </c>
      <c r="U2351" s="9">
        <f>IF(R2351&gt;0,Q2351/R2351,"")</f>
        <v>32.38585061297875</v>
      </c>
      <c r="V2351" s="10">
        <f>SUMIFS(fct_world_monthly!$J$2:$J$361,fct_world_monthly!$C$2:$C$361,C2351,fct_world_monthly!$F$2:$F$361,F2351)</f>
        <v>27081255</v>
      </c>
      <c r="W2351" s="11">
        <f>IF(V2351&gt;0,Q2351/V2351,"")</f>
        <v>0.24211008684789534</v>
      </c>
      <c r="X2351" s="1" t="s">
        <v>232</v>
      </c>
      <c r="Y2351" s="1" t="s">
        <v>166</v>
      </c>
      <c r="Z2351" s="19">
        <f>IF(U2351="","",SUMIFS(Unit_Value_Review_QC!$K$10:$K$53,Unit_Value_Review_QC!$I$10:$I$53,"PARTNER|"&amp;F2351&amp;"|"&amp;I2351))</f>
        <v>27.635683246354834</v>
      </c>
      <c r="AA2351" s="20">
        <f>IFERROR(U2351/Z2351,"")</f>
        <v>1.1718852877375654</v>
      </c>
      <c r="AB2351" s="4" t="str">
        <f>IF(OR(N2351&lt;&gt;"REPORTED",U2351=""),"NOT_APPLICABLE",IF(OR(AA2351&lt;Unit_Value_Review_QC!$I$6,AA2351&gt;Unit_Value_Review_QC!$I$5),"REVIEW","WITHIN_BAND"))</f>
        <v>WITHIN_BAND</v>
      </c>
    </row>
    <row r="2352" spans="1:28">
      <c r="A2352" s="1" t="s">
        <v>2738</v>
      </c>
      <c r="B2352" s="6">
        <v>45231</v>
      </c>
      <c r="C2352" s="1">
        <v>202311</v>
      </c>
      <c r="D2352" s="1">
        <v>2023</v>
      </c>
      <c r="E2352" s="1">
        <v>11</v>
      </c>
      <c r="F2352" s="4" t="s">
        <v>278</v>
      </c>
      <c r="G2352" s="4" t="s">
        <v>279</v>
      </c>
      <c r="H2352" s="1">
        <v>52</v>
      </c>
      <c r="I2352" s="4" t="s">
        <v>296</v>
      </c>
      <c r="J2352" s="1" t="s">
        <v>297</v>
      </c>
      <c r="K2352" s="1" t="s">
        <v>383</v>
      </c>
      <c r="L2352" s="1">
        <v>3</v>
      </c>
      <c r="M2352" s="1">
        <v>1</v>
      </c>
      <c r="N2352" s="1" t="s">
        <v>384</v>
      </c>
      <c r="O2352" s="1" t="s">
        <v>385</v>
      </c>
      <c r="P2352" s="1">
        <v>0</v>
      </c>
      <c r="Q2352" s="8">
        <v>1259068</v>
      </c>
      <c r="R2352" s="8">
        <v>29342</v>
      </c>
      <c r="S2352" s="8">
        <v>92661</v>
      </c>
      <c r="T2352" s="8" t="s">
        <v>386</v>
      </c>
      <c r="U2352" s="9">
        <f>IF(R2352&gt;0,Q2352/R2352,"")</f>
        <v>42.910094744734508</v>
      </c>
      <c r="V2352" s="10">
        <f>SUMIFS(fct_world_monthly!$J$2:$J$361,fct_world_monthly!$C$2:$C$361,C2352,fct_world_monthly!$F$2:$F$361,F2352)</f>
        <v>21894863</v>
      </c>
      <c r="W2352" s="11">
        <f>IF(V2352&gt;0,Q2352/V2352,"")</f>
        <v>5.7505178269441556E-2</v>
      </c>
      <c r="X2352" s="1" t="s">
        <v>232</v>
      </c>
      <c r="Y2352" s="1" t="s">
        <v>166</v>
      </c>
      <c r="Z2352" s="19">
        <f>IF(U2352="","",SUMIFS(Unit_Value_Review_QC!$K$10:$K$53,Unit_Value_Review_QC!$I$10:$I$53,"PARTNER|"&amp;F2352&amp;"|"&amp;I2352))</f>
        <v>35.036766549381447</v>
      </c>
      <c r="AA2352" s="20">
        <f>IFERROR(U2352/Z2352,"")</f>
        <v>1.2247161759135579</v>
      </c>
      <c r="AB2352" s="4" t="str">
        <f>IF(OR(N2352&lt;&gt;"REPORTED",U2352=""),"NOT_APPLICABLE",IF(OR(AA2352&lt;Unit_Value_Review_QC!$I$6,AA2352&gt;Unit_Value_Review_QC!$I$5),"REVIEW","WITHIN_BAND"))</f>
        <v>WITHIN_BAND</v>
      </c>
    </row>
    <row r="2353" spans="1:28">
      <c r="A2353" s="1" t="s">
        <v>2739</v>
      </c>
      <c r="B2353" s="6">
        <v>45231</v>
      </c>
      <c r="C2353" s="1">
        <v>202311</v>
      </c>
      <c r="D2353" s="1">
        <v>2023</v>
      </c>
      <c r="E2353" s="1">
        <v>11</v>
      </c>
      <c r="F2353" s="4" t="s">
        <v>278</v>
      </c>
      <c r="G2353" s="4" t="s">
        <v>279</v>
      </c>
      <c r="H2353" s="1">
        <v>204</v>
      </c>
      <c r="I2353" s="4" t="s">
        <v>301</v>
      </c>
      <c r="J2353" s="1" t="s">
        <v>302</v>
      </c>
      <c r="K2353" s="1" t="s">
        <v>383</v>
      </c>
      <c r="L2353" s="1">
        <v>3</v>
      </c>
      <c r="M2353" s="1">
        <v>1</v>
      </c>
      <c r="N2353" s="1" t="s">
        <v>384</v>
      </c>
      <c r="O2353" s="1" t="s">
        <v>385</v>
      </c>
      <c r="P2353" s="1">
        <v>0</v>
      </c>
      <c r="Q2353" s="8">
        <v>298544</v>
      </c>
      <c r="R2353" s="8">
        <v>9585</v>
      </c>
      <c r="S2353" s="8">
        <v>28521</v>
      </c>
      <c r="T2353" s="8" t="s">
        <v>386</v>
      </c>
      <c r="U2353" s="9">
        <f>IF(R2353&gt;0,Q2353/R2353,"")</f>
        <v>31.147000521648408</v>
      </c>
      <c r="V2353" s="10">
        <f>SUMIFS(fct_world_monthly!$J$2:$J$361,fct_world_monthly!$C$2:$C$361,C2353,fct_world_monthly!$F$2:$F$361,F2353)</f>
        <v>21894863</v>
      </c>
      <c r="W2353" s="11">
        <f>IF(V2353&gt;0,Q2353/V2353,"")</f>
        <v>1.3635344509805794E-2</v>
      </c>
      <c r="X2353" s="1" t="s">
        <v>232</v>
      </c>
      <c r="Y2353" s="1" t="s">
        <v>166</v>
      </c>
      <c r="Z2353" s="19">
        <f>IF(U2353="","",SUMIFS(Unit_Value_Review_QC!$K$10:$K$53,Unit_Value_Review_QC!$I$10:$I$53,"PARTNER|"&amp;F2353&amp;"|"&amp;I2353))</f>
        <v>33.195880622110131</v>
      </c>
      <c r="AA2353" s="20">
        <f>IFERROR(U2353/Z2353,"")</f>
        <v>0.93827908577617114</v>
      </c>
      <c r="AB2353" s="4" t="str">
        <f>IF(OR(N2353&lt;&gt;"REPORTED",U2353=""),"NOT_APPLICABLE",IF(OR(AA2353&lt;Unit_Value_Review_QC!$I$6,AA2353&gt;Unit_Value_Review_QC!$I$5),"REVIEW","WITHIN_BAND"))</f>
        <v>WITHIN_BAND</v>
      </c>
    </row>
    <row r="2354" spans="1:28">
      <c r="A2354" s="1" t="s">
        <v>2740</v>
      </c>
      <c r="B2354" s="6">
        <v>45231</v>
      </c>
      <c r="C2354" s="1">
        <v>202311</v>
      </c>
      <c r="D2354" s="1">
        <v>2023</v>
      </c>
      <c r="E2354" s="1">
        <v>11</v>
      </c>
      <c r="F2354" s="4" t="s">
        <v>278</v>
      </c>
      <c r="G2354" s="4" t="s">
        <v>279</v>
      </c>
      <c r="H2354" s="1">
        <v>662</v>
      </c>
      <c r="I2354" s="4" t="s">
        <v>304</v>
      </c>
      <c r="J2354" s="1" t="s">
        <v>305</v>
      </c>
      <c r="K2354" s="1" t="s">
        <v>383</v>
      </c>
      <c r="L2354" s="1">
        <v>3</v>
      </c>
      <c r="M2354" s="1">
        <v>1</v>
      </c>
      <c r="N2354" s="1" t="s">
        <v>384</v>
      </c>
      <c r="O2354" s="1" t="s">
        <v>385</v>
      </c>
      <c r="P2354" s="1">
        <v>0</v>
      </c>
      <c r="Q2354" s="8">
        <v>66606</v>
      </c>
      <c r="R2354" s="8">
        <v>7134</v>
      </c>
      <c r="S2354" s="8">
        <v>15294</v>
      </c>
      <c r="T2354" s="8" t="s">
        <v>386</v>
      </c>
      <c r="U2354" s="9">
        <f>IF(R2354&gt;0,Q2354/R2354,"")</f>
        <v>9.3364171572750205</v>
      </c>
      <c r="V2354" s="10">
        <f>SUMIFS(fct_world_monthly!$J$2:$J$361,fct_world_monthly!$C$2:$C$361,C2354,fct_world_monthly!$F$2:$F$361,F2354)</f>
        <v>21894863</v>
      </c>
      <c r="W2354" s="11">
        <f>IF(V2354&gt;0,Q2354/V2354,"")</f>
        <v>3.0420834329952192E-3</v>
      </c>
      <c r="X2354" s="1" t="s">
        <v>232</v>
      </c>
      <c r="Y2354" s="1" t="s">
        <v>166</v>
      </c>
      <c r="Z2354" s="19">
        <f>IF(U2354="","",SUMIFS(Unit_Value_Review_QC!$K$10:$K$53,Unit_Value_Review_QC!$I$10:$I$53,"PARTNER|"&amp;F2354&amp;"|"&amp;I2354))</f>
        <v>11.552282298889692</v>
      </c>
      <c r="AA2354" s="20">
        <f>IFERROR(U2354/Z2354,"")</f>
        <v>0.80818810653305784</v>
      </c>
      <c r="AB2354" s="4" t="str">
        <f>IF(OR(N2354&lt;&gt;"REPORTED",U2354=""),"NOT_APPLICABLE",IF(OR(AA2354&lt;Unit_Value_Review_QC!$I$6,AA2354&gt;Unit_Value_Review_QC!$I$5),"REVIEW","WITHIN_BAND"))</f>
        <v>WITHIN_BAND</v>
      </c>
    </row>
    <row r="2355" spans="1:28">
      <c r="A2355" s="1" t="s">
        <v>2741</v>
      </c>
      <c r="B2355" s="6">
        <v>45231</v>
      </c>
      <c r="C2355" s="1">
        <v>202311</v>
      </c>
      <c r="D2355" s="1">
        <v>2023</v>
      </c>
      <c r="E2355" s="1">
        <v>11</v>
      </c>
      <c r="F2355" s="4" t="s">
        <v>278</v>
      </c>
      <c r="G2355" s="4" t="s">
        <v>279</v>
      </c>
      <c r="H2355" s="1">
        <v>664</v>
      </c>
      <c r="I2355" s="4" t="s">
        <v>307</v>
      </c>
      <c r="J2355" s="1" t="s">
        <v>308</v>
      </c>
      <c r="K2355" s="1" t="s">
        <v>383</v>
      </c>
      <c r="L2355" s="1">
        <v>3</v>
      </c>
      <c r="M2355" s="1">
        <v>1</v>
      </c>
      <c r="N2355" s="1" t="s">
        <v>384</v>
      </c>
      <c r="O2355" s="1" t="s">
        <v>385</v>
      </c>
      <c r="P2355" s="1">
        <v>0</v>
      </c>
      <c r="Q2355" s="8">
        <v>1804372</v>
      </c>
      <c r="R2355" s="8">
        <v>80283</v>
      </c>
      <c r="S2355" s="8">
        <v>279366</v>
      </c>
      <c r="T2355" s="8" t="s">
        <v>386</v>
      </c>
      <c r="U2355" s="9">
        <f>IF(R2355&gt;0,Q2355/R2355,"")</f>
        <v>22.475144177472192</v>
      </c>
      <c r="V2355" s="10">
        <f>SUMIFS(fct_world_monthly!$J$2:$J$361,fct_world_monthly!$C$2:$C$361,C2355,fct_world_monthly!$F$2:$F$361,F2355)</f>
        <v>21894863</v>
      </c>
      <c r="W2355" s="11">
        <f>IF(V2355&gt;0,Q2355/V2355,"")</f>
        <v>8.2410746301541146E-2</v>
      </c>
      <c r="X2355" s="1" t="s">
        <v>232</v>
      </c>
      <c r="Y2355" s="1" t="s">
        <v>166</v>
      </c>
      <c r="Z2355" s="19">
        <f>IF(U2355="","",SUMIFS(Unit_Value_Review_QC!$K$10:$K$53,Unit_Value_Review_QC!$I$10:$I$53,"PARTNER|"&amp;F2355&amp;"|"&amp;I2355))</f>
        <v>20.753901094655859</v>
      </c>
      <c r="AA2355" s="20">
        <f>IFERROR(U2355/Z2355,"")</f>
        <v>1.082935881546605</v>
      </c>
      <c r="AB2355" s="4" t="str">
        <f>IF(OR(N2355&lt;&gt;"REPORTED",U2355=""),"NOT_APPLICABLE",IF(OR(AA2355&lt;Unit_Value_Review_QC!$I$6,AA2355&gt;Unit_Value_Review_QC!$I$5),"REVIEW","WITHIN_BAND"))</f>
        <v>WITHIN_BAND</v>
      </c>
    </row>
    <row r="2356" spans="1:28">
      <c r="A2356" s="1" t="s">
        <v>2742</v>
      </c>
      <c r="B2356" s="6">
        <v>45231</v>
      </c>
      <c r="C2356" s="1">
        <v>202311</v>
      </c>
      <c r="D2356" s="1">
        <v>2023</v>
      </c>
      <c r="E2356" s="1">
        <v>11</v>
      </c>
      <c r="F2356" s="4" t="s">
        <v>278</v>
      </c>
      <c r="G2356" s="4" t="s">
        <v>279</v>
      </c>
      <c r="H2356" s="1">
        <v>666</v>
      </c>
      <c r="I2356" s="4" t="s">
        <v>310</v>
      </c>
      <c r="J2356" s="1" t="s">
        <v>311</v>
      </c>
      <c r="K2356" s="1" t="s">
        <v>383</v>
      </c>
      <c r="L2356" s="1">
        <v>3</v>
      </c>
      <c r="M2356" s="1">
        <v>1</v>
      </c>
      <c r="N2356" s="1" t="s">
        <v>384</v>
      </c>
      <c r="O2356" s="1" t="s">
        <v>385</v>
      </c>
      <c r="P2356" s="1">
        <v>0</v>
      </c>
      <c r="Q2356" s="8">
        <v>6536093</v>
      </c>
      <c r="R2356" s="8">
        <v>377537</v>
      </c>
      <c r="S2356" s="8">
        <v>1081449</v>
      </c>
      <c r="T2356" s="8" t="s">
        <v>386</v>
      </c>
      <c r="U2356" s="9">
        <f>IF(R2356&gt;0,Q2356/R2356,"")</f>
        <v>17.312456792314396</v>
      </c>
      <c r="V2356" s="10">
        <f>SUMIFS(fct_world_monthly!$J$2:$J$361,fct_world_monthly!$C$2:$C$361,C2356,fct_world_monthly!$F$2:$F$361,F2356)</f>
        <v>21894863</v>
      </c>
      <c r="W2356" s="11">
        <f>IF(V2356&gt;0,Q2356/V2356,"")</f>
        <v>0.29852175827727262</v>
      </c>
      <c r="X2356" s="1" t="s">
        <v>232</v>
      </c>
      <c r="Y2356" s="1" t="s">
        <v>166</v>
      </c>
      <c r="Z2356" s="19">
        <f>IF(U2356="","",SUMIFS(Unit_Value_Review_QC!$K$10:$K$53,Unit_Value_Review_QC!$I$10:$I$53,"PARTNER|"&amp;F2356&amp;"|"&amp;I2356))</f>
        <v>16.653214733323903</v>
      </c>
      <c r="AA2356" s="20">
        <f>IFERROR(U2356/Z2356,"")</f>
        <v>1.039586474416337</v>
      </c>
      <c r="AB2356" s="4" t="str">
        <f>IF(OR(N2356&lt;&gt;"REPORTED",U2356=""),"NOT_APPLICABLE",IF(OR(AA2356&lt;Unit_Value_Review_QC!$I$6,AA2356&gt;Unit_Value_Review_QC!$I$5),"REVIEW","WITHIN_BAND"))</f>
        <v>WITHIN_BAND</v>
      </c>
    </row>
    <row r="2357" spans="1:28">
      <c r="A2357" s="1" t="s">
        <v>2743</v>
      </c>
      <c r="B2357" s="6">
        <v>45231</v>
      </c>
      <c r="C2357" s="1">
        <v>202311</v>
      </c>
      <c r="D2357" s="1">
        <v>2023</v>
      </c>
      <c r="E2357" s="1">
        <v>11</v>
      </c>
      <c r="F2357" s="4" t="s">
        <v>278</v>
      </c>
      <c r="G2357" s="4" t="s">
        <v>279</v>
      </c>
      <c r="H2357" s="1">
        <v>669</v>
      </c>
      <c r="I2357" s="4" t="s">
        <v>313</v>
      </c>
      <c r="J2357" s="1" t="s">
        <v>314</v>
      </c>
      <c r="K2357" s="1" t="s">
        <v>383</v>
      </c>
      <c r="L2357" s="1">
        <v>3</v>
      </c>
      <c r="M2357" s="1">
        <v>1</v>
      </c>
      <c r="N2357" s="1" t="s">
        <v>384</v>
      </c>
      <c r="O2357" s="1" t="s">
        <v>385</v>
      </c>
      <c r="P2357" s="1">
        <v>0</v>
      </c>
      <c r="Q2357" s="8">
        <v>63662</v>
      </c>
      <c r="R2357" s="8">
        <v>2132</v>
      </c>
      <c r="S2357" s="8">
        <v>5998</v>
      </c>
      <c r="T2357" s="8" t="s">
        <v>386</v>
      </c>
      <c r="U2357" s="9">
        <f>IF(R2357&gt;0,Q2357/R2357,"")</f>
        <v>29.860225140712945</v>
      </c>
      <c r="V2357" s="10">
        <f>SUMIFS(fct_world_monthly!$J$2:$J$361,fct_world_monthly!$C$2:$C$361,C2357,fct_world_monthly!$F$2:$F$361,F2357)</f>
        <v>21894863</v>
      </c>
      <c r="W2357" s="11">
        <f>IF(V2357&gt;0,Q2357/V2357,"")</f>
        <v>2.9076226692991867E-3</v>
      </c>
      <c r="X2357" s="1" t="s">
        <v>232</v>
      </c>
      <c r="Y2357" s="1" t="s">
        <v>166</v>
      </c>
      <c r="Z2357" s="19">
        <f>IF(U2357="","",SUMIFS(Unit_Value_Review_QC!$K$10:$K$53,Unit_Value_Review_QC!$I$10:$I$53,"PARTNER|"&amp;F2357&amp;"|"&amp;I2357))</f>
        <v>20.668787815742178</v>
      </c>
      <c r="AA2357" s="20">
        <f>IFERROR(U2357/Z2357,"")</f>
        <v>1.4447013248629026</v>
      </c>
      <c r="AB2357" s="4" t="str">
        <f>IF(OR(N2357&lt;&gt;"REPORTED",U2357=""),"NOT_APPLICABLE",IF(OR(AA2357&lt;Unit_Value_Review_QC!$I$6,AA2357&gt;Unit_Value_Review_QC!$I$5),"REVIEW","WITHIN_BAND"))</f>
        <v>WITHIN_BAND</v>
      </c>
    </row>
    <row r="2358" spans="1:28">
      <c r="A2358" s="1" t="s">
        <v>2744</v>
      </c>
      <c r="B2358" s="6">
        <v>45231</v>
      </c>
      <c r="C2358" s="1">
        <v>202311</v>
      </c>
      <c r="D2358" s="1">
        <v>2023</v>
      </c>
      <c r="E2358" s="1">
        <v>11</v>
      </c>
      <c r="F2358" s="4" t="s">
        <v>278</v>
      </c>
      <c r="G2358" s="4" t="s">
        <v>279</v>
      </c>
      <c r="H2358" s="1">
        <v>676</v>
      </c>
      <c r="I2358" s="4" t="s">
        <v>316</v>
      </c>
      <c r="J2358" s="1" t="s">
        <v>317</v>
      </c>
      <c r="K2358" s="1" t="s">
        <v>383</v>
      </c>
      <c r="L2358" s="1">
        <v>3</v>
      </c>
      <c r="M2358" s="1">
        <v>1</v>
      </c>
      <c r="N2358" s="1" t="s">
        <v>384</v>
      </c>
      <c r="O2358" s="1" t="s">
        <v>385</v>
      </c>
      <c r="P2358" s="1">
        <v>0</v>
      </c>
      <c r="Q2358" s="8">
        <v>10916</v>
      </c>
      <c r="R2358" s="8">
        <v>494</v>
      </c>
      <c r="S2358" s="8">
        <v>2674</v>
      </c>
      <c r="T2358" s="8" t="s">
        <v>386</v>
      </c>
      <c r="U2358" s="9">
        <f>IF(R2358&gt;0,Q2358/R2358,"")</f>
        <v>22.097165991902834</v>
      </c>
      <c r="V2358" s="10">
        <f>SUMIFS(fct_world_monthly!$J$2:$J$361,fct_world_monthly!$C$2:$C$361,C2358,fct_world_monthly!$F$2:$F$361,F2358)</f>
        <v>21894863</v>
      </c>
      <c r="W2358" s="11">
        <f>IF(V2358&gt;0,Q2358/V2358,"")</f>
        <v>4.9856443495444568E-4</v>
      </c>
      <c r="X2358" s="1" t="s">
        <v>232</v>
      </c>
      <c r="Y2358" s="1" t="s">
        <v>166</v>
      </c>
      <c r="Z2358" s="19">
        <f>IF(U2358="","",SUMIFS(Unit_Value_Review_QC!$K$10:$K$53,Unit_Value_Review_QC!$I$10:$I$53,"PARTNER|"&amp;F2358&amp;"|"&amp;I2358))</f>
        <v>22.71683967704729</v>
      </c>
      <c r="AA2358" s="20">
        <f>IFERROR(U2358/Z2358,"")</f>
        <v>0.97272183569748205</v>
      </c>
      <c r="AB2358" s="4" t="str">
        <f>IF(OR(N2358&lt;&gt;"REPORTED",U2358=""),"NOT_APPLICABLE",IF(OR(AA2358&lt;Unit_Value_Review_QC!$I$6,AA2358&gt;Unit_Value_Review_QC!$I$5),"REVIEW","WITHIN_BAND"))</f>
        <v>WITHIN_BAND</v>
      </c>
    </row>
    <row r="2359" spans="1:28">
      <c r="A2359" s="1" t="s">
        <v>2745</v>
      </c>
      <c r="B2359" s="6">
        <v>45231</v>
      </c>
      <c r="C2359" s="1">
        <v>202311</v>
      </c>
      <c r="D2359" s="1">
        <v>2023</v>
      </c>
      <c r="E2359" s="1">
        <v>11</v>
      </c>
      <c r="F2359" s="4" t="s">
        <v>278</v>
      </c>
      <c r="G2359" s="4" t="s">
        <v>279</v>
      </c>
      <c r="H2359" s="1">
        <v>690</v>
      </c>
      <c r="I2359" s="4" t="s">
        <v>319</v>
      </c>
      <c r="J2359" s="1" t="s">
        <v>320</v>
      </c>
      <c r="K2359" s="1" t="s">
        <v>383</v>
      </c>
      <c r="L2359" s="1">
        <v>3</v>
      </c>
      <c r="M2359" s="1">
        <v>1</v>
      </c>
      <c r="N2359" s="1" t="s">
        <v>384</v>
      </c>
      <c r="O2359" s="1" t="s">
        <v>385</v>
      </c>
      <c r="P2359" s="1">
        <v>0</v>
      </c>
      <c r="Q2359" s="8">
        <v>2008963</v>
      </c>
      <c r="R2359" s="8">
        <v>73925</v>
      </c>
      <c r="S2359" s="8">
        <v>186198</v>
      </c>
      <c r="T2359" s="8" t="s">
        <v>386</v>
      </c>
      <c r="U2359" s="9">
        <f>IF(R2359&gt;0,Q2359/R2359,"")</f>
        <v>27.175691579303347</v>
      </c>
      <c r="V2359" s="10">
        <f>SUMIFS(fct_world_monthly!$J$2:$J$361,fct_world_monthly!$C$2:$C$361,C2359,fct_world_monthly!$F$2:$F$361,F2359)</f>
        <v>21894863</v>
      </c>
      <c r="W2359" s="11">
        <f>IF(V2359&gt;0,Q2359/V2359,"")</f>
        <v>9.1754992940581537E-2</v>
      </c>
      <c r="X2359" s="1" t="s">
        <v>232</v>
      </c>
      <c r="Y2359" s="1" t="s">
        <v>166</v>
      </c>
      <c r="Z2359" s="19">
        <f>IF(U2359="","",SUMIFS(Unit_Value_Review_QC!$K$10:$K$53,Unit_Value_Review_QC!$I$10:$I$53,"PARTNER|"&amp;F2359&amp;"|"&amp;I2359))</f>
        <v>28.158453665195097</v>
      </c>
      <c r="AA2359" s="20">
        <f>IFERROR(U2359/Z2359,"")</f>
        <v>0.96509886169259074</v>
      </c>
      <c r="AB2359" s="4" t="str">
        <f>IF(OR(N2359&lt;&gt;"REPORTED",U2359=""),"NOT_APPLICABLE",IF(OR(AA2359&lt;Unit_Value_Review_QC!$I$6,AA2359&gt;Unit_Value_Review_QC!$I$5),"REVIEW","WITHIN_BAND"))</f>
        <v>WITHIN_BAND</v>
      </c>
    </row>
    <row r="2360" spans="1:28">
      <c r="A2360" s="1" t="s">
        <v>2746</v>
      </c>
      <c r="B2360" s="6">
        <v>45231</v>
      </c>
      <c r="C2360" s="1">
        <v>202311</v>
      </c>
      <c r="D2360" s="1">
        <v>2023</v>
      </c>
      <c r="E2360" s="1">
        <v>11</v>
      </c>
      <c r="F2360" s="4" t="s">
        <v>278</v>
      </c>
      <c r="G2360" s="4" t="s">
        <v>279</v>
      </c>
      <c r="H2360" s="1">
        <v>696</v>
      </c>
      <c r="I2360" s="4" t="s">
        <v>322</v>
      </c>
      <c r="J2360" s="1" t="s">
        <v>323</v>
      </c>
      <c r="K2360" s="1" t="s">
        <v>383</v>
      </c>
      <c r="L2360" s="1">
        <v>3</v>
      </c>
      <c r="M2360" s="1">
        <v>1</v>
      </c>
      <c r="N2360" s="1" t="s">
        <v>384</v>
      </c>
      <c r="O2360" s="1" t="s">
        <v>385</v>
      </c>
      <c r="P2360" s="1">
        <v>0</v>
      </c>
      <c r="Q2360" s="8">
        <v>1055054</v>
      </c>
      <c r="R2360" s="8">
        <v>44252</v>
      </c>
      <c r="S2360" s="8">
        <v>119968</v>
      </c>
      <c r="T2360" s="8" t="s">
        <v>386</v>
      </c>
      <c r="U2360" s="9">
        <f>IF(R2360&gt;0,Q2360/R2360,"")</f>
        <v>23.841950646298471</v>
      </c>
      <c r="V2360" s="10">
        <f>SUMIFS(fct_world_monthly!$J$2:$J$361,fct_world_monthly!$C$2:$C$361,C2360,fct_world_monthly!$F$2:$F$361,F2360)</f>
        <v>21894863</v>
      </c>
      <c r="W2360" s="11">
        <f>IF(V2360&gt;0,Q2360/V2360,"")</f>
        <v>4.8187284843938048E-2</v>
      </c>
      <c r="X2360" s="1" t="s">
        <v>232</v>
      </c>
      <c r="Y2360" s="1" t="s">
        <v>166</v>
      </c>
      <c r="Z2360" s="19">
        <f>IF(U2360="","",SUMIFS(Unit_Value_Review_QC!$K$10:$K$53,Unit_Value_Review_QC!$I$10:$I$53,"PARTNER|"&amp;F2360&amp;"|"&amp;I2360))</f>
        <v>25.266638688646662</v>
      </c>
      <c r="AA2360" s="20">
        <f>IFERROR(U2360/Z2360,"")</f>
        <v>0.94361386728546681</v>
      </c>
      <c r="AB2360" s="4" t="str">
        <f>IF(OR(N2360&lt;&gt;"REPORTED",U2360=""),"NOT_APPLICABLE",IF(OR(AA2360&lt;Unit_Value_Review_QC!$I$6,AA2360&gt;Unit_Value_Review_QC!$I$5),"REVIEW","WITHIN_BAND"))</f>
        <v>WITHIN_BAND</v>
      </c>
    </row>
    <row r="2361" spans="1:28">
      <c r="A2361" s="1" t="s">
        <v>2747</v>
      </c>
      <c r="B2361" s="6">
        <v>45231</v>
      </c>
      <c r="C2361" s="1">
        <v>202311</v>
      </c>
      <c r="D2361" s="1">
        <v>2023</v>
      </c>
      <c r="E2361" s="1">
        <v>11</v>
      </c>
      <c r="F2361" s="4" t="s">
        <v>278</v>
      </c>
      <c r="G2361" s="4" t="s">
        <v>279</v>
      </c>
      <c r="H2361" s="1">
        <v>720</v>
      </c>
      <c r="I2361" s="4" t="s">
        <v>325</v>
      </c>
      <c r="J2361" s="1" t="s">
        <v>326</v>
      </c>
      <c r="K2361" s="1" t="s">
        <v>383</v>
      </c>
      <c r="L2361" s="1">
        <v>3</v>
      </c>
      <c r="M2361" s="1">
        <v>1</v>
      </c>
      <c r="N2361" s="1" t="s">
        <v>384</v>
      </c>
      <c r="O2361" s="1" t="s">
        <v>385</v>
      </c>
      <c r="P2361" s="1">
        <v>0</v>
      </c>
      <c r="Q2361" s="8">
        <v>1145355</v>
      </c>
      <c r="R2361" s="8">
        <v>42157</v>
      </c>
      <c r="S2361" s="8">
        <v>124341</v>
      </c>
      <c r="T2361" s="8" t="s">
        <v>386</v>
      </c>
      <c r="U2361" s="9">
        <f>IF(R2361&gt;0,Q2361/R2361,"")</f>
        <v>27.168797589961336</v>
      </c>
      <c r="V2361" s="10">
        <f>SUMIFS(fct_world_monthly!$J$2:$J$361,fct_world_monthly!$C$2:$C$361,C2361,fct_world_monthly!$F$2:$F$361,F2361)</f>
        <v>21894863</v>
      </c>
      <c r="W2361" s="11">
        <f>IF(V2361&gt;0,Q2361/V2361,"")</f>
        <v>5.231158559886856E-2</v>
      </c>
      <c r="X2361" s="1" t="s">
        <v>232</v>
      </c>
      <c r="Y2361" s="1" t="s">
        <v>166</v>
      </c>
      <c r="Z2361" s="19">
        <f>IF(U2361="","",SUMIFS(Unit_Value_Review_QC!$K$10:$K$53,Unit_Value_Review_QC!$I$10:$I$53,"PARTNER|"&amp;F2361&amp;"|"&amp;I2361))</f>
        <v>23.211497613909994</v>
      </c>
      <c r="AA2361" s="20">
        <f>IFERROR(U2361/Z2361,"")</f>
        <v>1.1704887828383741</v>
      </c>
      <c r="AB2361" s="4" t="str">
        <f>IF(OR(N2361&lt;&gt;"REPORTED",U2361=""),"NOT_APPLICABLE",IF(OR(AA2361&lt;Unit_Value_Review_QC!$I$6,AA2361&gt;Unit_Value_Review_QC!$I$5),"REVIEW","WITHIN_BAND"))</f>
        <v>WITHIN_BAND</v>
      </c>
    </row>
    <row r="2362" spans="1:28">
      <c r="A2362" s="1" t="s">
        <v>2748</v>
      </c>
      <c r="B2362" s="6">
        <v>45261</v>
      </c>
      <c r="C2362" s="1">
        <v>202312</v>
      </c>
      <c r="D2362" s="1">
        <v>2023</v>
      </c>
      <c r="E2362" s="1">
        <v>12</v>
      </c>
      <c r="F2362" s="4" t="s">
        <v>256</v>
      </c>
      <c r="G2362" s="4" t="s">
        <v>258</v>
      </c>
      <c r="H2362" s="1">
        <v>52</v>
      </c>
      <c r="I2362" s="4" t="s">
        <v>296</v>
      </c>
      <c r="J2362" s="1" t="s">
        <v>297</v>
      </c>
      <c r="K2362" s="1" t="s">
        <v>383</v>
      </c>
      <c r="L2362" s="1">
        <v>3</v>
      </c>
      <c r="M2362" s="1">
        <v>1</v>
      </c>
      <c r="N2362" s="1" t="s">
        <v>384</v>
      </c>
      <c r="O2362" s="1" t="s">
        <v>385</v>
      </c>
      <c r="P2362" s="1">
        <v>0</v>
      </c>
      <c r="Q2362" s="8">
        <v>6076026</v>
      </c>
      <c r="R2362" s="8">
        <v>289173</v>
      </c>
      <c r="S2362" s="8">
        <v>1547522</v>
      </c>
      <c r="T2362" s="8" t="s">
        <v>386</v>
      </c>
      <c r="U2362" s="9">
        <f>IF(R2362&gt;0,Q2362/R2362,"")</f>
        <v>21.011733460592794</v>
      </c>
      <c r="V2362" s="10">
        <f>SUMIFS(fct_world_monthly!$J$2:$J$361,fct_world_monthly!$C$2:$C$361,C2362,fct_world_monthly!$F$2:$F$361,F2362)</f>
        <v>64078882</v>
      </c>
      <c r="W2362" s="11">
        <f>IF(V2362&gt;0,Q2362/V2362,"")</f>
        <v>9.4821036359529487E-2</v>
      </c>
      <c r="X2362" s="1" t="s">
        <v>232</v>
      </c>
      <c r="Y2362" s="1" t="s">
        <v>166</v>
      </c>
      <c r="Z2362" s="19">
        <f>IF(U2362="","",SUMIFS(Unit_Value_Review_QC!$K$10:$K$53,Unit_Value_Review_QC!$I$10:$I$53,"PARTNER|"&amp;F2362&amp;"|"&amp;I2362))</f>
        <v>20.461444760337919</v>
      </c>
      <c r="AA2362" s="20">
        <f>IFERROR(U2362/Z2362,"")</f>
        <v>1.0268939318166597</v>
      </c>
      <c r="AB2362" s="4" t="str">
        <f>IF(OR(N2362&lt;&gt;"REPORTED",U2362=""),"NOT_APPLICABLE",IF(OR(AA2362&lt;Unit_Value_Review_QC!$I$6,AA2362&gt;Unit_Value_Review_QC!$I$5),"REVIEW","WITHIN_BAND"))</f>
        <v>WITHIN_BAND</v>
      </c>
    </row>
    <row r="2363" spans="1:28">
      <c r="A2363" s="1" t="s">
        <v>2749</v>
      </c>
      <c r="B2363" s="6">
        <v>45261</v>
      </c>
      <c r="C2363" s="1">
        <v>202312</v>
      </c>
      <c r="D2363" s="1">
        <v>2023</v>
      </c>
      <c r="E2363" s="1">
        <v>12</v>
      </c>
      <c r="F2363" s="4" t="s">
        <v>256</v>
      </c>
      <c r="G2363" s="4" t="s">
        <v>258</v>
      </c>
      <c r="H2363" s="1">
        <v>204</v>
      </c>
      <c r="I2363" s="4" t="s">
        <v>301</v>
      </c>
      <c r="J2363" s="1" t="s">
        <v>302</v>
      </c>
      <c r="K2363" s="1" t="s">
        <v>383</v>
      </c>
      <c r="L2363" s="1">
        <v>3</v>
      </c>
      <c r="M2363" s="1">
        <v>1</v>
      </c>
      <c r="N2363" s="1" t="s">
        <v>384</v>
      </c>
      <c r="O2363" s="1" t="s">
        <v>385</v>
      </c>
      <c r="P2363" s="1">
        <v>0</v>
      </c>
      <c r="Q2363" s="8">
        <v>303206</v>
      </c>
      <c r="R2363" s="8">
        <v>21282</v>
      </c>
      <c r="S2363" s="8">
        <v>138554</v>
      </c>
      <c r="T2363" s="8" t="s">
        <v>386</v>
      </c>
      <c r="U2363" s="9">
        <f>IF(R2363&gt;0,Q2363/R2363,"")</f>
        <v>14.247063245935532</v>
      </c>
      <c r="V2363" s="10">
        <f>SUMIFS(fct_world_monthly!$J$2:$J$361,fct_world_monthly!$C$2:$C$361,C2363,fct_world_monthly!$F$2:$F$361,F2363)</f>
        <v>64078882</v>
      </c>
      <c r="W2363" s="11">
        <f>IF(V2363&gt;0,Q2363/V2363,"")</f>
        <v>4.7317617058300109E-3</v>
      </c>
      <c r="X2363" s="1" t="s">
        <v>232</v>
      </c>
      <c r="Y2363" s="1" t="s">
        <v>166</v>
      </c>
      <c r="Z2363" s="19">
        <f>IF(U2363="","",SUMIFS(Unit_Value_Review_QC!$K$10:$K$53,Unit_Value_Review_QC!$I$10:$I$53,"PARTNER|"&amp;F2363&amp;"|"&amp;I2363))</f>
        <v>7.8392981154747989</v>
      </c>
      <c r="AA2363" s="20">
        <f>IFERROR(U2363/Z2363,"")</f>
        <v>1.8173901586688972</v>
      </c>
      <c r="AB2363" s="4" t="str">
        <f>IF(OR(N2363&lt;&gt;"REPORTED",U2363=""),"NOT_APPLICABLE",IF(OR(AA2363&lt;Unit_Value_Review_QC!$I$6,AA2363&gt;Unit_Value_Review_QC!$I$5),"REVIEW","WITHIN_BAND"))</f>
        <v>WITHIN_BAND</v>
      </c>
    </row>
    <row r="2364" spans="1:28">
      <c r="A2364" s="1" t="s">
        <v>2750</v>
      </c>
      <c r="B2364" s="6">
        <v>45261</v>
      </c>
      <c r="C2364" s="1">
        <v>202312</v>
      </c>
      <c r="D2364" s="1">
        <v>2023</v>
      </c>
      <c r="E2364" s="1">
        <v>12</v>
      </c>
      <c r="F2364" s="4" t="s">
        <v>256</v>
      </c>
      <c r="G2364" s="4" t="s">
        <v>258</v>
      </c>
      <c r="H2364" s="1">
        <v>662</v>
      </c>
      <c r="I2364" s="4" t="s">
        <v>304</v>
      </c>
      <c r="J2364" s="1" t="s">
        <v>305</v>
      </c>
      <c r="K2364" s="1" t="s">
        <v>383</v>
      </c>
      <c r="L2364" s="1">
        <v>3</v>
      </c>
      <c r="M2364" s="1">
        <v>1</v>
      </c>
      <c r="N2364" s="1" t="s">
        <v>384</v>
      </c>
      <c r="O2364" s="1" t="s">
        <v>385</v>
      </c>
      <c r="P2364" s="1">
        <v>0</v>
      </c>
      <c r="Q2364" s="8">
        <v>1821415</v>
      </c>
      <c r="R2364" s="8">
        <v>181626</v>
      </c>
      <c r="S2364" s="8">
        <v>764105</v>
      </c>
      <c r="T2364" s="8" t="s">
        <v>386</v>
      </c>
      <c r="U2364" s="9">
        <f>IF(R2364&gt;0,Q2364/R2364,"")</f>
        <v>10.02838250030282</v>
      </c>
      <c r="V2364" s="10">
        <f>SUMIFS(fct_world_monthly!$J$2:$J$361,fct_world_monthly!$C$2:$C$361,C2364,fct_world_monthly!$F$2:$F$361,F2364)</f>
        <v>64078882</v>
      </c>
      <c r="W2364" s="11">
        <f>IF(V2364&gt;0,Q2364/V2364,"")</f>
        <v>2.8424575197800735E-2</v>
      </c>
      <c r="X2364" s="1" t="s">
        <v>232</v>
      </c>
      <c r="Y2364" s="1" t="s">
        <v>166</v>
      </c>
      <c r="Z2364" s="19">
        <f>IF(U2364="","",SUMIFS(Unit_Value_Review_QC!$K$10:$K$53,Unit_Value_Review_QC!$I$10:$I$53,"PARTNER|"&amp;F2364&amp;"|"&amp;I2364))</f>
        <v>10.235891461787936</v>
      </c>
      <c r="AA2364" s="20">
        <f>IFERROR(U2364/Z2364,"")</f>
        <v>0.97972731908502775</v>
      </c>
      <c r="AB2364" s="4" t="str">
        <f>IF(OR(N2364&lt;&gt;"REPORTED",U2364=""),"NOT_APPLICABLE",IF(OR(AA2364&lt;Unit_Value_Review_QC!$I$6,AA2364&gt;Unit_Value_Review_QC!$I$5),"REVIEW","WITHIN_BAND"))</f>
        <v>WITHIN_BAND</v>
      </c>
    </row>
    <row r="2365" spans="1:28">
      <c r="A2365" s="1" t="s">
        <v>2751</v>
      </c>
      <c r="B2365" s="6">
        <v>45261</v>
      </c>
      <c r="C2365" s="1">
        <v>202312</v>
      </c>
      <c r="D2365" s="1">
        <v>2023</v>
      </c>
      <c r="E2365" s="1">
        <v>12</v>
      </c>
      <c r="F2365" s="4" t="s">
        <v>256</v>
      </c>
      <c r="G2365" s="4" t="s">
        <v>258</v>
      </c>
      <c r="H2365" s="1">
        <v>664</v>
      </c>
      <c r="I2365" s="4" t="s">
        <v>307</v>
      </c>
      <c r="J2365" s="1" t="s">
        <v>308</v>
      </c>
      <c r="K2365" s="1" t="s">
        <v>383</v>
      </c>
      <c r="L2365" s="1">
        <v>3</v>
      </c>
      <c r="M2365" s="1">
        <v>1</v>
      </c>
      <c r="N2365" s="1" t="s">
        <v>384</v>
      </c>
      <c r="O2365" s="1" t="s">
        <v>385</v>
      </c>
      <c r="P2365" s="1">
        <v>0</v>
      </c>
      <c r="Q2365" s="8">
        <v>3563013</v>
      </c>
      <c r="R2365" s="8">
        <v>244788</v>
      </c>
      <c r="S2365" s="8">
        <v>1699729</v>
      </c>
      <c r="T2365" s="8" t="s">
        <v>386</v>
      </c>
      <c r="U2365" s="9">
        <f>IF(R2365&gt;0,Q2365/R2365,"")</f>
        <v>14.555505171822148</v>
      </c>
      <c r="V2365" s="10">
        <f>SUMIFS(fct_world_monthly!$J$2:$J$361,fct_world_monthly!$C$2:$C$361,C2365,fct_world_monthly!$F$2:$F$361,F2365)</f>
        <v>64078882</v>
      </c>
      <c r="W2365" s="11">
        <f>IF(V2365&gt;0,Q2365/V2365,"")</f>
        <v>5.5603545018154343E-2</v>
      </c>
      <c r="X2365" s="1" t="s">
        <v>232</v>
      </c>
      <c r="Y2365" s="1" t="s">
        <v>166</v>
      </c>
      <c r="Z2365" s="19">
        <f>IF(U2365="","",SUMIFS(Unit_Value_Review_QC!$K$10:$K$53,Unit_Value_Review_QC!$I$10:$I$53,"PARTNER|"&amp;F2365&amp;"|"&amp;I2365))</f>
        <v>13.594059812928137</v>
      </c>
      <c r="AA2365" s="20">
        <f>IFERROR(U2365/Z2365,"")</f>
        <v>1.070725403016078</v>
      </c>
      <c r="AB2365" s="4" t="str">
        <f>IF(OR(N2365&lt;&gt;"REPORTED",U2365=""),"NOT_APPLICABLE",IF(OR(AA2365&lt;Unit_Value_Review_QC!$I$6,AA2365&gt;Unit_Value_Review_QC!$I$5),"REVIEW","WITHIN_BAND"))</f>
        <v>WITHIN_BAND</v>
      </c>
    </row>
    <row r="2366" spans="1:28">
      <c r="A2366" s="1" t="s">
        <v>2752</v>
      </c>
      <c r="B2366" s="6">
        <v>45261</v>
      </c>
      <c r="C2366" s="1">
        <v>202312</v>
      </c>
      <c r="D2366" s="1">
        <v>2023</v>
      </c>
      <c r="E2366" s="1">
        <v>12</v>
      </c>
      <c r="F2366" s="4" t="s">
        <v>256</v>
      </c>
      <c r="G2366" s="4" t="s">
        <v>258</v>
      </c>
      <c r="H2366" s="1">
        <v>666</v>
      </c>
      <c r="I2366" s="4" t="s">
        <v>310</v>
      </c>
      <c r="J2366" s="1" t="s">
        <v>311</v>
      </c>
      <c r="K2366" s="1" t="s">
        <v>383</v>
      </c>
      <c r="L2366" s="1">
        <v>3</v>
      </c>
      <c r="M2366" s="1">
        <v>1</v>
      </c>
      <c r="N2366" s="1" t="s">
        <v>384</v>
      </c>
      <c r="O2366" s="1" t="s">
        <v>385</v>
      </c>
      <c r="P2366" s="1">
        <v>0</v>
      </c>
      <c r="Q2366" s="8">
        <v>17354960</v>
      </c>
      <c r="R2366" s="8">
        <v>1575875</v>
      </c>
      <c r="S2366" s="8">
        <v>9837755</v>
      </c>
      <c r="T2366" s="8" t="s">
        <v>386</v>
      </c>
      <c r="U2366" s="9">
        <f>IF(R2366&gt;0,Q2366/R2366,"")</f>
        <v>11.012903942254303</v>
      </c>
      <c r="V2366" s="10">
        <f>SUMIFS(fct_world_monthly!$J$2:$J$361,fct_world_monthly!$C$2:$C$361,C2366,fct_world_monthly!$F$2:$F$361,F2366)</f>
        <v>64078882</v>
      </c>
      <c r="W2366" s="11">
        <f>IF(V2366&gt;0,Q2366/V2366,"")</f>
        <v>0.27083743439843411</v>
      </c>
      <c r="X2366" s="1" t="s">
        <v>232</v>
      </c>
      <c r="Y2366" s="1" t="s">
        <v>166</v>
      </c>
      <c r="Z2366" s="19">
        <f>IF(U2366="","",SUMIFS(Unit_Value_Review_QC!$K$10:$K$53,Unit_Value_Review_QC!$I$10:$I$53,"PARTNER|"&amp;F2366&amp;"|"&amp;I2366))</f>
        <v>10.323147527272614</v>
      </c>
      <c r="AA2366" s="20">
        <f>IFERROR(U2366/Z2366,"")</f>
        <v>1.0668164833602765</v>
      </c>
      <c r="AB2366" s="4" t="str">
        <f>IF(OR(N2366&lt;&gt;"REPORTED",U2366=""),"NOT_APPLICABLE",IF(OR(AA2366&lt;Unit_Value_Review_QC!$I$6,AA2366&gt;Unit_Value_Review_QC!$I$5),"REVIEW","WITHIN_BAND"))</f>
        <v>WITHIN_BAND</v>
      </c>
    </row>
    <row r="2367" spans="1:28">
      <c r="A2367" s="1" t="s">
        <v>2753</v>
      </c>
      <c r="B2367" s="6">
        <v>45261</v>
      </c>
      <c r="C2367" s="1">
        <v>202312</v>
      </c>
      <c r="D2367" s="1">
        <v>2023</v>
      </c>
      <c r="E2367" s="1">
        <v>12</v>
      </c>
      <c r="F2367" s="4" t="s">
        <v>256</v>
      </c>
      <c r="G2367" s="4" t="s">
        <v>258</v>
      </c>
      <c r="H2367" s="1">
        <v>669</v>
      </c>
      <c r="I2367" s="4" t="s">
        <v>313</v>
      </c>
      <c r="J2367" s="1" t="s">
        <v>314</v>
      </c>
      <c r="K2367" s="1" t="s">
        <v>383</v>
      </c>
      <c r="L2367" s="1">
        <v>3</v>
      </c>
      <c r="M2367" s="1">
        <v>1</v>
      </c>
      <c r="N2367" s="1" t="s">
        <v>384</v>
      </c>
      <c r="O2367" s="1" t="s">
        <v>385</v>
      </c>
      <c r="P2367" s="1">
        <v>0</v>
      </c>
      <c r="Q2367" s="8">
        <v>1194260</v>
      </c>
      <c r="R2367" s="8">
        <v>101053</v>
      </c>
      <c r="S2367" s="8">
        <v>729449</v>
      </c>
      <c r="T2367" s="8" t="s">
        <v>386</v>
      </c>
      <c r="U2367" s="9">
        <f>IF(R2367&gt;0,Q2367/R2367,"")</f>
        <v>11.81815482964385</v>
      </c>
      <c r="V2367" s="10">
        <f>SUMIFS(fct_world_monthly!$J$2:$J$361,fct_world_monthly!$C$2:$C$361,C2367,fct_world_monthly!$F$2:$F$361,F2367)</f>
        <v>64078882</v>
      </c>
      <c r="W2367" s="11">
        <f>IF(V2367&gt;0,Q2367/V2367,"")</f>
        <v>1.863734139431459E-2</v>
      </c>
      <c r="X2367" s="1" t="s">
        <v>232</v>
      </c>
      <c r="Y2367" s="1" t="s">
        <v>166</v>
      </c>
      <c r="Z2367" s="19">
        <f>IF(U2367="","",SUMIFS(Unit_Value_Review_QC!$K$10:$K$53,Unit_Value_Review_QC!$I$10:$I$53,"PARTNER|"&amp;F2367&amp;"|"&amp;I2367))</f>
        <v>13.552232139720488</v>
      </c>
      <c r="AA2367" s="20">
        <f>IFERROR(U2367/Z2367,"")</f>
        <v>0.87204489325458068</v>
      </c>
      <c r="AB2367" s="4" t="str">
        <f>IF(OR(N2367&lt;&gt;"REPORTED",U2367=""),"NOT_APPLICABLE",IF(OR(AA2367&lt;Unit_Value_Review_QC!$I$6,AA2367&gt;Unit_Value_Review_QC!$I$5),"REVIEW","WITHIN_BAND"))</f>
        <v>WITHIN_BAND</v>
      </c>
    </row>
    <row r="2368" spans="1:28">
      <c r="A2368" s="1" t="s">
        <v>2754</v>
      </c>
      <c r="B2368" s="6">
        <v>45261</v>
      </c>
      <c r="C2368" s="1">
        <v>202312</v>
      </c>
      <c r="D2368" s="1">
        <v>2023</v>
      </c>
      <c r="E2368" s="1">
        <v>12</v>
      </c>
      <c r="F2368" s="4" t="s">
        <v>256</v>
      </c>
      <c r="G2368" s="4" t="s">
        <v>258</v>
      </c>
      <c r="H2368" s="1">
        <v>676</v>
      </c>
      <c r="I2368" s="4" t="s">
        <v>316</v>
      </c>
      <c r="J2368" s="1" t="s">
        <v>317</v>
      </c>
      <c r="K2368" s="1" t="s">
        <v>383</v>
      </c>
      <c r="L2368" s="1">
        <v>3</v>
      </c>
      <c r="M2368" s="1">
        <v>1</v>
      </c>
      <c r="N2368" s="1" t="s">
        <v>384</v>
      </c>
      <c r="O2368" s="1" t="s">
        <v>385</v>
      </c>
      <c r="P2368" s="1">
        <v>0</v>
      </c>
      <c r="Q2368" s="8">
        <v>10466</v>
      </c>
      <c r="R2368" s="8">
        <v>875</v>
      </c>
      <c r="S2368" s="8">
        <v>2001</v>
      </c>
      <c r="T2368" s="8" t="s">
        <v>386</v>
      </c>
      <c r="U2368" s="9">
        <f>IF(R2368&gt;0,Q2368/R2368,"")</f>
        <v>11.961142857142857</v>
      </c>
      <c r="V2368" s="10">
        <f>SUMIFS(fct_world_monthly!$J$2:$J$361,fct_world_monthly!$C$2:$C$361,C2368,fct_world_monthly!$F$2:$F$361,F2368)</f>
        <v>64078882</v>
      </c>
      <c r="W2368" s="11">
        <f>IF(V2368&gt;0,Q2368/V2368,"")</f>
        <v>1.6332994074397239E-4</v>
      </c>
      <c r="X2368" s="1" t="s">
        <v>232</v>
      </c>
      <c r="Y2368" s="1" t="s">
        <v>166</v>
      </c>
      <c r="Z2368" s="19">
        <f>IF(U2368="","",SUMIFS(Unit_Value_Review_QC!$K$10:$K$53,Unit_Value_Review_QC!$I$10:$I$53,"PARTNER|"&amp;F2368&amp;"|"&amp;I2368))</f>
        <v>16.294942108470444</v>
      </c>
      <c r="AA2368" s="20">
        <f>IFERROR(U2368/Z2368,"")</f>
        <v>0.73404021797200558</v>
      </c>
      <c r="AB2368" s="4" t="str">
        <f>IF(OR(N2368&lt;&gt;"REPORTED",U2368=""),"NOT_APPLICABLE",IF(OR(AA2368&lt;Unit_Value_Review_QC!$I$6,AA2368&gt;Unit_Value_Review_QC!$I$5),"REVIEW","WITHIN_BAND"))</f>
        <v>WITHIN_BAND</v>
      </c>
    </row>
    <row r="2369" spans="1:28">
      <c r="A2369" s="1" t="s">
        <v>2755</v>
      </c>
      <c r="B2369" s="6">
        <v>45261</v>
      </c>
      <c r="C2369" s="1">
        <v>202312</v>
      </c>
      <c r="D2369" s="1">
        <v>2023</v>
      </c>
      <c r="E2369" s="1">
        <v>12</v>
      </c>
      <c r="F2369" s="4" t="s">
        <v>256</v>
      </c>
      <c r="G2369" s="4" t="s">
        <v>258</v>
      </c>
      <c r="H2369" s="1">
        <v>690</v>
      </c>
      <c r="I2369" s="4" t="s">
        <v>319</v>
      </c>
      <c r="J2369" s="1" t="s">
        <v>320</v>
      </c>
      <c r="K2369" s="1" t="s">
        <v>383</v>
      </c>
      <c r="L2369" s="1">
        <v>3</v>
      </c>
      <c r="M2369" s="1">
        <v>1</v>
      </c>
      <c r="N2369" s="1" t="s">
        <v>384</v>
      </c>
      <c r="O2369" s="1" t="s">
        <v>385</v>
      </c>
      <c r="P2369" s="1">
        <v>0</v>
      </c>
      <c r="Q2369" s="8">
        <v>1672359</v>
      </c>
      <c r="R2369" s="8">
        <v>70768</v>
      </c>
      <c r="S2369" s="8">
        <v>353905</v>
      </c>
      <c r="T2369" s="8" t="s">
        <v>386</v>
      </c>
      <c r="U2369" s="9">
        <f>IF(R2369&gt;0,Q2369/R2369,"")</f>
        <v>23.631570766448114</v>
      </c>
      <c r="V2369" s="10">
        <f>SUMIFS(fct_world_monthly!$J$2:$J$361,fct_world_monthly!$C$2:$C$361,C2369,fct_world_monthly!$F$2:$F$361,F2369)</f>
        <v>64078882</v>
      </c>
      <c r="W2369" s="11">
        <f>IF(V2369&gt;0,Q2369/V2369,"")</f>
        <v>2.6098442229375976E-2</v>
      </c>
      <c r="X2369" s="1" t="s">
        <v>232</v>
      </c>
      <c r="Y2369" s="1" t="s">
        <v>166</v>
      </c>
      <c r="Z2369" s="19">
        <f>IF(U2369="","",SUMIFS(Unit_Value_Review_QC!$K$10:$K$53,Unit_Value_Review_QC!$I$10:$I$53,"PARTNER|"&amp;F2369&amp;"|"&amp;I2369))</f>
        <v>21.029827109089425</v>
      </c>
      <c r="AA2369" s="20">
        <f>IFERROR(U2369/Z2369,"")</f>
        <v>1.1237168353245364</v>
      </c>
      <c r="AB2369" s="4" t="str">
        <f>IF(OR(N2369&lt;&gt;"REPORTED",U2369=""),"NOT_APPLICABLE",IF(OR(AA2369&lt;Unit_Value_Review_QC!$I$6,AA2369&gt;Unit_Value_Review_QC!$I$5),"REVIEW","WITHIN_BAND"))</f>
        <v>WITHIN_BAND</v>
      </c>
    </row>
    <row r="2370" spans="1:28">
      <c r="A2370" s="1" t="s">
        <v>2756</v>
      </c>
      <c r="B2370" s="6">
        <v>45261</v>
      </c>
      <c r="C2370" s="1">
        <v>202312</v>
      </c>
      <c r="D2370" s="1">
        <v>2023</v>
      </c>
      <c r="E2370" s="1">
        <v>12</v>
      </c>
      <c r="F2370" s="4" t="s">
        <v>256</v>
      </c>
      <c r="G2370" s="4" t="s">
        <v>258</v>
      </c>
      <c r="H2370" s="1">
        <v>696</v>
      </c>
      <c r="I2370" s="4" t="s">
        <v>322</v>
      </c>
      <c r="J2370" s="1" t="s">
        <v>323</v>
      </c>
      <c r="K2370" s="1" t="s">
        <v>383</v>
      </c>
      <c r="L2370" s="1">
        <v>3</v>
      </c>
      <c r="M2370" s="1">
        <v>1</v>
      </c>
      <c r="N2370" s="1" t="s">
        <v>384</v>
      </c>
      <c r="O2370" s="1" t="s">
        <v>385</v>
      </c>
      <c r="P2370" s="1">
        <v>0</v>
      </c>
      <c r="Q2370" s="8">
        <v>505755</v>
      </c>
      <c r="R2370" s="8">
        <v>24134</v>
      </c>
      <c r="S2370" s="8">
        <v>125659</v>
      </c>
      <c r="T2370" s="8" t="s">
        <v>386</v>
      </c>
      <c r="U2370" s="9">
        <f>IF(R2370&gt;0,Q2370/R2370,"")</f>
        <v>20.956119996685175</v>
      </c>
      <c r="V2370" s="10">
        <f>SUMIFS(fct_world_monthly!$J$2:$J$361,fct_world_monthly!$C$2:$C$361,C2370,fct_world_monthly!$F$2:$F$361,F2370)</f>
        <v>64078882</v>
      </c>
      <c r="W2370" s="11">
        <f>IF(V2370&gt;0,Q2370/V2370,"")</f>
        <v>7.8926938831423432E-3</v>
      </c>
      <c r="X2370" s="1" t="s">
        <v>232</v>
      </c>
      <c r="Y2370" s="1" t="s">
        <v>166</v>
      </c>
      <c r="Z2370" s="19">
        <f>IF(U2370="","",SUMIFS(Unit_Value_Review_QC!$K$10:$K$53,Unit_Value_Review_QC!$I$10:$I$53,"PARTNER|"&amp;F2370&amp;"|"&amp;I2370))</f>
        <v>18.09118149032647</v>
      </c>
      <c r="AA2370" s="20">
        <f>IFERROR(U2370/Z2370,"")</f>
        <v>1.1583610505422555</v>
      </c>
      <c r="AB2370" s="4" t="str">
        <f>IF(OR(N2370&lt;&gt;"REPORTED",U2370=""),"NOT_APPLICABLE",IF(OR(AA2370&lt;Unit_Value_Review_QC!$I$6,AA2370&gt;Unit_Value_Review_QC!$I$5),"REVIEW","WITHIN_BAND"))</f>
        <v>WITHIN_BAND</v>
      </c>
    </row>
    <row r="2371" spans="1:28">
      <c r="A2371" s="1" t="s">
        <v>2757</v>
      </c>
      <c r="B2371" s="6">
        <v>45261</v>
      </c>
      <c r="C2371" s="1">
        <v>202312</v>
      </c>
      <c r="D2371" s="1">
        <v>2023</v>
      </c>
      <c r="E2371" s="1">
        <v>12</v>
      </c>
      <c r="F2371" s="4" t="s">
        <v>256</v>
      </c>
      <c r="G2371" s="4" t="s">
        <v>258</v>
      </c>
      <c r="H2371" s="1">
        <v>720</v>
      </c>
      <c r="I2371" s="4" t="s">
        <v>325</v>
      </c>
      <c r="J2371" s="1" t="s">
        <v>326</v>
      </c>
      <c r="K2371" s="1" t="s">
        <v>383</v>
      </c>
      <c r="L2371" s="1">
        <v>3</v>
      </c>
      <c r="M2371" s="1">
        <v>1</v>
      </c>
      <c r="N2371" s="1" t="s">
        <v>384</v>
      </c>
      <c r="O2371" s="1" t="s">
        <v>385</v>
      </c>
      <c r="P2371" s="1">
        <v>0</v>
      </c>
      <c r="Q2371" s="8">
        <v>3068433</v>
      </c>
      <c r="R2371" s="8">
        <v>150484</v>
      </c>
      <c r="S2371" s="8">
        <v>652014</v>
      </c>
      <c r="T2371" s="8" t="s">
        <v>386</v>
      </c>
      <c r="U2371" s="9">
        <f>IF(R2371&gt;0,Q2371/R2371,"")</f>
        <v>20.390426889237393</v>
      </c>
      <c r="V2371" s="10">
        <f>SUMIFS(fct_world_monthly!$J$2:$J$361,fct_world_monthly!$C$2:$C$361,C2371,fct_world_monthly!$F$2:$F$361,F2371)</f>
        <v>64078882</v>
      </c>
      <c r="W2371" s="11">
        <f>IF(V2371&gt;0,Q2371/V2371,"")</f>
        <v>4.788524556342915E-2</v>
      </c>
      <c r="X2371" s="1" t="s">
        <v>232</v>
      </c>
      <c r="Y2371" s="1" t="s">
        <v>166</v>
      </c>
      <c r="Z2371" s="19">
        <f>IF(U2371="","",SUMIFS(Unit_Value_Review_QC!$K$10:$K$53,Unit_Value_Review_QC!$I$10:$I$53,"PARTNER|"&amp;F2371&amp;"|"&amp;I2371))</f>
        <v>18.213915185849537</v>
      </c>
      <c r="AA2371" s="20">
        <f>IFERROR(U2371/Z2371,"")</f>
        <v>1.1194971910860108</v>
      </c>
      <c r="AB2371" s="4" t="str">
        <f>IF(OR(N2371&lt;&gt;"REPORTED",U2371=""),"NOT_APPLICABLE",IF(OR(AA2371&lt;Unit_Value_Review_QC!$I$6,AA2371&gt;Unit_Value_Review_QC!$I$5),"REVIEW","WITHIN_BAND"))</f>
        <v>WITHIN_BAND</v>
      </c>
    </row>
    <row r="2372" spans="1:28">
      <c r="A2372" s="1" t="s">
        <v>2758</v>
      </c>
      <c r="B2372" s="6">
        <v>45261</v>
      </c>
      <c r="C2372" s="1">
        <v>202312</v>
      </c>
      <c r="D2372" s="1">
        <v>2023</v>
      </c>
      <c r="E2372" s="1">
        <v>12</v>
      </c>
      <c r="F2372" s="4" t="s">
        <v>265</v>
      </c>
      <c r="G2372" s="4" t="s">
        <v>266</v>
      </c>
      <c r="H2372" s="1">
        <v>52</v>
      </c>
      <c r="I2372" s="4" t="s">
        <v>296</v>
      </c>
      <c r="J2372" s="1" t="s">
        <v>297</v>
      </c>
      <c r="K2372" s="1" t="s">
        <v>383</v>
      </c>
      <c r="L2372" s="1">
        <v>3</v>
      </c>
      <c r="M2372" s="1">
        <v>1</v>
      </c>
      <c r="N2372" s="1" t="s">
        <v>384</v>
      </c>
      <c r="O2372" s="1" t="s">
        <v>385</v>
      </c>
      <c r="P2372" s="1">
        <v>0</v>
      </c>
      <c r="Q2372" s="8">
        <v>3439142</v>
      </c>
      <c r="R2372" s="8">
        <v>171763</v>
      </c>
      <c r="S2372" s="8">
        <v>433474</v>
      </c>
      <c r="T2372" s="8" t="s">
        <v>386</v>
      </c>
      <c r="U2372" s="9">
        <f>IF(R2372&gt;0,Q2372/R2372,"")</f>
        <v>20.022600909392594</v>
      </c>
      <c r="V2372" s="10">
        <f>SUMIFS(fct_world_monthly!$J$2:$J$361,fct_world_monthly!$C$2:$C$361,C2372,fct_world_monthly!$F$2:$F$361,F2372)</f>
        <v>43229378</v>
      </c>
      <c r="W2372" s="11">
        <f>IF(V2372&gt;0,Q2372/V2372,"")</f>
        <v>7.9555666981838136E-2</v>
      </c>
      <c r="X2372" s="1" t="s">
        <v>232</v>
      </c>
      <c r="Y2372" s="1" t="s">
        <v>166</v>
      </c>
      <c r="Z2372" s="19">
        <f>IF(U2372="","",SUMIFS(Unit_Value_Review_QC!$K$10:$K$53,Unit_Value_Review_QC!$I$10:$I$53,"PARTNER|"&amp;F2372&amp;"|"&amp;I2372))</f>
        <v>19.213268245879746</v>
      </c>
      <c r="AA2372" s="20">
        <f>IFERROR(U2372/Z2372,"")</f>
        <v>1.0421236331661796</v>
      </c>
      <c r="AB2372" s="4" t="str">
        <f>IF(OR(N2372&lt;&gt;"REPORTED",U2372=""),"NOT_APPLICABLE",IF(OR(AA2372&lt;Unit_Value_Review_QC!$I$6,AA2372&gt;Unit_Value_Review_QC!$I$5),"REVIEW","WITHIN_BAND"))</f>
        <v>WITHIN_BAND</v>
      </c>
    </row>
    <row r="2373" spans="1:28">
      <c r="A2373" s="1" t="s">
        <v>2759</v>
      </c>
      <c r="B2373" s="6">
        <v>45261</v>
      </c>
      <c r="C2373" s="1">
        <v>202312</v>
      </c>
      <c r="D2373" s="1">
        <v>2023</v>
      </c>
      <c r="E2373" s="1">
        <v>12</v>
      </c>
      <c r="F2373" s="4" t="s">
        <v>265</v>
      </c>
      <c r="G2373" s="4" t="s">
        <v>266</v>
      </c>
      <c r="H2373" s="1">
        <v>204</v>
      </c>
      <c r="I2373" s="4" t="s">
        <v>301</v>
      </c>
      <c r="J2373" s="1" t="s">
        <v>302</v>
      </c>
      <c r="K2373" s="1" t="s">
        <v>383</v>
      </c>
      <c r="L2373" s="1">
        <v>3</v>
      </c>
      <c r="M2373" s="1">
        <v>1</v>
      </c>
      <c r="N2373" s="1" t="s">
        <v>384</v>
      </c>
      <c r="O2373" s="1" t="s">
        <v>385</v>
      </c>
      <c r="P2373" s="1">
        <v>0</v>
      </c>
      <c r="Q2373" s="8">
        <v>53019</v>
      </c>
      <c r="R2373" s="8">
        <v>3324</v>
      </c>
      <c r="S2373" s="8">
        <v>11018</v>
      </c>
      <c r="T2373" s="8" t="s">
        <v>386</v>
      </c>
      <c r="U2373" s="9">
        <f>IF(R2373&gt;0,Q2373/R2373,"")</f>
        <v>15.950361010830324</v>
      </c>
      <c r="V2373" s="10">
        <f>SUMIFS(fct_world_monthly!$J$2:$J$361,fct_world_monthly!$C$2:$C$361,C2373,fct_world_monthly!$F$2:$F$361,F2373)</f>
        <v>43229378</v>
      </c>
      <c r="W2373" s="11">
        <f>IF(V2373&gt;0,Q2373/V2373,"")</f>
        <v>1.2264576187055016E-3</v>
      </c>
      <c r="X2373" s="1" t="s">
        <v>232</v>
      </c>
      <c r="Y2373" s="1" t="s">
        <v>166</v>
      </c>
      <c r="Z2373" s="19">
        <f>IF(U2373="","",SUMIFS(Unit_Value_Review_QC!$K$10:$K$53,Unit_Value_Review_QC!$I$10:$I$53,"PARTNER|"&amp;F2373&amp;"|"&amp;I2373))</f>
        <v>16.024818561257973</v>
      </c>
      <c r="AA2373" s="20">
        <f>IFERROR(U2373/Z2373,"")</f>
        <v>0.99535361039234105</v>
      </c>
      <c r="AB2373" s="4" t="str">
        <f>IF(OR(N2373&lt;&gt;"REPORTED",U2373=""),"NOT_APPLICABLE",IF(OR(AA2373&lt;Unit_Value_Review_QC!$I$6,AA2373&gt;Unit_Value_Review_QC!$I$5),"REVIEW","WITHIN_BAND"))</f>
        <v>WITHIN_BAND</v>
      </c>
    </row>
    <row r="2374" spans="1:28">
      <c r="A2374" s="1" t="s">
        <v>2760</v>
      </c>
      <c r="B2374" s="6">
        <v>45261</v>
      </c>
      <c r="C2374" s="1">
        <v>202312</v>
      </c>
      <c r="D2374" s="1">
        <v>2023</v>
      </c>
      <c r="E2374" s="1">
        <v>12</v>
      </c>
      <c r="F2374" s="4" t="s">
        <v>265</v>
      </c>
      <c r="G2374" s="4" t="s">
        <v>266</v>
      </c>
      <c r="H2374" s="1">
        <v>662</v>
      </c>
      <c r="I2374" s="4" t="s">
        <v>304</v>
      </c>
      <c r="J2374" s="1" t="s">
        <v>305</v>
      </c>
      <c r="K2374" s="1" t="s">
        <v>383</v>
      </c>
      <c r="L2374" s="1">
        <v>3</v>
      </c>
      <c r="M2374" s="1">
        <v>1</v>
      </c>
      <c r="N2374" s="1" t="s">
        <v>384</v>
      </c>
      <c r="O2374" s="1" t="s">
        <v>385</v>
      </c>
      <c r="P2374" s="1">
        <v>0</v>
      </c>
      <c r="Q2374" s="8">
        <v>642307</v>
      </c>
      <c r="R2374" s="8">
        <v>60214</v>
      </c>
      <c r="S2374" s="8">
        <v>109054</v>
      </c>
      <c r="T2374" s="8" t="s">
        <v>386</v>
      </c>
      <c r="U2374" s="9">
        <f>IF(R2374&gt;0,Q2374/R2374,"")</f>
        <v>10.667070780881522</v>
      </c>
      <c r="V2374" s="10">
        <f>SUMIFS(fct_world_monthly!$J$2:$J$361,fct_world_monthly!$C$2:$C$361,C2374,fct_world_monthly!$F$2:$F$361,F2374)</f>
        <v>43229378</v>
      </c>
      <c r="W2374" s="11">
        <f>IF(V2374&gt;0,Q2374/V2374,"")</f>
        <v>1.4858113387613395E-2</v>
      </c>
      <c r="X2374" s="1" t="s">
        <v>232</v>
      </c>
      <c r="Y2374" s="1" t="s">
        <v>166</v>
      </c>
      <c r="Z2374" s="19">
        <f>IF(U2374="","",SUMIFS(Unit_Value_Review_QC!$K$10:$K$53,Unit_Value_Review_QC!$I$10:$I$53,"PARTNER|"&amp;F2374&amp;"|"&amp;I2374))</f>
        <v>13.24068828999865</v>
      </c>
      <c r="AA2374" s="20">
        <f>IFERROR(U2374/Z2374,"")</f>
        <v>0.80562811745510932</v>
      </c>
      <c r="AB2374" s="4" t="str">
        <f>IF(OR(N2374&lt;&gt;"REPORTED",U2374=""),"NOT_APPLICABLE",IF(OR(AA2374&lt;Unit_Value_Review_QC!$I$6,AA2374&gt;Unit_Value_Review_QC!$I$5),"REVIEW","WITHIN_BAND"))</f>
        <v>WITHIN_BAND</v>
      </c>
    </row>
    <row r="2375" spans="1:28">
      <c r="A2375" s="1" t="s">
        <v>2761</v>
      </c>
      <c r="B2375" s="6">
        <v>45261</v>
      </c>
      <c r="C2375" s="1">
        <v>202312</v>
      </c>
      <c r="D2375" s="1">
        <v>2023</v>
      </c>
      <c r="E2375" s="1">
        <v>12</v>
      </c>
      <c r="F2375" s="4" t="s">
        <v>265</v>
      </c>
      <c r="G2375" s="4" t="s">
        <v>266</v>
      </c>
      <c r="H2375" s="1">
        <v>664</v>
      </c>
      <c r="I2375" s="4" t="s">
        <v>307</v>
      </c>
      <c r="J2375" s="1" t="s">
        <v>308</v>
      </c>
      <c r="K2375" s="1" t="s">
        <v>383</v>
      </c>
      <c r="L2375" s="1">
        <v>3</v>
      </c>
      <c r="M2375" s="1">
        <v>1</v>
      </c>
      <c r="N2375" s="1" t="s">
        <v>384</v>
      </c>
      <c r="O2375" s="1" t="s">
        <v>385</v>
      </c>
      <c r="P2375" s="1">
        <v>0</v>
      </c>
      <c r="Q2375" s="8">
        <v>214663</v>
      </c>
      <c r="R2375" s="8">
        <v>25305</v>
      </c>
      <c r="S2375" s="8">
        <v>80703</v>
      </c>
      <c r="T2375" s="8" t="s">
        <v>386</v>
      </c>
      <c r="U2375" s="9">
        <f>IF(R2375&gt;0,Q2375/R2375,"")</f>
        <v>8.4830270697490615</v>
      </c>
      <c r="V2375" s="10">
        <f>SUMIFS(fct_world_monthly!$J$2:$J$361,fct_world_monthly!$C$2:$C$361,C2375,fct_world_monthly!$F$2:$F$361,F2375)</f>
        <v>43229378</v>
      </c>
      <c r="W2375" s="11">
        <f>IF(V2375&gt;0,Q2375/V2375,"")</f>
        <v>4.9656740376879819E-3</v>
      </c>
      <c r="X2375" s="1" t="s">
        <v>232</v>
      </c>
      <c r="Y2375" s="1" t="s">
        <v>166</v>
      </c>
      <c r="Z2375" s="19">
        <f>IF(U2375="","",SUMIFS(Unit_Value_Review_QC!$K$10:$K$53,Unit_Value_Review_QC!$I$10:$I$53,"PARTNER|"&amp;F2375&amp;"|"&amp;I2375))</f>
        <v>13.033767004833301</v>
      </c>
      <c r="AA2375" s="20">
        <f>IFERROR(U2375/Z2375,"")</f>
        <v>0.65084998577949937</v>
      </c>
      <c r="AB2375" s="4" t="str">
        <f>IF(OR(N2375&lt;&gt;"REPORTED",U2375=""),"NOT_APPLICABLE",IF(OR(AA2375&lt;Unit_Value_Review_QC!$I$6,AA2375&gt;Unit_Value_Review_QC!$I$5),"REVIEW","WITHIN_BAND"))</f>
        <v>WITHIN_BAND</v>
      </c>
    </row>
    <row r="2376" spans="1:28">
      <c r="A2376" s="1" t="s">
        <v>2762</v>
      </c>
      <c r="B2376" s="6">
        <v>45261</v>
      </c>
      <c r="C2376" s="1">
        <v>202312</v>
      </c>
      <c r="D2376" s="1">
        <v>2023</v>
      </c>
      <c r="E2376" s="1">
        <v>12</v>
      </c>
      <c r="F2376" s="4" t="s">
        <v>265</v>
      </c>
      <c r="G2376" s="4" t="s">
        <v>266</v>
      </c>
      <c r="H2376" s="1">
        <v>666</v>
      </c>
      <c r="I2376" s="4" t="s">
        <v>310</v>
      </c>
      <c r="J2376" s="1" t="s">
        <v>311</v>
      </c>
      <c r="K2376" s="1" t="s">
        <v>383</v>
      </c>
      <c r="L2376" s="1">
        <v>3</v>
      </c>
      <c r="M2376" s="1">
        <v>1</v>
      </c>
      <c r="N2376" s="1" t="s">
        <v>384</v>
      </c>
      <c r="O2376" s="1" t="s">
        <v>385</v>
      </c>
      <c r="P2376" s="1">
        <v>0</v>
      </c>
      <c r="Q2376" s="8">
        <v>8668578</v>
      </c>
      <c r="R2376" s="8">
        <v>711257</v>
      </c>
      <c r="S2376" s="8">
        <v>1937266</v>
      </c>
      <c r="T2376" s="8" t="s">
        <v>386</v>
      </c>
      <c r="U2376" s="9">
        <f>IF(R2376&gt;0,Q2376/R2376,"")</f>
        <v>12.187687432250227</v>
      </c>
      <c r="V2376" s="10">
        <f>SUMIFS(fct_world_monthly!$J$2:$J$361,fct_world_monthly!$C$2:$C$361,C2376,fct_world_monthly!$F$2:$F$361,F2376)</f>
        <v>43229378</v>
      </c>
      <c r="W2376" s="11">
        <f>IF(V2376&gt;0,Q2376/V2376,"")</f>
        <v>0.20052516138446405</v>
      </c>
      <c r="X2376" s="1" t="s">
        <v>232</v>
      </c>
      <c r="Y2376" s="1" t="s">
        <v>166</v>
      </c>
      <c r="Z2376" s="19">
        <f>IF(U2376="","",SUMIFS(Unit_Value_Review_QC!$K$10:$K$53,Unit_Value_Review_QC!$I$10:$I$53,"PARTNER|"&amp;F2376&amp;"|"&amp;I2376))</f>
        <v>12.503788450831344</v>
      </c>
      <c r="AA2376" s="20">
        <f>IFERROR(U2376/Z2376,"")</f>
        <v>0.97471958040364159</v>
      </c>
      <c r="AB2376" s="4" t="str">
        <f>IF(OR(N2376&lt;&gt;"REPORTED",U2376=""),"NOT_APPLICABLE",IF(OR(AA2376&lt;Unit_Value_Review_QC!$I$6,AA2376&gt;Unit_Value_Review_QC!$I$5),"REVIEW","WITHIN_BAND"))</f>
        <v>WITHIN_BAND</v>
      </c>
    </row>
    <row r="2377" spans="1:28">
      <c r="A2377" s="1" t="s">
        <v>2763</v>
      </c>
      <c r="B2377" s="6">
        <v>45261</v>
      </c>
      <c r="C2377" s="1">
        <v>202312</v>
      </c>
      <c r="D2377" s="1">
        <v>2023</v>
      </c>
      <c r="E2377" s="1">
        <v>12</v>
      </c>
      <c r="F2377" s="4" t="s">
        <v>265</v>
      </c>
      <c r="G2377" s="4" t="s">
        <v>266</v>
      </c>
      <c r="H2377" s="1">
        <v>669</v>
      </c>
      <c r="I2377" s="4" t="s">
        <v>313</v>
      </c>
      <c r="J2377" s="1" t="s">
        <v>314</v>
      </c>
      <c r="K2377" s="1" t="s">
        <v>383</v>
      </c>
      <c r="L2377" s="1">
        <v>3</v>
      </c>
      <c r="M2377" s="1">
        <v>1</v>
      </c>
      <c r="N2377" s="1" t="s">
        <v>384</v>
      </c>
      <c r="O2377" s="1" t="s">
        <v>385</v>
      </c>
      <c r="P2377" s="1">
        <v>0</v>
      </c>
      <c r="Q2377" s="8">
        <v>199873</v>
      </c>
      <c r="R2377" s="8">
        <v>15969</v>
      </c>
      <c r="S2377" s="8">
        <v>47738</v>
      </c>
      <c r="T2377" s="8" t="s">
        <v>386</v>
      </c>
      <c r="U2377" s="9">
        <f>IF(R2377&gt;0,Q2377/R2377,"")</f>
        <v>12.516312856158807</v>
      </c>
      <c r="V2377" s="10">
        <f>SUMIFS(fct_world_monthly!$J$2:$J$361,fct_world_monthly!$C$2:$C$361,C2377,fct_world_monthly!$F$2:$F$361,F2377)</f>
        <v>43229378</v>
      </c>
      <c r="W2377" s="11">
        <f>IF(V2377&gt;0,Q2377/V2377,"")</f>
        <v>4.6235455897607408E-3</v>
      </c>
      <c r="X2377" s="1" t="s">
        <v>232</v>
      </c>
      <c r="Y2377" s="1" t="s">
        <v>166</v>
      </c>
      <c r="Z2377" s="19">
        <f>IF(U2377="","",SUMIFS(Unit_Value_Review_QC!$K$10:$K$53,Unit_Value_Review_QC!$I$10:$I$53,"PARTNER|"&amp;F2377&amp;"|"&amp;I2377))</f>
        <v>16.58404384448577</v>
      </c>
      <c r="AA2377" s="20">
        <f>IFERROR(U2377/Z2377,"")</f>
        <v>0.75472019813312952</v>
      </c>
      <c r="AB2377" s="4" t="str">
        <f>IF(OR(N2377&lt;&gt;"REPORTED",U2377=""),"NOT_APPLICABLE",IF(OR(AA2377&lt;Unit_Value_Review_QC!$I$6,AA2377&gt;Unit_Value_Review_QC!$I$5),"REVIEW","WITHIN_BAND"))</f>
        <v>WITHIN_BAND</v>
      </c>
    </row>
    <row r="2378" spans="1:28">
      <c r="A2378" s="1" t="s">
        <v>2764</v>
      </c>
      <c r="B2378" s="6">
        <v>45261</v>
      </c>
      <c r="C2378" s="1">
        <v>202312</v>
      </c>
      <c r="D2378" s="1">
        <v>2023</v>
      </c>
      <c r="E2378" s="1">
        <v>12</v>
      </c>
      <c r="F2378" s="4" t="s">
        <v>265</v>
      </c>
      <c r="G2378" s="4" t="s">
        <v>266</v>
      </c>
      <c r="H2378" s="1">
        <v>676</v>
      </c>
      <c r="I2378" s="4" t="s">
        <v>316</v>
      </c>
      <c r="J2378" s="1" t="s">
        <v>317</v>
      </c>
      <c r="K2378" s="1" t="s">
        <v>383</v>
      </c>
      <c r="L2378" s="1">
        <v>3</v>
      </c>
      <c r="M2378" s="1">
        <v>1</v>
      </c>
      <c r="N2378" s="1" t="s">
        <v>384</v>
      </c>
      <c r="O2378" s="1" t="s">
        <v>385</v>
      </c>
      <c r="P2378" s="1">
        <v>0</v>
      </c>
      <c r="Q2378" s="8">
        <v>341563</v>
      </c>
      <c r="R2378" s="8">
        <v>16764</v>
      </c>
      <c r="S2378" s="8">
        <v>57031</v>
      </c>
      <c r="T2378" s="8" t="s">
        <v>386</v>
      </c>
      <c r="U2378" s="9">
        <f>IF(R2378&gt;0,Q2378/R2378,"")</f>
        <v>20.374791219279409</v>
      </c>
      <c r="V2378" s="10">
        <f>SUMIFS(fct_world_monthly!$J$2:$J$361,fct_world_monthly!$C$2:$C$361,C2378,fct_world_monthly!$F$2:$F$361,F2378)</f>
        <v>43229378</v>
      </c>
      <c r="W2378" s="11">
        <f>IF(V2378&gt;0,Q2378/V2378,"")</f>
        <v>7.9011777592543665E-3</v>
      </c>
      <c r="X2378" s="1" t="s">
        <v>232</v>
      </c>
      <c r="Y2378" s="1" t="s">
        <v>166</v>
      </c>
      <c r="Z2378" s="19">
        <f>IF(U2378="","",SUMIFS(Unit_Value_Review_QC!$K$10:$K$53,Unit_Value_Review_QC!$I$10:$I$53,"PARTNER|"&amp;F2378&amp;"|"&amp;I2378))</f>
        <v>12.705450477595873</v>
      </c>
      <c r="AA2378" s="20">
        <f>IFERROR(U2378/Z2378,"")</f>
        <v>1.6036260386994738</v>
      </c>
      <c r="AB2378" s="4" t="str">
        <f>IF(OR(N2378&lt;&gt;"REPORTED",U2378=""),"NOT_APPLICABLE",IF(OR(AA2378&lt;Unit_Value_Review_QC!$I$6,AA2378&gt;Unit_Value_Review_QC!$I$5),"REVIEW","WITHIN_BAND"))</f>
        <v>WITHIN_BAND</v>
      </c>
    </row>
    <row r="2379" spans="1:28">
      <c r="A2379" s="1" t="s">
        <v>2765</v>
      </c>
      <c r="B2379" s="6">
        <v>45261</v>
      </c>
      <c r="C2379" s="1">
        <v>202312</v>
      </c>
      <c r="D2379" s="1">
        <v>2023</v>
      </c>
      <c r="E2379" s="1">
        <v>12</v>
      </c>
      <c r="F2379" s="4" t="s">
        <v>265</v>
      </c>
      <c r="G2379" s="4" t="s">
        <v>266</v>
      </c>
      <c r="H2379" s="1">
        <v>690</v>
      </c>
      <c r="I2379" s="4" t="s">
        <v>319</v>
      </c>
      <c r="J2379" s="1" t="s">
        <v>320</v>
      </c>
      <c r="K2379" s="1" t="s">
        <v>383</v>
      </c>
      <c r="L2379" s="1">
        <v>3</v>
      </c>
      <c r="M2379" s="1">
        <v>1</v>
      </c>
      <c r="N2379" s="1" t="s">
        <v>384</v>
      </c>
      <c r="O2379" s="1" t="s">
        <v>385</v>
      </c>
      <c r="P2379" s="1">
        <v>0</v>
      </c>
      <c r="Q2379" s="8">
        <v>305238</v>
      </c>
      <c r="R2379" s="8">
        <v>10221</v>
      </c>
      <c r="S2379" s="8">
        <v>36595</v>
      </c>
      <c r="T2379" s="8" t="s">
        <v>386</v>
      </c>
      <c r="U2379" s="9">
        <f>IF(R2379&gt;0,Q2379/R2379,"")</f>
        <v>29.863809803346051</v>
      </c>
      <c r="V2379" s="10">
        <f>SUMIFS(fct_world_monthly!$J$2:$J$361,fct_world_monthly!$C$2:$C$361,C2379,fct_world_monthly!$F$2:$F$361,F2379)</f>
        <v>43229378</v>
      </c>
      <c r="W2379" s="11">
        <f>IF(V2379&gt;0,Q2379/V2379,"")</f>
        <v>7.0608927105081177E-3</v>
      </c>
      <c r="X2379" s="1" t="s">
        <v>232</v>
      </c>
      <c r="Y2379" s="1" t="s">
        <v>166</v>
      </c>
      <c r="Z2379" s="19">
        <f>IF(U2379="","",SUMIFS(Unit_Value_Review_QC!$K$10:$K$53,Unit_Value_Review_QC!$I$10:$I$53,"PARTNER|"&amp;F2379&amp;"|"&amp;I2379))</f>
        <v>23.234221767733438</v>
      </c>
      <c r="AA2379" s="20">
        <f>IFERROR(U2379/Z2379,"")</f>
        <v>1.2853372108559049</v>
      </c>
      <c r="AB2379" s="4" t="str">
        <f>IF(OR(N2379&lt;&gt;"REPORTED",U2379=""),"NOT_APPLICABLE",IF(OR(AA2379&lt;Unit_Value_Review_QC!$I$6,AA2379&gt;Unit_Value_Review_QC!$I$5),"REVIEW","WITHIN_BAND"))</f>
        <v>WITHIN_BAND</v>
      </c>
    </row>
    <row r="2380" spans="1:28">
      <c r="A2380" s="1" t="s">
        <v>2766</v>
      </c>
      <c r="B2380" s="6">
        <v>45261</v>
      </c>
      <c r="C2380" s="1">
        <v>202312</v>
      </c>
      <c r="D2380" s="1">
        <v>2023</v>
      </c>
      <c r="E2380" s="1">
        <v>12</v>
      </c>
      <c r="F2380" s="4" t="s">
        <v>265</v>
      </c>
      <c r="G2380" s="4" t="s">
        <v>266</v>
      </c>
      <c r="H2380" s="1">
        <v>696</v>
      </c>
      <c r="I2380" s="4" t="s">
        <v>322</v>
      </c>
      <c r="J2380" s="1" t="s">
        <v>323</v>
      </c>
      <c r="K2380" s="1" t="s">
        <v>383</v>
      </c>
      <c r="L2380" s="1">
        <v>3</v>
      </c>
      <c r="M2380" s="1">
        <v>1</v>
      </c>
      <c r="N2380" s="1" t="s">
        <v>384</v>
      </c>
      <c r="O2380" s="1" t="s">
        <v>385</v>
      </c>
      <c r="P2380" s="1">
        <v>0</v>
      </c>
      <c r="Q2380" s="8">
        <v>3452160</v>
      </c>
      <c r="R2380" s="8">
        <v>313493</v>
      </c>
      <c r="S2380" s="8">
        <v>663146</v>
      </c>
      <c r="T2380" s="8" t="s">
        <v>386</v>
      </c>
      <c r="U2380" s="9">
        <f>IF(R2380&gt;0,Q2380/R2380,"")</f>
        <v>11.011920521351353</v>
      </c>
      <c r="V2380" s="10">
        <f>SUMIFS(fct_world_monthly!$J$2:$J$361,fct_world_monthly!$C$2:$C$361,C2380,fct_world_monthly!$F$2:$F$361,F2380)</f>
        <v>43229378</v>
      </c>
      <c r="W2380" s="11">
        <f>IF(V2380&gt;0,Q2380/V2380,"")</f>
        <v>7.985680478678181E-2</v>
      </c>
      <c r="X2380" s="1" t="s">
        <v>232</v>
      </c>
      <c r="Y2380" s="1" t="s">
        <v>166</v>
      </c>
      <c r="Z2380" s="19">
        <f>IF(U2380="","",SUMIFS(Unit_Value_Review_QC!$K$10:$K$53,Unit_Value_Review_QC!$I$10:$I$53,"PARTNER|"&amp;F2380&amp;"|"&amp;I2380))</f>
        <v>12.339390026247985</v>
      </c>
      <c r="AA2380" s="20">
        <f>IFERROR(U2380/Z2380,"")</f>
        <v>0.89242016808992353</v>
      </c>
      <c r="AB2380" s="4" t="str">
        <f>IF(OR(N2380&lt;&gt;"REPORTED",U2380=""),"NOT_APPLICABLE",IF(OR(AA2380&lt;Unit_Value_Review_QC!$I$6,AA2380&gt;Unit_Value_Review_QC!$I$5),"REVIEW","WITHIN_BAND"))</f>
        <v>WITHIN_BAND</v>
      </c>
    </row>
    <row r="2381" spans="1:28">
      <c r="A2381" s="1" t="s">
        <v>2767</v>
      </c>
      <c r="B2381" s="6">
        <v>45261</v>
      </c>
      <c r="C2381" s="1">
        <v>202312</v>
      </c>
      <c r="D2381" s="1">
        <v>2023</v>
      </c>
      <c r="E2381" s="1">
        <v>12</v>
      </c>
      <c r="F2381" s="4" t="s">
        <v>265</v>
      </c>
      <c r="G2381" s="4" t="s">
        <v>266</v>
      </c>
      <c r="H2381" s="1">
        <v>720</v>
      </c>
      <c r="I2381" s="4" t="s">
        <v>325</v>
      </c>
      <c r="J2381" s="1" t="s">
        <v>326</v>
      </c>
      <c r="K2381" s="1" t="s">
        <v>383</v>
      </c>
      <c r="L2381" s="1">
        <v>3</v>
      </c>
      <c r="M2381" s="1">
        <v>1</v>
      </c>
      <c r="N2381" s="1" t="s">
        <v>384</v>
      </c>
      <c r="O2381" s="1" t="s">
        <v>385</v>
      </c>
      <c r="P2381" s="1">
        <v>0</v>
      </c>
      <c r="Q2381" s="8">
        <v>11173731</v>
      </c>
      <c r="R2381" s="8">
        <v>764189</v>
      </c>
      <c r="S2381" s="8">
        <v>1673308</v>
      </c>
      <c r="T2381" s="8" t="s">
        <v>386</v>
      </c>
      <c r="U2381" s="9">
        <f>IF(R2381&gt;0,Q2381/R2381,"")</f>
        <v>14.621685211380955</v>
      </c>
      <c r="V2381" s="10">
        <f>SUMIFS(fct_world_monthly!$J$2:$J$361,fct_world_monthly!$C$2:$C$361,C2381,fct_world_monthly!$F$2:$F$361,F2381)</f>
        <v>43229378</v>
      </c>
      <c r="W2381" s="11">
        <f>IF(V2381&gt;0,Q2381/V2381,"")</f>
        <v>0.25847540531348845</v>
      </c>
      <c r="X2381" s="1" t="s">
        <v>232</v>
      </c>
      <c r="Y2381" s="1" t="s">
        <v>166</v>
      </c>
      <c r="Z2381" s="19">
        <f>IF(U2381="","",SUMIFS(Unit_Value_Review_QC!$K$10:$K$53,Unit_Value_Review_QC!$I$10:$I$53,"PARTNER|"&amp;F2381&amp;"|"&amp;I2381))</f>
        <v>15.158852636173485</v>
      </c>
      <c r="AA2381" s="20">
        <f>IFERROR(U2381/Z2381,"")</f>
        <v>0.96456411064313075</v>
      </c>
      <c r="AB2381" s="4" t="str">
        <f>IF(OR(N2381&lt;&gt;"REPORTED",U2381=""),"NOT_APPLICABLE",IF(OR(AA2381&lt;Unit_Value_Review_QC!$I$6,AA2381&gt;Unit_Value_Review_QC!$I$5),"REVIEW","WITHIN_BAND"))</f>
        <v>WITHIN_BAND</v>
      </c>
    </row>
    <row r="2382" spans="1:28">
      <c r="A2382" s="1" t="s">
        <v>2768</v>
      </c>
      <c r="B2382" s="6">
        <v>45261</v>
      </c>
      <c r="C2382" s="1">
        <v>202312</v>
      </c>
      <c r="D2382" s="1">
        <v>2023</v>
      </c>
      <c r="E2382" s="1">
        <v>12</v>
      </c>
      <c r="F2382" s="4" t="s">
        <v>271</v>
      </c>
      <c r="G2382" s="4" t="s">
        <v>273</v>
      </c>
      <c r="H2382" s="1">
        <v>52</v>
      </c>
      <c r="I2382" s="4" t="s">
        <v>296</v>
      </c>
      <c r="J2382" s="1" t="s">
        <v>297</v>
      </c>
      <c r="K2382" s="1" t="s">
        <v>383</v>
      </c>
      <c r="L2382" s="1">
        <v>3</v>
      </c>
      <c r="M2382" s="1">
        <v>1</v>
      </c>
      <c r="N2382" s="1" t="s">
        <v>384</v>
      </c>
      <c r="O2382" s="1" t="s">
        <v>385</v>
      </c>
      <c r="P2382" s="1">
        <v>0</v>
      </c>
      <c r="Q2382" s="8">
        <v>1429317</v>
      </c>
      <c r="R2382" s="8">
        <v>45136</v>
      </c>
      <c r="S2382" s="8">
        <v>79612</v>
      </c>
      <c r="T2382" s="8" t="s">
        <v>386</v>
      </c>
      <c r="U2382" s="9">
        <f>IF(R2382&gt;0,Q2382/R2382,"")</f>
        <v>31.666895604395606</v>
      </c>
      <c r="V2382" s="10">
        <f>SUMIFS(fct_world_monthly!$J$2:$J$361,fct_world_monthly!$C$2:$C$361,C2382,fct_world_monthly!$F$2:$F$361,F2382)</f>
        <v>21822931</v>
      </c>
      <c r="W2382" s="11">
        <f>IF(V2382&gt;0,Q2382/V2382,"")</f>
        <v>6.54961059080469E-2</v>
      </c>
      <c r="X2382" s="1" t="s">
        <v>232</v>
      </c>
      <c r="Y2382" s="1" t="s">
        <v>166</v>
      </c>
      <c r="Z2382" s="19">
        <f>IF(U2382="","",SUMIFS(Unit_Value_Review_QC!$K$10:$K$53,Unit_Value_Review_QC!$I$10:$I$53,"PARTNER|"&amp;F2382&amp;"|"&amp;I2382))</f>
        <v>31.867133143721738</v>
      </c>
      <c r="AA2382" s="20">
        <f>IFERROR(U2382/Z2382,"")</f>
        <v>0.99371648719001315</v>
      </c>
      <c r="AB2382" s="4" t="str">
        <f>IF(OR(N2382&lt;&gt;"REPORTED",U2382=""),"NOT_APPLICABLE",IF(OR(AA2382&lt;Unit_Value_Review_QC!$I$6,AA2382&gt;Unit_Value_Review_QC!$I$5),"REVIEW","WITHIN_BAND"))</f>
        <v>WITHIN_BAND</v>
      </c>
    </row>
    <row r="2383" spans="1:28">
      <c r="A2383" s="1" t="s">
        <v>2769</v>
      </c>
      <c r="B2383" s="6">
        <v>45261</v>
      </c>
      <c r="C2383" s="1">
        <v>202312</v>
      </c>
      <c r="D2383" s="1">
        <v>2023</v>
      </c>
      <c r="E2383" s="1">
        <v>12</v>
      </c>
      <c r="F2383" s="4" t="s">
        <v>271</v>
      </c>
      <c r="G2383" s="4" t="s">
        <v>273</v>
      </c>
      <c r="H2383" s="1">
        <v>204</v>
      </c>
      <c r="I2383" s="4" t="s">
        <v>301</v>
      </c>
      <c r="J2383" s="1" t="s">
        <v>302</v>
      </c>
      <c r="K2383" s="1" t="s">
        <v>383</v>
      </c>
      <c r="L2383" s="1">
        <v>3</v>
      </c>
      <c r="M2383" s="1">
        <v>1</v>
      </c>
      <c r="N2383" s="1" t="s">
        <v>384</v>
      </c>
      <c r="O2383" s="1" t="s">
        <v>385</v>
      </c>
      <c r="P2383" s="1">
        <v>0</v>
      </c>
      <c r="Q2383" s="8">
        <v>629436</v>
      </c>
      <c r="R2383" s="8">
        <v>27970</v>
      </c>
      <c r="S2383" s="8">
        <v>72766</v>
      </c>
      <c r="T2383" s="8" t="s">
        <v>386</v>
      </c>
      <c r="U2383" s="9">
        <f>IF(R2383&gt;0,Q2383/R2383,"")</f>
        <v>22.503968537718986</v>
      </c>
      <c r="V2383" s="10">
        <f>SUMIFS(fct_world_monthly!$J$2:$J$361,fct_world_monthly!$C$2:$C$361,C2383,fct_world_monthly!$F$2:$F$361,F2383)</f>
        <v>21822931</v>
      </c>
      <c r="W2383" s="11">
        <f>IF(V2383&gt;0,Q2383/V2383,"")</f>
        <v>2.8842871748070872E-2</v>
      </c>
      <c r="X2383" s="1" t="s">
        <v>232</v>
      </c>
      <c r="Y2383" s="1" t="s">
        <v>166</v>
      </c>
      <c r="Z2383" s="19">
        <f>IF(U2383="","",SUMIFS(Unit_Value_Review_QC!$K$10:$K$53,Unit_Value_Review_QC!$I$10:$I$53,"PARTNER|"&amp;F2383&amp;"|"&amp;I2383))</f>
        <v>19.682231685892088</v>
      </c>
      <c r="AA2383" s="20">
        <f>IFERROR(U2383/Z2383,"")</f>
        <v>1.1433646802282831</v>
      </c>
      <c r="AB2383" s="4" t="str">
        <f>IF(OR(N2383&lt;&gt;"REPORTED",U2383=""),"NOT_APPLICABLE",IF(OR(AA2383&lt;Unit_Value_Review_QC!$I$6,AA2383&gt;Unit_Value_Review_QC!$I$5),"REVIEW","WITHIN_BAND"))</f>
        <v>WITHIN_BAND</v>
      </c>
    </row>
    <row r="2384" spans="1:28">
      <c r="A2384" s="1" t="s">
        <v>2770</v>
      </c>
      <c r="B2384" s="6">
        <v>45261</v>
      </c>
      <c r="C2384" s="1">
        <v>202312</v>
      </c>
      <c r="D2384" s="1">
        <v>2023</v>
      </c>
      <c r="E2384" s="1">
        <v>12</v>
      </c>
      <c r="F2384" s="4" t="s">
        <v>271</v>
      </c>
      <c r="G2384" s="4" t="s">
        <v>273</v>
      </c>
      <c r="H2384" s="1">
        <v>662</v>
      </c>
      <c r="I2384" s="4" t="s">
        <v>304</v>
      </c>
      <c r="J2384" s="1" t="s">
        <v>305</v>
      </c>
      <c r="K2384" s="1" t="s">
        <v>383</v>
      </c>
      <c r="L2384" s="1">
        <v>3</v>
      </c>
      <c r="M2384" s="1">
        <v>1</v>
      </c>
      <c r="N2384" s="1" t="s">
        <v>384</v>
      </c>
      <c r="O2384" s="1" t="s">
        <v>385</v>
      </c>
      <c r="P2384" s="1">
        <v>0</v>
      </c>
      <c r="Q2384" s="8">
        <v>54710</v>
      </c>
      <c r="R2384" s="8">
        <v>4676</v>
      </c>
      <c r="S2384" s="8">
        <v>12879</v>
      </c>
      <c r="T2384" s="8" t="s">
        <v>386</v>
      </c>
      <c r="U2384" s="9">
        <f>IF(R2384&gt;0,Q2384/R2384,"")</f>
        <v>11.700171086398631</v>
      </c>
      <c r="V2384" s="10">
        <f>SUMIFS(fct_world_monthly!$J$2:$J$361,fct_world_monthly!$C$2:$C$361,C2384,fct_world_monthly!$F$2:$F$361,F2384)</f>
        <v>21822931</v>
      </c>
      <c r="W2384" s="11">
        <f>IF(V2384&gt;0,Q2384/V2384,"")</f>
        <v>2.5069959667654174E-3</v>
      </c>
      <c r="X2384" s="1" t="s">
        <v>232</v>
      </c>
      <c r="Y2384" s="1" t="s">
        <v>166</v>
      </c>
      <c r="Z2384" s="19">
        <f>IF(U2384="","",SUMIFS(Unit_Value_Review_QC!$K$10:$K$53,Unit_Value_Review_QC!$I$10:$I$53,"PARTNER|"&amp;F2384&amp;"|"&amp;I2384))</f>
        <v>19.366411423422985</v>
      </c>
      <c r="AA2384" s="20">
        <f>IFERROR(U2384/Z2384,"")</f>
        <v>0.60414760538690671</v>
      </c>
      <c r="AB2384" s="4" t="str">
        <f>IF(OR(N2384&lt;&gt;"REPORTED",U2384=""),"NOT_APPLICABLE",IF(OR(AA2384&lt;Unit_Value_Review_QC!$I$6,AA2384&gt;Unit_Value_Review_QC!$I$5),"REVIEW","WITHIN_BAND"))</f>
        <v>WITHIN_BAND</v>
      </c>
    </row>
    <row r="2385" spans="1:28">
      <c r="A2385" s="1" t="s">
        <v>2771</v>
      </c>
      <c r="B2385" s="6">
        <v>45261</v>
      </c>
      <c r="C2385" s="1">
        <v>202312</v>
      </c>
      <c r="D2385" s="1">
        <v>2023</v>
      </c>
      <c r="E2385" s="1">
        <v>12</v>
      </c>
      <c r="F2385" s="4" t="s">
        <v>271</v>
      </c>
      <c r="G2385" s="4" t="s">
        <v>273</v>
      </c>
      <c r="H2385" s="1">
        <v>664</v>
      </c>
      <c r="I2385" s="4" t="s">
        <v>307</v>
      </c>
      <c r="J2385" s="1" t="s">
        <v>308</v>
      </c>
      <c r="K2385" s="1" t="s">
        <v>383</v>
      </c>
      <c r="L2385" s="1">
        <v>3</v>
      </c>
      <c r="M2385" s="1">
        <v>1</v>
      </c>
      <c r="N2385" s="1" t="s">
        <v>384</v>
      </c>
      <c r="O2385" s="1" t="s">
        <v>385</v>
      </c>
      <c r="P2385" s="1">
        <v>0</v>
      </c>
      <c r="Q2385" s="8">
        <v>1531095</v>
      </c>
      <c r="R2385" s="8">
        <v>44131</v>
      </c>
      <c r="S2385" s="8">
        <v>124378</v>
      </c>
      <c r="T2385" s="8" t="s">
        <v>386</v>
      </c>
      <c r="U2385" s="9">
        <f>IF(R2385&gt;0,Q2385/R2385,"")</f>
        <v>34.694319186059687</v>
      </c>
      <c r="V2385" s="10">
        <f>SUMIFS(fct_world_monthly!$J$2:$J$361,fct_world_monthly!$C$2:$C$361,C2385,fct_world_monthly!$F$2:$F$361,F2385)</f>
        <v>21822931</v>
      </c>
      <c r="W2385" s="11">
        <f>IF(V2385&gt;0,Q2385/V2385,"")</f>
        <v>7.0159915732675868E-2</v>
      </c>
      <c r="X2385" s="1" t="s">
        <v>232</v>
      </c>
      <c r="Y2385" s="1" t="s">
        <v>166</v>
      </c>
      <c r="Z2385" s="19">
        <f>IF(U2385="","",SUMIFS(Unit_Value_Review_QC!$K$10:$K$53,Unit_Value_Review_QC!$I$10:$I$53,"PARTNER|"&amp;F2385&amp;"|"&amp;I2385))</f>
        <v>29.827360886039607</v>
      </c>
      <c r="AA2385" s="20">
        <f>IFERROR(U2385/Z2385,"")</f>
        <v>1.1631709328430062</v>
      </c>
      <c r="AB2385" s="4" t="str">
        <f>IF(OR(N2385&lt;&gt;"REPORTED",U2385=""),"NOT_APPLICABLE",IF(OR(AA2385&lt;Unit_Value_Review_QC!$I$6,AA2385&gt;Unit_Value_Review_QC!$I$5),"REVIEW","WITHIN_BAND"))</f>
        <v>WITHIN_BAND</v>
      </c>
    </row>
    <row r="2386" spans="1:28">
      <c r="A2386" s="1" t="s">
        <v>2772</v>
      </c>
      <c r="B2386" s="6">
        <v>45261</v>
      </c>
      <c r="C2386" s="1">
        <v>202312</v>
      </c>
      <c r="D2386" s="1">
        <v>2023</v>
      </c>
      <c r="E2386" s="1">
        <v>12</v>
      </c>
      <c r="F2386" s="4" t="s">
        <v>271</v>
      </c>
      <c r="G2386" s="4" t="s">
        <v>273</v>
      </c>
      <c r="H2386" s="1">
        <v>666</v>
      </c>
      <c r="I2386" s="4" t="s">
        <v>310</v>
      </c>
      <c r="J2386" s="1" t="s">
        <v>311</v>
      </c>
      <c r="K2386" s="1" t="s">
        <v>383</v>
      </c>
      <c r="L2386" s="1">
        <v>3</v>
      </c>
      <c r="M2386" s="1">
        <v>1</v>
      </c>
      <c r="N2386" s="1" t="s">
        <v>384</v>
      </c>
      <c r="O2386" s="1" t="s">
        <v>385</v>
      </c>
      <c r="P2386" s="1">
        <v>0</v>
      </c>
      <c r="Q2386" s="8">
        <v>784891</v>
      </c>
      <c r="R2386" s="8">
        <v>49648</v>
      </c>
      <c r="S2386" s="8">
        <v>129707</v>
      </c>
      <c r="T2386" s="8" t="s">
        <v>386</v>
      </c>
      <c r="U2386" s="9">
        <f>IF(R2386&gt;0,Q2386/R2386,"")</f>
        <v>15.809116177892362</v>
      </c>
      <c r="V2386" s="10">
        <f>SUMIFS(fct_world_monthly!$J$2:$J$361,fct_world_monthly!$C$2:$C$361,C2386,fct_world_monthly!$F$2:$F$361,F2386)</f>
        <v>21822931</v>
      </c>
      <c r="W2386" s="11">
        <f>IF(V2386&gt;0,Q2386/V2386,"")</f>
        <v>3.5966342009696131E-2</v>
      </c>
      <c r="X2386" s="1" t="s">
        <v>232</v>
      </c>
      <c r="Y2386" s="1" t="s">
        <v>166</v>
      </c>
      <c r="Z2386" s="19">
        <f>IF(U2386="","",SUMIFS(Unit_Value_Review_QC!$K$10:$K$53,Unit_Value_Review_QC!$I$10:$I$53,"PARTNER|"&amp;F2386&amp;"|"&amp;I2386))</f>
        <v>14.86106925541052</v>
      </c>
      <c r="AA2386" s="20">
        <f>IFERROR(U2386/Z2386,"")</f>
        <v>1.0637939912793746</v>
      </c>
      <c r="AB2386" s="4" t="str">
        <f>IF(OR(N2386&lt;&gt;"REPORTED",U2386=""),"NOT_APPLICABLE",IF(OR(AA2386&lt;Unit_Value_Review_QC!$I$6,AA2386&gt;Unit_Value_Review_QC!$I$5),"REVIEW","WITHIN_BAND"))</f>
        <v>WITHIN_BAND</v>
      </c>
    </row>
    <row r="2387" spans="1:28">
      <c r="A2387" s="1" t="s">
        <v>2773</v>
      </c>
      <c r="B2387" s="6">
        <v>45261</v>
      </c>
      <c r="C2387" s="1">
        <v>202312</v>
      </c>
      <c r="D2387" s="1">
        <v>2023</v>
      </c>
      <c r="E2387" s="1">
        <v>12</v>
      </c>
      <c r="F2387" s="4" t="s">
        <v>271</v>
      </c>
      <c r="G2387" s="4" t="s">
        <v>273</v>
      </c>
      <c r="H2387" s="1">
        <v>669</v>
      </c>
      <c r="I2387" s="4" t="s">
        <v>313</v>
      </c>
      <c r="J2387" s="1" t="s">
        <v>314</v>
      </c>
      <c r="K2387" s="1" t="s">
        <v>383</v>
      </c>
      <c r="L2387" s="1">
        <v>3</v>
      </c>
      <c r="M2387" s="1">
        <v>1</v>
      </c>
      <c r="N2387" s="1" t="s">
        <v>384</v>
      </c>
      <c r="O2387" s="1" t="s">
        <v>385</v>
      </c>
      <c r="P2387" s="1">
        <v>0</v>
      </c>
      <c r="Q2387" s="8">
        <v>335702</v>
      </c>
      <c r="R2387" s="8">
        <v>18055</v>
      </c>
      <c r="S2387" s="8">
        <v>65668</v>
      </c>
      <c r="T2387" s="8" t="s">
        <v>386</v>
      </c>
      <c r="U2387" s="9">
        <f>IF(R2387&gt;0,Q2387/R2387,"")</f>
        <v>18.593298255330932</v>
      </c>
      <c r="V2387" s="10">
        <f>SUMIFS(fct_world_monthly!$J$2:$J$361,fct_world_monthly!$C$2:$C$361,C2387,fct_world_monthly!$F$2:$F$361,F2387)</f>
        <v>21822931</v>
      </c>
      <c r="W2387" s="11">
        <f>IF(V2387&gt;0,Q2387/V2387,"")</f>
        <v>1.5382993237709454E-2</v>
      </c>
      <c r="X2387" s="1" t="s">
        <v>232</v>
      </c>
      <c r="Y2387" s="1" t="s">
        <v>166</v>
      </c>
      <c r="Z2387" s="19">
        <f>IF(U2387="","",SUMIFS(Unit_Value_Review_QC!$K$10:$K$53,Unit_Value_Review_QC!$I$10:$I$53,"PARTNER|"&amp;F2387&amp;"|"&amp;I2387))</f>
        <v>17.070169468034248</v>
      </c>
      <c r="AA2387" s="20">
        <f>IFERROR(U2387/Z2387,"")</f>
        <v>1.0892275141233314</v>
      </c>
      <c r="AB2387" s="4" t="str">
        <f>IF(OR(N2387&lt;&gt;"REPORTED",U2387=""),"NOT_APPLICABLE",IF(OR(AA2387&lt;Unit_Value_Review_QC!$I$6,AA2387&gt;Unit_Value_Review_QC!$I$5),"REVIEW","WITHIN_BAND"))</f>
        <v>WITHIN_BAND</v>
      </c>
    </row>
    <row r="2388" spans="1:28">
      <c r="A2388" s="1" t="s">
        <v>2774</v>
      </c>
      <c r="B2388" s="6">
        <v>45261</v>
      </c>
      <c r="C2388" s="1">
        <v>202312</v>
      </c>
      <c r="D2388" s="1">
        <v>2023</v>
      </c>
      <c r="E2388" s="1">
        <v>12</v>
      </c>
      <c r="F2388" s="4" t="s">
        <v>271</v>
      </c>
      <c r="G2388" s="4" t="s">
        <v>273</v>
      </c>
      <c r="H2388" s="1">
        <v>676</v>
      </c>
      <c r="I2388" s="4" t="s">
        <v>316</v>
      </c>
      <c r="J2388" s="1" t="s">
        <v>317</v>
      </c>
      <c r="K2388" s="1" t="s">
        <v>383</v>
      </c>
      <c r="L2388" s="1">
        <v>3</v>
      </c>
      <c r="M2388" s="1">
        <v>1</v>
      </c>
      <c r="N2388" s="1" t="s">
        <v>384</v>
      </c>
      <c r="O2388" s="1" t="s">
        <v>385</v>
      </c>
      <c r="P2388" s="1">
        <v>0</v>
      </c>
      <c r="Q2388" s="8">
        <v>315216</v>
      </c>
      <c r="R2388" s="8">
        <v>4012</v>
      </c>
      <c r="S2388" s="8">
        <v>1840</v>
      </c>
      <c r="T2388" s="8" t="s">
        <v>386</v>
      </c>
      <c r="U2388" s="9">
        <f>IF(R2388&gt;0,Q2388/R2388,"")</f>
        <v>78.568295114656038</v>
      </c>
      <c r="V2388" s="10">
        <f>SUMIFS(fct_world_monthly!$J$2:$J$361,fct_world_monthly!$C$2:$C$361,C2388,fct_world_monthly!$F$2:$F$361,F2388)</f>
        <v>21822931</v>
      </c>
      <c r="W2388" s="11">
        <f>IF(V2388&gt;0,Q2388/V2388,"")</f>
        <v>1.4444255906779892E-2</v>
      </c>
      <c r="X2388" s="1" t="s">
        <v>232</v>
      </c>
      <c r="Y2388" s="1" t="s">
        <v>166</v>
      </c>
      <c r="Z2388" s="19">
        <f>IF(U2388="","",SUMIFS(Unit_Value_Review_QC!$K$10:$K$53,Unit_Value_Review_QC!$I$10:$I$53,"PARTNER|"&amp;F2388&amp;"|"&amp;I2388))</f>
        <v>29.259592038236608</v>
      </c>
      <c r="AA2388" s="20">
        <f>IFERROR(U2388/Z2388,"")</f>
        <v>2.6852149890532488</v>
      </c>
      <c r="AB2388" s="4" t="str">
        <f>IF(OR(N2388&lt;&gt;"REPORTED",U2388=""),"NOT_APPLICABLE",IF(OR(AA2388&lt;Unit_Value_Review_QC!$I$6,AA2388&gt;Unit_Value_Review_QC!$I$5),"REVIEW","WITHIN_BAND"))</f>
        <v>REVIEW</v>
      </c>
    </row>
    <row r="2389" spans="1:28">
      <c r="A2389" s="1" t="s">
        <v>2775</v>
      </c>
      <c r="B2389" s="6">
        <v>45261</v>
      </c>
      <c r="C2389" s="1">
        <v>202312</v>
      </c>
      <c r="D2389" s="1">
        <v>2023</v>
      </c>
      <c r="E2389" s="1">
        <v>12</v>
      </c>
      <c r="F2389" s="4" t="s">
        <v>271</v>
      </c>
      <c r="G2389" s="4" t="s">
        <v>273</v>
      </c>
      <c r="H2389" s="1">
        <v>690</v>
      </c>
      <c r="I2389" s="4" t="s">
        <v>319</v>
      </c>
      <c r="J2389" s="1" t="s">
        <v>320</v>
      </c>
      <c r="K2389" s="1" t="s">
        <v>383</v>
      </c>
      <c r="L2389" s="1">
        <v>3</v>
      </c>
      <c r="M2389" s="1">
        <v>1</v>
      </c>
      <c r="N2389" s="1" t="s">
        <v>384</v>
      </c>
      <c r="O2389" s="1" t="s">
        <v>385</v>
      </c>
      <c r="P2389" s="1">
        <v>0</v>
      </c>
      <c r="Q2389" s="8">
        <v>437967</v>
      </c>
      <c r="R2389" s="8">
        <v>9356</v>
      </c>
      <c r="S2389" s="8">
        <v>19110</v>
      </c>
      <c r="T2389" s="8" t="s">
        <v>386</v>
      </c>
      <c r="U2389" s="9">
        <f>IF(R2389&gt;0,Q2389/R2389,"")</f>
        <v>46.811351004702864</v>
      </c>
      <c r="V2389" s="10">
        <f>SUMIFS(fct_world_monthly!$J$2:$J$361,fct_world_monthly!$C$2:$C$361,C2389,fct_world_monthly!$F$2:$F$361,F2389)</f>
        <v>21822931</v>
      </c>
      <c r="W2389" s="11">
        <f>IF(V2389&gt;0,Q2389/V2389,"")</f>
        <v>2.0069119038134704E-2</v>
      </c>
      <c r="X2389" s="1" t="s">
        <v>232</v>
      </c>
      <c r="Y2389" s="1" t="s">
        <v>166</v>
      </c>
      <c r="Z2389" s="19">
        <f>IF(U2389="","",SUMIFS(Unit_Value_Review_QC!$K$10:$K$53,Unit_Value_Review_QC!$I$10:$I$53,"PARTNER|"&amp;F2389&amp;"|"&amp;I2389))</f>
        <v>24.149636282520802</v>
      </c>
      <c r="AA2389" s="20">
        <f>IFERROR(U2389/Z2389,"")</f>
        <v>1.9383874132541004</v>
      </c>
      <c r="AB2389" s="4" t="str">
        <f>IF(OR(N2389&lt;&gt;"REPORTED",U2389=""),"NOT_APPLICABLE",IF(OR(AA2389&lt;Unit_Value_Review_QC!$I$6,AA2389&gt;Unit_Value_Review_QC!$I$5),"REVIEW","WITHIN_BAND"))</f>
        <v>WITHIN_BAND</v>
      </c>
    </row>
    <row r="2390" spans="1:28">
      <c r="A2390" s="1" t="s">
        <v>2776</v>
      </c>
      <c r="B2390" s="6">
        <v>45261</v>
      </c>
      <c r="C2390" s="1">
        <v>202312</v>
      </c>
      <c r="D2390" s="1">
        <v>2023</v>
      </c>
      <c r="E2390" s="1">
        <v>12</v>
      </c>
      <c r="F2390" s="4" t="s">
        <v>271</v>
      </c>
      <c r="G2390" s="4" t="s">
        <v>273</v>
      </c>
      <c r="H2390" s="1">
        <v>696</v>
      </c>
      <c r="I2390" s="4" t="s">
        <v>322</v>
      </c>
      <c r="J2390" s="1" t="s">
        <v>323</v>
      </c>
      <c r="K2390" s="1" t="s">
        <v>383</v>
      </c>
      <c r="L2390" s="1">
        <v>3</v>
      </c>
      <c r="M2390" s="1">
        <v>1</v>
      </c>
      <c r="N2390" s="1" t="s">
        <v>384</v>
      </c>
      <c r="O2390" s="1" t="s">
        <v>385</v>
      </c>
      <c r="P2390" s="1">
        <v>0</v>
      </c>
      <c r="Q2390" s="8">
        <v>287018</v>
      </c>
      <c r="R2390" s="8">
        <v>19158</v>
      </c>
      <c r="S2390" s="8">
        <v>47831</v>
      </c>
      <c r="T2390" s="8" t="s">
        <v>386</v>
      </c>
      <c r="U2390" s="9">
        <f>IF(R2390&gt;0,Q2390/R2390,"")</f>
        <v>14.98162647457981</v>
      </c>
      <c r="V2390" s="10">
        <f>SUMIFS(fct_world_monthly!$J$2:$J$361,fct_world_monthly!$C$2:$C$361,C2390,fct_world_monthly!$F$2:$F$361,F2390)</f>
        <v>21822931</v>
      </c>
      <c r="W2390" s="11">
        <f>IF(V2390&gt;0,Q2390/V2390,"")</f>
        <v>1.3152128831823736E-2</v>
      </c>
      <c r="X2390" s="1" t="s">
        <v>232</v>
      </c>
      <c r="Y2390" s="1" t="s">
        <v>166</v>
      </c>
      <c r="Z2390" s="19">
        <f>IF(U2390="","",SUMIFS(Unit_Value_Review_QC!$K$10:$K$53,Unit_Value_Review_QC!$I$10:$I$53,"PARTNER|"&amp;F2390&amp;"|"&amp;I2390))</f>
        <v>19.130986055641273</v>
      </c>
      <c r="AA2390" s="20">
        <f>IFERROR(U2390/Z2390,"")</f>
        <v>0.78310790834339061</v>
      </c>
      <c r="AB2390" s="4" t="str">
        <f>IF(OR(N2390&lt;&gt;"REPORTED",U2390=""),"NOT_APPLICABLE",IF(OR(AA2390&lt;Unit_Value_Review_QC!$I$6,AA2390&gt;Unit_Value_Review_QC!$I$5),"REVIEW","WITHIN_BAND"))</f>
        <v>WITHIN_BAND</v>
      </c>
    </row>
    <row r="2391" spans="1:28">
      <c r="A2391" s="1" t="s">
        <v>2777</v>
      </c>
      <c r="B2391" s="6">
        <v>45261</v>
      </c>
      <c r="C2391" s="1">
        <v>202312</v>
      </c>
      <c r="D2391" s="1">
        <v>2023</v>
      </c>
      <c r="E2391" s="1">
        <v>12</v>
      </c>
      <c r="F2391" s="4" t="s">
        <v>271</v>
      </c>
      <c r="G2391" s="4" t="s">
        <v>273</v>
      </c>
      <c r="H2391" s="1">
        <v>720</v>
      </c>
      <c r="I2391" s="4" t="s">
        <v>325</v>
      </c>
      <c r="J2391" s="1" t="s">
        <v>326</v>
      </c>
      <c r="K2391" s="1" t="s">
        <v>383</v>
      </c>
      <c r="L2391" s="1">
        <v>3</v>
      </c>
      <c r="M2391" s="1">
        <v>1</v>
      </c>
      <c r="N2391" s="1" t="s">
        <v>384</v>
      </c>
      <c r="O2391" s="1" t="s">
        <v>385</v>
      </c>
      <c r="P2391" s="1">
        <v>0</v>
      </c>
      <c r="Q2391" s="8">
        <v>5832711</v>
      </c>
      <c r="R2391" s="8">
        <v>190097</v>
      </c>
      <c r="S2391" s="8">
        <v>454751</v>
      </c>
      <c r="T2391" s="8" t="s">
        <v>386</v>
      </c>
      <c r="U2391" s="9">
        <f>IF(R2391&gt;0,Q2391/R2391,"")</f>
        <v>30.682814563091473</v>
      </c>
      <c r="V2391" s="10">
        <f>SUMIFS(fct_world_monthly!$J$2:$J$361,fct_world_monthly!$C$2:$C$361,C2391,fct_world_monthly!$F$2:$F$361,F2391)</f>
        <v>21822931</v>
      </c>
      <c r="W2391" s="11">
        <f>IF(V2391&gt;0,Q2391/V2391,"")</f>
        <v>0.26727440965652138</v>
      </c>
      <c r="X2391" s="1" t="s">
        <v>232</v>
      </c>
      <c r="Y2391" s="1" t="s">
        <v>166</v>
      </c>
      <c r="Z2391" s="19">
        <f>IF(U2391="","",SUMIFS(Unit_Value_Review_QC!$K$10:$K$53,Unit_Value_Review_QC!$I$10:$I$53,"PARTNER|"&amp;F2391&amp;"|"&amp;I2391))</f>
        <v>27.635683246354834</v>
      </c>
      <c r="AA2391" s="20">
        <f>IFERROR(U2391/Z2391,"")</f>
        <v>1.1102607556170538</v>
      </c>
      <c r="AB2391" s="4" t="str">
        <f>IF(OR(N2391&lt;&gt;"REPORTED",U2391=""),"NOT_APPLICABLE",IF(OR(AA2391&lt;Unit_Value_Review_QC!$I$6,AA2391&gt;Unit_Value_Review_QC!$I$5),"REVIEW","WITHIN_BAND"))</f>
        <v>WITHIN_BAND</v>
      </c>
    </row>
    <row r="2392" spans="1:28">
      <c r="A2392" s="1" t="s">
        <v>2778</v>
      </c>
      <c r="B2392" s="6">
        <v>45261</v>
      </c>
      <c r="C2392" s="1">
        <v>202312</v>
      </c>
      <c r="D2392" s="1">
        <v>2023</v>
      </c>
      <c r="E2392" s="1">
        <v>12</v>
      </c>
      <c r="F2392" s="4" t="s">
        <v>278</v>
      </c>
      <c r="G2392" s="4" t="s">
        <v>279</v>
      </c>
      <c r="H2392" s="1">
        <v>52</v>
      </c>
      <c r="I2392" s="4" t="s">
        <v>296</v>
      </c>
      <c r="J2392" s="1" t="s">
        <v>297</v>
      </c>
      <c r="K2392" s="1" t="s">
        <v>383</v>
      </c>
      <c r="L2392" s="1">
        <v>3</v>
      </c>
      <c r="M2392" s="1">
        <v>1</v>
      </c>
      <c r="N2392" s="1" t="s">
        <v>384</v>
      </c>
      <c r="O2392" s="1" t="s">
        <v>385</v>
      </c>
      <c r="P2392" s="1">
        <v>0</v>
      </c>
      <c r="Q2392" s="8">
        <v>1136964</v>
      </c>
      <c r="R2392" s="8">
        <v>27727</v>
      </c>
      <c r="S2392" s="8">
        <v>88468</v>
      </c>
      <c r="T2392" s="8" t="s">
        <v>386</v>
      </c>
      <c r="U2392" s="9">
        <f>IF(R2392&gt;0,Q2392/R2392,"")</f>
        <v>41.005662350777222</v>
      </c>
      <c r="V2392" s="10">
        <f>SUMIFS(fct_world_monthly!$J$2:$J$361,fct_world_monthly!$C$2:$C$361,C2392,fct_world_monthly!$F$2:$F$361,F2392)</f>
        <v>18731112</v>
      </c>
      <c r="W2392" s="11">
        <f>IF(V2392&gt;0,Q2392/V2392,"")</f>
        <v>6.0699225972275429E-2</v>
      </c>
      <c r="X2392" s="1" t="s">
        <v>232</v>
      </c>
      <c r="Y2392" s="1" t="s">
        <v>166</v>
      </c>
      <c r="Z2392" s="19">
        <f>IF(U2392="","",SUMIFS(Unit_Value_Review_QC!$K$10:$K$53,Unit_Value_Review_QC!$I$10:$I$53,"PARTNER|"&amp;F2392&amp;"|"&amp;I2392))</f>
        <v>35.036766549381447</v>
      </c>
      <c r="AA2392" s="20">
        <f>IFERROR(U2392/Z2392,"")</f>
        <v>1.1703609205199659</v>
      </c>
      <c r="AB2392" s="4" t="str">
        <f>IF(OR(N2392&lt;&gt;"REPORTED",U2392=""),"NOT_APPLICABLE",IF(OR(AA2392&lt;Unit_Value_Review_QC!$I$6,AA2392&gt;Unit_Value_Review_QC!$I$5),"REVIEW","WITHIN_BAND"))</f>
        <v>WITHIN_BAND</v>
      </c>
    </row>
    <row r="2393" spans="1:28">
      <c r="A2393" s="1" t="s">
        <v>2779</v>
      </c>
      <c r="B2393" s="6">
        <v>45261</v>
      </c>
      <c r="C2393" s="1">
        <v>202312</v>
      </c>
      <c r="D2393" s="1">
        <v>2023</v>
      </c>
      <c r="E2393" s="1">
        <v>12</v>
      </c>
      <c r="F2393" s="4" t="s">
        <v>278</v>
      </c>
      <c r="G2393" s="4" t="s">
        <v>279</v>
      </c>
      <c r="H2393" s="1">
        <v>204</v>
      </c>
      <c r="I2393" s="4" t="s">
        <v>301</v>
      </c>
      <c r="J2393" s="1" t="s">
        <v>302</v>
      </c>
      <c r="K2393" s="1" t="s">
        <v>383</v>
      </c>
      <c r="L2393" s="1">
        <v>3</v>
      </c>
      <c r="M2393" s="1">
        <v>1</v>
      </c>
      <c r="N2393" s="1" t="s">
        <v>384</v>
      </c>
      <c r="O2393" s="1" t="s">
        <v>385</v>
      </c>
      <c r="P2393" s="1">
        <v>0</v>
      </c>
      <c r="Q2393" s="8">
        <v>181537</v>
      </c>
      <c r="R2393" s="8">
        <v>5347</v>
      </c>
      <c r="S2393" s="8">
        <v>14808</v>
      </c>
      <c r="T2393" s="8" t="s">
        <v>386</v>
      </c>
      <c r="U2393" s="9">
        <f>IF(R2393&gt;0,Q2393/R2393,"")</f>
        <v>33.951187581821586</v>
      </c>
      <c r="V2393" s="10">
        <f>SUMIFS(fct_world_monthly!$J$2:$J$361,fct_world_monthly!$C$2:$C$361,C2393,fct_world_monthly!$F$2:$F$361,F2393)</f>
        <v>18731112</v>
      </c>
      <c r="W2393" s="11">
        <f>IF(V2393&gt;0,Q2393/V2393,"")</f>
        <v>9.6917364009141589E-3</v>
      </c>
      <c r="X2393" s="1" t="s">
        <v>232</v>
      </c>
      <c r="Y2393" s="1" t="s">
        <v>166</v>
      </c>
      <c r="Z2393" s="19">
        <f>IF(U2393="","",SUMIFS(Unit_Value_Review_QC!$K$10:$K$53,Unit_Value_Review_QC!$I$10:$I$53,"PARTNER|"&amp;F2393&amp;"|"&amp;I2393))</f>
        <v>33.195880622110131</v>
      </c>
      <c r="AA2393" s="20">
        <f>IFERROR(U2393/Z2393,"")</f>
        <v>1.0227530327726382</v>
      </c>
      <c r="AB2393" s="4" t="str">
        <f>IF(OR(N2393&lt;&gt;"REPORTED",U2393=""),"NOT_APPLICABLE",IF(OR(AA2393&lt;Unit_Value_Review_QC!$I$6,AA2393&gt;Unit_Value_Review_QC!$I$5),"REVIEW","WITHIN_BAND"))</f>
        <v>WITHIN_BAND</v>
      </c>
    </row>
    <row r="2394" spans="1:28">
      <c r="A2394" s="1" t="s">
        <v>2780</v>
      </c>
      <c r="B2394" s="6">
        <v>45261</v>
      </c>
      <c r="C2394" s="1">
        <v>202312</v>
      </c>
      <c r="D2394" s="1">
        <v>2023</v>
      </c>
      <c r="E2394" s="1">
        <v>12</v>
      </c>
      <c r="F2394" s="4" t="s">
        <v>278</v>
      </c>
      <c r="G2394" s="4" t="s">
        <v>279</v>
      </c>
      <c r="H2394" s="1">
        <v>662</v>
      </c>
      <c r="I2394" s="4" t="s">
        <v>304</v>
      </c>
      <c r="J2394" s="1" t="s">
        <v>305</v>
      </c>
      <c r="K2394" s="1" t="s">
        <v>383</v>
      </c>
      <c r="L2394" s="1">
        <v>3</v>
      </c>
      <c r="M2394" s="1">
        <v>1</v>
      </c>
      <c r="N2394" s="1" t="s">
        <v>384</v>
      </c>
      <c r="O2394" s="1" t="s">
        <v>385</v>
      </c>
      <c r="P2394" s="1">
        <v>0</v>
      </c>
      <c r="Q2394" s="8">
        <v>74487</v>
      </c>
      <c r="R2394" s="8">
        <v>11107</v>
      </c>
      <c r="S2394" s="8">
        <v>21697</v>
      </c>
      <c r="T2394" s="8" t="s">
        <v>386</v>
      </c>
      <c r="U2394" s="9">
        <f>IF(R2394&gt;0,Q2394/R2394,"")</f>
        <v>6.7063113351940222</v>
      </c>
      <c r="V2394" s="10">
        <f>SUMIFS(fct_world_monthly!$J$2:$J$361,fct_world_monthly!$C$2:$C$361,C2394,fct_world_monthly!$F$2:$F$361,F2394)</f>
        <v>18731112</v>
      </c>
      <c r="W2394" s="11">
        <f>IF(V2394&gt;0,Q2394/V2394,"")</f>
        <v>3.9766459140279549E-3</v>
      </c>
      <c r="X2394" s="1" t="s">
        <v>232</v>
      </c>
      <c r="Y2394" s="1" t="s">
        <v>166</v>
      </c>
      <c r="Z2394" s="19">
        <f>IF(U2394="","",SUMIFS(Unit_Value_Review_QC!$K$10:$K$53,Unit_Value_Review_QC!$I$10:$I$53,"PARTNER|"&amp;F2394&amp;"|"&amp;I2394))</f>
        <v>11.552282298889692</v>
      </c>
      <c r="AA2394" s="20">
        <f>IFERROR(U2394/Z2394,"")</f>
        <v>0.58051830466769117</v>
      </c>
      <c r="AB2394" s="4" t="str">
        <f>IF(OR(N2394&lt;&gt;"REPORTED",U2394=""),"NOT_APPLICABLE",IF(OR(AA2394&lt;Unit_Value_Review_QC!$I$6,AA2394&gt;Unit_Value_Review_QC!$I$5),"REVIEW","WITHIN_BAND"))</f>
        <v>WITHIN_BAND</v>
      </c>
    </row>
    <row r="2395" spans="1:28">
      <c r="A2395" s="1" t="s">
        <v>2781</v>
      </c>
      <c r="B2395" s="6">
        <v>45261</v>
      </c>
      <c r="C2395" s="1">
        <v>202312</v>
      </c>
      <c r="D2395" s="1">
        <v>2023</v>
      </c>
      <c r="E2395" s="1">
        <v>12</v>
      </c>
      <c r="F2395" s="4" t="s">
        <v>278</v>
      </c>
      <c r="G2395" s="4" t="s">
        <v>279</v>
      </c>
      <c r="H2395" s="1">
        <v>664</v>
      </c>
      <c r="I2395" s="4" t="s">
        <v>307</v>
      </c>
      <c r="J2395" s="1" t="s">
        <v>308</v>
      </c>
      <c r="K2395" s="1" t="s">
        <v>383</v>
      </c>
      <c r="L2395" s="1">
        <v>3</v>
      </c>
      <c r="M2395" s="1">
        <v>1</v>
      </c>
      <c r="N2395" s="1" t="s">
        <v>384</v>
      </c>
      <c r="O2395" s="1" t="s">
        <v>385</v>
      </c>
      <c r="P2395" s="1">
        <v>0</v>
      </c>
      <c r="Q2395" s="8">
        <v>1202279</v>
      </c>
      <c r="R2395" s="8">
        <v>58718</v>
      </c>
      <c r="S2395" s="8">
        <v>149290</v>
      </c>
      <c r="T2395" s="8" t="s">
        <v>386</v>
      </c>
      <c r="U2395" s="9">
        <f>IF(R2395&gt;0,Q2395/R2395,"")</f>
        <v>20.475476003951087</v>
      </c>
      <c r="V2395" s="10">
        <f>SUMIFS(fct_world_monthly!$J$2:$J$361,fct_world_monthly!$C$2:$C$361,C2395,fct_world_monthly!$F$2:$F$361,F2395)</f>
        <v>18731112</v>
      </c>
      <c r="W2395" s="11">
        <f>IF(V2395&gt;0,Q2395/V2395,"")</f>
        <v>6.4186205282419959E-2</v>
      </c>
      <c r="X2395" s="1" t="s">
        <v>232</v>
      </c>
      <c r="Y2395" s="1" t="s">
        <v>166</v>
      </c>
      <c r="Z2395" s="19">
        <f>IF(U2395="","",SUMIFS(Unit_Value_Review_QC!$K$10:$K$53,Unit_Value_Review_QC!$I$10:$I$53,"PARTNER|"&amp;F2395&amp;"|"&amp;I2395))</f>
        <v>20.753901094655859</v>
      </c>
      <c r="AA2395" s="20">
        <f>IFERROR(U2395/Z2395,"")</f>
        <v>0.98658444552496849</v>
      </c>
      <c r="AB2395" s="4" t="str">
        <f>IF(OR(N2395&lt;&gt;"REPORTED",U2395=""),"NOT_APPLICABLE",IF(OR(AA2395&lt;Unit_Value_Review_QC!$I$6,AA2395&gt;Unit_Value_Review_QC!$I$5),"REVIEW","WITHIN_BAND"))</f>
        <v>WITHIN_BAND</v>
      </c>
    </row>
    <row r="2396" spans="1:28">
      <c r="A2396" s="1" t="s">
        <v>2782</v>
      </c>
      <c r="B2396" s="6">
        <v>45261</v>
      </c>
      <c r="C2396" s="1">
        <v>202312</v>
      </c>
      <c r="D2396" s="1">
        <v>2023</v>
      </c>
      <c r="E2396" s="1">
        <v>12</v>
      </c>
      <c r="F2396" s="4" t="s">
        <v>278</v>
      </c>
      <c r="G2396" s="4" t="s">
        <v>279</v>
      </c>
      <c r="H2396" s="1">
        <v>666</v>
      </c>
      <c r="I2396" s="4" t="s">
        <v>310</v>
      </c>
      <c r="J2396" s="1" t="s">
        <v>311</v>
      </c>
      <c r="K2396" s="1" t="s">
        <v>383</v>
      </c>
      <c r="L2396" s="1">
        <v>3</v>
      </c>
      <c r="M2396" s="1">
        <v>1</v>
      </c>
      <c r="N2396" s="1" t="s">
        <v>384</v>
      </c>
      <c r="O2396" s="1" t="s">
        <v>385</v>
      </c>
      <c r="P2396" s="1">
        <v>0</v>
      </c>
      <c r="Q2396" s="8">
        <v>4790263</v>
      </c>
      <c r="R2396" s="8">
        <v>282565</v>
      </c>
      <c r="S2396" s="8">
        <v>796645</v>
      </c>
      <c r="T2396" s="8" t="s">
        <v>386</v>
      </c>
      <c r="U2396" s="9">
        <f>IF(R2396&gt;0,Q2396/R2396,"")</f>
        <v>16.952782545608976</v>
      </c>
      <c r="V2396" s="10">
        <f>SUMIFS(fct_world_monthly!$J$2:$J$361,fct_world_monthly!$C$2:$C$361,C2396,fct_world_monthly!$F$2:$F$361,F2396)</f>
        <v>18731112</v>
      </c>
      <c r="W2396" s="11">
        <f>IF(V2396&gt;0,Q2396/V2396,"")</f>
        <v>0.25573831388120472</v>
      </c>
      <c r="X2396" s="1" t="s">
        <v>232</v>
      </c>
      <c r="Y2396" s="1" t="s">
        <v>166</v>
      </c>
      <c r="Z2396" s="19">
        <f>IF(U2396="","",SUMIFS(Unit_Value_Review_QC!$K$10:$K$53,Unit_Value_Review_QC!$I$10:$I$53,"PARTNER|"&amp;F2396&amp;"|"&amp;I2396))</f>
        <v>16.653214733323903</v>
      </c>
      <c r="AA2396" s="20">
        <f>IFERROR(U2396/Z2396,"")</f>
        <v>1.0179885876139951</v>
      </c>
      <c r="AB2396" s="4" t="str">
        <f>IF(OR(N2396&lt;&gt;"REPORTED",U2396=""),"NOT_APPLICABLE",IF(OR(AA2396&lt;Unit_Value_Review_QC!$I$6,AA2396&gt;Unit_Value_Review_QC!$I$5),"REVIEW","WITHIN_BAND"))</f>
        <v>WITHIN_BAND</v>
      </c>
    </row>
    <row r="2397" spans="1:28">
      <c r="A2397" s="1" t="s">
        <v>2783</v>
      </c>
      <c r="B2397" s="6">
        <v>45261</v>
      </c>
      <c r="C2397" s="1">
        <v>202312</v>
      </c>
      <c r="D2397" s="1">
        <v>2023</v>
      </c>
      <c r="E2397" s="1">
        <v>12</v>
      </c>
      <c r="F2397" s="4" t="s">
        <v>278</v>
      </c>
      <c r="G2397" s="4" t="s">
        <v>279</v>
      </c>
      <c r="H2397" s="1">
        <v>669</v>
      </c>
      <c r="I2397" s="4" t="s">
        <v>313</v>
      </c>
      <c r="J2397" s="1" t="s">
        <v>314</v>
      </c>
      <c r="K2397" s="1" t="s">
        <v>383</v>
      </c>
      <c r="L2397" s="1">
        <v>3</v>
      </c>
      <c r="M2397" s="1">
        <v>1</v>
      </c>
      <c r="N2397" s="1" t="s">
        <v>384</v>
      </c>
      <c r="O2397" s="1" t="s">
        <v>385</v>
      </c>
      <c r="P2397" s="1">
        <v>0</v>
      </c>
      <c r="Q2397" s="8">
        <v>125374</v>
      </c>
      <c r="R2397" s="8">
        <v>6175</v>
      </c>
      <c r="S2397" s="8">
        <v>13462</v>
      </c>
      <c r="T2397" s="8" t="s">
        <v>386</v>
      </c>
      <c r="U2397" s="9">
        <f>IF(R2397&gt;0,Q2397/R2397,"")</f>
        <v>20.303481781376519</v>
      </c>
      <c r="V2397" s="10">
        <f>SUMIFS(fct_world_monthly!$J$2:$J$361,fct_world_monthly!$C$2:$C$361,C2397,fct_world_monthly!$F$2:$F$361,F2397)</f>
        <v>18731112</v>
      </c>
      <c r="W2397" s="11">
        <f>IF(V2397&gt;0,Q2397/V2397,"")</f>
        <v>6.6933559523855287E-3</v>
      </c>
      <c r="X2397" s="1" t="s">
        <v>232</v>
      </c>
      <c r="Y2397" s="1" t="s">
        <v>166</v>
      </c>
      <c r="Z2397" s="19">
        <f>IF(U2397="","",SUMIFS(Unit_Value_Review_QC!$K$10:$K$53,Unit_Value_Review_QC!$I$10:$I$53,"PARTNER|"&amp;F2397&amp;"|"&amp;I2397))</f>
        <v>20.668787815742178</v>
      </c>
      <c r="AA2397" s="20">
        <f>IFERROR(U2397/Z2397,"")</f>
        <v>0.98232571558514781</v>
      </c>
      <c r="AB2397" s="4" t="str">
        <f>IF(OR(N2397&lt;&gt;"REPORTED",U2397=""),"NOT_APPLICABLE",IF(OR(AA2397&lt;Unit_Value_Review_QC!$I$6,AA2397&gt;Unit_Value_Review_QC!$I$5),"REVIEW","WITHIN_BAND"))</f>
        <v>WITHIN_BAND</v>
      </c>
    </row>
    <row r="2398" spans="1:28">
      <c r="A2398" s="1" t="s">
        <v>2784</v>
      </c>
      <c r="B2398" s="6">
        <v>45261</v>
      </c>
      <c r="C2398" s="1">
        <v>202312</v>
      </c>
      <c r="D2398" s="1">
        <v>2023</v>
      </c>
      <c r="E2398" s="1">
        <v>12</v>
      </c>
      <c r="F2398" s="4" t="s">
        <v>278</v>
      </c>
      <c r="G2398" s="4" t="s">
        <v>279</v>
      </c>
      <c r="H2398" s="1">
        <v>676</v>
      </c>
      <c r="I2398" s="4" t="s">
        <v>316</v>
      </c>
      <c r="J2398" s="1" t="s">
        <v>317</v>
      </c>
      <c r="K2398" s="1" t="s">
        <v>383</v>
      </c>
      <c r="L2398" s="1">
        <v>3</v>
      </c>
      <c r="M2398" s="1">
        <v>1</v>
      </c>
      <c r="N2398" s="1" t="s">
        <v>384</v>
      </c>
      <c r="O2398" s="1" t="s">
        <v>385</v>
      </c>
      <c r="P2398" s="1">
        <v>0</v>
      </c>
      <c r="Q2398" s="8">
        <v>41315</v>
      </c>
      <c r="R2398" s="8">
        <v>1619</v>
      </c>
      <c r="S2398" s="8">
        <v>8069</v>
      </c>
      <c r="T2398" s="8" t="s">
        <v>386</v>
      </c>
      <c r="U2398" s="9">
        <f>IF(R2398&gt;0,Q2398/R2398,"")</f>
        <v>25.518838789376158</v>
      </c>
      <c r="V2398" s="10">
        <f>SUMIFS(fct_world_monthly!$J$2:$J$361,fct_world_monthly!$C$2:$C$361,C2398,fct_world_monthly!$F$2:$F$361,F2398)</f>
        <v>18731112</v>
      </c>
      <c r="W2398" s="11">
        <f>IF(V2398&gt;0,Q2398/V2398,"")</f>
        <v>2.2056885891238065E-3</v>
      </c>
      <c r="X2398" s="1" t="s">
        <v>232</v>
      </c>
      <c r="Y2398" s="1" t="s">
        <v>166</v>
      </c>
      <c r="Z2398" s="19">
        <f>IF(U2398="","",SUMIFS(Unit_Value_Review_QC!$K$10:$K$53,Unit_Value_Review_QC!$I$10:$I$53,"PARTNER|"&amp;F2398&amp;"|"&amp;I2398))</f>
        <v>22.71683967704729</v>
      </c>
      <c r="AA2398" s="20">
        <f>IFERROR(U2398/Z2398,"")</f>
        <v>1.1233445827924717</v>
      </c>
      <c r="AB2398" s="4" t="str">
        <f>IF(OR(N2398&lt;&gt;"REPORTED",U2398=""),"NOT_APPLICABLE",IF(OR(AA2398&lt;Unit_Value_Review_QC!$I$6,AA2398&gt;Unit_Value_Review_QC!$I$5),"REVIEW","WITHIN_BAND"))</f>
        <v>WITHIN_BAND</v>
      </c>
    </row>
    <row r="2399" spans="1:28">
      <c r="A2399" s="1" t="s">
        <v>2785</v>
      </c>
      <c r="B2399" s="6">
        <v>45261</v>
      </c>
      <c r="C2399" s="1">
        <v>202312</v>
      </c>
      <c r="D2399" s="1">
        <v>2023</v>
      </c>
      <c r="E2399" s="1">
        <v>12</v>
      </c>
      <c r="F2399" s="4" t="s">
        <v>278</v>
      </c>
      <c r="G2399" s="4" t="s">
        <v>279</v>
      </c>
      <c r="H2399" s="1">
        <v>690</v>
      </c>
      <c r="I2399" s="4" t="s">
        <v>319</v>
      </c>
      <c r="J2399" s="1" t="s">
        <v>320</v>
      </c>
      <c r="K2399" s="1" t="s">
        <v>383</v>
      </c>
      <c r="L2399" s="1">
        <v>3</v>
      </c>
      <c r="M2399" s="1">
        <v>1</v>
      </c>
      <c r="N2399" s="1" t="s">
        <v>384</v>
      </c>
      <c r="O2399" s="1" t="s">
        <v>385</v>
      </c>
      <c r="P2399" s="1">
        <v>0</v>
      </c>
      <c r="Q2399" s="8">
        <v>1422276</v>
      </c>
      <c r="R2399" s="8">
        <v>50495</v>
      </c>
      <c r="S2399" s="8">
        <v>146354</v>
      </c>
      <c r="T2399" s="8" t="s">
        <v>386</v>
      </c>
      <c r="U2399" s="9">
        <f>IF(R2399&gt;0,Q2399/R2399,"")</f>
        <v>28.166669967323497</v>
      </c>
      <c r="V2399" s="10">
        <f>SUMIFS(fct_world_monthly!$J$2:$J$361,fct_world_monthly!$C$2:$C$361,C2399,fct_world_monthly!$F$2:$F$361,F2399)</f>
        <v>18731112</v>
      </c>
      <c r="W2399" s="11">
        <f>IF(V2399&gt;0,Q2399/V2399,"")</f>
        <v>7.5931210063769836E-2</v>
      </c>
      <c r="X2399" s="1" t="s">
        <v>232</v>
      </c>
      <c r="Y2399" s="1" t="s">
        <v>166</v>
      </c>
      <c r="Z2399" s="19">
        <f>IF(U2399="","",SUMIFS(Unit_Value_Review_QC!$K$10:$K$53,Unit_Value_Review_QC!$I$10:$I$53,"PARTNER|"&amp;F2399&amp;"|"&amp;I2399))</f>
        <v>28.158453665195097</v>
      </c>
      <c r="AA2399" s="20">
        <f>IFERROR(U2399/Z2399,"")</f>
        <v>1.0002917881154303</v>
      </c>
      <c r="AB2399" s="4" t="str">
        <f>IF(OR(N2399&lt;&gt;"REPORTED",U2399=""),"NOT_APPLICABLE",IF(OR(AA2399&lt;Unit_Value_Review_QC!$I$6,AA2399&gt;Unit_Value_Review_QC!$I$5),"REVIEW","WITHIN_BAND"))</f>
        <v>WITHIN_BAND</v>
      </c>
    </row>
    <row r="2400" spans="1:28">
      <c r="A2400" s="1" t="s">
        <v>2786</v>
      </c>
      <c r="B2400" s="6">
        <v>45261</v>
      </c>
      <c r="C2400" s="1">
        <v>202312</v>
      </c>
      <c r="D2400" s="1">
        <v>2023</v>
      </c>
      <c r="E2400" s="1">
        <v>12</v>
      </c>
      <c r="F2400" s="4" t="s">
        <v>278</v>
      </c>
      <c r="G2400" s="4" t="s">
        <v>279</v>
      </c>
      <c r="H2400" s="1">
        <v>696</v>
      </c>
      <c r="I2400" s="4" t="s">
        <v>322</v>
      </c>
      <c r="J2400" s="1" t="s">
        <v>323</v>
      </c>
      <c r="K2400" s="1" t="s">
        <v>383</v>
      </c>
      <c r="L2400" s="1">
        <v>3</v>
      </c>
      <c r="M2400" s="1">
        <v>1</v>
      </c>
      <c r="N2400" s="1" t="s">
        <v>384</v>
      </c>
      <c r="O2400" s="1" t="s">
        <v>385</v>
      </c>
      <c r="P2400" s="1">
        <v>0</v>
      </c>
      <c r="Q2400" s="8">
        <v>401929</v>
      </c>
      <c r="R2400" s="8">
        <v>14442</v>
      </c>
      <c r="S2400" s="8">
        <v>41984</v>
      </c>
      <c r="T2400" s="8" t="s">
        <v>386</v>
      </c>
      <c r="U2400" s="9">
        <f>IF(R2400&gt;0,Q2400/R2400,"")</f>
        <v>27.830563633845728</v>
      </c>
      <c r="V2400" s="10">
        <f>SUMIFS(fct_world_monthly!$J$2:$J$361,fct_world_monthly!$C$2:$C$361,C2400,fct_world_monthly!$F$2:$F$361,F2400)</f>
        <v>18731112</v>
      </c>
      <c r="W2400" s="11">
        <f>IF(V2400&gt;0,Q2400/V2400,"")</f>
        <v>2.1457829092047499E-2</v>
      </c>
      <c r="X2400" s="1" t="s">
        <v>232</v>
      </c>
      <c r="Y2400" s="1" t="s">
        <v>166</v>
      </c>
      <c r="Z2400" s="19">
        <f>IF(U2400="","",SUMIFS(Unit_Value_Review_QC!$K$10:$K$53,Unit_Value_Review_QC!$I$10:$I$53,"PARTNER|"&amp;F2400&amp;"|"&amp;I2400))</f>
        <v>25.266638688646662</v>
      </c>
      <c r="AA2400" s="20">
        <f>IFERROR(U2400/Z2400,"")</f>
        <v>1.1014747144166486</v>
      </c>
      <c r="AB2400" s="4" t="str">
        <f>IF(OR(N2400&lt;&gt;"REPORTED",U2400=""),"NOT_APPLICABLE",IF(OR(AA2400&lt;Unit_Value_Review_QC!$I$6,AA2400&gt;Unit_Value_Review_QC!$I$5),"REVIEW","WITHIN_BAND"))</f>
        <v>WITHIN_BAND</v>
      </c>
    </row>
    <row r="2401" spans="1:28">
      <c r="A2401" s="1" t="s">
        <v>2787</v>
      </c>
      <c r="B2401" s="6">
        <v>45261</v>
      </c>
      <c r="C2401" s="1">
        <v>202312</v>
      </c>
      <c r="D2401" s="1">
        <v>2023</v>
      </c>
      <c r="E2401" s="1">
        <v>12</v>
      </c>
      <c r="F2401" s="4" t="s">
        <v>278</v>
      </c>
      <c r="G2401" s="4" t="s">
        <v>279</v>
      </c>
      <c r="H2401" s="1">
        <v>720</v>
      </c>
      <c r="I2401" s="4" t="s">
        <v>325</v>
      </c>
      <c r="J2401" s="1" t="s">
        <v>326</v>
      </c>
      <c r="K2401" s="1" t="s">
        <v>383</v>
      </c>
      <c r="L2401" s="1">
        <v>3</v>
      </c>
      <c r="M2401" s="1">
        <v>1</v>
      </c>
      <c r="N2401" s="1" t="s">
        <v>384</v>
      </c>
      <c r="O2401" s="1" t="s">
        <v>385</v>
      </c>
      <c r="P2401" s="1">
        <v>0</v>
      </c>
      <c r="Q2401" s="8">
        <v>1336399</v>
      </c>
      <c r="R2401" s="8">
        <v>51754</v>
      </c>
      <c r="S2401" s="8">
        <v>138884</v>
      </c>
      <c r="T2401" s="8" t="s">
        <v>386</v>
      </c>
      <c r="U2401" s="9">
        <f>IF(R2401&gt;0,Q2401/R2401,"")</f>
        <v>25.822139351547708</v>
      </c>
      <c r="V2401" s="10">
        <f>SUMIFS(fct_world_monthly!$J$2:$J$361,fct_world_monthly!$C$2:$C$361,C2401,fct_world_monthly!$F$2:$F$361,F2401)</f>
        <v>18731112</v>
      </c>
      <c r="W2401" s="11">
        <f>IF(V2401&gt;0,Q2401/V2401,"")</f>
        <v>7.1346484928390796E-2</v>
      </c>
      <c r="X2401" s="1" t="s">
        <v>232</v>
      </c>
      <c r="Y2401" s="1" t="s">
        <v>166</v>
      </c>
      <c r="Z2401" s="19">
        <f>IF(U2401="","",SUMIFS(Unit_Value_Review_QC!$K$10:$K$53,Unit_Value_Review_QC!$I$10:$I$53,"PARTNER|"&amp;F2401&amp;"|"&amp;I2401))</f>
        <v>23.211497613909994</v>
      </c>
      <c r="AA2401" s="20">
        <f>IFERROR(U2401/Z2401,"")</f>
        <v>1.1124719215046783</v>
      </c>
      <c r="AB2401" s="4" t="str">
        <f>IF(OR(N2401&lt;&gt;"REPORTED",U2401=""),"NOT_APPLICABLE",IF(OR(AA2401&lt;Unit_Value_Review_QC!$I$6,AA2401&gt;Unit_Value_Review_QC!$I$5),"REVIEW","WITHIN_BAND"))</f>
        <v>WITHIN_BAND</v>
      </c>
    </row>
    <row r="2402" spans="1:28">
      <c r="A2402" s="1" t="s">
        <v>2788</v>
      </c>
      <c r="B2402" s="6">
        <v>45292</v>
      </c>
      <c r="C2402" s="1">
        <v>202401</v>
      </c>
      <c r="D2402" s="1">
        <v>2024</v>
      </c>
      <c r="E2402" s="1">
        <v>1</v>
      </c>
      <c r="F2402" s="4" t="s">
        <v>256</v>
      </c>
      <c r="G2402" s="4" t="s">
        <v>258</v>
      </c>
      <c r="H2402" s="1">
        <v>52</v>
      </c>
      <c r="I2402" s="4" t="s">
        <v>296</v>
      </c>
      <c r="J2402" s="1" t="s">
        <v>297</v>
      </c>
      <c r="K2402" s="1" t="s">
        <v>383</v>
      </c>
      <c r="L2402" s="1">
        <v>3</v>
      </c>
      <c r="M2402" s="1">
        <v>1</v>
      </c>
      <c r="N2402" s="1" t="s">
        <v>384</v>
      </c>
      <c r="O2402" s="1" t="s">
        <v>385</v>
      </c>
      <c r="P2402" s="1">
        <v>0</v>
      </c>
      <c r="Q2402" s="8">
        <v>9020385</v>
      </c>
      <c r="R2402" s="8">
        <v>394918</v>
      </c>
      <c r="S2402" s="8">
        <v>2126927</v>
      </c>
      <c r="T2402" s="8" t="s">
        <v>386</v>
      </c>
      <c r="U2402" s="9">
        <f>IF(R2402&gt;0,Q2402/R2402,"")</f>
        <v>22.841159430565334</v>
      </c>
      <c r="V2402" s="10">
        <f>SUMIFS(fct_world_monthly!$J$2:$J$361,fct_world_monthly!$C$2:$C$361,C2402,fct_world_monthly!$F$2:$F$361,F2402)</f>
        <v>88533861</v>
      </c>
      <c r="W2402" s="11">
        <f>IF(V2402&gt;0,Q2402/V2402,"")</f>
        <v>0.10188627151367542</v>
      </c>
      <c r="X2402" s="1" t="s">
        <v>232</v>
      </c>
      <c r="Y2402" s="1" t="s">
        <v>166</v>
      </c>
      <c r="Z2402" s="19">
        <f>IF(U2402="","",SUMIFS(Unit_Value_Review_QC!$K$10:$K$53,Unit_Value_Review_QC!$I$10:$I$53,"PARTNER|"&amp;F2402&amp;"|"&amp;I2402))</f>
        <v>20.461444760337919</v>
      </c>
      <c r="AA2402" s="20">
        <f>IFERROR(U2402/Z2402,"")</f>
        <v>1.1163023773785616</v>
      </c>
      <c r="AB2402" s="4" t="str">
        <f>IF(OR(N2402&lt;&gt;"REPORTED",U2402=""),"NOT_APPLICABLE",IF(OR(AA2402&lt;Unit_Value_Review_QC!$I$6,AA2402&gt;Unit_Value_Review_QC!$I$5),"REVIEW","WITHIN_BAND"))</f>
        <v>WITHIN_BAND</v>
      </c>
    </row>
    <row r="2403" spans="1:28">
      <c r="A2403" s="1" t="s">
        <v>2789</v>
      </c>
      <c r="B2403" s="6">
        <v>45292</v>
      </c>
      <c r="C2403" s="1">
        <v>202401</v>
      </c>
      <c r="D2403" s="1">
        <v>2024</v>
      </c>
      <c r="E2403" s="1">
        <v>1</v>
      </c>
      <c r="F2403" s="4" t="s">
        <v>256</v>
      </c>
      <c r="G2403" s="4" t="s">
        <v>258</v>
      </c>
      <c r="H2403" s="1">
        <v>204</v>
      </c>
      <c r="I2403" s="4" t="s">
        <v>301</v>
      </c>
      <c r="J2403" s="1" t="s">
        <v>302</v>
      </c>
      <c r="K2403" s="1" t="s">
        <v>383</v>
      </c>
      <c r="L2403" s="1">
        <v>3</v>
      </c>
      <c r="M2403" s="1">
        <v>1</v>
      </c>
      <c r="N2403" s="1" t="s">
        <v>384</v>
      </c>
      <c r="O2403" s="1" t="s">
        <v>385</v>
      </c>
      <c r="P2403" s="1">
        <v>0</v>
      </c>
      <c r="Q2403" s="8">
        <v>791265</v>
      </c>
      <c r="R2403" s="8">
        <v>80239</v>
      </c>
      <c r="S2403" s="8">
        <v>481198</v>
      </c>
      <c r="T2403" s="8" t="s">
        <v>386</v>
      </c>
      <c r="U2403" s="9">
        <f>IF(R2403&gt;0,Q2403/R2403,"")</f>
        <v>9.8613517117611131</v>
      </c>
      <c r="V2403" s="10">
        <f>SUMIFS(fct_world_monthly!$J$2:$J$361,fct_world_monthly!$C$2:$C$361,C2403,fct_world_monthly!$F$2:$F$361,F2403)</f>
        <v>88533861</v>
      </c>
      <c r="W2403" s="11">
        <f>IF(V2403&gt;0,Q2403/V2403,"")</f>
        <v>8.9374279068208714E-3</v>
      </c>
      <c r="X2403" s="1" t="s">
        <v>232</v>
      </c>
      <c r="Y2403" s="1" t="s">
        <v>166</v>
      </c>
      <c r="Z2403" s="19">
        <f>IF(U2403="","",SUMIFS(Unit_Value_Review_QC!$K$10:$K$53,Unit_Value_Review_QC!$I$10:$I$53,"PARTNER|"&amp;F2403&amp;"|"&amp;I2403))</f>
        <v>7.8392981154747989</v>
      </c>
      <c r="AA2403" s="20">
        <f>IFERROR(U2403/Z2403,"")</f>
        <v>1.2579380917144578</v>
      </c>
      <c r="AB2403" s="4" t="str">
        <f>IF(OR(N2403&lt;&gt;"REPORTED",U2403=""),"NOT_APPLICABLE",IF(OR(AA2403&lt;Unit_Value_Review_QC!$I$6,AA2403&gt;Unit_Value_Review_QC!$I$5),"REVIEW","WITHIN_BAND"))</f>
        <v>WITHIN_BAND</v>
      </c>
    </row>
    <row r="2404" spans="1:28">
      <c r="A2404" s="1" t="s">
        <v>2790</v>
      </c>
      <c r="B2404" s="6">
        <v>45292</v>
      </c>
      <c r="C2404" s="1">
        <v>202401</v>
      </c>
      <c r="D2404" s="1">
        <v>2024</v>
      </c>
      <c r="E2404" s="1">
        <v>1</v>
      </c>
      <c r="F2404" s="4" t="s">
        <v>256</v>
      </c>
      <c r="G2404" s="4" t="s">
        <v>258</v>
      </c>
      <c r="H2404" s="1">
        <v>662</v>
      </c>
      <c r="I2404" s="4" t="s">
        <v>304</v>
      </c>
      <c r="J2404" s="1" t="s">
        <v>305</v>
      </c>
      <c r="K2404" s="1" t="s">
        <v>383</v>
      </c>
      <c r="L2404" s="1">
        <v>3</v>
      </c>
      <c r="M2404" s="1">
        <v>1</v>
      </c>
      <c r="N2404" s="1" t="s">
        <v>384</v>
      </c>
      <c r="O2404" s="1" t="s">
        <v>385</v>
      </c>
      <c r="P2404" s="1">
        <v>0</v>
      </c>
      <c r="Q2404" s="8">
        <v>3444407</v>
      </c>
      <c r="R2404" s="8">
        <v>325898</v>
      </c>
      <c r="S2404" s="8">
        <v>1354395</v>
      </c>
      <c r="T2404" s="8" t="s">
        <v>386</v>
      </c>
      <c r="U2404" s="9">
        <f>IF(R2404&gt;0,Q2404/R2404,"")</f>
        <v>10.568972500598347</v>
      </c>
      <c r="V2404" s="10">
        <f>SUMIFS(fct_world_monthly!$J$2:$J$361,fct_world_monthly!$C$2:$C$361,C2404,fct_world_monthly!$F$2:$F$361,F2404)</f>
        <v>88533861</v>
      </c>
      <c r="W2404" s="11">
        <f>IF(V2404&gt;0,Q2404/V2404,"")</f>
        <v>3.8904967671069941E-2</v>
      </c>
      <c r="X2404" s="1" t="s">
        <v>232</v>
      </c>
      <c r="Y2404" s="1" t="s">
        <v>166</v>
      </c>
      <c r="Z2404" s="19">
        <f>IF(U2404="","",SUMIFS(Unit_Value_Review_QC!$K$10:$K$53,Unit_Value_Review_QC!$I$10:$I$53,"PARTNER|"&amp;F2404&amp;"|"&amp;I2404))</f>
        <v>10.235891461787936</v>
      </c>
      <c r="AA2404" s="20">
        <f>IFERROR(U2404/Z2404,"")</f>
        <v>1.0325405012405466</v>
      </c>
      <c r="AB2404" s="4" t="str">
        <f>IF(OR(N2404&lt;&gt;"REPORTED",U2404=""),"NOT_APPLICABLE",IF(OR(AA2404&lt;Unit_Value_Review_QC!$I$6,AA2404&gt;Unit_Value_Review_QC!$I$5),"REVIEW","WITHIN_BAND"))</f>
        <v>WITHIN_BAND</v>
      </c>
    </row>
    <row r="2405" spans="1:28">
      <c r="A2405" s="1" t="s">
        <v>2791</v>
      </c>
      <c r="B2405" s="6">
        <v>45292</v>
      </c>
      <c r="C2405" s="1">
        <v>202401</v>
      </c>
      <c r="D2405" s="1">
        <v>2024</v>
      </c>
      <c r="E2405" s="1">
        <v>1</v>
      </c>
      <c r="F2405" s="4" t="s">
        <v>256</v>
      </c>
      <c r="G2405" s="4" t="s">
        <v>258</v>
      </c>
      <c r="H2405" s="1">
        <v>664</v>
      </c>
      <c r="I2405" s="4" t="s">
        <v>307</v>
      </c>
      <c r="J2405" s="1" t="s">
        <v>308</v>
      </c>
      <c r="K2405" s="1" t="s">
        <v>383</v>
      </c>
      <c r="L2405" s="1">
        <v>3</v>
      </c>
      <c r="M2405" s="1">
        <v>1</v>
      </c>
      <c r="N2405" s="1" t="s">
        <v>384</v>
      </c>
      <c r="O2405" s="1" t="s">
        <v>385</v>
      </c>
      <c r="P2405" s="1">
        <v>0</v>
      </c>
      <c r="Q2405" s="8">
        <v>5521428</v>
      </c>
      <c r="R2405" s="8">
        <v>383443</v>
      </c>
      <c r="S2405" s="8">
        <v>2335854</v>
      </c>
      <c r="T2405" s="8" t="s">
        <v>386</v>
      </c>
      <c r="U2405" s="9">
        <f>IF(R2405&gt;0,Q2405/R2405,"")</f>
        <v>14.399605678027765</v>
      </c>
      <c r="V2405" s="10">
        <f>SUMIFS(fct_world_monthly!$J$2:$J$361,fct_world_monthly!$C$2:$C$361,C2405,fct_world_monthly!$F$2:$F$361,F2405)</f>
        <v>88533861</v>
      </c>
      <c r="W2405" s="11">
        <f>IF(V2405&gt;0,Q2405/V2405,"")</f>
        <v>6.2365155406472104E-2</v>
      </c>
      <c r="X2405" s="1" t="s">
        <v>232</v>
      </c>
      <c r="Y2405" s="1" t="s">
        <v>166</v>
      </c>
      <c r="Z2405" s="19">
        <f>IF(U2405="","",SUMIFS(Unit_Value_Review_QC!$K$10:$K$53,Unit_Value_Review_QC!$I$10:$I$53,"PARTNER|"&amp;F2405&amp;"|"&amp;I2405))</f>
        <v>13.594059812928137</v>
      </c>
      <c r="AA2405" s="20">
        <f>IFERROR(U2405/Z2405,"")</f>
        <v>1.0592571958770949</v>
      </c>
      <c r="AB2405" s="4" t="str">
        <f>IF(OR(N2405&lt;&gt;"REPORTED",U2405=""),"NOT_APPLICABLE",IF(OR(AA2405&lt;Unit_Value_Review_QC!$I$6,AA2405&gt;Unit_Value_Review_QC!$I$5),"REVIEW","WITHIN_BAND"))</f>
        <v>WITHIN_BAND</v>
      </c>
    </row>
    <row r="2406" spans="1:28">
      <c r="A2406" s="1" t="s">
        <v>2792</v>
      </c>
      <c r="B2406" s="6">
        <v>45292</v>
      </c>
      <c r="C2406" s="1">
        <v>202401</v>
      </c>
      <c r="D2406" s="1">
        <v>2024</v>
      </c>
      <c r="E2406" s="1">
        <v>1</v>
      </c>
      <c r="F2406" s="4" t="s">
        <v>256</v>
      </c>
      <c r="G2406" s="4" t="s">
        <v>258</v>
      </c>
      <c r="H2406" s="1">
        <v>666</v>
      </c>
      <c r="I2406" s="4" t="s">
        <v>310</v>
      </c>
      <c r="J2406" s="1" t="s">
        <v>311</v>
      </c>
      <c r="K2406" s="1" t="s">
        <v>383</v>
      </c>
      <c r="L2406" s="1">
        <v>3</v>
      </c>
      <c r="M2406" s="1">
        <v>1</v>
      </c>
      <c r="N2406" s="1" t="s">
        <v>384</v>
      </c>
      <c r="O2406" s="1" t="s">
        <v>385</v>
      </c>
      <c r="P2406" s="1">
        <v>0</v>
      </c>
      <c r="Q2406" s="8">
        <v>30721066</v>
      </c>
      <c r="R2406" s="8">
        <v>2780517</v>
      </c>
      <c r="S2406" s="8">
        <v>18315488</v>
      </c>
      <c r="T2406" s="8" t="s">
        <v>386</v>
      </c>
      <c r="U2406" s="9">
        <f>IF(R2406&gt;0,Q2406/R2406,"")</f>
        <v>11.048688427368004</v>
      </c>
      <c r="V2406" s="10">
        <f>SUMIFS(fct_world_monthly!$J$2:$J$361,fct_world_monthly!$C$2:$C$361,C2406,fct_world_monthly!$F$2:$F$361,F2406)</f>
        <v>88533861</v>
      </c>
      <c r="W2406" s="11">
        <f>IF(V2406&gt;0,Q2406/V2406,"")</f>
        <v>0.34699792433089527</v>
      </c>
      <c r="X2406" s="1" t="s">
        <v>232</v>
      </c>
      <c r="Y2406" s="1" t="s">
        <v>166</v>
      </c>
      <c r="Z2406" s="19">
        <f>IF(U2406="","",SUMIFS(Unit_Value_Review_QC!$K$10:$K$53,Unit_Value_Review_QC!$I$10:$I$53,"PARTNER|"&amp;F2406&amp;"|"&amp;I2406))</f>
        <v>10.323147527272614</v>
      </c>
      <c r="AA2406" s="20">
        <f>IFERROR(U2406/Z2406,"")</f>
        <v>1.0702829149906645</v>
      </c>
      <c r="AB2406" s="4" t="str">
        <f>IF(OR(N2406&lt;&gt;"REPORTED",U2406=""),"NOT_APPLICABLE",IF(OR(AA2406&lt;Unit_Value_Review_QC!$I$6,AA2406&gt;Unit_Value_Review_QC!$I$5),"REVIEW","WITHIN_BAND"))</f>
        <v>WITHIN_BAND</v>
      </c>
    </row>
    <row r="2407" spans="1:28">
      <c r="A2407" s="1" t="s">
        <v>2793</v>
      </c>
      <c r="B2407" s="6">
        <v>45292</v>
      </c>
      <c r="C2407" s="1">
        <v>202401</v>
      </c>
      <c r="D2407" s="1">
        <v>2024</v>
      </c>
      <c r="E2407" s="1">
        <v>1</v>
      </c>
      <c r="F2407" s="4" t="s">
        <v>256</v>
      </c>
      <c r="G2407" s="4" t="s">
        <v>258</v>
      </c>
      <c r="H2407" s="1">
        <v>669</v>
      </c>
      <c r="I2407" s="4" t="s">
        <v>313</v>
      </c>
      <c r="J2407" s="1" t="s">
        <v>314</v>
      </c>
      <c r="K2407" s="1" t="s">
        <v>383</v>
      </c>
      <c r="L2407" s="1">
        <v>3</v>
      </c>
      <c r="M2407" s="1">
        <v>1</v>
      </c>
      <c r="N2407" s="1" t="s">
        <v>384</v>
      </c>
      <c r="O2407" s="1" t="s">
        <v>385</v>
      </c>
      <c r="P2407" s="1">
        <v>0</v>
      </c>
      <c r="Q2407" s="8">
        <v>1470289</v>
      </c>
      <c r="R2407" s="8">
        <v>130326</v>
      </c>
      <c r="S2407" s="8">
        <v>525769</v>
      </c>
      <c r="T2407" s="8" t="s">
        <v>386</v>
      </c>
      <c r="U2407" s="9">
        <f>IF(R2407&gt;0,Q2407/R2407,"")</f>
        <v>11.281624541534306</v>
      </c>
      <c r="V2407" s="10">
        <f>SUMIFS(fct_world_monthly!$J$2:$J$361,fct_world_monthly!$C$2:$C$361,C2407,fct_world_monthly!$F$2:$F$361,F2407)</f>
        <v>88533861</v>
      </c>
      <c r="W2407" s="11">
        <f>IF(V2407&gt;0,Q2407/V2407,"")</f>
        <v>1.6607080990176177E-2</v>
      </c>
      <c r="X2407" s="1" t="s">
        <v>232</v>
      </c>
      <c r="Y2407" s="1" t="s">
        <v>166</v>
      </c>
      <c r="Z2407" s="19">
        <f>IF(U2407="","",SUMIFS(Unit_Value_Review_QC!$K$10:$K$53,Unit_Value_Review_QC!$I$10:$I$53,"PARTNER|"&amp;F2407&amp;"|"&amp;I2407))</f>
        <v>13.552232139720488</v>
      </c>
      <c r="AA2407" s="20">
        <f>IFERROR(U2407/Z2407,"")</f>
        <v>0.83245508379898425</v>
      </c>
      <c r="AB2407" s="4" t="str">
        <f>IF(OR(N2407&lt;&gt;"REPORTED",U2407=""),"NOT_APPLICABLE",IF(OR(AA2407&lt;Unit_Value_Review_QC!$I$6,AA2407&gt;Unit_Value_Review_QC!$I$5),"REVIEW","WITHIN_BAND"))</f>
        <v>WITHIN_BAND</v>
      </c>
    </row>
    <row r="2408" spans="1:28">
      <c r="A2408" s="1" t="s">
        <v>2794</v>
      </c>
      <c r="B2408" s="6">
        <v>45292</v>
      </c>
      <c r="C2408" s="1">
        <v>202401</v>
      </c>
      <c r="D2408" s="1">
        <v>2024</v>
      </c>
      <c r="E2408" s="1">
        <v>1</v>
      </c>
      <c r="F2408" s="4" t="s">
        <v>256</v>
      </c>
      <c r="G2408" s="4" t="s">
        <v>258</v>
      </c>
      <c r="H2408" s="1">
        <v>676</v>
      </c>
      <c r="I2408" s="4" t="s">
        <v>316</v>
      </c>
      <c r="J2408" s="1" t="s">
        <v>317</v>
      </c>
      <c r="K2408" s="1" t="s">
        <v>383</v>
      </c>
      <c r="L2408" s="1">
        <v>3</v>
      </c>
      <c r="M2408" s="1">
        <v>1</v>
      </c>
      <c r="N2408" s="1" t="s">
        <v>384</v>
      </c>
      <c r="O2408" s="1" t="s">
        <v>385</v>
      </c>
      <c r="P2408" s="1">
        <v>0</v>
      </c>
      <c r="Q2408" s="8">
        <v>192463</v>
      </c>
      <c r="R2408" s="8">
        <v>10215</v>
      </c>
      <c r="S2408" s="8">
        <v>55474</v>
      </c>
      <c r="T2408" s="8" t="s">
        <v>386</v>
      </c>
      <c r="U2408" s="9">
        <f>IF(R2408&gt;0,Q2408/R2408,"")</f>
        <v>18.841213901125794</v>
      </c>
      <c r="V2408" s="10">
        <f>SUMIFS(fct_world_monthly!$J$2:$J$361,fct_world_monthly!$C$2:$C$361,C2408,fct_world_monthly!$F$2:$F$361,F2408)</f>
        <v>88533861</v>
      </c>
      <c r="W2408" s="11">
        <f>IF(V2408&gt;0,Q2408/V2408,"")</f>
        <v>2.1738914108806349E-3</v>
      </c>
      <c r="X2408" s="1" t="s">
        <v>232</v>
      </c>
      <c r="Y2408" s="1" t="s">
        <v>166</v>
      </c>
      <c r="Z2408" s="19">
        <f>IF(U2408="","",SUMIFS(Unit_Value_Review_QC!$K$10:$K$53,Unit_Value_Review_QC!$I$10:$I$53,"PARTNER|"&amp;F2408&amp;"|"&amp;I2408))</f>
        <v>16.294942108470444</v>
      </c>
      <c r="AA2408" s="20">
        <f>IFERROR(U2408/Z2408,"")</f>
        <v>1.15626148136677</v>
      </c>
      <c r="AB2408" s="4" t="str">
        <f>IF(OR(N2408&lt;&gt;"REPORTED",U2408=""),"NOT_APPLICABLE",IF(OR(AA2408&lt;Unit_Value_Review_QC!$I$6,AA2408&gt;Unit_Value_Review_QC!$I$5),"REVIEW","WITHIN_BAND"))</f>
        <v>WITHIN_BAND</v>
      </c>
    </row>
    <row r="2409" spans="1:28">
      <c r="A2409" s="1" t="s">
        <v>2795</v>
      </c>
      <c r="B2409" s="6">
        <v>45292</v>
      </c>
      <c r="C2409" s="1">
        <v>202401</v>
      </c>
      <c r="D2409" s="1">
        <v>2024</v>
      </c>
      <c r="E2409" s="1">
        <v>1</v>
      </c>
      <c r="F2409" s="4" t="s">
        <v>256</v>
      </c>
      <c r="G2409" s="4" t="s">
        <v>258</v>
      </c>
      <c r="H2409" s="1">
        <v>690</v>
      </c>
      <c r="I2409" s="4" t="s">
        <v>319</v>
      </c>
      <c r="J2409" s="1" t="s">
        <v>320</v>
      </c>
      <c r="K2409" s="1" t="s">
        <v>383</v>
      </c>
      <c r="L2409" s="1">
        <v>3</v>
      </c>
      <c r="M2409" s="1">
        <v>1</v>
      </c>
      <c r="N2409" s="1" t="s">
        <v>384</v>
      </c>
      <c r="O2409" s="1" t="s">
        <v>385</v>
      </c>
      <c r="P2409" s="1">
        <v>0</v>
      </c>
      <c r="Q2409" s="8">
        <v>1258052</v>
      </c>
      <c r="R2409" s="8">
        <v>52525</v>
      </c>
      <c r="S2409" s="8">
        <v>270543</v>
      </c>
      <c r="T2409" s="8" t="s">
        <v>386</v>
      </c>
      <c r="U2409" s="9">
        <f>IF(R2409&gt;0,Q2409/R2409,"")</f>
        <v>23.951489766777726</v>
      </c>
      <c r="V2409" s="10">
        <f>SUMIFS(fct_world_monthly!$J$2:$J$361,fct_world_monthly!$C$2:$C$361,C2409,fct_world_monthly!$F$2:$F$361,F2409)</f>
        <v>88533861</v>
      </c>
      <c r="W2409" s="11">
        <f>IF(V2409&gt;0,Q2409/V2409,"")</f>
        <v>1.4209840006864718E-2</v>
      </c>
      <c r="X2409" s="1" t="s">
        <v>232</v>
      </c>
      <c r="Y2409" s="1" t="s">
        <v>166</v>
      </c>
      <c r="Z2409" s="19">
        <f>IF(U2409="","",SUMIFS(Unit_Value_Review_QC!$K$10:$K$53,Unit_Value_Review_QC!$I$10:$I$53,"PARTNER|"&amp;F2409&amp;"|"&amp;I2409))</f>
        <v>21.029827109089425</v>
      </c>
      <c r="AA2409" s="20">
        <f>IFERROR(U2409/Z2409,"")</f>
        <v>1.1389294663495124</v>
      </c>
      <c r="AB2409" s="4" t="str">
        <f>IF(OR(N2409&lt;&gt;"REPORTED",U2409=""),"NOT_APPLICABLE",IF(OR(AA2409&lt;Unit_Value_Review_QC!$I$6,AA2409&gt;Unit_Value_Review_QC!$I$5),"REVIEW","WITHIN_BAND"))</f>
        <v>WITHIN_BAND</v>
      </c>
    </row>
    <row r="2410" spans="1:28">
      <c r="A2410" s="1" t="s">
        <v>2796</v>
      </c>
      <c r="B2410" s="6">
        <v>45292</v>
      </c>
      <c r="C2410" s="1">
        <v>202401</v>
      </c>
      <c r="D2410" s="1">
        <v>2024</v>
      </c>
      <c r="E2410" s="1">
        <v>1</v>
      </c>
      <c r="F2410" s="4" t="s">
        <v>256</v>
      </c>
      <c r="G2410" s="4" t="s">
        <v>258</v>
      </c>
      <c r="H2410" s="1">
        <v>696</v>
      </c>
      <c r="I2410" s="4" t="s">
        <v>322</v>
      </c>
      <c r="J2410" s="1" t="s">
        <v>323</v>
      </c>
      <c r="K2410" s="1" t="s">
        <v>383</v>
      </c>
      <c r="L2410" s="1">
        <v>3</v>
      </c>
      <c r="M2410" s="1">
        <v>1</v>
      </c>
      <c r="N2410" s="1" t="s">
        <v>384</v>
      </c>
      <c r="O2410" s="1" t="s">
        <v>385</v>
      </c>
      <c r="P2410" s="1">
        <v>0</v>
      </c>
      <c r="Q2410" s="8">
        <v>634775</v>
      </c>
      <c r="R2410" s="8">
        <v>30000</v>
      </c>
      <c r="S2410" s="8">
        <v>153556</v>
      </c>
      <c r="T2410" s="8" t="s">
        <v>386</v>
      </c>
      <c r="U2410" s="9">
        <f>IF(R2410&gt;0,Q2410/R2410,"")</f>
        <v>21.159166666666668</v>
      </c>
      <c r="V2410" s="10">
        <f>SUMIFS(fct_world_monthly!$J$2:$J$361,fct_world_monthly!$C$2:$C$361,C2410,fct_world_monthly!$F$2:$F$361,F2410)</f>
        <v>88533861</v>
      </c>
      <c r="W2410" s="11">
        <f>IF(V2410&gt;0,Q2410/V2410,"")</f>
        <v>7.1698556103861775E-3</v>
      </c>
      <c r="X2410" s="1" t="s">
        <v>232</v>
      </c>
      <c r="Y2410" s="1" t="s">
        <v>166</v>
      </c>
      <c r="Z2410" s="19">
        <f>IF(U2410="","",SUMIFS(Unit_Value_Review_QC!$K$10:$K$53,Unit_Value_Review_QC!$I$10:$I$53,"PARTNER|"&amp;F2410&amp;"|"&amp;I2410))</f>
        <v>18.09118149032647</v>
      </c>
      <c r="AA2410" s="20">
        <f>IFERROR(U2410/Z2410,"")</f>
        <v>1.1695845668222764</v>
      </c>
      <c r="AB2410" s="4" t="str">
        <f>IF(OR(N2410&lt;&gt;"REPORTED",U2410=""),"NOT_APPLICABLE",IF(OR(AA2410&lt;Unit_Value_Review_QC!$I$6,AA2410&gt;Unit_Value_Review_QC!$I$5),"REVIEW","WITHIN_BAND"))</f>
        <v>WITHIN_BAND</v>
      </c>
    </row>
    <row r="2411" spans="1:28">
      <c r="A2411" s="1" t="s">
        <v>2797</v>
      </c>
      <c r="B2411" s="6">
        <v>45292</v>
      </c>
      <c r="C2411" s="1">
        <v>202401</v>
      </c>
      <c r="D2411" s="1">
        <v>2024</v>
      </c>
      <c r="E2411" s="1">
        <v>1</v>
      </c>
      <c r="F2411" s="4" t="s">
        <v>256</v>
      </c>
      <c r="G2411" s="4" t="s">
        <v>258</v>
      </c>
      <c r="H2411" s="1">
        <v>720</v>
      </c>
      <c r="I2411" s="4" t="s">
        <v>325</v>
      </c>
      <c r="J2411" s="1" t="s">
        <v>326</v>
      </c>
      <c r="K2411" s="1" t="s">
        <v>383</v>
      </c>
      <c r="L2411" s="1">
        <v>3</v>
      </c>
      <c r="M2411" s="1">
        <v>1</v>
      </c>
      <c r="N2411" s="1" t="s">
        <v>384</v>
      </c>
      <c r="O2411" s="1" t="s">
        <v>385</v>
      </c>
      <c r="P2411" s="1">
        <v>0</v>
      </c>
      <c r="Q2411" s="8">
        <v>3950649</v>
      </c>
      <c r="R2411" s="8">
        <v>227943</v>
      </c>
      <c r="S2411" s="8">
        <v>977682</v>
      </c>
      <c r="T2411" s="8" t="s">
        <v>386</v>
      </c>
      <c r="U2411" s="9">
        <f>IF(R2411&gt;0,Q2411/R2411,"")</f>
        <v>17.331740829944327</v>
      </c>
      <c r="V2411" s="10">
        <f>SUMIFS(fct_world_monthly!$J$2:$J$361,fct_world_monthly!$C$2:$C$361,C2411,fct_world_monthly!$F$2:$F$361,F2411)</f>
        <v>88533861</v>
      </c>
      <c r="W2411" s="11">
        <f>IF(V2411&gt;0,Q2411/V2411,"")</f>
        <v>4.4623028470428955E-2</v>
      </c>
      <c r="X2411" s="1" t="s">
        <v>232</v>
      </c>
      <c r="Y2411" s="1" t="s">
        <v>166</v>
      </c>
      <c r="Z2411" s="19">
        <f>IF(U2411="","",SUMIFS(Unit_Value_Review_QC!$K$10:$K$53,Unit_Value_Review_QC!$I$10:$I$53,"PARTNER|"&amp;F2411&amp;"|"&amp;I2411))</f>
        <v>18.213915185849537</v>
      </c>
      <c r="AA2411" s="20">
        <f>IFERROR(U2411/Z2411,"")</f>
        <v>0.95156591282523517</v>
      </c>
      <c r="AB2411" s="4" t="str">
        <f>IF(OR(N2411&lt;&gt;"REPORTED",U2411=""),"NOT_APPLICABLE",IF(OR(AA2411&lt;Unit_Value_Review_QC!$I$6,AA2411&gt;Unit_Value_Review_QC!$I$5),"REVIEW","WITHIN_BAND"))</f>
        <v>WITHIN_BAND</v>
      </c>
    </row>
    <row r="2412" spans="1:28">
      <c r="A2412" s="1" t="s">
        <v>2798</v>
      </c>
      <c r="B2412" s="6">
        <v>45292</v>
      </c>
      <c r="C2412" s="1">
        <v>202401</v>
      </c>
      <c r="D2412" s="1">
        <v>2024</v>
      </c>
      <c r="E2412" s="1">
        <v>1</v>
      </c>
      <c r="F2412" s="4" t="s">
        <v>265</v>
      </c>
      <c r="G2412" s="4" t="s">
        <v>266</v>
      </c>
      <c r="H2412" s="1">
        <v>52</v>
      </c>
      <c r="I2412" s="4" t="s">
        <v>296</v>
      </c>
      <c r="J2412" s="1" t="s">
        <v>297</v>
      </c>
      <c r="K2412" s="1" t="s">
        <v>383</v>
      </c>
      <c r="L2412" s="1">
        <v>3</v>
      </c>
      <c r="M2412" s="1">
        <v>1</v>
      </c>
      <c r="N2412" s="1" t="s">
        <v>384</v>
      </c>
      <c r="O2412" s="1" t="s">
        <v>385</v>
      </c>
      <c r="P2412" s="1">
        <v>0</v>
      </c>
      <c r="Q2412" s="8">
        <v>4566669</v>
      </c>
      <c r="R2412" s="8">
        <v>223124</v>
      </c>
      <c r="S2412" s="8">
        <v>705360</v>
      </c>
      <c r="T2412" s="8" t="s">
        <v>386</v>
      </c>
      <c r="U2412" s="9">
        <f>IF(R2412&gt;0,Q2412/R2412,"")</f>
        <v>20.46695559419874</v>
      </c>
      <c r="V2412" s="10">
        <f>SUMIFS(fct_world_monthly!$J$2:$J$361,fct_world_monthly!$C$2:$C$361,C2412,fct_world_monthly!$F$2:$F$361,F2412)</f>
        <v>49074489</v>
      </c>
      <c r="W2412" s="11">
        <f>IF(V2412&gt;0,Q2412/V2412,"")</f>
        <v>9.3055864524641305E-2</v>
      </c>
      <c r="X2412" s="1" t="s">
        <v>232</v>
      </c>
      <c r="Y2412" s="1" t="s">
        <v>166</v>
      </c>
      <c r="Z2412" s="19">
        <f>IF(U2412="","",SUMIFS(Unit_Value_Review_QC!$K$10:$K$53,Unit_Value_Review_QC!$I$10:$I$53,"PARTNER|"&amp;F2412&amp;"|"&amp;I2412))</f>
        <v>19.213268245879746</v>
      </c>
      <c r="AA2412" s="20">
        <f>IFERROR(U2412/Z2412,"")</f>
        <v>1.0652511239771945</v>
      </c>
      <c r="AB2412" s="4" t="str">
        <f>IF(OR(N2412&lt;&gt;"REPORTED",U2412=""),"NOT_APPLICABLE",IF(OR(AA2412&lt;Unit_Value_Review_QC!$I$6,AA2412&gt;Unit_Value_Review_QC!$I$5),"REVIEW","WITHIN_BAND"))</f>
        <v>WITHIN_BAND</v>
      </c>
    </row>
    <row r="2413" spans="1:28">
      <c r="A2413" s="1" t="s">
        <v>2799</v>
      </c>
      <c r="B2413" s="6">
        <v>45292</v>
      </c>
      <c r="C2413" s="1">
        <v>202401</v>
      </c>
      <c r="D2413" s="1">
        <v>2024</v>
      </c>
      <c r="E2413" s="1">
        <v>1</v>
      </c>
      <c r="F2413" s="4" t="s">
        <v>265</v>
      </c>
      <c r="G2413" s="4" t="s">
        <v>266</v>
      </c>
      <c r="H2413" s="1">
        <v>204</v>
      </c>
      <c r="I2413" s="4" t="s">
        <v>301</v>
      </c>
      <c r="J2413" s="1" t="s">
        <v>302</v>
      </c>
      <c r="K2413" s="1" t="s">
        <v>383</v>
      </c>
      <c r="L2413" s="1">
        <v>3</v>
      </c>
      <c r="M2413" s="1">
        <v>1</v>
      </c>
      <c r="N2413" s="1" t="s">
        <v>384</v>
      </c>
      <c r="O2413" s="1" t="s">
        <v>385</v>
      </c>
      <c r="P2413" s="1">
        <v>0</v>
      </c>
      <c r="Q2413" s="8">
        <v>58455</v>
      </c>
      <c r="R2413" s="8">
        <v>3019</v>
      </c>
      <c r="S2413" s="8">
        <v>6483</v>
      </c>
      <c r="T2413" s="8" t="s">
        <v>386</v>
      </c>
      <c r="U2413" s="9">
        <f>IF(R2413&gt;0,Q2413/R2413,"")</f>
        <v>19.362371646240476</v>
      </c>
      <c r="V2413" s="10">
        <f>SUMIFS(fct_world_monthly!$J$2:$J$361,fct_world_monthly!$C$2:$C$361,C2413,fct_world_monthly!$F$2:$F$361,F2413)</f>
        <v>49074489</v>
      </c>
      <c r="W2413" s="11">
        <f>IF(V2413&gt;0,Q2413/V2413,"")</f>
        <v>1.1911484192937802E-3</v>
      </c>
      <c r="X2413" s="1" t="s">
        <v>232</v>
      </c>
      <c r="Y2413" s="1" t="s">
        <v>166</v>
      </c>
      <c r="Z2413" s="19">
        <f>IF(U2413="","",SUMIFS(Unit_Value_Review_QC!$K$10:$K$53,Unit_Value_Review_QC!$I$10:$I$53,"PARTNER|"&amp;F2413&amp;"|"&amp;I2413))</f>
        <v>16.024818561257973</v>
      </c>
      <c r="AA2413" s="20">
        <f>IFERROR(U2413/Z2413,"")</f>
        <v>1.2082740014948725</v>
      </c>
      <c r="AB2413" s="4" t="str">
        <f>IF(OR(N2413&lt;&gt;"REPORTED",U2413=""),"NOT_APPLICABLE",IF(OR(AA2413&lt;Unit_Value_Review_QC!$I$6,AA2413&gt;Unit_Value_Review_QC!$I$5),"REVIEW","WITHIN_BAND"))</f>
        <v>WITHIN_BAND</v>
      </c>
    </row>
    <row r="2414" spans="1:28">
      <c r="A2414" s="1" t="s">
        <v>2800</v>
      </c>
      <c r="B2414" s="6">
        <v>45292</v>
      </c>
      <c r="C2414" s="1">
        <v>202401</v>
      </c>
      <c r="D2414" s="1">
        <v>2024</v>
      </c>
      <c r="E2414" s="1">
        <v>1</v>
      </c>
      <c r="F2414" s="4" t="s">
        <v>265</v>
      </c>
      <c r="G2414" s="4" t="s">
        <v>266</v>
      </c>
      <c r="H2414" s="1">
        <v>662</v>
      </c>
      <c r="I2414" s="4" t="s">
        <v>304</v>
      </c>
      <c r="J2414" s="1" t="s">
        <v>305</v>
      </c>
      <c r="K2414" s="1" t="s">
        <v>383</v>
      </c>
      <c r="L2414" s="1">
        <v>3</v>
      </c>
      <c r="M2414" s="1">
        <v>1</v>
      </c>
      <c r="N2414" s="1" t="s">
        <v>384</v>
      </c>
      <c r="O2414" s="1" t="s">
        <v>385</v>
      </c>
      <c r="P2414" s="1">
        <v>0</v>
      </c>
      <c r="Q2414" s="8">
        <v>749500</v>
      </c>
      <c r="R2414" s="8">
        <v>67584</v>
      </c>
      <c r="S2414" s="8">
        <v>122223</v>
      </c>
      <c r="T2414" s="8" t="s">
        <v>386</v>
      </c>
      <c r="U2414" s="9">
        <f>IF(R2414&gt;0,Q2414/R2414,"")</f>
        <v>11.089902935606061</v>
      </c>
      <c r="V2414" s="10">
        <f>SUMIFS(fct_world_monthly!$J$2:$J$361,fct_world_monthly!$C$2:$C$361,C2414,fct_world_monthly!$F$2:$F$361,F2414)</f>
        <v>49074489</v>
      </c>
      <c r="W2414" s="11">
        <f>IF(V2414&gt;0,Q2414/V2414,"")</f>
        <v>1.5272701056550991E-2</v>
      </c>
      <c r="X2414" s="1" t="s">
        <v>232</v>
      </c>
      <c r="Y2414" s="1" t="s">
        <v>166</v>
      </c>
      <c r="Z2414" s="19">
        <f>IF(U2414="","",SUMIFS(Unit_Value_Review_QC!$K$10:$K$53,Unit_Value_Review_QC!$I$10:$I$53,"PARTNER|"&amp;F2414&amp;"|"&amp;I2414))</f>
        <v>13.24068828999865</v>
      </c>
      <c r="AA2414" s="20">
        <f>IFERROR(U2414/Z2414,"")</f>
        <v>0.83756242067739151</v>
      </c>
      <c r="AB2414" s="4" t="str">
        <f>IF(OR(N2414&lt;&gt;"REPORTED",U2414=""),"NOT_APPLICABLE",IF(OR(AA2414&lt;Unit_Value_Review_QC!$I$6,AA2414&gt;Unit_Value_Review_QC!$I$5),"REVIEW","WITHIN_BAND"))</f>
        <v>WITHIN_BAND</v>
      </c>
    </row>
    <row r="2415" spans="1:28">
      <c r="A2415" s="1" t="s">
        <v>2801</v>
      </c>
      <c r="B2415" s="6">
        <v>45292</v>
      </c>
      <c r="C2415" s="1">
        <v>202401</v>
      </c>
      <c r="D2415" s="1">
        <v>2024</v>
      </c>
      <c r="E2415" s="1">
        <v>1</v>
      </c>
      <c r="F2415" s="4" t="s">
        <v>265</v>
      </c>
      <c r="G2415" s="4" t="s">
        <v>266</v>
      </c>
      <c r="H2415" s="1">
        <v>664</v>
      </c>
      <c r="I2415" s="4" t="s">
        <v>307</v>
      </c>
      <c r="J2415" s="1" t="s">
        <v>308</v>
      </c>
      <c r="K2415" s="1" t="s">
        <v>383</v>
      </c>
      <c r="L2415" s="1">
        <v>3</v>
      </c>
      <c r="M2415" s="1">
        <v>1</v>
      </c>
      <c r="N2415" s="1" t="s">
        <v>384</v>
      </c>
      <c r="O2415" s="1" t="s">
        <v>385</v>
      </c>
      <c r="P2415" s="1">
        <v>0</v>
      </c>
      <c r="Q2415" s="8">
        <v>227655</v>
      </c>
      <c r="R2415" s="8">
        <v>14840</v>
      </c>
      <c r="S2415" s="8">
        <v>50113</v>
      </c>
      <c r="T2415" s="8" t="s">
        <v>386</v>
      </c>
      <c r="U2415" s="9">
        <f>IF(R2415&gt;0,Q2415/R2415,"")</f>
        <v>15.340633423180593</v>
      </c>
      <c r="V2415" s="10">
        <f>SUMIFS(fct_world_monthly!$J$2:$J$361,fct_world_monthly!$C$2:$C$361,C2415,fct_world_monthly!$F$2:$F$361,F2415)</f>
        <v>49074489</v>
      </c>
      <c r="W2415" s="11">
        <f>IF(V2415&gt;0,Q2415/V2415,"")</f>
        <v>4.6389683242549912E-3</v>
      </c>
      <c r="X2415" s="1" t="s">
        <v>232</v>
      </c>
      <c r="Y2415" s="1" t="s">
        <v>166</v>
      </c>
      <c r="Z2415" s="19">
        <f>IF(U2415="","",SUMIFS(Unit_Value_Review_QC!$K$10:$K$53,Unit_Value_Review_QC!$I$10:$I$53,"PARTNER|"&amp;F2415&amp;"|"&amp;I2415))</f>
        <v>13.033767004833301</v>
      </c>
      <c r="AA2415" s="20">
        <f>IFERROR(U2415/Z2415,"")</f>
        <v>1.1769915341813184</v>
      </c>
      <c r="AB2415" s="4" t="str">
        <f>IF(OR(N2415&lt;&gt;"REPORTED",U2415=""),"NOT_APPLICABLE",IF(OR(AA2415&lt;Unit_Value_Review_QC!$I$6,AA2415&gt;Unit_Value_Review_QC!$I$5),"REVIEW","WITHIN_BAND"))</f>
        <v>WITHIN_BAND</v>
      </c>
    </row>
    <row r="2416" spans="1:28">
      <c r="A2416" s="1" t="s">
        <v>2802</v>
      </c>
      <c r="B2416" s="6">
        <v>45292</v>
      </c>
      <c r="C2416" s="1">
        <v>202401</v>
      </c>
      <c r="D2416" s="1">
        <v>2024</v>
      </c>
      <c r="E2416" s="1">
        <v>1</v>
      </c>
      <c r="F2416" s="4" t="s">
        <v>265</v>
      </c>
      <c r="G2416" s="4" t="s">
        <v>266</v>
      </c>
      <c r="H2416" s="1">
        <v>666</v>
      </c>
      <c r="I2416" s="4" t="s">
        <v>310</v>
      </c>
      <c r="J2416" s="1" t="s">
        <v>311</v>
      </c>
      <c r="K2416" s="1" t="s">
        <v>383</v>
      </c>
      <c r="L2416" s="1">
        <v>3</v>
      </c>
      <c r="M2416" s="1">
        <v>1</v>
      </c>
      <c r="N2416" s="1" t="s">
        <v>384</v>
      </c>
      <c r="O2416" s="1" t="s">
        <v>385</v>
      </c>
      <c r="P2416" s="1">
        <v>0</v>
      </c>
      <c r="Q2416" s="8">
        <v>11646916</v>
      </c>
      <c r="R2416" s="8">
        <v>975053</v>
      </c>
      <c r="S2416" s="8">
        <v>2708853</v>
      </c>
      <c r="T2416" s="8" t="s">
        <v>386</v>
      </c>
      <c r="U2416" s="9">
        <f>IF(R2416&gt;0,Q2416/R2416,"")</f>
        <v>11.944905558979871</v>
      </c>
      <c r="V2416" s="10">
        <f>SUMIFS(fct_world_monthly!$J$2:$J$361,fct_world_monthly!$C$2:$C$361,C2416,fct_world_monthly!$F$2:$F$361,F2416)</f>
        <v>49074489</v>
      </c>
      <c r="W2416" s="11">
        <f>IF(V2416&gt;0,Q2416/V2416,"")</f>
        <v>0.23733137598233575</v>
      </c>
      <c r="X2416" s="1" t="s">
        <v>232</v>
      </c>
      <c r="Y2416" s="1" t="s">
        <v>166</v>
      </c>
      <c r="Z2416" s="19">
        <f>IF(U2416="","",SUMIFS(Unit_Value_Review_QC!$K$10:$K$53,Unit_Value_Review_QC!$I$10:$I$53,"PARTNER|"&amp;F2416&amp;"|"&amp;I2416))</f>
        <v>12.503788450831344</v>
      </c>
      <c r="AA2416" s="20">
        <f>IFERROR(U2416/Z2416,"")</f>
        <v>0.95530291526850697</v>
      </c>
      <c r="AB2416" s="4" t="str">
        <f>IF(OR(N2416&lt;&gt;"REPORTED",U2416=""),"NOT_APPLICABLE",IF(OR(AA2416&lt;Unit_Value_Review_QC!$I$6,AA2416&gt;Unit_Value_Review_QC!$I$5),"REVIEW","WITHIN_BAND"))</f>
        <v>WITHIN_BAND</v>
      </c>
    </row>
    <row r="2417" spans="1:28">
      <c r="A2417" s="1" t="s">
        <v>2803</v>
      </c>
      <c r="B2417" s="6">
        <v>45292</v>
      </c>
      <c r="C2417" s="1">
        <v>202401</v>
      </c>
      <c r="D2417" s="1">
        <v>2024</v>
      </c>
      <c r="E2417" s="1">
        <v>1</v>
      </c>
      <c r="F2417" s="4" t="s">
        <v>265</v>
      </c>
      <c r="G2417" s="4" t="s">
        <v>266</v>
      </c>
      <c r="H2417" s="1">
        <v>669</v>
      </c>
      <c r="I2417" s="4" t="s">
        <v>313</v>
      </c>
      <c r="J2417" s="1" t="s">
        <v>314</v>
      </c>
      <c r="K2417" s="1" t="s">
        <v>383</v>
      </c>
      <c r="L2417" s="1">
        <v>3</v>
      </c>
      <c r="M2417" s="1">
        <v>1</v>
      </c>
      <c r="N2417" s="1" t="s">
        <v>384</v>
      </c>
      <c r="O2417" s="1" t="s">
        <v>385</v>
      </c>
      <c r="P2417" s="1">
        <v>0</v>
      </c>
      <c r="Q2417" s="8">
        <v>137601</v>
      </c>
      <c r="R2417" s="8">
        <v>9806</v>
      </c>
      <c r="S2417" s="8">
        <v>30663</v>
      </c>
      <c r="T2417" s="8" t="s">
        <v>386</v>
      </c>
      <c r="U2417" s="9">
        <f>IF(R2417&gt;0,Q2417/R2417,"")</f>
        <v>14.032327146644912</v>
      </c>
      <c r="V2417" s="10">
        <f>SUMIFS(fct_world_monthly!$J$2:$J$361,fct_world_monthly!$C$2:$C$361,C2417,fct_world_monthly!$F$2:$F$361,F2417)</f>
        <v>49074489</v>
      </c>
      <c r="W2417" s="11">
        <f>IF(V2417&gt;0,Q2417/V2417,"")</f>
        <v>2.8039211982421254E-3</v>
      </c>
      <c r="X2417" s="1" t="s">
        <v>232</v>
      </c>
      <c r="Y2417" s="1" t="s">
        <v>166</v>
      </c>
      <c r="Z2417" s="19">
        <f>IF(U2417="","",SUMIFS(Unit_Value_Review_QC!$K$10:$K$53,Unit_Value_Review_QC!$I$10:$I$53,"PARTNER|"&amp;F2417&amp;"|"&amp;I2417))</f>
        <v>16.58404384448577</v>
      </c>
      <c r="AA2417" s="20">
        <f>IFERROR(U2417/Z2417,"")</f>
        <v>0.84613422867370736</v>
      </c>
      <c r="AB2417" s="4" t="str">
        <f>IF(OR(N2417&lt;&gt;"REPORTED",U2417=""),"NOT_APPLICABLE",IF(OR(AA2417&lt;Unit_Value_Review_QC!$I$6,AA2417&gt;Unit_Value_Review_QC!$I$5),"REVIEW","WITHIN_BAND"))</f>
        <v>WITHIN_BAND</v>
      </c>
    </row>
    <row r="2418" spans="1:28">
      <c r="A2418" s="1" t="s">
        <v>2804</v>
      </c>
      <c r="B2418" s="6">
        <v>45292</v>
      </c>
      <c r="C2418" s="1">
        <v>202401</v>
      </c>
      <c r="D2418" s="1">
        <v>2024</v>
      </c>
      <c r="E2418" s="1">
        <v>1</v>
      </c>
      <c r="F2418" s="4" t="s">
        <v>265</v>
      </c>
      <c r="G2418" s="4" t="s">
        <v>266</v>
      </c>
      <c r="H2418" s="1">
        <v>676</v>
      </c>
      <c r="I2418" s="4" t="s">
        <v>316</v>
      </c>
      <c r="J2418" s="1" t="s">
        <v>317</v>
      </c>
      <c r="K2418" s="1" t="s">
        <v>383</v>
      </c>
      <c r="L2418" s="1">
        <v>3</v>
      </c>
      <c r="M2418" s="1">
        <v>1</v>
      </c>
      <c r="N2418" s="1" t="s">
        <v>384</v>
      </c>
      <c r="O2418" s="1" t="s">
        <v>385</v>
      </c>
      <c r="P2418" s="1">
        <v>0</v>
      </c>
      <c r="Q2418" s="8">
        <v>1018704</v>
      </c>
      <c r="R2418" s="8">
        <v>65648</v>
      </c>
      <c r="S2418" s="8">
        <v>222929</v>
      </c>
      <c r="T2418" s="8" t="s">
        <v>386</v>
      </c>
      <c r="U2418" s="9">
        <f>IF(R2418&gt;0,Q2418/R2418,"")</f>
        <v>15.517669997562759</v>
      </c>
      <c r="V2418" s="10">
        <f>SUMIFS(fct_world_monthly!$J$2:$J$361,fct_world_monthly!$C$2:$C$361,C2418,fct_world_monthly!$F$2:$F$361,F2418)</f>
        <v>49074489</v>
      </c>
      <c r="W2418" s="11">
        <f>IF(V2418&gt;0,Q2418/V2418,"")</f>
        <v>2.0758321090210436E-2</v>
      </c>
      <c r="X2418" s="1" t="s">
        <v>232</v>
      </c>
      <c r="Y2418" s="1" t="s">
        <v>166</v>
      </c>
      <c r="Z2418" s="19">
        <f>IF(U2418="","",SUMIFS(Unit_Value_Review_QC!$K$10:$K$53,Unit_Value_Review_QC!$I$10:$I$53,"PARTNER|"&amp;F2418&amp;"|"&amp;I2418))</f>
        <v>12.705450477595873</v>
      </c>
      <c r="AA2418" s="20">
        <f>IFERROR(U2418/Z2418,"")</f>
        <v>1.2213396152246476</v>
      </c>
      <c r="AB2418" s="4" t="str">
        <f>IF(OR(N2418&lt;&gt;"REPORTED",U2418=""),"NOT_APPLICABLE",IF(OR(AA2418&lt;Unit_Value_Review_QC!$I$6,AA2418&gt;Unit_Value_Review_QC!$I$5),"REVIEW","WITHIN_BAND"))</f>
        <v>WITHIN_BAND</v>
      </c>
    </row>
    <row r="2419" spans="1:28">
      <c r="A2419" s="1" t="s">
        <v>2805</v>
      </c>
      <c r="B2419" s="6">
        <v>45292</v>
      </c>
      <c r="C2419" s="1">
        <v>202401</v>
      </c>
      <c r="D2419" s="1">
        <v>2024</v>
      </c>
      <c r="E2419" s="1">
        <v>1</v>
      </c>
      <c r="F2419" s="4" t="s">
        <v>265</v>
      </c>
      <c r="G2419" s="4" t="s">
        <v>266</v>
      </c>
      <c r="H2419" s="1">
        <v>690</v>
      </c>
      <c r="I2419" s="4" t="s">
        <v>319</v>
      </c>
      <c r="J2419" s="1" t="s">
        <v>320</v>
      </c>
      <c r="K2419" s="1" t="s">
        <v>383</v>
      </c>
      <c r="L2419" s="1">
        <v>3</v>
      </c>
      <c r="M2419" s="1">
        <v>1</v>
      </c>
      <c r="N2419" s="1" t="s">
        <v>384</v>
      </c>
      <c r="O2419" s="1" t="s">
        <v>385</v>
      </c>
      <c r="P2419" s="1">
        <v>0</v>
      </c>
      <c r="Q2419" s="8">
        <v>374057</v>
      </c>
      <c r="R2419" s="8">
        <v>14190</v>
      </c>
      <c r="S2419" s="8">
        <v>54262</v>
      </c>
      <c r="T2419" s="8" t="s">
        <v>386</v>
      </c>
      <c r="U2419" s="9">
        <f>IF(R2419&gt;0,Q2419/R2419,"")</f>
        <v>26.360606060606059</v>
      </c>
      <c r="V2419" s="10">
        <f>SUMIFS(fct_world_monthly!$J$2:$J$361,fct_world_monthly!$C$2:$C$361,C2419,fct_world_monthly!$F$2:$F$361,F2419)</f>
        <v>49074489</v>
      </c>
      <c r="W2419" s="11">
        <f>IF(V2419&gt;0,Q2419/V2419,"")</f>
        <v>7.6222291382392181E-3</v>
      </c>
      <c r="X2419" s="1" t="s">
        <v>232</v>
      </c>
      <c r="Y2419" s="1" t="s">
        <v>166</v>
      </c>
      <c r="Z2419" s="19">
        <f>IF(U2419="","",SUMIFS(Unit_Value_Review_QC!$K$10:$K$53,Unit_Value_Review_QC!$I$10:$I$53,"PARTNER|"&amp;F2419&amp;"|"&amp;I2419))</f>
        <v>23.234221767733438</v>
      </c>
      <c r="AA2419" s="20">
        <f>IFERROR(U2419/Z2419,"")</f>
        <v>1.1345594582046381</v>
      </c>
      <c r="AB2419" s="4" t="str">
        <f>IF(OR(N2419&lt;&gt;"REPORTED",U2419=""),"NOT_APPLICABLE",IF(OR(AA2419&lt;Unit_Value_Review_QC!$I$6,AA2419&gt;Unit_Value_Review_QC!$I$5),"REVIEW","WITHIN_BAND"))</f>
        <v>WITHIN_BAND</v>
      </c>
    </row>
    <row r="2420" spans="1:28">
      <c r="A2420" s="1" t="s">
        <v>2806</v>
      </c>
      <c r="B2420" s="6">
        <v>45292</v>
      </c>
      <c r="C2420" s="1">
        <v>202401</v>
      </c>
      <c r="D2420" s="1">
        <v>2024</v>
      </c>
      <c r="E2420" s="1">
        <v>1</v>
      </c>
      <c r="F2420" s="4" t="s">
        <v>265</v>
      </c>
      <c r="G2420" s="4" t="s">
        <v>266</v>
      </c>
      <c r="H2420" s="1">
        <v>696</v>
      </c>
      <c r="I2420" s="4" t="s">
        <v>322</v>
      </c>
      <c r="J2420" s="1" t="s">
        <v>323</v>
      </c>
      <c r="K2420" s="1" t="s">
        <v>383</v>
      </c>
      <c r="L2420" s="1">
        <v>3</v>
      </c>
      <c r="M2420" s="1">
        <v>1</v>
      </c>
      <c r="N2420" s="1" t="s">
        <v>384</v>
      </c>
      <c r="O2420" s="1" t="s">
        <v>385</v>
      </c>
      <c r="P2420" s="1">
        <v>0</v>
      </c>
      <c r="Q2420" s="8">
        <v>5002064</v>
      </c>
      <c r="R2420" s="8">
        <v>450435</v>
      </c>
      <c r="S2420" s="8">
        <v>1195477</v>
      </c>
      <c r="T2420" s="8" t="s">
        <v>386</v>
      </c>
      <c r="U2420" s="9">
        <f>IF(R2420&gt;0,Q2420/R2420,"")</f>
        <v>11.104962980230223</v>
      </c>
      <c r="V2420" s="10">
        <f>SUMIFS(fct_world_monthly!$J$2:$J$361,fct_world_monthly!$C$2:$C$361,C2420,fct_world_monthly!$F$2:$F$361,F2420)</f>
        <v>49074489</v>
      </c>
      <c r="W2420" s="11">
        <f>IF(V2420&gt;0,Q2420/V2420,"")</f>
        <v>0.10192798950998756</v>
      </c>
      <c r="X2420" s="1" t="s">
        <v>232</v>
      </c>
      <c r="Y2420" s="1" t="s">
        <v>166</v>
      </c>
      <c r="Z2420" s="19">
        <f>IF(U2420="","",SUMIFS(Unit_Value_Review_QC!$K$10:$K$53,Unit_Value_Review_QC!$I$10:$I$53,"PARTNER|"&amp;F2420&amp;"|"&amp;I2420))</f>
        <v>12.339390026247985</v>
      </c>
      <c r="AA2420" s="20">
        <f>IFERROR(U2420/Z2420,"")</f>
        <v>0.89996044833724154</v>
      </c>
      <c r="AB2420" s="4" t="str">
        <f>IF(OR(N2420&lt;&gt;"REPORTED",U2420=""),"NOT_APPLICABLE",IF(OR(AA2420&lt;Unit_Value_Review_QC!$I$6,AA2420&gt;Unit_Value_Review_QC!$I$5),"REVIEW","WITHIN_BAND"))</f>
        <v>WITHIN_BAND</v>
      </c>
    </row>
    <row r="2421" spans="1:28">
      <c r="A2421" s="1" t="s">
        <v>2807</v>
      </c>
      <c r="B2421" s="6">
        <v>45292</v>
      </c>
      <c r="C2421" s="1">
        <v>202401</v>
      </c>
      <c r="D2421" s="1">
        <v>2024</v>
      </c>
      <c r="E2421" s="1">
        <v>1</v>
      </c>
      <c r="F2421" s="4" t="s">
        <v>265</v>
      </c>
      <c r="G2421" s="4" t="s">
        <v>266</v>
      </c>
      <c r="H2421" s="1">
        <v>720</v>
      </c>
      <c r="I2421" s="4" t="s">
        <v>325</v>
      </c>
      <c r="J2421" s="1" t="s">
        <v>326</v>
      </c>
      <c r="K2421" s="1" t="s">
        <v>383</v>
      </c>
      <c r="L2421" s="1">
        <v>3</v>
      </c>
      <c r="M2421" s="1">
        <v>1</v>
      </c>
      <c r="N2421" s="1" t="s">
        <v>384</v>
      </c>
      <c r="O2421" s="1" t="s">
        <v>385</v>
      </c>
      <c r="P2421" s="1">
        <v>0</v>
      </c>
      <c r="Q2421" s="8">
        <v>13313051</v>
      </c>
      <c r="R2421" s="8">
        <v>836942</v>
      </c>
      <c r="S2421" s="8">
        <v>2154690</v>
      </c>
      <c r="T2421" s="8" t="s">
        <v>386</v>
      </c>
      <c r="U2421" s="9">
        <f>IF(R2421&gt;0,Q2421/R2421,"")</f>
        <v>15.90677848644231</v>
      </c>
      <c r="V2421" s="10">
        <f>SUMIFS(fct_world_monthly!$J$2:$J$361,fct_world_monthly!$C$2:$C$361,C2421,fct_world_monthly!$F$2:$F$361,F2421)</f>
        <v>49074489</v>
      </c>
      <c r="W2421" s="11">
        <f>IF(V2421&gt;0,Q2421/V2421,"")</f>
        <v>0.2712825191108969</v>
      </c>
      <c r="X2421" s="1" t="s">
        <v>232</v>
      </c>
      <c r="Y2421" s="1" t="s">
        <v>166</v>
      </c>
      <c r="Z2421" s="19">
        <f>IF(U2421="","",SUMIFS(Unit_Value_Review_QC!$K$10:$K$53,Unit_Value_Review_QC!$I$10:$I$53,"PARTNER|"&amp;F2421&amp;"|"&amp;I2421))</f>
        <v>15.158852636173485</v>
      </c>
      <c r="AA2421" s="20">
        <f>IFERROR(U2421/Z2421,"")</f>
        <v>1.0493392124206058</v>
      </c>
      <c r="AB2421" s="4" t="str">
        <f>IF(OR(N2421&lt;&gt;"REPORTED",U2421=""),"NOT_APPLICABLE",IF(OR(AA2421&lt;Unit_Value_Review_QC!$I$6,AA2421&gt;Unit_Value_Review_QC!$I$5),"REVIEW","WITHIN_BAND"))</f>
        <v>WITHIN_BAND</v>
      </c>
    </row>
    <row r="2422" spans="1:28">
      <c r="A2422" s="1" t="s">
        <v>2808</v>
      </c>
      <c r="B2422" s="6">
        <v>45292</v>
      </c>
      <c r="C2422" s="1">
        <v>202401</v>
      </c>
      <c r="D2422" s="1">
        <v>2024</v>
      </c>
      <c r="E2422" s="1">
        <v>1</v>
      </c>
      <c r="F2422" s="4" t="s">
        <v>271</v>
      </c>
      <c r="G2422" s="4" t="s">
        <v>273</v>
      </c>
      <c r="H2422" s="1">
        <v>52</v>
      </c>
      <c r="I2422" s="4" t="s">
        <v>296</v>
      </c>
      <c r="J2422" s="1" t="s">
        <v>297</v>
      </c>
      <c r="K2422" s="1" t="s">
        <v>383</v>
      </c>
      <c r="L2422" s="1">
        <v>3</v>
      </c>
      <c r="M2422" s="1">
        <v>1</v>
      </c>
      <c r="N2422" s="1" t="s">
        <v>384</v>
      </c>
      <c r="O2422" s="1" t="s">
        <v>385</v>
      </c>
      <c r="P2422" s="1">
        <v>0</v>
      </c>
      <c r="Q2422" s="8">
        <v>1509715</v>
      </c>
      <c r="R2422" s="8">
        <v>64994</v>
      </c>
      <c r="S2422" s="8">
        <v>256418</v>
      </c>
      <c r="T2422" s="8" t="s">
        <v>386</v>
      </c>
      <c r="U2422" s="9">
        <f>IF(R2422&gt;0,Q2422/R2422,"")</f>
        <v>23.228528787272673</v>
      </c>
      <c r="V2422" s="10">
        <f>SUMIFS(fct_world_monthly!$J$2:$J$361,fct_world_monthly!$C$2:$C$361,C2422,fct_world_monthly!$F$2:$F$361,F2422)</f>
        <v>27278163</v>
      </c>
      <c r="W2422" s="11">
        <f>IF(V2422&gt;0,Q2422/V2422,"")</f>
        <v>5.5345185817681344E-2</v>
      </c>
      <c r="X2422" s="1" t="s">
        <v>232</v>
      </c>
      <c r="Y2422" s="1" t="s">
        <v>166</v>
      </c>
      <c r="Z2422" s="19">
        <f>IF(U2422="","",SUMIFS(Unit_Value_Review_QC!$K$10:$K$53,Unit_Value_Review_QC!$I$10:$I$53,"PARTNER|"&amp;F2422&amp;"|"&amp;I2422))</f>
        <v>31.867133143721738</v>
      </c>
      <c r="AA2422" s="20">
        <f>IFERROR(U2422/Z2422,"")</f>
        <v>0.72891805743903293</v>
      </c>
      <c r="AB2422" s="4" t="str">
        <f>IF(OR(N2422&lt;&gt;"REPORTED",U2422=""),"NOT_APPLICABLE",IF(OR(AA2422&lt;Unit_Value_Review_QC!$I$6,AA2422&gt;Unit_Value_Review_QC!$I$5),"REVIEW","WITHIN_BAND"))</f>
        <v>WITHIN_BAND</v>
      </c>
    </row>
    <row r="2423" spans="1:28">
      <c r="A2423" s="1" t="s">
        <v>2809</v>
      </c>
      <c r="B2423" s="6">
        <v>45292</v>
      </c>
      <c r="C2423" s="1">
        <v>202401</v>
      </c>
      <c r="D2423" s="1">
        <v>2024</v>
      </c>
      <c r="E2423" s="1">
        <v>1</v>
      </c>
      <c r="F2423" s="4" t="s">
        <v>271</v>
      </c>
      <c r="G2423" s="4" t="s">
        <v>273</v>
      </c>
      <c r="H2423" s="1">
        <v>204</v>
      </c>
      <c r="I2423" s="4" t="s">
        <v>301</v>
      </c>
      <c r="J2423" s="1" t="s">
        <v>302</v>
      </c>
      <c r="K2423" s="1" t="s">
        <v>383</v>
      </c>
      <c r="L2423" s="1">
        <v>3</v>
      </c>
      <c r="M2423" s="1">
        <v>1</v>
      </c>
      <c r="N2423" s="1" t="s">
        <v>384</v>
      </c>
      <c r="O2423" s="1" t="s">
        <v>385</v>
      </c>
      <c r="P2423" s="1">
        <v>0</v>
      </c>
      <c r="Q2423" s="8">
        <v>503938</v>
      </c>
      <c r="R2423" s="8">
        <v>21586</v>
      </c>
      <c r="S2423" s="8">
        <v>63405</v>
      </c>
      <c r="T2423" s="8" t="s">
        <v>386</v>
      </c>
      <c r="U2423" s="9">
        <f>IF(R2423&gt;0,Q2423/R2423,"")</f>
        <v>23.345594366719169</v>
      </c>
      <c r="V2423" s="10">
        <f>SUMIFS(fct_world_monthly!$J$2:$J$361,fct_world_monthly!$C$2:$C$361,C2423,fct_world_monthly!$F$2:$F$361,F2423)</f>
        <v>27278163</v>
      </c>
      <c r="W2423" s="11">
        <f>IF(V2423&gt;0,Q2423/V2423,"")</f>
        <v>1.8474044604836478E-2</v>
      </c>
      <c r="X2423" s="1" t="s">
        <v>232</v>
      </c>
      <c r="Y2423" s="1" t="s">
        <v>166</v>
      </c>
      <c r="Z2423" s="19">
        <f>IF(U2423="","",SUMIFS(Unit_Value_Review_QC!$K$10:$K$53,Unit_Value_Review_QC!$I$10:$I$53,"PARTNER|"&amp;F2423&amp;"|"&amp;I2423))</f>
        <v>19.682231685892088</v>
      </c>
      <c r="AA2423" s="20">
        <f>IFERROR(U2423/Z2423,"")</f>
        <v>1.1861253713141138</v>
      </c>
      <c r="AB2423" s="4" t="str">
        <f>IF(OR(N2423&lt;&gt;"REPORTED",U2423=""),"NOT_APPLICABLE",IF(OR(AA2423&lt;Unit_Value_Review_QC!$I$6,AA2423&gt;Unit_Value_Review_QC!$I$5),"REVIEW","WITHIN_BAND"))</f>
        <v>WITHIN_BAND</v>
      </c>
    </row>
    <row r="2424" spans="1:28">
      <c r="A2424" s="1" t="s">
        <v>2810</v>
      </c>
      <c r="B2424" s="6">
        <v>45292</v>
      </c>
      <c r="C2424" s="1">
        <v>202401</v>
      </c>
      <c r="D2424" s="1">
        <v>2024</v>
      </c>
      <c r="E2424" s="1">
        <v>1</v>
      </c>
      <c r="F2424" s="4" t="s">
        <v>271</v>
      </c>
      <c r="G2424" s="4" t="s">
        <v>273</v>
      </c>
      <c r="H2424" s="1">
        <v>662</v>
      </c>
      <c r="I2424" s="4" t="s">
        <v>304</v>
      </c>
      <c r="J2424" s="1" t="s">
        <v>305</v>
      </c>
      <c r="K2424" s="1" t="s">
        <v>383</v>
      </c>
      <c r="L2424" s="1">
        <v>3</v>
      </c>
      <c r="M2424" s="1">
        <v>1</v>
      </c>
      <c r="N2424" s="1" t="s">
        <v>384</v>
      </c>
      <c r="O2424" s="1" t="s">
        <v>385</v>
      </c>
      <c r="P2424" s="1">
        <v>0</v>
      </c>
      <c r="Q2424" s="8">
        <v>80650</v>
      </c>
      <c r="R2424" s="8">
        <v>7088</v>
      </c>
      <c r="S2424" s="8">
        <v>9899</v>
      </c>
      <c r="T2424" s="8" t="s">
        <v>386</v>
      </c>
      <c r="U2424" s="9">
        <f>IF(R2424&gt;0,Q2424/R2424,"")</f>
        <v>11.378386004514672</v>
      </c>
      <c r="V2424" s="10">
        <f>SUMIFS(fct_world_monthly!$J$2:$J$361,fct_world_monthly!$C$2:$C$361,C2424,fct_world_monthly!$F$2:$F$361,F2424)</f>
        <v>27278163</v>
      </c>
      <c r="W2424" s="11">
        <f>IF(V2424&gt;0,Q2424/V2424,"")</f>
        <v>2.9565773912268211E-3</v>
      </c>
      <c r="X2424" s="1" t="s">
        <v>232</v>
      </c>
      <c r="Y2424" s="1" t="s">
        <v>166</v>
      </c>
      <c r="Z2424" s="19">
        <f>IF(U2424="","",SUMIFS(Unit_Value_Review_QC!$K$10:$K$53,Unit_Value_Review_QC!$I$10:$I$53,"PARTNER|"&amp;F2424&amp;"|"&amp;I2424))</f>
        <v>19.366411423422985</v>
      </c>
      <c r="AA2424" s="20">
        <f>IFERROR(U2424/Z2424,"")</f>
        <v>0.58753197769788779</v>
      </c>
      <c r="AB2424" s="4" t="str">
        <f>IF(OR(N2424&lt;&gt;"REPORTED",U2424=""),"NOT_APPLICABLE",IF(OR(AA2424&lt;Unit_Value_Review_QC!$I$6,AA2424&gt;Unit_Value_Review_QC!$I$5),"REVIEW","WITHIN_BAND"))</f>
        <v>WITHIN_BAND</v>
      </c>
    </row>
    <row r="2425" spans="1:28">
      <c r="A2425" s="1" t="s">
        <v>2811</v>
      </c>
      <c r="B2425" s="6">
        <v>45292</v>
      </c>
      <c r="C2425" s="1">
        <v>202401</v>
      </c>
      <c r="D2425" s="1">
        <v>2024</v>
      </c>
      <c r="E2425" s="1">
        <v>1</v>
      </c>
      <c r="F2425" s="4" t="s">
        <v>271</v>
      </c>
      <c r="G2425" s="4" t="s">
        <v>273</v>
      </c>
      <c r="H2425" s="1">
        <v>664</v>
      </c>
      <c r="I2425" s="4" t="s">
        <v>307</v>
      </c>
      <c r="J2425" s="1" t="s">
        <v>308</v>
      </c>
      <c r="K2425" s="1" t="s">
        <v>383</v>
      </c>
      <c r="L2425" s="1">
        <v>3</v>
      </c>
      <c r="M2425" s="1">
        <v>1</v>
      </c>
      <c r="N2425" s="1" t="s">
        <v>384</v>
      </c>
      <c r="O2425" s="1" t="s">
        <v>385</v>
      </c>
      <c r="P2425" s="1">
        <v>0</v>
      </c>
      <c r="Q2425" s="8">
        <v>2349954</v>
      </c>
      <c r="R2425" s="8">
        <v>82684</v>
      </c>
      <c r="S2425" s="8">
        <v>228610</v>
      </c>
      <c r="T2425" s="8" t="s">
        <v>386</v>
      </c>
      <c r="U2425" s="9">
        <f>IF(R2425&gt;0,Q2425/R2425,"")</f>
        <v>28.420903681486141</v>
      </c>
      <c r="V2425" s="10">
        <f>SUMIFS(fct_world_monthly!$J$2:$J$361,fct_world_monthly!$C$2:$C$361,C2425,fct_world_monthly!$F$2:$F$361,F2425)</f>
        <v>27278163</v>
      </c>
      <c r="W2425" s="11">
        <f>IF(V2425&gt;0,Q2425/V2425,"")</f>
        <v>8.6147809880012818E-2</v>
      </c>
      <c r="X2425" s="1" t="s">
        <v>232</v>
      </c>
      <c r="Y2425" s="1" t="s">
        <v>166</v>
      </c>
      <c r="Z2425" s="19">
        <f>IF(U2425="","",SUMIFS(Unit_Value_Review_QC!$K$10:$K$53,Unit_Value_Review_QC!$I$10:$I$53,"PARTNER|"&amp;F2425&amp;"|"&amp;I2425))</f>
        <v>29.827360886039607</v>
      </c>
      <c r="AA2425" s="20">
        <f>IFERROR(U2425/Z2425,"")</f>
        <v>0.95284674329964791</v>
      </c>
      <c r="AB2425" s="4" t="str">
        <f>IF(OR(N2425&lt;&gt;"REPORTED",U2425=""),"NOT_APPLICABLE",IF(OR(AA2425&lt;Unit_Value_Review_QC!$I$6,AA2425&gt;Unit_Value_Review_QC!$I$5),"REVIEW","WITHIN_BAND"))</f>
        <v>WITHIN_BAND</v>
      </c>
    </row>
    <row r="2426" spans="1:28">
      <c r="A2426" s="1" t="s">
        <v>2812</v>
      </c>
      <c r="B2426" s="6">
        <v>45292</v>
      </c>
      <c r="C2426" s="1">
        <v>202401</v>
      </c>
      <c r="D2426" s="1">
        <v>2024</v>
      </c>
      <c r="E2426" s="1">
        <v>1</v>
      </c>
      <c r="F2426" s="4" t="s">
        <v>271</v>
      </c>
      <c r="G2426" s="4" t="s">
        <v>273</v>
      </c>
      <c r="H2426" s="1">
        <v>666</v>
      </c>
      <c r="I2426" s="4" t="s">
        <v>310</v>
      </c>
      <c r="J2426" s="1" t="s">
        <v>311</v>
      </c>
      <c r="K2426" s="1" t="s">
        <v>383</v>
      </c>
      <c r="L2426" s="1">
        <v>3</v>
      </c>
      <c r="M2426" s="1">
        <v>1</v>
      </c>
      <c r="N2426" s="1" t="s">
        <v>384</v>
      </c>
      <c r="O2426" s="1" t="s">
        <v>385</v>
      </c>
      <c r="P2426" s="1">
        <v>0</v>
      </c>
      <c r="Q2426" s="8">
        <v>930671</v>
      </c>
      <c r="R2426" s="8">
        <v>66823</v>
      </c>
      <c r="S2426" s="8">
        <v>149512</v>
      </c>
      <c r="T2426" s="8" t="s">
        <v>386</v>
      </c>
      <c r="U2426" s="9">
        <f>IF(R2426&gt;0,Q2426/R2426,"")</f>
        <v>13.927405234724571</v>
      </c>
      <c r="V2426" s="10">
        <f>SUMIFS(fct_world_monthly!$J$2:$J$361,fct_world_monthly!$C$2:$C$361,C2426,fct_world_monthly!$F$2:$F$361,F2426)</f>
        <v>27278163</v>
      </c>
      <c r="W2426" s="11">
        <f>IF(V2426&gt;0,Q2426/V2426,"")</f>
        <v>3.411780331395483E-2</v>
      </c>
      <c r="X2426" s="1" t="s">
        <v>232</v>
      </c>
      <c r="Y2426" s="1" t="s">
        <v>166</v>
      </c>
      <c r="Z2426" s="19">
        <f>IF(U2426="","",SUMIFS(Unit_Value_Review_QC!$K$10:$K$53,Unit_Value_Review_QC!$I$10:$I$53,"PARTNER|"&amp;F2426&amp;"|"&amp;I2426))</f>
        <v>14.86106925541052</v>
      </c>
      <c r="AA2426" s="20">
        <f>IFERROR(U2426/Z2426,"")</f>
        <v>0.93717383287571809</v>
      </c>
      <c r="AB2426" s="4" t="str">
        <f>IF(OR(N2426&lt;&gt;"REPORTED",U2426=""),"NOT_APPLICABLE",IF(OR(AA2426&lt;Unit_Value_Review_QC!$I$6,AA2426&gt;Unit_Value_Review_QC!$I$5),"REVIEW","WITHIN_BAND"))</f>
        <v>WITHIN_BAND</v>
      </c>
    </row>
    <row r="2427" spans="1:28">
      <c r="A2427" s="1" t="s">
        <v>2813</v>
      </c>
      <c r="B2427" s="6">
        <v>45292</v>
      </c>
      <c r="C2427" s="1">
        <v>202401</v>
      </c>
      <c r="D2427" s="1">
        <v>2024</v>
      </c>
      <c r="E2427" s="1">
        <v>1</v>
      </c>
      <c r="F2427" s="4" t="s">
        <v>271</v>
      </c>
      <c r="G2427" s="4" t="s">
        <v>273</v>
      </c>
      <c r="H2427" s="1">
        <v>669</v>
      </c>
      <c r="I2427" s="4" t="s">
        <v>313</v>
      </c>
      <c r="J2427" s="1" t="s">
        <v>314</v>
      </c>
      <c r="K2427" s="1" t="s">
        <v>383</v>
      </c>
      <c r="L2427" s="1">
        <v>3</v>
      </c>
      <c r="M2427" s="1">
        <v>1</v>
      </c>
      <c r="N2427" s="1" t="s">
        <v>384</v>
      </c>
      <c r="O2427" s="1" t="s">
        <v>385</v>
      </c>
      <c r="P2427" s="1">
        <v>0</v>
      </c>
      <c r="Q2427" s="8">
        <v>392470</v>
      </c>
      <c r="R2427" s="8">
        <v>27113</v>
      </c>
      <c r="S2427" s="8">
        <v>92370</v>
      </c>
      <c r="T2427" s="8" t="s">
        <v>386</v>
      </c>
      <c r="U2427" s="9">
        <f>IF(R2427&gt;0,Q2427/R2427,"")</f>
        <v>14.47534393095563</v>
      </c>
      <c r="V2427" s="10">
        <f>SUMIFS(fct_world_monthly!$J$2:$J$361,fct_world_monthly!$C$2:$C$361,C2427,fct_world_monthly!$F$2:$F$361,F2427)</f>
        <v>27278163</v>
      </c>
      <c r="W2427" s="11">
        <f>IF(V2427&gt;0,Q2427/V2427,"")</f>
        <v>1.4387699054368141E-2</v>
      </c>
      <c r="X2427" s="1" t="s">
        <v>232</v>
      </c>
      <c r="Y2427" s="1" t="s">
        <v>166</v>
      </c>
      <c r="Z2427" s="19">
        <f>IF(U2427="","",SUMIFS(Unit_Value_Review_QC!$K$10:$K$53,Unit_Value_Review_QC!$I$10:$I$53,"PARTNER|"&amp;F2427&amp;"|"&amp;I2427))</f>
        <v>17.070169468034248</v>
      </c>
      <c r="AA2427" s="20">
        <f>IFERROR(U2427/Z2427,"")</f>
        <v>0.84799063993256119</v>
      </c>
      <c r="AB2427" s="4" t="str">
        <f>IF(OR(N2427&lt;&gt;"REPORTED",U2427=""),"NOT_APPLICABLE",IF(OR(AA2427&lt;Unit_Value_Review_QC!$I$6,AA2427&gt;Unit_Value_Review_QC!$I$5),"REVIEW","WITHIN_BAND"))</f>
        <v>WITHIN_BAND</v>
      </c>
    </row>
    <row r="2428" spans="1:28">
      <c r="A2428" s="1" t="s">
        <v>2814</v>
      </c>
      <c r="B2428" s="6">
        <v>45292</v>
      </c>
      <c r="C2428" s="1">
        <v>202401</v>
      </c>
      <c r="D2428" s="1">
        <v>2024</v>
      </c>
      <c r="E2428" s="1">
        <v>1</v>
      </c>
      <c r="F2428" s="4" t="s">
        <v>271</v>
      </c>
      <c r="G2428" s="4" t="s">
        <v>273</v>
      </c>
      <c r="H2428" s="1">
        <v>676</v>
      </c>
      <c r="I2428" s="4" t="s">
        <v>316</v>
      </c>
      <c r="J2428" s="1" t="s">
        <v>317</v>
      </c>
      <c r="K2428" s="1" t="s">
        <v>383</v>
      </c>
      <c r="L2428" s="1">
        <v>3</v>
      </c>
      <c r="M2428" s="1">
        <v>1</v>
      </c>
      <c r="N2428" s="1" t="s">
        <v>384</v>
      </c>
      <c r="O2428" s="1" t="s">
        <v>385</v>
      </c>
      <c r="P2428" s="1">
        <v>0</v>
      </c>
      <c r="Q2428" s="8">
        <v>643727</v>
      </c>
      <c r="R2428" s="8">
        <v>16644</v>
      </c>
      <c r="S2428" s="8">
        <v>30767</v>
      </c>
      <c r="T2428" s="8" t="s">
        <v>386</v>
      </c>
      <c r="U2428" s="9">
        <f>IF(R2428&gt;0,Q2428/R2428,"")</f>
        <v>38.676219658735882</v>
      </c>
      <c r="V2428" s="10">
        <f>SUMIFS(fct_world_monthly!$J$2:$J$361,fct_world_monthly!$C$2:$C$361,C2428,fct_world_monthly!$F$2:$F$361,F2428)</f>
        <v>27278163</v>
      </c>
      <c r="W2428" s="11">
        <f>IF(V2428&gt;0,Q2428/V2428,"")</f>
        <v>2.359861989240258E-2</v>
      </c>
      <c r="X2428" s="1" t="s">
        <v>232</v>
      </c>
      <c r="Y2428" s="1" t="s">
        <v>166</v>
      </c>
      <c r="Z2428" s="19">
        <f>IF(U2428="","",SUMIFS(Unit_Value_Review_QC!$K$10:$K$53,Unit_Value_Review_QC!$I$10:$I$53,"PARTNER|"&amp;F2428&amp;"|"&amp;I2428))</f>
        <v>29.259592038236608</v>
      </c>
      <c r="AA2428" s="20">
        <f>IFERROR(U2428/Z2428,"")</f>
        <v>1.3218304482233918</v>
      </c>
      <c r="AB2428" s="4" t="str">
        <f>IF(OR(N2428&lt;&gt;"REPORTED",U2428=""),"NOT_APPLICABLE",IF(OR(AA2428&lt;Unit_Value_Review_QC!$I$6,AA2428&gt;Unit_Value_Review_QC!$I$5),"REVIEW","WITHIN_BAND"))</f>
        <v>WITHIN_BAND</v>
      </c>
    </row>
    <row r="2429" spans="1:28">
      <c r="A2429" s="1" t="s">
        <v>2815</v>
      </c>
      <c r="B2429" s="6">
        <v>45292</v>
      </c>
      <c r="C2429" s="1">
        <v>202401</v>
      </c>
      <c r="D2429" s="1">
        <v>2024</v>
      </c>
      <c r="E2429" s="1">
        <v>1</v>
      </c>
      <c r="F2429" s="4" t="s">
        <v>271</v>
      </c>
      <c r="G2429" s="4" t="s">
        <v>273</v>
      </c>
      <c r="H2429" s="1">
        <v>690</v>
      </c>
      <c r="I2429" s="4" t="s">
        <v>319</v>
      </c>
      <c r="J2429" s="1" t="s">
        <v>320</v>
      </c>
      <c r="K2429" s="1" t="s">
        <v>383</v>
      </c>
      <c r="L2429" s="1">
        <v>3</v>
      </c>
      <c r="M2429" s="1">
        <v>1</v>
      </c>
      <c r="N2429" s="1" t="s">
        <v>384</v>
      </c>
      <c r="O2429" s="1" t="s">
        <v>385</v>
      </c>
      <c r="P2429" s="1">
        <v>0</v>
      </c>
      <c r="Q2429" s="8">
        <v>585837</v>
      </c>
      <c r="R2429" s="8">
        <v>18985</v>
      </c>
      <c r="S2429" s="8">
        <v>70580</v>
      </c>
      <c r="T2429" s="8" t="s">
        <v>386</v>
      </c>
      <c r="U2429" s="9">
        <f>IF(R2429&gt;0,Q2429/R2429,"")</f>
        <v>30.857887806162761</v>
      </c>
      <c r="V2429" s="10">
        <f>SUMIFS(fct_world_monthly!$J$2:$J$361,fct_world_monthly!$C$2:$C$361,C2429,fct_world_monthly!$F$2:$F$361,F2429)</f>
        <v>27278163</v>
      </c>
      <c r="W2429" s="11">
        <f>IF(V2429&gt;0,Q2429/V2429,"")</f>
        <v>2.1476409536815216E-2</v>
      </c>
      <c r="X2429" s="1" t="s">
        <v>232</v>
      </c>
      <c r="Y2429" s="1" t="s">
        <v>166</v>
      </c>
      <c r="Z2429" s="19">
        <f>IF(U2429="","",SUMIFS(Unit_Value_Review_QC!$K$10:$K$53,Unit_Value_Review_QC!$I$10:$I$53,"PARTNER|"&amp;F2429&amp;"|"&amp;I2429))</f>
        <v>24.149636282520802</v>
      </c>
      <c r="AA2429" s="20">
        <f>IFERROR(U2429/Z2429,"")</f>
        <v>1.2777785737707903</v>
      </c>
      <c r="AB2429" s="4" t="str">
        <f>IF(OR(N2429&lt;&gt;"REPORTED",U2429=""),"NOT_APPLICABLE",IF(OR(AA2429&lt;Unit_Value_Review_QC!$I$6,AA2429&gt;Unit_Value_Review_QC!$I$5),"REVIEW","WITHIN_BAND"))</f>
        <v>WITHIN_BAND</v>
      </c>
    </row>
    <row r="2430" spans="1:28">
      <c r="A2430" s="1" t="s">
        <v>2816</v>
      </c>
      <c r="B2430" s="6">
        <v>45292</v>
      </c>
      <c r="C2430" s="1">
        <v>202401</v>
      </c>
      <c r="D2430" s="1">
        <v>2024</v>
      </c>
      <c r="E2430" s="1">
        <v>1</v>
      </c>
      <c r="F2430" s="4" t="s">
        <v>271</v>
      </c>
      <c r="G2430" s="4" t="s">
        <v>273</v>
      </c>
      <c r="H2430" s="1">
        <v>696</v>
      </c>
      <c r="I2430" s="4" t="s">
        <v>322</v>
      </c>
      <c r="J2430" s="1" t="s">
        <v>323</v>
      </c>
      <c r="K2430" s="1" t="s">
        <v>383</v>
      </c>
      <c r="L2430" s="1">
        <v>3</v>
      </c>
      <c r="M2430" s="1">
        <v>1</v>
      </c>
      <c r="N2430" s="1" t="s">
        <v>384</v>
      </c>
      <c r="O2430" s="1" t="s">
        <v>385</v>
      </c>
      <c r="P2430" s="1">
        <v>0</v>
      </c>
      <c r="Q2430" s="8">
        <v>132798</v>
      </c>
      <c r="R2430" s="8">
        <v>6930</v>
      </c>
      <c r="S2430" s="8">
        <v>18075</v>
      </c>
      <c r="T2430" s="8" t="s">
        <v>386</v>
      </c>
      <c r="U2430" s="9">
        <f>IF(R2430&gt;0,Q2430/R2430,"")</f>
        <v>19.162770562770564</v>
      </c>
      <c r="V2430" s="10">
        <f>SUMIFS(fct_world_monthly!$J$2:$J$361,fct_world_monthly!$C$2:$C$361,C2430,fct_world_monthly!$F$2:$F$361,F2430)</f>
        <v>27278163</v>
      </c>
      <c r="W2430" s="11">
        <f>IF(V2430&gt;0,Q2430/V2430,"")</f>
        <v>4.8682897011796582E-3</v>
      </c>
      <c r="X2430" s="1" t="s">
        <v>232</v>
      </c>
      <c r="Y2430" s="1" t="s">
        <v>166</v>
      </c>
      <c r="Z2430" s="19">
        <f>IF(U2430="","",SUMIFS(Unit_Value_Review_QC!$K$10:$K$53,Unit_Value_Review_QC!$I$10:$I$53,"PARTNER|"&amp;F2430&amp;"|"&amp;I2430))</f>
        <v>19.130986055641273</v>
      </c>
      <c r="AA2430" s="20">
        <f>IFERROR(U2430/Z2430,"")</f>
        <v>1.0016614149964278</v>
      </c>
      <c r="AB2430" s="4" t="str">
        <f>IF(OR(N2430&lt;&gt;"REPORTED",U2430=""),"NOT_APPLICABLE",IF(OR(AA2430&lt;Unit_Value_Review_QC!$I$6,AA2430&gt;Unit_Value_Review_QC!$I$5),"REVIEW","WITHIN_BAND"))</f>
        <v>WITHIN_BAND</v>
      </c>
    </row>
    <row r="2431" spans="1:28">
      <c r="A2431" s="1" t="s">
        <v>2817</v>
      </c>
      <c r="B2431" s="6">
        <v>45292</v>
      </c>
      <c r="C2431" s="1">
        <v>202401</v>
      </c>
      <c r="D2431" s="1">
        <v>2024</v>
      </c>
      <c r="E2431" s="1">
        <v>1</v>
      </c>
      <c r="F2431" s="4" t="s">
        <v>271</v>
      </c>
      <c r="G2431" s="4" t="s">
        <v>273</v>
      </c>
      <c r="H2431" s="1">
        <v>720</v>
      </c>
      <c r="I2431" s="4" t="s">
        <v>325</v>
      </c>
      <c r="J2431" s="1" t="s">
        <v>326</v>
      </c>
      <c r="K2431" s="1" t="s">
        <v>383</v>
      </c>
      <c r="L2431" s="1">
        <v>3</v>
      </c>
      <c r="M2431" s="1">
        <v>1</v>
      </c>
      <c r="N2431" s="1" t="s">
        <v>384</v>
      </c>
      <c r="O2431" s="1" t="s">
        <v>385</v>
      </c>
      <c r="P2431" s="1">
        <v>0</v>
      </c>
      <c r="Q2431" s="8">
        <v>9465457</v>
      </c>
      <c r="R2431" s="8">
        <v>283720</v>
      </c>
      <c r="S2431" s="8">
        <v>741844</v>
      </c>
      <c r="T2431" s="8" t="s">
        <v>386</v>
      </c>
      <c r="U2431" s="9">
        <f>IF(R2431&gt;0,Q2431/R2431,"")</f>
        <v>33.361966022839418</v>
      </c>
      <c r="V2431" s="10">
        <f>SUMIFS(fct_world_monthly!$J$2:$J$361,fct_world_monthly!$C$2:$C$361,C2431,fct_world_monthly!$F$2:$F$361,F2431)</f>
        <v>27278163</v>
      </c>
      <c r="W2431" s="11">
        <f>IF(V2431&gt;0,Q2431/V2431,"")</f>
        <v>0.34699759657569318</v>
      </c>
      <c r="X2431" s="1" t="s">
        <v>232</v>
      </c>
      <c r="Y2431" s="1" t="s">
        <v>166</v>
      </c>
      <c r="Z2431" s="19">
        <f>IF(U2431="","",SUMIFS(Unit_Value_Review_QC!$K$10:$K$53,Unit_Value_Review_QC!$I$10:$I$53,"PARTNER|"&amp;F2431&amp;"|"&amp;I2431))</f>
        <v>27.635683246354834</v>
      </c>
      <c r="AA2431" s="20">
        <f>IFERROR(U2431/Z2431,"")</f>
        <v>1.2072061228028399</v>
      </c>
      <c r="AB2431" s="4" t="str">
        <f>IF(OR(N2431&lt;&gt;"REPORTED",U2431=""),"NOT_APPLICABLE",IF(OR(AA2431&lt;Unit_Value_Review_QC!$I$6,AA2431&gt;Unit_Value_Review_QC!$I$5),"REVIEW","WITHIN_BAND"))</f>
        <v>WITHIN_BAND</v>
      </c>
    </row>
    <row r="2432" spans="1:28">
      <c r="A2432" s="1" t="s">
        <v>2818</v>
      </c>
      <c r="B2432" s="6">
        <v>45292</v>
      </c>
      <c r="C2432" s="1">
        <v>202401</v>
      </c>
      <c r="D2432" s="1">
        <v>2024</v>
      </c>
      <c r="E2432" s="1">
        <v>1</v>
      </c>
      <c r="F2432" s="4" t="s">
        <v>278</v>
      </c>
      <c r="G2432" s="4" t="s">
        <v>279</v>
      </c>
      <c r="H2432" s="1">
        <v>52</v>
      </c>
      <c r="I2432" s="4" t="s">
        <v>296</v>
      </c>
      <c r="J2432" s="1" t="s">
        <v>297</v>
      </c>
      <c r="K2432" s="1" t="s">
        <v>383</v>
      </c>
      <c r="L2432" s="1">
        <v>3</v>
      </c>
      <c r="M2432" s="1">
        <v>1</v>
      </c>
      <c r="N2432" s="1" t="s">
        <v>384</v>
      </c>
      <c r="O2432" s="1" t="s">
        <v>385</v>
      </c>
      <c r="P2432" s="1">
        <v>0</v>
      </c>
      <c r="Q2432" s="8">
        <v>1475332</v>
      </c>
      <c r="R2432" s="8">
        <v>37114</v>
      </c>
      <c r="S2432" s="8">
        <v>120623</v>
      </c>
      <c r="T2432" s="8" t="s">
        <v>386</v>
      </c>
      <c r="U2432" s="9">
        <f>IF(R2432&gt;0,Q2432/R2432,"")</f>
        <v>39.751360672522502</v>
      </c>
      <c r="V2432" s="10">
        <f>SUMIFS(fct_world_monthly!$J$2:$J$361,fct_world_monthly!$C$2:$C$361,C2432,fct_world_monthly!$F$2:$F$361,F2432)</f>
        <v>21113085</v>
      </c>
      <c r="W2432" s="11">
        <f>IF(V2432&gt;0,Q2432/V2432,"")</f>
        <v>6.9877613811529668E-2</v>
      </c>
      <c r="X2432" s="1" t="s">
        <v>232</v>
      </c>
      <c r="Y2432" s="1" t="s">
        <v>166</v>
      </c>
      <c r="Z2432" s="19">
        <f>IF(U2432="","",SUMIFS(Unit_Value_Review_QC!$K$10:$K$53,Unit_Value_Review_QC!$I$10:$I$53,"PARTNER|"&amp;F2432&amp;"|"&amp;I2432))</f>
        <v>35.036766549381447</v>
      </c>
      <c r="AA2432" s="20">
        <f>IFERROR(U2432/Z2432,"")</f>
        <v>1.1345613362036768</v>
      </c>
      <c r="AB2432" s="4" t="str">
        <f>IF(OR(N2432&lt;&gt;"REPORTED",U2432=""),"NOT_APPLICABLE",IF(OR(AA2432&lt;Unit_Value_Review_QC!$I$6,AA2432&gt;Unit_Value_Review_QC!$I$5),"REVIEW","WITHIN_BAND"))</f>
        <v>WITHIN_BAND</v>
      </c>
    </row>
    <row r="2433" spans="1:28">
      <c r="A2433" s="1" t="s">
        <v>2819</v>
      </c>
      <c r="B2433" s="6">
        <v>45292</v>
      </c>
      <c r="C2433" s="1">
        <v>202401</v>
      </c>
      <c r="D2433" s="1">
        <v>2024</v>
      </c>
      <c r="E2433" s="1">
        <v>1</v>
      </c>
      <c r="F2433" s="4" t="s">
        <v>278</v>
      </c>
      <c r="G2433" s="4" t="s">
        <v>279</v>
      </c>
      <c r="H2433" s="1">
        <v>204</v>
      </c>
      <c r="I2433" s="4" t="s">
        <v>301</v>
      </c>
      <c r="J2433" s="1" t="s">
        <v>302</v>
      </c>
      <c r="K2433" s="1" t="s">
        <v>383</v>
      </c>
      <c r="L2433" s="1">
        <v>3</v>
      </c>
      <c r="M2433" s="1">
        <v>1</v>
      </c>
      <c r="N2433" s="1" t="s">
        <v>384</v>
      </c>
      <c r="O2433" s="1" t="s">
        <v>385</v>
      </c>
      <c r="P2433" s="1">
        <v>0</v>
      </c>
      <c r="Q2433" s="8">
        <v>122445</v>
      </c>
      <c r="R2433" s="8">
        <v>3669</v>
      </c>
      <c r="S2433" s="8">
        <v>10082</v>
      </c>
      <c r="T2433" s="8" t="s">
        <v>386</v>
      </c>
      <c r="U2433" s="9">
        <f>IF(R2433&gt;0,Q2433/R2433,"")</f>
        <v>33.372853638593625</v>
      </c>
      <c r="V2433" s="10">
        <f>SUMIFS(fct_world_monthly!$J$2:$J$361,fct_world_monthly!$C$2:$C$361,C2433,fct_world_monthly!$F$2:$F$361,F2433)</f>
        <v>21113085</v>
      </c>
      <c r="W2433" s="11">
        <f>IF(V2433&gt;0,Q2433/V2433,"")</f>
        <v>5.7994840640294872E-3</v>
      </c>
      <c r="X2433" s="1" t="s">
        <v>232</v>
      </c>
      <c r="Y2433" s="1" t="s">
        <v>166</v>
      </c>
      <c r="Z2433" s="19">
        <f>IF(U2433="","",SUMIFS(Unit_Value_Review_QC!$K$10:$K$53,Unit_Value_Review_QC!$I$10:$I$53,"PARTNER|"&amp;F2433&amp;"|"&amp;I2433))</f>
        <v>33.195880622110131</v>
      </c>
      <c r="AA2433" s="20">
        <f>IFERROR(U2433/Z2433,"")</f>
        <v>1.0053311740242137</v>
      </c>
      <c r="AB2433" s="4" t="str">
        <f>IF(OR(N2433&lt;&gt;"REPORTED",U2433=""),"NOT_APPLICABLE",IF(OR(AA2433&lt;Unit_Value_Review_QC!$I$6,AA2433&gt;Unit_Value_Review_QC!$I$5),"REVIEW","WITHIN_BAND"))</f>
        <v>WITHIN_BAND</v>
      </c>
    </row>
    <row r="2434" spans="1:28">
      <c r="A2434" s="1" t="s">
        <v>2820</v>
      </c>
      <c r="B2434" s="6">
        <v>45292</v>
      </c>
      <c r="C2434" s="1">
        <v>202401</v>
      </c>
      <c r="D2434" s="1">
        <v>2024</v>
      </c>
      <c r="E2434" s="1">
        <v>1</v>
      </c>
      <c r="F2434" s="4" t="s">
        <v>278</v>
      </c>
      <c r="G2434" s="4" t="s">
        <v>279</v>
      </c>
      <c r="H2434" s="1">
        <v>662</v>
      </c>
      <c r="I2434" s="4" t="s">
        <v>304</v>
      </c>
      <c r="J2434" s="1" t="s">
        <v>305</v>
      </c>
      <c r="K2434" s="1" t="s">
        <v>383</v>
      </c>
      <c r="L2434" s="1">
        <v>3</v>
      </c>
      <c r="M2434" s="1">
        <v>1</v>
      </c>
      <c r="N2434" s="1" t="s">
        <v>384</v>
      </c>
      <c r="O2434" s="1" t="s">
        <v>385</v>
      </c>
      <c r="P2434" s="1">
        <v>0</v>
      </c>
      <c r="Q2434" s="8">
        <v>42374</v>
      </c>
      <c r="R2434" s="8">
        <v>5643</v>
      </c>
      <c r="S2434" s="8">
        <v>9673</v>
      </c>
      <c r="T2434" s="8" t="s">
        <v>386</v>
      </c>
      <c r="U2434" s="9">
        <f>IF(R2434&gt;0,Q2434/R2434,"")</f>
        <v>7.5091263512316146</v>
      </c>
      <c r="V2434" s="10">
        <f>SUMIFS(fct_world_monthly!$J$2:$J$361,fct_world_monthly!$C$2:$C$361,C2434,fct_world_monthly!$F$2:$F$361,F2434)</f>
        <v>21113085</v>
      </c>
      <c r="W2434" s="11">
        <f>IF(V2434&gt;0,Q2434/V2434,"")</f>
        <v>2.0070018190141326E-3</v>
      </c>
      <c r="X2434" s="1" t="s">
        <v>232</v>
      </c>
      <c r="Y2434" s="1" t="s">
        <v>166</v>
      </c>
      <c r="Z2434" s="19">
        <f>IF(U2434="","",SUMIFS(Unit_Value_Review_QC!$K$10:$K$53,Unit_Value_Review_QC!$I$10:$I$53,"PARTNER|"&amp;F2434&amp;"|"&amp;I2434))</f>
        <v>11.552282298889692</v>
      </c>
      <c r="AA2434" s="20">
        <f>IFERROR(U2434/Z2434,"")</f>
        <v>0.6500123661238203</v>
      </c>
      <c r="AB2434" s="4" t="str">
        <f>IF(OR(N2434&lt;&gt;"REPORTED",U2434=""),"NOT_APPLICABLE",IF(OR(AA2434&lt;Unit_Value_Review_QC!$I$6,AA2434&gt;Unit_Value_Review_QC!$I$5),"REVIEW","WITHIN_BAND"))</f>
        <v>WITHIN_BAND</v>
      </c>
    </row>
    <row r="2435" spans="1:28">
      <c r="A2435" s="1" t="s">
        <v>2821</v>
      </c>
      <c r="B2435" s="6">
        <v>45292</v>
      </c>
      <c r="C2435" s="1">
        <v>202401</v>
      </c>
      <c r="D2435" s="1">
        <v>2024</v>
      </c>
      <c r="E2435" s="1">
        <v>1</v>
      </c>
      <c r="F2435" s="4" t="s">
        <v>278</v>
      </c>
      <c r="G2435" s="4" t="s">
        <v>279</v>
      </c>
      <c r="H2435" s="1">
        <v>664</v>
      </c>
      <c r="I2435" s="4" t="s">
        <v>307</v>
      </c>
      <c r="J2435" s="1" t="s">
        <v>308</v>
      </c>
      <c r="K2435" s="1" t="s">
        <v>383</v>
      </c>
      <c r="L2435" s="1">
        <v>3</v>
      </c>
      <c r="M2435" s="1">
        <v>1</v>
      </c>
      <c r="N2435" s="1" t="s">
        <v>384</v>
      </c>
      <c r="O2435" s="1" t="s">
        <v>385</v>
      </c>
      <c r="P2435" s="1">
        <v>0</v>
      </c>
      <c r="Q2435" s="8">
        <v>2368263</v>
      </c>
      <c r="R2435" s="8">
        <v>105660</v>
      </c>
      <c r="S2435" s="8">
        <v>326367</v>
      </c>
      <c r="T2435" s="8" t="s">
        <v>386</v>
      </c>
      <c r="U2435" s="9">
        <f>IF(R2435&gt;0,Q2435/R2435,"")</f>
        <v>22.413997728563317</v>
      </c>
      <c r="V2435" s="10">
        <f>SUMIFS(fct_world_monthly!$J$2:$J$361,fct_world_monthly!$C$2:$C$361,C2435,fct_world_monthly!$F$2:$F$361,F2435)</f>
        <v>21113085</v>
      </c>
      <c r="W2435" s="11">
        <f>IF(V2435&gt;0,Q2435/V2435,"")</f>
        <v>0.11217039101580845</v>
      </c>
      <c r="X2435" s="1" t="s">
        <v>232</v>
      </c>
      <c r="Y2435" s="1" t="s">
        <v>166</v>
      </c>
      <c r="Z2435" s="19">
        <f>IF(U2435="","",SUMIFS(Unit_Value_Review_QC!$K$10:$K$53,Unit_Value_Review_QC!$I$10:$I$53,"PARTNER|"&amp;F2435&amp;"|"&amp;I2435))</f>
        <v>20.753901094655859</v>
      </c>
      <c r="AA2435" s="20">
        <f>IFERROR(U2435/Z2435,"")</f>
        <v>1.0799896186425855</v>
      </c>
      <c r="AB2435" s="4" t="str">
        <f>IF(OR(N2435&lt;&gt;"REPORTED",U2435=""),"NOT_APPLICABLE",IF(OR(AA2435&lt;Unit_Value_Review_QC!$I$6,AA2435&gt;Unit_Value_Review_QC!$I$5),"REVIEW","WITHIN_BAND"))</f>
        <v>WITHIN_BAND</v>
      </c>
    </row>
    <row r="2436" spans="1:28">
      <c r="A2436" s="1" t="s">
        <v>2822</v>
      </c>
      <c r="B2436" s="6">
        <v>45292</v>
      </c>
      <c r="C2436" s="1">
        <v>202401</v>
      </c>
      <c r="D2436" s="1">
        <v>2024</v>
      </c>
      <c r="E2436" s="1">
        <v>1</v>
      </c>
      <c r="F2436" s="4" t="s">
        <v>278</v>
      </c>
      <c r="G2436" s="4" t="s">
        <v>279</v>
      </c>
      <c r="H2436" s="1">
        <v>666</v>
      </c>
      <c r="I2436" s="4" t="s">
        <v>310</v>
      </c>
      <c r="J2436" s="1" t="s">
        <v>311</v>
      </c>
      <c r="K2436" s="1" t="s">
        <v>383</v>
      </c>
      <c r="L2436" s="1">
        <v>3</v>
      </c>
      <c r="M2436" s="1">
        <v>1</v>
      </c>
      <c r="N2436" s="1" t="s">
        <v>384</v>
      </c>
      <c r="O2436" s="1" t="s">
        <v>385</v>
      </c>
      <c r="P2436" s="1">
        <v>0</v>
      </c>
      <c r="Q2436" s="8">
        <v>5710626</v>
      </c>
      <c r="R2436" s="8">
        <v>309240</v>
      </c>
      <c r="S2436" s="8">
        <v>1053843</v>
      </c>
      <c r="T2436" s="8" t="s">
        <v>386</v>
      </c>
      <c r="U2436" s="9">
        <f>IF(R2436&gt;0,Q2436/R2436,"")</f>
        <v>18.466647264260768</v>
      </c>
      <c r="V2436" s="10">
        <f>SUMIFS(fct_world_monthly!$J$2:$J$361,fct_world_monthly!$C$2:$C$361,C2436,fct_world_monthly!$F$2:$F$361,F2436)</f>
        <v>21113085</v>
      </c>
      <c r="W2436" s="11">
        <f>IF(V2436&gt;0,Q2436/V2436,"")</f>
        <v>0.27047804714469725</v>
      </c>
      <c r="X2436" s="1" t="s">
        <v>232</v>
      </c>
      <c r="Y2436" s="1" t="s">
        <v>166</v>
      </c>
      <c r="Z2436" s="19">
        <f>IF(U2436="","",SUMIFS(Unit_Value_Review_QC!$K$10:$K$53,Unit_Value_Review_QC!$I$10:$I$53,"PARTNER|"&amp;F2436&amp;"|"&amp;I2436))</f>
        <v>16.653214733323903</v>
      </c>
      <c r="AA2436" s="20">
        <f>IFERROR(U2436/Z2436,"")</f>
        <v>1.1088938418183065</v>
      </c>
      <c r="AB2436" s="4" t="str">
        <f>IF(OR(N2436&lt;&gt;"REPORTED",U2436=""),"NOT_APPLICABLE",IF(OR(AA2436&lt;Unit_Value_Review_QC!$I$6,AA2436&gt;Unit_Value_Review_QC!$I$5),"REVIEW","WITHIN_BAND"))</f>
        <v>WITHIN_BAND</v>
      </c>
    </row>
    <row r="2437" spans="1:28">
      <c r="A2437" s="1" t="s">
        <v>2823</v>
      </c>
      <c r="B2437" s="6">
        <v>45292</v>
      </c>
      <c r="C2437" s="1">
        <v>202401</v>
      </c>
      <c r="D2437" s="1">
        <v>2024</v>
      </c>
      <c r="E2437" s="1">
        <v>1</v>
      </c>
      <c r="F2437" s="4" t="s">
        <v>278</v>
      </c>
      <c r="G2437" s="4" t="s">
        <v>279</v>
      </c>
      <c r="H2437" s="1">
        <v>669</v>
      </c>
      <c r="I2437" s="4" t="s">
        <v>313</v>
      </c>
      <c r="J2437" s="1" t="s">
        <v>314</v>
      </c>
      <c r="K2437" s="1" t="s">
        <v>383</v>
      </c>
      <c r="L2437" s="1">
        <v>3</v>
      </c>
      <c r="M2437" s="1">
        <v>1</v>
      </c>
      <c r="N2437" s="1" t="s">
        <v>384</v>
      </c>
      <c r="O2437" s="1" t="s">
        <v>385</v>
      </c>
      <c r="P2437" s="1">
        <v>0</v>
      </c>
      <c r="Q2437" s="8">
        <v>67968</v>
      </c>
      <c r="R2437" s="8">
        <v>1938</v>
      </c>
      <c r="S2437" s="8">
        <v>7124</v>
      </c>
      <c r="T2437" s="8" t="s">
        <v>386</v>
      </c>
      <c r="U2437" s="9">
        <f>IF(R2437&gt;0,Q2437/R2437,"")</f>
        <v>35.071207430340557</v>
      </c>
      <c r="V2437" s="10">
        <f>SUMIFS(fct_world_monthly!$J$2:$J$361,fct_world_monthly!$C$2:$C$361,C2437,fct_world_monthly!$F$2:$F$361,F2437)</f>
        <v>21113085</v>
      </c>
      <c r="W2437" s="11">
        <f>IF(V2437&gt;0,Q2437/V2437,"")</f>
        <v>3.2192358435538908E-3</v>
      </c>
      <c r="X2437" s="1" t="s">
        <v>232</v>
      </c>
      <c r="Y2437" s="1" t="s">
        <v>166</v>
      </c>
      <c r="Z2437" s="19">
        <f>IF(U2437="","",SUMIFS(Unit_Value_Review_QC!$K$10:$K$53,Unit_Value_Review_QC!$I$10:$I$53,"PARTNER|"&amp;F2437&amp;"|"&amp;I2437))</f>
        <v>20.668787815742178</v>
      </c>
      <c r="AA2437" s="20">
        <f>IFERROR(U2437/Z2437,"")</f>
        <v>1.6968197527108444</v>
      </c>
      <c r="AB2437" s="4" t="str">
        <f>IF(OR(N2437&lt;&gt;"REPORTED",U2437=""),"NOT_APPLICABLE",IF(OR(AA2437&lt;Unit_Value_Review_QC!$I$6,AA2437&gt;Unit_Value_Review_QC!$I$5),"REVIEW","WITHIN_BAND"))</f>
        <v>WITHIN_BAND</v>
      </c>
    </row>
    <row r="2438" spans="1:28">
      <c r="A2438" s="1" t="s">
        <v>2824</v>
      </c>
      <c r="B2438" s="6">
        <v>45292</v>
      </c>
      <c r="C2438" s="1">
        <v>202401</v>
      </c>
      <c r="D2438" s="1">
        <v>2024</v>
      </c>
      <c r="E2438" s="1">
        <v>1</v>
      </c>
      <c r="F2438" s="4" t="s">
        <v>278</v>
      </c>
      <c r="G2438" s="4" t="s">
        <v>279</v>
      </c>
      <c r="H2438" s="1">
        <v>676</v>
      </c>
      <c r="I2438" s="4" t="s">
        <v>316</v>
      </c>
      <c r="J2438" s="1" t="s">
        <v>317</v>
      </c>
      <c r="K2438" s="1" t="s">
        <v>383</v>
      </c>
      <c r="L2438" s="1">
        <v>3</v>
      </c>
      <c r="M2438" s="1">
        <v>1</v>
      </c>
      <c r="N2438" s="1" t="s">
        <v>384</v>
      </c>
      <c r="O2438" s="1" t="s">
        <v>385</v>
      </c>
      <c r="P2438" s="1">
        <v>0</v>
      </c>
      <c r="Q2438" s="8">
        <v>23649</v>
      </c>
      <c r="R2438" s="8">
        <v>954</v>
      </c>
      <c r="S2438" s="8">
        <v>3369</v>
      </c>
      <c r="T2438" s="8" t="s">
        <v>386</v>
      </c>
      <c r="U2438" s="9">
        <f>IF(R2438&gt;0,Q2438/R2438,"")</f>
        <v>24.789308176100629</v>
      </c>
      <c r="V2438" s="10">
        <f>SUMIFS(fct_world_monthly!$J$2:$J$361,fct_world_monthly!$C$2:$C$361,C2438,fct_world_monthly!$F$2:$F$361,F2438)</f>
        <v>21113085</v>
      </c>
      <c r="W2438" s="11">
        <f>IF(V2438&gt;0,Q2438/V2438,"")</f>
        <v>1.1201110590896594E-3</v>
      </c>
      <c r="X2438" s="1" t="s">
        <v>232</v>
      </c>
      <c r="Y2438" s="1" t="s">
        <v>166</v>
      </c>
      <c r="Z2438" s="19">
        <f>IF(U2438="","",SUMIFS(Unit_Value_Review_QC!$K$10:$K$53,Unit_Value_Review_QC!$I$10:$I$53,"PARTNER|"&amp;F2438&amp;"|"&amp;I2438))</f>
        <v>22.71683967704729</v>
      </c>
      <c r="AA2438" s="20">
        <f>IFERROR(U2438/Z2438,"")</f>
        <v>1.0912304937005533</v>
      </c>
      <c r="AB2438" s="4" t="str">
        <f>IF(OR(N2438&lt;&gt;"REPORTED",U2438=""),"NOT_APPLICABLE",IF(OR(AA2438&lt;Unit_Value_Review_QC!$I$6,AA2438&gt;Unit_Value_Review_QC!$I$5),"REVIEW","WITHIN_BAND"))</f>
        <v>WITHIN_BAND</v>
      </c>
    </row>
    <row r="2439" spans="1:28">
      <c r="A2439" s="1" t="s">
        <v>2825</v>
      </c>
      <c r="B2439" s="6">
        <v>45292</v>
      </c>
      <c r="C2439" s="1">
        <v>202401</v>
      </c>
      <c r="D2439" s="1">
        <v>2024</v>
      </c>
      <c r="E2439" s="1">
        <v>1</v>
      </c>
      <c r="F2439" s="4" t="s">
        <v>278</v>
      </c>
      <c r="G2439" s="4" t="s">
        <v>279</v>
      </c>
      <c r="H2439" s="1">
        <v>690</v>
      </c>
      <c r="I2439" s="4" t="s">
        <v>319</v>
      </c>
      <c r="J2439" s="1" t="s">
        <v>320</v>
      </c>
      <c r="K2439" s="1" t="s">
        <v>383</v>
      </c>
      <c r="L2439" s="1">
        <v>3</v>
      </c>
      <c r="M2439" s="1">
        <v>1</v>
      </c>
      <c r="N2439" s="1" t="s">
        <v>384</v>
      </c>
      <c r="O2439" s="1" t="s">
        <v>385</v>
      </c>
      <c r="P2439" s="1">
        <v>0</v>
      </c>
      <c r="Q2439" s="8">
        <v>1103753</v>
      </c>
      <c r="R2439" s="8">
        <v>38586</v>
      </c>
      <c r="S2439" s="8">
        <v>115660</v>
      </c>
      <c r="T2439" s="8" t="s">
        <v>386</v>
      </c>
      <c r="U2439" s="9">
        <f>IF(R2439&gt;0,Q2439/R2439,"")</f>
        <v>28.605012180583632</v>
      </c>
      <c r="V2439" s="10">
        <f>SUMIFS(fct_world_monthly!$J$2:$J$361,fct_world_monthly!$C$2:$C$361,C2439,fct_world_monthly!$F$2:$F$361,F2439)</f>
        <v>21113085</v>
      </c>
      <c r="W2439" s="11">
        <f>IF(V2439&gt;0,Q2439/V2439,"")</f>
        <v>5.2278148835189171E-2</v>
      </c>
      <c r="X2439" s="1" t="s">
        <v>232</v>
      </c>
      <c r="Y2439" s="1" t="s">
        <v>166</v>
      </c>
      <c r="Z2439" s="19">
        <f>IF(U2439="","",SUMIFS(Unit_Value_Review_QC!$K$10:$K$53,Unit_Value_Review_QC!$I$10:$I$53,"PARTNER|"&amp;F2439&amp;"|"&amp;I2439))</f>
        <v>28.158453665195097</v>
      </c>
      <c r="AA2439" s="20">
        <f>IFERROR(U2439/Z2439,"")</f>
        <v>1.015858772669058</v>
      </c>
      <c r="AB2439" s="4" t="str">
        <f>IF(OR(N2439&lt;&gt;"REPORTED",U2439=""),"NOT_APPLICABLE",IF(OR(AA2439&lt;Unit_Value_Review_QC!$I$6,AA2439&gt;Unit_Value_Review_QC!$I$5),"REVIEW","WITHIN_BAND"))</f>
        <v>WITHIN_BAND</v>
      </c>
    </row>
    <row r="2440" spans="1:28">
      <c r="A2440" s="1" t="s">
        <v>2826</v>
      </c>
      <c r="B2440" s="6">
        <v>45292</v>
      </c>
      <c r="C2440" s="1">
        <v>202401</v>
      </c>
      <c r="D2440" s="1">
        <v>2024</v>
      </c>
      <c r="E2440" s="1">
        <v>1</v>
      </c>
      <c r="F2440" s="4" t="s">
        <v>278</v>
      </c>
      <c r="G2440" s="4" t="s">
        <v>279</v>
      </c>
      <c r="H2440" s="1">
        <v>696</v>
      </c>
      <c r="I2440" s="4" t="s">
        <v>322</v>
      </c>
      <c r="J2440" s="1" t="s">
        <v>323</v>
      </c>
      <c r="K2440" s="1" t="s">
        <v>383</v>
      </c>
      <c r="L2440" s="1">
        <v>3</v>
      </c>
      <c r="M2440" s="1">
        <v>1</v>
      </c>
      <c r="N2440" s="1" t="s">
        <v>384</v>
      </c>
      <c r="O2440" s="1" t="s">
        <v>385</v>
      </c>
      <c r="P2440" s="1">
        <v>0</v>
      </c>
      <c r="Q2440" s="8">
        <v>672788</v>
      </c>
      <c r="R2440" s="8">
        <v>29441</v>
      </c>
      <c r="S2440" s="8">
        <v>67891</v>
      </c>
      <c r="T2440" s="8" t="s">
        <v>386</v>
      </c>
      <c r="U2440" s="9">
        <f>IF(R2440&gt;0,Q2440/R2440,"")</f>
        <v>22.852077035426785</v>
      </c>
      <c r="V2440" s="10">
        <f>SUMIFS(fct_world_monthly!$J$2:$J$361,fct_world_monthly!$C$2:$C$361,C2440,fct_world_monthly!$F$2:$F$361,F2440)</f>
        <v>21113085</v>
      </c>
      <c r="W2440" s="11">
        <f>IF(V2440&gt;0,Q2440/V2440,"")</f>
        <v>3.1865925799095682E-2</v>
      </c>
      <c r="X2440" s="1" t="s">
        <v>232</v>
      </c>
      <c r="Y2440" s="1" t="s">
        <v>166</v>
      </c>
      <c r="Z2440" s="19">
        <f>IF(U2440="","",SUMIFS(Unit_Value_Review_QC!$K$10:$K$53,Unit_Value_Review_QC!$I$10:$I$53,"PARTNER|"&amp;F2440&amp;"|"&amp;I2440))</f>
        <v>25.266638688646662</v>
      </c>
      <c r="AA2440" s="20">
        <f>IFERROR(U2440/Z2440,"")</f>
        <v>0.90443676806504381</v>
      </c>
      <c r="AB2440" s="4" t="str">
        <f>IF(OR(N2440&lt;&gt;"REPORTED",U2440=""),"NOT_APPLICABLE",IF(OR(AA2440&lt;Unit_Value_Review_QC!$I$6,AA2440&gt;Unit_Value_Review_QC!$I$5),"REVIEW","WITHIN_BAND"))</f>
        <v>WITHIN_BAND</v>
      </c>
    </row>
    <row r="2441" spans="1:28">
      <c r="A2441" s="1" t="s">
        <v>2827</v>
      </c>
      <c r="B2441" s="6">
        <v>45292</v>
      </c>
      <c r="C2441" s="1">
        <v>202401</v>
      </c>
      <c r="D2441" s="1">
        <v>2024</v>
      </c>
      <c r="E2441" s="1">
        <v>1</v>
      </c>
      <c r="F2441" s="4" t="s">
        <v>278</v>
      </c>
      <c r="G2441" s="4" t="s">
        <v>279</v>
      </c>
      <c r="H2441" s="1">
        <v>720</v>
      </c>
      <c r="I2441" s="4" t="s">
        <v>325</v>
      </c>
      <c r="J2441" s="1" t="s">
        <v>326</v>
      </c>
      <c r="K2441" s="1" t="s">
        <v>383</v>
      </c>
      <c r="L2441" s="1">
        <v>3</v>
      </c>
      <c r="M2441" s="1">
        <v>1</v>
      </c>
      <c r="N2441" s="1" t="s">
        <v>384</v>
      </c>
      <c r="O2441" s="1" t="s">
        <v>385</v>
      </c>
      <c r="P2441" s="1">
        <v>0</v>
      </c>
      <c r="Q2441" s="8">
        <v>1107152</v>
      </c>
      <c r="R2441" s="8">
        <v>37846</v>
      </c>
      <c r="S2441" s="8">
        <v>105691</v>
      </c>
      <c r="T2441" s="8" t="s">
        <v>386</v>
      </c>
      <c r="U2441" s="9">
        <f>IF(R2441&gt;0,Q2441/R2441,"")</f>
        <v>29.2541351794113</v>
      </c>
      <c r="V2441" s="10">
        <f>SUMIFS(fct_world_monthly!$J$2:$J$361,fct_world_monthly!$C$2:$C$361,C2441,fct_world_monthly!$F$2:$F$361,F2441)</f>
        <v>21113085</v>
      </c>
      <c r="W2441" s="11">
        <f>IF(V2441&gt;0,Q2441/V2441,"")</f>
        <v>5.2439139045762376E-2</v>
      </c>
      <c r="X2441" s="1" t="s">
        <v>232</v>
      </c>
      <c r="Y2441" s="1" t="s">
        <v>166</v>
      </c>
      <c r="Z2441" s="19">
        <f>IF(U2441="","",SUMIFS(Unit_Value_Review_QC!$K$10:$K$53,Unit_Value_Review_QC!$I$10:$I$53,"PARTNER|"&amp;F2441&amp;"|"&amp;I2441))</f>
        <v>23.211497613909994</v>
      </c>
      <c r="AA2441" s="20">
        <f>IFERROR(U2441/Z2441,"")</f>
        <v>1.2603294998888879</v>
      </c>
      <c r="AB2441" s="4" t="str">
        <f>IF(OR(N2441&lt;&gt;"REPORTED",U2441=""),"NOT_APPLICABLE",IF(OR(AA2441&lt;Unit_Value_Review_QC!$I$6,AA2441&gt;Unit_Value_Review_QC!$I$5),"REVIEW","WITHIN_BAND"))</f>
        <v>WITHIN_BAND</v>
      </c>
    </row>
    <row r="2442" spans="1:28">
      <c r="A2442" s="1" t="s">
        <v>2828</v>
      </c>
      <c r="B2442" s="6">
        <v>45323</v>
      </c>
      <c r="C2442" s="1">
        <v>202402</v>
      </c>
      <c r="D2442" s="1">
        <v>2024</v>
      </c>
      <c r="E2442" s="1">
        <v>2</v>
      </c>
      <c r="F2442" s="4" t="s">
        <v>256</v>
      </c>
      <c r="G2442" s="4" t="s">
        <v>258</v>
      </c>
      <c r="H2442" s="1">
        <v>52</v>
      </c>
      <c r="I2442" s="4" t="s">
        <v>296</v>
      </c>
      <c r="J2442" s="1" t="s">
        <v>297</v>
      </c>
      <c r="K2442" s="1" t="s">
        <v>383</v>
      </c>
      <c r="L2442" s="1">
        <v>3</v>
      </c>
      <c r="M2442" s="1">
        <v>1</v>
      </c>
      <c r="N2442" s="1" t="s">
        <v>384</v>
      </c>
      <c r="O2442" s="1" t="s">
        <v>385</v>
      </c>
      <c r="P2442" s="1">
        <v>0</v>
      </c>
      <c r="Q2442" s="8">
        <v>7883028</v>
      </c>
      <c r="R2442" s="8">
        <v>346418</v>
      </c>
      <c r="S2442" s="8">
        <v>1624408</v>
      </c>
      <c r="T2442" s="8" t="s">
        <v>386</v>
      </c>
      <c r="U2442" s="9">
        <f>IF(R2442&gt;0,Q2442/R2442,"")</f>
        <v>22.755826775744911</v>
      </c>
      <c r="V2442" s="10">
        <f>SUMIFS(fct_world_monthly!$J$2:$J$361,fct_world_monthly!$C$2:$C$361,C2442,fct_world_monthly!$F$2:$F$361,F2442)</f>
        <v>78722595</v>
      </c>
      <c r="W2442" s="11">
        <f>IF(V2442&gt;0,Q2442/V2442,"")</f>
        <v>0.10013679046022302</v>
      </c>
      <c r="X2442" s="1" t="s">
        <v>232</v>
      </c>
      <c r="Y2442" s="1" t="s">
        <v>166</v>
      </c>
      <c r="Z2442" s="19">
        <f>IF(U2442="","",SUMIFS(Unit_Value_Review_QC!$K$10:$K$53,Unit_Value_Review_QC!$I$10:$I$53,"PARTNER|"&amp;F2442&amp;"|"&amp;I2442))</f>
        <v>20.461444760337919</v>
      </c>
      <c r="AA2442" s="20">
        <f>IFERROR(U2442/Z2442,"")</f>
        <v>1.1121319653758945</v>
      </c>
      <c r="AB2442" s="4" t="str">
        <f>IF(OR(N2442&lt;&gt;"REPORTED",U2442=""),"NOT_APPLICABLE",IF(OR(AA2442&lt;Unit_Value_Review_QC!$I$6,AA2442&gt;Unit_Value_Review_QC!$I$5),"REVIEW","WITHIN_BAND"))</f>
        <v>WITHIN_BAND</v>
      </c>
    </row>
    <row r="2443" spans="1:28">
      <c r="A2443" s="1" t="s">
        <v>2829</v>
      </c>
      <c r="B2443" s="6">
        <v>45323</v>
      </c>
      <c r="C2443" s="1">
        <v>202402</v>
      </c>
      <c r="D2443" s="1">
        <v>2024</v>
      </c>
      <c r="E2443" s="1">
        <v>2</v>
      </c>
      <c r="F2443" s="4" t="s">
        <v>256</v>
      </c>
      <c r="G2443" s="4" t="s">
        <v>258</v>
      </c>
      <c r="H2443" s="1">
        <v>204</v>
      </c>
      <c r="I2443" s="4" t="s">
        <v>301</v>
      </c>
      <c r="J2443" s="1" t="s">
        <v>302</v>
      </c>
      <c r="K2443" s="1" t="s">
        <v>383</v>
      </c>
      <c r="L2443" s="1">
        <v>3</v>
      </c>
      <c r="M2443" s="1">
        <v>1</v>
      </c>
      <c r="N2443" s="1" t="s">
        <v>384</v>
      </c>
      <c r="O2443" s="1" t="s">
        <v>385</v>
      </c>
      <c r="P2443" s="1">
        <v>0</v>
      </c>
      <c r="Q2443" s="8">
        <v>1610458</v>
      </c>
      <c r="R2443" s="8">
        <v>178326</v>
      </c>
      <c r="S2443" s="8">
        <v>1313162</v>
      </c>
      <c r="T2443" s="8" t="s">
        <v>386</v>
      </c>
      <c r="U2443" s="9">
        <f>IF(R2443&gt;0,Q2443/R2443,"")</f>
        <v>9.0309769747541022</v>
      </c>
      <c r="V2443" s="10">
        <f>SUMIFS(fct_world_monthly!$J$2:$J$361,fct_world_monthly!$C$2:$C$361,C2443,fct_world_monthly!$F$2:$F$361,F2443)</f>
        <v>78722595</v>
      </c>
      <c r="W2443" s="11">
        <f>IF(V2443&gt;0,Q2443/V2443,"")</f>
        <v>2.0457379485521277E-2</v>
      </c>
      <c r="X2443" s="1" t="s">
        <v>232</v>
      </c>
      <c r="Y2443" s="1" t="s">
        <v>166</v>
      </c>
      <c r="Z2443" s="19">
        <f>IF(U2443="","",SUMIFS(Unit_Value_Review_QC!$K$10:$K$53,Unit_Value_Review_QC!$I$10:$I$53,"PARTNER|"&amp;F2443&amp;"|"&amp;I2443))</f>
        <v>7.8392981154747989</v>
      </c>
      <c r="AA2443" s="20">
        <f>IFERROR(U2443/Z2443,"")</f>
        <v>1.1520134636705455</v>
      </c>
      <c r="AB2443" s="4" t="str">
        <f>IF(OR(N2443&lt;&gt;"REPORTED",U2443=""),"NOT_APPLICABLE",IF(OR(AA2443&lt;Unit_Value_Review_QC!$I$6,AA2443&gt;Unit_Value_Review_QC!$I$5),"REVIEW","WITHIN_BAND"))</f>
        <v>WITHIN_BAND</v>
      </c>
    </row>
    <row r="2444" spans="1:28">
      <c r="A2444" s="1" t="s">
        <v>2830</v>
      </c>
      <c r="B2444" s="6">
        <v>45323</v>
      </c>
      <c r="C2444" s="1">
        <v>202402</v>
      </c>
      <c r="D2444" s="1">
        <v>2024</v>
      </c>
      <c r="E2444" s="1">
        <v>2</v>
      </c>
      <c r="F2444" s="4" t="s">
        <v>256</v>
      </c>
      <c r="G2444" s="4" t="s">
        <v>258</v>
      </c>
      <c r="H2444" s="1">
        <v>662</v>
      </c>
      <c r="I2444" s="4" t="s">
        <v>304</v>
      </c>
      <c r="J2444" s="1" t="s">
        <v>305</v>
      </c>
      <c r="K2444" s="1" t="s">
        <v>383</v>
      </c>
      <c r="L2444" s="1">
        <v>3</v>
      </c>
      <c r="M2444" s="1">
        <v>1</v>
      </c>
      <c r="N2444" s="1" t="s">
        <v>384</v>
      </c>
      <c r="O2444" s="1" t="s">
        <v>385</v>
      </c>
      <c r="P2444" s="1">
        <v>0</v>
      </c>
      <c r="Q2444" s="8">
        <v>2620050</v>
      </c>
      <c r="R2444" s="8">
        <v>244871</v>
      </c>
      <c r="S2444" s="8">
        <v>1156043</v>
      </c>
      <c r="T2444" s="8" t="s">
        <v>386</v>
      </c>
      <c r="U2444" s="9">
        <f>IF(R2444&gt;0,Q2444/R2444,"")</f>
        <v>10.699715360332583</v>
      </c>
      <c r="V2444" s="10">
        <f>SUMIFS(fct_world_monthly!$J$2:$J$361,fct_world_monthly!$C$2:$C$361,C2444,fct_world_monthly!$F$2:$F$361,F2444)</f>
        <v>78722595</v>
      </c>
      <c r="W2444" s="11">
        <f>IF(V2444&gt;0,Q2444/V2444,"")</f>
        <v>3.3282058346780871E-2</v>
      </c>
      <c r="X2444" s="1" t="s">
        <v>232</v>
      </c>
      <c r="Y2444" s="1" t="s">
        <v>166</v>
      </c>
      <c r="Z2444" s="19">
        <f>IF(U2444="","",SUMIFS(Unit_Value_Review_QC!$K$10:$K$53,Unit_Value_Review_QC!$I$10:$I$53,"PARTNER|"&amp;F2444&amp;"|"&amp;I2444))</f>
        <v>10.235891461787936</v>
      </c>
      <c r="AA2444" s="20">
        <f>IFERROR(U2444/Z2444,"")</f>
        <v>1.045313483469043</v>
      </c>
      <c r="AB2444" s="4" t="str">
        <f>IF(OR(N2444&lt;&gt;"REPORTED",U2444=""),"NOT_APPLICABLE",IF(OR(AA2444&lt;Unit_Value_Review_QC!$I$6,AA2444&gt;Unit_Value_Review_QC!$I$5),"REVIEW","WITHIN_BAND"))</f>
        <v>WITHIN_BAND</v>
      </c>
    </row>
    <row r="2445" spans="1:28">
      <c r="A2445" s="1" t="s">
        <v>2831</v>
      </c>
      <c r="B2445" s="6">
        <v>45323</v>
      </c>
      <c r="C2445" s="1">
        <v>202402</v>
      </c>
      <c r="D2445" s="1">
        <v>2024</v>
      </c>
      <c r="E2445" s="1">
        <v>2</v>
      </c>
      <c r="F2445" s="4" t="s">
        <v>256</v>
      </c>
      <c r="G2445" s="4" t="s">
        <v>258</v>
      </c>
      <c r="H2445" s="1">
        <v>664</v>
      </c>
      <c r="I2445" s="4" t="s">
        <v>307</v>
      </c>
      <c r="J2445" s="1" t="s">
        <v>308</v>
      </c>
      <c r="K2445" s="1" t="s">
        <v>383</v>
      </c>
      <c r="L2445" s="1">
        <v>3</v>
      </c>
      <c r="M2445" s="1">
        <v>1</v>
      </c>
      <c r="N2445" s="1" t="s">
        <v>384</v>
      </c>
      <c r="O2445" s="1" t="s">
        <v>385</v>
      </c>
      <c r="P2445" s="1">
        <v>0</v>
      </c>
      <c r="Q2445" s="8">
        <v>5204204</v>
      </c>
      <c r="R2445" s="8">
        <v>339506</v>
      </c>
      <c r="S2445" s="8">
        <v>2423538</v>
      </c>
      <c r="T2445" s="8" t="s">
        <v>386</v>
      </c>
      <c r="U2445" s="9">
        <f>IF(R2445&gt;0,Q2445/R2445,"")</f>
        <v>15.328754131002103</v>
      </c>
      <c r="V2445" s="10">
        <f>SUMIFS(fct_world_monthly!$J$2:$J$361,fct_world_monthly!$C$2:$C$361,C2445,fct_world_monthly!$F$2:$F$361,F2445)</f>
        <v>78722595</v>
      </c>
      <c r="W2445" s="11">
        <f>IF(V2445&gt;0,Q2445/V2445,"")</f>
        <v>6.6108135789985076E-2</v>
      </c>
      <c r="X2445" s="1" t="s">
        <v>232</v>
      </c>
      <c r="Y2445" s="1" t="s">
        <v>166</v>
      </c>
      <c r="Z2445" s="19">
        <f>IF(U2445="","",SUMIFS(Unit_Value_Review_QC!$K$10:$K$53,Unit_Value_Review_QC!$I$10:$I$53,"PARTNER|"&amp;F2445&amp;"|"&amp;I2445))</f>
        <v>13.594059812928137</v>
      </c>
      <c r="AA2445" s="20">
        <f>IFERROR(U2445/Z2445,"")</f>
        <v>1.1276067886963574</v>
      </c>
      <c r="AB2445" s="4" t="str">
        <f>IF(OR(N2445&lt;&gt;"REPORTED",U2445=""),"NOT_APPLICABLE",IF(OR(AA2445&lt;Unit_Value_Review_QC!$I$6,AA2445&gt;Unit_Value_Review_QC!$I$5),"REVIEW","WITHIN_BAND"))</f>
        <v>WITHIN_BAND</v>
      </c>
    </row>
    <row r="2446" spans="1:28">
      <c r="A2446" s="1" t="s">
        <v>2832</v>
      </c>
      <c r="B2446" s="6">
        <v>45323</v>
      </c>
      <c r="C2446" s="1">
        <v>202402</v>
      </c>
      <c r="D2446" s="1">
        <v>2024</v>
      </c>
      <c r="E2446" s="1">
        <v>2</v>
      </c>
      <c r="F2446" s="4" t="s">
        <v>256</v>
      </c>
      <c r="G2446" s="4" t="s">
        <v>258</v>
      </c>
      <c r="H2446" s="1">
        <v>666</v>
      </c>
      <c r="I2446" s="4" t="s">
        <v>310</v>
      </c>
      <c r="J2446" s="1" t="s">
        <v>311</v>
      </c>
      <c r="K2446" s="1" t="s">
        <v>383</v>
      </c>
      <c r="L2446" s="1">
        <v>3</v>
      </c>
      <c r="M2446" s="1">
        <v>1</v>
      </c>
      <c r="N2446" s="1" t="s">
        <v>384</v>
      </c>
      <c r="O2446" s="1" t="s">
        <v>385</v>
      </c>
      <c r="P2446" s="1">
        <v>0</v>
      </c>
      <c r="Q2446" s="8">
        <v>26482232</v>
      </c>
      <c r="R2446" s="8">
        <v>2459535</v>
      </c>
      <c r="S2446" s="8">
        <v>16358924</v>
      </c>
      <c r="T2446" s="8" t="s">
        <v>386</v>
      </c>
      <c r="U2446" s="9">
        <f>IF(R2446&gt;0,Q2446/R2446,"")</f>
        <v>10.76717021713454</v>
      </c>
      <c r="V2446" s="10">
        <f>SUMIFS(fct_world_monthly!$J$2:$J$361,fct_world_monthly!$C$2:$C$361,C2446,fct_world_monthly!$F$2:$F$361,F2446)</f>
        <v>78722595</v>
      </c>
      <c r="W2446" s="11">
        <f>IF(V2446&gt;0,Q2446/V2446,"")</f>
        <v>0.33639937809468806</v>
      </c>
      <c r="X2446" s="1" t="s">
        <v>232</v>
      </c>
      <c r="Y2446" s="1" t="s">
        <v>166</v>
      </c>
      <c r="Z2446" s="19">
        <f>IF(U2446="","",SUMIFS(Unit_Value_Review_QC!$K$10:$K$53,Unit_Value_Review_QC!$I$10:$I$53,"PARTNER|"&amp;F2446&amp;"|"&amp;I2446))</f>
        <v>10.323147527272614</v>
      </c>
      <c r="AA2446" s="20">
        <f>IFERROR(U2446/Z2446,"")</f>
        <v>1.0430123359846275</v>
      </c>
      <c r="AB2446" s="4" t="str">
        <f>IF(OR(N2446&lt;&gt;"REPORTED",U2446=""),"NOT_APPLICABLE",IF(OR(AA2446&lt;Unit_Value_Review_QC!$I$6,AA2446&gt;Unit_Value_Review_QC!$I$5),"REVIEW","WITHIN_BAND"))</f>
        <v>WITHIN_BAND</v>
      </c>
    </row>
    <row r="2447" spans="1:28">
      <c r="A2447" s="1" t="s">
        <v>2833</v>
      </c>
      <c r="B2447" s="6">
        <v>45323</v>
      </c>
      <c r="C2447" s="1">
        <v>202402</v>
      </c>
      <c r="D2447" s="1">
        <v>2024</v>
      </c>
      <c r="E2447" s="1">
        <v>2</v>
      </c>
      <c r="F2447" s="4" t="s">
        <v>256</v>
      </c>
      <c r="G2447" s="4" t="s">
        <v>258</v>
      </c>
      <c r="H2447" s="1">
        <v>669</v>
      </c>
      <c r="I2447" s="4" t="s">
        <v>313</v>
      </c>
      <c r="J2447" s="1" t="s">
        <v>314</v>
      </c>
      <c r="K2447" s="1" t="s">
        <v>383</v>
      </c>
      <c r="L2447" s="1">
        <v>3</v>
      </c>
      <c r="M2447" s="1">
        <v>1</v>
      </c>
      <c r="N2447" s="1" t="s">
        <v>384</v>
      </c>
      <c r="O2447" s="1" t="s">
        <v>385</v>
      </c>
      <c r="P2447" s="1">
        <v>0</v>
      </c>
      <c r="Q2447" s="8">
        <v>1825313</v>
      </c>
      <c r="R2447" s="8">
        <v>122937</v>
      </c>
      <c r="S2447" s="8">
        <v>819579</v>
      </c>
      <c r="T2447" s="8" t="s">
        <v>386</v>
      </c>
      <c r="U2447" s="9">
        <f>IF(R2447&gt;0,Q2447/R2447,"")</f>
        <v>14.847547931054118</v>
      </c>
      <c r="V2447" s="10">
        <f>SUMIFS(fct_world_monthly!$J$2:$J$361,fct_world_monthly!$C$2:$C$361,C2447,fct_world_monthly!$F$2:$F$361,F2447)</f>
        <v>78722595</v>
      </c>
      <c r="W2447" s="11">
        <f>IF(V2447&gt;0,Q2447/V2447,"")</f>
        <v>2.3186646730840109E-2</v>
      </c>
      <c r="X2447" s="1" t="s">
        <v>232</v>
      </c>
      <c r="Y2447" s="1" t="s">
        <v>166</v>
      </c>
      <c r="Z2447" s="19">
        <f>IF(U2447="","",SUMIFS(Unit_Value_Review_QC!$K$10:$K$53,Unit_Value_Review_QC!$I$10:$I$53,"PARTNER|"&amp;F2447&amp;"|"&amp;I2447))</f>
        <v>13.552232139720488</v>
      </c>
      <c r="AA2447" s="20">
        <f>IFERROR(U2447/Z2447,"")</f>
        <v>1.0955795161991924</v>
      </c>
      <c r="AB2447" s="4" t="str">
        <f>IF(OR(N2447&lt;&gt;"REPORTED",U2447=""),"NOT_APPLICABLE",IF(OR(AA2447&lt;Unit_Value_Review_QC!$I$6,AA2447&gt;Unit_Value_Review_QC!$I$5),"REVIEW","WITHIN_BAND"))</f>
        <v>WITHIN_BAND</v>
      </c>
    </row>
    <row r="2448" spans="1:28">
      <c r="A2448" s="1" t="s">
        <v>2834</v>
      </c>
      <c r="B2448" s="6">
        <v>45323</v>
      </c>
      <c r="C2448" s="1">
        <v>202402</v>
      </c>
      <c r="D2448" s="1">
        <v>2024</v>
      </c>
      <c r="E2448" s="1">
        <v>2</v>
      </c>
      <c r="F2448" s="4" t="s">
        <v>256</v>
      </c>
      <c r="G2448" s="4" t="s">
        <v>258</v>
      </c>
      <c r="H2448" s="1">
        <v>676</v>
      </c>
      <c r="I2448" s="4" t="s">
        <v>316</v>
      </c>
      <c r="J2448" s="1" t="s">
        <v>317</v>
      </c>
      <c r="K2448" s="1" t="s">
        <v>383</v>
      </c>
      <c r="L2448" s="1">
        <v>3</v>
      </c>
      <c r="M2448" s="1">
        <v>1</v>
      </c>
      <c r="N2448" s="1" t="s">
        <v>384</v>
      </c>
      <c r="O2448" s="1" t="s">
        <v>385</v>
      </c>
      <c r="P2448" s="1">
        <v>0</v>
      </c>
      <c r="Q2448" s="8">
        <v>83308</v>
      </c>
      <c r="R2448" s="8">
        <v>5896</v>
      </c>
      <c r="S2448" s="8">
        <v>38212</v>
      </c>
      <c r="T2448" s="8" t="s">
        <v>386</v>
      </c>
      <c r="U2448" s="9">
        <f>IF(R2448&gt;0,Q2448/R2448,"")</f>
        <v>14.129579375848033</v>
      </c>
      <c r="V2448" s="10">
        <f>SUMIFS(fct_world_monthly!$J$2:$J$361,fct_world_monthly!$C$2:$C$361,C2448,fct_world_monthly!$F$2:$F$361,F2448)</f>
        <v>78722595</v>
      </c>
      <c r="W2448" s="11">
        <f>IF(V2448&gt;0,Q2448/V2448,"")</f>
        <v>1.0582476352564343E-3</v>
      </c>
      <c r="X2448" s="1" t="s">
        <v>232</v>
      </c>
      <c r="Y2448" s="1" t="s">
        <v>166</v>
      </c>
      <c r="Z2448" s="19">
        <f>IF(U2448="","",SUMIFS(Unit_Value_Review_QC!$K$10:$K$53,Unit_Value_Review_QC!$I$10:$I$53,"PARTNER|"&amp;F2448&amp;"|"&amp;I2448))</f>
        <v>16.294942108470444</v>
      </c>
      <c r="AA2448" s="20">
        <f>IFERROR(U2448/Z2448,"")</f>
        <v>0.86711442616928291</v>
      </c>
      <c r="AB2448" s="4" t="str">
        <f>IF(OR(N2448&lt;&gt;"REPORTED",U2448=""),"NOT_APPLICABLE",IF(OR(AA2448&lt;Unit_Value_Review_QC!$I$6,AA2448&gt;Unit_Value_Review_QC!$I$5),"REVIEW","WITHIN_BAND"))</f>
        <v>WITHIN_BAND</v>
      </c>
    </row>
    <row r="2449" spans="1:28">
      <c r="A2449" s="1" t="s">
        <v>2835</v>
      </c>
      <c r="B2449" s="6">
        <v>45323</v>
      </c>
      <c r="C2449" s="1">
        <v>202402</v>
      </c>
      <c r="D2449" s="1">
        <v>2024</v>
      </c>
      <c r="E2449" s="1">
        <v>2</v>
      </c>
      <c r="F2449" s="4" t="s">
        <v>256</v>
      </c>
      <c r="G2449" s="4" t="s">
        <v>258</v>
      </c>
      <c r="H2449" s="1">
        <v>690</v>
      </c>
      <c r="I2449" s="4" t="s">
        <v>319</v>
      </c>
      <c r="J2449" s="1" t="s">
        <v>320</v>
      </c>
      <c r="K2449" s="1" t="s">
        <v>383</v>
      </c>
      <c r="L2449" s="1">
        <v>3</v>
      </c>
      <c r="M2449" s="1">
        <v>1</v>
      </c>
      <c r="N2449" s="1" t="s">
        <v>384</v>
      </c>
      <c r="O2449" s="1" t="s">
        <v>385</v>
      </c>
      <c r="P2449" s="1">
        <v>0</v>
      </c>
      <c r="Q2449" s="8">
        <v>1603115</v>
      </c>
      <c r="R2449" s="8">
        <v>68469</v>
      </c>
      <c r="S2449" s="8">
        <v>402806</v>
      </c>
      <c r="T2449" s="8" t="s">
        <v>386</v>
      </c>
      <c r="U2449" s="9">
        <f>IF(R2449&gt;0,Q2449/R2449,"")</f>
        <v>23.413734682849174</v>
      </c>
      <c r="V2449" s="10">
        <f>SUMIFS(fct_world_monthly!$J$2:$J$361,fct_world_monthly!$C$2:$C$361,C2449,fct_world_monthly!$F$2:$F$361,F2449)</f>
        <v>78722595</v>
      </c>
      <c r="W2449" s="11">
        <f>IF(V2449&gt;0,Q2449/V2449,"")</f>
        <v>2.0364102580713962E-2</v>
      </c>
      <c r="X2449" s="1" t="s">
        <v>232</v>
      </c>
      <c r="Y2449" s="1" t="s">
        <v>166</v>
      </c>
      <c r="Z2449" s="19">
        <f>IF(U2449="","",SUMIFS(Unit_Value_Review_QC!$K$10:$K$53,Unit_Value_Review_QC!$I$10:$I$53,"PARTNER|"&amp;F2449&amp;"|"&amp;I2449))</f>
        <v>21.029827109089425</v>
      </c>
      <c r="AA2449" s="20">
        <f>IFERROR(U2449/Z2449,"")</f>
        <v>1.113358400969896</v>
      </c>
      <c r="AB2449" s="4" t="str">
        <f>IF(OR(N2449&lt;&gt;"REPORTED",U2449=""),"NOT_APPLICABLE",IF(OR(AA2449&lt;Unit_Value_Review_QC!$I$6,AA2449&gt;Unit_Value_Review_QC!$I$5),"REVIEW","WITHIN_BAND"))</f>
        <v>WITHIN_BAND</v>
      </c>
    </row>
    <row r="2450" spans="1:28">
      <c r="A2450" s="1" t="s">
        <v>2836</v>
      </c>
      <c r="B2450" s="6">
        <v>45323</v>
      </c>
      <c r="C2450" s="1">
        <v>202402</v>
      </c>
      <c r="D2450" s="1">
        <v>2024</v>
      </c>
      <c r="E2450" s="1">
        <v>2</v>
      </c>
      <c r="F2450" s="4" t="s">
        <v>256</v>
      </c>
      <c r="G2450" s="4" t="s">
        <v>258</v>
      </c>
      <c r="H2450" s="1">
        <v>696</v>
      </c>
      <c r="I2450" s="4" t="s">
        <v>322</v>
      </c>
      <c r="J2450" s="1" t="s">
        <v>323</v>
      </c>
      <c r="K2450" s="1" t="s">
        <v>383</v>
      </c>
      <c r="L2450" s="1">
        <v>3</v>
      </c>
      <c r="M2450" s="1">
        <v>1</v>
      </c>
      <c r="N2450" s="1" t="s">
        <v>384</v>
      </c>
      <c r="O2450" s="1" t="s">
        <v>385</v>
      </c>
      <c r="P2450" s="1">
        <v>0</v>
      </c>
      <c r="Q2450" s="8">
        <v>681897</v>
      </c>
      <c r="R2450" s="8">
        <v>51303</v>
      </c>
      <c r="S2450" s="8">
        <v>231020</v>
      </c>
      <c r="T2450" s="8" t="s">
        <v>386</v>
      </c>
      <c r="U2450" s="9">
        <f>IF(R2450&gt;0,Q2450/R2450,"")</f>
        <v>13.29156189696509</v>
      </c>
      <c r="V2450" s="10">
        <f>SUMIFS(fct_world_monthly!$J$2:$J$361,fct_world_monthly!$C$2:$C$361,C2450,fct_world_monthly!$F$2:$F$361,F2450)</f>
        <v>78722595</v>
      </c>
      <c r="W2450" s="11">
        <f>IF(V2450&gt;0,Q2450/V2450,"")</f>
        <v>8.6620239081295521E-3</v>
      </c>
      <c r="X2450" s="1" t="s">
        <v>232</v>
      </c>
      <c r="Y2450" s="1" t="s">
        <v>166</v>
      </c>
      <c r="Z2450" s="19">
        <f>IF(U2450="","",SUMIFS(Unit_Value_Review_QC!$K$10:$K$53,Unit_Value_Review_QC!$I$10:$I$53,"PARTNER|"&amp;F2450&amp;"|"&amp;I2450))</f>
        <v>18.09118149032647</v>
      </c>
      <c r="AA2450" s="20">
        <f>IFERROR(U2450/Z2450,"")</f>
        <v>0.73469838905061102</v>
      </c>
      <c r="AB2450" s="4" t="str">
        <f>IF(OR(N2450&lt;&gt;"REPORTED",U2450=""),"NOT_APPLICABLE",IF(OR(AA2450&lt;Unit_Value_Review_QC!$I$6,AA2450&gt;Unit_Value_Review_QC!$I$5),"REVIEW","WITHIN_BAND"))</f>
        <v>WITHIN_BAND</v>
      </c>
    </row>
    <row r="2451" spans="1:28">
      <c r="A2451" s="1" t="s">
        <v>2837</v>
      </c>
      <c r="B2451" s="6">
        <v>45323</v>
      </c>
      <c r="C2451" s="1">
        <v>202402</v>
      </c>
      <c r="D2451" s="1">
        <v>2024</v>
      </c>
      <c r="E2451" s="1">
        <v>2</v>
      </c>
      <c r="F2451" s="4" t="s">
        <v>256</v>
      </c>
      <c r="G2451" s="4" t="s">
        <v>258</v>
      </c>
      <c r="H2451" s="1">
        <v>720</v>
      </c>
      <c r="I2451" s="4" t="s">
        <v>325</v>
      </c>
      <c r="J2451" s="1" t="s">
        <v>326</v>
      </c>
      <c r="K2451" s="1" t="s">
        <v>383</v>
      </c>
      <c r="L2451" s="1">
        <v>3</v>
      </c>
      <c r="M2451" s="1">
        <v>1</v>
      </c>
      <c r="N2451" s="1" t="s">
        <v>384</v>
      </c>
      <c r="O2451" s="1" t="s">
        <v>385</v>
      </c>
      <c r="P2451" s="1">
        <v>0</v>
      </c>
      <c r="Q2451" s="8">
        <v>2969272</v>
      </c>
      <c r="R2451" s="8">
        <v>154260</v>
      </c>
      <c r="S2451" s="8">
        <v>682202</v>
      </c>
      <c r="T2451" s="8" t="s">
        <v>386</v>
      </c>
      <c r="U2451" s="9">
        <f>IF(R2451&gt;0,Q2451/R2451,"")</f>
        <v>19.248489563075328</v>
      </c>
      <c r="V2451" s="10">
        <f>SUMIFS(fct_world_monthly!$J$2:$J$361,fct_world_monthly!$C$2:$C$361,C2451,fct_world_monthly!$F$2:$F$361,F2451)</f>
        <v>78722595</v>
      </c>
      <c r="W2451" s="11">
        <f>IF(V2451&gt;0,Q2451/V2451,"")</f>
        <v>3.7718167192024095E-2</v>
      </c>
      <c r="X2451" s="1" t="s">
        <v>232</v>
      </c>
      <c r="Y2451" s="1" t="s">
        <v>166</v>
      </c>
      <c r="Z2451" s="19">
        <f>IF(U2451="","",SUMIFS(Unit_Value_Review_QC!$K$10:$K$53,Unit_Value_Review_QC!$I$10:$I$53,"PARTNER|"&amp;F2451&amp;"|"&amp;I2451))</f>
        <v>18.213915185849537</v>
      </c>
      <c r="AA2451" s="20">
        <f>IFERROR(U2451/Z2451,"")</f>
        <v>1.0568013173812052</v>
      </c>
      <c r="AB2451" s="4" t="str">
        <f>IF(OR(N2451&lt;&gt;"REPORTED",U2451=""),"NOT_APPLICABLE",IF(OR(AA2451&lt;Unit_Value_Review_QC!$I$6,AA2451&gt;Unit_Value_Review_QC!$I$5),"REVIEW","WITHIN_BAND"))</f>
        <v>WITHIN_BAND</v>
      </c>
    </row>
    <row r="2452" spans="1:28">
      <c r="A2452" s="1" t="s">
        <v>2838</v>
      </c>
      <c r="B2452" s="6">
        <v>45323</v>
      </c>
      <c r="C2452" s="1">
        <v>202402</v>
      </c>
      <c r="D2452" s="1">
        <v>2024</v>
      </c>
      <c r="E2452" s="1">
        <v>2</v>
      </c>
      <c r="F2452" s="4" t="s">
        <v>265</v>
      </c>
      <c r="G2452" s="4" t="s">
        <v>266</v>
      </c>
      <c r="H2452" s="1">
        <v>52</v>
      </c>
      <c r="I2452" s="4" t="s">
        <v>296</v>
      </c>
      <c r="J2452" s="1" t="s">
        <v>297</v>
      </c>
      <c r="K2452" s="1" t="s">
        <v>383</v>
      </c>
      <c r="L2452" s="1">
        <v>3</v>
      </c>
      <c r="M2452" s="1">
        <v>1</v>
      </c>
      <c r="N2452" s="1" t="s">
        <v>384</v>
      </c>
      <c r="O2452" s="1" t="s">
        <v>385</v>
      </c>
      <c r="P2452" s="1">
        <v>0</v>
      </c>
      <c r="Q2452" s="8">
        <v>1887265</v>
      </c>
      <c r="R2452" s="8">
        <v>92806</v>
      </c>
      <c r="S2452" s="8">
        <v>242695</v>
      </c>
      <c r="T2452" s="8" t="s">
        <v>386</v>
      </c>
      <c r="U2452" s="9">
        <f>IF(R2452&gt;0,Q2452/R2452,"")</f>
        <v>20.33559252634528</v>
      </c>
      <c r="V2452" s="10">
        <f>SUMIFS(fct_world_monthly!$J$2:$J$361,fct_world_monthly!$C$2:$C$361,C2452,fct_world_monthly!$F$2:$F$361,F2452)</f>
        <v>29995362</v>
      </c>
      <c r="W2452" s="11">
        <f>IF(V2452&gt;0,Q2452/V2452,"")</f>
        <v>6.2918560542793253E-2</v>
      </c>
      <c r="X2452" s="1" t="s">
        <v>232</v>
      </c>
      <c r="Y2452" s="1" t="s">
        <v>166</v>
      </c>
      <c r="Z2452" s="19">
        <f>IF(U2452="","",SUMIFS(Unit_Value_Review_QC!$K$10:$K$53,Unit_Value_Review_QC!$I$10:$I$53,"PARTNER|"&amp;F2452&amp;"|"&amp;I2452))</f>
        <v>19.213268245879746</v>
      </c>
      <c r="AA2452" s="20">
        <f>IFERROR(U2452/Z2452,"")</f>
        <v>1.0584140223361642</v>
      </c>
      <c r="AB2452" s="4" t="str">
        <f>IF(OR(N2452&lt;&gt;"REPORTED",U2452=""),"NOT_APPLICABLE",IF(OR(AA2452&lt;Unit_Value_Review_QC!$I$6,AA2452&gt;Unit_Value_Review_QC!$I$5),"REVIEW","WITHIN_BAND"))</f>
        <v>WITHIN_BAND</v>
      </c>
    </row>
    <row r="2453" spans="1:28">
      <c r="A2453" s="1" t="s">
        <v>2839</v>
      </c>
      <c r="B2453" s="6">
        <v>45323</v>
      </c>
      <c r="C2453" s="1">
        <v>202402</v>
      </c>
      <c r="D2453" s="1">
        <v>2024</v>
      </c>
      <c r="E2453" s="1">
        <v>2</v>
      </c>
      <c r="F2453" s="4" t="s">
        <v>265</v>
      </c>
      <c r="G2453" s="4" t="s">
        <v>266</v>
      </c>
      <c r="H2453" s="1">
        <v>204</v>
      </c>
      <c r="I2453" s="4" t="s">
        <v>301</v>
      </c>
      <c r="J2453" s="1" t="s">
        <v>302</v>
      </c>
      <c r="K2453" s="1" t="s">
        <v>383</v>
      </c>
      <c r="L2453" s="1">
        <v>3</v>
      </c>
      <c r="M2453" s="1">
        <v>1</v>
      </c>
      <c r="N2453" s="1" t="s">
        <v>384</v>
      </c>
      <c r="O2453" s="1" t="s">
        <v>385</v>
      </c>
      <c r="P2453" s="1">
        <v>0</v>
      </c>
      <c r="Q2453" s="8">
        <v>46991</v>
      </c>
      <c r="R2453" s="8">
        <v>2155</v>
      </c>
      <c r="S2453" s="8">
        <v>7792</v>
      </c>
      <c r="T2453" s="8" t="s">
        <v>386</v>
      </c>
      <c r="U2453" s="9">
        <f>IF(R2453&gt;0,Q2453/R2453,"")</f>
        <v>21.80556844547564</v>
      </c>
      <c r="V2453" s="10">
        <f>SUMIFS(fct_world_monthly!$J$2:$J$361,fct_world_monthly!$C$2:$C$361,C2453,fct_world_monthly!$F$2:$F$361,F2453)</f>
        <v>29995362</v>
      </c>
      <c r="W2453" s="11">
        <f>IF(V2453&gt;0,Q2453/V2453,"")</f>
        <v>1.5666088643971024E-3</v>
      </c>
      <c r="X2453" s="1" t="s">
        <v>232</v>
      </c>
      <c r="Y2453" s="1" t="s">
        <v>166</v>
      </c>
      <c r="Z2453" s="19">
        <f>IF(U2453="","",SUMIFS(Unit_Value_Review_QC!$K$10:$K$53,Unit_Value_Review_QC!$I$10:$I$53,"PARTNER|"&amp;F2453&amp;"|"&amp;I2453))</f>
        <v>16.024818561257973</v>
      </c>
      <c r="AA2453" s="20">
        <f>IFERROR(U2453/Z2453,"")</f>
        <v>1.360737306454961</v>
      </c>
      <c r="AB2453" s="4" t="str">
        <f>IF(OR(N2453&lt;&gt;"REPORTED",U2453=""),"NOT_APPLICABLE",IF(OR(AA2453&lt;Unit_Value_Review_QC!$I$6,AA2453&gt;Unit_Value_Review_QC!$I$5),"REVIEW","WITHIN_BAND"))</f>
        <v>WITHIN_BAND</v>
      </c>
    </row>
    <row r="2454" spans="1:28">
      <c r="A2454" s="1" t="s">
        <v>2840</v>
      </c>
      <c r="B2454" s="6">
        <v>45323</v>
      </c>
      <c r="C2454" s="1">
        <v>202402</v>
      </c>
      <c r="D2454" s="1">
        <v>2024</v>
      </c>
      <c r="E2454" s="1">
        <v>2</v>
      </c>
      <c r="F2454" s="4" t="s">
        <v>265</v>
      </c>
      <c r="G2454" s="4" t="s">
        <v>266</v>
      </c>
      <c r="H2454" s="1">
        <v>662</v>
      </c>
      <c r="I2454" s="4" t="s">
        <v>304</v>
      </c>
      <c r="J2454" s="1" t="s">
        <v>305</v>
      </c>
      <c r="K2454" s="1" t="s">
        <v>383</v>
      </c>
      <c r="L2454" s="1">
        <v>3</v>
      </c>
      <c r="M2454" s="1">
        <v>1</v>
      </c>
      <c r="N2454" s="1" t="s">
        <v>384</v>
      </c>
      <c r="O2454" s="1" t="s">
        <v>385</v>
      </c>
      <c r="P2454" s="1">
        <v>0</v>
      </c>
      <c r="Q2454" s="8">
        <v>749550</v>
      </c>
      <c r="R2454" s="8">
        <v>63274</v>
      </c>
      <c r="S2454" s="8">
        <v>135124</v>
      </c>
      <c r="T2454" s="8" t="s">
        <v>386</v>
      </c>
      <c r="U2454" s="9">
        <f>IF(R2454&gt;0,Q2454/R2454,"")</f>
        <v>11.846097923317634</v>
      </c>
      <c r="V2454" s="10">
        <f>SUMIFS(fct_world_monthly!$J$2:$J$361,fct_world_monthly!$C$2:$C$361,C2454,fct_world_monthly!$F$2:$F$361,F2454)</f>
        <v>29995362</v>
      </c>
      <c r="W2454" s="11">
        <f>IF(V2454&gt;0,Q2454/V2454,"")</f>
        <v>2.4988863278262819E-2</v>
      </c>
      <c r="X2454" s="1" t="s">
        <v>232</v>
      </c>
      <c r="Y2454" s="1" t="s">
        <v>166</v>
      </c>
      <c r="Z2454" s="19">
        <f>IF(U2454="","",SUMIFS(Unit_Value_Review_QC!$K$10:$K$53,Unit_Value_Review_QC!$I$10:$I$53,"PARTNER|"&amp;F2454&amp;"|"&amp;I2454))</f>
        <v>13.24068828999865</v>
      </c>
      <c r="AA2454" s="20">
        <f>IFERROR(U2454/Z2454,"")</f>
        <v>0.89467387675500076</v>
      </c>
      <c r="AB2454" s="4" t="str">
        <f>IF(OR(N2454&lt;&gt;"REPORTED",U2454=""),"NOT_APPLICABLE",IF(OR(AA2454&lt;Unit_Value_Review_QC!$I$6,AA2454&gt;Unit_Value_Review_QC!$I$5),"REVIEW","WITHIN_BAND"))</f>
        <v>WITHIN_BAND</v>
      </c>
    </row>
    <row r="2455" spans="1:28">
      <c r="A2455" s="1" t="s">
        <v>2841</v>
      </c>
      <c r="B2455" s="6">
        <v>45323</v>
      </c>
      <c r="C2455" s="1">
        <v>202402</v>
      </c>
      <c r="D2455" s="1">
        <v>2024</v>
      </c>
      <c r="E2455" s="1">
        <v>2</v>
      </c>
      <c r="F2455" s="4" t="s">
        <v>265</v>
      </c>
      <c r="G2455" s="4" t="s">
        <v>266</v>
      </c>
      <c r="H2455" s="1">
        <v>664</v>
      </c>
      <c r="I2455" s="4" t="s">
        <v>307</v>
      </c>
      <c r="J2455" s="1" t="s">
        <v>308</v>
      </c>
      <c r="K2455" s="1" t="s">
        <v>383</v>
      </c>
      <c r="L2455" s="1">
        <v>3</v>
      </c>
      <c r="M2455" s="1">
        <v>1</v>
      </c>
      <c r="N2455" s="1" t="s">
        <v>384</v>
      </c>
      <c r="O2455" s="1" t="s">
        <v>385</v>
      </c>
      <c r="P2455" s="1">
        <v>0</v>
      </c>
      <c r="Q2455" s="8">
        <v>240892</v>
      </c>
      <c r="R2455" s="8">
        <v>16169</v>
      </c>
      <c r="S2455" s="8">
        <v>73855</v>
      </c>
      <c r="T2455" s="8" t="s">
        <v>386</v>
      </c>
      <c r="U2455" s="9">
        <f>IF(R2455&gt;0,Q2455/R2455,"")</f>
        <v>14.898385799987631</v>
      </c>
      <c r="V2455" s="10">
        <f>SUMIFS(fct_world_monthly!$J$2:$J$361,fct_world_monthly!$C$2:$C$361,C2455,fct_world_monthly!$F$2:$F$361,F2455)</f>
        <v>29995362</v>
      </c>
      <c r="W2455" s="11">
        <f>IF(V2455&gt;0,Q2455/V2455,"")</f>
        <v>8.0309749220562835E-3</v>
      </c>
      <c r="X2455" s="1" t="s">
        <v>232</v>
      </c>
      <c r="Y2455" s="1" t="s">
        <v>166</v>
      </c>
      <c r="Z2455" s="19">
        <f>IF(U2455="","",SUMIFS(Unit_Value_Review_QC!$K$10:$K$53,Unit_Value_Review_QC!$I$10:$I$53,"PARTNER|"&amp;F2455&amp;"|"&amp;I2455))</f>
        <v>13.033767004833301</v>
      </c>
      <c r="AA2455" s="20">
        <f>IFERROR(U2455/Z2455,"")</f>
        <v>1.1430606204992675</v>
      </c>
      <c r="AB2455" s="4" t="str">
        <f>IF(OR(N2455&lt;&gt;"REPORTED",U2455=""),"NOT_APPLICABLE",IF(OR(AA2455&lt;Unit_Value_Review_QC!$I$6,AA2455&gt;Unit_Value_Review_QC!$I$5),"REVIEW","WITHIN_BAND"))</f>
        <v>WITHIN_BAND</v>
      </c>
    </row>
    <row r="2456" spans="1:28">
      <c r="A2456" s="1" t="s">
        <v>2842</v>
      </c>
      <c r="B2456" s="6">
        <v>45323</v>
      </c>
      <c r="C2456" s="1">
        <v>202402</v>
      </c>
      <c r="D2456" s="1">
        <v>2024</v>
      </c>
      <c r="E2456" s="1">
        <v>2</v>
      </c>
      <c r="F2456" s="4" t="s">
        <v>265</v>
      </c>
      <c r="G2456" s="4" t="s">
        <v>266</v>
      </c>
      <c r="H2456" s="1">
        <v>666</v>
      </c>
      <c r="I2456" s="4" t="s">
        <v>310</v>
      </c>
      <c r="J2456" s="1" t="s">
        <v>311</v>
      </c>
      <c r="K2456" s="1" t="s">
        <v>383</v>
      </c>
      <c r="L2456" s="1">
        <v>3</v>
      </c>
      <c r="M2456" s="1">
        <v>1</v>
      </c>
      <c r="N2456" s="1" t="s">
        <v>384</v>
      </c>
      <c r="O2456" s="1" t="s">
        <v>385</v>
      </c>
      <c r="P2456" s="1">
        <v>0</v>
      </c>
      <c r="Q2456" s="8">
        <v>5251638</v>
      </c>
      <c r="R2456" s="8">
        <v>462565</v>
      </c>
      <c r="S2456" s="8">
        <v>1574448</v>
      </c>
      <c r="T2456" s="8" t="s">
        <v>386</v>
      </c>
      <c r="U2456" s="9">
        <f>IF(R2456&gt;0,Q2456/R2456,"")</f>
        <v>11.353297374423054</v>
      </c>
      <c r="V2456" s="10">
        <f>SUMIFS(fct_world_monthly!$J$2:$J$361,fct_world_monthly!$C$2:$C$361,C2456,fct_world_monthly!$F$2:$F$361,F2456)</f>
        <v>29995362</v>
      </c>
      <c r="W2456" s="11">
        <f>IF(V2456&gt;0,Q2456/V2456,"")</f>
        <v>0.17508166762581495</v>
      </c>
      <c r="X2456" s="1" t="s">
        <v>232</v>
      </c>
      <c r="Y2456" s="1" t="s">
        <v>166</v>
      </c>
      <c r="Z2456" s="19">
        <f>IF(U2456="","",SUMIFS(Unit_Value_Review_QC!$K$10:$K$53,Unit_Value_Review_QC!$I$10:$I$53,"PARTNER|"&amp;F2456&amp;"|"&amp;I2456))</f>
        <v>12.503788450831344</v>
      </c>
      <c r="AA2456" s="20">
        <f>IFERROR(U2456/Z2456,"")</f>
        <v>0.9079886003404195</v>
      </c>
      <c r="AB2456" s="4" t="str">
        <f>IF(OR(N2456&lt;&gt;"REPORTED",U2456=""),"NOT_APPLICABLE",IF(OR(AA2456&lt;Unit_Value_Review_QC!$I$6,AA2456&gt;Unit_Value_Review_QC!$I$5),"REVIEW","WITHIN_BAND"))</f>
        <v>WITHIN_BAND</v>
      </c>
    </row>
    <row r="2457" spans="1:28">
      <c r="A2457" s="1" t="s">
        <v>2843</v>
      </c>
      <c r="B2457" s="6">
        <v>45323</v>
      </c>
      <c r="C2457" s="1">
        <v>202402</v>
      </c>
      <c r="D2457" s="1">
        <v>2024</v>
      </c>
      <c r="E2457" s="1">
        <v>2</v>
      </c>
      <c r="F2457" s="4" t="s">
        <v>265</v>
      </c>
      <c r="G2457" s="4" t="s">
        <v>266</v>
      </c>
      <c r="H2457" s="1">
        <v>669</v>
      </c>
      <c r="I2457" s="4" t="s">
        <v>313</v>
      </c>
      <c r="J2457" s="1" t="s">
        <v>314</v>
      </c>
      <c r="K2457" s="1" t="s">
        <v>383</v>
      </c>
      <c r="L2457" s="1">
        <v>3</v>
      </c>
      <c r="M2457" s="1">
        <v>1</v>
      </c>
      <c r="N2457" s="1" t="s">
        <v>384</v>
      </c>
      <c r="O2457" s="1" t="s">
        <v>385</v>
      </c>
      <c r="P2457" s="1">
        <v>0</v>
      </c>
      <c r="Q2457" s="8">
        <v>90445</v>
      </c>
      <c r="R2457" s="8">
        <v>4426</v>
      </c>
      <c r="S2457" s="8">
        <v>16842</v>
      </c>
      <c r="T2457" s="8" t="s">
        <v>386</v>
      </c>
      <c r="U2457" s="9">
        <f>IF(R2457&gt;0,Q2457/R2457,"")</f>
        <v>20.434929959331225</v>
      </c>
      <c r="V2457" s="10">
        <f>SUMIFS(fct_world_monthly!$J$2:$J$361,fct_world_monthly!$C$2:$C$361,C2457,fct_world_monthly!$F$2:$F$361,F2457)</f>
        <v>29995362</v>
      </c>
      <c r="W2457" s="11">
        <f>IF(V2457&gt;0,Q2457/V2457,"")</f>
        <v>3.0152994986358222E-3</v>
      </c>
      <c r="X2457" s="1" t="s">
        <v>232</v>
      </c>
      <c r="Y2457" s="1" t="s">
        <v>166</v>
      </c>
      <c r="Z2457" s="19">
        <f>IF(U2457="","",SUMIFS(Unit_Value_Review_QC!$K$10:$K$53,Unit_Value_Review_QC!$I$10:$I$53,"PARTNER|"&amp;F2457&amp;"|"&amp;I2457))</f>
        <v>16.58404384448577</v>
      </c>
      <c r="AA2457" s="20">
        <f>IFERROR(U2457/Z2457,"")</f>
        <v>1.2322042893130605</v>
      </c>
      <c r="AB2457" s="4" t="str">
        <f>IF(OR(N2457&lt;&gt;"REPORTED",U2457=""),"NOT_APPLICABLE",IF(OR(AA2457&lt;Unit_Value_Review_QC!$I$6,AA2457&gt;Unit_Value_Review_QC!$I$5),"REVIEW","WITHIN_BAND"))</f>
        <v>WITHIN_BAND</v>
      </c>
    </row>
    <row r="2458" spans="1:28">
      <c r="A2458" s="1" t="s">
        <v>2844</v>
      </c>
      <c r="B2458" s="6">
        <v>45323</v>
      </c>
      <c r="C2458" s="1">
        <v>202402</v>
      </c>
      <c r="D2458" s="1">
        <v>2024</v>
      </c>
      <c r="E2458" s="1">
        <v>2</v>
      </c>
      <c r="F2458" s="4" t="s">
        <v>265</v>
      </c>
      <c r="G2458" s="4" t="s">
        <v>266</v>
      </c>
      <c r="H2458" s="1">
        <v>676</v>
      </c>
      <c r="I2458" s="4" t="s">
        <v>316</v>
      </c>
      <c r="J2458" s="1" t="s">
        <v>317</v>
      </c>
      <c r="K2458" s="1" t="s">
        <v>383</v>
      </c>
      <c r="L2458" s="1">
        <v>3</v>
      </c>
      <c r="M2458" s="1">
        <v>1</v>
      </c>
      <c r="N2458" s="1" t="s">
        <v>384</v>
      </c>
      <c r="O2458" s="1" t="s">
        <v>385</v>
      </c>
      <c r="P2458" s="1">
        <v>0</v>
      </c>
      <c r="Q2458" s="8">
        <v>71879</v>
      </c>
      <c r="R2458" s="8">
        <v>5169</v>
      </c>
      <c r="S2458" s="8">
        <v>18977</v>
      </c>
      <c r="T2458" s="8" t="s">
        <v>386</v>
      </c>
      <c r="U2458" s="9">
        <f>IF(R2458&gt;0,Q2458/R2458,"")</f>
        <v>13.905784484426388</v>
      </c>
      <c r="V2458" s="10">
        <f>SUMIFS(fct_world_monthly!$J$2:$J$361,fct_world_monthly!$C$2:$C$361,C2458,fct_world_monthly!$F$2:$F$361,F2458)</f>
        <v>29995362</v>
      </c>
      <c r="W2458" s="11">
        <f>IF(V2458&gt;0,Q2458/V2458,"")</f>
        <v>2.3963371403885707E-3</v>
      </c>
      <c r="X2458" s="1" t="s">
        <v>232</v>
      </c>
      <c r="Y2458" s="1" t="s">
        <v>166</v>
      </c>
      <c r="Z2458" s="19">
        <f>IF(U2458="","",SUMIFS(Unit_Value_Review_QC!$K$10:$K$53,Unit_Value_Review_QC!$I$10:$I$53,"PARTNER|"&amp;F2458&amp;"|"&amp;I2458))</f>
        <v>12.705450477595873</v>
      </c>
      <c r="AA2458" s="20">
        <f>IFERROR(U2458/Z2458,"")</f>
        <v>1.0944739432062736</v>
      </c>
      <c r="AB2458" s="4" t="str">
        <f>IF(OR(N2458&lt;&gt;"REPORTED",U2458=""),"NOT_APPLICABLE",IF(OR(AA2458&lt;Unit_Value_Review_QC!$I$6,AA2458&gt;Unit_Value_Review_QC!$I$5),"REVIEW","WITHIN_BAND"))</f>
        <v>WITHIN_BAND</v>
      </c>
    </row>
    <row r="2459" spans="1:28">
      <c r="A2459" s="1" t="s">
        <v>2845</v>
      </c>
      <c r="B2459" s="6">
        <v>45323</v>
      </c>
      <c r="C2459" s="1">
        <v>202402</v>
      </c>
      <c r="D2459" s="1">
        <v>2024</v>
      </c>
      <c r="E2459" s="1">
        <v>2</v>
      </c>
      <c r="F2459" s="4" t="s">
        <v>265</v>
      </c>
      <c r="G2459" s="4" t="s">
        <v>266</v>
      </c>
      <c r="H2459" s="1">
        <v>690</v>
      </c>
      <c r="I2459" s="4" t="s">
        <v>319</v>
      </c>
      <c r="J2459" s="1" t="s">
        <v>320</v>
      </c>
      <c r="K2459" s="1" t="s">
        <v>383</v>
      </c>
      <c r="L2459" s="1">
        <v>3</v>
      </c>
      <c r="M2459" s="1">
        <v>1</v>
      </c>
      <c r="N2459" s="1" t="s">
        <v>384</v>
      </c>
      <c r="O2459" s="1" t="s">
        <v>385</v>
      </c>
      <c r="P2459" s="1">
        <v>0</v>
      </c>
      <c r="Q2459" s="8">
        <v>262897</v>
      </c>
      <c r="R2459" s="8">
        <v>9077</v>
      </c>
      <c r="S2459" s="8">
        <v>30959</v>
      </c>
      <c r="T2459" s="8" t="s">
        <v>386</v>
      </c>
      <c r="U2459" s="9">
        <f>IF(R2459&gt;0,Q2459/R2459,"")</f>
        <v>28.962983364547757</v>
      </c>
      <c r="V2459" s="10">
        <f>SUMIFS(fct_world_monthly!$J$2:$J$361,fct_world_monthly!$C$2:$C$361,C2459,fct_world_monthly!$F$2:$F$361,F2459)</f>
        <v>29995362</v>
      </c>
      <c r="W2459" s="11">
        <f>IF(V2459&gt;0,Q2459/V2459,"")</f>
        <v>8.7645883386904943E-3</v>
      </c>
      <c r="X2459" s="1" t="s">
        <v>232</v>
      </c>
      <c r="Y2459" s="1" t="s">
        <v>166</v>
      </c>
      <c r="Z2459" s="19">
        <f>IF(U2459="","",SUMIFS(Unit_Value_Review_QC!$K$10:$K$53,Unit_Value_Review_QC!$I$10:$I$53,"PARTNER|"&amp;F2459&amp;"|"&amp;I2459))</f>
        <v>23.234221767733438</v>
      </c>
      <c r="AA2459" s="20">
        <f>IFERROR(U2459/Z2459,"")</f>
        <v>1.2465656760137387</v>
      </c>
      <c r="AB2459" s="4" t="str">
        <f>IF(OR(N2459&lt;&gt;"REPORTED",U2459=""),"NOT_APPLICABLE",IF(OR(AA2459&lt;Unit_Value_Review_QC!$I$6,AA2459&gt;Unit_Value_Review_QC!$I$5),"REVIEW","WITHIN_BAND"))</f>
        <v>WITHIN_BAND</v>
      </c>
    </row>
    <row r="2460" spans="1:28">
      <c r="A2460" s="1" t="s">
        <v>2846</v>
      </c>
      <c r="B2460" s="6">
        <v>45323</v>
      </c>
      <c r="C2460" s="1">
        <v>202402</v>
      </c>
      <c r="D2460" s="1">
        <v>2024</v>
      </c>
      <c r="E2460" s="1">
        <v>2</v>
      </c>
      <c r="F2460" s="4" t="s">
        <v>265</v>
      </c>
      <c r="G2460" s="4" t="s">
        <v>266</v>
      </c>
      <c r="H2460" s="1">
        <v>696</v>
      </c>
      <c r="I2460" s="4" t="s">
        <v>322</v>
      </c>
      <c r="J2460" s="1" t="s">
        <v>323</v>
      </c>
      <c r="K2460" s="1" t="s">
        <v>383</v>
      </c>
      <c r="L2460" s="1">
        <v>3</v>
      </c>
      <c r="M2460" s="1">
        <v>1</v>
      </c>
      <c r="N2460" s="1" t="s">
        <v>384</v>
      </c>
      <c r="O2460" s="1" t="s">
        <v>385</v>
      </c>
      <c r="P2460" s="1">
        <v>0</v>
      </c>
      <c r="Q2460" s="8">
        <v>4097189</v>
      </c>
      <c r="R2460" s="8">
        <v>436810</v>
      </c>
      <c r="S2460" s="8">
        <v>1058886</v>
      </c>
      <c r="T2460" s="8" t="s">
        <v>386</v>
      </c>
      <c r="U2460" s="9">
        <f>IF(R2460&gt;0,Q2460/R2460,"")</f>
        <v>9.3797967079508258</v>
      </c>
      <c r="V2460" s="10">
        <f>SUMIFS(fct_world_monthly!$J$2:$J$361,fct_world_monthly!$C$2:$C$361,C2460,fct_world_monthly!$F$2:$F$361,F2460)</f>
        <v>29995362</v>
      </c>
      <c r="W2460" s="11">
        <f>IF(V2460&gt;0,Q2460/V2460,"")</f>
        <v>0.13659408411207039</v>
      </c>
      <c r="X2460" s="1" t="s">
        <v>232</v>
      </c>
      <c r="Y2460" s="1" t="s">
        <v>166</v>
      </c>
      <c r="Z2460" s="19">
        <f>IF(U2460="","",SUMIFS(Unit_Value_Review_QC!$K$10:$K$53,Unit_Value_Review_QC!$I$10:$I$53,"PARTNER|"&amp;F2460&amp;"|"&amp;I2460))</f>
        <v>12.339390026247985</v>
      </c>
      <c r="AA2460" s="20">
        <f>IFERROR(U2460/Z2460,"")</f>
        <v>0.76015076012658644</v>
      </c>
      <c r="AB2460" s="4" t="str">
        <f>IF(OR(N2460&lt;&gt;"REPORTED",U2460=""),"NOT_APPLICABLE",IF(OR(AA2460&lt;Unit_Value_Review_QC!$I$6,AA2460&gt;Unit_Value_Review_QC!$I$5),"REVIEW","WITHIN_BAND"))</f>
        <v>WITHIN_BAND</v>
      </c>
    </row>
    <row r="2461" spans="1:28">
      <c r="A2461" s="1" t="s">
        <v>2847</v>
      </c>
      <c r="B2461" s="6">
        <v>45323</v>
      </c>
      <c r="C2461" s="1">
        <v>202402</v>
      </c>
      <c r="D2461" s="1">
        <v>2024</v>
      </c>
      <c r="E2461" s="1">
        <v>2</v>
      </c>
      <c r="F2461" s="4" t="s">
        <v>265</v>
      </c>
      <c r="G2461" s="4" t="s">
        <v>266</v>
      </c>
      <c r="H2461" s="1">
        <v>720</v>
      </c>
      <c r="I2461" s="4" t="s">
        <v>325</v>
      </c>
      <c r="J2461" s="1" t="s">
        <v>326</v>
      </c>
      <c r="K2461" s="1" t="s">
        <v>383</v>
      </c>
      <c r="L2461" s="1">
        <v>3</v>
      </c>
      <c r="M2461" s="1">
        <v>1</v>
      </c>
      <c r="N2461" s="1" t="s">
        <v>384</v>
      </c>
      <c r="O2461" s="1" t="s">
        <v>385</v>
      </c>
      <c r="P2461" s="1">
        <v>0</v>
      </c>
      <c r="Q2461" s="8">
        <v>7441140</v>
      </c>
      <c r="R2461" s="8">
        <v>461131</v>
      </c>
      <c r="S2461" s="8">
        <v>1326509</v>
      </c>
      <c r="T2461" s="8" t="s">
        <v>386</v>
      </c>
      <c r="U2461" s="9">
        <f>IF(R2461&gt;0,Q2461/R2461,"")</f>
        <v>16.136716030802528</v>
      </c>
      <c r="V2461" s="10">
        <f>SUMIFS(fct_world_monthly!$J$2:$J$361,fct_world_monthly!$C$2:$C$361,C2461,fct_world_monthly!$F$2:$F$361,F2461)</f>
        <v>29995362</v>
      </c>
      <c r="W2461" s="11">
        <f>IF(V2461&gt;0,Q2461/V2461,"")</f>
        <v>0.24807635260411259</v>
      </c>
      <c r="X2461" s="1" t="s">
        <v>232</v>
      </c>
      <c r="Y2461" s="1" t="s">
        <v>166</v>
      </c>
      <c r="Z2461" s="19">
        <f>IF(U2461="","",SUMIFS(Unit_Value_Review_QC!$K$10:$K$53,Unit_Value_Review_QC!$I$10:$I$53,"PARTNER|"&amp;F2461&amp;"|"&amp;I2461))</f>
        <v>15.158852636173485</v>
      </c>
      <c r="AA2461" s="20">
        <f>IFERROR(U2461/Z2461,"")</f>
        <v>1.0645077446228071</v>
      </c>
      <c r="AB2461" s="4" t="str">
        <f>IF(OR(N2461&lt;&gt;"REPORTED",U2461=""),"NOT_APPLICABLE",IF(OR(AA2461&lt;Unit_Value_Review_QC!$I$6,AA2461&gt;Unit_Value_Review_QC!$I$5),"REVIEW","WITHIN_BAND"))</f>
        <v>WITHIN_BAND</v>
      </c>
    </row>
    <row r="2462" spans="1:28">
      <c r="A2462" s="1" t="s">
        <v>2848</v>
      </c>
      <c r="B2462" s="6">
        <v>45323</v>
      </c>
      <c r="C2462" s="1">
        <v>202402</v>
      </c>
      <c r="D2462" s="1">
        <v>2024</v>
      </c>
      <c r="E2462" s="1">
        <v>2</v>
      </c>
      <c r="F2462" s="4" t="s">
        <v>271</v>
      </c>
      <c r="G2462" s="4" t="s">
        <v>273</v>
      </c>
      <c r="H2462" s="1">
        <v>52</v>
      </c>
      <c r="I2462" s="4" t="s">
        <v>296</v>
      </c>
      <c r="J2462" s="1" t="s">
        <v>297</v>
      </c>
      <c r="K2462" s="1" t="s">
        <v>383</v>
      </c>
      <c r="L2462" s="1">
        <v>3</v>
      </c>
      <c r="M2462" s="1">
        <v>1</v>
      </c>
      <c r="N2462" s="1" t="s">
        <v>384</v>
      </c>
      <c r="O2462" s="1" t="s">
        <v>385</v>
      </c>
      <c r="P2462" s="1">
        <v>0</v>
      </c>
      <c r="Q2462" s="8">
        <v>1236975</v>
      </c>
      <c r="R2462" s="8">
        <v>50734</v>
      </c>
      <c r="S2462" s="8">
        <v>124480</v>
      </c>
      <c r="T2462" s="8" t="s">
        <v>386</v>
      </c>
      <c r="U2462" s="9">
        <f>IF(R2462&gt;0,Q2462/R2462,"")</f>
        <v>24.381578428667165</v>
      </c>
      <c r="V2462" s="10">
        <f>SUMIFS(fct_world_monthly!$J$2:$J$361,fct_world_monthly!$C$2:$C$361,C2462,fct_world_monthly!$F$2:$F$361,F2462)</f>
        <v>27283711</v>
      </c>
      <c r="W2462" s="11">
        <f>IF(V2462&gt;0,Q2462/V2462,"")</f>
        <v>4.5337490930027813E-2</v>
      </c>
      <c r="X2462" s="1" t="s">
        <v>232</v>
      </c>
      <c r="Y2462" s="1" t="s">
        <v>166</v>
      </c>
      <c r="Z2462" s="19">
        <f>IF(U2462="","",SUMIFS(Unit_Value_Review_QC!$K$10:$K$53,Unit_Value_Review_QC!$I$10:$I$53,"PARTNER|"&amp;F2462&amp;"|"&amp;I2462))</f>
        <v>31.867133143721738</v>
      </c>
      <c r="AA2462" s="20">
        <f>IFERROR(U2462/Z2462,"")</f>
        <v>0.76510109392977099</v>
      </c>
      <c r="AB2462" s="4" t="str">
        <f>IF(OR(N2462&lt;&gt;"REPORTED",U2462=""),"NOT_APPLICABLE",IF(OR(AA2462&lt;Unit_Value_Review_QC!$I$6,AA2462&gt;Unit_Value_Review_QC!$I$5),"REVIEW","WITHIN_BAND"))</f>
        <v>WITHIN_BAND</v>
      </c>
    </row>
    <row r="2463" spans="1:28">
      <c r="A2463" s="1" t="s">
        <v>2849</v>
      </c>
      <c r="B2463" s="6">
        <v>45323</v>
      </c>
      <c r="C2463" s="1">
        <v>202402</v>
      </c>
      <c r="D2463" s="1">
        <v>2024</v>
      </c>
      <c r="E2463" s="1">
        <v>2</v>
      </c>
      <c r="F2463" s="4" t="s">
        <v>271</v>
      </c>
      <c r="G2463" s="4" t="s">
        <v>273</v>
      </c>
      <c r="H2463" s="1">
        <v>204</v>
      </c>
      <c r="I2463" s="4" t="s">
        <v>301</v>
      </c>
      <c r="J2463" s="1" t="s">
        <v>302</v>
      </c>
      <c r="K2463" s="1" t="s">
        <v>383</v>
      </c>
      <c r="L2463" s="1">
        <v>3</v>
      </c>
      <c r="M2463" s="1">
        <v>1</v>
      </c>
      <c r="N2463" s="1" t="s">
        <v>384</v>
      </c>
      <c r="O2463" s="1" t="s">
        <v>385</v>
      </c>
      <c r="P2463" s="1">
        <v>0</v>
      </c>
      <c r="Q2463" s="8">
        <v>884094</v>
      </c>
      <c r="R2463" s="8">
        <v>34546</v>
      </c>
      <c r="S2463" s="8">
        <v>112438</v>
      </c>
      <c r="T2463" s="8" t="s">
        <v>386</v>
      </c>
      <c r="U2463" s="9">
        <f>IF(R2463&gt;0,Q2463/R2463,"")</f>
        <v>25.591790655937011</v>
      </c>
      <c r="V2463" s="10">
        <f>SUMIFS(fct_world_monthly!$J$2:$J$361,fct_world_monthly!$C$2:$C$361,C2463,fct_world_monthly!$F$2:$F$361,F2463)</f>
        <v>27283711</v>
      </c>
      <c r="W2463" s="11">
        <f>IF(V2463&gt;0,Q2463/V2463,"")</f>
        <v>3.2403729829860756E-2</v>
      </c>
      <c r="X2463" s="1" t="s">
        <v>232</v>
      </c>
      <c r="Y2463" s="1" t="s">
        <v>166</v>
      </c>
      <c r="Z2463" s="19">
        <f>IF(U2463="","",SUMIFS(Unit_Value_Review_QC!$K$10:$K$53,Unit_Value_Review_QC!$I$10:$I$53,"PARTNER|"&amp;F2463&amp;"|"&amp;I2463))</f>
        <v>19.682231685892088</v>
      </c>
      <c r="AA2463" s="20">
        <f>IFERROR(U2463/Z2463,"")</f>
        <v>1.3002484202175508</v>
      </c>
      <c r="AB2463" s="4" t="str">
        <f>IF(OR(N2463&lt;&gt;"REPORTED",U2463=""),"NOT_APPLICABLE",IF(OR(AA2463&lt;Unit_Value_Review_QC!$I$6,AA2463&gt;Unit_Value_Review_QC!$I$5),"REVIEW","WITHIN_BAND"))</f>
        <v>WITHIN_BAND</v>
      </c>
    </row>
    <row r="2464" spans="1:28">
      <c r="A2464" s="1" t="s">
        <v>2850</v>
      </c>
      <c r="B2464" s="6">
        <v>45323</v>
      </c>
      <c r="C2464" s="1">
        <v>202402</v>
      </c>
      <c r="D2464" s="1">
        <v>2024</v>
      </c>
      <c r="E2464" s="1">
        <v>2</v>
      </c>
      <c r="F2464" s="4" t="s">
        <v>271</v>
      </c>
      <c r="G2464" s="4" t="s">
        <v>273</v>
      </c>
      <c r="H2464" s="1">
        <v>662</v>
      </c>
      <c r="I2464" s="4" t="s">
        <v>304</v>
      </c>
      <c r="J2464" s="1" t="s">
        <v>305</v>
      </c>
      <c r="K2464" s="1" t="s">
        <v>383</v>
      </c>
      <c r="L2464" s="1">
        <v>3</v>
      </c>
      <c r="M2464" s="1">
        <v>1</v>
      </c>
      <c r="N2464" s="1" t="s">
        <v>384</v>
      </c>
      <c r="O2464" s="1" t="s">
        <v>385</v>
      </c>
      <c r="P2464" s="1">
        <v>0</v>
      </c>
      <c r="Q2464" s="8">
        <v>112426</v>
      </c>
      <c r="R2464" s="8">
        <v>4737</v>
      </c>
      <c r="S2464" s="8">
        <v>11168</v>
      </c>
      <c r="T2464" s="8" t="s">
        <v>386</v>
      </c>
      <c r="U2464" s="9">
        <f>IF(R2464&gt;0,Q2464/R2464,"")</f>
        <v>23.733586658222503</v>
      </c>
      <c r="V2464" s="10">
        <f>SUMIFS(fct_world_monthly!$J$2:$J$361,fct_world_monthly!$C$2:$C$361,C2464,fct_world_monthly!$F$2:$F$361,F2464)</f>
        <v>27283711</v>
      </c>
      <c r="W2464" s="11">
        <f>IF(V2464&gt;0,Q2464/V2464,"")</f>
        <v>4.120627139028118E-3</v>
      </c>
      <c r="X2464" s="1" t="s">
        <v>232</v>
      </c>
      <c r="Y2464" s="1" t="s">
        <v>166</v>
      </c>
      <c r="Z2464" s="19">
        <f>IF(U2464="","",SUMIFS(Unit_Value_Review_QC!$K$10:$K$53,Unit_Value_Review_QC!$I$10:$I$53,"PARTNER|"&amp;F2464&amp;"|"&amp;I2464))</f>
        <v>19.366411423422985</v>
      </c>
      <c r="AA2464" s="20">
        <f>IFERROR(U2464/Z2464,"")</f>
        <v>1.2255025538452402</v>
      </c>
      <c r="AB2464" s="4" t="str">
        <f>IF(OR(N2464&lt;&gt;"REPORTED",U2464=""),"NOT_APPLICABLE",IF(OR(AA2464&lt;Unit_Value_Review_QC!$I$6,AA2464&gt;Unit_Value_Review_QC!$I$5),"REVIEW","WITHIN_BAND"))</f>
        <v>WITHIN_BAND</v>
      </c>
    </row>
    <row r="2465" spans="1:28">
      <c r="A2465" s="1" t="s">
        <v>2851</v>
      </c>
      <c r="B2465" s="6">
        <v>45323</v>
      </c>
      <c r="C2465" s="1">
        <v>202402</v>
      </c>
      <c r="D2465" s="1">
        <v>2024</v>
      </c>
      <c r="E2465" s="1">
        <v>2</v>
      </c>
      <c r="F2465" s="4" t="s">
        <v>271</v>
      </c>
      <c r="G2465" s="4" t="s">
        <v>273</v>
      </c>
      <c r="H2465" s="1">
        <v>664</v>
      </c>
      <c r="I2465" s="4" t="s">
        <v>307</v>
      </c>
      <c r="J2465" s="1" t="s">
        <v>308</v>
      </c>
      <c r="K2465" s="1" t="s">
        <v>383</v>
      </c>
      <c r="L2465" s="1">
        <v>3</v>
      </c>
      <c r="M2465" s="1">
        <v>1</v>
      </c>
      <c r="N2465" s="1" t="s">
        <v>384</v>
      </c>
      <c r="O2465" s="1" t="s">
        <v>385</v>
      </c>
      <c r="P2465" s="1">
        <v>0</v>
      </c>
      <c r="Q2465" s="8">
        <v>3522930</v>
      </c>
      <c r="R2465" s="8">
        <v>141721</v>
      </c>
      <c r="S2465" s="8">
        <v>429703</v>
      </c>
      <c r="T2465" s="8" t="s">
        <v>386</v>
      </c>
      <c r="U2465" s="9">
        <f>IF(R2465&gt;0,Q2465/R2465,"")</f>
        <v>24.858207322838535</v>
      </c>
      <c r="V2465" s="10">
        <f>SUMIFS(fct_world_monthly!$J$2:$J$361,fct_world_monthly!$C$2:$C$361,C2465,fct_world_monthly!$F$2:$F$361,F2465)</f>
        <v>27283711</v>
      </c>
      <c r="W2465" s="11">
        <f>IF(V2465&gt;0,Q2465/V2465,"")</f>
        <v>0.12912209779674033</v>
      </c>
      <c r="X2465" s="1" t="s">
        <v>232</v>
      </c>
      <c r="Y2465" s="1" t="s">
        <v>166</v>
      </c>
      <c r="Z2465" s="19">
        <f>IF(U2465="","",SUMIFS(Unit_Value_Review_QC!$K$10:$K$53,Unit_Value_Review_QC!$I$10:$I$53,"PARTNER|"&amp;F2465&amp;"|"&amp;I2465))</f>
        <v>29.827360886039607</v>
      </c>
      <c r="AA2465" s="20">
        <f>IFERROR(U2465/Z2465,"")</f>
        <v>0.83340284170005685</v>
      </c>
      <c r="AB2465" s="4" t="str">
        <f>IF(OR(N2465&lt;&gt;"REPORTED",U2465=""),"NOT_APPLICABLE",IF(OR(AA2465&lt;Unit_Value_Review_QC!$I$6,AA2465&gt;Unit_Value_Review_QC!$I$5),"REVIEW","WITHIN_BAND"))</f>
        <v>WITHIN_BAND</v>
      </c>
    </row>
    <row r="2466" spans="1:28">
      <c r="A2466" s="1" t="s">
        <v>2852</v>
      </c>
      <c r="B2466" s="6">
        <v>45323</v>
      </c>
      <c r="C2466" s="1">
        <v>202402</v>
      </c>
      <c r="D2466" s="1">
        <v>2024</v>
      </c>
      <c r="E2466" s="1">
        <v>2</v>
      </c>
      <c r="F2466" s="4" t="s">
        <v>271</v>
      </c>
      <c r="G2466" s="4" t="s">
        <v>273</v>
      </c>
      <c r="H2466" s="1">
        <v>666</v>
      </c>
      <c r="I2466" s="4" t="s">
        <v>310</v>
      </c>
      <c r="J2466" s="1" t="s">
        <v>311</v>
      </c>
      <c r="K2466" s="1" t="s">
        <v>383</v>
      </c>
      <c r="L2466" s="1">
        <v>3</v>
      </c>
      <c r="M2466" s="1">
        <v>1</v>
      </c>
      <c r="N2466" s="1" t="s">
        <v>384</v>
      </c>
      <c r="O2466" s="1" t="s">
        <v>385</v>
      </c>
      <c r="P2466" s="1">
        <v>0</v>
      </c>
      <c r="Q2466" s="8">
        <v>490022</v>
      </c>
      <c r="R2466" s="8">
        <v>39782</v>
      </c>
      <c r="S2466" s="8">
        <v>117132</v>
      </c>
      <c r="T2466" s="8" t="s">
        <v>386</v>
      </c>
      <c r="U2466" s="9">
        <f>IF(R2466&gt;0,Q2466/R2466,"")</f>
        <v>12.317681363430697</v>
      </c>
      <c r="V2466" s="10">
        <f>SUMIFS(fct_world_monthly!$J$2:$J$361,fct_world_monthly!$C$2:$C$361,C2466,fct_world_monthly!$F$2:$F$361,F2466)</f>
        <v>27283711</v>
      </c>
      <c r="W2466" s="11">
        <f>IF(V2466&gt;0,Q2466/V2466,"")</f>
        <v>1.7960240086108522E-2</v>
      </c>
      <c r="X2466" s="1" t="s">
        <v>232</v>
      </c>
      <c r="Y2466" s="1" t="s">
        <v>166</v>
      </c>
      <c r="Z2466" s="19">
        <f>IF(U2466="","",SUMIFS(Unit_Value_Review_QC!$K$10:$K$53,Unit_Value_Review_QC!$I$10:$I$53,"PARTNER|"&amp;F2466&amp;"|"&amp;I2466))</f>
        <v>14.86106925541052</v>
      </c>
      <c r="AA2466" s="20">
        <f>IFERROR(U2466/Z2466,"")</f>
        <v>0.82885565982717946</v>
      </c>
      <c r="AB2466" s="4" t="str">
        <f>IF(OR(N2466&lt;&gt;"REPORTED",U2466=""),"NOT_APPLICABLE",IF(OR(AA2466&lt;Unit_Value_Review_QC!$I$6,AA2466&gt;Unit_Value_Review_QC!$I$5),"REVIEW","WITHIN_BAND"))</f>
        <v>WITHIN_BAND</v>
      </c>
    </row>
    <row r="2467" spans="1:28">
      <c r="A2467" s="1" t="s">
        <v>2853</v>
      </c>
      <c r="B2467" s="6">
        <v>45323</v>
      </c>
      <c r="C2467" s="1">
        <v>202402</v>
      </c>
      <c r="D2467" s="1">
        <v>2024</v>
      </c>
      <c r="E2467" s="1">
        <v>2</v>
      </c>
      <c r="F2467" s="4" t="s">
        <v>271</v>
      </c>
      <c r="G2467" s="4" t="s">
        <v>273</v>
      </c>
      <c r="H2467" s="1">
        <v>669</v>
      </c>
      <c r="I2467" s="4" t="s">
        <v>313</v>
      </c>
      <c r="J2467" s="1" t="s">
        <v>314</v>
      </c>
      <c r="K2467" s="1" t="s">
        <v>383</v>
      </c>
      <c r="L2467" s="1">
        <v>3</v>
      </c>
      <c r="M2467" s="1">
        <v>1</v>
      </c>
      <c r="N2467" s="1" t="s">
        <v>384</v>
      </c>
      <c r="O2467" s="1" t="s">
        <v>385</v>
      </c>
      <c r="P2467" s="1">
        <v>0</v>
      </c>
      <c r="Q2467" s="8">
        <v>544740</v>
      </c>
      <c r="R2467" s="8">
        <v>32583</v>
      </c>
      <c r="S2467" s="8">
        <v>130228</v>
      </c>
      <c r="T2467" s="8" t="s">
        <v>386</v>
      </c>
      <c r="U2467" s="9">
        <f>IF(R2467&gt;0,Q2467/R2467,"")</f>
        <v>16.718534204953503</v>
      </c>
      <c r="V2467" s="10">
        <f>SUMIFS(fct_world_monthly!$J$2:$J$361,fct_world_monthly!$C$2:$C$361,C2467,fct_world_monthly!$F$2:$F$361,F2467)</f>
        <v>27283711</v>
      </c>
      <c r="W2467" s="11">
        <f>IF(V2467&gt;0,Q2467/V2467,"")</f>
        <v>1.9965759056750014E-2</v>
      </c>
      <c r="X2467" s="1" t="s">
        <v>232</v>
      </c>
      <c r="Y2467" s="1" t="s">
        <v>166</v>
      </c>
      <c r="Z2467" s="19">
        <f>IF(U2467="","",SUMIFS(Unit_Value_Review_QC!$K$10:$K$53,Unit_Value_Review_QC!$I$10:$I$53,"PARTNER|"&amp;F2467&amp;"|"&amp;I2467))</f>
        <v>17.070169468034248</v>
      </c>
      <c r="AA2467" s="20">
        <f>IFERROR(U2467/Z2467,"")</f>
        <v>0.97940059917160049</v>
      </c>
      <c r="AB2467" s="4" t="str">
        <f>IF(OR(N2467&lt;&gt;"REPORTED",U2467=""),"NOT_APPLICABLE",IF(OR(AA2467&lt;Unit_Value_Review_QC!$I$6,AA2467&gt;Unit_Value_Review_QC!$I$5),"REVIEW","WITHIN_BAND"))</f>
        <v>WITHIN_BAND</v>
      </c>
    </row>
    <row r="2468" spans="1:28">
      <c r="A2468" s="1" t="s">
        <v>2854</v>
      </c>
      <c r="B2468" s="6">
        <v>45323</v>
      </c>
      <c r="C2468" s="1">
        <v>202402</v>
      </c>
      <c r="D2468" s="1">
        <v>2024</v>
      </c>
      <c r="E2468" s="1">
        <v>2</v>
      </c>
      <c r="F2468" s="4" t="s">
        <v>271</v>
      </c>
      <c r="G2468" s="4" t="s">
        <v>273</v>
      </c>
      <c r="H2468" s="1">
        <v>676</v>
      </c>
      <c r="I2468" s="4" t="s">
        <v>316</v>
      </c>
      <c r="J2468" s="1" t="s">
        <v>317</v>
      </c>
      <c r="K2468" s="1" t="s">
        <v>383</v>
      </c>
      <c r="L2468" s="1">
        <v>3</v>
      </c>
      <c r="M2468" s="1">
        <v>1</v>
      </c>
      <c r="N2468" s="1" t="s">
        <v>384</v>
      </c>
      <c r="O2468" s="1" t="s">
        <v>385</v>
      </c>
      <c r="P2468" s="1">
        <v>0</v>
      </c>
      <c r="Q2468" s="8">
        <v>427785</v>
      </c>
      <c r="R2468" s="8">
        <v>6959</v>
      </c>
      <c r="S2468" s="8">
        <v>10966</v>
      </c>
      <c r="T2468" s="8" t="s">
        <v>386</v>
      </c>
      <c r="U2468" s="9">
        <f>IF(R2468&gt;0,Q2468/R2468,"")</f>
        <v>61.47219428078747</v>
      </c>
      <c r="V2468" s="10">
        <f>SUMIFS(fct_world_monthly!$J$2:$J$361,fct_world_monthly!$C$2:$C$361,C2468,fct_world_monthly!$F$2:$F$361,F2468)</f>
        <v>27283711</v>
      </c>
      <c r="W2468" s="11">
        <f>IF(V2468&gt;0,Q2468/V2468,"")</f>
        <v>1.5679135437257782E-2</v>
      </c>
      <c r="X2468" s="1" t="s">
        <v>232</v>
      </c>
      <c r="Y2468" s="1" t="s">
        <v>166</v>
      </c>
      <c r="Z2468" s="19">
        <f>IF(U2468="","",SUMIFS(Unit_Value_Review_QC!$K$10:$K$53,Unit_Value_Review_QC!$I$10:$I$53,"PARTNER|"&amp;F2468&amp;"|"&amp;I2468))</f>
        <v>29.259592038236608</v>
      </c>
      <c r="AA2468" s="20">
        <f>IFERROR(U2468/Z2468,"")</f>
        <v>2.1009245173499083</v>
      </c>
      <c r="AB2468" s="4" t="str">
        <f>IF(OR(N2468&lt;&gt;"REPORTED",U2468=""),"NOT_APPLICABLE",IF(OR(AA2468&lt;Unit_Value_Review_QC!$I$6,AA2468&gt;Unit_Value_Review_QC!$I$5),"REVIEW","WITHIN_BAND"))</f>
        <v>WITHIN_BAND</v>
      </c>
    </row>
    <row r="2469" spans="1:28">
      <c r="A2469" s="1" t="s">
        <v>2855</v>
      </c>
      <c r="B2469" s="6">
        <v>45323</v>
      </c>
      <c r="C2469" s="1">
        <v>202402</v>
      </c>
      <c r="D2469" s="1">
        <v>2024</v>
      </c>
      <c r="E2469" s="1">
        <v>2</v>
      </c>
      <c r="F2469" s="4" t="s">
        <v>271</v>
      </c>
      <c r="G2469" s="4" t="s">
        <v>273</v>
      </c>
      <c r="H2469" s="1">
        <v>690</v>
      </c>
      <c r="I2469" s="4" t="s">
        <v>319</v>
      </c>
      <c r="J2469" s="1" t="s">
        <v>320</v>
      </c>
      <c r="K2469" s="1" t="s">
        <v>383</v>
      </c>
      <c r="L2469" s="1">
        <v>3</v>
      </c>
      <c r="M2469" s="1">
        <v>1</v>
      </c>
      <c r="N2469" s="1" t="s">
        <v>384</v>
      </c>
      <c r="O2469" s="1" t="s">
        <v>385</v>
      </c>
      <c r="P2469" s="1">
        <v>0</v>
      </c>
      <c r="Q2469" s="8">
        <v>606541</v>
      </c>
      <c r="R2469" s="8">
        <v>21113</v>
      </c>
      <c r="S2469" s="8">
        <v>81928</v>
      </c>
      <c r="T2469" s="8" t="s">
        <v>386</v>
      </c>
      <c r="U2469" s="9">
        <f>IF(R2469&gt;0,Q2469/R2469,"")</f>
        <v>28.728319045138068</v>
      </c>
      <c r="V2469" s="10">
        <f>SUMIFS(fct_world_monthly!$J$2:$J$361,fct_world_monthly!$C$2:$C$361,C2469,fct_world_monthly!$F$2:$F$361,F2469)</f>
        <v>27283711</v>
      </c>
      <c r="W2469" s="11">
        <f>IF(V2469&gt;0,Q2469/V2469,"")</f>
        <v>2.2230883474758985E-2</v>
      </c>
      <c r="X2469" s="1" t="s">
        <v>232</v>
      </c>
      <c r="Y2469" s="1" t="s">
        <v>166</v>
      </c>
      <c r="Z2469" s="19">
        <f>IF(U2469="","",SUMIFS(Unit_Value_Review_QC!$K$10:$K$53,Unit_Value_Review_QC!$I$10:$I$53,"PARTNER|"&amp;F2469&amp;"|"&amp;I2469))</f>
        <v>24.149636282520802</v>
      </c>
      <c r="AA2469" s="20">
        <f>IFERROR(U2469/Z2469,"")</f>
        <v>1.1895963446013162</v>
      </c>
      <c r="AB2469" s="4" t="str">
        <f>IF(OR(N2469&lt;&gt;"REPORTED",U2469=""),"NOT_APPLICABLE",IF(OR(AA2469&lt;Unit_Value_Review_QC!$I$6,AA2469&gt;Unit_Value_Review_QC!$I$5),"REVIEW","WITHIN_BAND"))</f>
        <v>WITHIN_BAND</v>
      </c>
    </row>
    <row r="2470" spans="1:28">
      <c r="A2470" s="1" t="s">
        <v>2856</v>
      </c>
      <c r="B2470" s="6">
        <v>45323</v>
      </c>
      <c r="C2470" s="1">
        <v>202402</v>
      </c>
      <c r="D2470" s="1">
        <v>2024</v>
      </c>
      <c r="E2470" s="1">
        <v>2</v>
      </c>
      <c r="F2470" s="4" t="s">
        <v>271</v>
      </c>
      <c r="G2470" s="4" t="s">
        <v>273</v>
      </c>
      <c r="H2470" s="1">
        <v>696</v>
      </c>
      <c r="I2470" s="4" t="s">
        <v>322</v>
      </c>
      <c r="J2470" s="1" t="s">
        <v>323</v>
      </c>
      <c r="K2470" s="1" t="s">
        <v>383</v>
      </c>
      <c r="L2470" s="1">
        <v>3</v>
      </c>
      <c r="M2470" s="1">
        <v>1</v>
      </c>
      <c r="N2470" s="1" t="s">
        <v>384</v>
      </c>
      <c r="O2470" s="1" t="s">
        <v>385</v>
      </c>
      <c r="P2470" s="1">
        <v>0</v>
      </c>
      <c r="Q2470" s="8">
        <v>156193</v>
      </c>
      <c r="R2470" s="8">
        <v>7046</v>
      </c>
      <c r="S2470" s="8">
        <v>21993</v>
      </c>
      <c r="T2470" s="8" t="s">
        <v>386</v>
      </c>
      <c r="U2470" s="9">
        <f>IF(R2470&gt;0,Q2470/R2470,"")</f>
        <v>22.167612829974452</v>
      </c>
      <c r="V2470" s="10">
        <f>SUMIFS(fct_world_monthly!$J$2:$J$361,fct_world_monthly!$C$2:$C$361,C2470,fct_world_monthly!$F$2:$F$361,F2470)</f>
        <v>27283711</v>
      </c>
      <c r="W2470" s="11">
        <f>IF(V2470&gt;0,Q2470/V2470,"")</f>
        <v>5.7247710914398705E-3</v>
      </c>
      <c r="X2470" s="1" t="s">
        <v>232</v>
      </c>
      <c r="Y2470" s="1" t="s">
        <v>166</v>
      </c>
      <c r="Z2470" s="19">
        <f>IF(U2470="","",SUMIFS(Unit_Value_Review_QC!$K$10:$K$53,Unit_Value_Review_QC!$I$10:$I$53,"PARTNER|"&amp;F2470&amp;"|"&amp;I2470))</f>
        <v>19.130986055641273</v>
      </c>
      <c r="AA2470" s="20">
        <f>IFERROR(U2470/Z2470,"")</f>
        <v>1.158728189205791</v>
      </c>
      <c r="AB2470" s="4" t="str">
        <f>IF(OR(N2470&lt;&gt;"REPORTED",U2470=""),"NOT_APPLICABLE",IF(OR(AA2470&lt;Unit_Value_Review_QC!$I$6,AA2470&gt;Unit_Value_Review_QC!$I$5),"REVIEW","WITHIN_BAND"))</f>
        <v>WITHIN_BAND</v>
      </c>
    </row>
    <row r="2471" spans="1:28">
      <c r="A2471" s="1" t="s">
        <v>2857</v>
      </c>
      <c r="B2471" s="6">
        <v>45323</v>
      </c>
      <c r="C2471" s="1">
        <v>202402</v>
      </c>
      <c r="D2471" s="1">
        <v>2024</v>
      </c>
      <c r="E2471" s="1">
        <v>2</v>
      </c>
      <c r="F2471" s="4" t="s">
        <v>271</v>
      </c>
      <c r="G2471" s="4" t="s">
        <v>273</v>
      </c>
      <c r="H2471" s="1">
        <v>720</v>
      </c>
      <c r="I2471" s="4" t="s">
        <v>325</v>
      </c>
      <c r="J2471" s="1" t="s">
        <v>326</v>
      </c>
      <c r="K2471" s="1" t="s">
        <v>383</v>
      </c>
      <c r="L2471" s="1">
        <v>3</v>
      </c>
      <c r="M2471" s="1">
        <v>1</v>
      </c>
      <c r="N2471" s="1" t="s">
        <v>384</v>
      </c>
      <c r="O2471" s="1" t="s">
        <v>385</v>
      </c>
      <c r="P2471" s="1">
        <v>0</v>
      </c>
      <c r="Q2471" s="8">
        <v>7426947</v>
      </c>
      <c r="R2471" s="8">
        <v>259834</v>
      </c>
      <c r="S2471" s="8">
        <v>645362</v>
      </c>
      <c r="T2471" s="8" t="s">
        <v>386</v>
      </c>
      <c r="U2471" s="9">
        <f>IF(R2471&gt;0,Q2471/R2471,"")</f>
        <v>28.583430190044414</v>
      </c>
      <c r="V2471" s="10">
        <f>SUMIFS(fct_world_monthly!$J$2:$J$361,fct_world_monthly!$C$2:$C$361,C2471,fct_world_monthly!$F$2:$F$361,F2471)</f>
        <v>27283711</v>
      </c>
      <c r="W2471" s="11">
        <f>IF(V2471&gt;0,Q2471/V2471,"")</f>
        <v>0.27221176034301198</v>
      </c>
      <c r="X2471" s="1" t="s">
        <v>232</v>
      </c>
      <c r="Y2471" s="1" t="s">
        <v>166</v>
      </c>
      <c r="Z2471" s="19">
        <f>IF(U2471="","",SUMIFS(Unit_Value_Review_QC!$K$10:$K$53,Unit_Value_Review_QC!$I$10:$I$53,"PARTNER|"&amp;F2471&amp;"|"&amp;I2471))</f>
        <v>27.635683246354834</v>
      </c>
      <c r="AA2471" s="20">
        <f>IFERROR(U2471/Z2471,"")</f>
        <v>1.0342943192408529</v>
      </c>
      <c r="AB2471" s="4" t="str">
        <f>IF(OR(N2471&lt;&gt;"REPORTED",U2471=""),"NOT_APPLICABLE",IF(OR(AA2471&lt;Unit_Value_Review_QC!$I$6,AA2471&gt;Unit_Value_Review_QC!$I$5),"REVIEW","WITHIN_BAND"))</f>
        <v>WITHIN_BAND</v>
      </c>
    </row>
    <row r="2472" spans="1:28">
      <c r="A2472" s="1" t="s">
        <v>2858</v>
      </c>
      <c r="B2472" s="6">
        <v>45323</v>
      </c>
      <c r="C2472" s="1">
        <v>202402</v>
      </c>
      <c r="D2472" s="1">
        <v>2024</v>
      </c>
      <c r="E2472" s="1">
        <v>2</v>
      </c>
      <c r="F2472" s="4" t="s">
        <v>278</v>
      </c>
      <c r="G2472" s="4" t="s">
        <v>279</v>
      </c>
      <c r="H2472" s="1">
        <v>52</v>
      </c>
      <c r="I2472" s="4" t="s">
        <v>296</v>
      </c>
      <c r="J2472" s="1" t="s">
        <v>297</v>
      </c>
      <c r="K2472" s="1" t="s">
        <v>383</v>
      </c>
      <c r="L2472" s="1">
        <v>3</v>
      </c>
      <c r="M2472" s="1">
        <v>1</v>
      </c>
      <c r="N2472" s="1" t="s">
        <v>384</v>
      </c>
      <c r="O2472" s="1" t="s">
        <v>385</v>
      </c>
      <c r="P2472" s="1">
        <v>0</v>
      </c>
      <c r="Q2472" s="8">
        <v>1218811</v>
      </c>
      <c r="R2472" s="8">
        <v>32672</v>
      </c>
      <c r="S2472" s="8">
        <v>103002</v>
      </c>
      <c r="T2472" s="8" t="s">
        <v>386</v>
      </c>
      <c r="U2472" s="9">
        <f>IF(R2472&gt;0,Q2472/R2472,"")</f>
        <v>37.304450293829582</v>
      </c>
      <c r="V2472" s="10">
        <f>SUMIFS(fct_world_monthly!$J$2:$J$361,fct_world_monthly!$C$2:$C$361,C2472,fct_world_monthly!$F$2:$F$361,F2472)</f>
        <v>18379356</v>
      </c>
      <c r="W2472" s="11">
        <f>IF(V2472&gt;0,Q2472/V2472,"")</f>
        <v>6.6314129831317264E-2</v>
      </c>
      <c r="X2472" s="1" t="s">
        <v>232</v>
      </c>
      <c r="Y2472" s="1" t="s">
        <v>166</v>
      </c>
      <c r="Z2472" s="19">
        <f>IF(U2472="","",SUMIFS(Unit_Value_Review_QC!$K$10:$K$53,Unit_Value_Review_QC!$I$10:$I$53,"PARTNER|"&amp;F2472&amp;"|"&amp;I2472))</f>
        <v>35.036766549381447</v>
      </c>
      <c r="AA2472" s="20">
        <f>IFERROR(U2472/Z2472,"")</f>
        <v>1.0647229744003923</v>
      </c>
      <c r="AB2472" s="4" t="str">
        <f>IF(OR(N2472&lt;&gt;"REPORTED",U2472=""),"NOT_APPLICABLE",IF(OR(AA2472&lt;Unit_Value_Review_QC!$I$6,AA2472&gt;Unit_Value_Review_QC!$I$5),"REVIEW","WITHIN_BAND"))</f>
        <v>WITHIN_BAND</v>
      </c>
    </row>
    <row r="2473" spans="1:28">
      <c r="A2473" s="1" t="s">
        <v>2859</v>
      </c>
      <c r="B2473" s="6">
        <v>45323</v>
      </c>
      <c r="C2473" s="1">
        <v>202402</v>
      </c>
      <c r="D2473" s="1">
        <v>2024</v>
      </c>
      <c r="E2473" s="1">
        <v>2</v>
      </c>
      <c r="F2473" s="4" t="s">
        <v>278</v>
      </c>
      <c r="G2473" s="4" t="s">
        <v>279</v>
      </c>
      <c r="H2473" s="1">
        <v>204</v>
      </c>
      <c r="I2473" s="4" t="s">
        <v>301</v>
      </c>
      <c r="J2473" s="1" t="s">
        <v>302</v>
      </c>
      <c r="K2473" s="1" t="s">
        <v>383</v>
      </c>
      <c r="L2473" s="1">
        <v>3</v>
      </c>
      <c r="M2473" s="1">
        <v>1</v>
      </c>
      <c r="N2473" s="1" t="s">
        <v>384</v>
      </c>
      <c r="O2473" s="1" t="s">
        <v>385</v>
      </c>
      <c r="P2473" s="1">
        <v>0</v>
      </c>
      <c r="Q2473" s="8">
        <v>91940</v>
      </c>
      <c r="R2473" s="8">
        <v>1996</v>
      </c>
      <c r="S2473" s="8">
        <v>6628</v>
      </c>
      <c r="T2473" s="8" t="s">
        <v>386</v>
      </c>
      <c r="U2473" s="9">
        <f>IF(R2473&gt;0,Q2473/R2473,"")</f>
        <v>46.062124248496993</v>
      </c>
      <c r="V2473" s="10">
        <f>SUMIFS(fct_world_monthly!$J$2:$J$361,fct_world_monthly!$C$2:$C$361,C2473,fct_world_monthly!$F$2:$F$361,F2473)</f>
        <v>18379356</v>
      </c>
      <c r="W2473" s="11">
        <f>IF(V2473&gt;0,Q2473/V2473,"")</f>
        <v>5.0023515513818876E-3</v>
      </c>
      <c r="X2473" s="1" t="s">
        <v>232</v>
      </c>
      <c r="Y2473" s="1" t="s">
        <v>166</v>
      </c>
      <c r="Z2473" s="19">
        <f>IF(U2473="","",SUMIFS(Unit_Value_Review_QC!$K$10:$K$53,Unit_Value_Review_QC!$I$10:$I$53,"PARTNER|"&amp;F2473&amp;"|"&amp;I2473))</f>
        <v>33.195880622110131</v>
      </c>
      <c r="AA2473" s="20">
        <f>IFERROR(U2473/Z2473,"")</f>
        <v>1.3875855493291929</v>
      </c>
      <c r="AB2473" s="4" t="str">
        <f>IF(OR(N2473&lt;&gt;"REPORTED",U2473=""),"NOT_APPLICABLE",IF(OR(AA2473&lt;Unit_Value_Review_QC!$I$6,AA2473&gt;Unit_Value_Review_QC!$I$5),"REVIEW","WITHIN_BAND"))</f>
        <v>WITHIN_BAND</v>
      </c>
    </row>
    <row r="2474" spans="1:28">
      <c r="A2474" s="1" t="s">
        <v>2860</v>
      </c>
      <c r="B2474" s="6">
        <v>45323</v>
      </c>
      <c r="C2474" s="1">
        <v>202402</v>
      </c>
      <c r="D2474" s="1">
        <v>2024</v>
      </c>
      <c r="E2474" s="1">
        <v>2</v>
      </c>
      <c r="F2474" s="4" t="s">
        <v>278</v>
      </c>
      <c r="G2474" s="4" t="s">
        <v>279</v>
      </c>
      <c r="H2474" s="1">
        <v>662</v>
      </c>
      <c r="I2474" s="4" t="s">
        <v>304</v>
      </c>
      <c r="J2474" s="1" t="s">
        <v>305</v>
      </c>
      <c r="K2474" s="1" t="s">
        <v>383</v>
      </c>
      <c r="L2474" s="1">
        <v>3</v>
      </c>
      <c r="M2474" s="1">
        <v>1</v>
      </c>
      <c r="N2474" s="1" t="s">
        <v>384</v>
      </c>
      <c r="O2474" s="1" t="s">
        <v>385</v>
      </c>
      <c r="P2474" s="1">
        <v>0</v>
      </c>
      <c r="Q2474" s="8">
        <v>30271</v>
      </c>
      <c r="R2474" s="8">
        <v>1488</v>
      </c>
      <c r="S2474" s="8">
        <v>6070</v>
      </c>
      <c r="T2474" s="8" t="s">
        <v>386</v>
      </c>
      <c r="U2474" s="9">
        <f>IF(R2474&gt;0,Q2474/R2474,"")</f>
        <v>20.343413978494624</v>
      </c>
      <c r="V2474" s="10">
        <f>SUMIFS(fct_world_monthly!$J$2:$J$361,fct_world_monthly!$C$2:$C$361,C2474,fct_world_monthly!$F$2:$F$361,F2474)</f>
        <v>18379356</v>
      </c>
      <c r="W2474" s="11">
        <f>IF(V2474&gt;0,Q2474/V2474,"")</f>
        <v>1.6470109181192204E-3</v>
      </c>
      <c r="X2474" s="1" t="s">
        <v>232</v>
      </c>
      <c r="Y2474" s="1" t="s">
        <v>166</v>
      </c>
      <c r="Z2474" s="19">
        <f>IF(U2474="","",SUMIFS(Unit_Value_Review_QC!$K$10:$K$53,Unit_Value_Review_QC!$I$10:$I$53,"PARTNER|"&amp;F2474&amp;"|"&amp;I2474))</f>
        <v>11.552282298889692</v>
      </c>
      <c r="AA2474" s="20">
        <f>IFERROR(U2474/Z2474,"")</f>
        <v>1.7609865697663796</v>
      </c>
      <c r="AB2474" s="4" t="str">
        <f>IF(OR(N2474&lt;&gt;"REPORTED",U2474=""),"NOT_APPLICABLE",IF(OR(AA2474&lt;Unit_Value_Review_QC!$I$6,AA2474&gt;Unit_Value_Review_QC!$I$5),"REVIEW","WITHIN_BAND"))</f>
        <v>WITHIN_BAND</v>
      </c>
    </row>
    <row r="2475" spans="1:28">
      <c r="A2475" s="1" t="s">
        <v>2861</v>
      </c>
      <c r="B2475" s="6">
        <v>45323</v>
      </c>
      <c r="C2475" s="1">
        <v>202402</v>
      </c>
      <c r="D2475" s="1">
        <v>2024</v>
      </c>
      <c r="E2475" s="1">
        <v>2</v>
      </c>
      <c r="F2475" s="4" t="s">
        <v>278</v>
      </c>
      <c r="G2475" s="4" t="s">
        <v>279</v>
      </c>
      <c r="H2475" s="1">
        <v>664</v>
      </c>
      <c r="I2475" s="4" t="s">
        <v>307</v>
      </c>
      <c r="J2475" s="1" t="s">
        <v>308</v>
      </c>
      <c r="K2475" s="1" t="s">
        <v>383</v>
      </c>
      <c r="L2475" s="1">
        <v>3</v>
      </c>
      <c r="M2475" s="1">
        <v>1</v>
      </c>
      <c r="N2475" s="1" t="s">
        <v>384</v>
      </c>
      <c r="O2475" s="1" t="s">
        <v>385</v>
      </c>
      <c r="P2475" s="1">
        <v>0</v>
      </c>
      <c r="Q2475" s="8">
        <v>2396931</v>
      </c>
      <c r="R2475" s="8">
        <v>105821</v>
      </c>
      <c r="S2475" s="8">
        <v>392900</v>
      </c>
      <c r="T2475" s="8" t="s">
        <v>386</v>
      </c>
      <c r="U2475" s="9">
        <f>IF(R2475&gt;0,Q2475/R2475,"")</f>
        <v>22.650806550684646</v>
      </c>
      <c r="V2475" s="10">
        <f>SUMIFS(fct_world_monthly!$J$2:$J$361,fct_world_monthly!$C$2:$C$361,C2475,fct_world_monthly!$F$2:$F$361,F2475)</f>
        <v>18379356</v>
      </c>
      <c r="W2475" s="11">
        <f>IF(V2475&gt;0,Q2475/V2475,"")</f>
        <v>0.13041430831417597</v>
      </c>
      <c r="X2475" s="1" t="s">
        <v>232</v>
      </c>
      <c r="Y2475" s="1" t="s">
        <v>166</v>
      </c>
      <c r="Z2475" s="19">
        <f>IF(U2475="","",SUMIFS(Unit_Value_Review_QC!$K$10:$K$53,Unit_Value_Review_QC!$I$10:$I$53,"PARTNER|"&amp;F2475&amp;"|"&amp;I2475))</f>
        <v>20.753901094655859</v>
      </c>
      <c r="AA2475" s="20">
        <f>IFERROR(U2475/Z2475,"")</f>
        <v>1.0913999468040849</v>
      </c>
      <c r="AB2475" s="4" t="str">
        <f>IF(OR(N2475&lt;&gt;"REPORTED",U2475=""),"NOT_APPLICABLE",IF(OR(AA2475&lt;Unit_Value_Review_QC!$I$6,AA2475&gt;Unit_Value_Review_QC!$I$5),"REVIEW","WITHIN_BAND"))</f>
        <v>WITHIN_BAND</v>
      </c>
    </row>
    <row r="2476" spans="1:28">
      <c r="A2476" s="1" t="s">
        <v>2862</v>
      </c>
      <c r="B2476" s="6">
        <v>45323</v>
      </c>
      <c r="C2476" s="1">
        <v>202402</v>
      </c>
      <c r="D2476" s="1">
        <v>2024</v>
      </c>
      <c r="E2476" s="1">
        <v>2</v>
      </c>
      <c r="F2476" s="4" t="s">
        <v>278</v>
      </c>
      <c r="G2476" s="4" t="s">
        <v>279</v>
      </c>
      <c r="H2476" s="1">
        <v>666</v>
      </c>
      <c r="I2476" s="4" t="s">
        <v>310</v>
      </c>
      <c r="J2476" s="1" t="s">
        <v>311</v>
      </c>
      <c r="K2476" s="1" t="s">
        <v>383</v>
      </c>
      <c r="L2476" s="1">
        <v>3</v>
      </c>
      <c r="M2476" s="1">
        <v>1</v>
      </c>
      <c r="N2476" s="1" t="s">
        <v>384</v>
      </c>
      <c r="O2476" s="1" t="s">
        <v>385</v>
      </c>
      <c r="P2476" s="1">
        <v>0</v>
      </c>
      <c r="Q2476" s="8">
        <v>3903224</v>
      </c>
      <c r="R2476" s="8">
        <v>233820</v>
      </c>
      <c r="S2476" s="8">
        <v>771066</v>
      </c>
      <c r="T2476" s="8" t="s">
        <v>386</v>
      </c>
      <c r="U2476" s="9">
        <f>IF(R2476&gt;0,Q2476/R2476,"")</f>
        <v>16.693285433239243</v>
      </c>
      <c r="V2476" s="10">
        <f>SUMIFS(fct_world_monthly!$J$2:$J$361,fct_world_monthly!$C$2:$C$361,C2476,fct_world_monthly!$F$2:$F$361,F2476)</f>
        <v>18379356</v>
      </c>
      <c r="W2476" s="11">
        <f>IF(V2476&gt;0,Q2476/V2476,"")</f>
        <v>0.21237000904710698</v>
      </c>
      <c r="X2476" s="1" t="s">
        <v>232</v>
      </c>
      <c r="Y2476" s="1" t="s">
        <v>166</v>
      </c>
      <c r="Z2476" s="19">
        <f>IF(U2476="","",SUMIFS(Unit_Value_Review_QC!$K$10:$K$53,Unit_Value_Review_QC!$I$10:$I$53,"PARTNER|"&amp;F2476&amp;"|"&amp;I2476))</f>
        <v>16.653214733323903</v>
      </c>
      <c r="AA2476" s="20">
        <f>IFERROR(U2476/Z2476,"")</f>
        <v>1.0024061840645793</v>
      </c>
      <c r="AB2476" s="4" t="str">
        <f>IF(OR(N2476&lt;&gt;"REPORTED",U2476=""),"NOT_APPLICABLE",IF(OR(AA2476&lt;Unit_Value_Review_QC!$I$6,AA2476&gt;Unit_Value_Review_QC!$I$5),"REVIEW","WITHIN_BAND"))</f>
        <v>WITHIN_BAND</v>
      </c>
    </row>
    <row r="2477" spans="1:28">
      <c r="A2477" s="1" t="s">
        <v>2863</v>
      </c>
      <c r="B2477" s="6">
        <v>45323</v>
      </c>
      <c r="C2477" s="1">
        <v>202402</v>
      </c>
      <c r="D2477" s="1">
        <v>2024</v>
      </c>
      <c r="E2477" s="1">
        <v>2</v>
      </c>
      <c r="F2477" s="4" t="s">
        <v>278</v>
      </c>
      <c r="G2477" s="4" t="s">
        <v>279</v>
      </c>
      <c r="H2477" s="1">
        <v>669</v>
      </c>
      <c r="I2477" s="4" t="s">
        <v>313</v>
      </c>
      <c r="J2477" s="1" t="s">
        <v>314</v>
      </c>
      <c r="K2477" s="1" t="s">
        <v>383</v>
      </c>
      <c r="L2477" s="1">
        <v>3</v>
      </c>
      <c r="M2477" s="1">
        <v>1</v>
      </c>
      <c r="N2477" s="1" t="s">
        <v>384</v>
      </c>
      <c r="O2477" s="1" t="s">
        <v>385</v>
      </c>
      <c r="P2477" s="1">
        <v>0</v>
      </c>
      <c r="Q2477" s="8">
        <v>65634</v>
      </c>
      <c r="R2477" s="8">
        <v>2046</v>
      </c>
      <c r="S2477" s="8">
        <v>8084</v>
      </c>
      <c r="T2477" s="8" t="s">
        <v>386</v>
      </c>
      <c r="U2477" s="9">
        <f>IF(R2477&gt;0,Q2477/R2477,"")</f>
        <v>32.079178885630498</v>
      </c>
      <c r="V2477" s="10">
        <f>SUMIFS(fct_world_monthly!$J$2:$J$361,fct_world_monthly!$C$2:$C$361,C2477,fct_world_monthly!$F$2:$F$361,F2477)</f>
        <v>18379356</v>
      </c>
      <c r="W2477" s="11">
        <f>IF(V2477&gt;0,Q2477/V2477,"")</f>
        <v>3.5710718046921774E-3</v>
      </c>
      <c r="X2477" s="1" t="s">
        <v>232</v>
      </c>
      <c r="Y2477" s="1" t="s">
        <v>166</v>
      </c>
      <c r="Z2477" s="19">
        <f>IF(U2477="","",SUMIFS(Unit_Value_Review_QC!$K$10:$K$53,Unit_Value_Review_QC!$I$10:$I$53,"PARTNER|"&amp;F2477&amp;"|"&amp;I2477))</f>
        <v>20.668787815742178</v>
      </c>
      <c r="AA2477" s="20">
        <f>IFERROR(U2477/Z2477,"")</f>
        <v>1.5520590356633159</v>
      </c>
      <c r="AB2477" s="4" t="str">
        <f>IF(OR(N2477&lt;&gt;"REPORTED",U2477=""),"NOT_APPLICABLE",IF(OR(AA2477&lt;Unit_Value_Review_QC!$I$6,AA2477&gt;Unit_Value_Review_QC!$I$5),"REVIEW","WITHIN_BAND"))</f>
        <v>WITHIN_BAND</v>
      </c>
    </row>
    <row r="2478" spans="1:28">
      <c r="A2478" s="1" t="s">
        <v>2864</v>
      </c>
      <c r="B2478" s="6">
        <v>45323</v>
      </c>
      <c r="C2478" s="1">
        <v>202402</v>
      </c>
      <c r="D2478" s="1">
        <v>2024</v>
      </c>
      <c r="E2478" s="1">
        <v>2</v>
      </c>
      <c r="F2478" s="4" t="s">
        <v>278</v>
      </c>
      <c r="G2478" s="4" t="s">
        <v>279</v>
      </c>
      <c r="H2478" s="1">
        <v>676</v>
      </c>
      <c r="I2478" s="4" t="s">
        <v>316</v>
      </c>
      <c r="J2478" s="1" t="s">
        <v>317</v>
      </c>
      <c r="K2478" s="1" t="s">
        <v>383</v>
      </c>
      <c r="L2478" s="1">
        <v>3</v>
      </c>
      <c r="M2478" s="1">
        <v>1</v>
      </c>
      <c r="N2478" s="1" t="s">
        <v>384</v>
      </c>
      <c r="O2478" s="1" t="s">
        <v>385</v>
      </c>
      <c r="P2478" s="1">
        <v>0</v>
      </c>
      <c r="Q2478" s="8">
        <v>63240</v>
      </c>
      <c r="R2478" s="8">
        <v>2586</v>
      </c>
      <c r="S2478" s="8">
        <v>12048</v>
      </c>
      <c r="T2478" s="8" t="s">
        <v>386</v>
      </c>
      <c r="U2478" s="9">
        <f>IF(R2478&gt;0,Q2478/R2478,"")</f>
        <v>24.454756380510442</v>
      </c>
      <c r="V2478" s="10">
        <f>SUMIFS(fct_world_monthly!$J$2:$J$361,fct_world_monthly!$C$2:$C$361,C2478,fct_world_monthly!$F$2:$F$361,F2478)</f>
        <v>18379356</v>
      </c>
      <c r="W2478" s="11">
        <f>IF(V2478&gt;0,Q2478/V2478,"")</f>
        <v>3.440816968777361E-3</v>
      </c>
      <c r="X2478" s="1" t="s">
        <v>232</v>
      </c>
      <c r="Y2478" s="1" t="s">
        <v>166</v>
      </c>
      <c r="Z2478" s="19">
        <f>IF(U2478="","",SUMIFS(Unit_Value_Review_QC!$K$10:$K$53,Unit_Value_Review_QC!$I$10:$I$53,"PARTNER|"&amp;F2478&amp;"|"&amp;I2478))</f>
        <v>22.71683967704729</v>
      </c>
      <c r="AA2478" s="20">
        <f>IFERROR(U2478/Z2478,"")</f>
        <v>1.0765034541850957</v>
      </c>
      <c r="AB2478" s="4" t="str">
        <f>IF(OR(N2478&lt;&gt;"REPORTED",U2478=""),"NOT_APPLICABLE",IF(OR(AA2478&lt;Unit_Value_Review_QC!$I$6,AA2478&gt;Unit_Value_Review_QC!$I$5),"REVIEW","WITHIN_BAND"))</f>
        <v>WITHIN_BAND</v>
      </c>
    </row>
    <row r="2479" spans="1:28">
      <c r="A2479" s="1" t="s">
        <v>2865</v>
      </c>
      <c r="B2479" s="6">
        <v>45323</v>
      </c>
      <c r="C2479" s="1">
        <v>202402</v>
      </c>
      <c r="D2479" s="1">
        <v>2024</v>
      </c>
      <c r="E2479" s="1">
        <v>2</v>
      </c>
      <c r="F2479" s="4" t="s">
        <v>278</v>
      </c>
      <c r="G2479" s="4" t="s">
        <v>279</v>
      </c>
      <c r="H2479" s="1">
        <v>690</v>
      </c>
      <c r="I2479" s="4" t="s">
        <v>319</v>
      </c>
      <c r="J2479" s="1" t="s">
        <v>320</v>
      </c>
      <c r="K2479" s="1" t="s">
        <v>383</v>
      </c>
      <c r="L2479" s="1">
        <v>3</v>
      </c>
      <c r="M2479" s="1">
        <v>1</v>
      </c>
      <c r="N2479" s="1" t="s">
        <v>384</v>
      </c>
      <c r="O2479" s="1" t="s">
        <v>385</v>
      </c>
      <c r="P2479" s="1">
        <v>0</v>
      </c>
      <c r="Q2479" s="8">
        <v>946308</v>
      </c>
      <c r="R2479" s="8">
        <v>32046</v>
      </c>
      <c r="S2479" s="8">
        <v>102401</v>
      </c>
      <c r="T2479" s="8" t="s">
        <v>386</v>
      </c>
      <c r="U2479" s="9">
        <f>IF(R2479&gt;0,Q2479/R2479,"")</f>
        <v>29.529676090619734</v>
      </c>
      <c r="V2479" s="10">
        <f>SUMIFS(fct_world_monthly!$J$2:$J$361,fct_world_monthly!$C$2:$C$361,C2479,fct_world_monthly!$F$2:$F$361,F2479)</f>
        <v>18379356</v>
      </c>
      <c r="W2479" s="11">
        <f>IF(V2479&gt;0,Q2479/V2479,"")</f>
        <v>5.1487549400533947E-2</v>
      </c>
      <c r="X2479" s="1" t="s">
        <v>232</v>
      </c>
      <c r="Y2479" s="1" t="s">
        <v>166</v>
      </c>
      <c r="Z2479" s="19">
        <f>IF(U2479="","",SUMIFS(Unit_Value_Review_QC!$K$10:$K$53,Unit_Value_Review_QC!$I$10:$I$53,"PARTNER|"&amp;F2479&amp;"|"&amp;I2479))</f>
        <v>28.158453665195097</v>
      </c>
      <c r="AA2479" s="20">
        <f>IFERROR(U2479/Z2479,"")</f>
        <v>1.0486966522284396</v>
      </c>
      <c r="AB2479" s="4" t="str">
        <f>IF(OR(N2479&lt;&gt;"REPORTED",U2479=""),"NOT_APPLICABLE",IF(OR(AA2479&lt;Unit_Value_Review_QC!$I$6,AA2479&gt;Unit_Value_Review_QC!$I$5),"REVIEW","WITHIN_BAND"))</f>
        <v>WITHIN_BAND</v>
      </c>
    </row>
    <row r="2480" spans="1:28">
      <c r="A2480" s="1" t="s">
        <v>2866</v>
      </c>
      <c r="B2480" s="6">
        <v>45323</v>
      </c>
      <c r="C2480" s="1">
        <v>202402</v>
      </c>
      <c r="D2480" s="1">
        <v>2024</v>
      </c>
      <c r="E2480" s="1">
        <v>2</v>
      </c>
      <c r="F2480" s="4" t="s">
        <v>278</v>
      </c>
      <c r="G2480" s="4" t="s">
        <v>279</v>
      </c>
      <c r="H2480" s="1">
        <v>696</v>
      </c>
      <c r="I2480" s="4" t="s">
        <v>322</v>
      </c>
      <c r="J2480" s="1" t="s">
        <v>323</v>
      </c>
      <c r="K2480" s="1" t="s">
        <v>383</v>
      </c>
      <c r="L2480" s="1">
        <v>3</v>
      </c>
      <c r="M2480" s="1">
        <v>1</v>
      </c>
      <c r="N2480" s="1" t="s">
        <v>384</v>
      </c>
      <c r="O2480" s="1" t="s">
        <v>385</v>
      </c>
      <c r="P2480" s="1">
        <v>0</v>
      </c>
      <c r="Q2480" s="8">
        <v>432563</v>
      </c>
      <c r="R2480" s="8">
        <v>17495</v>
      </c>
      <c r="S2480" s="8">
        <v>48089</v>
      </c>
      <c r="T2480" s="8" t="s">
        <v>386</v>
      </c>
      <c r="U2480" s="9">
        <f>IF(R2480&gt;0,Q2480/R2480,"")</f>
        <v>24.724949985710204</v>
      </c>
      <c r="V2480" s="10">
        <f>SUMIFS(fct_world_monthly!$J$2:$J$361,fct_world_monthly!$C$2:$C$361,C2480,fct_world_monthly!$F$2:$F$361,F2480)</f>
        <v>18379356</v>
      </c>
      <c r="W2480" s="11">
        <f>IF(V2480&gt;0,Q2480/V2480,"")</f>
        <v>2.353526423885581E-2</v>
      </c>
      <c r="X2480" s="1" t="s">
        <v>232</v>
      </c>
      <c r="Y2480" s="1" t="s">
        <v>166</v>
      </c>
      <c r="Z2480" s="19">
        <f>IF(U2480="","",SUMIFS(Unit_Value_Review_QC!$K$10:$K$53,Unit_Value_Review_QC!$I$10:$I$53,"PARTNER|"&amp;F2480&amp;"|"&amp;I2480))</f>
        <v>25.266638688646662</v>
      </c>
      <c r="AA2480" s="20">
        <f>IFERROR(U2480/Z2480,"")</f>
        <v>0.97856110938967666</v>
      </c>
      <c r="AB2480" s="4" t="str">
        <f>IF(OR(N2480&lt;&gt;"REPORTED",U2480=""),"NOT_APPLICABLE",IF(OR(AA2480&lt;Unit_Value_Review_QC!$I$6,AA2480&gt;Unit_Value_Review_QC!$I$5),"REVIEW","WITHIN_BAND"))</f>
        <v>WITHIN_BAND</v>
      </c>
    </row>
    <row r="2481" spans="1:28">
      <c r="A2481" s="1" t="s">
        <v>2867</v>
      </c>
      <c r="B2481" s="6">
        <v>45323</v>
      </c>
      <c r="C2481" s="1">
        <v>202402</v>
      </c>
      <c r="D2481" s="1">
        <v>2024</v>
      </c>
      <c r="E2481" s="1">
        <v>2</v>
      </c>
      <c r="F2481" s="4" t="s">
        <v>278</v>
      </c>
      <c r="G2481" s="4" t="s">
        <v>279</v>
      </c>
      <c r="H2481" s="1">
        <v>720</v>
      </c>
      <c r="I2481" s="4" t="s">
        <v>325</v>
      </c>
      <c r="J2481" s="1" t="s">
        <v>326</v>
      </c>
      <c r="K2481" s="1" t="s">
        <v>383</v>
      </c>
      <c r="L2481" s="1">
        <v>3</v>
      </c>
      <c r="M2481" s="1">
        <v>1</v>
      </c>
      <c r="N2481" s="1" t="s">
        <v>384</v>
      </c>
      <c r="O2481" s="1" t="s">
        <v>385</v>
      </c>
      <c r="P2481" s="1">
        <v>0</v>
      </c>
      <c r="Q2481" s="8">
        <v>1374645</v>
      </c>
      <c r="R2481" s="8">
        <v>48109</v>
      </c>
      <c r="S2481" s="8">
        <v>165002</v>
      </c>
      <c r="T2481" s="8" t="s">
        <v>386</v>
      </c>
      <c r="U2481" s="9">
        <f>IF(R2481&gt;0,Q2481/R2481,"")</f>
        <v>28.573551726288219</v>
      </c>
      <c r="V2481" s="10">
        <f>SUMIFS(fct_world_monthly!$J$2:$J$361,fct_world_monthly!$C$2:$C$361,C2481,fct_world_monthly!$F$2:$F$361,F2481)</f>
        <v>18379356</v>
      </c>
      <c r="W2481" s="11">
        <f>IF(V2481&gt;0,Q2481/V2481,"")</f>
        <v>7.4792881752766521E-2</v>
      </c>
      <c r="X2481" s="1" t="s">
        <v>232</v>
      </c>
      <c r="Y2481" s="1" t="s">
        <v>166</v>
      </c>
      <c r="Z2481" s="19">
        <f>IF(U2481="","",SUMIFS(Unit_Value_Review_QC!$K$10:$K$53,Unit_Value_Review_QC!$I$10:$I$53,"PARTNER|"&amp;F2481&amp;"|"&amp;I2481))</f>
        <v>23.211497613909994</v>
      </c>
      <c r="AA2481" s="20">
        <f>IFERROR(U2481/Z2481,"")</f>
        <v>1.2310085373020005</v>
      </c>
      <c r="AB2481" s="4" t="str">
        <f>IF(OR(N2481&lt;&gt;"REPORTED",U2481=""),"NOT_APPLICABLE",IF(OR(AA2481&lt;Unit_Value_Review_QC!$I$6,AA2481&gt;Unit_Value_Review_QC!$I$5),"REVIEW","WITHIN_BAND"))</f>
        <v>WITHIN_BAND</v>
      </c>
    </row>
    <row r="2482" spans="1:28">
      <c r="A2482" s="1" t="s">
        <v>2868</v>
      </c>
      <c r="B2482" s="6">
        <v>45352</v>
      </c>
      <c r="C2482" s="1">
        <v>202403</v>
      </c>
      <c r="D2482" s="1">
        <v>2024</v>
      </c>
      <c r="E2482" s="1">
        <v>3</v>
      </c>
      <c r="F2482" s="4" t="s">
        <v>256</v>
      </c>
      <c r="G2482" s="4" t="s">
        <v>258</v>
      </c>
      <c r="H2482" s="1">
        <v>52</v>
      </c>
      <c r="I2482" s="4" t="s">
        <v>296</v>
      </c>
      <c r="J2482" s="1" t="s">
        <v>297</v>
      </c>
      <c r="K2482" s="1" t="s">
        <v>383</v>
      </c>
      <c r="L2482" s="1">
        <v>3</v>
      </c>
      <c r="M2482" s="1">
        <v>1</v>
      </c>
      <c r="N2482" s="1" t="s">
        <v>384</v>
      </c>
      <c r="O2482" s="1" t="s">
        <v>385</v>
      </c>
      <c r="P2482" s="1">
        <v>0</v>
      </c>
      <c r="Q2482" s="8">
        <v>10201767</v>
      </c>
      <c r="R2482" s="8">
        <v>477070</v>
      </c>
      <c r="S2482" s="8">
        <v>2324088</v>
      </c>
      <c r="T2482" s="8" t="s">
        <v>386</v>
      </c>
      <c r="U2482" s="9">
        <f>IF(R2482&gt;0,Q2482/R2482,"")</f>
        <v>21.38421405663739</v>
      </c>
      <c r="V2482" s="10">
        <f>SUMIFS(fct_world_monthly!$J$2:$J$361,fct_world_monthly!$C$2:$C$361,C2482,fct_world_monthly!$F$2:$F$361,F2482)</f>
        <v>103907174</v>
      </c>
      <c r="W2482" s="11">
        <f>IF(V2482&gt;0,Q2482/V2482,"")</f>
        <v>9.818154615580249E-2</v>
      </c>
      <c r="X2482" s="1" t="s">
        <v>232</v>
      </c>
      <c r="Y2482" s="1" t="s">
        <v>166</v>
      </c>
      <c r="Z2482" s="19">
        <f>IF(U2482="","",SUMIFS(Unit_Value_Review_QC!$K$10:$K$53,Unit_Value_Review_QC!$I$10:$I$53,"PARTNER|"&amp;F2482&amp;"|"&amp;I2482))</f>
        <v>20.461444760337919</v>
      </c>
      <c r="AA2482" s="20">
        <f>IFERROR(U2482/Z2482,"")</f>
        <v>1.0450979540842662</v>
      </c>
      <c r="AB2482" s="4" t="str">
        <f>IF(OR(N2482&lt;&gt;"REPORTED",U2482=""),"NOT_APPLICABLE",IF(OR(AA2482&lt;Unit_Value_Review_QC!$I$6,AA2482&gt;Unit_Value_Review_QC!$I$5),"REVIEW","WITHIN_BAND"))</f>
        <v>WITHIN_BAND</v>
      </c>
    </row>
    <row r="2483" spans="1:28">
      <c r="A2483" s="1" t="s">
        <v>2869</v>
      </c>
      <c r="B2483" s="6">
        <v>45352</v>
      </c>
      <c r="C2483" s="1">
        <v>202403</v>
      </c>
      <c r="D2483" s="1">
        <v>2024</v>
      </c>
      <c r="E2483" s="1">
        <v>3</v>
      </c>
      <c r="F2483" s="4" t="s">
        <v>256</v>
      </c>
      <c r="G2483" s="4" t="s">
        <v>258</v>
      </c>
      <c r="H2483" s="1">
        <v>204</v>
      </c>
      <c r="I2483" s="4" t="s">
        <v>301</v>
      </c>
      <c r="J2483" s="1" t="s">
        <v>302</v>
      </c>
      <c r="K2483" s="1" t="s">
        <v>383</v>
      </c>
      <c r="L2483" s="1">
        <v>3</v>
      </c>
      <c r="M2483" s="1">
        <v>1</v>
      </c>
      <c r="N2483" s="1" t="s">
        <v>384</v>
      </c>
      <c r="O2483" s="1" t="s">
        <v>385</v>
      </c>
      <c r="P2483" s="1">
        <v>0</v>
      </c>
      <c r="Q2483" s="8">
        <v>859031</v>
      </c>
      <c r="R2483" s="8">
        <v>91715</v>
      </c>
      <c r="S2483" s="8">
        <v>603059</v>
      </c>
      <c r="T2483" s="8" t="s">
        <v>386</v>
      </c>
      <c r="U2483" s="9">
        <f>IF(R2483&gt;0,Q2483/R2483,"")</f>
        <v>9.3663086736084615</v>
      </c>
      <c r="V2483" s="10">
        <f>SUMIFS(fct_world_monthly!$J$2:$J$361,fct_world_monthly!$C$2:$C$361,C2483,fct_world_monthly!$F$2:$F$361,F2483)</f>
        <v>103907174</v>
      </c>
      <c r="W2483" s="11">
        <f>IF(V2483&gt;0,Q2483/V2483,"")</f>
        <v>8.267292497051262E-3</v>
      </c>
      <c r="X2483" s="1" t="s">
        <v>232</v>
      </c>
      <c r="Y2483" s="1" t="s">
        <v>166</v>
      </c>
      <c r="Z2483" s="19">
        <f>IF(U2483="","",SUMIFS(Unit_Value_Review_QC!$K$10:$K$53,Unit_Value_Review_QC!$I$10:$I$53,"PARTNER|"&amp;F2483&amp;"|"&amp;I2483))</f>
        <v>7.8392981154747989</v>
      </c>
      <c r="AA2483" s="20">
        <f>IFERROR(U2483/Z2483,"")</f>
        <v>1.1947891935783561</v>
      </c>
      <c r="AB2483" s="4" t="str">
        <f>IF(OR(N2483&lt;&gt;"REPORTED",U2483=""),"NOT_APPLICABLE",IF(OR(AA2483&lt;Unit_Value_Review_QC!$I$6,AA2483&gt;Unit_Value_Review_QC!$I$5),"REVIEW","WITHIN_BAND"))</f>
        <v>WITHIN_BAND</v>
      </c>
    </row>
    <row r="2484" spans="1:28">
      <c r="A2484" s="1" t="s">
        <v>2870</v>
      </c>
      <c r="B2484" s="6">
        <v>45352</v>
      </c>
      <c r="C2484" s="1">
        <v>202403</v>
      </c>
      <c r="D2484" s="1">
        <v>2024</v>
      </c>
      <c r="E2484" s="1">
        <v>3</v>
      </c>
      <c r="F2484" s="4" t="s">
        <v>256</v>
      </c>
      <c r="G2484" s="4" t="s">
        <v>258</v>
      </c>
      <c r="H2484" s="1">
        <v>662</v>
      </c>
      <c r="I2484" s="4" t="s">
        <v>304</v>
      </c>
      <c r="J2484" s="1" t="s">
        <v>305</v>
      </c>
      <c r="K2484" s="1" t="s">
        <v>383</v>
      </c>
      <c r="L2484" s="1">
        <v>3</v>
      </c>
      <c r="M2484" s="1">
        <v>1</v>
      </c>
      <c r="N2484" s="1" t="s">
        <v>384</v>
      </c>
      <c r="O2484" s="1" t="s">
        <v>385</v>
      </c>
      <c r="P2484" s="1">
        <v>0</v>
      </c>
      <c r="Q2484" s="8">
        <v>3170753</v>
      </c>
      <c r="R2484" s="8">
        <v>310698</v>
      </c>
      <c r="S2484" s="8">
        <v>1309163</v>
      </c>
      <c r="T2484" s="8" t="s">
        <v>386</v>
      </c>
      <c r="U2484" s="9">
        <f>IF(R2484&gt;0,Q2484/R2484,"")</f>
        <v>10.205257195089766</v>
      </c>
      <c r="V2484" s="10">
        <f>SUMIFS(fct_world_monthly!$J$2:$J$361,fct_world_monthly!$C$2:$C$361,C2484,fct_world_monthly!$F$2:$F$361,F2484)</f>
        <v>103907174</v>
      </c>
      <c r="W2484" s="11">
        <f>IF(V2484&gt;0,Q2484/V2484,"")</f>
        <v>3.0515246233142671E-2</v>
      </c>
      <c r="X2484" s="1" t="s">
        <v>232</v>
      </c>
      <c r="Y2484" s="1" t="s">
        <v>166</v>
      </c>
      <c r="Z2484" s="19">
        <f>IF(U2484="","",SUMIFS(Unit_Value_Review_QC!$K$10:$K$53,Unit_Value_Review_QC!$I$10:$I$53,"PARTNER|"&amp;F2484&amp;"|"&amp;I2484))</f>
        <v>10.235891461787936</v>
      </c>
      <c r="AA2484" s="20">
        <f>IFERROR(U2484/Z2484,"")</f>
        <v>0.99700717159687235</v>
      </c>
      <c r="AB2484" s="4" t="str">
        <f>IF(OR(N2484&lt;&gt;"REPORTED",U2484=""),"NOT_APPLICABLE",IF(OR(AA2484&lt;Unit_Value_Review_QC!$I$6,AA2484&gt;Unit_Value_Review_QC!$I$5),"REVIEW","WITHIN_BAND"))</f>
        <v>WITHIN_BAND</v>
      </c>
    </row>
    <row r="2485" spans="1:28">
      <c r="A2485" s="1" t="s">
        <v>2871</v>
      </c>
      <c r="B2485" s="6">
        <v>45352</v>
      </c>
      <c r="C2485" s="1">
        <v>202403</v>
      </c>
      <c r="D2485" s="1">
        <v>2024</v>
      </c>
      <c r="E2485" s="1">
        <v>3</v>
      </c>
      <c r="F2485" s="4" t="s">
        <v>256</v>
      </c>
      <c r="G2485" s="4" t="s">
        <v>258</v>
      </c>
      <c r="H2485" s="1">
        <v>664</v>
      </c>
      <c r="I2485" s="4" t="s">
        <v>307</v>
      </c>
      <c r="J2485" s="1" t="s">
        <v>308</v>
      </c>
      <c r="K2485" s="1" t="s">
        <v>383</v>
      </c>
      <c r="L2485" s="1">
        <v>3</v>
      </c>
      <c r="M2485" s="1">
        <v>1</v>
      </c>
      <c r="N2485" s="1" t="s">
        <v>384</v>
      </c>
      <c r="O2485" s="1" t="s">
        <v>385</v>
      </c>
      <c r="P2485" s="1">
        <v>0</v>
      </c>
      <c r="Q2485" s="8">
        <v>8298113</v>
      </c>
      <c r="R2485" s="8">
        <v>555923</v>
      </c>
      <c r="S2485" s="8">
        <v>4069393</v>
      </c>
      <c r="T2485" s="8" t="s">
        <v>386</v>
      </c>
      <c r="U2485" s="9">
        <f>IF(R2485&gt;0,Q2485/R2485,"")</f>
        <v>14.926730860209057</v>
      </c>
      <c r="V2485" s="10">
        <f>SUMIFS(fct_world_monthly!$J$2:$J$361,fct_world_monthly!$C$2:$C$361,C2485,fct_world_monthly!$F$2:$F$361,F2485)</f>
        <v>103907174</v>
      </c>
      <c r="W2485" s="11">
        <f>IF(V2485&gt;0,Q2485/V2485,"")</f>
        <v>7.9860828473691331E-2</v>
      </c>
      <c r="X2485" s="1" t="s">
        <v>232</v>
      </c>
      <c r="Y2485" s="1" t="s">
        <v>166</v>
      </c>
      <c r="Z2485" s="19">
        <f>IF(U2485="","",SUMIFS(Unit_Value_Review_QC!$K$10:$K$53,Unit_Value_Review_QC!$I$10:$I$53,"PARTNER|"&amp;F2485&amp;"|"&amp;I2485))</f>
        <v>13.594059812928137</v>
      </c>
      <c r="AA2485" s="20">
        <f>IFERROR(U2485/Z2485,"")</f>
        <v>1.0980333370325126</v>
      </c>
      <c r="AB2485" s="4" t="str">
        <f>IF(OR(N2485&lt;&gt;"REPORTED",U2485=""),"NOT_APPLICABLE",IF(OR(AA2485&lt;Unit_Value_Review_QC!$I$6,AA2485&gt;Unit_Value_Review_QC!$I$5),"REVIEW","WITHIN_BAND"))</f>
        <v>WITHIN_BAND</v>
      </c>
    </row>
    <row r="2486" spans="1:28">
      <c r="A2486" s="1" t="s">
        <v>2872</v>
      </c>
      <c r="B2486" s="6">
        <v>45352</v>
      </c>
      <c r="C2486" s="1">
        <v>202403</v>
      </c>
      <c r="D2486" s="1">
        <v>2024</v>
      </c>
      <c r="E2486" s="1">
        <v>3</v>
      </c>
      <c r="F2486" s="4" t="s">
        <v>256</v>
      </c>
      <c r="G2486" s="4" t="s">
        <v>258</v>
      </c>
      <c r="H2486" s="1">
        <v>666</v>
      </c>
      <c r="I2486" s="4" t="s">
        <v>310</v>
      </c>
      <c r="J2486" s="1" t="s">
        <v>311</v>
      </c>
      <c r="K2486" s="1" t="s">
        <v>383</v>
      </c>
      <c r="L2486" s="1">
        <v>3</v>
      </c>
      <c r="M2486" s="1">
        <v>1</v>
      </c>
      <c r="N2486" s="1" t="s">
        <v>384</v>
      </c>
      <c r="O2486" s="1" t="s">
        <v>385</v>
      </c>
      <c r="P2486" s="1">
        <v>0</v>
      </c>
      <c r="Q2486" s="8">
        <v>39613299</v>
      </c>
      <c r="R2486" s="8">
        <v>3648829</v>
      </c>
      <c r="S2486" s="8">
        <v>24001802</v>
      </c>
      <c r="T2486" s="8" t="s">
        <v>386</v>
      </c>
      <c r="U2486" s="9">
        <f>IF(R2486&gt;0,Q2486/R2486,"")</f>
        <v>10.856441614556342</v>
      </c>
      <c r="V2486" s="10">
        <f>SUMIFS(fct_world_monthly!$J$2:$J$361,fct_world_monthly!$C$2:$C$361,C2486,fct_world_monthly!$F$2:$F$361,F2486)</f>
        <v>103907174</v>
      </c>
      <c r="W2486" s="11">
        <f>IF(V2486&gt;0,Q2486/V2486,"")</f>
        <v>0.38123738212724367</v>
      </c>
      <c r="X2486" s="1" t="s">
        <v>232</v>
      </c>
      <c r="Y2486" s="1" t="s">
        <v>166</v>
      </c>
      <c r="Z2486" s="19">
        <f>IF(U2486="","",SUMIFS(Unit_Value_Review_QC!$K$10:$K$53,Unit_Value_Review_QC!$I$10:$I$53,"PARTNER|"&amp;F2486&amp;"|"&amp;I2486))</f>
        <v>10.323147527272614</v>
      </c>
      <c r="AA2486" s="20">
        <f>IFERROR(U2486/Z2486,"")</f>
        <v>1.0516600277071333</v>
      </c>
      <c r="AB2486" s="4" t="str">
        <f>IF(OR(N2486&lt;&gt;"REPORTED",U2486=""),"NOT_APPLICABLE",IF(OR(AA2486&lt;Unit_Value_Review_QC!$I$6,AA2486&gt;Unit_Value_Review_QC!$I$5),"REVIEW","WITHIN_BAND"))</f>
        <v>WITHIN_BAND</v>
      </c>
    </row>
    <row r="2487" spans="1:28">
      <c r="A2487" s="1" t="s">
        <v>2873</v>
      </c>
      <c r="B2487" s="6">
        <v>45352</v>
      </c>
      <c r="C2487" s="1">
        <v>202403</v>
      </c>
      <c r="D2487" s="1">
        <v>2024</v>
      </c>
      <c r="E2487" s="1">
        <v>3</v>
      </c>
      <c r="F2487" s="4" t="s">
        <v>256</v>
      </c>
      <c r="G2487" s="4" t="s">
        <v>258</v>
      </c>
      <c r="H2487" s="1">
        <v>669</v>
      </c>
      <c r="I2487" s="4" t="s">
        <v>313</v>
      </c>
      <c r="J2487" s="1" t="s">
        <v>314</v>
      </c>
      <c r="K2487" s="1" t="s">
        <v>383</v>
      </c>
      <c r="L2487" s="1">
        <v>3</v>
      </c>
      <c r="M2487" s="1">
        <v>1</v>
      </c>
      <c r="N2487" s="1" t="s">
        <v>384</v>
      </c>
      <c r="O2487" s="1" t="s">
        <v>385</v>
      </c>
      <c r="P2487" s="1">
        <v>0</v>
      </c>
      <c r="Q2487" s="8">
        <v>1736123</v>
      </c>
      <c r="R2487" s="8">
        <v>147993</v>
      </c>
      <c r="S2487" s="8">
        <v>763502</v>
      </c>
      <c r="T2487" s="8" t="s">
        <v>386</v>
      </c>
      <c r="U2487" s="9">
        <f>IF(R2487&gt;0,Q2487/R2487,"")</f>
        <v>11.731115660875853</v>
      </c>
      <c r="V2487" s="10">
        <f>SUMIFS(fct_world_monthly!$J$2:$J$361,fct_world_monthly!$C$2:$C$361,C2487,fct_world_monthly!$F$2:$F$361,F2487)</f>
        <v>103907174</v>
      </c>
      <c r="W2487" s="11">
        <f>IF(V2487&gt;0,Q2487/V2487,"")</f>
        <v>1.6708403598773652E-2</v>
      </c>
      <c r="X2487" s="1" t="s">
        <v>232</v>
      </c>
      <c r="Y2487" s="1" t="s">
        <v>166</v>
      </c>
      <c r="Z2487" s="19">
        <f>IF(U2487="","",SUMIFS(Unit_Value_Review_QC!$K$10:$K$53,Unit_Value_Review_QC!$I$10:$I$53,"PARTNER|"&amp;F2487&amp;"|"&amp;I2487))</f>
        <v>13.552232139720488</v>
      </c>
      <c r="AA2487" s="20">
        <f>IFERROR(U2487/Z2487,"")</f>
        <v>0.86562239636472205</v>
      </c>
      <c r="AB2487" s="4" t="str">
        <f>IF(OR(N2487&lt;&gt;"REPORTED",U2487=""),"NOT_APPLICABLE",IF(OR(AA2487&lt;Unit_Value_Review_QC!$I$6,AA2487&gt;Unit_Value_Review_QC!$I$5),"REVIEW","WITHIN_BAND"))</f>
        <v>WITHIN_BAND</v>
      </c>
    </row>
    <row r="2488" spans="1:28">
      <c r="A2488" s="1" t="s">
        <v>2874</v>
      </c>
      <c r="B2488" s="6">
        <v>45352</v>
      </c>
      <c r="C2488" s="1">
        <v>202403</v>
      </c>
      <c r="D2488" s="1">
        <v>2024</v>
      </c>
      <c r="E2488" s="1">
        <v>3</v>
      </c>
      <c r="F2488" s="4" t="s">
        <v>256</v>
      </c>
      <c r="G2488" s="4" t="s">
        <v>258</v>
      </c>
      <c r="H2488" s="1">
        <v>676</v>
      </c>
      <c r="I2488" s="4" t="s">
        <v>316</v>
      </c>
      <c r="J2488" s="1" t="s">
        <v>317</v>
      </c>
      <c r="K2488" s="1" t="s">
        <v>383</v>
      </c>
      <c r="L2488" s="1">
        <v>3</v>
      </c>
      <c r="M2488" s="1">
        <v>1</v>
      </c>
      <c r="N2488" s="1" t="s">
        <v>384</v>
      </c>
      <c r="O2488" s="1" t="s">
        <v>385</v>
      </c>
      <c r="P2488" s="1">
        <v>0</v>
      </c>
      <c r="Q2488" s="8">
        <v>263521</v>
      </c>
      <c r="R2488" s="8">
        <v>18177</v>
      </c>
      <c r="S2488" s="8">
        <v>179146</v>
      </c>
      <c r="T2488" s="8" t="s">
        <v>386</v>
      </c>
      <c r="U2488" s="9">
        <f>IF(R2488&gt;0,Q2488/R2488,"")</f>
        <v>14.497496836661716</v>
      </c>
      <c r="V2488" s="10">
        <f>SUMIFS(fct_world_monthly!$J$2:$J$361,fct_world_monthly!$C$2:$C$361,C2488,fct_world_monthly!$F$2:$F$361,F2488)</f>
        <v>103907174</v>
      </c>
      <c r="W2488" s="11">
        <f>IF(V2488&gt;0,Q2488/V2488,"")</f>
        <v>2.5361194021117348E-3</v>
      </c>
      <c r="X2488" s="1" t="s">
        <v>232</v>
      </c>
      <c r="Y2488" s="1" t="s">
        <v>166</v>
      </c>
      <c r="Z2488" s="19">
        <f>IF(U2488="","",SUMIFS(Unit_Value_Review_QC!$K$10:$K$53,Unit_Value_Review_QC!$I$10:$I$53,"PARTNER|"&amp;F2488&amp;"|"&amp;I2488))</f>
        <v>16.294942108470444</v>
      </c>
      <c r="AA2488" s="20">
        <f>IFERROR(U2488/Z2488,"")</f>
        <v>0.88969305568294232</v>
      </c>
      <c r="AB2488" s="4" t="str">
        <f>IF(OR(N2488&lt;&gt;"REPORTED",U2488=""),"NOT_APPLICABLE",IF(OR(AA2488&lt;Unit_Value_Review_QC!$I$6,AA2488&gt;Unit_Value_Review_QC!$I$5),"REVIEW","WITHIN_BAND"))</f>
        <v>WITHIN_BAND</v>
      </c>
    </row>
    <row r="2489" spans="1:28">
      <c r="A2489" s="1" t="s">
        <v>2875</v>
      </c>
      <c r="B2489" s="6">
        <v>45352</v>
      </c>
      <c r="C2489" s="1">
        <v>202403</v>
      </c>
      <c r="D2489" s="1">
        <v>2024</v>
      </c>
      <c r="E2489" s="1">
        <v>3</v>
      </c>
      <c r="F2489" s="4" t="s">
        <v>256</v>
      </c>
      <c r="G2489" s="4" t="s">
        <v>258</v>
      </c>
      <c r="H2489" s="1">
        <v>690</v>
      </c>
      <c r="I2489" s="4" t="s">
        <v>319</v>
      </c>
      <c r="J2489" s="1" t="s">
        <v>320</v>
      </c>
      <c r="K2489" s="1" t="s">
        <v>383</v>
      </c>
      <c r="L2489" s="1">
        <v>3</v>
      </c>
      <c r="M2489" s="1">
        <v>1</v>
      </c>
      <c r="N2489" s="1" t="s">
        <v>384</v>
      </c>
      <c r="O2489" s="1" t="s">
        <v>385</v>
      </c>
      <c r="P2489" s="1">
        <v>0</v>
      </c>
      <c r="Q2489" s="8">
        <v>1791491</v>
      </c>
      <c r="R2489" s="8">
        <v>76717</v>
      </c>
      <c r="S2489" s="8">
        <v>444521</v>
      </c>
      <c r="T2489" s="8" t="s">
        <v>386</v>
      </c>
      <c r="U2489" s="9">
        <f>IF(R2489&gt;0,Q2489/R2489,"")</f>
        <v>23.351942854908298</v>
      </c>
      <c r="V2489" s="10">
        <f>SUMIFS(fct_world_monthly!$J$2:$J$361,fct_world_monthly!$C$2:$C$361,C2489,fct_world_monthly!$F$2:$F$361,F2489)</f>
        <v>103907174</v>
      </c>
      <c r="W2489" s="11">
        <f>IF(V2489&gt;0,Q2489/V2489,"")</f>
        <v>1.7241263822650014E-2</v>
      </c>
      <c r="X2489" s="1" t="s">
        <v>232</v>
      </c>
      <c r="Y2489" s="1" t="s">
        <v>166</v>
      </c>
      <c r="Z2489" s="19">
        <f>IF(U2489="","",SUMIFS(Unit_Value_Review_QC!$K$10:$K$53,Unit_Value_Review_QC!$I$10:$I$53,"PARTNER|"&amp;F2489&amp;"|"&amp;I2489))</f>
        <v>21.029827109089425</v>
      </c>
      <c r="AA2489" s="20">
        <f>IFERROR(U2489/Z2489,"")</f>
        <v>1.110420106345773</v>
      </c>
      <c r="AB2489" s="4" t="str">
        <f>IF(OR(N2489&lt;&gt;"REPORTED",U2489=""),"NOT_APPLICABLE",IF(OR(AA2489&lt;Unit_Value_Review_QC!$I$6,AA2489&gt;Unit_Value_Review_QC!$I$5),"REVIEW","WITHIN_BAND"))</f>
        <v>WITHIN_BAND</v>
      </c>
    </row>
    <row r="2490" spans="1:28">
      <c r="A2490" s="1" t="s">
        <v>2876</v>
      </c>
      <c r="B2490" s="6">
        <v>45352</v>
      </c>
      <c r="C2490" s="1">
        <v>202403</v>
      </c>
      <c r="D2490" s="1">
        <v>2024</v>
      </c>
      <c r="E2490" s="1">
        <v>3</v>
      </c>
      <c r="F2490" s="4" t="s">
        <v>256</v>
      </c>
      <c r="G2490" s="4" t="s">
        <v>258</v>
      </c>
      <c r="H2490" s="1">
        <v>696</v>
      </c>
      <c r="I2490" s="4" t="s">
        <v>322</v>
      </c>
      <c r="J2490" s="1" t="s">
        <v>323</v>
      </c>
      <c r="K2490" s="1" t="s">
        <v>383</v>
      </c>
      <c r="L2490" s="1">
        <v>3</v>
      </c>
      <c r="M2490" s="1">
        <v>1</v>
      </c>
      <c r="N2490" s="1" t="s">
        <v>384</v>
      </c>
      <c r="O2490" s="1" t="s">
        <v>385</v>
      </c>
      <c r="P2490" s="1">
        <v>0</v>
      </c>
      <c r="Q2490" s="8">
        <v>829860</v>
      </c>
      <c r="R2490" s="8">
        <v>41725</v>
      </c>
      <c r="S2490" s="8">
        <v>194413</v>
      </c>
      <c r="T2490" s="8" t="s">
        <v>386</v>
      </c>
      <c r="U2490" s="9">
        <f>IF(R2490&gt;0,Q2490/R2490,"")</f>
        <v>19.888795686039543</v>
      </c>
      <c r="V2490" s="10">
        <f>SUMIFS(fct_world_monthly!$J$2:$J$361,fct_world_monthly!$C$2:$C$361,C2490,fct_world_monthly!$F$2:$F$361,F2490)</f>
        <v>103907174</v>
      </c>
      <c r="W2490" s="11">
        <f>IF(V2490&gt;0,Q2490/V2490,"")</f>
        <v>7.9865515349305909E-3</v>
      </c>
      <c r="X2490" s="1" t="s">
        <v>232</v>
      </c>
      <c r="Y2490" s="1" t="s">
        <v>166</v>
      </c>
      <c r="Z2490" s="19">
        <f>IF(U2490="","",SUMIFS(Unit_Value_Review_QC!$K$10:$K$53,Unit_Value_Review_QC!$I$10:$I$53,"PARTNER|"&amp;F2490&amp;"|"&amp;I2490))</f>
        <v>18.09118149032647</v>
      </c>
      <c r="AA2490" s="20">
        <f>IFERROR(U2490/Z2490,"")</f>
        <v>1.0993641126575551</v>
      </c>
      <c r="AB2490" s="4" t="str">
        <f>IF(OR(N2490&lt;&gt;"REPORTED",U2490=""),"NOT_APPLICABLE",IF(OR(AA2490&lt;Unit_Value_Review_QC!$I$6,AA2490&gt;Unit_Value_Review_QC!$I$5),"REVIEW","WITHIN_BAND"))</f>
        <v>WITHIN_BAND</v>
      </c>
    </row>
    <row r="2491" spans="1:28">
      <c r="A2491" s="1" t="s">
        <v>2877</v>
      </c>
      <c r="B2491" s="6">
        <v>45352</v>
      </c>
      <c r="C2491" s="1">
        <v>202403</v>
      </c>
      <c r="D2491" s="1">
        <v>2024</v>
      </c>
      <c r="E2491" s="1">
        <v>3</v>
      </c>
      <c r="F2491" s="4" t="s">
        <v>256</v>
      </c>
      <c r="G2491" s="4" t="s">
        <v>258</v>
      </c>
      <c r="H2491" s="1">
        <v>720</v>
      </c>
      <c r="I2491" s="4" t="s">
        <v>325</v>
      </c>
      <c r="J2491" s="1" t="s">
        <v>326</v>
      </c>
      <c r="K2491" s="1" t="s">
        <v>383</v>
      </c>
      <c r="L2491" s="1">
        <v>3</v>
      </c>
      <c r="M2491" s="1">
        <v>1</v>
      </c>
      <c r="N2491" s="1" t="s">
        <v>384</v>
      </c>
      <c r="O2491" s="1" t="s">
        <v>385</v>
      </c>
      <c r="P2491" s="1">
        <v>0</v>
      </c>
      <c r="Q2491" s="8">
        <v>5089238</v>
      </c>
      <c r="R2491" s="8">
        <v>219315</v>
      </c>
      <c r="S2491" s="8">
        <v>1206002</v>
      </c>
      <c r="T2491" s="8" t="s">
        <v>386</v>
      </c>
      <c r="U2491" s="9">
        <f>IF(R2491&gt;0,Q2491/R2491,"")</f>
        <v>23.205152406356156</v>
      </c>
      <c r="V2491" s="10">
        <f>SUMIFS(fct_world_monthly!$J$2:$J$361,fct_world_monthly!$C$2:$C$361,C2491,fct_world_monthly!$F$2:$F$361,F2491)</f>
        <v>103907174</v>
      </c>
      <c r="W2491" s="11">
        <f>IF(V2491&gt;0,Q2491/V2491,"")</f>
        <v>4.8978697082070581E-2</v>
      </c>
      <c r="X2491" s="1" t="s">
        <v>232</v>
      </c>
      <c r="Y2491" s="1" t="s">
        <v>166</v>
      </c>
      <c r="Z2491" s="19">
        <f>IF(U2491="","",SUMIFS(Unit_Value_Review_QC!$K$10:$K$53,Unit_Value_Review_QC!$I$10:$I$53,"PARTNER|"&amp;F2491&amp;"|"&amp;I2491))</f>
        <v>18.213915185849537</v>
      </c>
      <c r="AA2491" s="20">
        <f>IFERROR(U2491/Z2491,"")</f>
        <v>1.2740342847530295</v>
      </c>
      <c r="AB2491" s="4" t="str">
        <f>IF(OR(N2491&lt;&gt;"REPORTED",U2491=""),"NOT_APPLICABLE",IF(OR(AA2491&lt;Unit_Value_Review_QC!$I$6,AA2491&gt;Unit_Value_Review_QC!$I$5),"REVIEW","WITHIN_BAND"))</f>
        <v>WITHIN_BAND</v>
      </c>
    </row>
    <row r="2492" spans="1:28">
      <c r="A2492" s="1" t="s">
        <v>2878</v>
      </c>
      <c r="B2492" s="6">
        <v>45352</v>
      </c>
      <c r="C2492" s="1">
        <v>202403</v>
      </c>
      <c r="D2492" s="1">
        <v>2024</v>
      </c>
      <c r="E2492" s="1">
        <v>3</v>
      </c>
      <c r="F2492" s="4" t="s">
        <v>265</v>
      </c>
      <c r="G2492" s="4" t="s">
        <v>266</v>
      </c>
      <c r="H2492" s="1">
        <v>52</v>
      </c>
      <c r="I2492" s="4" t="s">
        <v>296</v>
      </c>
      <c r="J2492" s="1" t="s">
        <v>297</v>
      </c>
      <c r="K2492" s="1" t="s">
        <v>383</v>
      </c>
      <c r="L2492" s="1">
        <v>3</v>
      </c>
      <c r="M2492" s="1">
        <v>1</v>
      </c>
      <c r="N2492" s="1" t="s">
        <v>384</v>
      </c>
      <c r="O2492" s="1" t="s">
        <v>385</v>
      </c>
      <c r="P2492" s="1">
        <v>0</v>
      </c>
      <c r="Q2492" s="8">
        <v>1743428</v>
      </c>
      <c r="R2492" s="8">
        <v>85312</v>
      </c>
      <c r="S2492" s="8">
        <v>217033</v>
      </c>
      <c r="T2492" s="8" t="s">
        <v>386</v>
      </c>
      <c r="U2492" s="9">
        <f>IF(R2492&gt;0,Q2492/R2492,"")</f>
        <v>20.435905851462866</v>
      </c>
      <c r="V2492" s="10">
        <f>SUMIFS(fct_world_monthly!$J$2:$J$361,fct_world_monthly!$C$2:$C$361,C2492,fct_world_monthly!$F$2:$F$361,F2492)</f>
        <v>25630028</v>
      </c>
      <c r="W2492" s="11">
        <f>IF(V2492&gt;0,Q2492/V2492,"")</f>
        <v>6.8022867552076025E-2</v>
      </c>
      <c r="X2492" s="1" t="s">
        <v>232</v>
      </c>
      <c r="Y2492" s="1" t="s">
        <v>166</v>
      </c>
      <c r="Z2492" s="19">
        <f>IF(U2492="","",SUMIFS(Unit_Value_Review_QC!$K$10:$K$53,Unit_Value_Review_QC!$I$10:$I$53,"PARTNER|"&amp;F2492&amp;"|"&amp;I2492))</f>
        <v>19.213268245879746</v>
      </c>
      <c r="AA2492" s="20">
        <f>IFERROR(U2492/Z2492,"")</f>
        <v>1.0636350666600052</v>
      </c>
      <c r="AB2492" s="4" t="str">
        <f>IF(OR(N2492&lt;&gt;"REPORTED",U2492=""),"NOT_APPLICABLE",IF(OR(AA2492&lt;Unit_Value_Review_QC!$I$6,AA2492&gt;Unit_Value_Review_QC!$I$5),"REVIEW","WITHIN_BAND"))</f>
        <v>WITHIN_BAND</v>
      </c>
    </row>
    <row r="2493" spans="1:28">
      <c r="A2493" s="1" t="s">
        <v>2879</v>
      </c>
      <c r="B2493" s="6">
        <v>45352</v>
      </c>
      <c r="C2493" s="1">
        <v>202403</v>
      </c>
      <c r="D2493" s="1">
        <v>2024</v>
      </c>
      <c r="E2493" s="1">
        <v>3</v>
      </c>
      <c r="F2493" s="4" t="s">
        <v>265</v>
      </c>
      <c r="G2493" s="4" t="s">
        <v>266</v>
      </c>
      <c r="H2493" s="1">
        <v>204</v>
      </c>
      <c r="I2493" s="4" t="s">
        <v>301</v>
      </c>
      <c r="J2493" s="1" t="s">
        <v>302</v>
      </c>
      <c r="K2493" s="1" t="s">
        <v>383</v>
      </c>
      <c r="L2493" s="1">
        <v>3</v>
      </c>
      <c r="M2493" s="1">
        <v>1</v>
      </c>
      <c r="N2493" s="1" t="s">
        <v>384</v>
      </c>
      <c r="O2493" s="1" t="s">
        <v>385</v>
      </c>
      <c r="P2493" s="1">
        <v>0</v>
      </c>
      <c r="Q2493" s="8">
        <v>129477</v>
      </c>
      <c r="R2493" s="8">
        <v>4533</v>
      </c>
      <c r="S2493" s="8">
        <v>33469</v>
      </c>
      <c r="T2493" s="8" t="s">
        <v>386</v>
      </c>
      <c r="U2493" s="9">
        <f>IF(R2493&gt;0,Q2493/R2493,"")</f>
        <v>28.563203176704171</v>
      </c>
      <c r="V2493" s="10">
        <f>SUMIFS(fct_world_monthly!$J$2:$J$361,fct_world_monthly!$C$2:$C$361,C2493,fct_world_monthly!$F$2:$F$361,F2493)</f>
        <v>25630028</v>
      </c>
      <c r="W2493" s="11">
        <f>IF(V2493&gt;0,Q2493/V2493,"")</f>
        <v>5.0517697444575557E-3</v>
      </c>
      <c r="X2493" s="1" t="s">
        <v>232</v>
      </c>
      <c r="Y2493" s="1" t="s">
        <v>166</v>
      </c>
      <c r="Z2493" s="19">
        <f>IF(U2493="","",SUMIFS(Unit_Value_Review_QC!$K$10:$K$53,Unit_Value_Review_QC!$I$10:$I$53,"PARTNER|"&amp;F2493&amp;"|"&amp;I2493))</f>
        <v>16.024818561257973</v>
      </c>
      <c r="AA2493" s="20">
        <f>IFERROR(U2493/Z2493,"")</f>
        <v>1.7824353559770922</v>
      </c>
      <c r="AB2493" s="4" t="str">
        <f>IF(OR(N2493&lt;&gt;"REPORTED",U2493=""),"NOT_APPLICABLE",IF(OR(AA2493&lt;Unit_Value_Review_QC!$I$6,AA2493&gt;Unit_Value_Review_QC!$I$5),"REVIEW","WITHIN_BAND"))</f>
        <v>WITHIN_BAND</v>
      </c>
    </row>
    <row r="2494" spans="1:28">
      <c r="A2494" s="1" t="s">
        <v>2880</v>
      </c>
      <c r="B2494" s="6">
        <v>45352</v>
      </c>
      <c r="C2494" s="1">
        <v>202403</v>
      </c>
      <c r="D2494" s="1">
        <v>2024</v>
      </c>
      <c r="E2494" s="1">
        <v>3</v>
      </c>
      <c r="F2494" s="4" t="s">
        <v>265</v>
      </c>
      <c r="G2494" s="4" t="s">
        <v>266</v>
      </c>
      <c r="H2494" s="1">
        <v>662</v>
      </c>
      <c r="I2494" s="4" t="s">
        <v>304</v>
      </c>
      <c r="J2494" s="1" t="s">
        <v>305</v>
      </c>
      <c r="K2494" s="1" t="s">
        <v>383</v>
      </c>
      <c r="L2494" s="1">
        <v>3</v>
      </c>
      <c r="M2494" s="1">
        <v>1</v>
      </c>
      <c r="N2494" s="1" t="s">
        <v>384</v>
      </c>
      <c r="O2494" s="1" t="s">
        <v>385</v>
      </c>
      <c r="P2494" s="1">
        <v>0</v>
      </c>
      <c r="Q2494" s="8">
        <v>518409</v>
      </c>
      <c r="R2494" s="8">
        <v>42516</v>
      </c>
      <c r="S2494" s="8">
        <v>86037</v>
      </c>
      <c r="T2494" s="8" t="s">
        <v>386</v>
      </c>
      <c r="U2494" s="9">
        <f>IF(R2494&gt;0,Q2494/R2494,"")</f>
        <v>12.193268416596105</v>
      </c>
      <c r="V2494" s="10">
        <f>SUMIFS(fct_world_monthly!$J$2:$J$361,fct_world_monthly!$C$2:$C$361,C2494,fct_world_monthly!$F$2:$F$361,F2494)</f>
        <v>25630028</v>
      </c>
      <c r="W2494" s="11">
        <f>IF(V2494&gt;0,Q2494/V2494,"")</f>
        <v>2.0226626361859613E-2</v>
      </c>
      <c r="X2494" s="1" t="s">
        <v>232</v>
      </c>
      <c r="Y2494" s="1" t="s">
        <v>166</v>
      </c>
      <c r="Z2494" s="19">
        <f>IF(U2494="","",SUMIFS(Unit_Value_Review_QC!$K$10:$K$53,Unit_Value_Review_QC!$I$10:$I$53,"PARTNER|"&amp;F2494&amp;"|"&amp;I2494))</f>
        <v>13.24068828999865</v>
      </c>
      <c r="AA2494" s="20">
        <f>IFERROR(U2494/Z2494,"")</f>
        <v>0.92089385004299873</v>
      </c>
      <c r="AB2494" s="4" t="str">
        <f>IF(OR(N2494&lt;&gt;"REPORTED",U2494=""),"NOT_APPLICABLE",IF(OR(AA2494&lt;Unit_Value_Review_QC!$I$6,AA2494&gt;Unit_Value_Review_QC!$I$5),"REVIEW","WITHIN_BAND"))</f>
        <v>WITHIN_BAND</v>
      </c>
    </row>
    <row r="2495" spans="1:28">
      <c r="A2495" s="1" t="s">
        <v>2881</v>
      </c>
      <c r="B2495" s="6">
        <v>45352</v>
      </c>
      <c r="C2495" s="1">
        <v>202403</v>
      </c>
      <c r="D2495" s="1">
        <v>2024</v>
      </c>
      <c r="E2495" s="1">
        <v>3</v>
      </c>
      <c r="F2495" s="4" t="s">
        <v>265</v>
      </c>
      <c r="G2495" s="4" t="s">
        <v>266</v>
      </c>
      <c r="H2495" s="1">
        <v>664</v>
      </c>
      <c r="I2495" s="4" t="s">
        <v>307</v>
      </c>
      <c r="J2495" s="1" t="s">
        <v>308</v>
      </c>
      <c r="K2495" s="1" t="s">
        <v>383</v>
      </c>
      <c r="L2495" s="1">
        <v>3</v>
      </c>
      <c r="M2495" s="1">
        <v>1</v>
      </c>
      <c r="N2495" s="1" t="s">
        <v>384</v>
      </c>
      <c r="O2495" s="1" t="s">
        <v>385</v>
      </c>
      <c r="P2495" s="1">
        <v>0</v>
      </c>
      <c r="Q2495" s="8">
        <v>90307</v>
      </c>
      <c r="R2495" s="8">
        <v>10955</v>
      </c>
      <c r="S2495" s="8">
        <v>24142</v>
      </c>
      <c r="T2495" s="8" t="s">
        <v>386</v>
      </c>
      <c r="U2495" s="9">
        <f>IF(R2495&gt;0,Q2495/R2495,"")</f>
        <v>8.2434504792332266</v>
      </c>
      <c r="V2495" s="10">
        <f>SUMIFS(fct_world_monthly!$J$2:$J$361,fct_world_monthly!$C$2:$C$361,C2495,fct_world_monthly!$F$2:$F$361,F2495)</f>
        <v>25630028</v>
      </c>
      <c r="W2495" s="11">
        <f>IF(V2495&gt;0,Q2495/V2495,"")</f>
        <v>3.5234842505829488E-3</v>
      </c>
      <c r="X2495" s="1" t="s">
        <v>232</v>
      </c>
      <c r="Y2495" s="1" t="s">
        <v>166</v>
      </c>
      <c r="Z2495" s="19">
        <f>IF(U2495="","",SUMIFS(Unit_Value_Review_QC!$K$10:$K$53,Unit_Value_Review_QC!$I$10:$I$53,"PARTNER|"&amp;F2495&amp;"|"&amp;I2495))</f>
        <v>13.033767004833301</v>
      </c>
      <c r="AA2495" s="20">
        <f>IFERROR(U2495/Z2495,"")</f>
        <v>0.63246876180741263</v>
      </c>
      <c r="AB2495" s="4" t="str">
        <f>IF(OR(N2495&lt;&gt;"REPORTED",U2495=""),"NOT_APPLICABLE",IF(OR(AA2495&lt;Unit_Value_Review_QC!$I$6,AA2495&gt;Unit_Value_Review_QC!$I$5),"REVIEW","WITHIN_BAND"))</f>
        <v>WITHIN_BAND</v>
      </c>
    </row>
    <row r="2496" spans="1:28">
      <c r="A2496" s="1" t="s">
        <v>2882</v>
      </c>
      <c r="B2496" s="6">
        <v>45352</v>
      </c>
      <c r="C2496" s="1">
        <v>202403</v>
      </c>
      <c r="D2496" s="1">
        <v>2024</v>
      </c>
      <c r="E2496" s="1">
        <v>3</v>
      </c>
      <c r="F2496" s="4" t="s">
        <v>265</v>
      </c>
      <c r="G2496" s="4" t="s">
        <v>266</v>
      </c>
      <c r="H2496" s="1">
        <v>666</v>
      </c>
      <c r="I2496" s="4" t="s">
        <v>310</v>
      </c>
      <c r="J2496" s="1" t="s">
        <v>311</v>
      </c>
      <c r="K2496" s="1" t="s">
        <v>383</v>
      </c>
      <c r="L2496" s="1">
        <v>3</v>
      </c>
      <c r="M2496" s="1">
        <v>1</v>
      </c>
      <c r="N2496" s="1" t="s">
        <v>384</v>
      </c>
      <c r="O2496" s="1" t="s">
        <v>385</v>
      </c>
      <c r="P2496" s="1">
        <v>0</v>
      </c>
      <c r="Q2496" s="8">
        <v>5544253</v>
      </c>
      <c r="R2496" s="8">
        <v>473352</v>
      </c>
      <c r="S2496" s="8">
        <v>1250965</v>
      </c>
      <c r="T2496" s="8" t="s">
        <v>386</v>
      </c>
      <c r="U2496" s="9">
        <f>IF(R2496&gt;0,Q2496/R2496,"")</f>
        <v>11.71274865216583</v>
      </c>
      <c r="V2496" s="10">
        <f>SUMIFS(fct_world_monthly!$J$2:$J$361,fct_world_monthly!$C$2:$C$361,C2496,fct_world_monthly!$F$2:$F$361,F2496)</f>
        <v>25630028</v>
      </c>
      <c r="W2496" s="11">
        <f>IF(V2496&gt;0,Q2496/V2496,"")</f>
        <v>0.21631864779859</v>
      </c>
      <c r="X2496" s="1" t="s">
        <v>232</v>
      </c>
      <c r="Y2496" s="1" t="s">
        <v>166</v>
      </c>
      <c r="Z2496" s="19">
        <f>IF(U2496="","",SUMIFS(Unit_Value_Review_QC!$K$10:$K$53,Unit_Value_Review_QC!$I$10:$I$53,"PARTNER|"&amp;F2496&amp;"|"&amp;I2496))</f>
        <v>12.503788450831344</v>
      </c>
      <c r="AA2496" s="20">
        <f>IFERROR(U2496/Z2496,"")</f>
        <v>0.93673598991408724</v>
      </c>
      <c r="AB2496" s="4" t="str">
        <f>IF(OR(N2496&lt;&gt;"REPORTED",U2496=""),"NOT_APPLICABLE",IF(OR(AA2496&lt;Unit_Value_Review_QC!$I$6,AA2496&gt;Unit_Value_Review_QC!$I$5),"REVIEW","WITHIN_BAND"))</f>
        <v>WITHIN_BAND</v>
      </c>
    </row>
    <row r="2497" spans="1:28">
      <c r="A2497" s="1" t="s">
        <v>2883</v>
      </c>
      <c r="B2497" s="6">
        <v>45352</v>
      </c>
      <c r="C2497" s="1">
        <v>202403</v>
      </c>
      <c r="D2497" s="1">
        <v>2024</v>
      </c>
      <c r="E2497" s="1">
        <v>3</v>
      </c>
      <c r="F2497" s="4" t="s">
        <v>265</v>
      </c>
      <c r="G2497" s="4" t="s">
        <v>266</v>
      </c>
      <c r="H2497" s="1">
        <v>669</v>
      </c>
      <c r="I2497" s="4" t="s">
        <v>313</v>
      </c>
      <c r="J2497" s="1" t="s">
        <v>314</v>
      </c>
      <c r="K2497" s="1" t="s">
        <v>383</v>
      </c>
      <c r="L2497" s="1">
        <v>3</v>
      </c>
      <c r="M2497" s="1">
        <v>1</v>
      </c>
      <c r="N2497" s="1" t="s">
        <v>384</v>
      </c>
      <c r="O2497" s="1" t="s">
        <v>385</v>
      </c>
      <c r="P2497" s="1">
        <v>0</v>
      </c>
      <c r="Q2497" s="8">
        <v>178340</v>
      </c>
      <c r="R2497" s="8">
        <v>6786</v>
      </c>
      <c r="S2497" s="8">
        <v>29533</v>
      </c>
      <c r="T2497" s="8" t="s">
        <v>386</v>
      </c>
      <c r="U2497" s="9">
        <f>IF(R2497&gt;0,Q2497/R2497,"")</f>
        <v>26.280577659888003</v>
      </c>
      <c r="V2497" s="10">
        <f>SUMIFS(fct_world_monthly!$J$2:$J$361,fct_world_monthly!$C$2:$C$361,C2497,fct_world_monthly!$F$2:$F$361,F2497)</f>
        <v>25630028</v>
      </c>
      <c r="W2497" s="11">
        <f>IF(V2497&gt;0,Q2497/V2497,"")</f>
        <v>6.9582444467091494E-3</v>
      </c>
      <c r="X2497" s="1" t="s">
        <v>232</v>
      </c>
      <c r="Y2497" s="1" t="s">
        <v>166</v>
      </c>
      <c r="Z2497" s="19">
        <f>IF(U2497="","",SUMIFS(Unit_Value_Review_QC!$K$10:$K$53,Unit_Value_Review_QC!$I$10:$I$53,"PARTNER|"&amp;F2497&amp;"|"&amp;I2497))</f>
        <v>16.58404384448577</v>
      </c>
      <c r="AA2497" s="20">
        <f>IFERROR(U2497/Z2497,"")</f>
        <v>1.5846905559542614</v>
      </c>
      <c r="AB2497" s="4" t="str">
        <f>IF(OR(N2497&lt;&gt;"REPORTED",U2497=""),"NOT_APPLICABLE",IF(OR(AA2497&lt;Unit_Value_Review_QC!$I$6,AA2497&gt;Unit_Value_Review_QC!$I$5),"REVIEW","WITHIN_BAND"))</f>
        <v>WITHIN_BAND</v>
      </c>
    </row>
    <row r="2498" spans="1:28">
      <c r="A2498" s="1" t="s">
        <v>2884</v>
      </c>
      <c r="B2498" s="6">
        <v>45352</v>
      </c>
      <c r="C2498" s="1">
        <v>202403</v>
      </c>
      <c r="D2498" s="1">
        <v>2024</v>
      </c>
      <c r="E2498" s="1">
        <v>3</v>
      </c>
      <c r="F2498" s="4" t="s">
        <v>265</v>
      </c>
      <c r="G2498" s="4" t="s">
        <v>266</v>
      </c>
      <c r="H2498" s="1">
        <v>676</v>
      </c>
      <c r="I2498" s="4" t="s">
        <v>316</v>
      </c>
      <c r="J2498" s="1" t="s">
        <v>317</v>
      </c>
      <c r="K2498" s="1" t="s">
        <v>383</v>
      </c>
      <c r="L2498" s="1">
        <v>3</v>
      </c>
      <c r="M2498" s="1">
        <v>1</v>
      </c>
      <c r="N2498" s="1" t="s">
        <v>384</v>
      </c>
      <c r="O2498" s="1" t="s">
        <v>385</v>
      </c>
      <c r="P2498" s="1">
        <v>0</v>
      </c>
      <c r="Q2498" s="8">
        <v>136649</v>
      </c>
      <c r="R2498" s="8">
        <v>8924</v>
      </c>
      <c r="S2498" s="8">
        <v>31197</v>
      </c>
      <c r="T2498" s="8" t="s">
        <v>386</v>
      </c>
      <c r="U2498" s="9">
        <f>IF(R2498&gt;0,Q2498/R2498,"")</f>
        <v>15.312528014343345</v>
      </c>
      <c r="V2498" s="10">
        <f>SUMIFS(fct_world_monthly!$J$2:$J$361,fct_world_monthly!$C$2:$C$361,C2498,fct_world_monthly!$F$2:$F$361,F2498)</f>
        <v>25630028</v>
      </c>
      <c r="W2498" s="11">
        <f>IF(V2498&gt;0,Q2498/V2498,"")</f>
        <v>5.3315977649341624E-3</v>
      </c>
      <c r="X2498" s="1" t="s">
        <v>232</v>
      </c>
      <c r="Y2498" s="1" t="s">
        <v>166</v>
      </c>
      <c r="Z2498" s="19">
        <f>IF(U2498="","",SUMIFS(Unit_Value_Review_QC!$K$10:$K$53,Unit_Value_Review_QC!$I$10:$I$53,"PARTNER|"&amp;F2498&amp;"|"&amp;I2498))</f>
        <v>12.705450477595873</v>
      </c>
      <c r="AA2498" s="20">
        <f>IFERROR(U2498/Z2498,"")</f>
        <v>1.2051936325551507</v>
      </c>
      <c r="AB2498" s="4" t="str">
        <f>IF(OR(N2498&lt;&gt;"REPORTED",U2498=""),"NOT_APPLICABLE",IF(OR(AA2498&lt;Unit_Value_Review_QC!$I$6,AA2498&gt;Unit_Value_Review_QC!$I$5),"REVIEW","WITHIN_BAND"))</f>
        <v>WITHIN_BAND</v>
      </c>
    </row>
    <row r="2499" spans="1:28">
      <c r="A2499" s="1" t="s">
        <v>2885</v>
      </c>
      <c r="B2499" s="6">
        <v>45352</v>
      </c>
      <c r="C2499" s="1">
        <v>202403</v>
      </c>
      <c r="D2499" s="1">
        <v>2024</v>
      </c>
      <c r="E2499" s="1">
        <v>3</v>
      </c>
      <c r="F2499" s="4" t="s">
        <v>265</v>
      </c>
      <c r="G2499" s="4" t="s">
        <v>266</v>
      </c>
      <c r="H2499" s="1">
        <v>690</v>
      </c>
      <c r="I2499" s="4" t="s">
        <v>319</v>
      </c>
      <c r="J2499" s="1" t="s">
        <v>320</v>
      </c>
      <c r="K2499" s="1" t="s">
        <v>383</v>
      </c>
      <c r="L2499" s="1">
        <v>3</v>
      </c>
      <c r="M2499" s="1">
        <v>1</v>
      </c>
      <c r="N2499" s="1" t="s">
        <v>384</v>
      </c>
      <c r="O2499" s="1" t="s">
        <v>385</v>
      </c>
      <c r="P2499" s="1">
        <v>0</v>
      </c>
      <c r="Q2499" s="8">
        <v>559483</v>
      </c>
      <c r="R2499" s="8">
        <v>28491</v>
      </c>
      <c r="S2499" s="8">
        <v>111692</v>
      </c>
      <c r="T2499" s="8" t="s">
        <v>386</v>
      </c>
      <c r="U2499" s="9">
        <f>IF(R2499&gt;0,Q2499/R2499,"")</f>
        <v>19.637183672036784</v>
      </c>
      <c r="V2499" s="10">
        <f>SUMIFS(fct_world_monthly!$J$2:$J$361,fct_world_monthly!$C$2:$C$361,C2499,fct_world_monthly!$F$2:$F$361,F2499)</f>
        <v>25630028</v>
      </c>
      <c r="W2499" s="11">
        <f>IF(V2499&gt;0,Q2499/V2499,"")</f>
        <v>2.1829199718392818E-2</v>
      </c>
      <c r="X2499" s="1" t="s">
        <v>232</v>
      </c>
      <c r="Y2499" s="1" t="s">
        <v>166</v>
      </c>
      <c r="Z2499" s="19">
        <f>IF(U2499="","",SUMIFS(Unit_Value_Review_QC!$K$10:$K$53,Unit_Value_Review_QC!$I$10:$I$53,"PARTNER|"&amp;F2499&amp;"|"&amp;I2499))</f>
        <v>23.234221767733438</v>
      </c>
      <c r="AA2499" s="20">
        <f>IFERROR(U2499/Z2499,"")</f>
        <v>0.84518362045196427</v>
      </c>
      <c r="AB2499" s="4" t="str">
        <f>IF(OR(N2499&lt;&gt;"REPORTED",U2499=""),"NOT_APPLICABLE",IF(OR(AA2499&lt;Unit_Value_Review_QC!$I$6,AA2499&gt;Unit_Value_Review_QC!$I$5),"REVIEW","WITHIN_BAND"))</f>
        <v>WITHIN_BAND</v>
      </c>
    </row>
    <row r="2500" spans="1:28">
      <c r="A2500" s="1" t="s">
        <v>2886</v>
      </c>
      <c r="B2500" s="6">
        <v>45352</v>
      </c>
      <c r="C2500" s="1">
        <v>202403</v>
      </c>
      <c r="D2500" s="1">
        <v>2024</v>
      </c>
      <c r="E2500" s="1">
        <v>3</v>
      </c>
      <c r="F2500" s="4" t="s">
        <v>265</v>
      </c>
      <c r="G2500" s="4" t="s">
        <v>266</v>
      </c>
      <c r="H2500" s="1">
        <v>696</v>
      </c>
      <c r="I2500" s="4" t="s">
        <v>322</v>
      </c>
      <c r="J2500" s="1" t="s">
        <v>323</v>
      </c>
      <c r="K2500" s="1" t="s">
        <v>383</v>
      </c>
      <c r="L2500" s="1">
        <v>3</v>
      </c>
      <c r="M2500" s="1">
        <v>1</v>
      </c>
      <c r="N2500" s="1" t="s">
        <v>384</v>
      </c>
      <c r="O2500" s="1" t="s">
        <v>385</v>
      </c>
      <c r="P2500" s="1">
        <v>0</v>
      </c>
      <c r="Q2500" s="8">
        <v>2509443</v>
      </c>
      <c r="R2500" s="8">
        <v>225901</v>
      </c>
      <c r="S2500" s="8">
        <v>537368</v>
      </c>
      <c r="T2500" s="8" t="s">
        <v>386</v>
      </c>
      <c r="U2500" s="9">
        <f>IF(R2500&gt;0,Q2500/R2500,"")</f>
        <v>11.108596243487192</v>
      </c>
      <c r="V2500" s="10">
        <f>SUMIFS(fct_world_monthly!$J$2:$J$361,fct_world_monthly!$C$2:$C$361,C2500,fct_world_monthly!$F$2:$F$361,F2500)</f>
        <v>25630028</v>
      </c>
      <c r="W2500" s="11">
        <f>IF(V2500&gt;0,Q2500/V2500,"")</f>
        <v>9.7910271498727983E-2</v>
      </c>
      <c r="X2500" s="1" t="s">
        <v>232</v>
      </c>
      <c r="Y2500" s="1" t="s">
        <v>166</v>
      </c>
      <c r="Z2500" s="19">
        <f>IF(U2500="","",SUMIFS(Unit_Value_Review_QC!$K$10:$K$53,Unit_Value_Review_QC!$I$10:$I$53,"PARTNER|"&amp;F2500&amp;"|"&amp;I2500))</f>
        <v>12.339390026247985</v>
      </c>
      <c r="AA2500" s="20">
        <f>IFERROR(U2500/Z2500,"")</f>
        <v>0.90025489265330905</v>
      </c>
      <c r="AB2500" s="4" t="str">
        <f>IF(OR(N2500&lt;&gt;"REPORTED",U2500=""),"NOT_APPLICABLE",IF(OR(AA2500&lt;Unit_Value_Review_QC!$I$6,AA2500&gt;Unit_Value_Review_QC!$I$5),"REVIEW","WITHIN_BAND"))</f>
        <v>WITHIN_BAND</v>
      </c>
    </row>
    <row r="2501" spans="1:28">
      <c r="A2501" s="1" t="s">
        <v>2887</v>
      </c>
      <c r="B2501" s="6">
        <v>45352</v>
      </c>
      <c r="C2501" s="1">
        <v>202403</v>
      </c>
      <c r="D2501" s="1">
        <v>2024</v>
      </c>
      <c r="E2501" s="1">
        <v>3</v>
      </c>
      <c r="F2501" s="4" t="s">
        <v>265</v>
      </c>
      <c r="G2501" s="4" t="s">
        <v>266</v>
      </c>
      <c r="H2501" s="1">
        <v>720</v>
      </c>
      <c r="I2501" s="4" t="s">
        <v>325</v>
      </c>
      <c r="J2501" s="1" t="s">
        <v>326</v>
      </c>
      <c r="K2501" s="1" t="s">
        <v>383</v>
      </c>
      <c r="L2501" s="1">
        <v>3</v>
      </c>
      <c r="M2501" s="1">
        <v>1</v>
      </c>
      <c r="N2501" s="1" t="s">
        <v>384</v>
      </c>
      <c r="O2501" s="1" t="s">
        <v>385</v>
      </c>
      <c r="P2501" s="1">
        <v>0</v>
      </c>
      <c r="Q2501" s="8">
        <v>5929451</v>
      </c>
      <c r="R2501" s="8">
        <v>347703</v>
      </c>
      <c r="S2501" s="8">
        <v>1474602</v>
      </c>
      <c r="T2501" s="8" t="s">
        <v>386</v>
      </c>
      <c r="U2501" s="9">
        <f>IF(R2501&gt;0,Q2501/R2501,"")</f>
        <v>17.053206328389457</v>
      </c>
      <c r="V2501" s="10">
        <f>SUMIFS(fct_world_monthly!$J$2:$J$361,fct_world_monthly!$C$2:$C$361,C2501,fct_world_monthly!$F$2:$F$361,F2501)</f>
        <v>25630028</v>
      </c>
      <c r="W2501" s="11">
        <f>IF(V2501&gt;0,Q2501/V2501,"")</f>
        <v>0.2313478159290345</v>
      </c>
      <c r="X2501" s="1" t="s">
        <v>232</v>
      </c>
      <c r="Y2501" s="1" t="s">
        <v>166</v>
      </c>
      <c r="Z2501" s="19">
        <f>IF(U2501="","",SUMIFS(Unit_Value_Review_QC!$K$10:$K$53,Unit_Value_Review_QC!$I$10:$I$53,"PARTNER|"&amp;F2501&amp;"|"&amp;I2501))</f>
        <v>15.158852636173485</v>
      </c>
      <c r="AA2501" s="20">
        <f>IFERROR(U2501/Z2501,"")</f>
        <v>1.1249668255033687</v>
      </c>
      <c r="AB2501" s="4" t="str">
        <f>IF(OR(N2501&lt;&gt;"REPORTED",U2501=""),"NOT_APPLICABLE",IF(OR(AA2501&lt;Unit_Value_Review_QC!$I$6,AA2501&gt;Unit_Value_Review_QC!$I$5),"REVIEW","WITHIN_BAND"))</f>
        <v>WITHIN_BAND</v>
      </c>
    </row>
    <row r="2502" spans="1:28">
      <c r="A2502" s="1" t="s">
        <v>2888</v>
      </c>
      <c r="B2502" s="6">
        <v>45352</v>
      </c>
      <c r="C2502" s="1">
        <v>202403</v>
      </c>
      <c r="D2502" s="1">
        <v>2024</v>
      </c>
      <c r="E2502" s="1">
        <v>3</v>
      </c>
      <c r="F2502" s="4" t="s">
        <v>271</v>
      </c>
      <c r="G2502" s="4" t="s">
        <v>273</v>
      </c>
      <c r="H2502" s="1">
        <v>52</v>
      </c>
      <c r="I2502" s="4" t="s">
        <v>296</v>
      </c>
      <c r="J2502" s="1" t="s">
        <v>297</v>
      </c>
      <c r="K2502" s="1" t="s">
        <v>383</v>
      </c>
      <c r="L2502" s="1">
        <v>3</v>
      </c>
      <c r="M2502" s="1">
        <v>1</v>
      </c>
      <c r="N2502" s="1" t="s">
        <v>384</v>
      </c>
      <c r="O2502" s="1" t="s">
        <v>385</v>
      </c>
      <c r="P2502" s="1">
        <v>0</v>
      </c>
      <c r="Q2502" s="8">
        <v>1218028</v>
      </c>
      <c r="R2502" s="8">
        <v>40515</v>
      </c>
      <c r="S2502" s="8">
        <v>108997</v>
      </c>
      <c r="T2502" s="8" t="s">
        <v>386</v>
      </c>
      <c r="U2502" s="9">
        <f>IF(R2502&gt;0,Q2502/R2502,"")</f>
        <v>30.063630754041714</v>
      </c>
      <c r="V2502" s="10">
        <f>SUMIFS(fct_world_monthly!$J$2:$J$361,fct_world_monthly!$C$2:$C$361,C2502,fct_world_monthly!$F$2:$F$361,F2502)</f>
        <v>26710737</v>
      </c>
      <c r="W2502" s="11">
        <f>IF(V2502&gt;0,Q2502/V2502,"")</f>
        <v>4.5600688592007027E-2</v>
      </c>
      <c r="X2502" s="1" t="s">
        <v>232</v>
      </c>
      <c r="Y2502" s="1" t="s">
        <v>166</v>
      </c>
      <c r="Z2502" s="19">
        <f>IF(U2502="","",SUMIFS(Unit_Value_Review_QC!$K$10:$K$53,Unit_Value_Review_QC!$I$10:$I$53,"PARTNER|"&amp;F2502&amp;"|"&amp;I2502))</f>
        <v>31.867133143721738</v>
      </c>
      <c r="AA2502" s="20">
        <f>IFERROR(U2502/Z2502,"")</f>
        <v>0.94340556517757113</v>
      </c>
      <c r="AB2502" s="4" t="str">
        <f>IF(OR(N2502&lt;&gt;"REPORTED",U2502=""),"NOT_APPLICABLE",IF(OR(AA2502&lt;Unit_Value_Review_QC!$I$6,AA2502&gt;Unit_Value_Review_QC!$I$5),"REVIEW","WITHIN_BAND"))</f>
        <v>WITHIN_BAND</v>
      </c>
    </row>
    <row r="2503" spans="1:28">
      <c r="A2503" s="1" t="s">
        <v>2889</v>
      </c>
      <c r="B2503" s="6">
        <v>45352</v>
      </c>
      <c r="C2503" s="1">
        <v>202403</v>
      </c>
      <c r="D2503" s="1">
        <v>2024</v>
      </c>
      <c r="E2503" s="1">
        <v>3</v>
      </c>
      <c r="F2503" s="4" t="s">
        <v>271</v>
      </c>
      <c r="G2503" s="4" t="s">
        <v>273</v>
      </c>
      <c r="H2503" s="1">
        <v>204</v>
      </c>
      <c r="I2503" s="4" t="s">
        <v>301</v>
      </c>
      <c r="J2503" s="1" t="s">
        <v>302</v>
      </c>
      <c r="K2503" s="1" t="s">
        <v>383</v>
      </c>
      <c r="L2503" s="1">
        <v>3</v>
      </c>
      <c r="M2503" s="1">
        <v>1</v>
      </c>
      <c r="N2503" s="1" t="s">
        <v>384</v>
      </c>
      <c r="O2503" s="1" t="s">
        <v>385</v>
      </c>
      <c r="P2503" s="1">
        <v>0</v>
      </c>
      <c r="Q2503" s="8">
        <v>850456</v>
      </c>
      <c r="R2503" s="8">
        <v>43038</v>
      </c>
      <c r="S2503" s="8">
        <v>137582</v>
      </c>
      <c r="T2503" s="8" t="s">
        <v>386</v>
      </c>
      <c r="U2503" s="9">
        <f>IF(R2503&gt;0,Q2503/R2503,"")</f>
        <v>19.760583670244898</v>
      </c>
      <c r="V2503" s="10">
        <f>SUMIFS(fct_world_monthly!$J$2:$J$361,fct_world_monthly!$C$2:$C$361,C2503,fct_world_monthly!$F$2:$F$361,F2503)</f>
        <v>26710737</v>
      </c>
      <c r="W2503" s="11">
        <f>IF(V2503&gt;0,Q2503/V2503,"")</f>
        <v>3.1839480879917316E-2</v>
      </c>
      <c r="X2503" s="1" t="s">
        <v>232</v>
      </c>
      <c r="Y2503" s="1" t="s">
        <v>166</v>
      </c>
      <c r="Z2503" s="19">
        <f>IF(U2503="","",SUMIFS(Unit_Value_Review_QC!$K$10:$K$53,Unit_Value_Review_QC!$I$10:$I$53,"PARTNER|"&amp;F2503&amp;"|"&amp;I2503))</f>
        <v>19.682231685892088</v>
      </c>
      <c r="AA2503" s="20">
        <f>IFERROR(U2503/Z2503,"")</f>
        <v>1.0039808485949777</v>
      </c>
      <c r="AB2503" s="4" t="str">
        <f>IF(OR(N2503&lt;&gt;"REPORTED",U2503=""),"NOT_APPLICABLE",IF(OR(AA2503&lt;Unit_Value_Review_QC!$I$6,AA2503&gt;Unit_Value_Review_QC!$I$5),"REVIEW","WITHIN_BAND"))</f>
        <v>WITHIN_BAND</v>
      </c>
    </row>
    <row r="2504" spans="1:28">
      <c r="A2504" s="1" t="s">
        <v>2890</v>
      </c>
      <c r="B2504" s="6">
        <v>45352</v>
      </c>
      <c r="C2504" s="1">
        <v>202403</v>
      </c>
      <c r="D2504" s="1">
        <v>2024</v>
      </c>
      <c r="E2504" s="1">
        <v>3</v>
      </c>
      <c r="F2504" s="4" t="s">
        <v>271</v>
      </c>
      <c r="G2504" s="4" t="s">
        <v>273</v>
      </c>
      <c r="H2504" s="1">
        <v>662</v>
      </c>
      <c r="I2504" s="4" t="s">
        <v>304</v>
      </c>
      <c r="J2504" s="1" t="s">
        <v>305</v>
      </c>
      <c r="K2504" s="1" t="s">
        <v>383</v>
      </c>
      <c r="L2504" s="1">
        <v>3</v>
      </c>
      <c r="M2504" s="1">
        <v>1</v>
      </c>
      <c r="N2504" s="1" t="s">
        <v>384</v>
      </c>
      <c r="O2504" s="1" t="s">
        <v>385</v>
      </c>
      <c r="P2504" s="1">
        <v>0</v>
      </c>
      <c r="Q2504" s="8">
        <v>54304</v>
      </c>
      <c r="R2504" s="8">
        <v>1741</v>
      </c>
      <c r="S2504" s="8">
        <v>4496</v>
      </c>
      <c r="T2504" s="8" t="s">
        <v>386</v>
      </c>
      <c r="U2504" s="9">
        <f>IF(R2504&gt;0,Q2504/R2504,"")</f>
        <v>31.191269385410685</v>
      </c>
      <c r="V2504" s="10">
        <f>SUMIFS(fct_world_monthly!$J$2:$J$361,fct_world_monthly!$C$2:$C$361,C2504,fct_world_monthly!$F$2:$F$361,F2504)</f>
        <v>26710737</v>
      </c>
      <c r="W2504" s="11">
        <f>IF(V2504&gt;0,Q2504/V2504,"")</f>
        <v>2.0330401216559469E-3</v>
      </c>
      <c r="X2504" s="1" t="s">
        <v>232</v>
      </c>
      <c r="Y2504" s="1" t="s">
        <v>166</v>
      </c>
      <c r="Z2504" s="19">
        <f>IF(U2504="","",SUMIFS(Unit_Value_Review_QC!$K$10:$K$53,Unit_Value_Review_QC!$I$10:$I$53,"PARTNER|"&amp;F2504&amp;"|"&amp;I2504))</f>
        <v>19.366411423422985</v>
      </c>
      <c r="AA2504" s="20">
        <f>IFERROR(U2504/Z2504,"")</f>
        <v>1.610585911011162</v>
      </c>
      <c r="AB2504" s="4" t="str">
        <f>IF(OR(N2504&lt;&gt;"REPORTED",U2504=""),"NOT_APPLICABLE",IF(OR(AA2504&lt;Unit_Value_Review_QC!$I$6,AA2504&gt;Unit_Value_Review_QC!$I$5),"REVIEW","WITHIN_BAND"))</f>
        <v>WITHIN_BAND</v>
      </c>
    </row>
    <row r="2505" spans="1:28">
      <c r="A2505" s="1" t="s">
        <v>2891</v>
      </c>
      <c r="B2505" s="6">
        <v>45352</v>
      </c>
      <c r="C2505" s="1">
        <v>202403</v>
      </c>
      <c r="D2505" s="1">
        <v>2024</v>
      </c>
      <c r="E2505" s="1">
        <v>3</v>
      </c>
      <c r="F2505" s="4" t="s">
        <v>271</v>
      </c>
      <c r="G2505" s="4" t="s">
        <v>273</v>
      </c>
      <c r="H2505" s="1">
        <v>664</v>
      </c>
      <c r="I2505" s="4" t="s">
        <v>307</v>
      </c>
      <c r="J2505" s="1" t="s">
        <v>308</v>
      </c>
      <c r="K2505" s="1" t="s">
        <v>383</v>
      </c>
      <c r="L2505" s="1">
        <v>3</v>
      </c>
      <c r="M2505" s="1">
        <v>1</v>
      </c>
      <c r="N2505" s="1" t="s">
        <v>384</v>
      </c>
      <c r="O2505" s="1" t="s">
        <v>385</v>
      </c>
      <c r="P2505" s="1">
        <v>0</v>
      </c>
      <c r="Q2505" s="8">
        <v>3821046</v>
      </c>
      <c r="R2505" s="8">
        <v>164905</v>
      </c>
      <c r="S2505" s="8">
        <v>480984</v>
      </c>
      <c r="T2505" s="8" t="s">
        <v>386</v>
      </c>
      <c r="U2505" s="9">
        <f>IF(R2505&gt;0,Q2505/R2505,"")</f>
        <v>23.171195536824232</v>
      </c>
      <c r="V2505" s="10">
        <f>SUMIFS(fct_world_monthly!$J$2:$J$361,fct_world_monthly!$C$2:$C$361,C2505,fct_world_monthly!$F$2:$F$361,F2505)</f>
        <v>26710737</v>
      </c>
      <c r="W2505" s="11">
        <f>IF(V2505&gt;0,Q2505/V2505,"")</f>
        <v>0.14305281056078684</v>
      </c>
      <c r="X2505" s="1" t="s">
        <v>232</v>
      </c>
      <c r="Y2505" s="1" t="s">
        <v>166</v>
      </c>
      <c r="Z2505" s="19">
        <f>IF(U2505="","",SUMIFS(Unit_Value_Review_QC!$K$10:$K$53,Unit_Value_Review_QC!$I$10:$I$53,"PARTNER|"&amp;F2505&amp;"|"&amp;I2505))</f>
        <v>29.827360886039607</v>
      </c>
      <c r="AA2505" s="20">
        <f>IFERROR(U2505/Z2505,"")</f>
        <v>0.77684363780468668</v>
      </c>
      <c r="AB2505" s="4" t="str">
        <f>IF(OR(N2505&lt;&gt;"REPORTED",U2505=""),"NOT_APPLICABLE",IF(OR(AA2505&lt;Unit_Value_Review_QC!$I$6,AA2505&gt;Unit_Value_Review_QC!$I$5),"REVIEW","WITHIN_BAND"))</f>
        <v>WITHIN_BAND</v>
      </c>
    </row>
    <row r="2506" spans="1:28">
      <c r="A2506" s="1" t="s">
        <v>2892</v>
      </c>
      <c r="B2506" s="6">
        <v>45352</v>
      </c>
      <c r="C2506" s="1">
        <v>202403</v>
      </c>
      <c r="D2506" s="1">
        <v>2024</v>
      </c>
      <c r="E2506" s="1">
        <v>3</v>
      </c>
      <c r="F2506" s="4" t="s">
        <v>271</v>
      </c>
      <c r="G2506" s="4" t="s">
        <v>273</v>
      </c>
      <c r="H2506" s="1">
        <v>666</v>
      </c>
      <c r="I2506" s="4" t="s">
        <v>310</v>
      </c>
      <c r="J2506" s="1" t="s">
        <v>311</v>
      </c>
      <c r="K2506" s="1" t="s">
        <v>383</v>
      </c>
      <c r="L2506" s="1">
        <v>3</v>
      </c>
      <c r="M2506" s="1">
        <v>1</v>
      </c>
      <c r="N2506" s="1" t="s">
        <v>384</v>
      </c>
      <c r="O2506" s="1" t="s">
        <v>385</v>
      </c>
      <c r="P2506" s="1">
        <v>0</v>
      </c>
      <c r="Q2506" s="8">
        <v>1206828</v>
      </c>
      <c r="R2506" s="8">
        <v>78757</v>
      </c>
      <c r="S2506" s="8">
        <v>315508</v>
      </c>
      <c r="T2506" s="8" t="s">
        <v>386</v>
      </c>
      <c r="U2506" s="9">
        <f>IF(R2506&gt;0,Q2506/R2506,"")</f>
        <v>15.323437916629633</v>
      </c>
      <c r="V2506" s="10">
        <f>SUMIFS(fct_world_monthly!$J$2:$J$361,fct_world_monthly!$C$2:$C$361,C2506,fct_world_monthly!$F$2:$F$361,F2506)</f>
        <v>26710737</v>
      </c>
      <c r="W2506" s="11">
        <f>IF(V2506&gt;0,Q2506/V2506,"")</f>
        <v>4.5181381554541156E-2</v>
      </c>
      <c r="X2506" s="1" t="s">
        <v>232</v>
      </c>
      <c r="Y2506" s="1" t="s">
        <v>166</v>
      </c>
      <c r="Z2506" s="19">
        <f>IF(U2506="","",SUMIFS(Unit_Value_Review_QC!$K$10:$K$53,Unit_Value_Review_QC!$I$10:$I$53,"PARTNER|"&amp;F2506&amp;"|"&amp;I2506))</f>
        <v>14.86106925541052</v>
      </c>
      <c r="AA2506" s="20">
        <f>IFERROR(U2506/Z2506,"")</f>
        <v>1.0311127452051121</v>
      </c>
      <c r="AB2506" s="4" t="str">
        <f>IF(OR(N2506&lt;&gt;"REPORTED",U2506=""),"NOT_APPLICABLE",IF(OR(AA2506&lt;Unit_Value_Review_QC!$I$6,AA2506&gt;Unit_Value_Review_QC!$I$5),"REVIEW","WITHIN_BAND"))</f>
        <v>WITHIN_BAND</v>
      </c>
    </row>
    <row r="2507" spans="1:28">
      <c r="A2507" s="1" t="s">
        <v>2893</v>
      </c>
      <c r="B2507" s="6">
        <v>45352</v>
      </c>
      <c r="C2507" s="1">
        <v>202403</v>
      </c>
      <c r="D2507" s="1">
        <v>2024</v>
      </c>
      <c r="E2507" s="1">
        <v>3</v>
      </c>
      <c r="F2507" s="4" t="s">
        <v>271</v>
      </c>
      <c r="G2507" s="4" t="s">
        <v>273</v>
      </c>
      <c r="H2507" s="1">
        <v>669</v>
      </c>
      <c r="I2507" s="4" t="s">
        <v>313</v>
      </c>
      <c r="J2507" s="1" t="s">
        <v>314</v>
      </c>
      <c r="K2507" s="1" t="s">
        <v>383</v>
      </c>
      <c r="L2507" s="1">
        <v>3</v>
      </c>
      <c r="M2507" s="1">
        <v>1</v>
      </c>
      <c r="N2507" s="1" t="s">
        <v>384</v>
      </c>
      <c r="O2507" s="1" t="s">
        <v>385</v>
      </c>
      <c r="P2507" s="1">
        <v>0</v>
      </c>
      <c r="Q2507" s="8">
        <v>910117</v>
      </c>
      <c r="R2507" s="8">
        <v>40060</v>
      </c>
      <c r="S2507" s="8">
        <v>116131</v>
      </c>
      <c r="T2507" s="8" t="s">
        <v>386</v>
      </c>
      <c r="U2507" s="9">
        <f>IF(R2507&gt;0,Q2507/R2507,"")</f>
        <v>22.718846729905142</v>
      </c>
      <c r="V2507" s="10">
        <f>SUMIFS(fct_world_monthly!$J$2:$J$361,fct_world_monthly!$C$2:$C$361,C2507,fct_world_monthly!$F$2:$F$361,F2507)</f>
        <v>26710737</v>
      </c>
      <c r="W2507" s="11">
        <f>IF(V2507&gt;0,Q2507/V2507,"")</f>
        <v>3.407307705511832E-2</v>
      </c>
      <c r="X2507" s="1" t="s">
        <v>232</v>
      </c>
      <c r="Y2507" s="1" t="s">
        <v>166</v>
      </c>
      <c r="Z2507" s="19">
        <f>IF(U2507="","",SUMIFS(Unit_Value_Review_QC!$K$10:$K$53,Unit_Value_Review_QC!$I$10:$I$53,"PARTNER|"&amp;F2507&amp;"|"&amp;I2507))</f>
        <v>17.070169468034248</v>
      </c>
      <c r="AA2507" s="20">
        <f>IFERROR(U2507/Z2507,"")</f>
        <v>1.3309092667444606</v>
      </c>
      <c r="AB2507" s="4" t="str">
        <f>IF(OR(N2507&lt;&gt;"REPORTED",U2507=""),"NOT_APPLICABLE",IF(OR(AA2507&lt;Unit_Value_Review_QC!$I$6,AA2507&gt;Unit_Value_Review_QC!$I$5),"REVIEW","WITHIN_BAND"))</f>
        <v>WITHIN_BAND</v>
      </c>
    </row>
    <row r="2508" spans="1:28">
      <c r="A2508" s="1" t="s">
        <v>2894</v>
      </c>
      <c r="B2508" s="6">
        <v>45352</v>
      </c>
      <c r="C2508" s="1">
        <v>202403</v>
      </c>
      <c r="D2508" s="1">
        <v>2024</v>
      </c>
      <c r="E2508" s="1">
        <v>3</v>
      </c>
      <c r="F2508" s="4" t="s">
        <v>271</v>
      </c>
      <c r="G2508" s="4" t="s">
        <v>273</v>
      </c>
      <c r="H2508" s="1">
        <v>676</v>
      </c>
      <c r="I2508" s="4" t="s">
        <v>316</v>
      </c>
      <c r="J2508" s="1" t="s">
        <v>317</v>
      </c>
      <c r="K2508" s="1" t="s">
        <v>383</v>
      </c>
      <c r="L2508" s="1">
        <v>3</v>
      </c>
      <c r="M2508" s="1">
        <v>1</v>
      </c>
      <c r="N2508" s="1" t="s">
        <v>384</v>
      </c>
      <c r="O2508" s="1" t="s">
        <v>385</v>
      </c>
      <c r="P2508" s="1">
        <v>0</v>
      </c>
      <c r="Q2508" s="8">
        <v>352475</v>
      </c>
      <c r="R2508" s="8">
        <v>10307</v>
      </c>
      <c r="S2508" s="8">
        <v>28734</v>
      </c>
      <c r="T2508" s="8" t="s">
        <v>386</v>
      </c>
      <c r="U2508" s="9">
        <f>IF(R2508&gt;0,Q2508/R2508,"")</f>
        <v>34.197632676821577</v>
      </c>
      <c r="V2508" s="10">
        <f>SUMIFS(fct_world_monthly!$J$2:$J$361,fct_world_monthly!$C$2:$C$361,C2508,fct_world_monthly!$F$2:$F$361,F2508)</f>
        <v>26710737</v>
      </c>
      <c r="W2508" s="11">
        <f>IF(V2508&gt;0,Q2508/V2508,"")</f>
        <v>1.3196004288462725E-2</v>
      </c>
      <c r="X2508" s="1" t="s">
        <v>232</v>
      </c>
      <c r="Y2508" s="1" t="s">
        <v>166</v>
      </c>
      <c r="Z2508" s="19">
        <f>IF(U2508="","",SUMIFS(Unit_Value_Review_QC!$K$10:$K$53,Unit_Value_Review_QC!$I$10:$I$53,"PARTNER|"&amp;F2508&amp;"|"&amp;I2508))</f>
        <v>29.259592038236608</v>
      </c>
      <c r="AA2508" s="20">
        <f>IFERROR(U2508/Z2508,"")</f>
        <v>1.168766558061777</v>
      </c>
      <c r="AB2508" s="4" t="str">
        <f>IF(OR(N2508&lt;&gt;"REPORTED",U2508=""),"NOT_APPLICABLE",IF(OR(AA2508&lt;Unit_Value_Review_QC!$I$6,AA2508&gt;Unit_Value_Review_QC!$I$5),"REVIEW","WITHIN_BAND"))</f>
        <v>WITHIN_BAND</v>
      </c>
    </row>
    <row r="2509" spans="1:28">
      <c r="A2509" s="1" t="s">
        <v>2895</v>
      </c>
      <c r="B2509" s="6">
        <v>45352</v>
      </c>
      <c r="C2509" s="1">
        <v>202403</v>
      </c>
      <c r="D2509" s="1">
        <v>2024</v>
      </c>
      <c r="E2509" s="1">
        <v>3</v>
      </c>
      <c r="F2509" s="4" t="s">
        <v>271</v>
      </c>
      <c r="G2509" s="4" t="s">
        <v>273</v>
      </c>
      <c r="H2509" s="1">
        <v>690</v>
      </c>
      <c r="I2509" s="4" t="s">
        <v>319</v>
      </c>
      <c r="J2509" s="1" t="s">
        <v>320</v>
      </c>
      <c r="K2509" s="1" t="s">
        <v>383</v>
      </c>
      <c r="L2509" s="1">
        <v>3</v>
      </c>
      <c r="M2509" s="1">
        <v>1</v>
      </c>
      <c r="N2509" s="1" t="s">
        <v>384</v>
      </c>
      <c r="O2509" s="1" t="s">
        <v>385</v>
      </c>
      <c r="P2509" s="1">
        <v>0</v>
      </c>
      <c r="Q2509" s="8">
        <v>727560</v>
      </c>
      <c r="R2509" s="8">
        <v>26176</v>
      </c>
      <c r="S2509" s="8">
        <v>69112</v>
      </c>
      <c r="T2509" s="8" t="s">
        <v>386</v>
      </c>
      <c r="U2509" s="9">
        <f>IF(R2509&gt;0,Q2509/R2509,"")</f>
        <v>27.794926650366747</v>
      </c>
      <c r="V2509" s="10">
        <f>SUMIFS(fct_world_monthly!$J$2:$J$361,fct_world_monthly!$C$2:$C$361,C2509,fct_world_monthly!$F$2:$F$361,F2509)</f>
        <v>26710737</v>
      </c>
      <c r="W2509" s="11">
        <f>IF(V2509&gt;0,Q2509/V2509,"")</f>
        <v>2.7238484658809677E-2</v>
      </c>
      <c r="X2509" s="1" t="s">
        <v>232</v>
      </c>
      <c r="Y2509" s="1" t="s">
        <v>166</v>
      </c>
      <c r="Z2509" s="19">
        <f>IF(U2509="","",SUMIFS(Unit_Value_Review_QC!$K$10:$K$53,Unit_Value_Review_QC!$I$10:$I$53,"PARTNER|"&amp;F2509&amp;"|"&amp;I2509))</f>
        <v>24.149636282520802</v>
      </c>
      <c r="AA2509" s="20">
        <f>IFERROR(U2509/Z2509,"")</f>
        <v>1.1509459738937915</v>
      </c>
      <c r="AB2509" s="4" t="str">
        <f>IF(OR(N2509&lt;&gt;"REPORTED",U2509=""),"NOT_APPLICABLE",IF(OR(AA2509&lt;Unit_Value_Review_QC!$I$6,AA2509&gt;Unit_Value_Review_QC!$I$5),"REVIEW","WITHIN_BAND"))</f>
        <v>WITHIN_BAND</v>
      </c>
    </row>
    <row r="2510" spans="1:28">
      <c r="A2510" s="1" t="s">
        <v>2896</v>
      </c>
      <c r="B2510" s="6">
        <v>45352</v>
      </c>
      <c r="C2510" s="1">
        <v>202403</v>
      </c>
      <c r="D2510" s="1">
        <v>2024</v>
      </c>
      <c r="E2510" s="1">
        <v>3</v>
      </c>
      <c r="F2510" s="4" t="s">
        <v>271</v>
      </c>
      <c r="G2510" s="4" t="s">
        <v>273</v>
      </c>
      <c r="H2510" s="1">
        <v>696</v>
      </c>
      <c r="I2510" s="4" t="s">
        <v>322</v>
      </c>
      <c r="J2510" s="1" t="s">
        <v>323</v>
      </c>
      <c r="K2510" s="1" t="s">
        <v>383</v>
      </c>
      <c r="L2510" s="1">
        <v>3</v>
      </c>
      <c r="M2510" s="1">
        <v>1</v>
      </c>
      <c r="N2510" s="1" t="s">
        <v>384</v>
      </c>
      <c r="O2510" s="1" t="s">
        <v>385</v>
      </c>
      <c r="P2510" s="1">
        <v>0</v>
      </c>
      <c r="Q2510" s="8">
        <v>250610</v>
      </c>
      <c r="R2510" s="8">
        <v>16439</v>
      </c>
      <c r="S2510" s="8">
        <v>54165</v>
      </c>
      <c r="T2510" s="8" t="s">
        <v>386</v>
      </c>
      <c r="U2510" s="9">
        <f>IF(R2510&gt;0,Q2510/R2510,"")</f>
        <v>15.244844576920737</v>
      </c>
      <c r="V2510" s="10">
        <f>SUMIFS(fct_world_monthly!$J$2:$J$361,fct_world_monthly!$C$2:$C$361,C2510,fct_world_monthly!$F$2:$F$361,F2510)</f>
        <v>26710737</v>
      </c>
      <c r="W2510" s="11">
        <f>IF(V2510&gt;0,Q2510/V2510,"")</f>
        <v>9.382369344582293E-3</v>
      </c>
      <c r="X2510" s="1" t="s">
        <v>232</v>
      </c>
      <c r="Y2510" s="1" t="s">
        <v>166</v>
      </c>
      <c r="Z2510" s="19">
        <f>IF(U2510="","",SUMIFS(Unit_Value_Review_QC!$K$10:$K$53,Unit_Value_Review_QC!$I$10:$I$53,"PARTNER|"&amp;F2510&amp;"|"&amp;I2510))</f>
        <v>19.130986055641273</v>
      </c>
      <c r="AA2510" s="20">
        <f>IFERROR(U2510/Z2510,"")</f>
        <v>0.79686663994119611</v>
      </c>
      <c r="AB2510" s="4" t="str">
        <f>IF(OR(N2510&lt;&gt;"REPORTED",U2510=""),"NOT_APPLICABLE",IF(OR(AA2510&lt;Unit_Value_Review_QC!$I$6,AA2510&gt;Unit_Value_Review_QC!$I$5),"REVIEW","WITHIN_BAND"))</f>
        <v>WITHIN_BAND</v>
      </c>
    </row>
    <row r="2511" spans="1:28">
      <c r="A2511" s="1" t="s">
        <v>2897</v>
      </c>
      <c r="B2511" s="6">
        <v>45352</v>
      </c>
      <c r="C2511" s="1">
        <v>202403</v>
      </c>
      <c r="D2511" s="1">
        <v>2024</v>
      </c>
      <c r="E2511" s="1">
        <v>3</v>
      </c>
      <c r="F2511" s="4" t="s">
        <v>271</v>
      </c>
      <c r="G2511" s="4" t="s">
        <v>273</v>
      </c>
      <c r="H2511" s="1">
        <v>720</v>
      </c>
      <c r="I2511" s="4" t="s">
        <v>325</v>
      </c>
      <c r="J2511" s="1" t="s">
        <v>326</v>
      </c>
      <c r="K2511" s="1" t="s">
        <v>383</v>
      </c>
      <c r="L2511" s="1">
        <v>3</v>
      </c>
      <c r="M2511" s="1">
        <v>1</v>
      </c>
      <c r="N2511" s="1" t="s">
        <v>384</v>
      </c>
      <c r="O2511" s="1" t="s">
        <v>385</v>
      </c>
      <c r="P2511" s="1">
        <v>0</v>
      </c>
      <c r="Q2511" s="8">
        <v>6545045</v>
      </c>
      <c r="R2511" s="8">
        <v>268078</v>
      </c>
      <c r="S2511" s="8">
        <v>734179</v>
      </c>
      <c r="T2511" s="8" t="s">
        <v>386</v>
      </c>
      <c r="U2511" s="9">
        <f>IF(R2511&gt;0,Q2511/R2511,"")</f>
        <v>24.414703929453367</v>
      </c>
      <c r="V2511" s="10">
        <f>SUMIFS(fct_world_monthly!$J$2:$J$361,fct_world_monthly!$C$2:$C$361,C2511,fct_world_monthly!$F$2:$F$361,F2511)</f>
        <v>26710737</v>
      </c>
      <c r="W2511" s="11">
        <f>IF(V2511&gt;0,Q2511/V2511,"")</f>
        <v>0.2450342347348933</v>
      </c>
      <c r="X2511" s="1" t="s">
        <v>232</v>
      </c>
      <c r="Y2511" s="1" t="s">
        <v>166</v>
      </c>
      <c r="Z2511" s="19">
        <f>IF(U2511="","",SUMIFS(Unit_Value_Review_QC!$K$10:$K$53,Unit_Value_Review_QC!$I$10:$I$53,"PARTNER|"&amp;F2511&amp;"|"&amp;I2511))</f>
        <v>27.635683246354834</v>
      </c>
      <c r="AA2511" s="20">
        <f>IFERROR(U2511/Z2511,"")</f>
        <v>0.88344853687211389</v>
      </c>
      <c r="AB2511" s="4" t="str">
        <f>IF(OR(N2511&lt;&gt;"REPORTED",U2511=""),"NOT_APPLICABLE",IF(OR(AA2511&lt;Unit_Value_Review_QC!$I$6,AA2511&gt;Unit_Value_Review_QC!$I$5),"REVIEW","WITHIN_BAND"))</f>
        <v>WITHIN_BAND</v>
      </c>
    </row>
    <row r="2512" spans="1:28">
      <c r="A2512" s="1" t="s">
        <v>2898</v>
      </c>
      <c r="B2512" s="6">
        <v>45352</v>
      </c>
      <c r="C2512" s="1">
        <v>202403</v>
      </c>
      <c r="D2512" s="1">
        <v>2024</v>
      </c>
      <c r="E2512" s="1">
        <v>3</v>
      </c>
      <c r="F2512" s="4" t="s">
        <v>278</v>
      </c>
      <c r="G2512" s="4" t="s">
        <v>279</v>
      </c>
      <c r="H2512" s="1">
        <v>52</v>
      </c>
      <c r="I2512" s="4" t="s">
        <v>296</v>
      </c>
      <c r="J2512" s="1" t="s">
        <v>297</v>
      </c>
      <c r="K2512" s="1" t="s">
        <v>383</v>
      </c>
      <c r="L2512" s="1">
        <v>3</v>
      </c>
      <c r="M2512" s="1">
        <v>1</v>
      </c>
      <c r="N2512" s="1" t="s">
        <v>384</v>
      </c>
      <c r="O2512" s="1" t="s">
        <v>385</v>
      </c>
      <c r="P2512" s="1">
        <v>0</v>
      </c>
      <c r="Q2512" s="8">
        <v>924942</v>
      </c>
      <c r="R2512" s="8">
        <v>22615</v>
      </c>
      <c r="S2512" s="8">
        <v>75176</v>
      </c>
      <c r="T2512" s="8" t="s">
        <v>386</v>
      </c>
      <c r="U2512" s="9">
        <f>IF(R2512&gt;0,Q2512/R2512,"")</f>
        <v>40.899491487950478</v>
      </c>
      <c r="V2512" s="10">
        <f>SUMIFS(fct_world_monthly!$J$2:$J$361,fct_world_monthly!$C$2:$C$361,C2512,fct_world_monthly!$F$2:$F$361,F2512)</f>
        <v>25169107</v>
      </c>
      <c r="W2512" s="11">
        <f>IF(V2512&gt;0,Q2512/V2512,"")</f>
        <v>3.6749098805929033E-2</v>
      </c>
      <c r="X2512" s="1" t="s">
        <v>232</v>
      </c>
      <c r="Y2512" s="1" t="s">
        <v>166</v>
      </c>
      <c r="Z2512" s="19">
        <f>IF(U2512="","",SUMIFS(Unit_Value_Review_QC!$K$10:$K$53,Unit_Value_Review_QC!$I$10:$I$53,"PARTNER|"&amp;F2512&amp;"|"&amp;I2512))</f>
        <v>35.036766549381447</v>
      </c>
      <c r="AA2512" s="20">
        <f>IFERROR(U2512/Z2512,"")</f>
        <v>1.1673306505126837</v>
      </c>
      <c r="AB2512" s="4" t="str">
        <f>IF(OR(N2512&lt;&gt;"REPORTED",U2512=""),"NOT_APPLICABLE",IF(OR(AA2512&lt;Unit_Value_Review_QC!$I$6,AA2512&gt;Unit_Value_Review_QC!$I$5),"REVIEW","WITHIN_BAND"))</f>
        <v>WITHIN_BAND</v>
      </c>
    </row>
    <row r="2513" spans="1:28">
      <c r="A2513" s="1" t="s">
        <v>2899</v>
      </c>
      <c r="B2513" s="6">
        <v>45352</v>
      </c>
      <c r="C2513" s="1">
        <v>202403</v>
      </c>
      <c r="D2513" s="1">
        <v>2024</v>
      </c>
      <c r="E2513" s="1">
        <v>3</v>
      </c>
      <c r="F2513" s="4" t="s">
        <v>278</v>
      </c>
      <c r="G2513" s="4" t="s">
        <v>279</v>
      </c>
      <c r="H2513" s="1">
        <v>204</v>
      </c>
      <c r="I2513" s="4" t="s">
        <v>301</v>
      </c>
      <c r="J2513" s="1" t="s">
        <v>302</v>
      </c>
      <c r="K2513" s="1" t="s">
        <v>383</v>
      </c>
      <c r="L2513" s="1">
        <v>3</v>
      </c>
      <c r="M2513" s="1">
        <v>1</v>
      </c>
      <c r="N2513" s="1" t="s">
        <v>384</v>
      </c>
      <c r="O2513" s="1" t="s">
        <v>385</v>
      </c>
      <c r="P2513" s="1">
        <v>0</v>
      </c>
      <c r="Q2513" s="8">
        <v>109941</v>
      </c>
      <c r="R2513" s="8">
        <v>2147</v>
      </c>
      <c r="S2513" s="8">
        <v>7631</v>
      </c>
      <c r="T2513" s="8" t="s">
        <v>386</v>
      </c>
      <c r="U2513" s="9">
        <f>IF(R2513&gt;0,Q2513/R2513,"")</f>
        <v>51.206800186306474</v>
      </c>
      <c r="V2513" s="10">
        <f>SUMIFS(fct_world_monthly!$J$2:$J$361,fct_world_monthly!$C$2:$C$361,C2513,fct_world_monthly!$F$2:$F$361,F2513)</f>
        <v>25169107</v>
      </c>
      <c r="W2513" s="11">
        <f>IF(V2513&gt;0,Q2513/V2513,"")</f>
        <v>4.3680929959096287E-3</v>
      </c>
      <c r="X2513" s="1" t="s">
        <v>232</v>
      </c>
      <c r="Y2513" s="1" t="s">
        <v>166</v>
      </c>
      <c r="Z2513" s="19">
        <f>IF(U2513="","",SUMIFS(Unit_Value_Review_QC!$K$10:$K$53,Unit_Value_Review_QC!$I$10:$I$53,"PARTNER|"&amp;F2513&amp;"|"&amp;I2513))</f>
        <v>33.195880622110131</v>
      </c>
      <c r="AA2513" s="20">
        <f>IFERROR(U2513/Z2513,"")</f>
        <v>1.5425648974107999</v>
      </c>
      <c r="AB2513" s="4" t="str">
        <f>IF(OR(N2513&lt;&gt;"REPORTED",U2513=""),"NOT_APPLICABLE",IF(OR(AA2513&lt;Unit_Value_Review_QC!$I$6,AA2513&gt;Unit_Value_Review_QC!$I$5),"REVIEW","WITHIN_BAND"))</f>
        <v>WITHIN_BAND</v>
      </c>
    </row>
    <row r="2514" spans="1:28">
      <c r="A2514" s="1" t="s">
        <v>2900</v>
      </c>
      <c r="B2514" s="6">
        <v>45352</v>
      </c>
      <c r="C2514" s="1">
        <v>202403</v>
      </c>
      <c r="D2514" s="1">
        <v>2024</v>
      </c>
      <c r="E2514" s="1">
        <v>3</v>
      </c>
      <c r="F2514" s="4" t="s">
        <v>278</v>
      </c>
      <c r="G2514" s="4" t="s">
        <v>279</v>
      </c>
      <c r="H2514" s="1">
        <v>662</v>
      </c>
      <c r="I2514" s="4" t="s">
        <v>304</v>
      </c>
      <c r="J2514" s="1" t="s">
        <v>305</v>
      </c>
      <c r="K2514" s="1" t="s">
        <v>383</v>
      </c>
      <c r="L2514" s="1">
        <v>3</v>
      </c>
      <c r="M2514" s="1">
        <v>1</v>
      </c>
      <c r="N2514" s="1" t="s">
        <v>384</v>
      </c>
      <c r="O2514" s="1" t="s">
        <v>385</v>
      </c>
      <c r="P2514" s="1">
        <v>0</v>
      </c>
      <c r="Q2514" s="8">
        <v>150158</v>
      </c>
      <c r="R2514" s="8">
        <v>15396</v>
      </c>
      <c r="S2514" s="8">
        <v>56270</v>
      </c>
      <c r="T2514" s="8" t="s">
        <v>386</v>
      </c>
      <c r="U2514" s="9">
        <f>IF(R2514&gt;0,Q2514/R2514,"")</f>
        <v>9.7530527409716807</v>
      </c>
      <c r="V2514" s="10">
        <f>SUMIFS(fct_world_monthly!$J$2:$J$361,fct_world_monthly!$C$2:$C$361,C2514,fct_world_monthly!$F$2:$F$361,F2514)</f>
        <v>25169107</v>
      </c>
      <c r="W2514" s="11">
        <f>IF(V2514&gt;0,Q2514/V2514,"")</f>
        <v>5.9659645453452124E-3</v>
      </c>
      <c r="X2514" s="1" t="s">
        <v>232</v>
      </c>
      <c r="Y2514" s="1" t="s">
        <v>166</v>
      </c>
      <c r="Z2514" s="19">
        <f>IF(U2514="","",SUMIFS(Unit_Value_Review_QC!$K$10:$K$53,Unit_Value_Review_QC!$I$10:$I$53,"PARTNER|"&amp;F2514&amp;"|"&amp;I2514))</f>
        <v>11.552282298889692</v>
      </c>
      <c r="AA2514" s="20">
        <f>IFERROR(U2514/Z2514,"")</f>
        <v>0.84425332489572746</v>
      </c>
      <c r="AB2514" s="4" t="str">
        <f>IF(OR(N2514&lt;&gt;"REPORTED",U2514=""),"NOT_APPLICABLE",IF(OR(AA2514&lt;Unit_Value_Review_QC!$I$6,AA2514&gt;Unit_Value_Review_QC!$I$5),"REVIEW","WITHIN_BAND"))</f>
        <v>WITHIN_BAND</v>
      </c>
    </row>
    <row r="2515" spans="1:28">
      <c r="A2515" s="1" t="s">
        <v>2901</v>
      </c>
      <c r="B2515" s="6">
        <v>45352</v>
      </c>
      <c r="C2515" s="1">
        <v>202403</v>
      </c>
      <c r="D2515" s="1">
        <v>2024</v>
      </c>
      <c r="E2515" s="1">
        <v>3</v>
      </c>
      <c r="F2515" s="4" t="s">
        <v>278</v>
      </c>
      <c r="G2515" s="4" t="s">
        <v>279</v>
      </c>
      <c r="H2515" s="1">
        <v>664</v>
      </c>
      <c r="I2515" s="4" t="s">
        <v>307</v>
      </c>
      <c r="J2515" s="1" t="s">
        <v>308</v>
      </c>
      <c r="K2515" s="1" t="s">
        <v>383</v>
      </c>
      <c r="L2515" s="1">
        <v>3</v>
      </c>
      <c r="M2515" s="1">
        <v>1</v>
      </c>
      <c r="N2515" s="1" t="s">
        <v>384</v>
      </c>
      <c r="O2515" s="1" t="s">
        <v>385</v>
      </c>
      <c r="P2515" s="1">
        <v>0</v>
      </c>
      <c r="Q2515" s="8">
        <v>3348240</v>
      </c>
      <c r="R2515" s="8">
        <v>146443</v>
      </c>
      <c r="S2515" s="8">
        <v>616376</v>
      </c>
      <c r="T2515" s="8" t="s">
        <v>386</v>
      </c>
      <c r="U2515" s="9">
        <f>IF(R2515&gt;0,Q2515/R2515,"")</f>
        <v>22.863776349842603</v>
      </c>
      <c r="V2515" s="10">
        <f>SUMIFS(fct_world_monthly!$J$2:$J$361,fct_world_monthly!$C$2:$C$361,C2515,fct_world_monthly!$F$2:$F$361,F2515)</f>
        <v>25169107</v>
      </c>
      <c r="W2515" s="11">
        <f>IF(V2515&gt;0,Q2515/V2515,"")</f>
        <v>0.13302974952587709</v>
      </c>
      <c r="X2515" s="1" t="s">
        <v>232</v>
      </c>
      <c r="Y2515" s="1" t="s">
        <v>166</v>
      </c>
      <c r="Z2515" s="19">
        <f>IF(U2515="","",SUMIFS(Unit_Value_Review_QC!$K$10:$K$53,Unit_Value_Review_QC!$I$10:$I$53,"PARTNER|"&amp;F2515&amp;"|"&amp;I2515))</f>
        <v>20.753901094655859</v>
      </c>
      <c r="AA2515" s="20">
        <f>IFERROR(U2515/Z2515,"")</f>
        <v>1.1016616223409699</v>
      </c>
      <c r="AB2515" s="4" t="str">
        <f>IF(OR(N2515&lt;&gt;"REPORTED",U2515=""),"NOT_APPLICABLE",IF(OR(AA2515&lt;Unit_Value_Review_QC!$I$6,AA2515&gt;Unit_Value_Review_QC!$I$5),"REVIEW","WITHIN_BAND"))</f>
        <v>WITHIN_BAND</v>
      </c>
    </row>
    <row r="2516" spans="1:28">
      <c r="A2516" s="1" t="s">
        <v>2902</v>
      </c>
      <c r="B2516" s="6">
        <v>45352</v>
      </c>
      <c r="C2516" s="1">
        <v>202403</v>
      </c>
      <c r="D2516" s="1">
        <v>2024</v>
      </c>
      <c r="E2516" s="1">
        <v>3</v>
      </c>
      <c r="F2516" s="4" t="s">
        <v>278</v>
      </c>
      <c r="G2516" s="4" t="s">
        <v>279</v>
      </c>
      <c r="H2516" s="1">
        <v>666</v>
      </c>
      <c r="I2516" s="4" t="s">
        <v>310</v>
      </c>
      <c r="J2516" s="1" t="s">
        <v>311</v>
      </c>
      <c r="K2516" s="1" t="s">
        <v>383</v>
      </c>
      <c r="L2516" s="1">
        <v>3</v>
      </c>
      <c r="M2516" s="1">
        <v>1</v>
      </c>
      <c r="N2516" s="1" t="s">
        <v>384</v>
      </c>
      <c r="O2516" s="1" t="s">
        <v>385</v>
      </c>
      <c r="P2516" s="1">
        <v>0</v>
      </c>
      <c r="Q2516" s="8">
        <v>8504750</v>
      </c>
      <c r="R2516" s="8">
        <v>446218</v>
      </c>
      <c r="S2516" s="8">
        <v>1658158</v>
      </c>
      <c r="T2516" s="8" t="s">
        <v>386</v>
      </c>
      <c r="U2516" s="9">
        <f>IF(R2516&gt;0,Q2516/R2516,"")</f>
        <v>19.059630046300239</v>
      </c>
      <c r="V2516" s="10">
        <f>SUMIFS(fct_world_monthly!$J$2:$J$361,fct_world_monthly!$C$2:$C$361,C2516,fct_world_monthly!$F$2:$F$361,F2516)</f>
        <v>25169107</v>
      </c>
      <c r="W2516" s="11">
        <f>IF(V2516&gt;0,Q2516/V2516,"")</f>
        <v>0.33790432056250547</v>
      </c>
      <c r="X2516" s="1" t="s">
        <v>232</v>
      </c>
      <c r="Y2516" s="1" t="s">
        <v>166</v>
      </c>
      <c r="Z2516" s="19">
        <f>IF(U2516="","",SUMIFS(Unit_Value_Review_QC!$K$10:$K$53,Unit_Value_Review_QC!$I$10:$I$53,"PARTNER|"&amp;F2516&amp;"|"&amp;I2516))</f>
        <v>16.653214733323903</v>
      </c>
      <c r="AA2516" s="20">
        <f>IFERROR(U2516/Z2516,"")</f>
        <v>1.1445015482903118</v>
      </c>
      <c r="AB2516" s="4" t="str">
        <f>IF(OR(N2516&lt;&gt;"REPORTED",U2516=""),"NOT_APPLICABLE",IF(OR(AA2516&lt;Unit_Value_Review_QC!$I$6,AA2516&gt;Unit_Value_Review_QC!$I$5),"REVIEW","WITHIN_BAND"))</f>
        <v>WITHIN_BAND</v>
      </c>
    </row>
    <row r="2517" spans="1:28">
      <c r="A2517" s="1" t="s">
        <v>2903</v>
      </c>
      <c r="B2517" s="6">
        <v>45352</v>
      </c>
      <c r="C2517" s="1">
        <v>202403</v>
      </c>
      <c r="D2517" s="1">
        <v>2024</v>
      </c>
      <c r="E2517" s="1">
        <v>3</v>
      </c>
      <c r="F2517" s="4" t="s">
        <v>278</v>
      </c>
      <c r="G2517" s="4" t="s">
        <v>279</v>
      </c>
      <c r="H2517" s="1">
        <v>669</v>
      </c>
      <c r="I2517" s="4" t="s">
        <v>313</v>
      </c>
      <c r="J2517" s="1" t="s">
        <v>314</v>
      </c>
      <c r="K2517" s="1" t="s">
        <v>383</v>
      </c>
      <c r="L2517" s="1">
        <v>3</v>
      </c>
      <c r="M2517" s="1">
        <v>1</v>
      </c>
      <c r="N2517" s="1" t="s">
        <v>384</v>
      </c>
      <c r="O2517" s="1" t="s">
        <v>385</v>
      </c>
      <c r="P2517" s="1">
        <v>0</v>
      </c>
      <c r="Q2517" s="8">
        <v>128001</v>
      </c>
      <c r="R2517" s="8">
        <v>6493</v>
      </c>
      <c r="S2517" s="8">
        <v>35197</v>
      </c>
      <c r="T2517" s="8" t="s">
        <v>386</v>
      </c>
      <c r="U2517" s="9">
        <f>IF(R2517&gt;0,Q2517/R2517,"")</f>
        <v>19.713691667950101</v>
      </c>
      <c r="V2517" s="10">
        <f>SUMIFS(fct_world_monthly!$J$2:$J$361,fct_world_monthly!$C$2:$C$361,C2517,fct_world_monthly!$F$2:$F$361,F2517)</f>
        <v>25169107</v>
      </c>
      <c r="W2517" s="11">
        <f>IF(V2517&gt;0,Q2517/V2517,"")</f>
        <v>5.0856393117165418E-3</v>
      </c>
      <c r="X2517" s="1" t="s">
        <v>232</v>
      </c>
      <c r="Y2517" s="1" t="s">
        <v>166</v>
      </c>
      <c r="Z2517" s="19">
        <f>IF(U2517="","",SUMIFS(Unit_Value_Review_QC!$K$10:$K$53,Unit_Value_Review_QC!$I$10:$I$53,"PARTNER|"&amp;F2517&amp;"|"&amp;I2517))</f>
        <v>20.668787815742178</v>
      </c>
      <c r="AA2517" s="20">
        <f>IFERROR(U2517/Z2517,"")</f>
        <v>0.95379041304664047</v>
      </c>
      <c r="AB2517" s="4" t="str">
        <f>IF(OR(N2517&lt;&gt;"REPORTED",U2517=""),"NOT_APPLICABLE",IF(OR(AA2517&lt;Unit_Value_Review_QC!$I$6,AA2517&gt;Unit_Value_Review_QC!$I$5),"REVIEW","WITHIN_BAND"))</f>
        <v>WITHIN_BAND</v>
      </c>
    </row>
    <row r="2518" spans="1:28">
      <c r="A2518" s="1" t="s">
        <v>2904</v>
      </c>
      <c r="B2518" s="6">
        <v>45352</v>
      </c>
      <c r="C2518" s="1">
        <v>202403</v>
      </c>
      <c r="D2518" s="1">
        <v>2024</v>
      </c>
      <c r="E2518" s="1">
        <v>3</v>
      </c>
      <c r="F2518" s="4" t="s">
        <v>278</v>
      </c>
      <c r="G2518" s="4" t="s">
        <v>279</v>
      </c>
      <c r="H2518" s="1">
        <v>676</v>
      </c>
      <c r="I2518" s="4" t="s">
        <v>316</v>
      </c>
      <c r="J2518" s="1" t="s">
        <v>317</v>
      </c>
      <c r="K2518" s="1" t="s">
        <v>383</v>
      </c>
      <c r="L2518" s="1">
        <v>3</v>
      </c>
      <c r="M2518" s="1">
        <v>1</v>
      </c>
      <c r="N2518" s="1" t="s">
        <v>384</v>
      </c>
      <c r="O2518" s="1" t="s">
        <v>385</v>
      </c>
      <c r="P2518" s="1">
        <v>0</v>
      </c>
      <c r="Q2518" s="8">
        <v>42641</v>
      </c>
      <c r="R2518" s="8">
        <v>1666</v>
      </c>
      <c r="S2518" s="8">
        <v>6689</v>
      </c>
      <c r="T2518" s="8" t="s">
        <v>386</v>
      </c>
      <c r="U2518" s="9">
        <f>IF(R2518&gt;0,Q2518/R2518,"")</f>
        <v>25.59483793517407</v>
      </c>
      <c r="V2518" s="10">
        <f>SUMIFS(fct_world_monthly!$J$2:$J$361,fct_world_monthly!$C$2:$C$361,C2518,fct_world_monthly!$F$2:$F$361,F2518)</f>
        <v>25169107</v>
      </c>
      <c r="W2518" s="11">
        <f>IF(V2518&gt;0,Q2518/V2518,"")</f>
        <v>1.694180091490731E-3</v>
      </c>
      <c r="X2518" s="1" t="s">
        <v>232</v>
      </c>
      <c r="Y2518" s="1" t="s">
        <v>166</v>
      </c>
      <c r="Z2518" s="19">
        <f>IF(U2518="","",SUMIFS(Unit_Value_Review_QC!$K$10:$K$53,Unit_Value_Review_QC!$I$10:$I$53,"PARTNER|"&amp;F2518&amp;"|"&amp;I2518))</f>
        <v>22.71683967704729</v>
      </c>
      <c r="AA2518" s="20">
        <f>IFERROR(U2518/Z2518,"")</f>
        <v>1.1266900809726039</v>
      </c>
      <c r="AB2518" s="4" t="str">
        <f>IF(OR(N2518&lt;&gt;"REPORTED",U2518=""),"NOT_APPLICABLE",IF(OR(AA2518&lt;Unit_Value_Review_QC!$I$6,AA2518&gt;Unit_Value_Review_QC!$I$5),"REVIEW","WITHIN_BAND"))</f>
        <v>WITHIN_BAND</v>
      </c>
    </row>
    <row r="2519" spans="1:28">
      <c r="A2519" s="1" t="s">
        <v>2905</v>
      </c>
      <c r="B2519" s="6">
        <v>45352</v>
      </c>
      <c r="C2519" s="1">
        <v>202403</v>
      </c>
      <c r="D2519" s="1">
        <v>2024</v>
      </c>
      <c r="E2519" s="1">
        <v>3</v>
      </c>
      <c r="F2519" s="4" t="s">
        <v>278</v>
      </c>
      <c r="G2519" s="4" t="s">
        <v>279</v>
      </c>
      <c r="H2519" s="1">
        <v>690</v>
      </c>
      <c r="I2519" s="4" t="s">
        <v>319</v>
      </c>
      <c r="J2519" s="1" t="s">
        <v>320</v>
      </c>
      <c r="K2519" s="1" t="s">
        <v>383</v>
      </c>
      <c r="L2519" s="1">
        <v>3</v>
      </c>
      <c r="M2519" s="1">
        <v>1</v>
      </c>
      <c r="N2519" s="1" t="s">
        <v>384</v>
      </c>
      <c r="O2519" s="1" t="s">
        <v>385</v>
      </c>
      <c r="P2519" s="1">
        <v>0</v>
      </c>
      <c r="Q2519" s="8">
        <v>1265960</v>
      </c>
      <c r="R2519" s="8">
        <v>43220</v>
      </c>
      <c r="S2519" s="8">
        <v>125401</v>
      </c>
      <c r="T2519" s="8" t="s">
        <v>386</v>
      </c>
      <c r="U2519" s="9">
        <f>IF(R2519&gt;0,Q2519/R2519,"")</f>
        <v>29.29106894956039</v>
      </c>
      <c r="V2519" s="10">
        <f>SUMIFS(fct_world_monthly!$J$2:$J$361,fct_world_monthly!$C$2:$C$361,C2519,fct_world_monthly!$F$2:$F$361,F2519)</f>
        <v>25169107</v>
      </c>
      <c r="W2519" s="11">
        <f>IF(V2519&gt;0,Q2519/V2519,"")</f>
        <v>5.0298169100715412E-2</v>
      </c>
      <c r="X2519" s="1" t="s">
        <v>232</v>
      </c>
      <c r="Y2519" s="1" t="s">
        <v>166</v>
      </c>
      <c r="Z2519" s="19">
        <f>IF(U2519="","",SUMIFS(Unit_Value_Review_QC!$K$10:$K$53,Unit_Value_Review_QC!$I$10:$I$53,"PARTNER|"&amp;F2519&amp;"|"&amp;I2519))</f>
        <v>28.158453665195097</v>
      </c>
      <c r="AA2519" s="20">
        <f>IFERROR(U2519/Z2519,"")</f>
        <v>1.0402229219626946</v>
      </c>
      <c r="AB2519" s="4" t="str">
        <f>IF(OR(N2519&lt;&gt;"REPORTED",U2519=""),"NOT_APPLICABLE",IF(OR(AA2519&lt;Unit_Value_Review_QC!$I$6,AA2519&gt;Unit_Value_Review_QC!$I$5),"REVIEW","WITHIN_BAND"))</f>
        <v>WITHIN_BAND</v>
      </c>
    </row>
    <row r="2520" spans="1:28">
      <c r="A2520" s="1" t="s">
        <v>2906</v>
      </c>
      <c r="B2520" s="6">
        <v>45352</v>
      </c>
      <c r="C2520" s="1">
        <v>202403</v>
      </c>
      <c r="D2520" s="1">
        <v>2024</v>
      </c>
      <c r="E2520" s="1">
        <v>3</v>
      </c>
      <c r="F2520" s="4" t="s">
        <v>278</v>
      </c>
      <c r="G2520" s="4" t="s">
        <v>279</v>
      </c>
      <c r="H2520" s="1">
        <v>696</v>
      </c>
      <c r="I2520" s="4" t="s">
        <v>322</v>
      </c>
      <c r="J2520" s="1" t="s">
        <v>323</v>
      </c>
      <c r="K2520" s="1" t="s">
        <v>383</v>
      </c>
      <c r="L2520" s="1">
        <v>3</v>
      </c>
      <c r="M2520" s="1">
        <v>1</v>
      </c>
      <c r="N2520" s="1" t="s">
        <v>384</v>
      </c>
      <c r="O2520" s="1" t="s">
        <v>385</v>
      </c>
      <c r="P2520" s="1">
        <v>0</v>
      </c>
      <c r="Q2520" s="8">
        <v>917041</v>
      </c>
      <c r="R2520" s="8">
        <v>31189</v>
      </c>
      <c r="S2520" s="8">
        <v>91066</v>
      </c>
      <c r="T2520" s="8" t="s">
        <v>386</v>
      </c>
      <c r="U2520" s="9">
        <f>IF(R2520&gt;0,Q2520/R2520,"")</f>
        <v>29.402706082272598</v>
      </c>
      <c r="V2520" s="10">
        <f>SUMIFS(fct_world_monthly!$J$2:$J$361,fct_world_monthly!$C$2:$C$361,C2520,fct_world_monthly!$F$2:$F$361,F2520)</f>
        <v>25169107</v>
      </c>
      <c r="W2520" s="11">
        <f>IF(V2520&gt;0,Q2520/V2520,"")</f>
        <v>3.6435182225575187E-2</v>
      </c>
      <c r="X2520" s="1" t="s">
        <v>232</v>
      </c>
      <c r="Y2520" s="1" t="s">
        <v>166</v>
      </c>
      <c r="Z2520" s="19">
        <f>IF(U2520="","",SUMIFS(Unit_Value_Review_QC!$K$10:$K$53,Unit_Value_Review_QC!$I$10:$I$53,"PARTNER|"&amp;F2520&amp;"|"&amp;I2520))</f>
        <v>25.266638688646662</v>
      </c>
      <c r="AA2520" s="20">
        <f>IFERROR(U2520/Z2520,"")</f>
        <v>1.1636967799553188</v>
      </c>
      <c r="AB2520" s="4" t="str">
        <f>IF(OR(N2520&lt;&gt;"REPORTED",U2520=""),"NOT_APPLICABLE",IF(OR(AA2520&lt;Unit_Value_Review_QC!$I$6,AA2520&gt;Unit_Value_Review_QC!$I$5),"REVIEW","WITHIN_BAND"))</f>
        <v>WITHIN_BAND</v>
      </c>
    </row>
    <row r="2521" spans="1:28">
      <c r="A2521" s="1" t="s">
        <v>2907</v>
      </c>
      <c r="B2521" s="6">
        <v>45352</v>
      </c>
      <c r="C2521" s="1">
        <v>202403</v>
      </c>
      <c r="D2521" s="1">
        <v>2024</v>
      </c>
      <c r="E2521" s="1">
        <v>3</v>
      </c>
      <c r="F2521" s="4" t="s">
        <v>278</v>
      </c>
      <c r="G2521" s="4" t="s">
        <v>279</v>
      </c>
      <c r="H2521" s="1">
        <v>720</v>
      </c>
      <c r="I2521" s="4" t="s">
        <v>325</v>
      </c>
      <c r="J2521" s="1" t="s">
        <v>326</v>
      </c>
      <c r="K2521" s="1" t="s">
        <v>383</v>
      </c>
      <c r="L2521" s="1">
        <v>3</v>
      </c>
      <c r="M2521" s="1">
        <v>1</v>
      </c>
      <c r="N2521" s="1" t="s">
        <v>384</v>
      </c>
      <c r="O2521" s="1" t="s">
        <v>385</v>
      </c>
      <c r="P2521" s="1">
        <v>0</v>
      </c>
      <c r="Q2521" s="8">
        <v>1337805</v>
      </c>
      <c r="R2521" s="8">
        <v>53105</v>
      </c>
      <c r="S2521" s="8">
        <v>161242</v>
      </c>
      <c r="T2521" s="8" t="s">
        <v>386</v>
      </c>
      <c r="U2521" s="9">
        <f>IF(R2521&gt;0,Q2521/R2521,"")</f>
        <v>25.191695697203652</v>
      </c>
      <c r="V2521" s="10">
        <f>SUMIFS(fct_world_monthly!$J$2:$J$361,fct_world_monthly!$C$2:$C$361,C2521,fct_world_monthly!$F$2:$F$361,F2521)</f>
        <v>25169107</v>
      </c>
      <c r="W2521" s="11">
        <f>IF(V2521&gt;0,Q2521/V2521,"")</f>
        <v>5.3152660521487712E-2</v>
      </c>
      <c r="X2521" s="1" t="s">
        <v>232</v>
      </c>
      <c r="Y2521" s="1" t="s">
        <v>166</v>
      </c>
      <c r="Z2521" s="19">
        <f>IF(U2521="","",SUMIFS(Unit_Value_Review_QC!$K$10:$K$53,Unit_Value_Review_QC!$I$10:$I$53,"PARTNER|"&amp;F2521&amp;"|"&amp;I2521))</f>
        <v>23.211497613909994</v>
      </c>
      <c r="AA2521" s="20">
        <f>IFERROR(U2521/Z2521,"")</f>
        <v>1.0853110866102402</v>
      </c>
      <c r="AB2521" s="4" t="str">
        <f>IF(OR(N2521&lt;&gt;"REPORTED",U2521=""),"NOT_APPLICABLE",IF(OR(AA2521&lt;Unit_Value_Review_QC!$I$6,AA2521&gt;Unit_Value_Review_QC!$I$5),"REVIEW","WITHIN_BAND"))</f>
        <v>WITHIN_BAND</v>
      </c>
    </row>
    <row r="2522" spans="1:28">
      <c r="A2522" s="1" t="s">
        <v>2908</v>
      </c>
      <c r="B2522" s="6">
        <v>45383</v>
      </c>
      <c r="C2522" s="1">
        <v>202404</v>
      </c>
      <c r="D2522" s="1">
        <v>2024</v>
      </c>
      <c r="E2522" s="1">
        <v>4</v>
      </c>
      <c r="F2522" s="4" t="s">
        <v>256</v>
      </c>
      <c r="G2522" s="4" t="s">
        <v>258</v>
      </c>
      <c r="H2522" s="1">
        <v>52</v>
      </c>
      <c r="I2522" s="4" t="s">
        <v>296</v>
      </c>
      <c r="J2522" s="1" t="s">
        <v>297</v>
      </c>
      <c r="K2522" s="1" t="s">
        <v>383</v>
      </c>
      <c r="L2522" s="1">
        <v>3</v>
      </c>
      <c r="M2522" s="1">
        <v>1</v>
      </c>
      <c r="N2522" s="1" t="s">
        <v>384</v>
      </c>
      <c r="O2522" s="1" t="s">
        <v>385</v>
      </c>
      <c r="P2522" s="1">
        <v>0</v>
      </c>
      <c r="Q2522" s="8">
        <v>12967919</v>
      </c>
      <c r="R2522" s="8">
        <v>610476</v>
      </c>
      <c r="S2522" s="8">
        <v>3034136</v>
      </c>
      <c r="T2522" s="8" t="s">
        <v>386</v>
      </c>
      <c r="U2522" s="9">
        <f>IF(R2522&gt;0,Q2522/R2522,"")</f>
        <v>21.242307641905661</v>
      </c>
      <c r="V2522" s="10">
        <f>SUMIFS(fct_world_monthly!$J$2:$J$361,fct_world_monthly!$C$2:$C$361,C2522,fct_world_monthly!$F$2:$F$361,F2522)</f>
        <v>133333743</v>
      </c>
      <c r="W2522" s="11">
        <f>IF(V2522&gt;0,Q2522/V2522,"")</f>
        <v>9.725909367143469E-2</v>
      </c>
      <c r="X2522" s="1" t="s">
        <v>232</v>
      </c>
      <c r="Y2522" s="1" t="s">
        <v>166</v>
      </c>
      <c r="Z2522" s="19">
        <f>IF(U2522="","",SUMIFS(Unit_Value_Review_QC!$K$10:$K$53,Unit_Value_Review_QC!$I$10:$I$53,"PARTNER|"&amp;F2522&amp;"|"&amp;I2522))</f>
        <v>20.461444760337919</v>
      </c>
      <c r="AA2522" s="20">
        <f>IFERROR(U2522/Z2522,"")</f>
        <v>1.0381626464169018</v>
      </c>
      <c r="AB2522" s="4" t="str">
        <f>IF(OR(N2522&lt;&gt;"REPORTED",U2522=""),"NOT_APPLICABLE",IF(OR(AA2522&lt;Unit_Value_Review_QC!$I$6,AA2522&gt;Unit_Value_Review_QC!$I$5),"REVIEW","WITHIN_BAND"))</f>
        <v>WITHIN_BAND</v>
      </c>
    </row>
    <row r="2523" spans="1:28">
      <c r="A2523" s="1" t="s">
        <v>2909</v>
      </c>
      <c r="B2523" s="6">
        <v>45383</v>
      </c>
      <c r="C2523" s="1">
        <v>202404</v>
      </c>
      <c r="D2523" s="1">
        <v>2024</v>
      </c>
      <c r="E2523" s="1">
        <v>4</v>
      </c>
      <c r="F2523" s="4" t="s">
        <v>256</v>
      </c>
      <c r="G2523" s="4" t="s">
        <v>258</v>
      </c>
      <c r="H2523" s="1">
        <v>204</v>
      </c>
      <c r="I2523" s="4" t="s">
        <v>301</v>
      </c>
      <c r="J2523" s="1" t="s">
        <v>302</v>
      </c>
      <c r="K2523" s="1" t="s">
        <v>383</v>
      </c>
      <c r="L2523" s="1">
        <v>3</v>
      </c>
      <c r="M2523" s="1">
        <v>1</v>
      </c>
      <c r="N2523" s="1" t="s">
        <v>384</v>
      </c>
      <c r="O2523" s="1" t="s">
        <v>385</v>
      </c>
      <c r="P2523" s="1">
        <v>0</v>
      </c>
      <c r="Q2523" s="8">
        <v>1337138</v>
      </c>
      <c r="R2523" s="8">
        <v>156461</v>
      </c>
      <c r="S2523" s="8">
        <v>1018210</v>
      </c>
      <c r="T2523" s="8" t="s">
        <v>386</v>
      </c>
      <c r="U2523" s="9">
        <f>IF(R2523&gt;0,Q2523/R2523,"")</f>
        <v>8.546142489182607</v>
      </c>
      <c r="V2523" s="10">
        <f>SUMIFS(fct_world_monthly!$J$2:$J$361,fct_world_monthly!$C$2:$C$361,C2523,fct_world_monthly!$F$2:$F$361,F2523)</f>
        <v>133333743</v>
      </c>
      <c r="W2523" s="11">
        <f>IF(V2523&gt;0,Q2523/V2523,"")</f>
        <v>1.0028504187420885E-2</v>
      </c>
      <c r="X2523" s="1" t="s">
        <v>232</v>
      </c>
      <c r="Y2523" s="1" t="s">
        <v>166</v>
      </c>
      <c r="Z2523" s="19">
        <f>IF(U2523="","",SUMIFS(Unit_Value_Review_QC!$K$10:$K$53,Unit_Value_Review_QC!$I$10:$I$53,"PARTNER|"&amp;F2523&amp;"|"&amp;I2523))</f>
        <v>7.8392981154747989</v>
      </c>
      <c r="AA2523" s="20">
        <f>IFERROR(U2523/Z2523,"")</f>
        <v>1.0901667934164279</v>
      </c>
      <c r="AB2523" s="4" t="str">
        <f>IF(OR(N2523&lt;&gt;"REPORTED",U2523=""),"NOT_APPLICABLE",IF(OR(AA2523&lt;Unit_Value_Review_QC!$I$6,AA2523&gt;Unit_Value_Review_QC!$I$5),"REVIEW","WITHIN_BAND"))</f>
        <v>WITHIN_BAND</v>
      </c>
    </row>
    <row r="2524" spans="1:28">
      <c r="A2524" s="1" t="s">
        <v>2910</v>
      </c>
      <c r="B2524" s="6">
        <v>45383</v>
      </c>
      <c r="C2524" s="1">
        <v>202404</v>
      </c>
      <c r="D2524" s="1">
        <v>2024</v>
      </c>
      <c r="E2524" s="1">
        <v>4</v>
      </c>
      <c r="F2524" s="4" t="s">
        <v>256</v>
      </c>
      <c r="G2524" s="4" t="s">
        <v>258</v>
      </c>
      <c r="H2524" s="1">
        <v>662</v>
      </c>
      <c r="I2524" s="4" t="s">
        <v>304</v>
      </c>
      <c r="J2524" s="1" t="s">
        <v>305</v>
      </c>
      <c r="K2524" s="1" t="s">
        <v>383</v>
      </c>
      <c r="L2524" s="1">
        <v>3</v>
      </c>
      <c r="M2524" s="1">
        <v>1</v>
      </c>
      <c r="N2524" s="1" t="s">
        <v>384</v>
      </c>
      <c r="O2524" s="1" t="s">
        <v>385</v>
      </c>
      <c r="P2524" s="1">
        <v>0</v>
      </c>
      <c r="Q2524" s="8">
        <v>4841378</v>
      </c>
      <c r="R2524" s="8">
        <v>397062</v>
      </c>
      <c r="S2524" s="8">
        <v>1836743</v>
      </c>
      <c r="T2524" s="8" t="s">
        <v>386</v>
      </c>
      <c r="U2524" s="9">
        <f>IF(R2524&gt;0,Q2524/R2524,"")</f>
        <v>12.193002604127315</v>
      </c>
      <c r="V2524" s="10">
        <f>SUMIFS(fct_world_monthly!$J$2:$J$361,fct_world_monthly!$C$2:$C$361,C2524,fct_world_monthly!$F$2:$F$361,F2524)</f>
        <v>133333743</v>
      </c>
      <c r="W2524" s="11">
        <f>IF(V2524&gt;0,Q2524/V2524,"")</f>
        <v>3.6310223436838492E-2</v>
      </c>
      <c r="X2524" s="1" t="s">
        <v>232</v>
      </c>
      <c r="Y2524" s="1" t="s">
        <v>166</v>
      </c>
      <c r="Z2524" s="19">
        <f>IF(U2524="","",SUMIFS(Unit_Value_Review_QC!$K$10:$K$53,Unit_Value_Review_QC!$I$10:$I$53,"PARTNER|"&amp;F2524&amp;"|"&amp;I2524))</f>
        <v>10.235891461787936</v>
      </c>
      <c r="AA2524" s="20">
        <f>IFERROR(U2524/Z2524,"")</f>
        <v>1.1912008494468271</v>
      </c>
      <c r="AB2524" s="4" t="str">
        <f>IF(OR(N2524&lt;&gt;"REPORTED",U2524=""),"NOT_APPLICABLE",IF(OR(AA2524&lt;Unit_Value_Review_QC!$I$6,AA2524&gt;Unit_Value_Review_QC!$I$5),"REVIEW","WITHIN_BAND"))</f>
        <v>WITHIN_BAND</v>
      </c>
    </row>
    <row r="2525" spans="1:28">
      <c r="A2525" s="1" t="s">
        <v>2911</v>
      </c>
      <c r="B2525" s="6">
        <v>45383</v>
      </c>
      <c r="C2525" s="1">
        <v>202404</v>
      </c>
      <c r="D2525" s="1">
        <v>2024</v>
      </c>
      <c r="E2525" s="1">
        <v>4</v>
      </c>
      <c r="F2525" s="4" t="s">
        <v>256</v>
      </c>
      <c r="G2525" s="4" t="s">
        <v>258</v>
      </c>
      <c r="H2525" s="1">
        <v>664</v>
      </c>
      <c r="I2525" s="4" t="s">
        <v>307</v>
      </c>
      <c r="J2525" s="1" t="s">
        <v>308</v>
      </c>
      <c r="K2525" s="1" t="s">
        <v>383</v>
      </c>
      <c r="L2525" s="1">
        <v>3</v>
      </c>
      <c r="M2525" s="1">
        <v>1</v>
      </c>
      <c r="N2525" s="1" t="s">
        <v>384</v>
      </c>
      <c r="O2525" s="1" t="s">
        <v>385</v>
      </c>
      <c r="P2525" s="1">
        <v>0</v>
      </c>
      <c r="Q2525" s="8">
        <v>11325910</v>
      </c>
      <c r="R2525" s="8">
        <v>807207</v>
      </c>
      <c r="S2525" s="8">
        <v>5601969</v>
      </c>
      <c r="T2525" s="8" t="s">
        <v>386</v>
      </c>
      <c r="U2525" s="9">
        <f>IF(R2525&gt;0,Q2525/R2525,"")</f>
        <v>14.030985856168245</v>
      </c>
      <c r="V2525" s="10">
        <f>SUMIFS(fct_world_monthly!$J$2:$J$361,fct_world_monthly!$C$2:$C$361,C2525,fct_world_monthly!$F$2:$F$361,F2525)</f>
        <v>133333743</v>
      </c>
      <c r="W2525" s="11">
        <f>IF(V2525&gt;0,Q2525/V2525,"")</f>
        <v>8.4944064009363329E-2</v>
      </c>
      <c r="X2525" s="1" t="s">
        <v>232</v>
      </c>
      <c r="Y2525" s="1" t="s">
        <v>166</v>
      </c>
      <c r="Z2525" s="19">
        <f>IF(U2525="","",SUMIFS(Unit_Value_Review_QC!$K$10:$K$53,Unit_Value_Review_QC!$I$10:$I$53,"PARTNER|"&amp;F2525&amp;"|"&amp;I2525))</f>
        <v>13.594059812928137</v>
      </c>
      <c r="AA2525" s="20">
        <f>IFERROR(U2525/Z2525,"")</f>
        <v>1.032140953420301</v>
      </c>
      <c r="AB2525" s="4" t="str">
        <f>IF(OR(N2525&lt;&gt;"REPORTED",U2525=""),"NOT_APPLICABLE",IF(OR(AA2525&lt;Unit_Value_Review_QC!$I$6,AA2525&gt;Unit_Value_Review_QC!$I$5),"REVIEW","WITHIN_BAND"))</f>
        <v>WITHIN_BAND</v>
      </c>
    </row>
    <row r="2526" spans="1:28">
      <c r="A2526" s="1" t="s">
        <v>2912</v>
      </c>
      <c r="B2526" s="6">
        <v>45383</v>
      </c>
      <c r="C2526" s="1">
        <v>202404</v>
      </c>
      <c r="D2526" s="1">
        <v>2024</v>
      </c>
      <c r="E2526" s="1">
        <v>4</v>
      </c>
      <c r="F2526" s="4" t="s">
        <v>256</v>
      </c>
      <c r="G2526" s="4" t="s">
        <v>258</v>
      </c>
      <c r="H2526" s="1">
        <v>666</v>
      </c>
      <c r="I2526" s="4" t="s">
        <v>310</v>
      </c>
      <c r="J2526" s="1" t="s">
        <v>311</v>
      </c>
      <c r="K2526" s="1" t="s">
        <v>383</v>
      </c>
      <c r="L2526" s="1">
        <v>3</v>
      </c>
      <c r="M2526" s="1">
        <v>1</v>
      </c>
      <c r="N2526" s="1" t="s">
        <v>384</v>
      </c>
      <c r="O2526" s="1" t="s">
        <v>385</v>
      </c>
      <c r="P2526" s="1">
        <v>0</v>
      </c>
      <c r="Q2526" s="8">
        <v>53908867</v>
      </c>
      <c r="R2526" s="8">
        <v>5091912</v>
      </c>
      <c r="S2526" s="8">
        <v>35190207</v>
      </c>
      <c r="T2526" s="8" t="s">
        <v>386</v>
      </c>
      <c r="U2526" s="9">
        <f>IF(R2526&gt;0,Q2526/R2526,"")</f>
        <v>10.587156062398565</v>
      </c>
      <c r="V2526" s="10">
        <f>SUMIFS(fct_world_monthly!$J$2:$J$361,fct_world_monthly!$C$2:$C$361,C2526,fct_world_monthly!$F$2:$F$361,F2526)</f>
        <v>133333743</v>
      </c>
      <c r="W2526" s="11">
        <f>IF(V2526&gt;0,Q2526/V2526,"")</f>
        <v>0.40431526024136288</v>
      </c>
      <c r="X2526" s="1" t="s">
        <v>232</v>
      </c>
      <c r="Y2526" s="1" t="s">
        <v>166</v>
      </c>
      <c r="Z2526" s="19">
        <f>IF(U2526="","",SUMIFS(Unit_Value_Review_QC!$K$10:$K$53,Unit_Value_Review_QC!$I$10:$I$53,"PARTNER|"&amp;F2526&amp;"|"&amp;I2526))</f>
        <v>10.323147527272614</v>
      </c>
      <c r="AA2526" s="20">
        <f>IFERROR(U2526/Z2526,"")</f>
        <v>1.0255744223773291</v>
      </c>
      <c r="AB2526" s="4" t="str">
        <f>IF(OR(N2526&lt;&gt;"REPORTED",U2526=""),"NOT_APPLICABLE",IF(OR(AA2526&lt;Unit_Value_Review_QC!$I$6,AA2526&gt;Unit_Value_Review_QC!$I$5),"REVIEW","WITHIN_BAND"))</f>
        <v>WITHIN_BAND</v>
      </c>
    </row>
    <row r="2527" spans="1:28">
      <c r="A2527" s="1" t="s">
        <v>2913</v>
      </c>
      <c r="B2527" s="6">
        <v>45383</v>
      </c>
      <c r="C2527" s="1">
        <v>202404</v>
      </c>
      <c r="D2527" s="1">
        <v>2024</v>
      </c>
      <c r="E2527" s="1">
        <v>4</v>
      </c>
      <c r="F2527" s="4" t="s">
        <v>256</v>
      </c>
      <c r="G2527" s="4" t="s">
        <v>258</v>
      </c>
      <c r="H2527" s="1">
        <v>669</v>
      </c>
      <c r="I2527" s="4" t="s">
        <v>313</v>
      </c>
      <c r="J2527" s="1" t="s">
        <v>314</v>
      </c>
      <c r="K2527" s="1" t="s">
        <v>383</v>
      </c>
      <c r="L2527" s="1">
        <v>3</v>
      </c>
      <c r="M2527" s="1">
        <v>1</v>
      </c>
      <c r="N2527" s="1" t="s">
        <v>384</v>
      </c>
      <c r="O2527" s="1" t="s">
        <v>385</v>
      </c>
      <c r="P2527" s="1">
        <v>0</v>
      </c>
      <c r="Q2527" s="8">
        <v>2948866</v>
      </c>
      <c r="R2527" s="8">
        <v>261418</v>
      </c>
      <c r="S2527" s="8">
        <v>1616705</v>
      </c>
      <c r="T2527" s="8" t="s">
        <v>386</v>
      </c>
      <c r="U2527" s="9">
        <f>IF(R2527&gt;0,Q2527/R2527,"")</f>
        <v>11.28027144267036</v>
      </c>
      <c r="V2527" s="10">
        <f>SUMIFS(fct_world_monthly!$J$2:$J$361,fct_world_monthly!$C$2:$C$361,C2527,fct_world_monthly!$F$2:$F$361,F2527)</f>
        <v>133333743</v>
      </c>
      <c r="W2527" s="11">
        <f>IF(V2527&gt;0,Q2527/V2527,"")</f>
        <v>2.2116427047277898E-2</v>
      </c>
      <c r="X2527" s="1" t="s">
        <v>232</v>
      </c>
      <c r="Y2527" s="1" t="s">
        <v>166</v>
      </c>
      <c r="Z2527" s="19">
        <f>IF(U2527="","",SUMIFS(Unit_Value_Review_QC!$K$10:$K$53,Unit_Value_Review_QC!$I$10:$I$53,"PARTNER|"&amp;F2527&amp;"|"&amp;I2527))</f>
        <v>13.552232139720488</v>
      </c>
      <c r="AA2527" s="20">
        <f>IFERROR(U2527/Z2527,"")</f>
        <v>0.83235524055176147</v>
      </c>
      <c r="AB2527" s="4" t="str">
        <f>IF(OR(N2527&lt;&gt;"REPORTED",U2527=""),"NOT_APPLICABLE",IF(OR(AA2527&lt;Unit_Value_Review_QC!$I$6,AA2527&gt;Unit_Value_Review_QC!$I$5),"REVIEW","WITHIN_BAND"))</f>
        <v>WITHIN_BAND</v>
      </c>
    </row>
    <row r="2528" spans="1:28">
      <c r="A2528" s="1" t="s">
        <v>2914</v>
      </c>
      <c r="B2528" s="6">
        <v>45383</v>
      </c>
      <c r="C2528" s="1">
        <v>202404</v>
      </c>
      <c r="D2528" s="1">
        <v>2024</v>
      </c>
      <c r="E2528" s="1">
        <v>4</v>
      </c>
      <c r="F2528" s="4" t="s">
        <v>256</v>
      </c>
      <c r="G2528" s="4" t="s">
        <v>258</v>
      </c>
      <c r="H2528" s="1">
        <v>676</v>
      </c>
      <c r="I2528" s="4" t="s">
        <v>316</v>
      </c>
      <c r="J2528" s="1" t="s">
        <v>317</v>
      </c>
      <c r="K2528" s="1" t="s">
        <v>383</v>
      </c>
      <c r="L2528" s="1">
        <v>3</v>
      </c>
      <c r="M2528" s="1">
        <v>1</v>
      </c>
      <c r="N2528" s="1" t="s">
        <v>384</v>
      </c>
      <c r="O2528" s="1" t="s">
        <v>385</v>
      </c>
      <c r="P2528" s="1">
        <v>0</v>
      </c>
      <c r="Q2528" s="8">
        <v>246792</v>
      </c>
      <c r="R2528" s="8">
        <v>13519</v>
      </c>
      <c r="S2528" s="8">
        <v>133438</v>
      </c>
      <c r="T2528" s="8" t="s">
        <v>386</v>
      </c>
      <c r="U2528" s="9">
        <f>IF(R2528&gt;0,Q2528/R2528,"")</f>
        <v>18.255196390265553</v>
      </c>
      <c r="V2528" s="10">
        <f>SUMIFS(fct_world_monthly!$J$2:$J$361,fct_world_monthly!$C$2:$C$361,C2528,fct_world_monthly!$F$2:$F$361,F2528)</f>
        <v>133333743</v>
      </c>
      <c r="W2528" s="11">
        <f>IF(V2528&gt;0,Q2528/V2528,"")</f>
        <v>1.8509343130043232E-3</v>
      </c>
      <c r="X2528" s="1" t="s">
        <v>232</v>
      </c>
      <c r="Y2528" s="1" t="s">
        <v>166</v>
      </c>
      <c r="Z2528" s="19">
        <f>IF(U2528="","",SUMIFS(Unit_Value_Review_QC!$K$10:$K$53,Unit_Value_Review_QC!$I$10:$I$53,"PARTNER|"&amp;F2528&amp;"|"&amp;I2528))</f>
        <v>16.294942108470444</v>
      </c>
      <c r="AA2528" s="20">
        <f>IFERROR(U2528/Z2528,"")</f>
        <v>1.1202983274654366</v>
      </c>
      <c r="AB2528" s="4" t="str">
        <f>IF(OR(N2528&lt;&gt;"REPORTED",U2528=""),"NOT_APPLICABLE",IF(OR(AA2528&lt;Unit_Value_Review_QC!$I$6,AA2528&gt;Unit_Value_Review_QC!$I$5),"REVIEW","WITHIN_BAND"))</f>
        <v>WITHIN_BAND</v>
      </c>
    </row>
    <row r="2529" spans="1:28">
      <c r="A2529" s="1" t="s">
        <v>2915</v>
      </c>
      <c r="B2529" s="6">
        <v>45383</v>
      </c>
      <c r="C2529" s="1">
        <v>202404</v>
      </c>
      <c r="D2529" s="1">
        <v>2024</v>
      </c>
      <c r="E2529" s="1">
        <v>4</v>
      </c>
      <c r="F2529" s="4" t="s">
        <v>256</v>
      </c>
      <c r="G2529" s="4" t="s">
        <v>258</v>
      </c>
      <c r="H2529" s="1">
        <v>690</v>
      </c>
      <c r="I2529" s="4" t="s">
        <v>319</v>
      </c>
      <c r="J2529" s="1" t="s">
        <v>320</v>
      </c>
      <c r="K2529" s="1" t="s">
        <v>383</v>
      </c>
      <c r="L2529" s="1">
        <v>3</v>
      </c>
      <c r="M2529" s="1">
        <v>1</v>
      </c>
      <c r="N2529" s="1" t="s">
        <v>384</v>
      </c>
      <c r="O2529" s="1" t="s">
        <v>385</v>
      </c>
      <c r="P2529" s="1">
        <v>0</v>
      </c>
      <c r="Q2529" s="8">
        <v>2880072</v>
      </c>
      <c r="R2529" s="8">
        <v>125517</v>
      </c>
      <c r="S2529" s="8">
        <v>712474</v>
      </c>
      <c r="T2529" s="8" t="s">
        <v>386</v>
      </c>
      <c r="U2529" s="9">
        <f>IF(R2529&gt;0,Q2529/R2529,"")</f>
        <v>22.94567269772222</v>
      </c>
      <c r="V2529" s="10">
        <f>SUMIFS(fct_world_monthly!$J$2:$J$361,fct_world_monthly!$C$2:$C$361,C2529,fct_world_monthly!$F$2:$F$361,F2529)</f>
        <v>133333743</v>
      </c>
      <c r="W2529" s="11">
        <f>IF(V2529&gt;0,Q2529/V2529,"")</f>
        <v>2.1600473632544765E-2</v>
      </c>
      <c r="X2529" s="1" t="s">
        <v>232</v>
      </c>
      <c r="Y2529" s="1" t="s">
        <v>166</v>
      </c>
      <c r="Z2529" s="19">
        <f>IF(U2529="","",SUMIFS(Unit_Value_Review_QC!$K$10:$K$53,Unit_Value_Review_QC!$I$10:$I$53,"PARTNER|"&amp;F2529&amp;"|"&amp;I2529))</f>
        <v>21.029827109089425</v>
      </c>
      <c r="AA2529" s="20">
        <f>IFERROR(U2529/Z2529,"")</f>
        <v>1.0911013475619462</v>
      </c>
      <c r="AB2529" s="4" t="str">
        <f>IF(OR(N2529&lt;&gt;"REPORTED",U2529=""),"NOT_APPLICABLE",IF(OR(AA2529&lt;Unit_Value_Review_QC!$I$6,AA2529&gt;Unit_Value_Review_QC!$I$5),"REVIEW","WITHIN_BAND"))</f>
        <v>WITHIN_BAND</v>
      </c>
    </row>
    <row r="2530" spans="1:28">
      <c r="A2530" s="1" t="s">
        <v>2916</v>
      </c>
      <c r="B2530" s="6">
        <v>45383</v>
      </c>
      <c r="C2530" s="1">
        <v>202404</v>
      </c>
      <c r="D2530" s="1">
        <v>2024</v>
      </c>
      <c r="E2530" s="1">
        <v>4</v>
      </c>
      <c r="F2530" s="4" t="s">
        <v>256</v>
      </c>
      <c r="G2530" s="4" t="s">
        <v>258</v>
      </c>
      <c r="H2530" s="1">
        <v>696</v>
      </c>
      <c r="I2530" s="4" t="s">
        <v>322</v>
      </c>
      <c r="J2530" s="1" t="s">
        <v>323</v>
      </c>
      <c r="K2530" s="1" t="s">
        <v>383</v>
      </c>
      <c r="L2530" s="1">
        <v>3</v>
      </c>
      <c r="M2530" s="1">
        <v>1</v>
      </c>
      <c r="N2530" s="1" t="s">
        <v>384</v>
      </c>
      <c r="O2530" s="1" t="s">
        <v>385</v>
      </c>
      <c r="P2530" s="1">
        <v>0</v>
      </c>
      <c r="Q2530" s="8">
        <v>1335618</v>
      </c>
      <c r="R2530" s="8">
        <v>64832</v>
      </c>
      <c r="S2530" s="8">
        <v>356129</v>
      </c>
      <c r="T2530" s="8" t="s">
        <v>386</v>
      </c>
      <c r="U2530" s="9">
        <f>IF(R2530&gt;0,Q2530/R2530,"")</f>
        <v>20.601215449160907</v>
      </c>
      <c r="V2530" s="10">
        <f>SUMIFS(fct_world_monthly!$J$2:$J$361,fct_world_monthly!$C$2:$C$361,C2530,fct_world_monthly!$F$2:$F$361,F2530)</f>
        <v>133333743</v>
      </c>
      <c r="W2530" s="11">
        <f>IF(V2530&gt;0,Q2530/V2530,"")</f>
        <v>1.0017104222447277E-2</v>
      </c>
      <c r="X2530" s="1" t="s">
        <v>232</v>
      </c>
      <c r="Y2530" s="1" t="s">
        <v>166</v>
      </c>
      <c r="Z2530" s="19">
        <f>IF(U2530="","",SUMIFS(Unit_Value_Review_QC!$K$10:$K$53,Unit_Value_Review_QC!$I$10:$I$53,"PARTNER|"&amp;F2530&amp;"|"&amp;I2530))</f>
        <v>18.09118149032647</v>
      </c>
      <c r="AA2530" s="20">
        <f>IFERROR(U2530/Z2530,"")</f>
        <v>1.138743506618215</v>
      </c>
      <c r="AB2530" s="4" t="str">
        <f>IF(OR(N2530&lt;&gt;"REPORTED",U2530=""),"NOT_APPLICABLE",IF(OR(AA2530&lt;Unit_Value_Review_QC!$I$6,AA2530&gt;Unit_Value_Review_QC!$I$5),"REVIEW","WITHIN_BAND"))</f>
        <v>WITHIN_BAND</v>
      </c>
    </row>
    <row r="2531" spans="1:28">
      <c r="A2531" s="1" t="s">
        <v>2917</v>
      </c>
      <c r="B2531" s="6">
        <v>45383</v>
      </c>
      <c r="C2531" s="1">
        <v>202404</v>
      </c>
      <c r="D2531" s="1">
        <v>2024</v>
      </c>
      <c r="E2531" s="1">
        <v>4</v>
      </c>
      <c r="F2531" s="4" t="s">
        <v>256</v>
      </c>
      <c r="G2531" s="4" t="s">
        <v>258</v>
      </c>
      <c r="H2531" s="1">
        <v>720</v>
      </c>
      <c r="I2531" s="4" t="s">
        <v>325</v>
      </c>
      <c r="J2531" s="1" t="s">
        <v>326</v>
      </c>
      <c r="K2531" s="1" t="s">
        <v>383</v>
      </c>
      <c r="L2531" s="1">
        <v>3</v>
      </c>
      <c r="M2531" s="1">
        <v>1</v>
      </c>
      <c r="N2531" s="1" t="s">
        <v>384</v>
      </c>
      <c r="O2531" s="1" t="s">
        <v>385</v>
      </c>
      <c r="P2531" s="1">
        <v>0</v>
      </c>
      <c r="Q2531" s="8">
        <v>3874585</v>
      </c>
      <c r="R2531" s="8">
        <v>217102</v>
      </c>
      <c r="S2531" s="8">
        <v>991734</v>
      </c>
      <c r="T2531" s="8" t="s">
        <v>386</v>
      </c>
      <c r="U2531" s="9">
        <f>IF(R2531&gt;0,Q2531/R2531,"")</f>
        <v>17.846841576770366</v>
      </c>
      <c r="V2531" s="10">
        <f>SUMIFS(fct_world_monthly!$J$2:$J$361,fct_world_monthly!$C$2:$C$361,C2531,fct_world_monthly!$F$2:$F$361,F2531)</f>
        <v>133333743</v>
      </c>
      <c r="W2531" s="11">
        <f>IF(V2531&gt;0,Q2531/V2531,"")</f>
        <v>2.9059298215306232E-2</v>
      </c>
      <c r="X2531" s="1" t="s">
        <v>232</v>
      </c>
      <c r="Y2531" s="1" t="s">
        <v>166</v>
      </c>
      <c r="Z2531" s="19">
        <f>IF(U2531="","",SUMIFS(Unit_Value_Review_QC!$K$10:$K$53,Unit_Value_Review_QC!$I$10:$I$53,"PARTNER|"&amp;F2531&amp;"|"&amp;I2531))</f>
        <v>18.213915185849537</v>
      </c>
      <c r="AA2531" s="20">
        <f>IFERROR(U2531/Z2531,"")</f>
        <v>0.97984652913260784</v>
      </c>
      <c r="AB2531" s="4" t="str">
        <f>IF(OR(N2531&lt;&gt;"REPORTED",U2531=""),"NOT_APPLICABLE",IF(OR(AA2531&lt;Unit_Value_Review_QC!$I$6,AA2531&gt;Unit_Value_Review_QC!$I$5),"REVIEW","WITHIN_BAND"))</f>
        <v>WITHIN_BAND</v>
      </c>
    </row>
    <row r="2532" spans="1:28">
      <c r="A2532" s="1" t="s">
        <v>2918</v>
      </c>
      <c r="B2532" s="6">
        <v>45383</v>
      </c>
      <c r="C2532" s="1">
        <v>202404</v>
      </c>
      <c r="D2532" s="1">
        <v>2024</v>
      </c>
      <c r="E2532" s="1">
        <v>4</v>
      </c>
      <c r="F2532" s="4" t="s">
        <v>265</v>
      </c>
      <c r="G2532" s="4" t="s">
        <v>266</v>
      </c>
      <c r="H2532" s="1">
        <v>52</v>
      </c>
      <c r="I2532" s="4" t="s">
        <v>296</v>
      </c>
      <c r="J2532" s="1" t="s">
        <v>297</v>
      </c>
      <c r="K2532" s="1" t="s">
        <v>383</v>
      </c>
      <c r="L2532" s="1">
        <v>3</v>
      </c>
      <c r="M2532" s="1">
        <v>1</v>
      </c>
      <c r="N2532" s="1" t="s">
        <v>384</v>
      </c>
      <c r="O2532" s="1" t="s">
        <v>385</v>
      </c>
      <c r="P2532" s="1">
        <v>0</v>
      </c>
      <c r="Q2532" s="8">
        <v>1291367</v>
      </c>
      <c r="R2532" s="8">
        <v>59709</v>
      </c>
      <c r="S2532" s="8">
        <v>155904</v>
      </c>
      <c r="T2532" s="8" t="s">
        <v>386</v>
      </c>
      <c r="U2532" s="9">
        <f>IF(R2532&gt;0,Q2532/R2532,"")</f>
        <v>21.627677569545629</v>
      </c>
      <c r="V2532" s="10">
        <f>SUMIFS(fct_world_monthly!$J$2:$J$361,fct_world_monthly!$C$2:$C$361,C2532,fct_world_monthly!$F$2:$F$361,F2532)</f>
        <v>26224644</v>
      </c>
      <c r="W2532" s="11">
        <f>IF(V2532&gt;0,Q2532/V2532,"")</f>
        <v>4.924249877329126E-2</v>
      </c>
      <c r="X2532" s="1" t="s">
        <v>232</v>
      </c>
      <c r="Y2532" s="1" t="s">
        <v>166</v>
      </c>
      <c r="Z2532" s="19">
        <f>IF(U2532="","",SUMIFS(Unit_Value_Review_QC!$K$10:$K$53,Unit_Value_Review_QC!$I$10:$I$53,"PARTNER|"&amp;F2532&amp;"|"&amp;I2532))</f>
        <v>19.213268245879746</v>
      </c>
      <c r="AA2532" s="20">
        <f>IFERROR(U2532/Z2532,"")</f>
        <v>1.1256636451835127</v>
      </c>
      <c r="AB2532" s="4" t="str">
        <f>IF(OR(N2532&lt;&gt;"REPORTED",U2532=""),"NOT_APPLICABLE",IF(OR(AA2532&lt;Unit_Value_Review_QC!$I$6,AA2532&gt;Unit_Value_Review_QC!$I$5),"REVIEW","WITHIN_BAND"))</f>
        <v>WITHIN_BAND</v>
      </c>
    </row>
    <row r="2533" spans="1:28">
      <c r="A2533" s="1" t="s">
        <v>2919</v>
      </c>
      <c r="B2533" s="6">
        <v>45383</v>
      </c>
      <c r="C2533" s="1">
        <v>202404</v>
      </c>
      <c r="D2533" s="1">
        <v>2024</v>
      </c>
      <c r="E2533" s="1">
        <v>4</v>
      </c>
      <c r="F2533" s="4" t="s">
        <v>265</v>
      </c>
      <c r="G2533" s="4" t="s">
        <v>266</v>
      </c>
      <c r="H2533" s="1">
        <v>204</v>
      </c>
      <c r="I2533" s="4" t="s">
        <v>301</v>
      </c>
      <c r="J2533" s="1" t="s">
        <v>302</v>
      </c>
      <c r="K2533" s="1" t="s">
        <v>383</v>
      </c>
      <c r="L2533" s="1">
        <v>3</v>
      </c>
      <c r="M2533" s="1">
        <v>1</v>
      </c>
      <c r="N2533" s="1" t="s">
        <v>384</v>
      </c>
      <c r="O2533" s="1" t="s">
        <v>385</v>
      </c>
      <c r="P2533" s="1">
        <v>0</v>
      </c>
      <c r="Q2533" s="8">
        <v>47105</v>
      </c>
      <c r="R2533" s="8">
        <v>1940</v>
      </c>
      <c r="S2533" s="8">
        <v>10850</v>
      </c>
      <c r="T2533" s="8" t="s">
        <v>386</v>
      </c>
      <c r="U2533" s="9">
        <f>IF(R2533&gt;0,Q2533/R2533,"")</f>
        <v>24.280927835051546</v>
      </c>
      <c r="V2533" s="10">
        <f>SUMIFS(fct_world_monthly!$J$2:$J$361,fct_world_monthly!$C$2:$C$361,C2533,fct_world_monthly!$F$2:$F$361,F2533)</f>
        <v>26224644</v>
      </c>
      <c r="W2533" s="11">
        <f>IF(V2533&gt;0,Q2533/V2533,"")</f>
        <v>1.7962112278816825E-3</v>
      </c>
      <c r="X2533" s="1" t="s">
        <v>232</v>
      </c>
      <c r="Y2533" s="1" t="s">
        <v>166</v>
      </c>
      <c r="Z2533" s="19">
        <f>IF(U2533="","",SUMIFS(Unit_Value_Review_QC!$K$10:$K$53,Unit_Value_Review_QC!$I$10:$I$53,"PARTNER|"&amp;F2533&amp;"|"&amp;I2533))</f>
        <v>16.024818561257973</v>
      </c>
      <c r="AA2533" s="20">
        <f>IFERROR(U2533/Z2533,"")</f>
        <v>1.5152076600576161</v>
      </c>
      <c r="AB2533" s="4" t="str">
        <f>IF(OR(N2533&lt;&gt;"REPORTED",U2533=""),"NOT_APPLICABLE",IF(OR(AA2533&lt;Unit_Value_Review_QC!$I$6,AA2533&gt;Unit_Value_Review_QC!$I$5),"REVIEW","WITHIN_BAND"))</f>
        <v>WITHIN_BAND</v>
      </c>
    </row>
    <row r="2534" spans="1:28">
      <c r="A2534" s="1" t="s">
        <v>2920</v>
      </c>
      <c r="B2534" s="6">
        <v>45383</v>
      </c>
      <c r="C2534" s="1">
        <v>202404</v>
      </c>
      <c r="D2534" s="1">
        <v>2024</v>
      </c>
      <c r="E2534" s="1">
        <v>4</v>
      </c>
      <c r="F2534" s="4" t="s">
        <v>265</v>
      </c>
      <c r="G2534" s="4" t="s">
        <v>266</v>
      </c>
      <c r="H2534" s="1">
        <v>662</v>
      </c>
      <c r="I2534" s="4" t="s">
        <v>304</v>
      </c>
      <c r="J2534" s="1" t="s">
        <v>305</v>
      </c>
      <c r="K2534" s="1" t="s">
        <v>383</v>
      </c>
      <c r="L2534" s="1">
        <v>3</v>
      </c>
      <c r="M2534" s="1">
        <v>1</v>
      </c>
      <c r="N2534" s="1" t="s">
        <v>384</v>
      </c>
      <c r="O2534" s="1" t="s">
        <v>385</v>
      </c>
      <c r="P2534" s="1">
        <v>0</v>
      </c>
      <c r="Q2534" s="8">
        <v>608175</v>
      </c>
      <c r="R2534" s="8">
        <v>39780</v>
      </c>
      <c r="S2534" s="8">
        <v>98853</v>
      </c>
      <c r="T2534" s="8" t="s">
        <v>386</v>
      </c>
      <c r="U2534" s="9">
        <f>IF(R2534&gt;0,Q2534/R2534,"")</f>
        <v>15.288461538461538</v>
      </c>
      <c r="V2534" s="10">
        <f>SUMIFS(fct_world_monthly!$J$2:$J$361,fct_world_monthly!$C$2:$C$361,C2534,fct_world_monthly!$F$2:$F$361,F2534)</f>
        <v>26224644</v>
      </c>
      <c r="W2534" s="11">
        <f>IF(V2534&gt;0,Q2534/V2534,"")</f>
        <v>2.3190972582888065E-2</v>
      </c>
      <c r="X2534" s="1" t="s">
        <v>232</v>
      </c>
      <c r="Y2534" s="1" t="s">
        <v>166</v>
      </c>
      <c r="Z2534" s="19">
        <f>IF(U2534="","",SUMIFS(Unit_Value_Review_QC!$K$10:$K$53,Unit_Value_Review_QC!$I$10:$I$53,"PARTNER|"&amp;F2534&amp;"|"&amp;I2534))</f>
        <v>13.24068828999865</v>
      </c>
      <c r="AA2534" s="20">
        <f>IFERROR(U2534/Z2534,"")</f>
        <v>1.1546576132307014</v>
      </c>
      <c r="AB2534" s="4" t="str">
        <f>IF(OR(N2534&lt;&gt;"REPORTED",U2534=""),"NOT_APPLICABLE",IF(OR(AA2534&lt;Unit_Value_Review_QC!$I$6,AA2534&gt;Unit_Value_Review_QC!$I$5),"REVIEW","WITHIN_BAND"))</f>
        <v>WITHIN_BAND</v>
      </c>
    </row>
    <row r="2535" spans="1:28">
      <c r="A2535" s="1" t="s">
        <v>2921</v>
      </c>
      <c r="B2535" s="6">
        <v>45383</v>
      </c>
      <c r="C2535" s="1">
        <v>202404</v>
      </c>
      <c r="D2535" s="1">
        <v>2024</v>
      </c>
      <c r="E2535" s="1">
        <v>4</v>
      </c>
      <c r="F2535" s="4" t="s">
        <v>265</v>
      </c>
      <c r="G2535" s="4" t="s">
        <v>266</v>
      </c>
      <c r="H2535" s="1">
        <v>664</v>
      </c>
      <c r="I2535" s="4" t="s">
        <v>307</v>
      </c>
      <c r="J2535" s="1" t="s">
        <v>308</v>
      </c>
      <c r="K2535" s="1" t="s">
        <v>383</v>
      </c>
      <c r="L2535" s="1">
        <v>3</v>
      </c>
      <c r="M2535" s="1">
        <v>1</v>
      </c>
      <c r="N2535" s="1" t="s">
        <v>384</v>
      </c>
      <c r="O2535" s="1" t="s">
        <v>385</v>
      </c>
      <c r="P2535" s="1">
        <v>0</v>
      </c>
      <c r="Q2535" s="8">
        <v>262690</v>
      </c>
      <c r="R2535" s="8">
        <v>21068</v>
      </c>
      <c r="S2535" s="8">
        <v>62196</v>
      </c>
      <c r="T2535" s="8" t="s">
        <v>386</v>
      </c>
      <c r="U2535" s="9">
        <f>IF(R2535&gt;0,Q2535/R2535,"")</f>
        <v>12.468672868805772</v>
      </c>
      <c r="V2535" s="10">
        <f>SUMIFS(fct_world_monthly!$J$2:$J$361,fct_world_monthly!$C$2:$C$361,C2535,fct_world_monthly!$F$2:$F$361,F2535)</f>
        <v>26224644</v>
      </c>
      <c r="W2535" s="11">
        <f>IF(V2535&gt;0,Q2535/V2535,"")</f>
        <v>1.0016913861633355E-2</v>
      </c>
      <c r="X2535" s="1" t="s">
        <v>232</v>
      </c>
      <c r="Y2535" s="1" t="s">
        <v>166</v>
      </c>
      <c r="Z2535" s="19">
        <f>IF(U2535="","",SUMIFS(Unit_Value_Review_QC!$K$10:$K$53,Unit_Value_Review_QC!$I$10:$I$53,"PARTNER|"&amp;F2535&amp;"|"&amp;I2535))</f>
        <v>13.033767004833301</v>
      </c>
      <c r="AA2535" s="20">
        <f>IFERROR(U2535/Z2535,"")</f>
        <v>0.95664383628938776</v>
      </c>
      <c r="AB2535" s="4" t="str">
        <f>IF(OR(N2535&lt;&gt;"REPORTED",U2535=""),"NOT_APPLICABLE",IF(OR(AA2535&lt;Unit_Value_Review_QC!$I$6,AA2535&gt;Unit_Value_Review_QC!$I$5),"REVIEW","WITHIN_BAND"))</f>
        <v>WITHIN_BAND</v>
      </c>
    </row>
    <row r="2536" spans="1:28">
      <c r="A2536" s="1" t="s">
        <v>2922</v>
      </c>
      <c r="B2536" s="6">
        <v>45383</v>
      </c>
      <c r="C2536" s="1">
        <v>202404</v>
      </c>
      <c r="D2536" s="1">
        <v>2024</v>
      </c>
      <c r="E2536" s="1">
        <v>4</v>
      </c>
      <c r="F2536" s="4" t="s">
        <v>265</v>
      </c>
      <c r="G2536" s="4" t="s">
        <v>266</v>
      </c>
      <c r="H2536" s="1">
        <v>666</v>
      </c>
      <c r="I2536" s="4" t="s">
        <v>310</v>
      </c>
      <c r="J2536" s="1" t="s">
        <v>311</v>
      </c>
      <c r="K2536" s="1" t="s">
        <v>383</v>
      </c>
      <c r="L2536" s="1">
        <v>3</v>
      </c>
      <c r="M2536" s="1">
        <v>1</v>
      </c>
      <c r="N2536" s="1" t="s">
        <v>384</v>
      </c>
      <c r="O2536" s="1" t="s">
        <v>385</v>
      </c>
      <c r="P2536" s="1">
        <v>0</v>
      </c>
      <c r="Q2536" s="8">
        <v>5029604</v>
      </c>
      <c r="R2536" s="8">
        <v>462343</v>
      </c>
      <c r="S2536" s="8">
        <v>1633642</v>
      </c>
      <c r="T2536" s="8" t="s">
        <v>386</v>
      </c>
      <c r="U2536" s="9">
        <f>IF(R2536&gt;0,Q2536/R2536,"")</f>
        <v>10.878512273355495</v>
      </c>
      <c r="V2536" s="10">
        <f>SUMIFS(fct_world_monthly!$J$2:$J$361,fct_world_monthly!$C$2:$C$361,C2536,fct_world_monthly!$F$2:$F$361,F2536)</f>
        <v>26224644</v>
      </c>
      <c r="W2536" s="11">
        <f>IF(V2536&gt;0,Q2536/V2536,"")</f>
        <v>0.19178921933125193</v>
      </c>
      <c r="X2536" s="1" t="s">
        <v>232</v>
      </c>
      <c r="Y2536" s="1" t="s">
        <v>166</v>
      </c>
      <c r="Z2536" s="19">
        <f>IF(U2536="","",SUMIFS(Unit_Value_Review_QC!$K$10:$K$53,Unit_Value_Review_QC!$I$10:$I$53,"PARTNER|"&amp;F2536&amp;"|"&amp;I2536))</f>
        <v>12.503788450831344</v>
      </c>
      <c r="AA2536" s="20">
        <f>IFERROR(U2536/Z2536,"")</f>
        <v>0.87001730044722658</v>
      </c>
      <c r="AB2536" s="4" t="str">
        <f>IF(OR(N2536&lt;&gt;"REPORTED",U2536=""),"NOT_APPLICABLE",IF(OR(AA2536&lt;Unit_Value_Review_QC!$I$6,AA2536&gt;Unit_Value_Review_QC!$I$5),"REVIEW","WITHIN_BAND"))</f>
        <v>WITHIN_BAND</v>
      </c>
    </row>
    <row r="2537" spans="1:28">
      <c r="A2537" s="1" t="s">
        <v>2923</v>
      </c>
      <c r="B2537" s="6">
        <v>45383</v>
      </c>
      <c r="C2537" s="1">
        <v>202404</v>
      </c>
      <c r="D2537" s="1">
        <v>2024</v>
      </c>
      <c r="E2537" s="1">
        <v>4</v>
      </c>
      <c r="F2537" s="4" t="s">
        <v>265</v>
      </c>
      <c r="G2537" s="4" t="s">
        <v>266</v>
      </c>
      <c r="H2537" s="1">
        <v>669</v>
      </c>
      <c r="I2537" s="4" t="s">
        <v>313</v>
      </c>
      <c r="J2537" s="1" t="s">
        <v>314</v>
      </c>
      <c r="K2537" s="1" t="s">
        <v>383</v>
      </c>
      <c r="L2537" s="1">
        <v>3</v>
      </c>
      <c r="M2537" s="1">
        <v>1</v>
      </c>
      <c r="N2537" s="1" t="s">
        <v>384</v>
      </c>
      <c r="O2537" s="1" t="s">
        <v>385</v>
      </c>
      <c r="P2537" s="1">
        <v>0</v>
      </c>
      <c r="Q2537" s="8">
        <v>143798</v>
      </c>
      <c r="R2537" s="8">
        <v>9730</v>
      </c>
      <c r="S2537" s="8">
        <v>29014</v>
      </c>
      <c r="T2537" s="8" t="s">
        <v>386</v>
      </c>
      <c r="U2537" s="9">
        <f>IF(R2537&gt;0,Q2537/R2537,"")</f>
        <v>14.778828365878725</v>
      </c>
      <c r="V2537" s="10">
        <f>SUMIFS(fct_world_monthly!$J$2:$J$361,fct_world_monthly!$C$2:$C$361,C2537,fct_world_monthly!$F$2:$F$361,F2537)</f>
        <v>26224644</v>
      </c>
      <c r="W2537" s="11">
        <f>IF(V2537&gt;0,Q2537/V2537,"")</f>
        <v>5.483315617172916E-3</v>
      </c>
      <c r="X2537" s="1" t="s">
        <v>232</v>
      </c>
      <c r="Y2537" s="1" t="s">
        <v>166</v>
      </c>
      <c r="Z2537" s="19">
        <f>IF(U2537="","",SUMIFS(Unit_Value_Review_QC!$K$10:$K$53,Unit_Value_Review_QC!$I$10:$I$53,"PARTNER|"&amp;F2537&amp;"|"&amp;I2537))</f>
        <v>16.58404384448577</v>
      </c>
      <c r="AA2537" s="20">
        <f>IFERROR(U2537/Z2537,"")</f>
        <v>0.89114744898559328</v>
      </c>
      <c r="AB2537" s="4" t="str">
        <f>IF(OR(N2537&lt;&gt;"REPORTED",U2537=""),"NOT_APPLICABLE",IF(OR(AA2537&lt;Unit_Value_Review_QC!$I$6,AA2537&gt;Unit_Value_Review_QC!$I$5),"REVIEW","WITHIN_BAND"))</f>
        <v>WITHIN_BAND</v>
      </c>
    </row>
    <row r="2538" spans="1:28">
      <c r="A2538" s="1" t="s">
        <v>2924</v>
      </c>
      <c r="B2538" s="6">
        <v>45383</v>
      </c>
      <c r="C2538" s="1">
        <v>202404</v>
      </c>
      <c r="D2538" s="1">
        <v>2024</v>
      </c>
      <c r="E2538" s="1">
        <v>4</v>
      </c>
      <c r="F2538" s="4" t="s">
        <v>265</v>
      </c>
      <c r="G2538" s="4" t="s">
        <v>266</v>
      </c>
      <c r="H2538" s="1">
        <v>676</v>
      </c>
      <c r="I2538" s="4" t="s">
        <v>316</v>
      </c>
      <c r="J2538" s="1" t="s">
        <v>317</v>
      </c>
      <c r="K2538" s="1" t="s">
        <v>383</v>
      </c>
      <c r="L2538" s="1">
        <v>3</v>
      </c>
      <c r="M2538" s="1">
        <v>1</v>
      </c>
      <c r="N2538" s="1" t="s">
        <v>384</v>
      </c>
      <c r="O2538" s="1" t="s">
        <v>385</v>
      </c>
      <c r="P2538" s="1">
        <v>0</v>
      </c>
      <c r="Q2538" s="8">
        <v>80544</v>
      </c>
      <c r="R2538" s="8">
        <v>4724</v>
      </c>
      <c r="S2538" s="8">
        <v>17066</v>
      </c>
      <c r="T2538" s="8" t="s">
        <v>386</v>
      </c>
      <c r="U2538" s="9">
        <f>IF(R2538&gt;0,Q2538/R2538,"")</f>
        <v>17.049957662997461</v>
      </c>
      <c r="V2538" s="10">
        <f>SUMIFS(fct_world_monthly!$J$2:$J$361,fct_world_monthly!$C$2:$C$361,C2538,fct_world_monthly!$F$2:$F$361,F2538)</f>
        <v>26224644</v>
      </c>
      <c r="W2538" s="11">
        <f>IF(V2538&gt;0,Q2538/V2538,"")</f>
        <v>3.0713095666808671E-3</v>
      </c>
      <c r="X2538" s="1" t="s">
        <v>232</v>
      </c>
      <c r="Y2538" s="1" t="s">
        <v>166</v>
      </c>
      <c r="Z2538" s="19">
        <f>IF(U2538="","",SUMIFS(Unit_Value_Review_QC!$K$10:$K$53,Unit_Value_Review_QC!$I$10:$I$53,"PARTNER|"&amp;F2538&amp;"|"&amp;I2538))</f>
        <v>12.705450477595873</v>
      </c>
      <c r="AA2538" s="20">
        <f>IFERROR(U2538/Z2538,"")</f>
        <v>1.3419404288783356</v>
      </c>
      <c r="AB2538" s="4" t="str">
        <f>IF(OR(N2538&lt;&gt;"REPORTED",U2538=""),"NOT_APPLICABLE",IF(OR(AA2538&lt;Unit_Value_Review_QC!$I$6,AA2538&gt;Unit_Value_Review_QC!$I$5),"REVIEW","WITHIN_BAND"))</f>
        <v>WITHIN_BAND</v>
      </c>
    </row>
    <row r="2539" spans="1:28">
      <c r="A2539" s="1" t="s">
        <v>2925</v>
      </c>
      <c r="B2539" s="6">
        <v>45383</v>
      </c>
      <c r="C2539" s="1">
        <v>202404</v>
      </c>
      <c r="D2539" s="1">
        <v>2024</v>
      </c>
      <c r="E2539" s="1">
        <v>4</v>
      </c>
      <c r="F2539" s="4" t="s">
        <v>265</v>
      </c>
      <c r="G2539" s="4" t="s">
        <v>266</v>
      </c>
      <c r="H2539" s="1">
        <v>690</v>
      </c>
      <c r="I2539" s="4" t="s">
        <v>319</v>
      </c>
      <c r="J2539" s="1" t="s">
        <v>320</v>
      </c>
      <c r="K2539" s="1" t="s">
        <v>383</v>
      </c>
      <c r="L2539" s="1">
        <v>3</v>
      </c>
      <c r="M2539" s="1">
        <v>1</v>
      </c>
      <c r="N2539" s="1" t="s">
        <v>384</v>
      </c>
      <c r="O2539" s="1" t="s">
        <v>385</v>
      </c>
      <c r="P2539" s="1">
        <v>0</v>
      </c>
      <c r="Q2539" s="8">
        <v>354608</v>
      </c>
      <c r="R2539" s="8">
        <v>11966</v>
      </c>
      <c r="S2539" s="8">
        <v>57121</v>
      </c>
      <c r="T2539" s="8" t="s">
        <v>386</v>
      </c>
      <c r="U2539" s="9">
        <f>IF(R2539&gt;0,Q2539/R2539,"")</f>
        <v>29.634631455791411</v>
      </c>
      <c r="V2539" s="10">
        <f>SUMIFS(fct_world_monthly!$J$2:$J$361,fct_world_monthly!$C$2:$C$361,C2539,fct_world_monthly!$F$2:$F$361,F2539)</f>
        <v>26224644</v>
      </c>
      <c r="W2539" s="11">
        <f>IF(V2539&gt;0,Q2539/V2539,"")</f>
        <v>1.3521937609524842E-2</v>
      </c>
      <c r="X2539" s="1" t="s">
        <v>232</v>
      </c>
      <c r="Y2539" s="1" t="s">
        <v>166</v>
      </c>
      <c r="Z2539" s="19">
        <f>IF(U2539="","",SUMIFS(Unit_Value_Review_QC!$K$10:$K$53,Unit_Value_Review_QC!$I$10:$I$53,"PARTNER|"&amp;F2539&amp;"|"&amp;I2539))</f>
        <v>23.234221767733438</v>
      </c>
      <c r="AA2539" s="20">
        <f>IFERROR(U2539/Z2539,"")</f>
        <v>1.2754733837027652</v>
      </c>
      <c r="AB2539" s="4" t="str">
        <f>IF(OR(N2539&lt;&gt;"REPORTED",U2539=""),"NOT_APPLICABLE",IF(OR(AA2539&lt;Unit_Value_Review_QC!$I$6,AA2539&gt;Unit_Value_Review_QC!$I$5),"REVIEW","WITHIN_BAND"))</f>
        <v>WITHIN_BAND</v>
      </c>
    </row>
    <row r="2540" spans="1:28">
      <c r="A2540" s="1" t="s">
        <v>2926</v>
      </c>
      <c r="B2540" s="6">
        <v>45383</v>
      </c>
      <c r="C2540" s="1">
        <v>202404</v>
      </c>
      <c r="D2540" s="1">
        <v>2024</v>
      </c>
      <c r="E2540" s="1">
        <v>4</v>
      </c>
      <c r="F2540" s="4" t="s">
        <v>265</v>
      </c>
      <c r="G2540" s="4" t="s">
        <v>266</v>
      </c>
      <c r="H2540" s="1">
        <v>696</v>
      </c>
      <c r="I2540" s="4" t="s">
        <v>322</v>
      </c>
      <c r="J2540" s="1" t="s">
        <v>323</v>
      </c>
      <c r="K2540" s="1" t="s">
        <v>383</v>
      </c>
      <c r="L2540" s="1">
        <v>3</v>
      </c>
      <c r="M2540" s="1">
        <v>1</v>
      </c>
      <c r="N2540" s="1" t="s">
        <v>384</v>
      </c>
      <c r="O2540" s="1" t="s">
        <v>385</v>
      </c>
      <c r="P2540" s="1">
        <v>0</v>
      </c>
      <c r="Q2540" s="8">
        <v>4350952</v>
      </c>
      <c r="R2540" s="8">
        <v>439735</v>
      </c>
      <c r="S2540" s="8">
        <v>1052441</v>
      </c>
      <c r="T2540" s="8" t="s">
        <v>386</v>
      </c>
      <c r="U2540" s="9">
        <f>IF(R2540&gt;0,Q2540/R2540,"")</f>
        <v>9.8944864520677225</v>
      </c>
      <c r="V2540" s="10">
        <f>SUMIFS(fct_world_monthly!$J$2:$J$361,fct_world_monthly!$C$2:$C$361,C2540,fct_world_monthly!$F$2:$F$361,F2540)</f>
        <v>26224644</v>
      </c>
      <c r="W2540" s="11">
        <f>IF(V2540&gt;0,Q2540/V2540,"")</f>
        <v>0.16591081274544661</v>
      </c>
      <c r="X2540" s="1" t="s">
        <v>232</v>
      </c>
      <c r="Y2540" s="1" t="s">
        <v>166</v>
      </c>
      <c r="Z2540" s="19">
        <f>IF(U2540="","",SUMIFS(Unit_Value_Review_QC!$K$10:$K$53,Unit_Value_Review_QC!$I$10:$I$53,"PARTNER|"&amp;F2540&amp;"|"&amp;I2540))</f>
        <v>12.339390026247985</v>
      </c>
      <c r="AA2540" s="20">
        <f>IFERROR(U2540/Z2540,"")</f>
        <v>0.80186187737160941</v>
      </c>
      <c r="AB2540" s="4" t="str">
        <f>IF(OR(N2540&lt;&gt;"REPORTED",U2540=""),"NOT_APPLICABLE",IF(OR(AA2540&lt;Unit_Value_Review_QC!$I$6,AA2540&gt;Unit_Value_Review_QC!$I$5),"REVIEW","WITHIN_BAND"))</f>
        <v>WITHIN_BAND</v>
      </c>
    </row>
    <row r="2541" spans="1:28">
      <c r="A2541" s="1" t="s">
        <v>2927</v>
      </c>
      <c r="B2541" s="6">
        <v>45383</v>
      </c>
      <c r="C2541" s="1">
        <v>202404</v>
      </c>
      <c r="D2541" s="1">
        <v>2024</v>
      </c>
      <c r="E2541" s="1">
        <v>4</v>
      </c>
      <c r="F2541" s="4" t="s">
        <v>265</v>
      </c>
      <c r="G2541" s="4" t="s">
        <v>266</v>
      </c>
      <c r="H2541" s="1">
        <v>720</v>
      </c>
      <c r="I2541" s="4" t="s">
        <v>325</v>
      </c>
      <c r="J2541" s="1" t="s">
        <v>326</v>
      </c>
      <c r="K2541" s="1" t="s">
        <v>383</v>
      </c>
      <c r="L2541" s="1">
        <v>3</v>
      </c>
      <c r="M2541" s="1">
        <v>1</v>
      </c>
      <c r="N2541" s="1" t="s">
        <v>384</v>
      </c>
      <c r="O2541" s="1" t="s">
        <v>385</v>
      </c>
      <c r="P2541" s="1">
        <v>0</v>
      </c>
      <c r="Q2541" s="8">
        <v>5643338</v>
      </c>
      <c r="R2541" s="8">
        <v>310483</v>
      </c>
      <c r="S2541" s="8">
        <v>1269791</v>
      </c>
      <c r="T2541" s="8" t="s">
        <v>386</v>
      </c>
      <c r="U2541" s="9">
        <f>IF(R2541&gt;0,Q2541/R2541,"")</f>
        <v>18.175996753445439</v>
      </c>
      <c r="V2541" s="10">
        <f>SUMIFS(fct_world_monthly!$J$2:$J$361,fct_world_monthly!$C$2:$C$361,C2541,fct_world_monthly!$F$2:$F$361,F2541)</f>
        <v>26224644</v>
      </c>
      <c r="W2541" s="11">
        <f>IF(V2541&gt;0,Q2541/V2541,"")</f>
        <v>0.21519216809959366</v>
      </c>
      <c r="X2541" s="1" t="s">
        <v>232</v>
      </c>
      <c r="Y2541" s="1" t="s">
        <v>166</v>
      </c>
      <c r="Z2541" s="19">
        <f>IF(U2541="","",SUMIFS(Unit_Value_Review_QC!$K$10:$K$53,Unit_Value_Review_QC!$I$10:$I$53,"PARTNER|"&amp;F2541&amp;"|"&amp;I2541))</f>
        <v>15.158852636173485</v>
      </c>
      <c r="AA2541" s="20">
        <f>IFERROR(U2541/Z2541,"")</f>
        <v>1.1990351242067068</v>
      </c>
      <c r="AB2541" s="4" t="str">
        <f>IF(OR(N2541&lt;&gt;"REPORTED",U2541=""),"NOT_APPLICABLE",IF(OR(AA2541&lt;Unit_Value_Review_QC!$I$6,AA2541&gt;Unit_Value_Review_QC!$I$5),"REVIEW","WITHIN_BAND"))</f>
        <v>WITHIN_BAND</v>
      </c>
    </row>
    <row r="2542" spans="1:28">
      <c r="A2542" s="1" t="s">
        <v>2928</v>
      </c>
      <c r="B2542" s="6">
        <v>45383</v>
      </c>
      <c r="C2542" s="1">
        <v>202404</v>
      </c>
      <c r="D2542" s="1">
        <v>2024</v>
      </c>
      <c r="E2542" s="1">
        <v>4</v>
      </c>
      <c r="F2542" s="4" t="s">
        <v>271</v>
      </c>
      <c r="G2542" s="4" t="s">
        <v>273</v>
      </c>
      <c r="H2542" s="1">
        <v>52</v>
      </c>
      <c r="I2542" s="4" t="s">
        <v>296</v>
      </c>
      <c r="J2542" s="1" t="s">
        <v>297</v>
      </c>
      <c r="K2542" s="1" t="s">
        <v>383</v>
      </c>
      <c r="L2542" s="1">
        <v>3</v>
      </c>
      <c r="M2542" s="1">
        <v>1</v>
      </c>
      <c r="N2542" s="1" t="s">
        <v>384</v>
      </c>
      <c r="O2542" s="1" t="s">
        <v>385</v>
      </c>
      <c r="P2542" s="1">
        <v>0</v>
      </c>
      <c r="Q2542" s="8">
        <v>1369355</v>
      </c>
      <c r="R2542" s="8">
        <v>43364</v>
      </c>
      <c r="S2542" s="8">
        <v>127075</v>
      </c>
      <c r="T2542" s="8" t="s">
        <v>386</v>
      </c>
      <c r="U2542" s="9">
        <f>IF(R2542&gt;0,Q2542/R2542,"")</f>
        <v>31.578152384466378</v>
      </c>
      <c r="V2542" s="10">
        <f>SUMIFS(fct_world_monthly!$J$2:$J$361,fct_world_monthly!$C$2:$C$361,C2542,fct_world_monthly!$F$2:$F$361,F2542)</f>
        <v>31446981</v>
      </c>
      <c r="W2542" s="11">
        <f>IF(V2542&gt;0,Q2542/V2542,"")</f>
        <v>4.3544879554574728E-2</v>
      </c>
      <c r="X2542" s="1" t="s">
        <v>232</v>
      </c>
      <c r="Y2542" s="1" t="s">
        <v>166</v>
      </c>
      <c r="Z2542" s="19">
        <f>IF(U2542="","",SUMIFS(Unit_Value_Review_QC!$K$10:$K$53,Unit_Value_Review_QC!$I$10:$I$53,"PARTNER|"&amp;F2542&amp;"|"&amp;I2542))</f>
        <v>31.867133143721738</v>
      </c>
      <c r="AA2542" s="20">
        <f>IFERROR(U2542/Z2542,"")</f>
        <v>0.99093169887758503</v>
      </c>
      <c r="AB2542" s="4" t="str">
        <f>IF(OR(N2542&lt;&gt;"REPORTED",U2542=""),"NOT_APPLICABLE",IF(OR(AA2542&lt;Unit_Value_Review_QC!$I$6,AA2542&gt;Unit_Value_Review_QC!$I$5),"REVIEW","WITHIN_BAND"))</f>
        <v>WITHIN_BAND</v>
      </c>
    </row>
    <row r="2543" spans="1:28">
      <c r="A2543" s="1" t="s">
        <v>2929</v>
      </c>
      <c r="B2543" s="6">
        <v>45383</v>
      </c>
      <c r="C2543" s="1">
        <v>202404</v>
      </c>
      <c r="D2543" s="1">
        <v>2024</v>
      </c>
      <c r="E2543" s="1">
        <v>4</v>
      </c>
      <c r="F2543" s="4" t="s">
        <v>271</v>
      </c>
      <c r="G2543" s="4" t="s">
        <v>273</v>
      </c>
      <c r="H2543" s="1">
        <v>204</v>
      </c>
      <c r="I2543" s="4" t="s">
        <v>301</v>
      </c>
      <c r="J2543" s="1" t="s">
        <v>302</v>
      </c>
      <c r="K2543" s="1" t="s">
        <v>383</v>
      </c>
      <c r="L2543" s="1">
        <v>3</v>
      </c>
      <c r="M2543" s="1">
        <v>1</v>
      </c>
      <c r="N2543" s="1" t="s">
        <v>384</v>
      </c>
      <c r="O2543" s="1" t="s">
        <v>385</v>
      </c>
      <c r="P2543" s="1">
        <v>0</v>
      </c>
      <c r="Q2543" s="8">
        <v>678750</v>
      </c>
      <c r="R2543" s="8">
        <v>34891</v>
      </c>
      <c r="S2543" s="8">
        <v>112777</v>
      </c>
      <c r="T2543" s="8" t="s">
        <v>386</v>
      </c>
      <c r="U2543" s="9">
        <f>IF(R2543&gt;0,Q2543/R2543,"")</f>
        <v>19.453440715370725</v>
      </c>
      <c r="V2543" s="10">
        <f>SUMIFS(fct_world_monthly!$J$2:$J$361,fct_world_monthly!$C$2:$C$361,C2543,fct_world_monthly!$F$2:$F$361,F2543)</f>
        <v>31446981</v>
      </c>
      <c r="W2543" s="11">
        <f>IF(V2543&gt;0,Q2543/V2543,"")</f>
        <v>2.1583947915381766E-2</v>
      </c>
      <c r="X2543" s="1" t="s">
        <v>232</v>
      </c>
      <c r="Y2543" s="1" t="s">
        <v>166</v>
      </c>
      <c r="Z2543" s="19">
        <f>IF(U2543="","",SUMIFS(Unit_Value_Review_QC!$K$10:$K$53,Unit_Value_Review_QC!$I$10:$I$53,"PARTNER|"&amp;F2543&amp;"|"&amp;I2543))</f>
        <v>19.682231685892088</v>
      </c>
      <c r="AA2543" s="20">
        <f>IFERROR(U2543/Z2543,"")</f>
        <v>0.98837576072812128</v>
      </c>
      <c r="AB2543" s="4" t="str">
        <f>IF(OR(N2543&lt;&gt;"REPORTED",U2543=""),"NOT_APPLICABLE",IF(OR(AA2543&lt;Unit_Value_Review_QC!$I$6,AA2543&gt;Unit_Value_Review_QC!$I$5),"REVIEW","WITHIN_BAND"))</f>
        <v>WITHIN_BAND</v>
      </c>
    </row>
    <row r="2544" spans="1:28">
      <c r="A2544" s="1" t="s">
        <v>2930</v>
      </c>
      <c r="B2544" s="6">
        <v>45383</v>
      </c>
      <c r="C2544" s="1">
        <v>202404</v>
      </c>
      <c r="D2544" s="1">
        <v>2024</v>
      </c>
      <c r="E2544" s="1">
        <v>4</v>
      </c>
      <c r="F2544" s="4" t="s">
        <v>271</v>
      </c>
      <c r="G2544" s="4" t="s">
        <v>273</v>
      </c>
      <c r="H2544" s="1">
        <v>662</v>
      </c>
      <c r="I2544" s="4" t="s">
        <v>304</v>
      </c>
      <c r="J2544" s="1" t="s">
        <v>305</v>
      </c>
      <c r="K2544" s="1" t="s">
        <v>383</v>
      </c>
      <c r="L2544" s="1">
        <v>3</v>
      </c>
      <c r="M2544" s="1">
        <v>1</v>
      </c>
      <c r="N2544" s="1" t="s">
        <v>384</v>
      </c>
      <c r="O2544" s="1" t="s">
        <v>385</v>
      </c>
      <c r="P2544" s="1">
        <v>0</v>
      </c>
      <c r="Q2544" s="8">
        <v>131555</v>
      </c>
      <c r="R2544" s="8">
        <v>7772</v>
      </c>
      <c r="S2544" s="8">
        <v>15728</v>
      </c>
      <c r="T2544" s="8" t="s">
        <v>386</v>
      </c>
      <c r="U2544" s="9">
        <f>IF(R2544&gt;0,Q2544/R2544,"")</f>
        <v>16.926788471435923</v>
      </c>
      <c r="V2544" s="10">
        <f>SUMIFS(fct_world_monthly!$J$2:$J$361,fct_world_monthly!$C$2:$C$361,C2544,fct_world_monthly!$F$2:$F$361,F2544)</f>
        <v>31446981</v>
      </c>
      <c r="W2544" s="11">
        <f>IF(V2544&gt;0,Q2544/V2544,"")</f>
        <v>4.1833904501039389E-3</v>
      </c>
      <c r="X2544" s="1" t="s">
        <v>232</v>
      </c>
      <c r="Y2544" s="1" t="s">
        <v>166</v>
      </c>
      <c r="Z2544" s="19">
        <f>IF(U2544="","",SUMIFS(Unit_Value_Review_QC!$K$10:$K$53,Unit_Value_Review_QC!$I$10:$I$53,"PARTNER|"&amp;F2544&amp;"|"&amp;I2544))</f>
        <v>19.366411423422985</v>
      </c>
      <c r="AA2544" s="20">
        <f>IFERROR(U2544/Z2544,"")</f>
        <v>0.87402813569082682</v>
      </c>
      <c r="AB2544" s="4" t="str">
        <f>IF(OR(N2544&lt;&gt;"REPORTED",U2544=""),"NOT_APPLICABLE",IF(OR(AA2544&lt;Unit_Value_Review_QC!$I$6,AA2544&gt;Unit_Value_Review_QC!$I$5),"REVIEW","WITHIN_BAND"))</f>
        <v>WITHIN_BAND</v>
      </c>
    </row>
    <row r="2545" spans="1:28">
      <c r="A2545" s="1" t="s">
        <v>2931</v>
      </c>
      <c r="B2545" s="6">
        <v>45383</v>
      </c>
      <c r="C2545" s="1">
        <v>202404</v>
      </c>
      <c r="D2545" s="1">
        <v>2024</v>
      </c>
      <c r="E2545" s="1">
        <v>4</v>
      </c>
      <c r="F2545" s="4" t="s">
        <v>271</v>
      </c>
      <c r="G2545" s="4" t="s">
        <v>273</v>
      </c>
      <c r="H2545" s="1">
        <v>664</v>
      </c>
      <c r="I2545" s="4" t="s">
        <v>307</v>
      </c>
      <c r="J2545" s="1" t="s">
        <v>308</v>
      </c>
      <c r="K2545" s="1" t="s">
        <v>383</v>
      </c>
      <c r="L2545" s="1">
        <v>3</v>
      </c>
      <c r="M2545" s="1">
        <v>1</v>
      </c>
      <c r="N2545" s="1" t="s">
        <v>384</v>
      </c>
      <c r="O2545" s="1" t="s">
        <v>385</v>
      </c>
      <c r="P2545" s="1">
        <v>0</v>
      </c>
      <c r="Q2545" s="8">
        <v>4267645</v>
      </c>
      <c r="R2545" s="8">
        <v>184682</v>
      </c>
      <c r="S2545" s="8">
        <v>613287</v>
      </c>
      <c r="T2545" s="8" t="s">
        <v>386</v>
      </c>
      <c r="U2545" s="9">
        <f>IF(R2545&gt;0,Q2545/R2545,"")</f>
        <v>23.108072253928373</v>
      </c>
      <c r="V2545" s="10">
        <f>SUMIFS(fct_world_monthly!$J$2:$J$361,fct_world_monthly!$C$2:$C$361,C2545,fct_world_monthly!$F$2:$F$361,F2545)</f>
        <v>31446981</v>
      </c>
      <c r="W2545" s="11">
        <f>IF(V2545&gt;0,Q2545/V2545,"")</f>
        <v>0.13570921164101571</v>
      </c>
      <c r="X2545" s="1" t="s">
        <v>232</v>
      </c>
      <c r="Y2545" s="1" t="s">
        <v>166</v>
      </c>
      <c r="Z2545" s="19">
        <f>IF(U2545="","",SUMIFS(Unit_Value_Review_QC!$K$10:$K$53,Unit_Value_Review_QC!$I$10:$I$53,"PARTNER|"&amp;F2545&amp;"|"&amp;I2545))</f>
        <v>29.827360886039607</v>
      </c>
      <c r="AA2545" s="20">
        <f>IFERROR(U2545/Z2545,"")</f>
        <v>0.77472734990590042</v>
      </c>
      <c r="AB2545" s="4" t="str">
        <f>IF(OR(N2545&lt;&gt;"REPORTED",U2545=""),"NOT_APPLICABLE",IF(OR(AA2545&lt;Unit_Value_Review_QC!$I$6,AA2545&gt;Unit_Value_Review_QC!$I$5),"REVIEW","WITHIN_BAND"))</f>
        <v>WITHIN_BAND</v>
      </c>
    </row>
    <row r="2546" spans="1:28">
      <c r="A2546" s="1" t="s">
        <v>2932</v>
      </c>
      <c r="B2546" s="6">
        <v>45383</v>
      </c>
      <c r="C2546" s="1">
        <v>202404</v>
      </c>
      <c r="D2546" s="1">
        <v>2024</v>
      </c>
      <c r="E2546" s="1">
        <v>4</v>
      </c>
      <c r="F2546" s="4" t="s">
        <v>271</v>
      </c>
      <c r="G2546" s="4" t="s">
        <v>273</v>
      </c>
      <c r="H2546" s="1">
        <v>666</v>
      </c>
      <c r="I2546" s="4" t="s">
        <v>310</v>
      </c>
      <c r="J2546" s="1" t="s">
        <v>311</v>
      </c>
      <c r="K2546" s="1" t="s">
        <v>383</v>
      </c>
      <c r="L2546" s="1">
        <v>3</v>
      </c>
      <c r="M2546" s="1">
        <v>1</v>
      </c>
      <c r="N2546" s="1" t="s">
        <v>384</v>
      </c>
      <c r="O2546" s="1" t="s">
        <v>385</v>
      </c>
      <c r="P2546" s="1">
        <v>0</v>
      </c>
      <c r="Q2546" s="8">
        <v>1320346</v>
      </c>
      <c r="R2546" s="8">
        <v>91351</v>
      </c>
      <c r="S2546" s="8">
        <v>256119</v>
      </c>
      <c r="T2546" s="8" t="s">
        <v>386</v>
      </c>
      <c r="U2546" s="9">
        <f>IF(R2546&gt;0,Q2546/R2546,"")</f>
        <v>14.453547306542895</v>
      </c>
      <c r="V2546" s="10">
        <f>SUMIFS(fct_world_monthly!$J$2:$J$361,fct_world_monthly!$C$2:$C$361,C2546,fct_world_monthly!$F$2:$F$361,F2546)</f>
        <v>31446981</v>
      </c>
      <c r="W2546" s="11">
        <f>IF(V2546&gt;0,Q2546/V2546,"")</f>
        <v>4.1986415166530615E-2</v>
      </c>
      <c r="X2546" s="1" t="s">
        <v>232</v>
      </c>
      <c r="Y2546" s="1" t="s">
        <v>166</v>
      </c>
      <c r="Z2546" s="19">
        <f>IF(U2546="","",SUMIFS(Unit_Value_Review_QC!$K$10:$K$53,Unit_Value_Review_QC!$I$10:$I$53,"PARTNER|"&amp;F2546&amp;"|"&amp;I2546))</f>
        <v>14.86106925541052</v>
      </c>
      <c r="AA2546" s="20">
        <f>IFERROR(U2546/Z2546,"")</f>
        <v>0.97257788508594312</v>
      </c>
      <c r="AB2546" s="4" t="str">
        <f>IF(OR(N2546&lt;&gt;"REPORTED",U2546=""),"NOT_APPLICABLE",IF(OR(AA2546&lt;Unit_Value_Review_QC!$I$6,AA2546&gt;Unit_Value_Review_QC!$I$5),"REVIEW","WITHIN_BAND"))</f>
        <v>WITHIN_BAND</v>
      </c>
    </row>
    <row r="2547" spans="1:28">
      <c r="A2547" s="1" t="s">
        <v>2933</v>
      </c>
      <c r="B2547" s="6">
        <v>45383</v>
      </c>
      <c r="C2547" s="1">
        <v>202404</v>
      </c>
      <c r="D2547" s="1">
        <v>2024</v>
      </c>
      <c r="E2547" s="1">
        <v>4</v>
      </c>
      <c r="F2547" s="4" t="s">
        <v>271</v>
      </c>
      <c r="G2547" s="4" t="s">
        <v>273</v>
      </c>
      <c r="H2547" s="1">
        <v>669</v>
      </c>
      <c r="I2547" s="4" t="s">
        <v>313</v>
      </c>
      <c r="J2547" s="1" t="s">
        <v>314</v>
      </c>
      <c r="K2547" s="1" t="s">
        <v>383</v>
      </c>
      <c r="L2547" s="1">
        <v>3</v>
      </c>
      <c r="M2547" s="1">
        <v>1</v>
      </c>
      <c r="N2547" s="1" t="s">
        <v>384</v>
      </c>
      <c r="O2547" s="1" t="s">
        <v>385</v>
      </c>
      <c r="P2547" s="1">
        <v>0</v>
      </c>
      <c r="Q2547" s="8">
        <v>959098</v>
      </c>
      <c r="R2547" s="8">
        <v>56544</v>
      </c>
      <c r="S2547" s="8">
        <v>249590</v>
      </c>
      <c r="T2547" s="8" t="s">
        <v>386</v>
      </c>
      <c r="U2547" s="9">
        <f>IF(R2547&gt;0,Q2547/R2547,"")</f>
        <v>16.961976513865309</v>
      </c>
      <c r="V2547" s="10">
        <f>SUMIFS(fct_world_monthly!$J$2:$J$361,fct_world_monthly!$C$2:$C$361,C2547,fct_world_monthly!$F$2:$F$361,F2547)</f>
        <v>31446981</v>
      </c>
      <c r="W2547" s="11">
        <f>IF(V2547&gt;0,Q2547/V2547,"")</f>
        <v>3.0498889543641727E-2</v>
      </c>
      <c r="X2547" s="1" t="s">
        <v>232</v>
      </c>
      <c r="Y2547" s="1" t="s">
        <v>166</v>
      </c>
      <c r="Z2547" s="19">
        <f>IF(U2547="","",SUMIFS(Unit_Value_Review_QC!$K$10:$K$53,Unit_Value_Review_QC!$I$10:$I$53,"PARTNER|"&amp;F2547&amp;"|"&amp;I2547))</f>
        <v>17.070169468034248</v>
      </c>
      <c r="AA2547" s="20">
        <f>IFERROR(U2547/Z2547,"")</f>
        <v>0.99366186994384909</v>
      </c>
      <c r="AB2547" s="4" t="str">
        <f>IF(OR(N2547&lt;&gt;"REPORTED",U2547=""),"NOT_APPLICABLE",IF(OR(AA2547&lt;Unit_Value_Review_QC!$I$6,AA2547&gt;Unit_Value_Review_QC!$I$5),"REVIEW","WITHIN_BAND"))</f>
        <v>WITHIN_BAND</v>
      </c>
    </row>
    <row r="2548" spans="1:28">
      <c r="A2548" s="1" t="s">
        <v>2934</v>
      </c>
      <c r="B2548" s="6">
        <v>45383</v>
      </c>
      <c r="C2548" s="1">
        <v>202404</v>
      </c>
      <c r="D2548" s="1">
        <v>2024</v>
      </c>
      <c r="E2548" s="1">
        <v>4</v>
      </c>
      <c r="F2548" s="4" t="s">
        <v>271</v>
      </c>
      <c r="G2548" s="4" t="s">
        <v>273</v>
      </c>
      <c r="H2548" s="1">
        <v>676</v>
      </c>
      <c r="I2548" s="4" t="s">
        <v>316</v>
      </c>
      <c r="J2548" s="1" t="s">
        <v>317</v>
      </c>
      <c r="K2548" s="1" t="s">
        <v>383</v>
      </c>
      <c r="L2548" s="1">
        <v>3</v>
      </c>
      <c r="M2548" s="1">
        <v>1</v>
      </c>
      <c r="N2548" s="1" t="s">
        <v>384</v>
      </c>
      <c r="O2548" s="1" t="s">
        <v>385</v>
      </c>
      <c r="P2548" s="1">
        <v>0</v>
      </c>
      <c r="Q2548" s="8">
        <v>507631</v>
      </c>
      <c r="R2548" s="8">
        <v>16682</v>
      </c>
      <c r="S2548" s="8">
        <v>43279</v>
      </c>
      <c r="T2548" s="8" t="s">
        <v>386</v>
      </c>
      <c r="U2548" s="9">
        <f>IF(R2548&gt;0,Q2548/R2548,"")</f>
        <v>30.429864524637335</v>
      </c>
      <c r="V2548" s="10">
        <f>SUMIFS(fct_world_monthly!$J$2:$J$361,fct_world_monthly!$C$2:$C$361,C2548,fct_world_monthly!$F$2:$F$361,F2548)</f>
        <v>31446981</v>
      </c>
      <c r="W2548" s="11">
        <f>IF(V2548&gt;0,Q2548/V2548,"")</f>
        <v>1.6142439873640016E-2</v>
      </c>
      <c r="X2548" s="1" t="s">
        <v>232</v>
      </c>
      <c r="Y2548" s="1" t="s">
        <v>166</v>
      </c>
      <c r="Z2548" s="19">
        <f>IF(U2548="","",SUMIFS(Unit_Value_Review_QC!$K$10:$K$53,Unit_Value_Review_QC!$I$10:$I$53,"PARTNER|"&amp;F2548&amp;"|"&amp;I2548))</f>
        <v>29.259592038236608</v>
      </c>
      <c r="AA2548" s="20">
        <f>IFERROR(U2548/Z2548,"")</f>
        <v>1.0399961997033795</v>
      </c>
      <c r="AB2548" s="4" t="str">
        <f>IF(OR(N2548&lt;&gt;"REPORTED",U2548=""),"NOT_APPLICABLE",IF(OR(AA2548&lt;Unit_Value_Review_QC!$I$6,AA2548&gt;Unit_Value_Review_QC!$I$5),"REVIEW","WITHIN_BAND"))</f>
        <v>WITHIN_BAND</v>
      </c>
    </row>
    <row r="2549" spans="1:28">
      <c r="A2549" s="1" t="s">
        <v>2935</v>
      </c>
      <c r="B2549" s="6">
        <v>45383</v>
      </c>
      <c r="C2549" s="1">
        <v>202404</v>
      </c>
      <c r="D2549" s="1">
        <v>2024</v>
      </c>
      <c r="E2549" s="1">
        <v>4</v>
      </c>
      <c r="F2549" s="4" t="s">
        <v>271</v>
      </c>
      <c r="G2549" s="4" t="s">
        <v>273</v>
      </c>
      <c r="H2549" s="1">
        <v>690</v>
      </c>
      <c r="I2549" s="4" t="s">
        <v>319</v>
      </c>
      <c r="J2549" s="1" t="s">
        <v>320</v>
      </c>
      <c r="K2549" s="1" t="s">
        <v>383</v>
      </c>
      <c r="L2549" s="1">
        <v>3</v>
      </c>
      <c r="M2549" s="1">
        <v>1</v>
      </c>
      <c r="N2549" s="1" t="s">
        <v>384</v>
      </c>
      <c r="O2549" s="1" t="s">
        <v>385</v>
      </c>
      <c r="P2549" s="1">
        <v>0</v>
      </c>
      <c r="Q2549" s="8">
        <v>794708</v>
      </c>
      <c r="R2549" s="8">
        <v>32560</v>
      </c>
      <c r="S2549" s="8">
        <v>97497</v>
      </c>
      <c r="T2549" s="8" t="s">
        <v>386</v>
      </c>
      <c r="U2549" s="9">
        <f>IF(R2549&gt;0,Q2549/R2549,"")</f>
        <v>24.407493857493858</v>
      </c>
      <c r="V2549" s="10">
        <f>SUMIFS(fct_world_monthly!$J$2:$J$361,fct_world_monthly!$C$2:$C$361,C2549,fct_world_monthly!$F$2:$F$361,F2549)</f>
        <v>31446981</v>
      </c>
      <c r="W2549" s="11">
        <f>IF(V2549&gt;0,Q2549/V2549,"")</f>
        <v>2.5271360707089817E-2</v>
      </c>
      <c r="X2549" s="1" t="s">
        <v>232</v>
      </c>
      <c r="Y2549" s="1" t="s">
        <v>166</v>
      </c>
      <c r="Z2549" s="19">
        <f>IF(U2549="","",SUMIFS(Unit_Value_Review_QC!$K$10:$K$53,Unit_Value_Review_QC!$I$10:$I$53,"PARTNER|"&amp;F2549&amp;"|"&amp;I2549))</f>
        <v>24.149636282520802</v>
      </c>
      <c r="AA2549" s="20">
        <f>IFERROR(U2549/Z2549,"")</f>
        <v>1.0106774931082374</v>
      </c>
      <c r="AB2549" s="4" t="str">
        <f>IF(OR(N2549&lt;&gt;"REPORTED",U2549=""),"NOT_APPLICABLE",IF(OR(AA2549&lt;Unit_Value_Review_QC!$I$6,AA2549&gt;Unit_Value_Review_QC!$I$5),"REVIEW","WITHIN_BAND"))</f>
        <v>WITHIN_BAND</v>
      </c>
    </row>
    <row r="2550" spans="1:28">
      <c r="A2550" s="1" t="s">
        <v>2936</v>
      </c>
      <c r="B2550" s="6">
        <v>45383</v>
      </c>
      <c r="C2550" s="1">
        <v>202404</v>
      </c>
      <c r="D2550" s="1">
        <v>2024</v>
      </c>
      <c r="E2550" s="1">
        <v>4</v>
      </c>
      <c r="F2550" s="4" t="s">
        <v>271</v>
      </c>
      <c r="G2550" s="4" t="s">
        <v>273</v>
      </c>
      <c r="H2550" s="1">
        <v>696</v>
      </c>
      <c r="I2550" s="4" t="s">
        <v>322</v>
      </c>
      <c r="J2550" s="1" t="s">
        <v>323</v>
      </c>
      <c r="K2550" s="1" t="s">
        <v>383</v>
      </c>
      <c r="L2550" s="1">
        <v>3</v>
      </c>
      <c r="M2550" s="1">
        <v>1</v>
      </c>
      <c r="N2550" s="1" t="s">
        <v>384</v>
      </c>
      <c r="O2550" s="1" t="s">
        <v>385</v>
      </c>
      <c r="P2550" s="1">
        <v>0</v>
      </c>
      <c r="Q2550" s="8">
        <v>210059</v>
      </c>
      <c r="R2550" s="8">
        <v>13637</v>
      </c>
      <c r="S2550" s="8">
        <v>36546</v>
      </c>
      <c r="T2550" s="8" t="s">
        <v>386</v>
      </c>
      <c r="U2550" s="9">
        <f>IF(R2550&gt;0,Q2550/R2550,"")</f>
        <v>15.403607831634524</v>
      </c>
      <c r="V2550" s="10">
        <f>SUMIFS(fct_world_monthly!$J$2:$J$361,fct_world_monthly!$C$2:$C$361,C2550,fct_world_monthly!$F$2:$F$361,F2550)</f>
        <v>31446981</v>
      </c>
      <c r="W2550" s="11">
        <f>IF(V2550&gt;0,Q2550/V2550,"")</f>
        <v>6.6797827110971321E-3</v>
      </c>
      <c r="X2550" s="1" t="s">
        <v>232</v>
      </c>
      <c r="Y2550" s="1" t="s">
        <v>166</v>
      </c>
      <c r="Z2550" s="19">
        <f>IF(U2550="","",SUMIFS(Unit_Value_Review_QC!$K$10:$K$53,Unit_Value_Review_QC!$I$10:$I$53,"PARTNER|"&amp;F2550&amp;"|"&amp;I2550))</f>
        <v>19.130986055641273</v>
      </c>
      <c r="AA2550" s="20">
        <f>IFERROR(U2550/Z2550,"")</f>
        <v>0.80516538911450231</v>
      </c>
      <c r="AB2550" s="4" t="str">
        <f>IF(OR(N2550&lt;&gt;"REPORTED",U2550=""),"NOT_APPLICABLE",IF(OR(AA2550&lt;Unit_Value_Review_QC!$I$6,AA2550&gt;Unit_Value_Review_QC!$I$5),"REVIEW","WITHIN_BAND"))</f>
        <v>WITHIN_BAND</v>
      </c>
    </row>
    <row r="2551" spans="1:28">
      <c r="A2551" s="1" t="s">
        <v>2937</v>
      </c>
      <c r="B2551" s="6">
        <v>45383</v>
      </c>
      <c r="C2551" s="1">
        <v>202404</v>
      </c>
      <c r="D2551" s="1">
        <v>2024</v>
      </c>
      <c r="E2551" s="1">
        <v>4</v>
      </c>
      <c r="F2551" s="4" t="s">
        <v>271</v>
      </c>
      <c r="G2551" s="4" t="s">
        <v>273</v>
      </c>
      <c r="H2551" s="1">
        <v>720</v>
      </c>
      <c r="I2551" s="4" t="s">
        <v>325</v>
      </c>
      <c r="J2551" s="1" t="s">
        <v>326</v>
      </c>
      <c r="K2551" s="1" t="s">
        <v>383</v>
      </c>
      <c r="L2551" s="1">
        <v>3</v>
      </c>
      <c r="M2551" s="1">
        <v>1</v>
      </c>
      <c r="N2551" s="1" t="s">
        <v>384</v>
      </c>
      <c r="O2551" s="1" t="s">
        <v>385</v>
      </c>
      <c r="P2551" s="1">
        <v>0</v>
      </c>
      <c r="Q2551" s="8">
        <v>8020340</v>
      </c>
      <c r="R2551" s="8">
        <v>263985</v>
      </c>
      <c r="S2551" s="8">
        <v>742152</v>
      </c>
      <c r="T2551" s="8" t="s">
        <v>386</v>
      </c>
      <c r="U2551" s="9">
        <f>IF(R2551&gt;0,Q2551/R2551,"")</f>
        <v>30.381801996325549</v>
      </c>
      <c r="V2551" s="10">
        <f>SUMIFS(fct_world_monthly!$J$2:$J$361,fct_world_monthly!$C$2:$C$361,C2551,fct_world_monthly!$F$2:$F$361,F2551)</f>
        <v>31446981</v>
      </c>
      <c r="W2551" s="11">
        <f>IF(V2551&gt;0,Q2551/V2551,"")</f>
        <v>0.25504324246578708</v>
      </c>
      <c r="X2551" s="1" t="s">
        <v>232</v>
      </c>
      <c r="Y2551" s="1" t="s">
        <v>166</v>
      </c>
      <c r="Z2551" s="19">
        <f>IF(U2551="","",SUMIFS(Unit_Value_Review_QC!$K$10:$K$53,Unit_Value_Review_QC!$I$10:$I$53,"PARTNER|"&amp;F2551&amp;"|"&amp;I2551))</f>
        <v>27.635683246354834</v>
      </c>
      <c r="AA2551" s="20">
        <f>IFERROR(U2551/Z2551,"")</f>
        <v>1.0993685853717017</v>
      </c>
      <c r="AB2551" s="4" t="str">
        <f>IF(OR(N2551&lt;&gt;"REPORTED",U2551=""),"NOT_APPLICABLE",IF(OR(AA2551&lt;Unit_Value_Review_QC!$I$6,AA2551&gt;Unit_Value_Review_QC!$I$5),"REVIEW","WITHIN_BAND"))</f>
        <v>WITHIN_BAND</v>
      </c>
    </row>
    <row r="2552" spans="1:28">
      <c r="A2552" s="1" t="s">
        <v>2938</v>
      </c>
      <c r="B2552" s="6">
        <v>45383</v>
      </c>
      <c r="C2552" s="1">
        <v>202404</v>
      </c>
      <c r="D2552" s="1">
        <v>2024</v>
      </c>
      <c r="E2552" s="1">
        <v>4</v>
      </c>
      <c r="F2552" s="4" t="s">
        <v>278</v>
      </c>
      <c r="G2552" s="4" t="s">
        <v>279</v>
      </c>
      <c r="H2552" s="1">
        <v>52</v>
      </c>
      <c r="I2552" s="4" t="s">
        <v>296</v>
      </c>
      <c r="J2552" s="1" t="s">
        <v>297</v>
      </c>
      <c r="K2552" s="1" t="s">
        <v>383</v>
      </c>
      <c r="L2552" s="1">
        <v>3</v>
      </c>
      <c r="M2552" s="1">
        <v>1</v>
      </c>
      <c r="N2552" s="1" t="s">
        <v>384</v>
      </c>
      <c r="O2552" s="1" t="s">
        <v>385</v>
      </c>
      <c r="P2552" s="1">
        <v>0</v>
      </c>
      <c r="Q2552" s="8">
        <v>1043432</v>
      </c>
      <c r="R2552" s="8">
        <v>27812</v>
      </c>
      <c r="S2552" s="8">
        <v>82098</v>
      </c>
      <c r="T2552" s="8" t="s">
        <v>386</v>
      </c>
      <c r="U2552" s="9">
        <f>IF(R2552&gt;0,Q2552/R2552,"")</f>
        <v>37.517330648640872</v>
      </c>
      <c r="V2552" s="10">
        <f>SUMIFS(fct_world_monthly!$J$2:$J$361,fct_world_monthly!$C$2:$C$361,C2552,fct_world_monthly!$F$2:$F$361,F2552)</f>
        <v>23545810</v>
      </c>
      <c r="W2552" s="11">
        <f>IF(V2552&gt;0,Q2552/V2552,"")</f>
        <v>4.4314975785500692E-2</v>
      </c>
      <c r="X2552" s="1" t="s">
        <v>232</v>
      </c>
      <c r="Y2552" s="1" t="s">
        <v>166</v>
      </c>
      <c r="Z2552" s="19">
        <f>IF(U2552="","",SUMIFS(Unit_Value_Review_QC!$K$10:$K$53,Unit_Value_Review_QC!$I$10:$I$53,"PARTNER|"&amp;F2552&amp;"|"&amp;I2552))</f>
        <v>35.036766549381447</v>
      </c>
      <c r="AA2552" s="20">
        <f>IFERROR(U2552/Z2552,"")</f>
        <v>1.0707988876702783</v>
      </c>
      <c r="AB2552" s="4" t="str">
        <f>IF(OR(N2552&lt;&gt;"REPORTED",U2552=""),"NOT_APPLICABLE",IF(OR(AA2552&lt;Unit_Value_Review_QC!$I$6,AA2552&gt;Unit_Value_Review_QC!$I$5),"REVIEW","WITHIN_BAND"))</f>
        <v>WITHIN_BAND</v>
      </c>
    </row>
    <row r="2553" spans="1:28">
      <c r="A2553" s="1" t="s">
        <v>2939</v>
      </c>
      <c r="B2553" s="6">
        <v>45383</v>
      </c>
      <c r="C2553" s="1">
        <v>202404</v>
      </c>
      <c r="D2553" s="1">
        <v>2024</v>
      </c>
      <c r="E2553" s="1">
        <v>4</v>
      </c>
      <c r="F2553" s="4" t="s">
        <v>278</v>
      </c>
      <c r="G2553" s="4" t="s">
        <v>279</v>
      </c>
      <c r="H2553" s="1">
        <v>204</v>
      </c>
      <c r="I2553" s="4" t="s">
        <v>301</v>
      </c>
      <c r="J2553" s="1" t="s">
        <v>302</v>
      </c>
      <c r="K2553" s="1" t="s">
        <v>383</v>
      </c>
      <c r="L2553" s="1">
        <v>3</v>
      </c>
      <c r="M2553" s="1">
        <v>1</v>
      </c>
      <c r="N2553" s="1" t="s">
        <v>384</v>
      </c>
      <c r="O2553" s="1" t="s">
        <v>385</v>
      </c>
      <c r="P2553" s="1">
        <v>0</v>
      </c>
      <c r="Q2553" s="8">
        <v>71726</v>
      </c>
      <c r="R2553" s="8">
        <v>2413</v>
      </c>
      <c r="S2553" s="8">
        <v>7537</v>
      </c>
      <c r="T2553" s="8" t="s">
        <v>386</v>
      </c>
      <c r="U2553" s="9">
        <f>IF(R2553&gt;0,Q2553/R2553,"")</f>
        <v>29.724823870700373</v>
      </c>
      <c r="V2553" s="10">
        <f>SUMIFS(fct_world_monthly!$J$2:$J$361,fct_world_monthly!$C$2:$C$361,C2553,fct_world_monthly!$F$2:$F$361,F2553)</f>
        <v>23545810</v>
      </c>
      <c r="W2553" s="11">
        <f>IF(V2553&gt;0,Q2553/V2553,"")</f>
        <v>3.0462320047600824E-3</v>
      </c>
      <c r="X2553" s="1" t="s">
        <v>232</v>
      </c>
      <c r="Y2553" s="1" t="s">
        <v>166</v>
      </c>
      <c r="Z2553" s="19">
        <f>IF(U2553="","",SUMIFS(Unit_Value_Review_QC!$K$10:$K$53,Unit_Value_Review_QC!$I$10:$I$53,"PARTNER|"&amp;F2553&amp;"|"&amp;I2553))</f>
        <v>33.195880622110131</v>
      </c>
      <c r="AA2553" s="20">
        <f>IFERROR(U2553/Z2553,"")</f>
        <v>0.89543712393344799</v>
      </c>
      <c r="AB2553" s="4" t="str">
        <f>IF(OR(N2553&lt;&gt;"REPORTED",U2553=""),"NOT_APPLICABLE",IF(OR(AA2553&lt;Unit_Value_Review_QC!$I$6,AA2553&gt;Unit_Value_Review_QC!$I$5),"REVIEW","WITHIN_BAND"))</f>
        <v>WITHIN_BAND</v>
      </c>
    </row>
    <row r="2554" spans="1:28">
      <c r="A2554" s="1" t="s">
        <v>2940</v>
      </c>
      <c r="B2554" s="6">
        <v>45383</v>
      </c>
      <c r="C2554" s="1">
        <v>202404</v>
      </c>
      <c r="D2554" s="1">
        <v>2024</v>
      </c>
      <c r="E2554" s="1">
        <v>4</v>
      </c>
      <c r="F2554" s="4" t="s">
        <v>278</v>
      </c>
      <c r="G2554" s="4" t="s">
        <v>279</v>
      </c>
      <c r="H2554" s="1">
        <v>662</v>
      </c>
      <c r="I2554" s="4" t="s">
        <v>304</v>
      </c>
      <c r="J2554" s="1" t="s">
        <v>305</v>
      </c>
      <c r="K2554" s="1" t="s">
        <v>383</v>
      </c>
      <c r="L2554" s="1">
        <v>3</v>
      </c>
      <c r="M2554" s="1">
        <v>1</v>
      </c>
      <c r="N2554" s="1" t="s">
        <v>384</v>
      </c>
      <c r="O2554" s="1" t="s">
        <v>385</v>
      </c>
      <c r="P2554" s="1">
        <v>0</v>
      </c>
      <c r="Q2554" s="8">
        <v>167598</v>
      </c>
      <c r="R2554" s="8">
        <v>15510</v>
      </c>
      <c r="S2554" s="8">
        <v>43670</v>
      </c>
      <c r="T2554" s="8" t="s">
        <v>386</v>
      </c>
      <c r="U2554" s="9">
        <f>IF(R2554&gt;0,Q2554/R2554,"")</f>
        <v>10.805802707930367</v>
      </c>
      <c r="V2554" s="10">
        <f>SUMIFS(fct_world_monthly!$J$2:$J$361,fct_world_monthly!$C$2:$C$361,C2554,fct_world_monthly!$F$2:$F$361,F2554)</f>
        <v>23545810</v>
      </c>
      <c r="W2554" s="11">
        <f>IF(V2554&gt;0,Q2554/V2554,"")</f>
        <v>7.1179543196857528E-3</v>
      </c>
      <c r="X2554" s="1" t="s">
        <v>232</v>
      </c>
      <c r="Y2554" s="1" t="s">
        <v>166</v>
      </c>
      <c r="Z2554" s="19">
        <f>IF(U2554="","",SUMIFS(Unit_Value_Review_QC!$K$10:$K$53,Unit_Value_Review_QC!$I$10:$I$53,"PARTNER|"&amp;F2554&amp;"|"&amp;I2554))</f>
        <v>11.552282298889692</v>
      </c>
      <c r="AA2554" s="20">
        <f>IFERROR(U2554/Z2554,"")</f>
        <v>0.9353825009079747</v>
      </c>
      <c r="AB2554" s="4" t="str">
        <f>IF(OR(N2554&lt;&gt;"REPORTED",U2554=""),"NOT_APPLICABLE",IF(OR(AA2554&lt;Unit_Value_Review_QC!$I$6,AA2554&gt;Unit_Value_Review_QC!$I$5),"REVIEW","WITHIN_BAND"))</f>
        <v>WITHIN_BAND</v>
      </c>
    </row>
    <row r="2555" spans="1:28">
      <c r="A2555" s="1" t="s">
        <v>2941</v>
      </c>
      <c r="B2555" s="6">
        <v>45383</v>
      </c>
      <c r="C2555" s="1">
        <v>202404</v>
      </c>
      <c r="D2555" s="1">
        <v>2024</v>
      </c>
      <c r="E2555" s="1">
        <v>4</v>
      </c>
      <c r="F2555" s="4" t="s">
        <v>278</v>
      </c>
      <c r="G2555" s="4" t="s">
        <v>279</v>
      </c>
      <c r="H2555" s="1">
        <v>664</v>
      </c>
      <c r="I2555" s="4" t="s">
        <v>307</v>
      </c>
      <c r="J2555" s="1" t="s">
        <v>308</v>
      </c>
      <c r="K2555" s="1" t="s">
        <v>383</v>
      </c>
      <c r="L2555" s="1">
        <v>3</v>
      </c>
      <c r="M2555" s="1">
        <v>1</v>
      </c>
      <c r="N2555" s="1" t="s">
        <v>384</v>
      </c>
      <c r="O2555" s="1" t="s">
        <v>385</v>
      </c>
      <c r="P2555" s="1">
        <v>0</v>
      </c>
      <c r="Q2555" s="8">
        <v>3143394</v>
      </c>
      <c r="R2555" s="8">
        <v>136940</v>
      </c>
      <c r="S2555" s="8">
        <v>510740</v>
      </c>
      <c r="T2555" s="8" t="s">
        <v>386</v>
      </c>
      <c r="U2555" s="9">
        <f>IF(R2555&gt;0,Q2555/R2555,"")</f>
        <v>22.954534832773476</v>
      </c>
      <c r="V2555" s="10">
        <f>SUMIFS(fct_world_monthly!$J$2:$J$361,fct_world_monthly!$C$2:$C$361,C2555,fct_world_monthly!$F$2:$F$361,F2555)</f>
        <v>23545810</v>
      </c>
      <c r="W2555" s="11">
        <f>IF(V2555&gt;0,Q2555/V2555,"")</f>
        <v>0.1335012046729333</v>
      </c>
      <c r="X2555" s="1" t="s">
        <v>232</v>
      </c>
      <c r="Y2555" s="1" t="s">
        <v>166</v>
      </c>
      <c r="Z2555" s="19">
        <f>IF(U2555="","",SUMIFS(Unit_Value_Review_QC!$K$10:$K$53,Unit_Value_Review_QC!$I$10:$I$53,"PARTNER|"&amp;F2555&amp;"|"&amp;I2555))</f>
        <v>20.753901094655859</v>
      </c>
      <c r="AA2555" s="20">
        <f>IFERROR(U2555/Z2555,"")</f>
        <v>1.1060347029737114</v>
      </c>
      <c r="AB2555" s="4" t="str">
        <f>IF(OR(N2555&lt;&gt;"REPORTED",U2555=""),"NOT_APPLICABLE",IF(OR(AA2555&lt;Unit_Value_Review_QC!$I$6,AA2555&gt;Unit_Value_Review_QC!$I$5),"REVIEW","WITHIN_BAND"))</f>
        <v>WITHIN_BAND</v>
      </c>
    </row>
    <row r="2556" spans="1:28">
      <c r="A2556" s="1" t="s">
        <v>2942</v>
      </c>
      <c r="B2556" s="6">
        <v>45383</v>
      </c>
      <c r="C2556" s="1">
        <v>202404</v>
      </c>
      <c r="D2556" s="1">
        <v>2024</v>
      </c>
      <c r="E2556" s="1">
        <v>4</v>
      </c>
      <c r="F2556" s="4" t="s">
        <v>278</v>
      </c>
      <c r="G2556" s="4" t="s">
        <v>279</v>
      </c>
      <c r="H2556" s="1">
        <v>666</v>
      </c>
      <c r="I2556" s="4" t="s">
        <v>310</v>
      </c>
      <c r="J2556" s="1" t="s">
        <v>311</v>
      </c>
      <c r="K2556" s="1" t="s">
        <v>383</v>
      </c>
      <c r="L2556" s="1">
        <v>3</v>
      </c>
      <c r="M2556" s="1">
        <v>1</v>
      </c>
      <c r="N2556" s="1" t="s">
        <v>384</v>
      </c>
      <c r="O2556" s="1" t="s">
        <v>385</v>
      </c>
      <c r="P2556" s="1">
        <v>0</v>
      </c>
      <c r="Q2556" s="8">
        <v>7155995</v>
      </c>
      <c r="R2556" s="8">
        <v>385598</v>
      </c>
      <c r="S2556" s="8">
        <v>1391320</v>
      </c>
      <c r="T2556" s="8" t="s">
        <v>386</v>
      </c>
      <c r="U2556" s="9">
        <f>IF(R2556&gt;0,Q2556/R2556,"")</f>
        <v>18.558174575594272</v>
      </c>
      <c r="V2556" s="10">
        <f>SUMIFS(fct_world_monthly!$J$2:$J$361,fct_world_monthly!$C$2:$C$361,C2556,fct_world_monthly!$F$2:$F$361,F2556)</f>
        <v>23545810</v>
      </c>
      <c r="W2556" s="11">
        <f>IF(V2556&gt;0,Q2556/V2556,"")</f>
        <v>0.30391797946216331</v>
      </c>
      <c r="X2556" s="1" t="s">
        <v>232</v>
      </c>
      <c r="Y2556" s="1" t="s">
        <v>166</v>
      </c>
      <c r="Z2556" s="19">
        <f>IF(U2556="","",SUMIFS(Unit_Value_Review_QC!$K$10:$K$53,Unit_Value_Review_QC!$I$10:$I$53,"PARTNER|"&amp;F2556&amp;"|"&amp;I2556))</f>
        <v>16.653214733323903</v>
      </c>
      <c r="AA2556" s="20">
        <f>IFERROR(U2556/Z2556,"")</f>
        <v>1.114389916468107</v>
      </c>
      <c r="AB2556" s="4" t="str">
        <f>IF(OR(N2556&lt;&gt;"REPORTED",U2556=""),"NOT_APPLICABLE",IF(OR(AA2556&lt;Unit_Value_Review_QC!$I$6,AA2556&gt;Unit_Value_Review_QC!$I$5),"REVIEW","WITHIN_BAND"))</f>
        <v>WITHIN_BAND</v>
      </c>
    </row>
    <row r="2557" spans="1:28">
      <c r="A2557" s="1" t="s">
        <v>2943</v>
      </c>
      <c r="B2557" s="6">
        <v>45383</v>
      </c>
      <c r="C2557" s="1">
        <v>202404</v>
      </c>
      <c r="D2557" s="1">
        <v>2024</v>
      </c>
      <c r="E2557" s="1">
        <v>4</v>
      </c>
      <c r="F2557" s="4" t="s">
        <v>278</v>
      </c>
      <c r="G2557" s="4" t="s">
        <v>279</v>
      </c>
      <c r="H2557" s="1">
        <v>669</v>
      </c>
      <c r="I2557" s="4" t="s">
        <v>313</v>
      </c>
      <c r="J2557" s="1" t="s">
        <v>314</v>
      </c>
      <c r="K2557" s="1" t="s">
        <v>383</v>
      </c>
      <c r="L2557" s="1">
        <v>3</v>
      </c>
      <c r="M2557" s="1">
        <v>1</v>
      </c>
      <c r="N2557" s="1" t="s">
        <v>384</v>
      </c>
      <c r="O2557" s="1" t="s">
        <v>385</v>
      </c>
      <c r="P2557" s="1">
        <v>0</v>
      </c>
      <c r="Q2557" s="8">
        <v>194591</v>
      </c>
      <c r="R2557" s="8">
        <v>8375</v>
      </c>
      <c r="S2557" s="8">
        <v>27752</v>
      </c>
      <c r="T2557" s="8" t="s">
        <v>386</v>
      </c>
      <c r="U2557" s="9">
        <f>IF(R2557&gt;0,Q2557/R2557,"")</f>
        <v>23.234746268656718</v>
      </c>
      <c r="V2557" s="10">
        <f>SUMIFS(fct_world_monthly!$J$2:$J$361,fct_world_monthly!$C$2:$C$361,C2557,fct_world_monthly!$F$2:$F$361,F2557)</f>
        <v>23545810</v>
      </c>
      <c r="W2557" s="11">
        <f>IF(V2557&gt;0,Q2557/V2557,"")</f>
        <v>8.2643578623967495E-3</v>
      </c>
      <c r="X2557" s="1" t="s">
        <v>232</v>
      </c>
      <c r="Y2557" s="1" t="s">
        <v>166</v>
      </c>
      <c r="Z2557" s="19">
        <f>IF(U2557="","",SUMIFS(Unit_Value_Review_QC!$K$10:$K$53,Unit_Value_Review_QC!$I$10:$I$53,"PARTNER|"&amp;F2557&amp;"|"&amp;I2557))</f>
        <v>20.668787815742178</v>
      </c>
      <c r="AA2557" s="20">
        <f>IFERROR(U2557/Z2557,"")</f>
        <v>1.1241465380451678</v>
      </c>
      <c r="AB2557" s="4" t="str">
        <f>IF(OR(N2557&lt;&gt;"REPORTED",U2557=""),"NOT_APPLICABLE",IF(OR(AA2557&lt;Unit_Value_Review_QC!$I$6,AA2557&gt;Unit_Value_Review_QC!$I$5),"REVIEW","WITHIN_BAND"))</f>
        <v>WITHIN_BAND</v>
      </c>
    </row>
    <row r="2558" spans="1:28">
      <c r="A2558" s="1" t="s">
        <v>2944</v>
      </c>
      <c r="B2558" s="6">
        <v>45383</v>
      </c>
      <c r="C2558" s="1">
        <v>202404</v>
      </c>
      <c r="D2558" s="1">
        <v>2024</v>
      </c>
      <c r="E2558" s="1">
        <v>4</v>
      </c>
      <c r="F2558" s="4" t="s">
        <v>278</v>
      </c>
      <c r="G2558" s="4" t="s">
        <v>279</v>
      </c>
      <c r="H2558" s="1">
        <v>676</v>
      </c>
      <c r="I2558" s="4" t="s">
        <v>316</v>
      </c>
      <c r="J2558" s="1" t="s">
        <v>317</v>
      </c>
      <c r="K2558" s="1" t="s">
        <v>383</v>
      </c>
      <c r="L2558" s="1">
        <v>3</v>
      </c>
      <c r="M2558" s="1">
        <v>1</v>
      </c>
      <c r="N2558" s="1" t="s">
        <v>384</v>
      </c>
      <c r="O2558" s="1" t="s">
        <v>385</v>
      </c>
      <c r="P2558" s="1">
        <v>0</v>
      </c>
      <c r="Q2558" s="8">
        <v>6342</v>
      </c>
      <c r="R2558" s="8">
        <v>232</v>
      </c>
      <c r="S2558" s="8">
        <v>1551</v>
      </c>
      <c r="T2558" s="8" t="s">
        <v>386</v>
      </c>
      <c r="U2558" s="9">
        <f>IF(R2558&gt;0,Q2558/R2558,"")</f>
        <v>27.336206896551722</v>
      </c>
      <c r="V2558" s="10">
        <f>SUMIFS(fct_world_monthly!$J$2:$J$361,fct_world_monthly!$C$2:$C$361,C2558,fct_world_monthly!$F$2:$F$361,F2558)</f>
        <v>23545810</v>
      </c>
      <c r="W2558" s="11">
        <f>IF(V2558&gt;0,Q2558/V2558,"")</f>
        <v>2.6934728514330152E-4</v>
      </c>
      <c r="X2558" s="1" t="s">
        <v>232</v>
      </c>
      <c r="Y2558" s="1" t="s">
        <v>166</v>
      </c>
      <c r="Z2558" s="19">
        <f>IF(U2558="","",SUMIFS(Unit_Value_Review_QC!$K$10:$K$53,Unit_Value_Review_QC!$I$10:$I$53,"PARTNER|"&amp;F2558&amp;"|"&amp;I2558))</f>
        <v>22.71683967704729</v>
      </c>
      <c r="AA2558" s="20">
        <f>IFERROR(U2558/Z2558,"")</f>
        <v>1.2033455042679975</v>
      </c>
      <c r="AB2558" s="4" t="str">
        <f>IF(OR(N2558&lt;&gt;"REPORTED",U2558=""),"NOT_APPLICABLE",IF(OR(AA2558&lt;Unit_Value_Review_QC!$I$6,AA2558&gt;Unit_Value_Review_QC!$I$5),"REVIEW","WITHIN_BAND"))</f>
        <v>WITHIN_BAND</v>
      </c>
    </row>
    <row r="2559" spans="1:28">
      <c r="A2559" s="1" t="s">
        <v>2945</v>
      </c>
      <c r="B2559" s="6">
        <v>45383</v>
      </c>
      <c r="C2559" s="1">
        <v>202404</v>
      </c>
      <c r="D2559" s="1">
        <v>2024</v>
      </c>
      <c r="E2559" s="1">
        <v>4</v>
      </c>
      <c r="F2559" s="4" t="s">
        <v>278</v>
      </c>
      <c r="G2559" s="4" t="s">
        <v>279</v>
      </c>
      <c r="H2559" s="1">
        <v>690</v>
      </c>
      <c r="I2559" s="4" t="s">
        <v>319</v>
      </c>
      <c r="J2559" s="1" t="s">
        <v>320</v>
      </c>
      <c r="K2559" s="1" t="s">
        <v>383</v>
      </c>
      <c r="L2559" s="1">
        <v>3</v>
      </c>
      <c r="M2559" s="1">
        <v>1</v>
      </c>
      <c r="N2559" s="1" t="s">
        <v>384</v>
      </c>
      <c r="O2559" s="1" t="s">
        <v>385</v>
      </c>
      <c r="P2559" s="1">
        <v>0</v>
      </c>
      <c r="Q2559" s="8">
        <v>1607828</v>
      </c>
      <c r="R2559" s="8">
        <v>55004</v>
      </c>
      <c r="S2559" s="8">
        <v>162720</v>
      </c>
      <c r="T2559" s="8" t="s">
        <v>386</v>
      </c>
      <c r="U2559" s="9">
        <f>IF(R2559&gt;0,Q2559/R2559,"")</f>
        <v>29.231110464693476</v>
      </c>
      <c r="V2559" s="10">
        <f>SUMIFS(fct_world_monthly!$J$2:$J$361,fct_world_monthly!$C$2:$C$361,C2559,fct_world_monthly!$F$2:$F$361,F2559)</f>
        <v>23545810</v>
      </c>
      <c r="W2559" s="11">
        <f>IF(V2559&gt;0,Q2559/V2559,"")</f>
        <v>6.8285100406399277E-2</v>
      </c>
      <c r="X2559" s="1" t="s">
        <v>232</v>
      </c>
      <c r="Y2559" s="1" t="s">
        <v>166</v>
      </c>
      <c r="Z2559" s="19">
        <f>IF(U2559="","",SUMIFS(Unit_Value_Review_QC!$K$10:$K$53,Unit_Value_Review_QC!$I$10:$I$53,"PARTNER|"&amp;F2559&amp;"|"&amp;I2559))</f>
        <v>28.158453665195097</v>
      </c>
      <c r="AA2559" s="20">
        <f>IFERROR(U2559/Z2559,"")</f>
        <v>1.0380935974770598</v>
      </c>
      <c r="AB2559" s="4" t="str">
        <f>IF(OR(N2559&lt;&gt;"REPORTED",U2559=""),"NOT_APPLICABLE",IF(OR(AA2559&lt;Unit_Value_Review_QC!$I$6,AA2559&gt;Unit_Value_Review_QC!$I$5),"REVIEW","WITHIN_BAND"))</f>
        <v>WITHIN_BAND</v>
      </c>
    </row>
    <row r="2560" spans="1:28">
      <c r="A2560" s="1" t="s">
        <v>2946</v>
      </c>
      <c r="B2560" s="6">
        <v>45383</v>
      </c>
      <c r="C2560" s="1">
        <v>202404</v>
      </c>
      <c r="D2560" s="1">
        <v>2024</v>
      </c>
      <c r="E2560" s="1">
        <v>4</v>
      </c>
      <c r="F2560" s="4" t="s">
        <v>278</v>
      </c>
      <c r="G2560" s="4" t="s">
        <v>279</v>
      </c>
      <c r="H2560" s="1">
        <v>696</v>
      </c>
      <c r="I2560" s="4" t="s">
        <v>322</v>
      </c>
      <c r="J2560" s="1" t="s">
        <v>323</v>
      </c>
      <c r="K2560" s="1" t="s">
        <v>383</v>
      </c>
      <c r="L2560" s="1">
        <v>3</v>
      </c>
      <c r="M2560" s="1">
        <v>1</v>
      </c>
      <c r="N2560" s="1" t="s">
        <v>384</v>
      </c>
      <c r="O2560" s="1" t="s">
        <v>385</v>
      </c>
      <c r="P2560" s="1">
        <v>0</v>
      </c>
      <c r="Q2560" s="8">
        <v>589378</v>
      </c>
      <c r="R2560" s="8">
        <v>21748</v>
      </c>
      <c r="S2560" s="8">
        <v>70101</v>
      </c>
      <c r="T2560" s="8" t="s">
        <v>386</v>
      </c>
      <c r="U2560" s="9">
        <f>IF(R2560&gt;0,Q2560/R2560,"")</f>
        <v>27.100331064925509</v>
      </c>
      <c r="V2560" s="10">
        <f>SUMIFS(fct_world_monthly!$J$2:$J$361,fct_world_monthly!$C$2:$C$361,C2560,fct_world_monthly!$F$2:$F$361,F2560)</f>
        <v>23545810</v>
      </c>
      <c r="W2560" s="11">
        <f>IF(V2560&gt;0,Q2560/V2560,"")</f>
        <v>2.503112018656398E-2</v>
      </c>
      <c r="X2560" s="1" t="s">
        <v>232</v>
      </c>
      <c r="Y2560" s="1" t="s">
        <v>166</v>
      </c>
      <c r="Z2560" s="19">
        <f>IF(U2560="","",SUMIFS(Unit_Value_Review_QC!$K$10:$K$53,Unit_Value_Review_QC!$I$10:$I$53,"PARTNER|"&amp;F2560&amp;"|"&amp;I2560))</f>
        <v>25.266638688646662</v>
      </c>
      <c r="AA2560" s="20">
        <f>IFERROR(U2560/Z2560,"")</f>
        <v>1.0725736572590798</v>
      </c>
      <c r="AB2560" s="4" t="str">
        <f>IF(OR(N2560&lt;&gt;"REPORTED",U2560=""),"NOT_APPLICABLE",IF(OR(AA2560&lt;Unit_Value_Review_QC!$I$6,AA2560&gt;Unit_Value_Review_QC!$I$5),"REVIEW","WITHIN_BAND"))</f>
        <v>WITHIN_BAND</v>
      </c>
    </row>
    <row r="2561" spans="1:28">
      <c r="A2561" s="1" t="s">
        <v>2947</v>
      </c>
      <c r="B2561" s="6">
        <v>45383</v>
      </c>
      <c r="C2561" s="1">
        <v>202404</v>
      </c>
      <c r="D2561" s="1">
        <v>2024</v>
      </c>
      <c r="E2561" s="1">
        <v>4</v>
      </c>
      <c r="F2561" s="4" t="s">
        <v>278</v>
      </c>
      <c r="G2561" s="4" t="s">
        <v>279</v>
      </c>
      <c r="H2561" s="1">
        <v>720</v>
      </c>
      <c r="I2561" s="4" t="s">
        <v>325</v>
      </c>
      <c r="J2561" s="1" t="s">
        <v>326</v>
      </c>
      <c r="K2561" s="1" t="s">
        <v>383</v>
      </c>
      <c r="L2561" s="1">
        <v>3</v>
      </c>
      <c r="M2561" s="1">
        <v>1</v>
      </c>
      <c r="N2561" s="1" t="s">
        <v>384</v>
      </c>
      <c r="O2561" s="1" t="s">
        <v>385</v>
      </c>
      <c r="P2561" s="1">
        <v>0</v>
      </c>
      <c r="Q2561" s="8">
        <v>1386436</v>
      </c>
      <c r="R2561" s="8">
        <v>54864</v>
      </c>
      <c r="S2561" s="8">
        <v>168558</v>
      </c>
      <c r="T2561" s="8" t="s">
        <v>386</v>
      </c>
      <c r="U2561" s="9">
        <f>IF(R2561&gt;0,Q2561/R2561,"")</f>
        <v>25.270414114902305</v>
      </c>
      <c r="V2561" s="10">
        <f>SUMIFS(fct_world_monthly!$J$2:$J$361,fct_world_monthly!$C$2:$C$361,C2561,fct_world_monthly!$F$2:$F$361,F2561)</f>
        <v>23545810</v>
      </c>
      <c r="W2561" s="11">
        <f>IF(V2561&gt;0,Q2561/V2561,"")</f>
        <v>5.8882493318344116E-2</v>
      </c>
      <c r="X2561" s="1" t="s">
        <v>232</v>
      </c>
      <c r="Y2561" s="1" t="s">
        <v>166</v>
      </c>
      <c r="Z2561" s="19">
        <f>IF(U2561="","",SUMIFS(Unit_Value_Review_QC!$K$10:$K$53,Unit_Value_Review_QC!$I$10:$I$53,"PARTNER|"&amp;F2561&amp;"|"&amp;I2561))</f>
        <v>23.211497613909994</v>
      </c>
      <c r="AA2561" s="20">
        <f>IFERROR(U2561/Z2561,"")</f>
        <v>1.0887024411453081</v>
      </c>
      <c r="AB2561" s="4" t="str">
        <f>IF(OR(N2561&lt;&gt;"REPORTED",U2561=""),"NOT_APPLICABLE",IF(OR(AA2561&lt;Unit_Value_Review_QC!$I$6,AA2561&gt;Unit_Value_Review_QC!$I$5),"REVIEW","WITHIN_BAND"))</f>
        <v>WITHIN_BAND</v>
      </c>
    </row>
    <row r="2562" spans="1:28">
      <c r="A2562" s="1" t="s">
        <v>2948</v>
      </c>
      <c r="B2562" s="6">
        <v>45413</v>
      </c>
      <c r="C2562" s="1">
        <v>202405</v>
      </c>
      <c r="D2562" s="1">
        <v>2024</v>
      </c>
      <c r="E2562" s="1">
        <v>5</v>
      </c>
      <c r="F2562" s="4" t="s">
        <v>256</v>
      </c>
      <c r="G2562" s="4" t="s">
        <v>258</v>
      </c>
      <c r="H2562" s="1">
        <v>52</v>
      </c>
      <c r="I2562" s="4" t="s">
        <v>296</v>
      </c>
      <c r="J2562" s="1" t="s">
        <v>297</v>
      </c>
      <c r="K2562" s="1" t="s">
        <v>383</v>
      </c>
      <c r="L2562" s="1">
        <v>3</v>
      </c>
      <c r="M2562" s="1">
        <v>1</v>
      </c>
      <c r="N2562" s="1" t="s">
        <v>384</v>
      </c>
      <c r="O2562" s="1" t="s">
        <v>385</v>
      </c>
      <c r="P2562" s="1">
        <v>0</v>
      </c>
      <c r="Q2562" s="8">
        <v>12317043</v>
      </c>
      <c r="R2562" s="8">
        <v>551697</v>
      </c>
      <c r="S2562" s="8">
        <v>2797157</v>
      </c>
      <c r="T2562" s="8" t="s">
        <v>386</v>
      </c>
      <c r="U2562" s="9">
        <f>IF(R2562&gt;0,Q2562/R2562,"")</f>
        <v>22.32573858476664</v>
      </c>
      <c r="V2562" s="10">
        <f>SUMIFS(fct_world_monthly!$J$2:$J$361,fct_world_monthly!$C$2:$C$361,C2562,fct_world_monthly!$F$2:$F$361,F2562)</f>
        <v>115550809</v>
      </c>
      <c r="W2562" s="11">
        <f>IF(V2562&gt;0,Q2562/V2562,"")</f>
        <v>0.10659417365048478</v>
      </c>
      <c r="X2562" s="1" t="s">
        <v>232</v>
      </c>
      <c r="Y2562" s="1" t="s">
        <v>166</v>
      </c>
      <c r="Z2562" s="19">
        <f>IF(U2562="","",SUMIFS(Unit_Value_Review_QC!$K$10:$K$53,Unit_Value_Review_QC!$I$10:$I$53,"PARTNER|"&amp;F2562&amp;"|"&amp;I2562))</f>
        <v>20.461444760337919</v>
      </c>
      <c r="AA2562" s="20">
        <f>IFERROR(U2562/Z2562,"")</f>
        <v>1.0911125214404427</v>
      </c>
      <c r="AB2562" s="4" t="str">
        <f>IF(OR(N2562&lt;&gt;"REPORTED",U2562=""),"NOT_APPLICABLE",IF(OR(AA2562&lt;Unit_Value_Review_QC!$I$6,AA2562&gt;Unit_Value_Review_QC!$I$5),"REVIEW","WITHIN_BAND"))</f>
        <v>WITHIN_BAND</v>
      </c>
    </row>
    <row r="2563" spans="1:28">
      <c r="A2563" s="1" t="s">
        <v>2949</v>
      </c>
      <c r="B2563" s="6">
        <v>45413</v>
      </c>
      <c r="C2563" s="1">
        <v>202405</v>
      </c>
      <c r="D2563" s="1">
        <v>2024</v>
      </c>
      <c r="E2563" s="1">
        <v>5</v>
      </c>
      <c r="F2563" s="4" t="s">
        <v>256</v>
      </c>
      <c r="G2563" s="4" t="s">
        <v>258</v>
      </c>
      <c r="H2563" s="1">
        <v>204</v>
      </c>
      <c r="I2563" s="4" t="s">
        <v>301</v>
      </c>
      <c r="J2563" s="1" t="s">
        <v>302</v>
      </c>
      <c r="K2563" s="1" t="s">
        <v>383</v>
      </c>
      <c r="L2563" s="1">
        <v>3</v>
      </c>
      <c r="M2563" s="1">
        <v>1</v>
      </c>
      <c r="N2563" s="1" t="s">
        <v>384</v>
      </c>
      <c r="O2563" s="1" t="s">
        <v>385</v>
      </c>
      <c r="P2563" s="1">
        <v>0</v>
      </c>
      <c r="Q2563" s="8">
        <v>1240318</v>
      </c>
      <c r="R2563" s="8">
        <v>145249</v>
      </c>
      <c r="S2563" s="8">
        <v>943464</v>
      </c>
      <c r="T2563" s="8" t="s">
        <v>386</v>
      </c>
      <c r="U2563" s="9">
        <f>IF(R2563&gt;0,Q2563/R2563,"")</f>
        <v>8.5392532822945419</v>
      </c>
      <c r="V2563" s="10">
        <f>SUMIFS(fct_world_monthly!$J$2:$J$361,fct_world_monthly!$C$2:$C$361,C2563,fct_world_monthly!$F$2:$F$361,F2563)</f>
        <v>115550809</v>
      </c>
      <c r="W2563" s="11">
        <f>IF(V2563&gt;0,Q2563/V2563,"")</f>
        <v>1.0733962061658954E-2</v>
      </c>
      <c r="X2563" s="1" t="s">
        <v>232</v>
      </c>
      <c r="Y2563" s="1" t="s">
        <v>166</v>
      </c>
      <c r="Z2563" s="19">
        <f>IF(U2563="","",SUMIFS(Unit_Value_Review_QC!$K$10:$K$53,Unit_Value_Review_QC!$I$10:$I$53,"PARTNER|"&amp;F2563&amp;"|"&amp;I2563))</f>
        <v>7.8392981154747989</v>
      </c>
      <c r="AA2563" s="20">
        <f>IFERROR(U2563/Z2563,"")</f>
        <v>1.0892879893721645</v>
      </c>
      <c r="AB2563" s="4" t="str">
        <f>IF(OR(N2563&lt;&gt;"REPORTED",U2563=""),"NOT_APPLICABLE",IF(OR(AA2563&lt;Unit_Value_Review_QC!$I$6,AA2563&gt;Unit_Value_Review_QC!$I$5),"REVIEW","WITHIN_BAND"))</f>
        <v>WITHIN_BAND</v>
      </c>
    </row>
    <row r="2564" spans="1:28">
      <c r="A2564" s="1" t="s">
        <v>2950</v>
      </c>
      <c r="B2564" s="6">
        <v>45413</v>
      </c>
      <c r="C2564" s="1">
        <v>202405</v>
      </c>
      <c r="D2564" s="1">
        <v>2024</v>
      </c>
      <c r="E2564" s="1">
        <v>5</v>
      </c>
      <c r="F2564" s="4" t="s">
        <v>256</v>
      </c>
      <c r="G2564" s="4" t="s">
        <v>258</v>
      </c>
      <c r="H2564" s="1">
        <v>662</v>
      </c>
      <c r="I2564" s="4" t="s">
        <v>304</v>
      </c>
      <c r="J2564" s="1" t="s">
        <v>305</v>
      </c>
      <c r="K2564" s="1" t="s">
        <v>383</v>
      </c>
      <c r="L2564" s="1">
        <v>3</v>
      </c>
      <c r="M2564" s="1">
        <v>1</v>
      </c>
      <c r="N2564" s="1" t="s">
        <v>384</v>
      </c>
      <c r="O2564" s="1" t="s">
        <v>385</v>
      </c>
      <c r="P2564" s="1">
        <v>0</v>
      </c>
      <c r="Q2564" s="8">
        <v>5022812</v>
      </c>
      <c r="R2564" s="8">
        <v>432632</v>
      </c>
      <c r="S2564" s="8">
        <v>2029285</v>
      </c>
      <c r="T2564" s="8" t="s">
        <v>386</v>
      </c>
      <c r="U2564" s="9">
        <f>IF(R2564&gt;0,Q2564/R2564,"")</f>
        <v>11.609894783557388</v>
      </c>
      <c r="V2564" s="10">
        <f>SUMIFS(fct_world_monthly!$J$2:$J$361,fct_world_monthly!$C$2:$C$361,C2564,fct_world_monthly!$F$2:$F$361,F2564)</f>
        <v>115550809</v>
      </c>
      <c r="W2564" s="11">
        <f>IF(V2564&gt;0,Q2564/V2564,"")</f>
        <v>4.346842781516138E-2</v>
      </c>
      <c r="X2564" s="1" t="s">
        <v>232</v>
      </c>
      <c r="Y2564" s="1" t="s">
        <v>166</v>
      </c>
      <c r="Z2564" s="19">
        <f>IF(U2564="","",SUMIFS(Unit_Value_Review_QC!$K$10:$K$53,Unit_Value_Review_QC!$I$10:$I$53,"PARTNER|"&amp;F2564&amp;"|"&amp;I2564))</f>
        <v>10.235891461787936</v>
      </c>
      <c r="AA2564" s="20">
        <f>IFERROR(U2564/Z2564,"")</f>
        <v>1.1342338698000858</v>
      </c>
      <c r="AB2564" s="4" t="str">
        <f>IF(OR(N2564&lt;&gt;"REPORTED",U2564=""),"NOT_APPLICABLE",IF(OR(AA2564&lt;Unit_Value_Review_QC!$I$6,AA2564&gt;Unit_Value_Review_QC!$I$5),"REVIEW","WITHIN_BAND"))</f>
        <v>WITHIN_BAND</v>
      </c>
    </row>
    <row r="2565" spans="1:28">
      <c r="A2565" s="1" t="s">
        <v>2951</v>
      </c>
      <c r="B2565" s="6">
        <v>45413</v>
      </c>
      <c r="C2565" s="1">
        <v>202405</v>
      </c>
      <c r="D2565" s="1">
        <v>2024</v>
      </c>
      <c r="E2565" s="1">
        <v>5</v>
      </c>
      <c r="F2565" s="4" t="s">
        <v>256</v>
      </c>
      <c r="G2565" s="4" t="s">
        <v>258</v>
      </c>
      <c r="H2565" s="1">
        <v>664</v>
      </c>
      <c r="I2565" s="4" t="s">
        <v>307</v>
      </c>
      <c r="J2565" s="1" t="s">
        <v>308</v>
      </c>
      <c r="K2565" s="1" t="s">
        <v>383</v>
      </c>
      <c r="L2565" s="1">
        <v>3</v>
      </c>
      <c r="M2565" s="1">
        <v>1</v>
      </c>
      <c r="N2565" s="1" t="s">
        <v>384</v>
      </c>
      <c r="O2565" s="1" t="s">
        <v>385</v>
      </c>
      <c r="P2565" s="1">
        <v>0</v>
      </c>
      <c r="Q2565" s="8">
        <v>8427906</v>
      </c>
      <c r="R2565" s="8">
        <v>612442</v>
      </c>
      <c r="S2565" s="8">
        <v>4191271</v>
      </c>
      <c r="T2565" s="8" t="s">
        <v>386</v>
      </c>
      <c r="U2565" s="9">
        <f>IF(R2565&gt;0,Q2565/R2565,"")</f>
        <v>13.761149627230006</v>
      </c>
      <c r="V2565" s="10">
        <f>SUMIFS(fct_world_monthly!$J$2:$J$361,fct_world_monthly!$C$2:$C$361,C2565,fct_world_monthly!$F$2:$F$361,F2565)</f>
        <v>115550809</v>
      </c>
      <c r="W2565" s="11">
        <f>IF(V2565&gt;0,Q2565/V2565,"")</f>
        <v>7.2936797872181061E-2</v>
      </c>
      <c r="X2565" s="1" t="s">
        <v>232</v>
      </c>
      <c r="Y2565" s="1" t="s">
        <v>166</v>
      </c>
      <c r="Z2565" s="19">
        <f>IF(U2565="","",SUMIFS(Unit_Value_Review_QC!$K$10:$K$53,Unit_Value_Review_QC!$I$10:$I$53,"PARTNER|"&amp;F2565&amp;"|"&amp;I2565))</f>
        <v>13.594059812928137</v>
      </c>
      <c r="AA2565" s="20">
        <f>IFERROR(U2565/Z2565,"")</f>
        <v>1.0122913843694408</v>
      </c>
      <c r="AB2565" s="4" t="str">
        <f>IF(OR(N2565&lt;&gt;"REPORTED",U2565=""),"NOT_APPLICABLE",IF(OR(AA2565&lt;Unit_Value_Review_QC!$I$6,AA2565&gt;Unit_Value_Review_QC!$I$5),"REVIEW","WITHIN_BAND"))</f>
        <v>WITHIN_BAND</v>
      </c>
    </row>
    <row r="2566" spans="1:28">
      <c r="A2566" s="1" t="s">
        <v>2952</v>
      </c>
      <c r="B2566" s="6">
        <v>45413</v>
      </c>
      <c r="C2566" s="1">
        <v>202405</v>
      </c>
      <c r="D2566" s="1">
        <v>2024</v>
      </c>
      <c r="E2566" s="1">
        <v>5</v>
      </c>
      <c r="F2566" s="4" t="s">
        <v>256</v>
      </c>
      <c r="G2566" s="4" t="s">
        <v>258</v>
      </c>
      <c r="H2566" s="1">
        <v>666</v>
      </c>
      <c r="I2566" s="4" t="s">
        <v>310</v>
      </c>
      <c r="J2566" s="1" t="s">
        <v>311</v>
      </c>
      <c r="K2566" s="1" t="s">
        <v>383</v>
      </c>
      <c r="L2566" s="1">
        <v>3</v>
      </c>
      <c r="M2566" s="1">
        <v>1</v>
      </c>
      <c r="N2566" s="1" t="s">
        <v>384</v>
      </c>
      <c r="O2566" s="1" t="s">
        <v>385</v>
      </c>
      <c r="P2566" s="1">
        <v>0</v>
      </c>
      <c r="Q2566" s="8">
        <v>40972481</v>
      </c>
      <c r="R2566" s="8">
        <v>3773393</v>
      </c>
      <c r="S2566" s="8">
        <v>25180609</v>
      </c>
      <c r="T2566" s="8" t="s">
        <v>386</v>
      </c>
      <c r="U2566" s="9">
        <f>IF(R2566&gt;0,Q2566/R2566,"")</f>
        <v>10.858259661795101</v>
      </c>
      <c r="V2566" s="10">
        <f>SUMIFS(fct_world_monthly!$J$2:$J$361,fct_world_monthly!$C$2:$C$361,C2566,fct_world_monthly!$F$2:$F$361,F2566)</f>
        <v>115550809</v>
      </c>
      <c r="W2566" s="11">
        <f>IF(V2566&gt;0,Q2566/V2566,"")</f>
        <v>0.35458411199873124</v>
      </c>
      <c r="X2566" s="1" t="s">
        <v>232</v>
      </c>
      <c r="Y2566" s="1" t="s">
        <v>166</v>
      </c>
      <c r="Z2566" s="19">
        <f>IF(U2566="","",SUMIFS(Unit_Value_Review_QC!$K$10:$K$53,Unit_Value_Review_QC!$I$10:$I$53,"PARTNER|"&amp;F2566&amp;"|"&amp;I2566))</f>
        <v>10.323147527272614</v>
      </c>
      <c r="AA2566" s="20">
        <f>IFERROR(U2566/Z2566,"")</f>
        <v>1.0518361413618065</v>
      </c>
      <c r="AB2566" s="4" t="str">
        <f>IF(OR(N2566&lt;&gt;"REPORTED",U2566=""),"NOT_APPLICABLE",IF(OR(AA2566&lt;Unit_Value_Review_QC!$I$6,AA2566&gt;Unit_Value_Review_QC!$I$5),"REVIEW","WITHIN_BAND"))</f>
        <v>WITHIN_BAND</v>
      </c>
    </row>
    <row r="2567" spans="1:28">
      <c r="A2567" s="1" t="s">
        <v>2953</v>
      </c>
      <c r="B2567" s="6">
        <v>45413</v>
      </c>
      <c r="C2567" s="1">
        <v>202405</v>
      </c>
      <c r="D2567" s="1">
        <v>2024</v>
      </c>
      <c r="E2567" s="1">
        <v>5</v>
      </c>
      <c r="F2567" s="4" t="s">
        <v>256</v>
      </c>
      <c r="G2567" s="4" t="s">
        <v>258</v>
      </c>
      <c r="H2567" s="1">
        <v>669</v>
      </c>
      <c r="I2567" s="4" t="s">
        <v>313</v>
      </c>
      <c r="J2567" s="1" t="s">
        <v>314</v>
      </c>
      <c r="K2567" s="1" t="s">
        <v>383</v>
      </c>
      <c r="L2567" s="1">
        <v>3</v>
      </c>
      <c r="M2567" s="1">
        <v>1</v>
      </c>
      <c r="N2567" s="1" t="s">
        <v>384</v>
      </c>
      <c r="O2567" s="1" t="s">
        <v>385</v>
      </c>
      <c r="P2567" s="1">
        <v>0</v>
      </c>
      <c r="Q2567" s="8">
        <v>2353764</v>
      </c>
      <c r="R2567" s="8">
        <v>215380</v>
      </c>
      <c r="S2567" s="8">
        <v>1518988</v>
      </c>
      <c r="T2567" s="8" t="s">
        <v>386</v>
      </c>
      <c r="U2567" s="9">
        <f>IF(R2567&gt;0,Q2567/R2567,"")</f>
        <v>10.928424180518155</v>
      </c>
      <c r="V2567" s="10">
        <f>SUMIFS(fct_world_monthly!$J$2:$J$361,fct_world_monthly!$C$2:$C$361,C2567,fct_world_monthly!$F$2:$F$361,F2567)</f>
        <v>115550809</v>
      </c>
      <c r="W2567" s="11">
        <f>IF(V2567&gt;0,Q2567/V2567,"")</f>
        <v>2.0369948253672547E-2</v>
      </c>
      <c r="X2567" s="1" t="s">
        <v>232</v>
      </c>
      <c r="Y2567" s="1" t="s">
        <v>166</v>
      </c>
      <c r="Z2567" s="19">
        <f>IF(U2567="","",SUMIFS(Unit_Value_Review_QC!$K$10:$K$53,Unit_Value_Review_QC!$I$10:$I$53,"PARTNER|"&amp;F2567&amp;"|"&amp;I2567))</f>
        <v>13.552232139720488</v>
      </c>
      <c r="AA2567" s="20">
        <f>IFERROR(U2567/Z2567,"")</f>
        <v>0.80639292980289456</v>
      </c>
      <c r="AB2567" s="4" t="str">
        <f>IF(OR(N2567&lt;&gt;"REPORTED",U2567=""),"NOT_APPLICABLE",IF(OR(AA2567&lt;Unit_Value_Review_QC!$I$6,AA2567&gt;Unit_Value_Review_QC!$I$5),"REVIEW","WITHIN_BAND"))</f>
        <v>WITHIN_BAND</v>
      </c>
    </row>
    <row r="2568" spans="1:28">
      <c r="A2568" s="1" t="s">
        <v>2954</v>
      </c>
      <c r="B2568" s="6">
        <v>45413</v>
      </c>
      <c r="C2568" s="1">
        <v>202405</v>
      </c>
      <c r="D2568" s="1">
        <v>2024</v>
      </c>
      <c r="E2568" s="1">
        <v>5</v>
      </c>
      <c r="F2568" s="4" t="s">
        <v>256</v>
      </c>
      <c r="G2568" s="4" t="s">
        <v>258</v>
      </c>
      <c r="H2568" s="1">
        <v>676</v>
      </c>
      <c r="I2568" s="4" t="s">
        <v>316</v>
      </c>
      <c r="J2568" s="1" t="s">
        <v>317</v>
      </c>
      <c r="K2568" s="1" t="s">
        <v>383</v>
      </c>
      <c r="L2568" s="1">
        <v>3</v>
      </c>
      <c r="M2568" s="1">
        <v>1</v>
      </c>
      <c r="N2568" s="1" t="s">
        <v>384</v>
      </c>
      <c r="O2568" s="1" t="s">
        <v>385</v>
      </c>
      <c r="P2568" s="1">
        <v>0</v>
      </c>
      <c r="Q2568" s="8">
        <v>145746</v>
      </c>
      <c r="R2568" s="8">
        <v>7238</v>
      </c>
      <c r="S2568" s="8">
        <v>60065</v>
      </c>
      <c r="T2568" s="8" t="s">
        <v>386</v>
      </c>
      <c r="U2568" s="9">
        <f>IF(R2568&gt;0,Q2568/R2568,"")</f>
        <v>20.13622547665101</v>
      </c>
      <c r="V2568" s="10">
        <f>SUMIFS(fct_world_monthly!$J$2:$J$361,fct_world_monthly!$C$2:$C$361,C2568,fct_world_monthly!$F$2:$F$361,F2568)</f>
        <v>115550809</v>
      </c>
      <c r="W2568" s="11">
        <f>IF(V2568&gt;0,Q2568/V2568,"")</f>
        <v>1.2613152712760323E-3</v>
      </c>
      <c r="X2568" s="1" t="s">
        <v>232</v>
      </c>
      <c r="Y2568" s="1" t="s">
        <v>166</v>
      </c>
      <c r="Z2568" s="19">
        <f>IF(U2568="","",SUMIFS(Unit_Value_Review_QC!$K$10:$K$53,Unit_Value_Review_QC!$I$10:$I$53,"PARTNER|"&amp;F2568&amp;"|"&amp;I2568))</f>
        <v>16.294942108470444</v>
      </c>
      <c r="AA2568" s="20">
        <f>IFERROR(U2568/Z2568,"")</f>
        <v>1.235734704831126</v>
      </c>
      <c r="AB2568" s="4" t="str">
        <f>IF(OR(N2568&lt;&gt;"REPORTED",U2568=""),"NOT_APPLICABLE",IF(OR(AA2568&lt;Unit_Value_Review_QC!$I$6,AA2568&gt;Unit_Value_Review_QC!$I$5),"REVIEW","WITHIN_BAND"))</f>
        <v>WITHIN_BAND</v>
      </c>
    </row>
    <row r="2569" spans="1:28">
      <c r="A2569" s="1" t="s">
        <v>2955</v>
      </c>
      <c r="B2569" s="6">
        <v>45413</v>
      </c>
      <c r="C2569" s="1">
        <v>202405</v>
      </c>
      <c r="D2569" s="1">
        <v>2024</v>
      </c>
      <c r="E2569" s="1">
        <v>5</v>
      </c>
      <c r="F2569" s="4" t="s">
        <v>256</v>
      </c>
      <c r="G2569" s="4" t="s">
        <v>258</v>
      </c>
      <c r="H2569" s="1">
        <v>690</v>
      </c>
      <c r="I2569" s="4" t="s">
        <v>319</v>
      </c>
      <c r="J2569" s="1" t="s">
        <v>320</v>
      </c>
      <c r="K2569" s="1" t="s">
        <v>383</v>
      </c>
      <c r="L2569" s="1">
        <v>3</v>
      </c>
      <c r="M2569" s="1">
        <v>1</v>
      </c>
      <c r="N2569" s="1" t="s">
        <v>384</v>
      </c>
      <c r="O2569" s="1" t="s">
        <v>385</v>
      </c>
      <c r="P2569" s="1">
        <v>0</v>
      </c>
      <c r="Q2569" s="8">
        <v>2224963</v>
      </c>
      <c r="R2569" s="8">
        <v>95572</v>
      </c>
      <c r="S2569" s="8">
        <v>527100</v>
      </c>
      <c r="T2569" s="8" t="s">
        <v>386</v>
      </c>
      <c r="U2569" s="9">
        <f>IF(R2569&gt;0,Q2569/R2569,"")</f>
        <v>23.280490101703428</v>
      </c>
      <c r="V2569" s="10">
        <f>SUMIFS(fct_world_monthly!$J$2:$J$361,fct_world_monthly!$C$2:$C$361,C2569,fct_world_monthly!$F$2:$F$361,F2569)</f>
        <v>115550809</v>
      </c>
      <c r="W2569" s="11">
        <f>IF(V2569&gt;0,Q2569/V2569,"")</f>
        <v>1.9255278429076164E-2</v>
      </c>
      <c r="X2569" s="1" t="s">
        <v>232</v>
      </c>
      <c r="Y2569" s="1" t="s">
        <v>166</v>
      </c>
      <c r="Z2569" s="19">
        <f>IF(U2569="","",SUMIFS(Unit_Value_Review_QC!$K$10:$K$53,Unit_Value_Review_QC!$I$10:$I$53,"PARTNER|"&amp;F2569&amp;"|"&amp;I2569))</f>
        <v>21.029827109089425</v>
      </c>
      <c r="AA2569" s="20">
        <f>IFERROR(U2569/Z2569,"")</f>
        <v>1.1070224201530041</v>
      </c>
      <c r="AB2569" s="4" t="str">
        <f>IF(OR(N2569&lt;&gt;"REPORTED",U2569=""),"NOT_APPLICABLE",IF(OR(AA2569&lt;Unit_Value_Review_QC!$I$6,AA2569&gt;Unit_Value_Review_QC!$I$5),"REVIEW","WITHIN_BAND"))</f>
        <v>WITHIN_BAND</v>
      </c>
    </row>
    <row r="2570" spans="1:28">
      <c r="A2570" s="1" t="s">
        <v>2956</v>
      </c>
      <c r="B2570" s="6">
        <v>45413</v>
      </c>
      <c r="C2570" s="1">
        <v>202405</v>
      </c>
      <c r="D2570" s="1">
        <v>2024</v>
      </c>
      <c r="E2570" s="1">
        <v>5</v>
      </c>
      <c r="F2570" s="4" t="s">
        <v>256</v>
      </c>
      <c r="G2570" s="4" t="s">
        <v>258</v>
      </c>
      <c r="H2570" s="1">
        <v>696</v>
      </c>
      <c r="I2570" s="4" t="s">
        <v>322</v>
      </c>
      <c r="J2570" s="1" t="s">
        <v>323</v>
      </c>
      <c r="K2570" s="1" t="s">
        <v>383</v>
      </c>
      <c r="L2570" s="1">
        <v>3</v>
      </c>
      <c r="M2570" s="1">
        <v>1</v>
      </c>
      <c r="N2570" s="1" t="s">
        <v>384</v>
      </c>
      <c r="O2570" s="1" t="s">
        <v>385</v>
      </c>
      <c r="P2570" s="1">
        <v>0</v>
      </c>
      <c r="Q2570" s="8">
        <v>594684</v>
      </c>
      <c r="R2570" s="8">
        <v>24880</v>
      </c>
      <c r="S2570" s="8">
        <v>119508</v>
      </c>
      <c r="T2570" s="8" t="s">
        <v>386</v>
      </c>
      <c r="U2570" s="9">
        <f>IF(R2570&gt;0,Q2570/R2570,"")</f>
        <v>23.902090032154341</v>
      </c>
      <c r="V2570" s="10">
        <f>SUMIFS(fct_world_monthly!$J$2:$J$361,fct_world_monthly!$C$2:$C$361,C2570,fct_world_monthly!$F$2:$F$361,F2570)</f>
        <v>115550809</v>
      </c>
      <c r="W2570" s="11">
        <f>IF(V2570&gt;0,Q2570/V2570,"")</f>
        <v>5.1465152442160744E-3</v>
      </c>
      <c r="X2570" s="1" t="s">
        <v>232</v>
      </c>
      <c r="Y2570" s="1" t="s">
        <v>166</v>
      </c>
      <c r="Z2570" s="19">
        <f>IF(U2570="","",SUMIFS(Unit_Value_Review_QC!$K$10:$K$53,Unit_Value_Review_QC!$I$10:$I$53,"PARTNER|"&amp;F2570&amp;"|"&amp;I2570))</f>
        <v>18.09118149032647</v>
      </c>
      <c r="AA2570" s="20">
        <f>IFERROR(U2570/Z2570,"")</f>
        <v>1.3212011633919554</v>
      </c>
      <c r="AB2570" s="4" t="str">
        <f>IF(OR(N2570&lt;&gt;"REPORTED",U2570=""),"NOT_APPLICABLE",IF(OR(AA2570&lt;Unit_Value_Review_QC!$I$6,AA2570&gt;Unit_Value_Review_QC!$I$5),"REVIEW","WITHIN_BAND"))</f>
        <v>WITHIN_BAND</v>
      </c>
    </row>
    <row r="2571" spans="1:28">
      <c r="A2571" s="1" t="s">
        <v>2957</v>
      </c>
      <c r="B2571" s="6">
        <v>45413</v>
      </c>
      <c r="C2571" s="1">
        <v>202405</v>
      </c>
      <c r="D2571" s="1">
        <v>2024</v>
      </c>
      <c r="E2571" s="1">
        <v>5</v>
      </c>
      <c r="F2571" s="4" t="s">
        <v>256</v>
      </c>
      <c r="G2571" s="4" t="s">
        <v>258</v>
      </c>
      <c r="H2571" s="1">
        <v>720</v>
      </c>
      <c r="I2571" s="4" t="s">
        <v>325</v>
      </c>
      <c r="J2571" s="1" t="s">
        <v>326</v>
      </c>
      <c r="K2571" s="1" t="s">
        <v>383</v>
      </c>
      <c r="L2571" s="1">
        <v>3</v>
      </c>
      <c r="M2571" s="1">
        <v>1</v>
      </c>
      <c r="N2571" s="1" t="s">
        <v>384</v>
      </c>
      <c r="O2571" s="1" t="s">
        <v>385</v>
      </c>
      <c r="P2571" s="1">
        <v>0</v>
      </c>
      <c r="Q2571" s="8">
        <v>4016622</v>
      </c>
      <c r="R2571" s="8">
        <v>207413</v>
      </c>
      <c r="S2571" s="8">
        <v>1009549</v>
      </c>
      <c r="T2571" s="8" t="s">
        <v>386</v>
      </c>
      <c r="U2571" s="9">
        <f>IF(R2571&gt;0,Q2571/R2571,"")</f>
        <v>19.365333899032365</v>
      </c>
      <c r="V2571" s="10">
        <f>SUMIFS(fct_world_monthly!$J$2:$J$361,fct_world_monthly!$C$2:$C$361,C2571,fct_world_monthly!$F$2:$F$361,F2571)</f>
        <v>115550809</v>
      </c>
      <c r="W2571" s="11">
        <f>IF(V2571&gt;0,Q2571/V2571,"")</f>
        <v>3.4760656673550418E-2</v>
      </c>
      <c r="X2571" s="1" t="s">
        <v>232</v>
      </c>
      <c r="Y2571" s="1" t="s">
        <v>166</v>
      </c>
      <c r="Z2571" s="19">
        <f>IF(U2571="","",SUMIFS(Unit_Value_Review_QC!$K$10:$K$53,Unit_Value_Review_QC!$I$10:$I$53,"PARTNER|"&amp;F2571&amp;"|"&amp;I2571))</f>
        <v>18.213915185849537</v>
      </c>
      <c r="AA2571" s="20">
        <f>IFERROR(U2571/Z2571,"")</f>
        <v>1.0632164310327616</v>
      </c>
      <c r="AB2571" s="4" t="str">
        <f>IF(OR(N2571&lt;&gt;"REPORTED",U2571=""),"NOT_APPLICABLE",IF(OR(AA2571&lt;Unit_Value_Review_QC!$I$6,AA2571&gt;Unit_Value_Review_QC!$I$5),"REVIEW","WITHIN_BAND"))</f>
        <v>WITHIN_BAND</v>
      </c>
    </row>
    <row r="2572" spans="1:28">
      <c r="A2572" s="1" t="s">
        <v>2958</v>
      </c>
      <c r="B2572" s="6">
        <v>45413</v>
      </c>
      <c r="C2572" s="1">
        <v>202405</v>
      </c>
      <c r="D2572" s="1">
        <v>2024</v>
      </c>
      <c r="E2572" s="1">
        <v>5</v>
      </c>
      <c r="F2572" s="4" t="s">
        <v>265</v>
      </c>
      <c r="G2572" s="4" t="s">
        <v>266</v>
      </c>
      <c r="H2572" s="1">
        <v>52</v>
      </c>
      <c r="I2572" s="4" t="s">
        <v>296</v>
      </c>
      <c r="J2572" s="1" t="s">
        <v>297</v>
      </c>
      <c r="K2572" s="1" t="s">
        <v>383</v>
      </c>
      <c r="L2572" s="1">
        <v>3</v>
      </c>
      <c r="M2572" s="1">
        <v>1</v>
      </c>
      <c r="N2572" s="1" t="s">
        <v>384</v>
      </c>
      <c r="O2572" s="1" t="s">
        <v>385</v>
      </c>
      <c r="P2572" s="1">
        <v>0</v>
      </c>
      <c r="Q2572" s="8">
        <v>1256416</v>
      </c>
      <c r="R2572" s="8">
        <v>61494</v>
      </c>
      <c r="S2572" s="8">
        <v>150579</v>
      </c>
      <c r="T2572" s="8" t="s">
        <v>386</v>
      </c>
      <c r="U2572" s="9">
        <f>IF(R2572&gt;0,Q2572/R2572,"")</f>
        <v>20.431521774482064</v>
      </c>
      <c r="V2572" s="10">
        <f>SUMIFS(fct_world_monthly!$J$2:$J$361,fct_world_monthly!$C$2:$C$361,C2572,fct_world_monthly!$F$2:$F$361,F2572)</f>
        <v>19682982</v>
      </c>
      <c r="W2572" s="11">
        <f>IF(V2572&gt;0,Q2572/V2572,"")</f>
        <v>6.3832604226331149E-2</v>
      </c>
      <c r="X2572" s="1" t="s">
        <v>232</v>
      </c>
      <c r="Y2572" s="1" t="s">
        <v>166</v>
      </c>
      <c r="Z2572" s="19">
        <f>IF(U2572="","",SUMIFS(Unit_Value_Review_QC!$K$10:$K$53,Unit_Value_Review_QC!$I$10:$I$53,"PARTNER|"&amp;F2572&amp;"|"&amp;I2572))</f>
        <v>19.213268245879746</v>
      </c>
      <c r="AA2572" s="20">
        <f>IFERROR(U2572/Z2572,"")</f>
        <v>1.0634068870018285</v>
      </c>
      <c r="AB2572" s="4" t="str">
        <f>IF(OR(N2572&lt;&gt;"REPORTED",U2572=""),"NOT_APPLICABLE",IF(OR(AA2572&lt;Unit_Value_Review_QC!$I$6,AA2572&gt;Unit_Value_Review_QC!$I$5),"REVIEW","WITHIN_BAND"))</f>
        <v>WITHIN_BAND</v>
      </c>
    </row>
    <row r="2573" spans="1:28">
      <c r="A2573" s="1" t="s">
        <v>2959</v>
      </c>
      <c r="B2573" s="6">
        <v>45413</v>
      </c>
      <c r="C2573" s="1">
        <v>202405</v>
      </c>
      <c r="D2573" s="1">
        <v>2024</v>
      </c>
      <c r="E2573" s="1">
        <v>5</v>
      </c>
      <c r="F2573" s="4" t="s">
        <v>265</v>
      </c>
      <c r="G2573" s="4" t="s">
        <v>266</v>
      </c>
      <c r="H2573" s="1">
        <v>204</v>
      </c>
      <c r="I2573" s="4" t="s">
        <v>301</v>
      </c>
      <c r="J2573" s="1" t="s">
        <v>302</v>
      </c>
      <c r="K2573" s="1" t="s">
        <v>383</v>
      </c>
      <c r="L2573" s="1">
        <v>3</v>
      </c>
      <c r="M2573" s="1">
        <v>1</v>
      </c>
      <c r="N2573" s="1" t="s">
        <v>384</v>
      </c>
      <c r="O2573" s="1" t="s">
        <v>385</v>
      </c>
      <c r="P2573" s="1">
        <v>0</v>
      </c>
      <c r="Q2573" s="8">
        <v>33879</v>
      </c>
      <c r="R2573" s="8">
        <v>1595</v>
      </c>
      <c r="S2573" s="8">
        <v>4335</v>
      </c>
      <c r="T2573" s="8" t="s">
        <v>386</v>
      </c>
      <c r="U2573" s="9">
        <f>IF(R2573&gt;0,Q2573/R2573,"")</f>
        <v>21.240752351097179</v>
      </c>
      <c r="V2573" s="10">
        <f>SUMIFS(fct_world_monthly!$J$2:$J$361,fct_world_monthly!$C$2:$C$361,C2573,fct_world_monthly!$F$2:$F$361,F2573)</f>
        <v>19682982</v>
      </c>
      <c r="W2573" s="11">
        <f>IF(V2573&gt;0,Q2573/V2573,"")</f>
        <v>1.7212330936440424E-3</v>
      </c>
      <c r="X2573" s="1" t="s">
        <v>232</v>
      </c>
      <c r="Y2573" s="1" t="s">
        <v>166</v>
      </c>
      <c r="Z2573" s="19">
        <f>IF(U2573="","",SUMIFS(Unit_Value_Review_QC!$K$10:$K$53,Unit_Value_Review_QC!$I$10:$I$53,"PARTNER|"&amp;F2573&amp;"|"&amp;I2573))</f>
        <v>16.024818561257973</v>
      </c>
      <c r="AA2573" s="20">
        <f>IFERROR(U2573/Z2573,"")</f>
        <v>1.3254909732612752</v>
      </c>
      <c r="AB2573" s="4" t="str">
        <f>IF(OR(N2573&lt;&gt;"REPORTED",U2573=""),"NOT_APPLICABLE",IF(OR(AA2573&lt;Unit_Value_Review_QC!$I$6,AA2573&gt;Unit_Value_Review_QC!$I$5),"REVIEW","WITHIN_BAND"))</f>
        <v>WITHIN_BAND</v>
      </c>
    </row>
    <row r="2574" spans="1:28">
      <c r="A2574" s="1" t="s">
        <v>2960</v>
      </c>
      <c r="B2574" s="6">
        <v>45413</v>
      </c>
      <c r="C2574" s="1">
        <v>202405</v>
      </c>
      <c r="D2574" s="1">
        <v>2024</v>
      </c>
      <c r="E2574" s="1">
        <v>5</v>
      </c>
      <c r="F2574" s="4" t="s">
        <v>265</v>
      </c>
      <c r="G2574" s="4" t="s">
        <v>266</v>
      </c>
      <c r="H2574" s="1">
        <v>662</v>
      </c>
      <c r="I2574" s="4" t="s">
        <v>304</v>
      </c>
      <c r="J2574" s="1" t="s">
        <v>305</v>
      </c>
      <c r="K2574" s="1" t="s">
        <v>383</v>
      </c>
      <c r="L2574" s="1">
        <v>3</v>
      </c>
      <c r="M2574" s="1">
        <v>1</v>
      </c>
      <c r="N2574" s="1" t="s">
        <v>384</v>
      </c>
      <c r="O2574" s="1" t="s">
        <v>385</v>
      </c>
      <c r="P2574" s="1">
        <v>0</v>
      </c>
      <c r="Q2574" s="8">
        <v>335574</v>
      </c>
      <c r="R2574" s="8">
        <v>20883</v>
      </c>
      <c r="S2574" s="8">
        <v>57000</v>
      </c>
      <c r="T2574" s="8" t="s">
        <v>386</v>
      </c>
      <c r="U2574" s="9">
        <f>IF(R2574&gt;0,Q2574/R2574,"")</f>
        <v>16.069242924867115</v>
      </c>
      <c r="V2574" s="10">
        <f>SUMIFS(fct_world_monthly!$J$2:$J$361,fct_world_monthly!$C$2:$C$361,C2574,fct_world_monthly!$F$2:$F$361,F2574)</f>
        <v>19682982</v>
      </c>
      <c r="W2574" s="11">
        <f>IF(V2574&gt;0,Q2574/V2574,"")</f>
        <v>1.7048941059845505E-2</v>
      </c>
      <c r="X2574" s="1" t="s">
        <v>232</v>
      </c>
      <c r="Y2574" s="1" t="s">
        <v>166</v>
      </c>
      <c r="Z2574" s="19">
        <f>IF(U2574="","",SUMIFS(Unit_Value_Review_QC!$K$10:$K$53,Unit_Value_Review_QC!$I$10:$I$53,"PARTNER|"&amp;F2574&amp;"|"&amp;I2574))</f>
        <v>13.24068828999865</v>
      </c>
      <c r="AA2574" s="20">
        <f>IFERROR(U2574/Z2574,"")</f>
        <v>1.213625951530406</v>
      </c>
      <c r="AB2574" s="4" t="str">
        <f>IF(OR(N2574&lt;&gt;"REPORTED",U2574=""),"NOT_APPLICABLE",IF(OR(AA2574&lt;Unit_Value_Review_QC!$I$6,AA2574&gt;Unit_Value_Review_QC!$I$5),"REVIEW","WITHIN_BAND"))</f>
        <v>WITHIN_BAND</v>
      </c>
    </row>
    <row r="2575" spans="1:28">
      <c r="A2575" s="1" t="s">
        <v>2961</v>
      </c>
      <c r="B2575" s="6">
        <v>45413</v>
      </c>
      <c r="C2575" s="1">
        <v>202405</v>
      </c>
      <c r="D2575" s="1">
        <v>2024</v>
      </c>
      <c r="E2575" s="1">
        <v>5</v>
      </c>
      <c r="F2575" s="4" t="s">
        <v>265</v>
      </c>
      <c r="G2575" s="4" t="s">
        <v>266</v>
      </c>
      <c r="H2575" s="1">
        <v>664</v>
      </c>
      <c r="I2575" s="4" t="s">
        <v>307</v>
      </c>
      <c r="J2575" s="1" t="s">
        <v>308</v>
      </c>
      <c r="K2575" s="1" t="s">
        <v>383</v>
      </c>
      <c r="L2575" s="1">
        <v>3</v>
      </c>
      <c r="M2575" s="1">
        <v>1</v>
      </c>
      <c r="N2575" s="1" t="s">
        <v>384</v>
      </c>
      <c r="O2575" s="1" t="s">
        <v>385</v>
      </c>
      <c r="P2575" s="1">
        <v>0</v>
      </c>
      <c r="Q2575" s="8">
        <v>208607</v>
      </c>
      <c r="R2575" s="8">
        <v>15705</v>
      </c>
      <c r="S2575" s="8">
        <v>50975</v>
      </c>
      <c r="T2575" s="8" t="s">
        <v>386</v>
      </c>
      <c r="U2575" s="9">
        <f>IF(R2575&gt;0,Q2575/R2575,"")</f>
        <v>13.282839859917225</v>
      </c>
      <c r="V2575" s="10">
        <f>SUMIFS(fct_world_monthly!$J$2:$J$361,fct_world_monthly!$C$2:$C$361,C2575,fct_world_monthly!$F$2:$F$361,F2575)</f>
        <v>19682982</v>
      </c>
      <c r="W2575" s="11">
        <f>IF(V2575&gt;0,Q2575/V2575,"")</f>
        <v>1.059834327948885E-2</v>
      </c>
      <c r="X2575" s="1" t="s">
        <v>232</v>
      </c>
      <c r="Y2575" s="1" t="s">
        <v>166</v>
      </c>
      <c r="Z2575" s="19">
        <f>IF(U2575="","",SUMIFS(Unit_Value_Review_QC!$K$10:$K$53,Unit_Value_Review_QC!$I$10:$I$53,"PARTNER|"&amp;F2575&amp;"|"&amp;I2575))</f>
        <v>13.033767004833301</v>
      </c>
      <c r="AA2575" s="20">
        <f>IFERROR(U2575/Z2575,"")</f>
        <v>1.0191098133787078</v>
      </c>
      <c r="AB2575" s="4" t="str">
        <f>IF(OR(N2575&lt;&gt;"REPORTED",U2575=""),"NOT_APPLICABLE",IF(OR(AA2575&lt;Unit_Value_Review_QC!$I$6,AA2575&gt;Unit_Value_Review_QC!$I$5),"REVIEW","WITHIN_BAND"))</f>
        <v>WITHIN_BAND</v>
      </c>
    </row>
    <row r="2576" spans="1:28">
      <c r="A2576" s="1" t="s">
        <v>2962</v>
      </c>
      <c r="B2576" s="6">
        <v>45413</v>
      </c>
      <c r="C2576" s="1">
        <v>202405</v>
      </c>
      <c r="D2576" s="1">
        <v>2024</v>
      </c>
      <c r="E2576" s="1">
        <v>5</v>
      </c>
      <c r="F2576" s="4" t="s">
        <v>265</v>
      </c>
      <c r="G2576" s="4" t="s">
        <v>266</v>
      </c>
      <c r="H2576" s="1">
        <v>666</v>
      </c>
      <c r="I2576" s="4" t="s">
        <v>310</v>
      </c>
      <c r="J2576" s="1" t="s">
        <v>311</v>
      </c>
      <c r="K2576" s="1" t="s">
        <v>383</v>
      </c>
      <c r="L2576" s="1">
        <v>3</v>
      </c>
      <c r="M2576" s="1">
        <v>1</v>
      </c>
      <c r="N2576" s="1" t="s">
        <v>384</v>
      </c>
      <c r="O2576" s="1" t="s">
        <v>385</v>
      </c>
      <c r="P2576" s="1">
        <v>0</v>
      </c>
      <c r="Q2576" s="8">
        <v>3483608</v>
      </c>
      <c r="R2576" s="8">
        <v>302044</v>
      </c>
      <c r="S2576" s="8">
        <v>1025314</v>
      </c>
      <c r="T2576" s="8" t="s">
        <v>386</v>
      </c>
      <c r="U2576" s="9">
        <f>IF(R2576&gt;0,Q2576/R2576,"")</f>
        <v>11.533445458277601</v>
      </c>
      <c r="V2576" s="10">
        <f>SUMIFS(fct_world_monthly!$J$2:$J$361,fct_world_monthly!$C$2:$C$361,C2576,fct_world_monthly!$F$2:$F$361,F2576)</f>
        <v>19682982</v>
      </c>
      <c r="W2576" s="11">
        <f>IF(V2576&gt;0,Q2576/V2576,"")</f>
        <v>0.17698578396301942</v>
      </c>
      <c r="X2576" s="1" t="s">
        <v>232</v>
      </c>
      <c r="Y2576" s="1" t="s">
        <v>166</v>
      </c>
      <c r="Z2576" s="19">
        <f>IF(U2576="","",SUMIFS(Unit_Value_Review_QC!$K$10:$K$53,Unit_Value_Review_QC!$I$10:$I$53,"PARTNER|"&amp;F2576&amp;"|"&amp;I2576))</f>
        <v>12.503788450831344</v>
      </c>
      <c r="AA2576" s="20">
        <f>IFERROR(U2576/Z2576,"")</f>
        <v>0.92239608048637234</v>
      </c>
      <c r="AB2576" s="4" t="str">
        <f>IF(OR(N2576&lt;&gt;"REPORTED",U2576=""),"NOT_APPLICABLE",IF(OR(AA2576&lt;Unit_Value_Review_QC!$I$6,AA2576&gt;Unit_Value_Review_QC!$I$5),"REVIEW","WITHIN_BAND"))</f>
        <v>WITHIN_BAND</v>
      </c>
    </row>
    <row r="2577" spans="1:28">
      <c r="A2577" s="1" t="s">
        <v>2963</v>
      </c>
      <c r="B2577" s="6">
        <v>45413</v>
      </c>
      <c r="C2577" s="1">
        <v>202405</v>
      </c>
      <c r="D2577" s="1">
        <v>2024</v>
      </c>
      <c r="E2577" s="1">
        <v>5</v>
      </c>
      <c r="F2577" s="4" t="s">
        <v>265</v>
      </c>
      <c r="G2577" s="4" t="s">
        <v>266</v>
      </c>
      <c r="H2577" s="1">
        <v>669</v>
      </c>
      <c r="I2577" s="4" t="s">
        <v>313</v>
      </c>
      <c r="J2577" s="1" t="s">
        <v>314</v>
      </c>
      <c r="K2577" s="1" t="s">
        <v>383</v>
      </c>
      <c r="L2577" s="1">
        <v>3</v>
      </c>
      <c r="M2577" s="1">
        <v>1</v>
      </c>
      <c r="N2577" s="1" t="s">
        <v>384</v>
      </c>
      <c r="O2577" s="1" t="s">
        <v>385</v>
      </c>
      <c r="P2577" s="1">
        <v>0</v>
      </c>
      <c r="Q2577" s="8">
        <v>368018</v>
      </c>
      <c r="R2577" s="8">
        <v>16155</v>
      </c>
      <c r="S2577" s="8">
        <v>56380</v>
      </c>
      <c r="T2577" s="8" t="s">
        <v>386</v>
      </c>
      <c r="U2577" s="9">
        <f>IF(R2577&gt;0,Q2577/R2577,"")</f>
        <v>22.780439492417209</v>
      </c>
      <c r="V2577" s="10">
        <f>SUMIFS(fct_world_monthly!$J$2:$J$361,fct_world_monthly!$C$2:$C$361,C2577,fct_world_monthly!$F$2:$F$361,F2577)</f>
        <v>19682982</v>
      </c>
      <c r="W2577" s="11">
        <f>IF(V2577&gt;0,Q2577/V2577,"")</f>
        <v>1.869726853380245E-2</v>
      </c>
      <c r="X2577" s="1" t="s">
        <v>232</v>
      </c>
      <c r="Y2577" s="1" t="s">
        <v>166</v>
      </c>
      <c r="Z2577" s="19">
        <f>IF(U2577="","",SUMIFS(Unit_Value_Review_QC!$K$10:$K$53,Unit_Value_Review_QC!$I$10:$I$53,"PARTNER|"&amp;F2577&amp;"|"&amp;I2577))</f>
        <v>16.58404384448577</v>
      </c>
      <c r="AA2577" s="20">
        <f>IFERROR(U2577/Z2577,"")</f>
        <v>1.3736359904759752</v>
      </c>
      <c r="AB2577" s="4" t="str">
        <f>IF(OR(N2577&lt;&gt;"REPORTED",U2577=""),"NOT_APPLICABLE",IF(OR(AA2577&lt;Unit_Value_Review_QC!$I$6,AA2577&gt;Unit_Value_Review_QC!$I$5),"REVIEW","WITHIN_BAND"))</f>
        <v>WITHIN_BAND</v>
      </c>
    </row>
    <row r="2578" spans="1:28">
      <c r="A2578" s="1" t="s">
        <v>2964</v>
      </c>
      <c r="B2578" s="6">
        <v>45413</v>
      </c>
      <c r="C2578" s="1">
        <v>202405</v>
      </c>
      <c r="D2578" s="1">
        <v>2024</v>
      </c>
      <c r="E2578" s="1">
        <v>5</v>
      </c>
      <c r="F2578" s="4" t="s">
        <v>265</v>
      </c>
      <c r="G2578" s="4" t="s">
        <v>266</v>
      </c>
      <c r="H2578" s="1">
        <v>676</v>
      </c>
      <c r="I2578" s="4" t="s">
        <v>316</v>
      </c>
      <c r="J2578" s="1" t="s">
        <v>317</v>
      </c>
      <c r="K2578" s="1" t="s">
        <v>383</v>
      </c>
      <c r="L2578" s="1">
        <v>3</v>
      </c>
      <c r="M2578" s="1">
        <v>1</v>
      </c>
      <c r="N2578" s="1" t="s">
        <v>384</v>
      </c>
      <c r="O2578" s="1" t="s">
        <v>385</v>
      </c>
      <c r="P2578" s="1">
        <v>0</v>
      </c>
      <c r="Q2578" s="8">
        <v>77267</v>
      </c>
      <c r="R2578" s="8">
        <v>3891</v>
      </c>
      <c r="S2578" s="8">
        <v>15129</v>
      </c>
      <c r="T2578" s="8" t="s">
        <v>386</v>
      </c>
      <c r="U2578" s="9">
        <f>IF(R2578&gt;0,Q2578/R2578,"")</f>
        <v>19.857877152402981</v>
      </c>
      <c r="V2578" s="10">
        <f>SUMIFS(fct_world_monthly!$J$2:$J$361,fct_world_monthly!$C$2:$C$361,C2578,fct_world_monthly!$F$2:$F$361,F2578)</f>
        <v>19682982</v>
      </c>
      <c r="W2578" s="11">
        <f>IF(V2578&gt;0,Q2578/V2578,"")</f>
        <v>3.9255738789986195E-3</v>
      </c>
      <c r="X2578" s="1" t="s">
        <v>232</v>
      </c>
      <c r="Y2578" s="1" t="s">
        <v>166</v>
      </c>
      <c r="Z2578" s="19">
        <f>IF(U2578="","",SUMIFS(Unit_Value_Review_QC!$K$10:$K$53,Unit_Value_Review_QC!$I$10:$I$53,"PARTNER|"&amp;F2578&amp;"|"&amp;I2578))</f>
        <v>12.705450477595873</v>
      </c>
      <c r="AA2578" s="20">
        <f>IFERROR(U2578/Z2578,"")</f>
        <v>1.5629416042681308</v>
      </c>
      <c r="AB2578" s="4" t="str">
        <f>IF(OR(N2578&lt;&gt;"REPORTED",U2578=""),"NOT_APPLICABLE",IF(OR(AA2578&lt;Unit_Value_Review_QC!$I$6,AA2578&gt;Unit_Value_Review_QC!$I$5),"REVIEW","WITHIN_BAND"))</f>
        <v>WITHIN_BAND</v>
      </c>
    </row>
    <row r="2579" spans="1:28">
      <c r="A2579" s="1" t="s">
        <v>2965</v>
      </c>
      <c r="B2579" s="6">
        <v>45413</v>
      </c>
      <c r="C2579" s="1">
        <v>202405</v>
      </c>
      <c r="D2579" s="1">
        <v>2024</v>
      </c>
      <c r="E2579" s="1">
        <v>5</v>
      </c>
      <c r="F2579" s="4" t="s">
        <v>265</v>
      </c>
      <c r="G2579" s="4" t="s">
        <v>266</v>
      </c>
      <c r="H2579" s="1">
        <v>690</v>
      </c>
      <c r="I2579" s="4" t="s">
        <v>319</v>
      </c>
      <c r="J2579" s="1" t="s">
        <v>320</v>
      </c>
      <c r="K2579" s="1" t="s">
        <v>383</v>
      </c>
      <c r="L2579" s="1">
        <v>3</v>
      </c>
      <c r="M2579" s="1">
        <v>1</v>
      </c>
      <c r="N2579" s="1" t="s">
        <v>384</v>
      </c>
      <c r="O2579" s="1" t="s">
        <v>385</v>
      </c>
      <c r="P2579" s="1">
        <v>0</v>
      </c>
      <c r="Q2579" s="8">
        <v>554813</v>
      </c>
      <c r="R2579" s="8">
        <v>17356</v>
      </c>
      <c r="S2579" s="8">
        <v>55006</v>
      </c>
      <c r="T2579" s="8" t="s">
        <v>386</v>
      </c>
      <c r="U2579" s="9">
        <f>IF(R2579&gt;0,Q2579/R2579,"")</f>
        <v>31.966639778750864</v>
      </c>
      <c r="V2579" s="10">
        <f>SUMIFS(fct_world_monthly!$J$2:$J$361,fct_world_monthly!$C$2:$C$361,C2579,fct_world_monthly!$F$2:$F$361,F2579)</f>
        <v>19682982</v>
      </c>
      <c r="W2579" s="11">
        <f>IF(V2579&gt;0,Q2579/V2579,"")</f>
        <v>2.8187446394047407E-2</v>
      </c>
      <c r="X2579" s="1" t="s">
        <v>232</v>
      </c>
      <c r="Y2579" s="1" t="s">
        <v>166</v>
      </c>
      <c r="Z2579" s="19">
        <f>IF(U2579="","",SUMIFS(Unit_Value_Review_QC!$K$10:$K$53,Unit_Value_Review_QC!$I$10:$I$53,"PARTNER|"&amp;F2579&amp;"|"&amp;I2579))</f>
        <v>23.234221767733438</v>
      </c>
      <c r="AA2579" s="20">
        <f>IFERROR(U2579/Z2579,"")</f>
        <v>1.375842931100218</v>
      </c>
      <c r="AB2579" s="4" t="str">
        <f>IF(OR(N2579&lt;&gt;"REPORTED",U2579=""),"NOT_APPLICABLE",IF(OR(AA2579&lt;Unit_Value_Review_QC!$I$6,AA2579&gt;Unit_Value_Review_QC!$I$5),"REVIEW","WITHIN_BAND"))</f>
        <v>WITHIN_BAND</v>
      </c>
    </row>
    <row r="2580" spans="1:28">
      <c r="A2580" s="1" t="s">
        <v>2966</v>
      </c>
      <c r="B2580" s="6">
        <v>45413</v>
      </c>
      <c r="C2580" s="1">
        <v>202405</v>
      </c>
      <c r="D2580" s="1">
        <v>2024</v>
      </c>
      <c r="E2580" s="1">
        <v>5</v>
      </c>
      <c r="F2580" s="4" t="s">
        <v>265</v>
      </c>
      <c r="G2580" s="4" t="s">
        <v>266</v>
      </c>
      <c r="H2580" s="1">
        <v>696</v>
      </c>
      <c r="I2580" s="4" t="s">
        <v>322</v>
      </c>
      <c r="J2580" s="1" t="s">
        <v>323</v>
      </c>
      <c r="K2580" s="1" t="s">
        <v>383</v>
      </c>
      <c r="L2580" s="1">
        <v>3</v>
      </c>
      <c r="M2580" s="1">
        <v>1</v>
      </c>
      <c r="N2580" s="1" t="s">
        <v>384</v>
      </c>
      <c r="O2580" s="1" t="s">
        <v>385</v>
      </c>
      <c r="P2580" s="1">
        <v>0</v>
      </c>
      <c r="Q2580" s="8">
        <v>3384437</v>
      </c>
      <c r="R2580" s="8">
        <v>279852</v>
      </c>
      <c r="S2580" s="8">
        <v>768635</v>
      </c>
      <c r="T2580" s="8" t="s">
        <v>386</v>
      </c>
      <c r="U2580" s="9">
        <f>IF(R2580&gt;0,Q2580/R2580,"")</f>
        <v>12.093667367036863</v>
      </c>
      <c r="V2580" s="10">
        <f>SUMIFS(fct_world_monthly!$J$2:$J$361,fct_world_monthly!$C$2:$C$361,C2580,fct_world_monthly!$F$2:$F$361,F2580)</f>
        <v>19682982</v>
      </c>
      <c r="W2580" s="11">
        <f>IF(V2580&gt;0,Q2580/V2580,"")</f>
        <v>0.17194737057626736</v>
      </c>
      <c r="X2580" s="1" t="s">
        <v>232</v>
      </c>
      <c r="Y2580" s="1" t="s">
        <v>166</v>
      </c>
      <c r="Z2580" s="19">
        <f>IF(U2580="","",SUMIFS(Unit_Value_Review_QC!$K$10:$K$53,Unit_Value_Review_QC!$I$10:$I$53,"PARTNER|"&amp;F2580&amp;"|"&amp;I2580))</f>
        <v>12.339390026247985</v>
      </c>
      <c r="AA2580" s="20">
        <f>IFERROR(U2580/Z2580,"")</f>
        <v>0.98008632041872179</v>
      </c>
      <c r="AB2580" s="4" t="str">
        <f>IF(OR(N2580&lt;&gt;"REPORTED",U2580=""),"NOT_APPLICABLE",IF(OR(AA2580&lt;Unit_Value_Review_QC!$I$6,AA2580&gt;Unit_Value_Review_QC!$I$5),"REVIEW","WITHIN_BAND"))</f>
        <v>WITHIN_BAND</v>
      </c>
    </row>
    <row r="2581" spans="1:28">
      <c r="A2581" s="1" t="s">
        <v>2967</v>
      </c>
      <c r="B2581" s="6">
        <v>45413</v>
      </c>
      <c r="C2581" s="1">
        <v>202405</v>
      </c>
      <c r="D2581" s="1">
        <v>2024</v>
      </c>
      <c r="E2581" s="1">
        <v>5</v>
      </c>
      <c r="F2581" s="4" t="s">
        <v>265</v>
      </c>
      <c r="G2581" s="4" t="s">
        <v>266</v>
      </c>
      <c r="H2581" s="1">
        <v>720</v>
      </c>
      <c r="I2581" s="4" t="s">
        <v>325</v>
      </c>
      <c r="J2581" s="1" t="s">
        <v>326</v>
      </c>
      <c r="K2581" s="1" t="s">
        <v>383</v>
      </c>
      <c r="L2581" s="1">
        <v>3</v>
      </c>
      <c r="M2581" s="1">
        <v>1</v>
      </c>
      <c r="N2581" s="1" t="s">
        <v>384</v>
      </c>
      <c r="O2581" s="1" t="s">
        <v>385</v>
      </c>
      <c r="P2581" s="1">
        <v>0</v>
      </c>
      <c r="Q2581" s="8">
        <v>3553125</v>
      </c>
      <c r="R2581" s="8">
        <v>199038</v>
      </c>
      <c r="S2581" s="8">
        <v>849873</v>
      </c>
      <c r="T2581" s="8" t="s">
        <v>386</v>
      </c>
      <c r="U2581" s="9">
        <f>IF(R2581&gt;0,Q2581/R2581,"")</f>
        <v>17.851490670123294</v>
      </c>
      <c r="V2581" s="10">
        <f>SUMIFS(fct_world_monthly!$J$2:$J$361,fct_world_monthly!$C$2:$C$361,C2581,fct_world_monthly!$F$2:$F$361,F2581)</f>
        <v>19682982</v>
      </c>
      <c r="W2581" s="11">
        <f>IF(V2581&gt;0,Q2581/V2581,"")</f>
        <v>0.18051761669039781</v>
      </c>
      <c r="X2581" s="1" t="s">
        <v>232</v>
      </c>
      <c r="Y2581" s="1" t="s">
        <v>166</v>
      </c>
      <c r="Z2581" s="19">
        <f>IF(U2581="","",SUMIFS(Unit_Value_Review_QC!$K$10:$K$53,Unit_Value_Review_QC!$I$10:$I$53,"PARTNER|"&amp;F2581&amp;"|"&amp;I2581))</f>
        <v>15.158852636173485</v>
      </c>
      <c r="AA2581" s="20">
        <f>IFERROR(U2581/Z2581,"")</f>
        <v>1.1776280895774647</v>
      </c>
      <c r="AB2581" s="4" t="str">
        <f>IF(OR(N2581&lt;&gt;"REPORTED",U2581=""),"NOT_APPLICABLE",IF(OR(AA2581&lt;Unit_Value_Review_QC!$I$6,AA2581&gt;Unit_Value_Review_QC!$I$5),"REVIEW","WITHIN_BAND"))</f>
        <v>WITHIN_BAND</v>
      </c>
    </row>
    <row r="2582" spans="1:28">
      <c r="A2582" s="1" t="s">
        <v>2968</v>
      </c>
      <c r="B2582" s="6">
        <v>45413</v>
      </c>
      <c r="C2582" s="1">
        <v>202405</v>
      </c>
      <c r="D2582" s="1">
        <v>2024</v>
      </c>
      <c r="E2582" s="1">
        <v>5</v>
      </c>
      <c r="F2582" s="4" t="s">
        <v>271</v>
      </c>
      <c r="G2582" s="4" t="s">
        <v>273</v>
      </c>
      <c r="H2582" s="1">
        <v>52</v>
      </c>
      <c r="I2582" s="4" t="s">
        <v>296</v>
      </c>
      <c r="J2582" s="1" t="s">
        <v>297</v>
      </c>
      <c r="K2582" s="1" t="s">
        <v>383</v>
      </c>
      <c r="L2582" s="1">
        <v>3</v>
      </c>
      <c r="M2582" s="1">
        <v>1</v>
      </c>
      <c r="N2582" s="1" t="s">
        <v>384</v>
      </c>
      <c r="O2582" s="1" t="s">
        <v>385</v>
      </c>
      <c r="P2582" s="1">
        <v>0</v>
      </c>
      <c r="Q2582" s="8">
        <v>1481050</v>
      </c>
      <c r="R2582" s="8">
        <v>45296</v>
      </c>
      <c r="S2582" s="8">
        <v>131174</v>
      </c>
      <c r="T2582" s="8" t="s">
        <v>386</v>
      </c>
      <c r="U2582" s="9">
        <f>IF(R2582&gt;0,Q2582/R2582,"")</f>
        <v>32.697147651006709</v>
      </c>
      <c r="V2582" s="10">
        <f>SUMIFS(fct_world_monthly!$J$2:$J$361,fct_world_monthly!$C$2:$C$361,C2582,fct_world_monthly!$F$2:$F$361,F2582)</f>
        <v>30525105</v>
      </c>
      <c r="W2582" s="11">
        <f>IF(V2582&gt;0,Q2582/V2582,"")</f>
        <v>4.8519079623149539E-2</v>
      </c>
      <c r="X2582" s="1" t="s">
        <v>232</v>
      </c>
      <c r="Y2582" s="1" t="s">
        <v>166</v>
      </c>
      <c r="Z2582" s="19">
        <f>IF(U2582="","",SUMIFS(Unit_Value_Review_QC!$K$10:$K$53,Unit_Value_Review_QC!$I$10:$I$53,"PARTNER|"&amp;F2582&amp;"|"&amp;I2582))</f>
        <v>31.867133143721738</v>
      </c>
      <c r="AA2582" s="20">
        <f>IFERROR(U2582/Z2582,"")</f>
        <v>1.02604609908088</v>
      </c>
      <c r="AB2582" s="4" t="str">
        <f>IF(OR(N2582&lt;&gt;"REPORTED",U2582=""),"NOT_APPLICABLE",IF(OR(AA2582&lt;Unit_Value_Review_QC!$I$6,AA2582&gt;Unit_Value_Review_QC!$I$5),"REVIEW","WITHIN_BAND"))</f>
        <v>WITHIN_BAND</v>
      </c>
    </row>
    <row r="2583" spans="1:28">
      <c r="A2583" s="1" t="s">
        <v>2969</v>
      </c>
      <c r="B2583" s="6">
        <v>45413</v>
      </c>
      <c r="C2583" s="1">
        <v>202405</v>
      </c>
      <c r="D2583" s="1">
        <v>2024</v>
      </c>
      <c r="E2583" s="1">
        <v>5</v>
      </c>
      <c r="F2583" s="4" t="s">
        <v>271</v>
      </c>
      <c r="G2583" s="4" t="s">
        <v>273</v>
      </c>
      <c r="H2583" s="1">
        <v>204</v>
      </c>
      <c r="I2583" s="4" t="s">
        <v>301</v>
      </c>
      <c r="J2583" s="1" t="s">
        <v>302</v>
      </c>
      <c r="K2583" s="1" t="s">
        <v>383</v>
      </c>
      <c r="L2583" s="1">
        <v>3</v>
      </c>
      <c r="M2583" s="1">
        <v>1</v>
      </c>
      <c r="N2583" s="1" t="s">
        <v>384</v>
      </c>
      <c r="O2583" s="1" t="s">
        <v>385</v>
      </c>
      <c r="P2583" s="1">
        <v>0</v>
      </c>
      <c r="Q2583" s="8">
        <v>1269449</v>
      </c>
      <c r="R2583" s="8">
        <v>52283</v>
      </c>
      <c r="S2583" s="8">
        <v>181476</v>
      </c>
      <c r="T2583" s="8" t="s">
        <v>386</v>
      </c>
      <c r="U2583" s="9">
        <f>IF(R2583&gt;0,Q2583/R2583,"")</f>
        <v>24.280339689765317</v>
      </c>
      <c r="V2583" s="10">
        <f>SUMIFS(fct_world_monthly!$J$2:$J$361,fct_world_monthly!$C$2:$C$361,C2583,fct_world_monthly!$F$2:$F$361,F2583)</f>
        <v>30525105</v>
      </c>
      <c r="W2583" s="11">
        <f>IF(V2583&gt;0,Q2583/V2583,"")</f>
        <v>4.1587047775920837E-2</v>
      </c>
      <c r="X2583" s="1" t="s">
        <v>232</v>
      </c>
      <c r="Y2583" s="1" t="s">
        <v>166</v>
      </c>
      <c r="Z2583" s="19">
        <f>IF(U2583="","",SUMIFS(Unit_Value_Review_QC!$K$10:$K$53,Unit_Value_Review_QC!$I$10:$I$53,"PARTNER|"&amp;F2583&amp;"|"&amp;I2583))</f>
        <v>19.682231685892088</v>
      </c>
      <c r="AA2583" s="20">
        <f>IFERROR(U2583/Z2583,"")</f>
        <v>1.2336172075023932</v>
      </c>
      <c r="AB2583" s="4" t="str">
        <f>IF(OR(N2583&lt;&gt;"REPORTED",U2583=""),"NOT_APPLICABLE",IF(OR(AA2583&lt;Unit_Value_Review_QC!$I$6,AA2583&gt;Unit_Value_Review_QC!$I$5),"REVIEW","WITHIN_BAND"))</f>
        <v>WITHIN_BAND</v>
      </c>
    </row>
    <row r="2584" spans="1:28">
      <c r="A2584" s="1" t="s">
        <v>2970</v>
      </c>
      <c r="B2584" s="6">
        <v>45413</v>
      </c>
      <c r="C2584" s="1">
        <v>202405</v>
      </c>
      <c r="D2584" s="1">
        <v>2024</v>
      </c>
      <c r="E2584" s="1">
        <v>5</v>
      </c>
      <c r="F2584" s="4" t="s">
        <v>271</v>
      </c>
      <c r="G2584" s="4" t="s">
        <v>273</v>
      </c>
      <c r="H2584" s="1">
        <v>662</v>
      </c>
      <c r="I2584" s="4" t="s">
        <v>304</v>
      </c>
      <c r="J2584" s="1" t="s">
        <v>305</v>
      </c>
      <c r="K2584" s="1" t="s">
        <v>383</v>
      </c>
      <c r="L2584" s="1">
        <v>3</v>
      </c>
      <c r="M2584" s="1">
        <v>1</v>
      </c>
      <c r="N2584" s="1" t="s">
        <v>384</v>
      </c>
      <c r="O2584" s="1" t="s">
        <v>385</v>
      </c>
      <c r="P2584" s="1">
        <v>0</v>
      </c>
      <c r="Q2584" s="8">
        <v>130033</v>
      </c>
      <c r="R2584" s="8">
        <v>8693</v>
      </c>
      <c r="S2584" s="8">
        <v>15709</v>
      </c>
      <c r="T2584" s="8" t="s">
        <v>386</v>
      </c>
      <c r="U2584" s="9">
        <f>IF(R2584&gt;0,Q2584/R2584,"")</f>
        <v>14.958357298976187</v>
      </c>
      <c r="V2584" s="10">
        <f>SUMIFS(fct_world_monthly!$J$2:$J$361,fct_world_monthly!$C$2:$C$361,C2584,fct_world_monthly!$F$2:$F$361,F2584)</f>
        <v>30525105</v>
      </c>
      <c r="W2584" s="11">
        <f>IF(V2584&gt;0,Q2584/V2584,"")</f>
        <v>4.2598706867674986E-3</v>
      </c>
      <c r="X2584" s="1" t="s">
        <v>232</v>
      </c>
      <c r="Y2584" s="1" t="s">
        <v>166</v>
      </c>
      <c r="Z2584" s="19">
        <f>IF(U2584="","",SUMIFS(Unit_Value_Review_QC!$K$10:$K$53,Unit_Value_Review_QC!$I$10:$I$53,"PARTNER|"&amp;F2584&amp;"|"&amp;I2584))</f>
        <v>19.366411423422985</v>
      </c>
      <c r="AA2584" s="20">
        <f>IFERROR(U2584/Z2584,"")</f>
        <v>0.77238663229495308</v>
      </c>
      <c r="AB2584" s="4" t="str">
        <f>IF(OR(N2584&lt;&gt;"REPORTED",U2584=""),"NOT_APPLICABLE",IF(OR(AA2584&lt;Unit_Value_Review_QC!$I$6,AA2584&gt;Unit_Value_Review_QC!$I$5),"REVIEW","WITHIN_BAND"))</f>
        <v>WITHIN_BAND</v>
      </c>
    </row>
    <row r="2585" spans="1:28">
      <c r="A2585" s="1" t="s">
        <v>2971</v>
      </c>
      <c r="B2585" s="6">
        <v>45413</v>
      </c>
      <c r="C2585" s="1">
        <v>202405</v>
      </c>
      <c r="D2585" s="1">
        <v>2024</v>
      </c>
      <c r="E2585" s="1">
        <v>5</v>
      </c>
      <c r="F2585" s="4" t="s">
        <v>271</v>
      </c>
      <c r="G2585" s="4" t="s">
        <v>273</v>
      </c>
      <c r="H2585" s="1">
        <v>664</v>
      </c>
      <c r="I2585" s="4" t="s">
        <v>307</v>
      </c>
      <c r="J2585" s="1" t="s">
        <v>308</v>
      </c>
      <c r="K2585" s="1" t="s">
        <v>383</v>
      </c>
      <c r="L2585" s="1">
        <v>3</v>
      </c>
      <c r="M2585" s="1">
        <v>1</v>
      </c>
      <c r="N2585" s="1" t="s">
        <v>384</v>
      </c>
      <c r="O2585" s="1" t="s">
        <v>385</v>
      </c>
      <c r="P2585" s="1">
        <v>0</v>
      </c>
      <c r="Q2585" s="8">
        <v>3463122</v>
      </c>
      <c r="R2585" s="8">
        <v>140058</v>
      </c>
      <c r="S2585" s="8">
        <v>430050</v>
      </c>
      <c r="T2585" s="8" t="s">
        <v>386</v>
      </c>
      <c r="U2585" s="9">
        <f>IF(R2585&gt;0,Q2585/R2585,"")</f>
        <v>24.72634194405175</v>
      </c>
      <c r="V2585" s="10">
        <f>SUMIFS(fct_world_monthly!$J$2:$J$361,fct_world_monthly!$C$2:$C$361,C2585,fct_world_monthly!$F$2:$F$361,F2585)</f>
        <v>30525105</v>
      </c>
      <c r="W2585" s="11">
        <f>IF(V2585&gt;0,Q2585/V2585,"")</f>
        <v>0.11345159992078652</v>
      </c>
      <c r="X2585" s="1" t="s">
        <v>232</v>
      </c>
      <c r="Y2585" s="1" t="s">
        <v>166</v>
      </c>
      <c r="Z2585" s="19">
        <f>IF(U2585="","",SUMIFS(Unit_Value_Review_QC!$K$10:$K$53,Unit_Value_Review_QC!$I$10:$I$53,"PARTNER|"&amp;F2585&amp;"|"&amp;I2585))</f>
        <v>29.827360886039607</v>
      </c>
      <c r="AA2585" s="20">
        <f>IFERROR(U2585/Z2585,"")</f>
        <v>0.8289818880900276</v>
      </c>
      <c r="AB2585" s="4" t="str">
        <f>IF(OR(N2585&lt;&gt;"REPORTED",U2585=""),"NOT_APPLICABLE",IF(OR(AA2585&lt;Unit_Value_Review_QC!$I$6,AA2585&gt;Unit_Value_Review_QC!$I$5),"REVIEW","WITHIN_BAND"))</f>
        <v>WITHIN_BAND</v>
      </c>
    </row>
    <row r="2586" spans="1:28">
      <c r="A2586" s="1" t="s">
        <v>2972</v>
      </c>
      <c r="B2586" s="6">
        <v>45413</v>
      </c>
      <c r="C2586" s="1">
        <v>202405</v>
      </c>
      <c r="D2586" s="1">
        <v>2024</v>
      </c>
      <c r="E2586" s="1">
        <v>5</v>
      </c>
      <c r="F2586" s="4" t="s">
        <v>271</v>
      </c>
      <c r="G2586" s="4" t="s">
        <v>273</v>
      </c>
      <c r="H2586" s="1">
        <v>666</v>
      </c>
      <c r="I2586" s="4" t="s">
        <v>310</v>
      </c>
      <c r="J2586" s="1" t="s">
        <v>311</v>
      </c>
      <c r="K2586" s="1" t="s">
        <v>383</v>
      </c>
      <c r="L2586" s="1">
        <v>3</v>
      </c>
      <c r="M2586" s="1">
        <v>1</v>
      </c>
      <c r="N2586" s="1" t="s">
        <v>384</v>
      </c>
      <c r="O2586" s="1" t="s">
        <v>385</v>
      </c>
      <c r="P2586" s="1">
        <v>0</v>
      </c>
      <c r="Q2586" s="8">
        <v>854867</v>
      </c>
      <c r="R2586" s="8">
        <v>55125</v>
      </c>
      <c r="S2586" s="8">
        <v>163700</v>
      </c>
      <c r="T2586" s="8" t="s">
        <v>386</v>
      </c>
      <c r="U2586" s="9">
        <f>IF(R2586&gt;0,Q2586/R2586,"")</f>
        <v>15.507791383219955</v>
      </c>
      <c r="V2586" s="10">
        <f>SUMIFS(fct_world_monthly!$J$2:$J$361,fct_world_monthly!$C$2:$C$361,C2586,fct_world_monthly!$F$2:$F$361,F2586)</f>
        <v>30525105</v>
      </c>
      <c r="W2586" s="11">
        <f>IF(V2586&gt;0,Q2586/V2586,"")</f>
        <v>2.8005374592487069E-2</v>
      </c>
      <c r="X2586" s="1" t="s">
        <v>232</v>
      </c>
      <c r="Y2586" s="1" t="s">
        <v>166</v>
      </c>
      <c r="Z2586" s="19">
        <f>IF(U2586="","",SUMIFS(Unit_Value_Review_QC!$K$10:$K$53,Unit_Value_Review_QC!$I$10:$I$53,"PARTNER|"&amp;F2586&amp;"|"&amp;I2586))</f>
        <v>14.86106925541052</v>
      </c>
      <c r="AA2586" s="20">
        <f>IFERROR(U2586/Z2586,"")</f>
        <v>1.0435178732226136</v>
      </c>
      <c r="AB2586" s="4" t="str">
        <f>IF(OR(N2586&lt;&gt;"REPORTED",U2586=""),"NOT_APPLICABLE",IF(OR(AA2586&lt;Unit_Value_Review_QC!$I$6,AA2586&gt;Unit_Value_Review_QC!$I$5),"REVIEW","WITHIN_BAND"))</f>
        <v>WITHIN_BAND</v>
      </c>
    </row>
    <row r="2587" spans="1:28">
      <c r="A2587" s="1" t="s">
        <v>2973</v>
      </c>
      <c r="B2587" s="6">
        <v>45413</v>
      </c>
      <c r="C2587" s="1">
        <v>202405</v>
      </c>
      <c r="D2587" s="1">
        <v>2024</v>
      </c>
      <c r="E2587" s="1">
        <v>5</v>
      </c>
      <c r="F2587" s="4" t="s">
        <v>271</v>
      </c>
      <c r="G2587" s="4" t="s">
        <v>273</v>
      </c>
      <c r="H2587" s="1">
        <v>669</v>
      </c>
      <c r="I2587" s="4" t="s">
        <v>313</v>
      </c>
      <c r="J2587" s="1" t="s">
        <v>314</v>
      </c>
      <c r="K2587" s="1" t="s">
        <v>383</v>
      </c>
      <c r="L2587" s="1">
        <v>3</v>
      </c>
      <c r="M2587" s="1">
        <v>1</v>
      </c>
      <c r="N2587" s="1" t="s">
        <v>384</v>
      </c>
      <c r="O2587" s="1" t="s">
        <v>385</v>
      </c>
      <c r="P2587" s="1">
        <v>0</v>
      </c>
      <c r="Q2587" s="8">
        <v>1230669</v>
      </c>
      <c r="R2587" s="8">
        <v>60701</v>
      </c>
      <c r="S2587" s="8">
        <v>224807</v>
      </c>
      <c r="T2587" s="8" t="s">
        <v>386</v>
      </c>
      <c r="U2587" s="9">
        <f>IF(R2587&gt;0,Q2587/R2587,"")</f>
        <v>20.274278842193702</v>
      </c>
      <c r="V2587" s="10">
        <f>SUMIFS(fct_world_monthly!$J$2:$J$361,fct_world_monthly!$C$2:$C$361,C2587,fct_world_monthly!$F$2:$F$361,F2587)</f>
        <v>30525105</v>
      </c>
      <c r="W2587" s="11">
        <f>IF(V2587&gt;0,Q2587/V2587,"")</f>
        <v>4.0316618075515218E-2</v>
      </c>
      <c r="X2587" s="1" t="s">
        <v>232</v>
      </c>
      <c r="Y2587" s="1" t="s">
        <v>166</v>
      </c>
      <c r="Z2587" s="19">
        <f>IF(U2587="","",SUMIFS(Unit_Value_Review_QC!$K$10:$K$53,Unit_Value_Review_QC!$I$10:$I$53,"PARTNER|"&amp;F2587&amp;"|"&amp;I2587))</f>
        <v>17.070169468034248</v>
      </c>
      <c r="AA2587" s="20">
        <f>IFERROR(U2587/Z2587,"")</f>
        <v>1.1877022592048367</v>
      </c>
      <c r="AB2587" s="4" t="str">
        <f>IF(OR(N2587&lt;&gt;"REPORTED",U2587=""),"NOT_APPLICABLE",IF(OR(AA2587&lt;Unit_Value_Review_QC!$I$6,AA2587&gt;Unit_Value_Review_QC!$I$5),"REVIEW","WITHIN_BAND"))</f>
        <v>WITHIN_BAND</v>
      </c>
    </row>
    <row r="2588" spans="1:28">
      <c r="A2588" s="1" t="s">
        <v>2974</v>
      </c>
      <c r="B2588" s="6">
        <v>45413</v>
      </c>
      <c r="C2588" s="1">
        <v>202405</v>
      </c>
      <c r="D2588" s="1">
        <v>2024</v>
      </c>
      <c r="E2588" s="1">
        <v>5</v>
      </c>
      <c r="F2588" s="4" t="s">
        <v>271</v>
      </c>
      <c r="G2588" s="4" t="s">
        <v>273</v>
      </c>
      <c r="H2588" s="1">
        <v>676</v>
      </c>
      <c r="I2588" s="4" t="s">
        <v>316</v>
      </c>
      <c r="J2588" s="1" t="s">
        <v>317</v>
      </c>
      <c r="K2588" s="1" t="s">
        <v>383</v>
      </c>
      <c r="L2588" s="1">
        <v>3</v>
      </c>
      <c r="M2588" s="1">
        <v>1</v>
      </c>
      <c r="N2588" s="1" t="s">
        <v>384</v>
      </c>
      <c r="O2588" s="1" t="s">
        <v>385</v>
      </c>
      <c r="P2588" s="1">
        <v>0</v>
      </c>
      <c r="Q2588" s="8">
        <v>238191</v>
      </c>
      <c r="R2588" s="8">
        <v>3417</v>
      </c>
      <c r="S2588" s="8">
        <v>3353</v>
      </c>
      <c r="T2588" s="8" t="s">
        <v>386</v>
      </c>
      <c r="U2588" s="9">
        <f>IF(R2588&gt;0,Q2588/R2588,"")</f>
        <v>69.707638279192267</v>
      </c>
      <c r="V2588" s="10">
        <f>SUMIFS(fct_world_monthly!$J$2:$J$361,fct_world_monthly!$C$2:$C$361,C2588,fct_world_monthly!$F$2:$F$361,F2588)</f>
        <v>30525105</v>
      </c>
      <c r="W2588" s="11">
        <f>IF(V2588&gt;0,Q2588/V2588,"")</f>
        <v>7.803118121952406E-3</v>
      </c>
      <c r="X2588" s="1" t="s">
        <v>232</v>
      </c>
      <c r="Y2588" s="1" t="s">
        <v>166</v>
      </c>
      <c r="Z2588" s="19">
        <f>IF(U2588="","",SUMIFS(Unit_Value_Review_QC!$K$10:$K$53,Unit_Value_Review_QC!$I$10:$I$53,"PARTNER|"&amp;F2588&amp;"|"&amp;I2588))</f>
        <v>29.259592038236608</v>
      </c>
      <c r="AA2588" s="20">
        <f>IFERROR(U2588/Z2588,"")</f>
        <v>2.382385857878603</v>
      </c>
      <c r="AB2588" s="4" t="str">
        <f>IF(OR(N2588&lt;&gt;"REPORTED",U2588=""),"NOT_APPLICABLE",IF(OR(AA2588&lt;Unit_Value_Review_QC!$I$6,AA2588&gt;Unit_Value_Review_QC!$I$5),"REVIEW","WITHIN_BAND"))</f>
        <v>WITHIN_BAND</v>
      </c>
    </row>
    <row r="2589" spans="1:28">
      <c r="A2589" s="1" t="s">
        <v>2975</v>
      </c>
      <c r="B2589" s="6">
        <v>45413</v>
      </c>
      <c r="C2589" s="1">
        <v>202405</v>
      </c>
      <c r="D2589" s="1">
        <v>2024</v>
      </c>
      <c r="E2589" s="1">
        <v>5</v>
      </c>
      <c r="F2589" s="4" t="s">
        <v>271</v>
      </c>
      <c r="G2589" s="4" t="s">
        <v>273</v>
      </c>
      <c r="H2589" s="1">
        <v>690</v>
      </c>
      <c r="I2589" s="4" t="s">
        <v>319</v>
      </c>
      <c r="J2589" s="1" t="s">
        <v>320</v>
      </c>
      <c r="K2589" s="1" t="s">
        <v>383</v>
      </c>
      <c r="L2589" s="1">
        <v>3</v>
      </c>
      <c r="M2589" s="1">
        <v>1</v>
      </c>
      <c r="N2589" s="1" t="s">
        <v>384</v>
      </c>
      <c r="O2589" s="1" t="s">
        <v>385</v>
      </c>
      <c r="P2589" s="1">
        <v>0</v>
      </c>
      <c r="Q2589" s="8">
        <v>871731</v>
      </c>
      <c r="R2589" s="8">
        <v>23914</v>
      </c>
      <c r="S2589" s="8">
        <v>105943</v>
      </c>
      <c r="T2589" s="8" t="s">
        <v>386</v>
      </c>
      <c r="U2589" s="9">
        <f>IF(R2589&gt;0,Q2589/R2589,"")</f>
        <v>36.452747344651669</v>
      </c>
      <c r="V2589" s="10">
        <f>SUMIFS(fct_world_monthly!$J$2:$J$361,fct_world_monthly!$C$2:$C$361,C2589,fct_world_monthly!$F$2:$F$361,F2589)</f>
        <v>30525105</v>
      </c>
      <c r="W2589" s="11">
        <f>IF(V2589&gt;0,Q2589/V2589,"")</f>
        <v>2.8557837884587128E-2</v>
      </c>
      <c r="X2589" s="1" t="s">
        <v>232</v>
      </c>
      <c r="Y2589" s="1" t="s">
        <v>166</v>
      </c>
      <c r="Z2589" s="19">
        <f>IF(U2589="","",SUMIFS(Unit_Value_Review_QC!$K$10:$K$53,Unit_Value_Review_QC!$I$10:$I$53,"PARTNER|"&amp;F2589&amp;"|"&amp;I2589))</f>
        <v>24.149636282520802</v>
      </c>
      <c r="AA2589" s="20">
        <f>IFERROR(U2589/Z2589,"")</f>
        <v>1.5094532653908208</v>
      </c>
      <c r="AB2589" s="4" t="str">
        <f>IF(OR(N2589&lt;&gt;"REPORTED",U2589=""),"NOT_APPLICABLE",IF(OR(AA2589&lt;Unit_Value_Review_QC!$I$6,AA2589&gt;Unit_Value_Review_QC!$I$5),"REVIEW","WITHIN_BAND"))</f>
        <v>WITHIN_BAND</v>
      </c>
    </row>
    <row r="2590" spans="1:28">
      <c r="A2590" s="1" t="s">
        <v>2976</v>
      </c>
      <c r="B2590" s="6">
        <v>45413</v>
      </c>
      <c r="C2590" s="1">
        <v>202405</v>
      </c>
      <c r="D2590" s="1">
        <v>2024</v>
      </c>
      <c r="E2590" s="1">
        <v>5</v>
      </c>
      <c r="F2590" s="4" t="s">
        <v>271</v>
      </c>
      <c r="G2590" s="4" t="s">
        <v>273</v>
      </c>
      <c r="H2590" s="1">
        <v>696</v>
      </c>
      <c r="I2590" s="4" t="s">
        <v>322</v>
      </c>
      <c r="J2590" s="1" t="s">
        <v>323</v>
      </c>
      <c r="K2590" s="1" t="s">
        <v>383</v>
      </c>
      <c r="L2590" s="1">
        <v>3</v>
      </c>
      <c r="M2590" s="1">
        <v>1</v>
      </c>
      <c r="N2590" s="1" t="s">
        <v>384</v>
      </c>
      <c r="O2590" s="1" t="s">
        <v>385</v>
      </c>
      <c r="P2590" s="1">
        <v>0</v>
      </c>
      <c r="Q2590" s="8">
        <v>382692</v>
      </c>
      <c r="R2590" s="8">
        <v>13777</v>
      </c>
      <c r="S2590" s="8">
        <v>41548</v>
      </c>
      <c r="T2590" s="8" t="s">
        <v>386</v>
      </c>
      <c r="U2590" s="9">
        <f>IF(R2590&gt;0,Q2590/R2590,"")</f>
        <v>27.777600348406764</v>
      </c>
      <c r="V2590" s="10">
        <f>SUMIFS(fct_world_monthly!$J$2:$J$361,fct_world_monthly!$C$2:$C$361,C2590,fct_world_monthly!$F$2:$F$361,F2590)</f>
        <v>30525105</v>
      </c>
      <c r="W2590" s="11">
        <f>IF(V2590&gt;0,Q2590/V2590,"")</f>
        <v>1.2536959332326621E-2</v>
      </c>
      <c r="X2590" s="1" t="s">
        <v>232</v>
      </c>
      <c r="Y2590" s="1" t="s">
        <v>166</v>
      </c>
      <c r="Z2590" s="19">
        <f>IF(U2590="","",SUMIFS(Unit_Value_Review_QC!$K$10:$K$53,Unit_Value_Review_QC!$I$10:$I$53,"PARTNER|"&amp;F2590&amp;"|"&amp;I2590))</f>
        <v>19.130986055641273</v>
      </c>
      <c r="AA2590" s="20">
        <f>IFERROR(U2590/Z2590,"")</f>
        <v>1.4519690865707264</v>
      </c>
      <c r="AB2590" s="4" t="str">
        <f>IF(OR(N2590&lt;&gt;"REPORTED",U2590=""),"NOT_APPLICABLE",IF(OR(AA2590&lt;Unit_Value_Review_QC!$I$6,AA2590&gt;Unit_Value_Review_QC!$I$5),"REVIEW","WITHIN_BAND"))</f>
        <v>WITHIN_BAND</v>
      </c>
    </row>
    <row r="2591" spans="1:28">
      <c r="A2591" s="1" t="s">
        <v>2977</v>
      </c>
      <c r="B2591" s="6">
        <v>45413</v>
      </c>
      <c r="C2591" s="1">
        <v>202405</v>
      </c>
      <c r="D2591" s="1">
        <v>2024</v>
      </c>
      <c r="E2591" s="1">
        <v>5</v>
      </c>
      <c r="F2591" s="4" t="s">
        <v>271</v>
      </c>
      <c r="G2591" s="4" t="s">
        <v>273</v>
      </c>
      <c r="H2591" s="1">
        <v>720</v>
      </c>
      <c r="I2591" s="4" t="s">
        <v>325</v>
      </c>
      <c r="J2591" s="1" t="s">
        <v>326</v>
      </c>
      <c r="K2591" s="1" t="s">
        <v>383</v>
      </c>
      <c r="L2591" s="1">
        <v>3</v>
      </c>
      <c r="M2591" s="1">
        <v>1</v>
      </c>
      <c r="N2591" s="1" t="s">
        <v>384</v>
      </c>
      <c r="O2591" s="1" t="s">
        <v>385</v>
      </c>
      <c r="P2591" s="1">
        <v>0</v>
      </c>
      <c r="Q2591" s="8">
        <v>7114512</v>
      </c>
      <c r="R2591" s="8">
        <v>244525</v>
      </c>
      <c r="S2591" s="8">
        <v>639481</v>
      </c>
      <c r="T2591" s="8" t="s">
        <v>386</v>
      </c>
      <c r="U2591" s="9">
        <f>IF(R2591&gt;0,Q2591/R2591,"")</f>
        <v>29.095233616194662</v>
      </c>
      <c r="V2591" s="10">
        <f>SUMIFS(fct_world_monthly!$J$2:$J$361,fct_world_monthly!$C$2:$C$361,C2591,fct_world_monthly!$F$2:$F$361,F2591)</f>
        <v>30525105</v>
      </c>
      <c r="W2591" s="11">
        <f>IF(V2591&gt;0,Q2591/V2591,"")</f>
        <v>0.23307084447375365</v>
      </c>
      <c r="X2591" s="1" t="s">
        <v>232</v>
      </c>
      <c r="Y2591" s="1" t="s">
        <v>166</v>
      </c>
      <c r="Z2591" s="19">
        <f>IF(U2591="","",SUMIFS(Unit_Value_Review_QC!$K$10:$K$53,Unit_Value_Review_QC!$I$10:$I$53,"PARTNER|"&amp;F2591&amp;"|"&amp;I2591))</f>
        <v>27.635683246354834</v>
      </c>
      <c r="AA2591" s="20">
        <f>IFERROR(U2591/Z2591,"")</f>
        <v>1.0528139781031953</v>
      </c>
      <c r="AB2591" s="4" t="str">
        <f>IF(OR(N2591&lt;&gt;"REPORTED",U2591=""),"NOT_APPLICABLE",IF(OR(AA2591&lt;Unit_Value_Review_QC!$I$6,AA2591&gt;Unit_Value_Review_QC!$I$5),"REVIEW","WITHIN_BAND"))</f>
        <v>WITHIN_BAND</v>
      </c>
    </row>
    <row r="2592" spans="1:28">
      <c r="A2592" s="1" t="s">
        <v>2978</v>
      </c>
      <c r="B2592" s="6">
        <v>45413</v>
      </c>
      <c r="C2592" s="1">
        <v>202405</v>
      </c>
      <c r="D2592" s="1">
        <v>2024</v>
      </c>
      <c r="E2592" s="1">
        <v>5</v>
      </c>
      <c r="F2592" s="4" t="s">
        <v>278</v>
      </c>
      <c r="G2592" s="4" t="s">
        <v>279</v>
      </c>
      <c r="H2592" s="1">
        <v>52</v>
      </c>
      <c r="I2592" s="4" t="s">
        <v>296</v>
      </c>
      <c r="J2592" s="1" t="s">
        <v>297</v>
      </c>
      <c r="K2592" s="1" t="s">
        <v>383</v>
      </c>
      <c r="L2592" s="1">
        <v>3</v>
      </c>
      <c r="M2592" s="1">
        <v>1</v>
      </c>
      <c r="N2592" s="1" t="s">
        <v>384</v>
      </c>
      <c r="O2592" s="1" t="s">
        <v>385</v>
      </c>
      <c r="P2592" s="1">
        <v>0</v>
      </c>
      <c r="Q2592" s="8">
        <v>808078</v>
      </c>
      <c r="R2592" s="8">
        <v>19006</v>
      </c>
      <c r="S2592" s="8">
        <v>63079</v>
      </c>
      <c r="T2592" s="8" t="s">
        <v>386</v>
      </c>
      <c r="U2592" s="9">
        <f>IF(R2592&gt;0,Q2592/R2592,"")</f>
        <v>42.516994633273704</v>
      </c>
      <c r="V2592" s="10">
        <f>SUMIFS(fct_world_monthly!$J$2:$J$361,fct_world_monthly!$C$2:$C$361,C2592,fct_world_monthly!$F$2:$F$361,F2592)</f>
        <v>19548836</v>
      </c>
      <c r="W2592" s="11">
        <f>IF(V2592&gt;0,Q2592/V2592,"")</f>
        <v>4.1336374196397165E-2</v>
      </c>
      <c r="X2592" s="1" t="s">
        <v>232</v>
      </c>
      <c r="Y2592" s="1" t="s">
        <v>166</v>
      </c>
      <c r="Z2592" s="19">
        <f>IF(U2592="","",SUMIFS(Unit_Value_Review_QC!$K$10:$K$53,Unit_Value_Review_QC!$I$10:$I$53,"PARTNER|"&amp;F2592&amp;"|"&amp;I2592))</f>
        <v>35.036766549381447</v>
      </c>
      <c r="AA2592" s="20">
        <f>IFERROR(U2592/Z2592,"")</f>
        <v>1.2134965300907403</v>
      </c>
      <c r="AB2592" s="4" t="str">
        <f>IF(OR(N2592&lt;&gt;"REPORTED",U2592=""),"NOT_APPLICABLE",IF(OR(AA2592&lt;Unit_Value_Review_QC!$I$6,AA2592&gt;Unit_Value_Review_QC!$I$5),"REVIEW","WITHIN_BAND"))</f>
        <v>WITHIN_BAND</v>
      </c>
    </row>
    <row r="2593" spans="1:28">
      <c r="A2593" s="1" t="s">
        <v>2979</v>
      </c>
      <c r="B2593" s="6">
        <v>45413</v>
      </c>
      <c r="C2593" s="1">
        <v>202405</v>
      </c>
      <c r="D2593" s="1">
        <v>2024</v>
      </c>
      <c r="E2593" s="1">
        <v>5</v>
      </c>
      <c r="F2593" s="4" t="s">
        <v>278</v>
      </c>
      <c r="G2593" s="4" t="s">
        <v>279</v>
      </c>
      <c r="H2593" s="1">
        <v>204</v>
      </c>
      <c r="I2593" s="4" t="s">
        <v>301</v>
      </c>
      <c r="J2593" s="1" t="s">
        <v>302</v>
      </c>
      <c r="K2593" s="1" t="s">
        <v>383</v>
      </c>
      <c r="L2593" s="1">
        <v>3</v>
      </c>
      <c r="M2593" s="1">
        <v>1</v>
      </c>
      <c r="N2593" s="1" t="s">
        <v>384</v>
      </c>
      <c r="O2593" s="1" t="s">
        <v>385</v>
      </c>
      <c r="P2593" s="1">
        <v>0</v>
      </c>
      <c r="Q2593" s="8">
        <v>103563</v>
      </c>
      <c r="R2593" s="8">
        <v>3060</v>
      </c>
      <c r="S2593" s="8">
        <v>9114</v>
      </c>
      <c r="T2593" s="8" t="s">
        <v>386</v>
      </c>
      <c r="U2593" s="9">
        <f>IF(R2593&gt;0,Q2593/R2593,"")</f>
        <v>33.844117647058823</v>
      </c>
      <c r="V2593" s="10">
        <f>SUMIFS(fct_world_monthly!$J$2:$J$361,fct_world_monthly!$C$2:$C$361,C2593,fct_world_monthly!$F$2:$F$361,F2593)</f>
        <v>19548836</v>
      </c>
      <c r="W2593" s="11">
        <f>IF(V2593&gt;0,Q2593/V2593,"")</f>
        <v>5.2976555739687008E-3</v>
      </c>
      <c r="X2593" s="1" t="s">
        <v>232</v>
      </c>
      <c r="Y2593" s="1" t="s">
        <v>166</v>
      </c>
      <c r="Z2593" s="19">
        <f>IF(U2593="","",SUMIFS(Unit_Value_Review_QC!$K$10:$K$53,Unit_Value_Review_QC!$I$10:$I$53,"PARTNER|"&amp;F2593&amp;"|"&amp;I2593))</f>
        <v>33.195880622110131</v>
      </c>
      <c r="AA2593" s="20">
        <f>IFERROR(U2593/Z2593,"")</f>
        <v>1.0195276345377906</v>
      </c>
      <c r="AB2593" s="4" t="str">
        <f>IF(OR(N2593&lt;&gt;"REPORTED",U2593=""),"NOT_APPLICABLE",IF(OR(AA2593&lt;Unit_Value_Review_QC!$I$6,AA2593&gt;Unit_Value_Review_QC!$I$5),"REVIEW","WITHIN_BAND"))</f>
        <v>WITHIN_BAND</v>
      </c>
    </row>
    <row r="2594" spans="1:28">
      <c r="A2594" s="1" t="s">
        <v>2980</v>
      </c>
      <c r="B2594" s="6">
        <v>45413</v>
      </c>
      <c r="C2594" s="1">
        <v>202405</v>
      </c>
      <c r="D2594" s="1">
        <v>2024</v>
      </c>
      <c r="E2594" s="1">
        <v>5</v>
      </c>
      <c r="F2594" s="4" t="s">
        <v>278</v>
      </c>
      <c r="G2594" s="4" t="s">
        <v>279</v>
      </c>
      <c r="H2594" s="1">
        <v>662</v>
      </c>
      <c r="I2594" s="4" t="s">
        <v>304</v>
      </c>
      <c r="J2594" s="1" t="s">
        <v>305</v>
      </c>
      <c r="K2594" s="1" t="s">
        <v>383</v>
      </c>
      <c r="L2594" s="1">
        <v>3</v>
      </c>
      <c r="M2594" s="1">
        <v>1</v>
      </c>
      <c r="N2594" s="1" t="s">
        <v>384</v>
      </c>
      <c r="O2594" s="1" t="s">
        <v>385</v>
      </c>
      <c r="P2594" s="1">
        <v>0</v>
      </c>
      <c r="Q2594" s="8">
        <v>67263</v>
      </c>
      <c r="R2594" s="8">
        <v>11008</v>
      </c>
      <c r="S2594" s="8">
        <v>28927</v>
      </c>
      <c r="T2594" s="8" t="s">
        <v>386</v>
      </c>
      <c r="U2594" s="9">
        <f>IF(R2594&gt;0,Q2594/R2594,"")</f>
        <v>6.1103742732558137</v>
      </c>
      <c r="V2594" s="10">
        <f>SUMIFS(fct_world_monthly!$J$2:$J$361,fct_world_monthly!$C$2:$C$361,C2594,fct_world_monthly!$F$2:$F$361,F2594)</f>
        <v>19548836</v>
      </c>
      <c r="W2594" s="11">
        <f>IF(V2594&gt;0,Q2594/V2594,"")</f>
        <v>3.4407675219128137E-3</v>
      </c>
      <c r="X2594" s="1" t="s">
        <v>232</v>
      </c>
      <c r="Y2594" s="1" t="s">
        <v>166</v>
      </c>
      <c r="Z2594" s="19">
        <f>IF(U2594="","",SUMIFS(Unit_Value_Review_QC!$K$10:$K$53,Unit_Value_Review_QC!$I$10:$I$53,"PARTNER|"&amp;F2594&amp;"|"&amp;I2594))</f>
        <v>11.552282298889692</v>
      </c>
      <c r="AA2594" s="20">
        <f>IFERROR(U2594/Z2594,"")</f>
        <v>0.52893221574433746</v>
      </c>
      <c r="AB2594" s="4" t="str">
        <f>IF(OR(N2594&lt;&gt;"REPORTED",U2594=""),"NOT_APPLICABLE",IF(OR(AA2594&lt;Unit_Value_Review_QC!$I$6,AA2594&gt;Unit_Value_Review_QC!$I$5),"REVIEW","WITHIN_BAND"))</f>
        <v>WITHIN_BAND</v>
      </c>
    </row>
    <row r="2595" spans="1:28">
      <c r="A2595" s="1" t="s">
        <v>2981</v>
      </c>
      <c r="B2595" s="6">
        <v>45413</v>
      </c>
      <c r="C2595" s="1">
        <v>202405</v>
      </c>
      <c r="D2595" s="1">
        <v>2024</v>
      </c>
      <c r="E2595" s="1">
        <v>5</v>
      </c>
      <c r="F2595" s="4" t="s">
        <v>278</v>
      </c>
      <c r="G2595" s="4" t="s">
        <v>279</v>
      </c>
      <c r="H2595" s="1">
        <v>664</v>
      </c>
      <c r="I2595" s="4" t="s">
        <v>307</v>
      </c>
      <c r="J2595" s="1" t="s">
        <v>308</v>
      </c>
      <c r="K2595" s="1" t="s">
        <v>383</v>
      </c>
      <c r="L2595" s="1">
        <v>3</v>
      </c>
      <c r="M2595" s="1">
        <v>1</v>
      </c>
      <c r="N2595" s="1" t="s">
        <v>384</v>
      </c>
      <c r="O2595" s="1" t="s">
        <v>385</v>
      </c>
      <c r="P2595" s="1">
        <v>0</v>
      </c>
      <c r="Q2595" s="8">
        <v>2579098</v>
      </c>
      <c r="R2595" s="8">
        <v>103737</v>
      </c>
      <c r="S2595" s="8">
        <v>405761</v>
      </c>
      <c r="T2595" s="8" t="s">
        <v>386</v>
      </c>
      <c r="U2595" s="9">
        <f>IF(R2595&gt;0,Q2595/R2595,"")</f>
        <v>24.861891128526949</v>
      </c>
      <c r="V2595" s="10">
        <f>SUMIFS(fct_world_monthly!$J$2:$J$361,fct_world_monthly!$C$2:$C$361,C2595,fct_world_monthly!$F$2:$F$361,F2595)</f>
        <v>19548836</v>
      </c>
      <c r="W2595" s="11">
        <f>IF(V2595&gt;0,Q2595/V2595,"")</f>
        <v>0.1319310264815767</v>
      </c>
      <c r="X2595" s="1" t="s">
        <v>232</v>
      </c>
      <c r="Y2595" s="1" t="s">
        <v>166</v>
      </c>
      <c r="Z2595" s="19">
        <f>IF(U2595="","",SUMIFS(Unit_Value_Review_QC!$K$10:$K$53,Unit_Value_Review_QC!$I$10:$I$53,"PARTNER|"&amp;F2595&amp;"|"&amp;I2595))</f>
        <v>20.753901094655859</v>
      </c>
      <c r="AA2595" s="20">
        <f>IFERROR(U2595/Z2595,"")</f>
        <v>1.1979382100326623</v>
      </c>
      <c r="AB2595" s="4" t="str">
        <f>IF(OR(N2595&lt;&gt;"REPORTED",U2595=""),"NOT_APPLICABLE",IF(OR(AA2595&lt;Unit_Value_Review_QC!$I$6,AA2595&gt;Unit_Value_Review_QC!$I$5),"REVIEW","WITHIN_BAND"))</f>
        <v>WITHIN_BAND</v>
      </c>
    </row>
    <row r="2596" spans="1:28">
      <c r="A2596" s="1" t="s">
        <v>2982</v>
      </c>
      <c r="B2596" s="6">
        <v>45413</v>
      </c>
      <c r="C2596" s="1">
        <v>202405</v>
      </c>
      <c r="D2596" s="1">
        <v>2024</v>
      </c>
      <c r="E2596" s="1">
        <v>5</v>
      </c>
      <c r="F2596" s="4" t="s">
        <v>278</v>
      </c>
      <c r="G2596" s="4" t="s">
        <v>279</v>
      </c>
      <c r="H2596" s="1">
        <v>666</v>
      </c>
      <c r="I2596" s="4" t="s">
        <v>310</v>
      </c>
      <c r="J2596" s="1" t="s">
        <v>311</v>
      </c>
      <c r="K2596" s="1" t="s">
        <v>383</v>
      </c>
      <c r="L2596" s="1">
        <v>3</v>
      </c>
      <c r="M2596" s="1">
        <v>1</v>
      </c>
      <c r="N2596" s="1" t="s">
        <v>384</v>
      </c>
      <c r="O2596" s="1" t="s">
        <v>385</v>
      </c>
      <c r="P2596" s="1">
        <v>0</v>
      </c>
      <c r="Q2596" s="8">
        <v>5681893</v>
      </c>
      <c r="R2596" s="8">
        <v>329051</v>
      </c>
      <c r="S2596" s="8">
        <v>1074413</v>
      </c>
      <c r="T2596" s="8" t="s">
        <v>386</v>
      </c>
      <c r="U2596" s="9">
        <f>IF(R2596&gt;0,Q2596/R2596,"")</f>
        <v>17.267514762149332</v>
      </c>
      <c r="V2596" s="10">
        <f>SUMIFS(fct_world_monthly!$J$2:$J$361,fct_world_monthly!$C$2:$C$361,C2596,fct_world_monthly!$F$2:$F$361,F2596)</f>
        <v>19548836</v>
      </c>
      <c r="W2596" s="11">
        <f>IF(V2596&gt;0,Q2596/V2596,"")</f>
        <v>0.2906512183129471</v>
      </c>
      <c r="X2596" s="1" t="s">
        <v>232</v>
      </c>
      <c r="Y2596" s="1" t="s">
        <v>166</v>
      </c>
      <c r="Z2596" s="19">
        <f>IF(U2596="","",SUMIFS(Unit_Value_Review_QC!$K$10:$K$53,Unit_Value_Review_QC!$I$10:$I$53,"PARTNER|"&amp;F2596&amp;"|"&amp;I2596))</f>
        <v>16.653214733323903</v>
      </c>
      <c r="AA2596" s="20">
        <f>IFERROR(U2596/Z2596,"")</f>
        <v>1.0368877744425036</v>
      </c>
      <c r="AB2596" s="4" t="str">
        <f>IF(OR(N2596&lt;&gt;"REPORTED",U2596=""),"NOT_APPLICABLE",IF(OR(AA2596&lt;Unit_Value_Review_QC!$I$6,AA2596&gt;Unit_Value_Review_QC!$I$5),"REVIEW","WITHIN_BAND"))</f>
        <v>WITHIN_BAND</v>
      </c>
    </row>
    <row r="2597" spans="1:28">
      <c r="A2597" s="1" t="s">
        <v>2983</v>
      </c>
      <c r="B2597" s="6">
        <v>45413</v>
      </c>
      <c r="C2597" s="1">
        <v>202405</v>
      </c>
      <c r="D2597" s="1">
        <v>2024</v>
      </c>
      <c r="E2597" s="1">
        <v>5</v>
      </c>
      <c r="F2597" s="4" t="s">
        <v>278</v>
      </c>
      <c r="G2597" s="4" t="s">
        <v>279</v>
      </c>
      <c r="H2597" s="1">
        <v>669</v>
      </c>
      <c r="I2597" s="4" t="s">
        <v>313</v>
      </c>
      <c r="J2597" s="1" t="s">
        <v>314</v>
      </c>
      <c r="K2597" s="1" t="s">
        <v>383</v>
      </c>
      <c r="L2597" s="1">
        <v>3</v>
      </c>
      <c r="M2597" s="1">
        <v>1</v>
      </c>
      <c r="N2597" s="1" t="s">
        <v>384</v>
      </c>
      <c r="O2597" s="1" t="s">
        <v>385</v>
      </c>
      <c r="P2597" s="1">
        <v>0</v>
      </c>
      <c r="Q2597" s="8">
        <v>106678</v>
      </c>
      <c r="R2597" s="8">
        <v>3766</v>
      </c>
      <c r="S2597" s="8">
        <v>15884</v>
      </c>
      <c r="T2597" s="8" t="s">
        <v>386</v>
      </c>
      <c r="U2597" s="9">
        <f>IF(R2597&gt;0,Q2597/R2597,"")</f>
        <v>28.326606479022836</v>
      </c>
      <c r="V2597" s="10">
        <f>SUMIFS(fct_world_monthly!$J$2:$J$361,fct_world_monthly!$C$2:$C$361,C2597,fct_world_monthly!$F$2:$F$361,F2597)</f>
        <v>19548836</v>
      </c>
      <c r="W2597" s="11">
        <f>IF(V2597&gt;0,Q2597/V2597,"")</f>
        <v>5.4570000996478768E-3</v>
      </c>
      <c r="X2597" s="1" t="s">
        <v>232</v>
      </c>
      <c r="Y2597" s="1" t="s">
        <v>166</v>
      </c>
      <c r="Z2597" s="19">
        <f>IF(U2597="","",SUMIFS(Unit_Value_Review_QC!$K$10:$K$53,Unit_Value_Review_QC!$I$10:$I$53,"PARTNER|"&amp;F2597&amp;"|"&amp;I2597))</f>
        <v>20.668787815742178</v>
      </c>
      <c r="AA2597" s="20">
        <f>IFERROR(U2597/Z2597,"")</f>
        <v>1.3705015858476304</v>
      </c>
      <c r="AB2597" s="4" t="str">
        <f>IF(OR(N2597&lt;&gt;"REPORTED",U2597=""),"NOT_APPLICABLE",IF(OR(AA2597&lt;Unit_Value_Review_QC!$I$6,AA2597&gt;Unit_Value_Review_QC!$I$5),"REVIEW","WITHIN_BAND"))</f>
        <v>WITHIN_BAND</v>
      </c>
    </row>
    <row r="2598" spans="1:28">
      <c r="A2598" s="1" t="s">
        <v>2984</v>
      </c>
      <c r="B2598" s="6">
        <v>45413</v>
      </c>
      <c r="C2598" s="1">
        <v>202405</v>
      </c>
      <c r="D2598" s="1">
        <v>2024</v>
      </c>
      <c r="E2598" s="1">
        <v>5</v>
      </c>
      <c r="F2598" s="4" t="s">
        <v>278</v>
      </c>
      <c r="G2598" s="4" t="s">
        <v>279</v>
      </c>
      <c r="H2598" s="1">
        <v>676</v>
      </c>
      <c r="I2598" s="4" t="s">
        <v>316</v>
      </c>
      <c r="J2598" s="1" t="s">
        <v>317</v>
      </c>
      <c r="K2598" s="1" t="s">
        <v>383</v>
      </c>
      <c r="L2598" s="1">
        <v>3</v>
      </c>
      <c r="M2598" s="1">
        <v>1</v>
      </c>
      <c r="N2598" s="1" t="s">
        <v>384</v>
      </c>
      <c r="O2598" s="1" t="s">
        <v>385</v>
      </c>
      <c r="P2598" s="1">
        <v>0</v>
      </c>
      <c r="Q2598" s="8">
        <v>97687</v>
      </c>
      <c r="R2598" s="8">
        <v>3475</v>
      </c>
      <c r="S2598" s="8">
        <v>15307</v>
      </c>
      <c r="T2598" s="8" t="s">
        <v>386</v>
      </c>
      <c r="U2598" s="9">
        <f>IF(R2598&gt;0,Q2598/R2598,"")</f>
        <v>28.111366906474821</v>
      </c>
      <c r="V2598" s="10">
        <f>SUMIFS(fct_world_monthly!$J$2:$J$361,fct_world_monthly!$C$2:$C$361,C2598,fct_world_monthly!$F$2:$F$361,F2598)</f>
        <v>19548836</v>
      </c>
      <c r="W2598" s="11">
        <f>IF(V2598&gt;0,Q2598/V2598,"")</f>
        <v>4.9970750176634559E-3</v>
      </c>
      <c r="X2598" s="1" t="s">
        <v>232</v>
      </c>
      <c r="Y2598" s="1" t="s">
        <v>166</v>
      </c>
      <c r="Z2598" s="19">
        <f>IF(U2598="","",SUMIFS(Unit_Value_Review_QC!$K$10:$K$53,Unit_Value_Review_QC!$I$10:$I$53,"PARTNER|"&amp;F2598&amp;"|"&amp;I2598))</f>
        <v>22.71683967704729</v>
      </c>
      <c r="AA2598" s="20">
        <f>IFERROR(U2598/Z2598,"")</f>
        <v>1.2374682088758178</v>
      </c>
      <c r="AB2598" s="4" t="str">
        <f>IF(OR(N2598&lt;&gt;"REPORTED",U2598=""),"NOT_APPLICABLE",IF(OR(AA2598&lt;Unit_Value_Review_QC!$I$6,AA2598&gt;Unit_Value_Review_QC!$I$5),"REVIEW","WITHIN_BAND"))</f>
        <v>WITHIN_BAND</v>
      </c>
    </row>
    <row r="2599" spans="1:28">
      <c r="A2599" s="1" t="s">
        <v>2985</v>
      </c>
      <c r="B2599" s="6">
        <v>45413</v>
      </c>
      <c r="C2599" s="1">
        <v>202405</v>
      </c>
      <c r="D2599" s="1">
        <v>2024</v>
      </c>
      <c r="E2599" s="1">
        <v>5</v>
      </c>
      <c r="F2599" s="4" t="s">
        <v>278</v>
      </c>
      <c r="G2599" s="4" t="s">
        <v>279</v>
      </c>
      <c r="H2599" s="1">
        <v>690</v>
      </c>
      <c r="I2599" s="4" t="s">
        <v>319</v>
      </c>
      <c r="J2599" s="1" t="s">
        <v>320</v>
      </c>
      <c r="K2599" s="1" t="s">
        <v>383</v>
      </c>
      <c r="L2599" s="1">
        <v>3</v>
      </c>
      <c r="M2599" s="1">
        <v>1</v>
      </c>
      <c r="N2599" s="1" t="s">
        <v>384</v>
      </c>
      <c r="O2599" s="1" t="s">
        <v>385</v>
      </c>
      <c r="P2599" s="1">
        <v>0</v>
      </c>
      <c r="Q2599" s="8">
        <v>575372</v>
      </c>
      <c r="R2599" s="8">
        <v>20431</v>
      </c>
      <c r="S2599" s="8">
        <v>58580</v>
      </c>
      <c r="T2599" s="8" t="s">
        <v>386</v>
      </c>
      <c r="U2599" s="9">
        <f>IF(R2599&gt;0,Q2599/R2599,"")</f>
        <v>28.161715040869268</v>
      </c>
      <c r="V2599" s="10">
        <f>SUMIFS(fct_world_monthly!$J$2:$J$361,fct_world_monthly!$C$2:$C$361,C2599,fct_world_monthly!$F$2:$F$361,F2599)</f>
        <v>19548836</v>
      </c>
      <c r="W2599" s="11">
        <f>IF(V2599&gt;0,Q2599/V2599,"")</f>
        <v>2.9432545242079885E-2</v>
      </c>
      <c r="X2599" s="1" t="s">
        <v>232</v>
      </c>
      <c r="Y2599" s="1" t="s">
        <v>166</v>
      </c>
      <c r="Z2599" s="19">
        <f>IF(U2599="","",SUMIFS(Unit_Value_Review_QC!$K$10:$K$53,Unit_Value_Review_QC!$I$10:$I$53,"PARTNER|"&amp;F2599&amp;"|"&amp;I2599))</f>
        <v>28.158453665195097</v>
      </c>
      <c r="AA2599" s="20">
        <f>IFERROR(U2599/Z2599,"")</f>
        <v>1.000115822257605</v>
      </c>
      <c r="AB2599" s="4" t="str">
        <f>IF(OR(N2599&lt;&gt;"REPORTED",U2599=""),"NOT_APPLICABLE",IF(OR(AA2599&lt;Unit_Value_Review_QC!$I$6,AA2599&gt;Unit_Value_Review_QC!$I$5),"REVIEW","WITHIN_BAND"))</f>
        <v>WITHIN_BAND</v>
      </c>
    </row>
    <row r="2600" spans="1:28">
      <c r="A2600" s="1" t="s">
        <v>2986</v>
      </c>
      <c r="B2600" s="6">
        <v>45413</v>
      </c>
      <c r="C2600" s="1">
        <v>202405</v>
      </c>
      <c r="D2600" s="1">
        <v>2024</v>
      </c>
      <c r="E2600" s="1">
        <v>5</v>
      </c>
      <c r="F2600" s="4" t="s">
        <v>278</v>
      </c>
      <c r="G2600" s="4" t="s">
        <v>279</v>
      </c>
      <c r="H2600" s="1">
        <v>696</v>
      </c>
      <c r="I2600" s="4" t="s">
        <v>322</v>
      </c>
      <c r="J2600" s="1" t="s">
        <v>323</v>
      </c>
      <c r="K2600" s="1" t="s">
        <v>383</v>
      </c>
      <c r="L2600" s="1">
        <v>3</v>
      </c>
      <c r="M2600" s="1">
        <v>1</v>
      </c>
      <c r="N2600" s="1" t="s">
        <v>384</v>
      </c>
      <c r="O2600" s="1" t="s">
        <v>385</v>
      </c>
      <c r="P2600" s="1">
        <v>0</v>
      </c>
      <c r="Q2600" s="8">
        <v>870621</v>
      </c>
      <c r="R2600" s="8">
        <v>28606</v>
      </c>
      <c r="S2600" s="8">
        <v>92426</v>
      </c>
      <c r="T2600" s="8" t="s">
        <v>386</v>
      </c>
      <c r="U2600" s="9">
        <f>IF(R2600&gt;0,Q2600/R2600,"")</f>
        <v>30.434908760399917</v>
      </c>
      <c r="V2600" s="10">
        <f>SUMIFS(fct_world_monthly!$J$2:$J$361,fct_world_monthly!$C$2:$C$361,C2600,fct_world_monthly!$F$2:$F$361,F2600)</f>
        <v>19548836</v>
      </c>
      <c r="W2600" s="11">
        <f>IF(V2600&gt;0,Q2600/V2600,"")</f>
        <v>4.4535695117601887E-2</v>
      </c>
      <c r="X2600" s="1" t="s">
        <v>232</v>
      </c>
      <c r="Y2600" s="1" t="s">
        <v>166</v>
      </c>
      <c r="Z2600" s="19">
        <f>IF(U2600="","",SUMIFS(Unit_Value_Review_QC!$K$10:$K$53,Unit_Value_Review_QC!$I$10:$I$53,"PARTNER|"&amp;F2600&amp;"|"&amp;I2600))</f>
        <v>25.266638688646662</v>
      </c>
      <c r="AA2600" s="20">
        <f>IFERROR(U2600/Z2600,"")</f>
        <v>1.2045491739301109</v>
      </c>
      <c r="AB2600" s="4" t="str">
        <f>IF(OR(N2600&lt;&gt;"REPORTED",U2600=""),"NOT_APPLICABLE",IF(OR(AA2600&lt;Unit_Value_Review_QC!$I$6,AA2600&gt;Unit_Value_Review_QC!$I$5),"REVIEW","WITHIN_BAND"))</f>
        <v>WITHIN_BAND</v>
      </c>
    </row>
    <row r="2601" spans="1:28">
      <c r="A2601" s="1" t="s">
        <v>2987</v>
      </c>
      <c r="B2601" s="6">
        <v>45413</v>
      </c>
      <c r="C2601" s="1">
        <v>202405</v>
      </c>
      <c r="D2601" s="1">
        <v>2024</v>
      </c>
      <c r="E2601" s="1">
        <v>5</v>
      </c>
      <c r="F2601" s="4" t="s">
        <v>278</v>
      </c>
      <c r="G2601" s="4" t="s">
        <v>279</v>
      </c>
      <c r="H2601" s="1">
        <v>720</v>
      </c>
      <c r="I2601" s="4" t="s">
        <v>325</v>
      </c>
      <c r="J2601" s="1" t="s">
        <v>326</v>
      </c>
      <c r="K2601" s="1" t="s">
        <v>383</v>
      </c>
      <c r="L2601" s="1">
        <v>3</v>
      </c>
      <c r="M2601" s="1">
        <v>1</v>
      </c>
      <c r="N2601" s="1" t="s">
        <v>384</v>
      </c>
      <c r="O2601" s="1" t="s">
        <v>385</v>
      </c>
      <c r="P2601" s="1">
        <v>0</v>
      </c>
      <c r="Q2601" s="8">
        <v>731745</v>
      </c>
      <c r="R2601" s="8">
        <v>35404</v>
      </c>
      <c r="S2601" s="8">
        <v>121742</v>
      </c>
      <c r="T2601" s="8" t="s">
        <v>386</v>
      </c>
      <c r="U2601" s="9">
        <f>IF(R2601&gt;0,Q2601/R2601,"")</f>
        <v>20.668427296350696</v>
      </c>
      <c r="V2601" s="10">
        <f>SUMIFS(fct_world_monthly!$J$2:$J$361,fct_world_monthly!$C$2:$C$361,C2601,fct_world_monthly!$F$2:$F$361,F2601)</f>
        <v>19548836</v>
      </c>
      <c r="W2601" s="11">
        <f>IF(V2601&gt;0,Q2601/V2601,"")</f>
        <v>3.7431640431174522E-2</v>
      </c>
      <c r="X2601" s="1" t="s">
        <v>232</v>
      </c>
      <c r="Y2601" s="1" t="s">
        <v>166</v>
      </c>
      <c r="Z2601" s="19">
        <f>IF(U2601="","",SUMIFS(Unit_Value_Review_QC!$K$10:$K$53,Unit_Value_Review_QC!$I$10:$I$53,"PARTNER|"&amp;F2601&amp;"|"&amp;I2601))</f>
        <v>23.211497613909994</v>
      </c>
      <c r="AA2601" s="20">
        <f>IFERROR(U2601/Z2601,"")</f>
        <v>0.89043919699367835</v>
      </c>
      <c r="AB2601" s="4" t="str">
        <f>IF(OR(N2601&lt;&gt;"REPORTED",U2601=""),"NOT_APPLICABLE",IF(OR(AA2601&lt;Unit_Value_Review_QC!$I$6,AA2601&gt;Unit_Value_Review_QC!$I$5),"REVIEW","WITHIN_BAND"))</f>
        <v>WITHIN_BAND</v>
      </c>
    </row>
    <row r="2602" spans="1:28">
      <c r="A2602" s="1" t="s">
        <v>2988</v>
      </c>
      <c r="B2602" s="6">
        <v>45444</v>
      </c>
      <c r="C2602" s="1">
        <v>202406</v>
      </c>
      <c r="D2602" s="1">
        <v>2024</v>
      </c>
      <c r="E2602" s="1">
        <v>6</v>
      </c>
      <c r="F2602" s="4" t="s">
        <v>256</v>
      </c>
      <c r="G2602" s="4" t="s">
        <v>258</v>
      </c>
      <c r="H2602" s="1">
        <v>52</v>
      </c>
      <c r="I2602" s="4" t="s">
        <v>296</v>
      </c>
      <c r="J2602" s="1" t="s">
        <v>297</v>
      </c>
      <c r="K2602" s="1" t="s">
        <v>383</v>
      </c>
      <c r="L2602" s="1">
        <v>3</v>
      </c>
      <c r="M2602" s="1">
        <v>1</v>
      </c>
      <c r="N2602" s="1" t="s">
        <v>384</v>
      </c>
      <c r="O2602" s="1" t="s">
        <v>385</v>
      </c>
      <c r="P2602" s="1">
        <v>0</v>
      </c>
      <c r="Q2602" s="8">
        <v>14646052</v>
      </c>
      <c r="R2602" s="8">
        <v>722974</v>
      </c>
      <c r="S2602" s="8">
        <v>3052007</v>
      </c>
      <c r="T2602" s="8" t="s">
        <v>386</v>
      </c>
      <c r="U2602" s="9">
        <f>IF(R2602&gt;0,Q2602/R2602,"")</f>
        <v>20.258061839014957</v>
      </c>
      <c r="V2602" s="10">
        <f>SUMIFS(fct_world_monthly!$J$2:$J$361,fct_world_monthly!$C$2:$C$361,C2602,fct_world_monthly!$F$2:$F$361,F2602)</f>
        <v>112979129</v>
      </c>
      <c r="W2602" s="11">
        <f>IF(V2602&gt;0,Q2602/V2602,"")</f>
        <v>0.12963502312006672</v>
      </c>
      <c r="X2602" s="1" t="s">
        <v>232</v>
      </c>
      <c r="Y2602" s="1" t="s">
        <v>166</v>
      </c>
      <c r="Z2602" s="19">
        <f>IF(U2602="","",SUMIFS(Unit_Value_Review_QC!$K$10:$K$53,Unit_Value_Review_QC!$I$10:$I$53,"PARTNER|"&amp;F2602&amp;"|"&amp;I2602))</f>
        <v>20.461444760337919</v>
      </c>
      <c r="AA2602" s="20">
        <f>IFERROR(U2602/Z2602,"")</f>
        <v>0.99006018765022907</v>
      </c>
      <c r="AB2602" s="4" t="str">
        <f>IF(OR(N2602&lt;&gt;"REPORTED",U2602=""),"NOT_APPLICABLE",IF(OR(AA2602&lt;Unit_Value_Review_QC!$I$6,AA2602&gt;Unit_Value_Review_QC!$I$5),"REVIEW","WITHIN_BAND"))</f>
        <v>WITHIN_BAND</v>
      </c>
    </row>
    <row r="2603" spans="1:28">
      <c r="A2603" s="1" t="s">
        <v>2989</v>
      </c>
      <c r="B2603" s="6">
        <v>45444</v>
      </c>
      <c r="C2603" s="1">
        <v>202406</v>
      </c>
      <c r="D2603" s="1">
        <v>2024</v>
      </c>
      <c r="E2603" s="1">
        <v>6</v>
      </c>
      <c r="F2603" s="4" t="s">
        <v>256</v>
      </c>
      <c r="G2603" s="4" t="s">
        <v>258</v>
      </c>
      <c r="H2603" s="1">
        <v>204</v>
      </c>
      <c r="I2603" s="4" t="s">
        <v>301</v>
      </c>
      <c r="J2603" s="1" t="s">
        <v>302</v>
      </c>
      <c r="K2603" s="1" t="s">
        <v>383</v>
      </c>
      <c r="L2603" s="1">
        <v>3</v>
      </c>
      <c r="M2603" s="1">
        <v>1</v>
      </c>
      <c r="N2603" s="1" t="s">
        <v>384</v>
      </c>
      <c r="O2603" s="1" t="s">
        <v>385</v>
      </c>
      <c r="P2603" s="1">
        <v>0</v>
      </c>
      <c r="Q2603" s="8">
        <v>1350967</v>
      </c>
      <c r="R2603" s="8">
        <v>159098</v>
      </c>
      <c r="S2603" s="8">
        <v>1083033</v>
      </c>
      <c r="T2603" s="8" t="s">
        <v>386</v>
      </c>
      <c r="U2603" s="9">
        <f>IF(R2603&gt;0,Q2603/R2603,"")</f>
        <v>8.4914140969716776</v>
      </c>
      <c r="V2603" s="10">
        <f>SUMIFS(fct_world_monthly!$J$2:$J$361,fct_world_monthly!$C$2:$C$361,C2603,fct_world_monthly!$F$2:$F$361,F2603)</f>
        <v>112979129</v>
      </c>
      <c r="W2603" s="11">
        <f>IF(V2603&gt;0,Q2603/V2603,"")</f>
        <v>1.1957668747826866E-2</v>
      </c>
      <c r="X2603" s="1" t="s">
        <v>232</v>
      </c>
      <c r="Y2603" s="1" t="s">
        <v>166</v>
      </c>
      <c r="Z2603" s="19">
        <f>IF(U2603="","",SUMIFS(Unit_Value_Review_QC!$K$10:$K$53,Unit_Value_Review_QC!$I$10:$I$53,"PARTNER|"&amp;F2603&amp;"|"&amp;I2603))</f>
        <v>7.8392981154747989</v>
      </c>
      <c r="AA2603" s="20">
        <f>IFERROR(U2603/Z2603,"")</f>
        <v>1.0831855061372906</v>
      </c>
      <c r="AB2603" s="4" t="str">
        <f>IF(OR(N2603&lt;&gt;"REPORTED",U2603=""),"NOT_APPLICABLE",IF(OR(AA2603&lt;Unit_Value_Review_QC!$I$6,AA2603&gt;Unit_Value_Review_QC!$I$5),"REVIEW","WITHIN_BAND"))</f>
        <v>WITHIN_BAND</v>
      </c>
    </row>
    <row r="2604" spans="1:28">
      <c r="A2604" s="1" t="s">
        <v>2990</v>
      </c>
      <c r="B2604" s="6">
        <v>45444</v>
      </c>
      <c r="C2604" s="1">
        <v>202406</v>
      </c>
      <c r="D2604" s="1">
        <v>2024</v>
      </c>
      <c r="E2604" s="1">
        <v>6</v>
      </c>
      <c r="F2604" s="4" t="s">
        <v>256</v>
      </c>
      <c r="G2604" s="4" t="s">
        <v>258</v>
      </c>
      <c r="H2604" s="1">
        <v>662</v>
      </c>
      <c r="I2604" s="4" t="s">
        <v>304</v>
      </c>
      <c r="J2604" s="1" t="s">
        <v>305</v>
      </c>
      <c r="K2604" s="1" t="s">
        <v>383</v>
      </c>
      <c r="L2604" s="1">
        <v>3</v>
      </c>
      <c r="M2604" s="1">
        <v>1</v>
      </c>
      <c r="N2604" s="1" t="s">
        <v>384</v>
      </c>
      <c r="O2604" s="1" t="s">
        <v>385</v>
      </c>
      <c r="P2604" s="1">
        <v>0</v>
      </c>
      <c r="Q2604" s="8">
        <v>4279964</v>
      </c>
      <c r="R2604" s="8">
        <v>367538</v>
      </c>
      <c r="S2604" s="8">
        <v>1686337</v>
      </c>
      <c r="T2604" s="8" t="s">
        <v>386</v>
      </c>
      <c r="U2604" s="9">
        <f>IF(R2604&gt;0,Q2604/R2604,"")</f>
        <v>11.644956439878326</v>
      </c>
      <c r="V2604" s="10">
        <f>SUMIFS(fct_world_monthly!$J$2:$J$361,fct_world_monthly!$C$2:$C$361,C2604,fct_world_monthly!$F$2:$F$361,F2604)</f>
        <v>112979129</v>
      </c>
      <c r="W2604" s="11">
        <f>IF(V2604&gt;0,Q2604/V2604,"")</f>
        <v>3.7882784527397094E-2</v>
      </c>
      <c r="X2604" s="1" t="s">
        <v>232</v>
      </c>
      <c r="Y2604" s="1" t="s">
        <v>166</v>
      </c>
      <c r="Z2604" s="19">
        <f>IF(U2604="","",SUMIFS(Unit_Value_Review_QC!$K$10:$K$53,Unit_Value_Review_QC!$I$10:$I$53,"PARTNER|"&amp;F2604&amp;"|"&amp;I2604))</f>
        <v>10.235891461787936</v>
      </c>
      <c r="AA2604" s="20">
        <f>IFERROR(U2604/Z2604,"")</f>
        <v>1.1376592340149985</v>
      </c>
      <c r="AB2604" s="4" t="str">
        <f>IF(OR(N2604&lt;&gt;"REPORTED",U2604=""),"NOT_APPLICABLE",IF(OR(AA2604&lt;Unit_Value_Review_QC!$I$6,AA2604&gt;Unit_Value_Review_QC!$I$5),"REVIEW","WITHIN_BAND"))</f>
        <v>WITHIN_BAND</v>
      </c>
    </row>
    <row r="2605" spans="1:28">
      <c r="A2605" s="1" t="s">
        <v>2991</v>
      </c>
      <c r="B2605" s="6">
        <v>45444</v>
      </c>
      <c r="C2605" s="1">
        <v>202406</v>
      </c>
      <c r="D2605" s="1">
        <v>2024</v>
      </c>
      <c r="E2605" s="1">
        <v>6</v>
      </c>
      <c r="F2605" s="4" t="s">
        <v>256</v>
      </c>
      <c r="G2605" s="4" t="s">
        <v>258</v>
      </c>
      <c r="H2605" s="1">
        <v>664</v>
      </c>
      <c r="I2605" s="4" t="s">
        <v>307</v>
      </c>
      <c r="J2605" s="1" t="s">
        <v>308</v>
      </c>
      <c r="K2605" s="1" t="s">
        <v>383</v>
      </c>
      <c r="L2605" s="1">
        <v>3</v>
      </c>
      <c r="M2605" s="1">
        <v>1</v>
      </c>
      <c r="N2605" s="1" t="s">
        <v>384</v>
      </c>
      <c r="O2605" s="1" t="s">
        <v>385</v>
      </c>
      <c r="P2605" s="1">
        <v>0</v>
      </c>
      <c r="Q2605" s="8">
        <v>6197479</v>
      </c>
      <c r="R2605" s="8">
        <v>441080</v>
      </c>
      <c r="S2605" s="8">
        <v>2732088</v>
      </c>
      <c r="T2605" s="8" t="s">
        <v>386</v>
      </c>
      <c r="U2605" s="9">
        <f>IF(R2605&gt;0,Q2605/R2605,"")</f>
        <v>14.050691484537952</v>
      </c>
      <c r="V2605" s="10">
        <f>SUMIFS(fct_world_monthly!$J$2:$J$361,fct_world_monthly!$C$2:$C$361,C2605,fct_world_monthly!$F$2:$F$361,F2605)</f>
        <v>112979129</v>
      </c>
      <c r="W2605" s="11">
        <f>IF(V2605&gt;0,Q2605/V2605,"")</f>
        <v>5.4855078587125593E-2</v>
      </c>
      <c r="X2605" s="1" t="s">
        <v>232</v>
      </c>
      <c r="Y2605" s="1" t="s">
        <v>166</v>
      </c>
      <c r="Z2605" s="19">
        <f>IF(U2605="","",SUMIFS(Unit_Value_Review_QC!$K$10:$K$53,Unit_Value_Review_QC!$I$10:$I$53,"PARTNER|"&amp;F2605&amp;"|"&amp;I2605))</f>
        <v>13.594059812928137</v>
      </c>
      <c r="AA2605" s="20">
        <f>IFERROR(U2605/Z2605,"")</f>
        <v>1.0335905298265313</v>
      </c>
      <c r="AB2605" s="4" t="str">
        <f>IF(OR(N2605&lt;&gt;"REPORTED",U2605=""),"NOT_APPLICABLE",IF(OR(AA2605&lt;Unit_Value_Review_QC!$I$6,AA2605&gt;Unit_Value_Review_QC!$I$5),"REVIEW","WITHIN_BAND"))</f>
        <v>WITHIN_BAND</v>
      </c>
    </row>
    <row r="2606" spans="1:28">
      <c r="A2606" s="1" t="s">
        <v>2992</v>
      </c>
      <c r="B2606" s="6">
        <v>45444</v>
      </c>
      <c r="C2606" s="1">
        <v>202406</v>
      </c>
      <c r="D2606" s="1">
        <v>2024</v>
      </c>
      <c r="E2606" s="1">
        <v>6</v>
      </c>
      <c r="F2606" s="4" t="s">
        <v>256</v>
      </c>
      <c r="G2606" s="4" t="s">
        <v>258</v>
      </c>
      <c r="H2606" s="1">
        <v>666</v>
      </c>
      <c r="I2606" s="4" t="s">
        <v>310</v>
      </c>
      <c r="J2606" s="1" t="s">
        <v>311</v>
      </c>
      <c r="K2606" s="1" t="s">
        <v>383</v>
      </c>
      <c r="L2606" s="1">
        <v>3</v>
      </c>
      <c r="M2606" s="1">
        <v>1</v>
      </c>
      <c r="N2606" s="1" t="s">
        <v>384</v>
      </c>
      <c r="O2606" s="1" t="s">
        <v>385</v>
      </c>
      <c r="P2606" s="1">
        <v>0</v>
      </c>
      <c r="Q2606" s="8">
        <v>32287375</v>
      </c>
      <c r="R2606" s="8">
        <v>3056909</v>
      </c>
      <c r="S2606" s="8">
        <v>18786760</v>
      </c>
      <c r="T2606" s="8" t="s">
        <v>386</v>
      </c>
      <c r="U2606" s="9">
        <f>IF(R2606&gt;0,Q2606/R2606,"")</f>
        <v>10.562098839056054</v>
      </c>
      <c r="V2606" s="10">
        <f>SUMIFS(fct_world_monthly!$J$2:$J$361,fct_world_monthly!$C$2:$C$361,C2606,fct_world_monthly!$F$2:$F$361,F2606)</f>
        <v>112979129</v>
      </c>
      <c r="W2606" s="11">
        <f>IF(V2606&gt;0,Q2606/V2606,"")</f>
        <v>0.28578176594014987</v>
      </c>
      <c r="X2606" s="1" t="s">
        <v>232</v>
      </c>
      <c r="Y2606" s="1" t="s">
        <v>166</v>
      </c>
      <c r="Z2606" s="19">
        <f>IF(U2606="","",SUMIFS(Unit_Value_Review_QC!$K$10:$K$53,Unit_Value_Review_QC!$I$10:$I$53,"PARTNER|"&amp;F2606&amp;"|"&amp;I2606))</f>
        <v>10.323147527272614</v>
      </c>
      <c r="AA2606" s="20">
        <f>IFERROR(U2606/Z2606,"")</f>
        <v>1.0231471371645282</v>
      </c>
      <c r="AB2606" s="4" t="str">
        <f>IF(OR(N2606&lt;&gt;"REPORTED",U2606=""),"NOT_APPLICABLE",IF(OR(AA2606&lt;Unit_Value_Review_QC!$I$6,AA2606&gt;Unit_Value_Review_QC!$I$5),"REVIEW","WITHIN_BAND"))</f>
        <v>WITHIN_BAND</v>
      </c>
    </row>
    <row r="2607" spans="1:28">
      <c r="A2607" s="1" t="s">
        <v>2993</v>
      </c>
      <c r="B2607" s="6">
        <v>45444</v>
      </c>
      <c r="C2607" s="1">
        <v>202406</v>
      </c>
      <c r="D2607" s="1">
        <v>2024</v>
      </c>
      <c r="E2607" s="1">
        <v>6</v>
      </c>
      <c r="F2607" s="4" t="s">
        <v>256</v>
      </c>
      <c r="G2607" s="4" t="s">
        <v>258</v>
      </c>
      <c r="H2607" s="1">
        <v>669</v>
      </c>
      <c r="I2607" s="4" t="s">
        <v>313</v>
      </c>
      <c r="J2607" s="1" t="s">
        <v>314</v>
      </c>
      <c r="K2607" s="1" t="s">
        <v>383</v>
      </c>
      <c r="L2607" s="1">
        <v>3</v>
      </c>
      <c r="M2607" s="1">
        <v>1</v>
      </c>
      <c r="N2607" s="1" t="s">
        <v>384</v>
      </c>
      <c r="O2607" s="1" t="s">
        <v>385</v>
      </c>
      <c r="P2607" s="1">
        <v>0</v>
      </c>
      <c r="Q2607" s="8">
        <v>1650316</v>
      </c>
      <c r="R2607" s="8">
        <v>131058</v>
      </c>
      <c r="S2607" s="8">
        <v>950308</v>
      </c>
      <c r="T2607" s="8" t="s">
        <v>386</v>
      </c>
      <c r="U2607" s="9">
        <f>IF(R2607&gt;0,Q2607/R2607,"")</f>
        <v>12.592256863373468</v>
      </c>
      <c r="V2607" s="10">
        <f>SUMIFS(fct_world_monthly!$J$2:$J$361,fct_world_monthly!$C$2:$C$361,C2607,fct_world_monthly!$F$2:$F$361,F2607)</f>
        <v>112979129</v>
      </c>
      <c r="W2607" s="11">
        <f>IF(V2607&gt;0,Q2607/V2607,"")</f>
        <v>1.4607264320474624E-2</v>
      </c>
      <c r="X2607" s="1" t="s">
        <v>232</v>
      </c>
      <c r="Y2607" s="1" t="s">
        <v>166</v>
      </c>
      <c r="Z2607" s="19">
        <f>IF(U2607="","",SUMIFS(Unit_Value_Review_QC!$K$10:$K$53,Unit_Value_Review_QC!$I$10:$I$53,"PARTNER|"&amp;F2607&amp;"|"&amp;I2607))</f>
        <v>13.552232139720488</v>
      </c>
      <c r="AA2607" s="20">
        <f>IFERROR(U2607/Z2607,"")</f>
        <v>0.92916478507378786</v>
      </c>
      <c r="AB2607" s="4" t="str">
        <f>IF(OR(N2607&lt;&gt;"REPORTED",U2607=""),"NOT_APPLICABLE",IF(OR(AA2607&lt;Unit_Value_Review_QC!$I$6,AA2607&gt;Unit_Value_Review_QC!$I$5),"REVIEW","WITHIN_BAND"))</f>
        <v>WITHIN_BAND</v>
      </c>
    </row>
    <row r="2608" spans="1:28">
      <c r="A2608" s="1" t="s">
        <v>2994</v>
      </c>
      <c r="B2608" s="6">
        <v>45444</v>
      </c>
      <c r="C2608" s="1">
        <v>202406</v>
      </c>
      <c r="D2608" s="1">
        <v>2024</v>
      </c>
      <c r="E2608" s="1">
        <v>6</v>
      </c>
      <c r="F2608" s="4" t="s">
        <v>256</v>
      </c>
      <c r="G2608" s="4" t="s">
        <v>258</v>
      </c>
      <c r="H2608" s="1">
        <v>676</v>
      </c>
      <c r="I2608" s="4" t="s">
        <v>316</v>
      </c>
      <c r="J2608" s="1" t="s">
        <v>317</v>
      </c>
      <c r="K2608" s="1" t="s">
        <v>383</v>
      </c>
      <c r="L2608" s="1">
        <v>3</v>
      </c>
      <c r="M2608" s="1">
        <v>1</v>
      </c>
      <c r="N2608" s="1" t="s">
        <v>384</v>
      </c>
      <c r="O2608" s="1" t="s">
        <v>385</v>
      </c>
      <c r="P2608" s="1">
        <v>0</v>
      </c>
      <c r="Q2608" s="8">
        <v>71424</v>
      </c>
      <c r="R2608" s="8">
        <v>2893</v>
      </c>
      <c r="S2608" s="8">
        <v>22111</v>
      </c>
      <c r="T2608" s="8" t="s">
        <v>386</v>
      </c>
      <c r="U2608" s="9">
        <f>IF(R2608&gt;0,Q2608/R2608,"")</f>
        <v>24.688558589699273</v>
      </c>
      <c r="V2608" s="10">
        <f>SUMIFS(fct_world_monthly!$J$2:$J$361,fct_world_monthly!$C$2:$C$361,C2608,fct_world_monthly!$F$2:$F$361,F2608)</f>
        <v>112979129</v>
      </c>
      <c r="W2608" s="11">
        <f>IF(V2608&gt;0,Q2608/V2608,"")</f>
        <v>6.3218756094322523E-4</v>
      </c>
      <c r="X2608" s="1" t="s">
        <v>232</v>
      </c>
      <c r="Y2608" s="1" t="s">
        <v>166</v>
      </c>
      <c r="Z2608" s="19">
        <f>IF(U2608="","",SUMIFS(Unit_Value_Review_QC!$K$10:$K$53,Unit_Value_Review_QC!$I$10:$I$53,"PARTNER|"&amp;F2608&amp;"|"&amp;I2608))</f>
        <v>16.294942108470444</v>
      </c>
      <c r="AA2608" s="20">
        <f>IFERROR(U2608/Z2608,"")</f>
        <v>1.5151056337208866</v>
      </c>
      <c r="AB2608" s="4" t="str">
        <f>IF(OR(N2608&lt;&gt;"REPORTED",U2608=""),"NOT_APPLICABLE",IF(OR(AA2608&lt;Unit_Value_Review_QC!$I$6,AA2608&gt;Unit_Value_Review_QC!$I$5),"REVIEW","WITHIN_BAND"))</f>
        <v>WITHIN_BAND</v>
      </c>
    </row>
    <row r="2609" spans="1:28">
      <c r="A2609" s="1" t="s">
        <v>2995</v>
      </c>
      <c r="B2609" s="6">
        <v>45444</v>
      </c>
      <c r="C2609" s="1">
        <v>202406</v>
      </c>
      <c r="D2609" s="1">
        <v>2024</v>
      </c>
      <c r="E2609" s="1">
        <v>6</v>
      </c>
      <c r="F2609" s="4" t="s">
        <v>256</v>
      </c>
      <c r="G2609" s="4" t="s">
        <v>258</v>
      </c>
      <c r="H2609" s="1">
        <v>690</v>
      </c>
      <c r="I2609" s="4" t="s">
        <v>319</v>
      </c>
      <c r="J2609" s="1" t="s">
        <v>320</v>
      </c>
      <c r="K2609" s="1" t="s">
        <v>383</v>
      </c>
      <c r="L2609" s="1">
        <v>3</v>
      </c>
      <c r="M2609" s="1">
        <v>1</v>
      </c>
      <c r="N2609" s="1" t="s">
        <v>384</v>
      </c>
      <c r="O2609" s="1" t="s">
        <v>385</v>
      </c>
      <c r="P2609" s="1">
        <v>0</v>
      </c>
      <c r="Q2609" s="8">
        <v>2680344</v>
      </c>
      <c r="R2609" s="8">
        <v>95462</v>
      </c>
      <c r="S2609" s="8">
        <v>491828</v>
      </c>
      <c r="T2609" s="8" t="s">
        <v>386</v>
      </c>
      <c r="U2609" s="9">
        <f>IF(R2609&gt;0,Q2609/R2609,"")</f>
        <v>28.077601558735413</v>
      </c>
      <c r="V2609" s="10">
        <f>SUMIFS(fct_world_monthly!$J$2:$J$361,fct_world_monthly!$C$2:$C$361,C2609,fct_world_monthly!$F$2:$F$361,F2609)</f>
        <v>112979129</v>
      </c>
      <c r="W2609" s="11">
        <f>IF(V2609&gt;0,Q2609/V2609,"")</f>
        <v>2.3724240253259522E-2</v>
      </c>
      <c r="X2609" s="1" t="s">
        <v>232</v>
      </c>
      <c r="Y2609" s="1" t="s">
        <v>166</v>
      </c>
      <c r="Z2609" s="19">
        <f>IF(U2609="","",SUMIFS(Unit_Value_Review_QC!$K$10:$K$53,Unit_Value_Review_QC!$I$10:$I$53,"PARTNER|"&amp;F2609&amp;"|"&amp;I2609))</f>
        <v>21.029827109089425</v>
      </c>
      <c r="AA2609" s="20">
        <f>IFERROR(U2609/Z2609,"")</f>
        <v>1.3351323058000715</v>
      </c>
      <c r="AB2609" s="4" t="str">
        <f>IF(OR(N2609&lt;&gt;"REPORTED",U2609=""),"NOT_APPLICABLE",IF(OR(AA2609&lt;Unit_Value_Review_QC!$I$6,AA2609&gt;Unit_Value_Review_QC!$I$5),"REVIEW","WITHIN_BAND"))</f>
        <v>WITHIN_BAND</v>
      </c>
    </row>
    <row r="2610" spans="1:28">
      <c r="A2610" s="1" t="s">
        <v>2996</v>
      </c>
      <c r="B2610" s="6">
        <v>45444</v>
      </c>
      <c r="C2610" s="1">
        <v>202406</v>
      </c>
      <c r="D2610" s="1">
        <v>2024</v>
      </c>
      <c r="E2610" s="1">
        <v>6</v>
      </c>
      <c r="F2610" s="4" t="s">
        <v>256</v>
      </c>
      <c r="G2610" s="4" t="s">
        <v>258</v>
      </c>
      <c r="H2610" s="1">
        <v>696</v>
      </c>
      <c r="I2610" s="4" t="s">
        <v>322</v>
      </c>
      <c r="J2610" s="1" t="s">
        <v>323</v>
      </c>
      <c r="K2610" s="1" t="s">
        <v>383</v>
      </c>
      <c r="L2610" s="1">
        <v>3</v>
      </c>
      <c r="M2610" s="1">
        <v>1</v>
      </c>
      <c r="N2610" s="1" t="s">
        <v>384</v>
      </c>
      <c r="O2610" s="1" t="s">
        <v>385</v>
      </c>
      <c r="P2610" s="1">
        <v>0</v>
      </c>
      <c r="Q2610" s="8">
        <v>568783</v>
      </c>
      <c r="R2610" s="8">
        <v>26218</v>
      </c>
      <c r="S2610" s="8">
        <v>138724</v>
      </c>
      <c r="T2610" s="8" t="s">
        <v>386</v>
      </c>
      <c r="U2610" s="9">
        <f>IF(R2610&gt;0,Q2610/R2610,"")</f>
        <v>21.694370279960332</v>
      </c>
      <c r="V2610" s="10">
        <f>SUMIFS(fct_world_monthly!$J$2:$J$361,fct_world_monthly!$C$2:$C$361,C2610,fct_world_monthly!$F$2:$F$361,F2610)</f>
        <v>112979129</v>
      </c>
      <c r="W2610" s="11">
        <f>IF(V2610&gt;0,Q2610/V2610,"")</f>
        <v>5.0344077267580984E-3</v>
      </c>
      <c r="X2610" s="1" t="s">
        <v>232</v>
      </c>
      <c r="Y2610" s="1" t="s">
        <v>166</v>
      </c>
      <c r="Z2610" s="19">
        <f>IF(U2610="","",SUMIFS(Unit_Value_Review_QC!$K$10:$K$53,Unit_Value_Review_QC!$I$10:$I$53,"PARTNER|"&amp;F2610&amp;"|"&amp;I2610))</f>
        <v>18.09118149032647</v>
      </c>
      <c r="AA2610" s="20">
        <f>IFERROR(U2610/Z2610,"")</f>
        <v>1.1991682407011681</v>
      </c>
      <c r="AB2610" s="4" t="str">
        <f>IF(OR(N2610&lt;&gt;"REPORTED",U2610=""),"NOT_APPLICABLE",IF(OR(AA2610&lt;Unit_Value_Review_QC!$I$6,AA2610&gt;Unit_Value_Review_QC!$I$5),"REVIEW","WITHIN_BAND"))</f>
        <v>WITHIN_BAND</v>
      </c>
    </row>
    <row r="2611" spans="1:28">
      <c r="A2611" s="1" t="s">
        <v>2997</v>
      </c>
      <c r="B2611" s="6">
        <v>45444</v>
      </c>
      <c r="C2611" s="1">
        <v>202406</v>
      </c>
      <c r="D2611" s="1">
        <v>2024</v>
      </c>
      <c r="E2611" s="1">
        <v>6</v>
      </c>
      <c r="F2611" s="4" t="s">
        <v>256</v>
      </c>
      <c r="G2611" s="4" t="s">
        <v>258</v>
      </c>
      <c r="H2611" s="1">
        <v>720</v>
      </c>
      <c r="I2611" s="4" t="s">
        <v>325</v>
      </c>
      <c r="J2611" s="1" t="s">
        <v>326</v>
      </c>
      <c r="K2611" s="1" t="s">
        <v>383</v>
      </c>
      <c r="L2611" s="1">
        <v>3</v>
      </c>
      <c r="M2611" s="1">
        <v>1</v>
      </c>
      <c r="N2611" s="1" t="s">
        <v>384</v>
      </c>
      <c r="O2611" s="1" t="s">
        <v>385</v>
      </c>
      <c r="P2611" s="1">
        <v>0</v>
      </c>
      <c r="Q2611" s="8">
        <v>3733357</v>
      </c>
      <c r="R2611" s="8">
        <v>189023</v>
      </c>
      <c r="S2611" s="8">
        <v>880256</v>
      </c>
      <c r="T2611" s="8" t="s">
        <v>386</v>
      </c>
      <c r="U2611" s="9">
        <f>IF(R2611&gt;0,Q2611/R2611,"")</f>
        <v>19.750808102717659</v>
      </c>
      <c r="V2611" s="10">
        <f>SUMIFS(fct_world_monthly!$J$2:$J$361,fct_world_monthly!$C$2:$C$361,C2611,fct_world_monthly!$F$2:$F$361,F2611)</f>
        <v>112979129</v>
      </c>
      <c r="W2611" s="11">
        <f>IF(V2611&gt;0,Q2611/V2611,"")</f>
        <v>3.3044660841738301E-2</v>
      </c>
      <c r="X2611" s="1" t="s">
        <v>232</v>
      </c>
      <c r="Y2611" s="1" t="s">
        <v>166</v>
      </c>
      <c r="Z2611" s="19">
        <f>IF(U2611="","",SUMIFS(Unit_Value_Review_QC!$K$10:$K$53,Unit_Value_Review_QC!$I$10:$I$53,"PARTNER|"&amp;F2611&amp;"|"&amp;I2611))</f>
        <v>18.213915185849537</v>
      </c>
      <c r="AA2611" s="20">
        <f>IFERROR(U2611/Z2611,"")</f>
        <v>1.0843801511748634</v>
      </c>
      <c r="AB2611" s="4" t="str">
        <f>IF(OR(N2611&lt;&gt;"REPORTED",U2611=""),"NOT_APPLICABLE",IF(OR(AA2611&lt;Unit_Value_Review_QC!$I$6,AA2611&gt;Unit_Value_Review_QC!$I$5),"REVIEW","WITHIN_BAND"))</f>
        <v>WITHIN_BAND</v>
      </c>
    </row>
    <row r="2612" spans="1:28">
      <c r="A2612" s="1" t="s">
        <v>2998</v>
      </c>
      <c r="B2612" s="6">
        <v>45444</v>
      </c>
      <c r="C2612" s="1">
        <v>202406</v>
      </c>
      <c r="D2612" s="1">
        <v>2024</v>
      </c>
      <c r="E2612" s="1">
        <v>6</v>
      </c>
      <c r="F2612" s="4" t="s">
        <v>265</v>
      </c>
      <c r="G2612" s="4" t="s">
        <v>266</v>
      </c>
      <c r="H2612" s="1">
        <v>52</v>
      </c>
      <c r="I2612" s="4" t="s">
        <v>296</v>
      </c>
      <c r="J2612" s="1" t="s">
        <v>297</v>
      </c>
      <c r="K2612" s="1" t="s">
        <v>383</v>
      </c>
      <c r="L2612" s="1">
        <v>3</v>
      </c>
      <c r="M2612" s="1">
        <v>1</v>
      </c>
      <c r="N2612" s="1" t="s">
        <v>384</v>
      </c>
      <c r="O2612" s="1" t="s">
        <v>385</v>
      </c>
      <c r="P2612" s="1">
        <v>0</v>
      </c>
      <c r="Q2612" s="8">
        <v>2184557</v>
      </c>
      <c r="R2612" s="8">
        <v>104625</v>
      </c>
      <c r="S2612" s="8">
        <v>283172</v>
      </c>
      <c r="T2612" s="8" t="s">
        <v>386</v>
      </c>
      <c r="U2612" s="9">
        <f>IF(R2612&gt;0,Q2612/R2612,"")</f>
        <v>20.879875746714458</v>
      </c>
      <c r="V2612" s="10">
        <f>SUMIFS(fct_world_monthly!$J$2:$J$361,fct_world_monthly!$C$2:$C$361,C2612,fct_world_monthly!$F$2:$F$361,F2612)</f>
        <v>25789561</v>
      </c>
      <c r="W2612" s="11">
        <f>IF(V2612&gt;0,Q2612/V2612,"")</f>
        <v>8.4707025451111792E-2</v>
      </c>
      <c r="X2612" s="1" t="s">
        <v>232</v>
      </c>
      <c r="Y2612" s="1" t="s">
        <v>166</v>
      </c>
      <c r="Z2612" s="19">
        <f>IF(U2612="","",SUMIFS(Unit_Value_Review_QC!$K$10:$K$53,Unit_Value_Review_QC!$I$10:$I$53,"PARTNER|"&amp;F2612&amp;"|"&amp;I2612))</f>
        <v>19.213268245879746</v>
      </c>
      <c r="AA2612" s="20">
        <f>IFERROR(U2612/Z2612,"")</f>
        <v>1.0867425301883302</v>
      </c>
      <c r="AB2612" s="4" t="str">
        <f>IF(OR(N2612&lt;&gt;"REPORTED",U2612=""),"NOT_APPLICABLE",IF(OR(AA2612&lt;Unit_Value_Review_QC!$I$6,AA2612&gt;Unit_Value_Review_QC!$I$5),"REVIEW","WITHIN_BAND"))</f>
        <v>WITHIN_BAND</v>
      </c>
    </row>
    <row r="2613" spans="1:28">
      <c r="A2613" s="1" t="s">
        <v>2999</v>
      </c>
      <c r="B2613" s="6">
        <v>45444</v>
      </c>
      <c r="C2613" s="1">
        <v>202406</v>
      </c>
      <c r="D2613" s="1">
        <v>2024</v>
      </c>
      <c r="E2613" s="1">
        <v>6</v>
      </c>
      <c r="F2613" s="4" t="s">
        <v>265</v>
      </c>
      <c r="G2613" s="4" t="s">
        <v>266</v>
      </c>
      <c r="H2613" s="1">
        <v>204</v>
      </c>
      <c r="I2613" s="4" t="s">
        <v>301</v>
      </c>
      <c r="J2613" s="1" t="s">
        <v>302</v>
      </c>
      <c r="K2613" s="1" t="s">
        <v>383</v>
      </c>
      <c r="L2613" s="1">
        <v>3</v>
      </c>
      <c r="M2613" s="1">
        <v>1</v>
      </c>
      <c r="N2613" s="1" t="s">
        <v>384</v>
      </c>
      <c r="O2613" s="1" t="s">
        <v>385</v>
      </c>
      <c r="P2613" s="1">
        <v>0</v>
      </c>
      <c r="Q2613" s="8">
        <v>13685</v>
      </c>
      <c r="R2613" s="8">
        <v>554</v>
      </c>
      <c r="S2613" s="8">
        <v>2419</v>
      </c>
      <c r="T2613" s="8" t="s">
        <v>386</v>
      </c>
      <c r="U2613" s="9">
        <f>IF(R2613&gt;0,Q2613/R2613,"")</f>
        <v>24.702166064981949</v>
      </c>
      <c r="V2613" s="10">
        <f>SUMIFS(fct_world_monthly!$J$2:$J$361,fct_world_monthly!$C$2:$C$361,C2613,fct_world_monthly!$F$2:$F$361,F2613)</f>
        <v>25789561</v>
      </c>
      <c r="W2613" s="11">
        <f>IF(V2613&gt;0,Q2613/V2613,"")</f>
        <v>5.3064106054383784E-4</v>
      </c>
      <c r="X2613" s="1" t="s">
        <v>232</v>
      </c>
      <c r="Y2613" s="1" t="s">
        <v>166</v>
      </c>
      <c r="Z2613" s="19">
        <f>IF(U2613="","",SUMIFS(Unit_Value_Review_QC!$K$10:$K$53,Unit_Value_Review_QC!$I$10:$I$53,"PARTNER|"&amp;F2613&amp;"|"&amp;I2613))</f>
        <v>16.024818561257973</v>
      </c>
      <c r="AA2613" s="20">
        <f>IFERROR(U2613/Z2613,"")</f>
        <v>1.54149427468106</v>
      </c>
      <c r="AB2613" s="4" t="str">
        <f>IF(OR(N2613&lt;&gt;"REPORTED",U2613=""),"NOT_APPLICABLE",IF(OR(AA2613&lt;Unit_Value_Review_QC!$I$6,AA2613&gt;Unit_Value_Review_QC!$I$5),"REVIEW","WITHIN_BAND"))</f>
        <v>WITHIN_BAND</v>
      </c>
    </row>
    <row r="2614" spans="1:28">
      <c r="A2614" s="1" t="s">
        <v>3000</v>
      </c>
      <c r="B2614" s="6">
        <v>45444</v>
      </c>
      <c r="C2614" s="1">
        <v>202406</v>
      </c>
      <c r="D2614" s="1">
        <v>2024</v>
      </c>
      <c r="E2614" s="1">
        <v>6</v>
      </c>
      <c r="F2614" s="4" t="s">
        <v>265</v>
      </c>
      <c r="G2614" s="4" t="s">
        <v>266</v>
      </c>
      <c r="H2614" s="1">
        <v>662</v>
      </c>
      <c r="I2614" s="4" t="s">
        <v>304</v>
      </c>
      <c r="J2614" s="1" t="s">
        <v>305</v>
      </c>
      <c r="K2614" s="1" t="s">
        <v>383</v>
      </c>
      <c r="L2614" s="1">
        <v>3</v>
      </c>
      <c r="M2614" s="1">
        <v>1</v>
      </c>
      <c r="N2614" s="1" t="s">
        <v>384</v>
      </c>
      <c r="O2614" s="1" t="s">
        <v>385</v>
      </c>
      <c r="P2614" s="1">
        <v>0</v>
      </c>
      <c r="Q2614" s="8">
        <v>340187</v>
      </c>
      <c r="R2614" s="8">
        <v>22616</v>
      </c>
      <c r="S2614" s="8">
        <v>59763</v>
      </c>
      <c r="T2614" s="8" t="s">
        <v>386</v>
      </c>
      <c r="U2614" s="9">
        <f>IF(R2614&gt;0,Q2614/R2614,"")</f>
        <v>15.041873010258223</v>
      </c>
      <c r="V2614" s="10">
        <f>SUMIFS(fct_world_monthly!$J$2:$J$361,fct_world_monthly!$C$2:$C$361,C2614,fct_world_monthly!$F$2:$F$361,F2614)</f>
        <v>25789561</v>
      </c>
      <c r="W2614" s="11">
        <f>IF(V2614&gt;0,Q2614/V2614,"")</f>
        <v>1.319087982924564E-2</v>
      </c>
      <c r="X2614" s="1" t="s">
        <v>232</v>
      </c>
      <c r="Y2614" s="1" t="s">
        <v>166</v>
      </c>
      <c r="Z2614" s="19">
        <f>IF(U2614="","",SUMIFS(Unit_Value_Review_QC!$K$10:$K$53,Unit_Value_Review_QC!$I$10:$I$53,"PARTNER|"&amp;F2614&amp;"|"&amp;I2614))</f>
        <v>13.24068828999865</v>
      </c>
      <c r="AA2614" s="20">
        <f>IFERROR(U2614/Z2614,"")</f>
        <v>1.1360340701940774</v>
      </c>
      <c r="AB2614" s="4" t="str">
        <f>IF(OR(N2614&lt;&gt;"REPORTED",U2614=""),"NOT_APPLICABLE",IF(OR(AA2614&lt;Unit_Value_Review_QC!$I$6,AA2614&gt;Unit_Value_Review_QC!$I$5),"REVIEW","WITHIN_BAND"))</f>
        <v>WITHIN_BAND</v>
      </c>
    </row>
    <row r="2615" spans="1:28">
      <c r="A2615" s="1" t="s">
        <v>3001</v>
      </c>
      <c r="B2615" s="6">
        <v>45444</v>
      </c>
      <c r="C2615" s="1">
        <v>202406</v>
      </c>
      <c r="D2615" s="1">
        <v>2024</v>
      </c>
      <c r="E2615" s="1">
        <v>6</v>
      </c>
      <c r="F2615" s="4" t="s">
        <v>265</v>
      </c>
      <c r="G2615" s="4" t="s">
        <v>266</v>
      </c>
      <c r="H2615" s="1">
        <v>664</v>
      </c>
      <c r="I2615" s="4" t="s">
        <v>307</v>
      </c>
      <c r="J2615" s="1" t="s">
        <v>308</v>
      </c>
      <c r="K2615" s="1" t="s">
        <v>383</v>
      </c>
      <c r="L2615" s="1">
        <v>3</v>
      </c>
      <c r="M2615" s="1">
        <v>1</v>
      </c>
      <c r="N2615" s="1" t="s">
        <v>384</v>
      </c>
      <c r="O2615" s="1" t="s">
        <v>385</v>
      </c>
      <c r="P2615" s="1">
        <v>0</v>
      </c>
      <c r="Q2615" s="8">
        <v>192164</v>
      </c>
      <c r="R2615" s="8">
        <v>25723</v>
      </c>
      <c r="S2615" s="8">
        <v>54289</v>
      </c>
      <c r="T2615" s="8" t="s">
        <v>386</v>
      </c>
      <c r="U2615" s="9">
        <f>IF(R2615&gt;0,Q2615/R2615,"")</f>
        <v>7.470512770672161</v>
      </c>
      <c r="V2615" s="10">
        <f>SUMIFS(fct_world_monthly!$J$2:$J$361,fct_world_monthly!$C$2:$C$361,C2615,fct_world_monthly!$F$2:$F$361,F2615)</f>
        <v>25789561</v>
      </c>
      <c r="W2615" s="11">
        <f>IF(V2615&gt;0,Q2615/V2615,"")</f>
        <v>7.4512319151148016E-3</v>
      </c>
      <c r="X2615" s="1" t="s">
        <v>232</v>
      </c>
      <c r="Y2615" s="1" t="s">
        <v>166</v>
      </c>
      <c r="Z2615" s="19">
        <f>IF(U2615="","",SUMIFS(Unit_Value_Review_QC!$K$10:$K$53,Unit_Value_Review_QC!$I$10:$I$53,"PARTNER|"&amp;F2615&amp;"|"&amp;I2615))</f>
        <v>13.033767004833301</v>
      </c>
      <c r="AA2615" s="20">
        <f>IFERROR(U2615/Z2615,"")</f>
        <v>0.5731660515261533</v>
      </c>
      <c r="AB2615" s="4" t="str">
        <f>IF(OR(N2615&lt;&gt;"REPORTED",U2615=""),"NOT_APPLICABLE",IF(OR(AA2615&lt;Unit_Value_Review_QC!$I$6,AA2615&gt;Unit_Value_Review_QC!$I$5),"REVIEW","WITHIN_BAND"))</f>
        <v>WITHIN_BAND</v>
      </c>
    </row>
    <row r="2616" spans="1:28">
      <c r="A2616" s="1" t="s">
        <v>3002</v>
      </c>
      <c r="B2616" s="6">
        <v>45444</v>
      </c>
      <c r="C2616" s="1">
        <v>202406</v>
      </c>
      <c r="D2616" s="1">
        <v>2024</v>
      </c>
      <c r="E2616" s="1">
        <v>6</v>
      </c>
      <c r="F2616" s="4" t="s">
        <v>265</v>
      </c>
      <c r="G2616" s="4" t="s">
        <v>266</v>
      </c>
      <c r="H2616" s="1">
        <v>666</v>
      </c>
      <c r="I2616" s="4" t="s">
        <v>310</v>
      </c>
      <c r="J2616" s="1" t="s">
        <v>311</v>
      </c>
      <c r="K2616" s="1" t="s">
        <v>383</v>
      </c>
      <c r="L2616" s="1">
        <v>3</v>
      </c>
      <c r="M2616" s="1">
        <v>1</v>
      </c>
      <c r="N2616" s="1" t="s">
        <v>384</v>
      </c>
      <c r="O2616" s="1" t="s">
        <v>385</v>
      </c>
      <c r="P2616" s="1">
        <v>0</v>
      </c>
      <c r="Q2616" s="8">
        <v>5049411</v>
      </c>
      <c r="R2616" s="8">
        <v>407754</v>
      </c>
      <c r="S2616" s="8">
        <v>1302163</v>
      </c>
      <c r="T2616" s="8" t="s">
        <v>386</v>
      </c>
      <c r="U2616" s="9">
        <f>IF(R2616&gt;0,Q2616/R2616,"")</f>
        <v>12.383473859238659</v>
      </c>
      <c r="V2616" s="10">
        <f>SUMIFS(fct_world_monthly!$J$2:$J$361,fct_world_monthly!$C$2:$C$361,C2616,fct_world_monthly!$F$2:$F$361,F2616)</f>
        <v>25789561</v>
      </c>
      <c r="W2616" s="11">
        <f>IF(V2616&gt;0,Q2616/V2616,"")</f>
        <v>0.19579282485653787</v>
      </c>
      <c r="X2616" s="1" t="s">
        <v>232</v>
      </c>
      <c r="Y2616" s="1" t="s">
        <v>166</v>
      </c>
      <c r="Z2616" s="19">
        <f>IF(U2616="","",SUMIFS(Unit_Value_Review_QC!$K$10:$K$53,Unit_Value_Review_QC!$I$10:$I$53,"PARTNER|"&amp;F2616&amp;"|"&amp;I2616))</f>
        <v>12.503788450831344</v>
      </c>
      <c r="AA2616" s="20">
        <f>IFERROR(U2616/Z2616,"")</f>
        <v>0.99037774894658548</v>
      </c>
      <c r="AB2616" s="4" t="str">
        <f>IF(OR(N2616&lt;&gt;"REPORTED",U2616=""),"NOT_APPLICABLE",IF(OR(AA2616&lt;Unit_Value_Review_QC!$I$6,AA2616&gt;Unit_Value_Review_QC!$I$5),"REVIEW","WITHIN_BAND"))</f>
        <v>WITHIN_BAND</v>
      </c>
    </row>
    <row r="2617" spans="1:28">
      <c r="A2617" s="1" t="s">
        <v>3003</v>
      </c>
      <c r="B2617" s="6">
        <v>45444</v>
      </c>
      <c r="C2617" s="1">
        <v>202406</v>
      </c>
      <c r="D2617" s="1">
        <v>2024</v>
      </c>
      <c r="E2617" s="1">
        <v>6</v>
      </c>
      <c r="F2617" s="4" t="s">
        <v>265</v>
      </c>
      <c r="G2617" s="4" t="s">
        <v>266</v>
      </c>
      <c r="H2617" s="1">
        <v>669</v>
      </c>
      <c r="I2617" s="4" t="s">
        <v>313</v>
      </c>
      <c r="J2617" s="1" t="s">
        <v>314</v>
      </c>
      <c r="K2617" s="1" t="s">
        <v>383</v>
      </c>
      <c r="L2617" s="1">
        <v>3</v>
      </c>
      <c r="M2617" s="1">
        <v>1</v>
      </c>
      <c r="N2617" s="1" t="s">
        <v>384</v>
      </c>
      <c r="O2617" s="1" t="s">
        <v>385</v>
      </c>
      <c r="P2617" s="1">
        <v>0</v>
      </c>
      <c r="Q2617" s="8">
        <v>232133</v>
      </c>
      <c r="R2617" s="8">
        <v>15549</v>
      </c>
      <c r="S2617" s="8">
        <v>46005</v>
      </c>
      <c r="T2617" s="8" t="s">
        <v>386</v>
      </c>
      <c r="U2617" s="9">
        <f>IF(R2617&gt;0,Q2617/R2617,"")</f>
        <v>14.929127275065921</v>
      </c>
      <c r="V2617" s="10">
        <f>SUMIFS(fct_world_monthly!$J$2:$J$361,fct_world_monthly!$C$2:$C$361,C2617,fct_world_monthly!$F$2:$F$361,F2617)</f>
        <v>25789561</v>
      </c>
      <c r="W2617" s="11">
        <f>IF(V2617&gt;0,Q2617/V2617,"")</f>
        <v>9.0010450352373192E-3</v>
      </c>
      <c r="X2617" s="1" t="s">
        <v>232</v>
      </c>
      <c r="Y2617" s="1" t="s">
        <v>166</v>
      </c>
      <c r="Z2617" s="19">
        <f>IF(U2617="","",SUMIFS(Unit_Value_Review_QC!$K$10:$K$53,Unit_Value_Review_QC!$I$10:$I$53,"PARTNER|"&amp;F2617&amp;"|"&amp;I2617))</f>
        <v>16.58404384448577</v>
      </c>
      <c r="AA2617" s="20">
        <f>IFERROR(U2617/Z2617,"")</f>
        <v>0.90021031149347142</v>
      </c>
      <c r="AB2617" s="4" t="str">
        <f>IF(OR(N2617&lt;&gt;"REPORTED",U2617=""),"NOT_APPLICABLE",IF(OR(AA2617&lt;Unit_Value_Review_QC!$I$6,AA2617&gt;Unit_Value_Review_QC!$I$5),"REVIEW","WITHIN_BAND"))</f>
        <v>WITHIN_BAND</v>
      </c>
    </row>
    <row r="2618" spans="1:28">
      <c r="A2618" s="1" t="s">
        <v>3004</v>
      </c>
      <c r="B2618" s="6">
        <v>45444</v>
      </c>
      <c r="C2618" s="1">
        <v>202406</v>
      </c>
      <c r="D2618" s="1">
        <v>2024</v>
      </c>
      <c r="E2618" s="1">
        <v>6</v>
      </c>
      <c r="F2618" s="4" t="s">
        <v>265</v>
      </c>
      <c r="G2618" s="4" t="s">
        <v>266</v>
      </c>
      <c r="H2618" s="1">
        <v>676</v>
      </c>
      <c r="I2618" s="4" t="s">
        <v>316</v>
      </c>
      <c r="J2618" s="1" t="s">
        <v>317</v>
      </c>
      <c r="K2618" s="1" t="s">
        <v>383</v>
      </c>
      <c r="L2618" s="1">
        <v>3</v>
      </c>
      <c r="M2618" s="1">
        <v>1</v>
      </c>
      <c r="N2618" s="1" t="s">
        <v>384</v>
      </c>
      <c r="O2618" s="1" t="s">
        <v>385</v>
      </c>
      <c r="P2618" s="1">
        <v>0</v>
      </c>
      <c r="Q2618" s="8">
        <v>100513</v>
      </c>
      <c r="R2618" s="8">
        <v>5075</v>
      </c>
      <c r="S2618" s="8">
        <v>31123</v>
      </c>
      <c r="T2618" s="8" t="s">
        <v>386</v>
      </c>
      <c r="U2618" s="9">
        <f>IF(R2618&gt;0,Q2618/R2618,"")</f>
        <v>19.805517241379309</v>
      </c>
      <c r="V2618" s="10">
        <f>SUMIFS(fct_world_monthly!$J$2:$J$361,fct_world_monthly!$C$2:$C$361,C2618,fct_world_monthly!$F$2:$F$361,F2618)</f>
        <v>25789561</v>
      </c>
      <c r="W2618" s="11">
        <f>IF(V2618&gt;0,Q2618/V2618,"")</f>
        <v>3.8974296615595745E-3</v>
      </c>
      <c r="X2618" s="1" t="s">
        <v>232</v>
      </c>
      <c r="Y2618" s="1" t="s">
        <v>166</v>
      </c>
      <c r="Z2618" s="19">
        <f>IF(U2618="","",SUMIFS(Unit_Value_Review_QC!$K$10:$K$53,Unit_Value_Review_QC!$I$10:$I$53,"PARTNER|"&amp;F2618&amp;"|"&amp;I2618))</f>
        <v>12.705450477595873</v>
      </c>
      <c r="AA2618" s="20">
        <f>IFERROR(U2618/Z2618,"")</f>
        <v>1.5588205452693962</v>
      </c>
      <c r="AB2618" s="4" t="str">
        <f>IF(OR(N2618&lt;&gt;"REPORTED",U2618=""),"NOT_APPLICABLE",IF(OR(AA2618&lt;Unit_Value_Review_QC!$I$6,AA2618&gt;Unit_Value_Review_QC!$I$5),"REVIEW","WITHIN_BAND"))</f>
        <v>WITHIN_BAND</v>
      </c>
    </row>
    <row r="2619" spans="1:28">
      <c r="A2619" s="1" t="s">
        <v>3005</v>
      </c>
      <c r="B2619" s="6">
        <v>45444</v>
      </c>
      <c r="C2619" s="1">
        <v>202406</v>
      </c>
      <c r="D2619" s="1">
        <v>2024</v>
      </c>
      <c r="E2619" s="1">
        <v>6</v>
      </c>
      <c r="F2619" s="4" t="s">
        <v>265</v>
      </c>
      <c r="G2619" s="4" t="s">
        <v>266</v>
      </c>
      <c r="H2619" s="1">
        <v>690</v>
      </c>
      <c r="I2619" s="4" t="s">
        <v>319</v>
      </c>
      <c r="J2619" s="1" t="s">
        <v>320</v>
      </c>
      <c r="K2619" s="1" t="s">
        <v>383</v>
      </c>
      <c r="L2619" s="1">
        <v>3</v>
      </c>
      <c r="M2619" s="1">
        <v>1</v>
      </c>
      <c r="N2619" s="1" t="s">
        <v>384</v>
      </c>
      <c r="O2619" s="1" t="s">
        <v>385</v>
      </c>
      <c r="P2619" s="1">
        <v>0</v>
      </c>
      <c r="Q2619" s="8">
        <v>835135</v>
      </c>
      <c r="R2619" s="8">
        <v>38411</v>
      </c>
      <c r="S2619" s="8">
        <v>119483</v>
      </c>
      <c r="T2619" s="8" t="s">
        <v>386</v>
      </c>
      <c r="U2619" s="9">
        <f>IF(R2619&gt;0,Q2619/R2619,"")</f>
        <v>21.74207909192679</v>
      </c>
      <c r="V2619" s="10">
        <f>SUMIFS(fct_world_monthly!$J$2:$J$361,fct_world_monthly!$C$2:$C$361,C2619,fct_world_monthly!$F$2:$F$361,F2619)</f>
        <v>25789561</v>
      </c>
      <c r="W2619" s="11">
        <f>IF(V2619&gt;0,Q2619/V2619,"")</f>
        <v>3.2382676075796715E-2</v>
      </c>
      <c r="X2619" s="1" t="s">
        <v>232</v>
      </c>
      <c r="Y2619" s="1" t="s">
        <v>166</v>
      </c>
      <c r="Z2619" s="19">
        <f>IF(U2619="","",SUMIFS(Unit_Value_Review_QC!$K$10:$K$53,Unit_Value_Review_QC!$I$10:$I$53,"PARTNER|"&amp;F2619&amp;"|"&amp;I2619))</f>
        <v>23.234221767733438</v>
      </c>
      <c r="AA2619" s="20">
        <f>IFERROR(U2619/Z2619,"")</f>
        <v>0.93577823734647902</v>
      </c>
      <c r="AB2619" s="4" t="str">
        <f>IF(OR(N2619&lt;&gt;"REPORTED",U2619=""),"NOT_APPLICABLE",IF(OR(AA2619&lt;Unit_Value_Review_QC!$I$6,AA2619&gt;Unit_Value_Review_QC!$I$5),"REVIEW","WITHIN_BAND"))</f>
        <v>WITHIN_BAND</v>
      </c>
    </row>
    <row r="2620" spans="1:28">
      <c r="A2620" s="1" t="s">
        <v>3006</v>
      </c>
      <c r="B2620" s="6">
        <v>45444</v>
      </c>
      <c r="C2620" s="1">
        <v>202406</v>
      </c>
      <c r="D2620" s="1">
        <v>2024</v>
      </c>
      <c r="E2620" s="1">
        <v>6</v>
      </c>
      <c r="F2620" s="4" t="s">
        <v>265</v>
      </c>
      <c r="G2620" s="4" t="s">
        <v>266</v>
      </c>
      <c r="H2620" s="1">
        <v>696</v>
      </c>
      <c r="I2620" s="4" t="s">
        <v>322</v>
      </c>
      <c r="J2620" s="1" t="s">
        <v>323</v>
      </c>
      <c r="K2620" s="1" t="s">
        <v>383</v>
      </c>
      <c r="L2620" s="1">
        <v>3</v>
      </c>
      <c r="M2620" s="1">
        <v>1</v>
      </c>
      <c r="N2620" s="1" t="s">
        <v>384</v>
      </c>
      <c r="O2620" s="1" t="s">
        <v>385</v>
      </c>
      <c r="P2620" s="1">
        <v>0</v>
      </c>
      <c r="Q2620" s="8">
        <v>4572463</v>
      </c>
      <c r="R2620" s="8">
        <v>473394</v>
      </c>
      <c r="S2620" s="8">
        <v>1133542</v>
      </c>
      <c r="T2620" s="8" t="s">
        <v>386</v>
      </c>
      <c r="U2620" s="9">
        <f>IF(R2620&gt;0,Q2620/R2620,"")</f>
        <v>9.6588951275259092</v>
      </c>
      <c r="V2620" s="10">
        <f>SUMIFS(fct_world_monthly!$J$2:$J$361,fct_world_monthly!$C$2:$C$361,C2620,fct_world_monthly!$F$2:$F$361,F2620)</f>
        <v>25789561</v>
      </c>
      <c r="W2620" s="11">
        <f>IF(V2620&gt;0,Q2620/V2620,"")</f>
        <v>0.1772989854305779</v>
      </c>
      <c r="X2620" s="1" t="s">
        <v>232</v>
      </c>
      <c r="Y2620" s="1" t="s">
        <v>166</v>
      </c>
      <c r="Z2620" s="19">
        <f>IF(U2620="","",SUMIFS(Unit_Value_Review_QC!$K$10:$K$53,Unit_Value_Review_QC!$I$10:$I$53,"PARTNER|"&amp;F2620&amp;"|"&amp;I2620))</f>
        <v>12.339390026247985</v>
      </c>
      <c r="AA2620" s="20">
        <f>IFERROR(U2620/Z2620,"")</f>
        <v>0.78276925415112042</v>
      </c>
      <c r="AB2620" s="4" t="str">
        <f>IF(OR(N2620&lt;&gt;"REPORTED",U2620=""),"NOT_APPLICABLE",IF(OR(AA2620&lt;Unit_Value_Review_QC!$I$6,AA2620&gt;Unit_Value_Review_QC!$I$5),"REVIEW","WITHIN_BAND"))</f>
        <v>WITHIN_BAND</v>
      </c>
    </row>
    <row r="2621" spans="1:28">
      <c r="A2621" s="1" t="s">
        <v>3007</v>
      </c>
      <c r="B2621" s="6">
        <v>45444</v>
      </c>
      <c r="C2621" s="1">
        <v>202406</v>
      </c>
      <c r="D2621" s="1">
        <v>2024</v>
      </c>
      <c r="E2621" s="1">
        <v>6</v>
      </c>
      <c r="F2621" s="4" t="s">
        <v>265</v>
      </c>
      <c r="G2621" s="4" t="s">
        <v>266</v>
      </c>
      <c r="H2621" s="1">
        <v>720</v>
      </c>
      <c r="I2621" s="4" t="s">
        <v>325</v>
      </c>
      <c r="J2621" s="1" t="s">
        <v>326</v>
      </c>
      <c r="K2621" s="1" t="s">
        <v>383</v>
      </c>
      <c r="L2621" s="1">
        <v>3</v>
      </c>
      <c r="M2621" s="1">
        <v>1</v>
      </c>
      <c r="N2621" s="1" t="s">
        <v>384</v>
      </c>
      <c r="O2621" s="1" t="s">
        <v>385</v>
      </c>
      <c r="P2621" s="1">
        <v>0</v>
      </c>
      <c r="Q2621" s="8">
        <v>5093106</v>
      </c>
      <c r="R2621" s="8">
        <v>320390</v>
      </c>
      <c r="S2621" s="8">
        <v>877477</v>
      </c>
      <c r="T2621" s="8" t="s">
        <v>386</v>
      </c>
      <c r="U2621" s="9">
        <f>IF(R2621&gt;0,Q2621/R2621,"")</f>
        <v>15.896582290333656</v>
      </c>
      <c r="V2621" s="10">
        <f>SUMIFS(fct_world_monthly!$J$2:$J$361,fct_world_monthly!$C$2:$C$361,C2621,fct_world_monthly!$F$2:$F$361,F2621)</f>
        <v>25789561</v>
      </c>
      <c r="W2621" s="11">
        <f>IF(V2621&gt;0,Q2621/V2621,"")</f>
        <v>0.19748711503852276</v>
      </c>
      <c r="X2621" s="1" t="s">
        <v>232</v>
      </c>
      <c r="Y2621" s="1" t="s">
        <v>166</v>
      </c>
      <c r="Z2621" s="19">
        <f>IF(U2621="","",SUMIFS(Unit_Value_Review_QC!$K$10:$K$53,Unit_Value_Review_QC!$I$10:$I$53,"PARTNER|"&amp;F2621&amp;"|"&amp;I2621))</f>
        <v>15.158852636173485</v>
      </c>
      <c r="AA2621" s="20">
        <f>IFERROR(U2621/Z2621,"")</f>
        <v>1.0486665892113582</v>
      </c>
      <c r="AB2621" s="4" t="str">
        <f>IF(OR(N2621&lt;&gt;"REPORTED",U2621=""),"NOT_APPLICABLE",IF(OR(AA2621&lt;Unit_Value_Review_QC!$I$6,AA2621&gt;Unit_Value_Review_QC!$I$5),"REVIEW","WITHIN_BAND"))</f>
        <v>WITHIN_BAND</v>
      </c>
    </row>
    <row r="2622" spans="1:28">
      <c r="A2622" s="1" t="s">
        <v>3008</v>
      </c>
      <c r="B2622" s="6">
        <v>45444</v>
      </c>
      <c r="C2622" s="1">
        <v>202406</v>
      </c>
      <c r="D2622" s="1">
        <v>2024</v>
      </c>
      <c r="E2622" s="1">
        <v>6</v>
      </c>
      <c r="F2622" s="4" t="s">
        <v>271</v>
      </c>
      <c r="G2622" s="4" t="s">
        <v>273</v>
      </c>
      <c r="H2622" s="1">
        <v>52</v>
      </c>
      <c r="I2622" s="4" t="s">
        <v>296</v>
      </c>
      <c r="J2622" s="1" t="s">
        <v>297</v>
      </c>
      <c r="K2622" s="1" t="s">
        <v>383</v>
      </c>
      <c r="L2622" s="1">
        <v>3</v>
      </c>
      <c r="M2622" s="1">
        <v>1</v>
      </c>
      <c r="N2622" s="1" t="s">
        <v>384</v>
      </c>
      <c r="O2622" s="1" t="s">
        <v>385</v>
      </c>
      <c r="P2622" s="1">
        <v>0</v>
      </c>
      <c r="Q2622" s="8">
        <v>1715222</v>
      </c>
      <c r="R2622" s="8">
        <v>55536</v>
      </c>
      <c r="S2622" s="8">
        <v>165288</v>
      </c>
      <c r="T2622" s="8" t="s">
        <v>386</v>
      </c>
      <c r="U2622" s="9">
        <f>IF(R2622&gt;0,Q2622/R2622,"")</f>
        <v>30.884867473350621</v>
      </c>
      <c r="V2622" s="10">
        <f>SUMIFS(fct_world_monthly!$J$2:$J$361,fct_world_monthly!$C$2:$C$361,C2622,fct_world_monthly!$F$2:$F$361,F2622)</f>
        <v>30060078</v>
      </c>
      <c r="W2622" s="11">
        <f>IF(V2622&gt;0,Q2622/V2622,"")</f>
        <v>5.7059798713762488E-2</v>
      </c>
      <c r="X2622" s="1" t="s">
        <v>232</v>
      </c>
      <c r="Y2622" s="1" t="s">
        <v>166</v>
      </c>
      <c r="Z2622" s="19">
        <f>IF(U2622="","",SUMIFS(Unit_Value_Review_QC!$K$10:$K$53,Unit_Value_Review_QC!$I$10:$I$53,"PARTNER|"&amp;F2622&amp;"|"&amp;I2622))</f>
        <v>31.867133143721738</v>
      </c>
      <c r="AA2622" s="20">
        <f>IFERROR(U2622/Z2622,"")</f>
        <v>0.96917621469301718</v>
      </c>
      <c r="AB2622" s="4" t="str">
        <f>IF(OR(N2622&lt;&gt;"REPORTED",U2622=""),"NOT_APPLICABLE",IF(OR(AA2622&lt;Unit_Value_Review_QC!$I$6,AA2622&gt;Unit_Value_Review_QC!$I$5),"REVIEW","WITHIN_BAND"))</f>
        <v>WITHIN_BAND</v>
      </c>
    </row>
    <row r="2623" spans="1:28">
      <c r="A2623" s="1" t="s">
        <v>3009</v>
      </c>
      <c r="B2623" s="6">
        <v>45444</v>
      </c>
      <c r="C2623" s="1">
        <v>202406</v>
      </c>
      <c r="D2623" s="1">
        <v>2024</v>
      </c>
      <c r="E2623" s="1">
        <v>6</v>
      </c>
      <c r="F2623" s="4" t="s">
        <v>271</v>
      </c>
      <c r="G2623" s="4" t="s">
        <v>273</v>
      </c>
      <c r="H2623" s="1">
        <v>204</v>
      </c>
      <c r="I2623" s="4" t="s">
        <v>301</v>
      </c>
      <c r="J2623" s="1" t="s">
        <v>302</v>
      </c>
      <c r="K2623" s="1" t="s">
        <v>383</v>
      </c>
      <c r="L2623" s="1">
        <v>3</v>
      </c>
      <c r="M2623" s="1">
        <v>1</v>
      </c>
      <c r="N2623" s="1" t="s">
        <v>384</v>
      </c>
      <c r="O2623" s="1" t="s">
        <v>385</v>
      </c>
      <c r="P2623" s="1">
        <v>0</v>
      </c>
      <c r="Q2623" s="8">
        <v>1680938</v>
      </c>
      <c r="R2623" s="8">
        <v>73701</v>
      </c>
      <c r="S2623" s="8">
        <v>241628</v>
      </c>
      <c r="T2623" s="8" t="s">
        <v>386</v>
      </c>
      <c r="U2623" s="9">
        <f>IF(R2623&gt;0,Q2623/R2623,"")</f>
        <v>22.807533140662947</v>
      </c>
      <c r="V2623" s="10">
        <f>SUMIFS(fct_world_monthly!$J$2:$J$361,fct_world_monthly!$C$2:$C$361,C2623,fct_world_monthly!$F$2:$F$361,F2623)</f>
        <v>30060078</v>
      </c>
      <c r="W2623" s="11">
        <f>IF(V2623&gt;0,Q2623/V2623,"")</f>
        <v>5.5919282711109401E-2</v>
      </c>
      <c r="X2623" s="1" t="s">
        <v>232</v>
      </c>
      <c r="Y2623" s="1" t="s">
        <v>166</v>
      </c>
      <c r="Z2623" s="19">
        <f>IF(U2623="","",SUMIFS(Unit_Value_Review_QC!$K$10:$K$53,Unit_Value_Review_QC!$I$10:$I$53,"PARTNER|"&amp;F2623&amp;"|"&amp;I2623))</f>
        <v>19.682231685892088</v>
      </c>
      <c r="AA2623" s="20">
        <f>IFERROR(U2623/Z2623,"")</f>
        <v>1.1587879618860002</v>
      </c>
      <c r="AB2623" s="4" t="str">
        <f>IF(OR(N2623&lt;&gt;"REPORTED",U2623=""),"NOT_APPLICABLE",IF(OR(AA2623&lt;Unit_Value_Review_QC!$I$6,AA2623&gt;Unit_Value_Review_QC!$I$5),"REVIEW","WITHIN_BAND"))</f>
        <v>WITHIN_BAND</v>
      </c>
    </row>
    <row r="2624" spans="1:28">
      <c r="A2624" s="1" t="s">
        <v>3010</v>
      </c>
      <c r="B2624" s="6">
        <v>45444</v>
      </c>
      <c r="C2624" s="1">
        <v>202406</v>
      </c>
      <c r="D2624" s="1">
        <v>2024</v>
      </c>
      <c r="E2624" s="1">
        <v>6</v>
      </c>
      <c r="F2624" s="4" t="s">
        <v>271</v>
      </c>
      <c r="G2624" s="4" t="s">
        <v>273</v>
      </c>
      <c r="H2624" s="1">
        <v>662</v>
      </c>
      <c r="I2624" s="4" t="s">
        <v>304</v>
      </c>
      <c r="J2624" s="1" t="s">
        <v>305</v>
      </c>
      <c r="K2624" s="1" t="s">
        <v>383</v>
      </c>
      <c r="L2624" s="1">
        <v>3</v>
      </c>
      <c r="M2624" s="1">
        <v>1</v>
      </c>
      <c r="N2624" s="1" t="s">
        <v>384</v>
      </c>
      <c r="O2624" s="1" t="s">
        <v>385</v>
      </c>
      <c r="P2624" s="1">
        <v>0</v>
      </c>
      <c r="Q2624" s="8">
        <v>86294</v>
      </c>
      <c r="R2624" s="8">
        <v>3144</v>
      </c>
      <c r="S2624" s="8">
        <v>8378</v>
      </c>
      <c r="T2624" s="8" t="s">
        <v>386</v>
      </c>
      <c r="U2624" s="9">
        <f>IF(R2624&gt;0,Q2624/R2624,"")</f>
        <v>27.447201017811704</v>
      </c>
      <c r="V2624" s="10">
        <f>SUMIFS(fct_world_monthly!$J$2:$J$361,fct_world_monthly!$C$2:$C$361,C2624,fct_world_monthly!$F$2:$F$361,F2624)</f>
        <v>30060078</v>
      </c>
      <c r="W2624" s="11">
        <f>IF(V2624&gt;0,Q2624/V2624,"")</f>
        <v>2.8707177672659401E-3</v>
      </c>
      <c r="X2624" s="1" t="s">
        <v>232</v>
      </c>
      <c r="Y2624" s="1" t="s">
        <v>166</v>
      </c>
      <c r="Z2624" s="19">
        <f>IF(U2624="","",SUMIFS(Unit_Value_Review_QC!$K$10:$K$53,Unit_Value_Review_QC!$I$10:$I$53,"PARTNER|"&amp;F2624&amp;"|"&amp;I2624))</f>
        <v>19.366411423422985</v>
      </c>
      <c r="AA2624" s="20">
        <f>IFERROR(U2624/Z2624,"")</f>
        <v>1.4172579740103679</v>
      </c>
      <c r="AB2624" s="4" t="str">
        <f>IF(OR(N2624&lt;&gt;"REPORTED",U2624=""),"NOT_APPLICABLE",IF(OR(AA2624&lt;Unit_Value_Review_QC!$I$6,AA2624&gt;Unit_Value_Review_QC!$I$5),"REVIEW","WITHIN_BAND"))</f>
        <v>WITHIN_BAND</v>
      </c>
    </row>
    <row r="2625" spans="1:28">
      <c r="A2625" s="1" t="s">
        <v>3011</v>
      </c>
      <c r="B2625" s="6">
        <v>45444</v>
      </c>
      <c r="C2625" s="1">
        <v>202406</v>
      </c>
      <c r="D2625" s="1">
        <v>2024</v>
      </c>
      <c r="E2625" s="1">
        <v>6</v>
      </c>
      <c r="F2625" s="4" t="s">
        <v>271</v>
      </c>
      <c r="G2625" s="4" t="s">
        <v>273</v>
      </c>
      <c r="H2625" s="1">
        <v>664</v>
      </c>
      <c r="I2625" s="4" t="s">
        <v>307</v>
      </c>
      <c r="J2625" s="1" t="s">
        <v>308</v>
      </c>
      <c r="K2625" s="1" t="s">
        <v>383</v>
      </c>
      <c r="L2625" s="1">
        <v>3</v>
      </c>
      <c r="M2625" s="1">
        <v>1</v>
      </c>
      <c r="N2625" s="1" t="s">
        <v>384</v>
      </c>
      <c r="O2625" s="1" t="s">
        <v>385</v>
      </c>
      <c r="P2625" s="1">
        <v>0</v>
      </c>
      <c r="Q2625" s="8">
        <v>3999158</v>
      </c>
      <c r="R2625" s="8">
        <v>162094</v>
      </c>
      <c r="S2625" s="8">
        <v>557157</v>
      </c>
      <c r="T2625" s="8" t="s">
        <v>386</v>
      </c>
      <c r="U2625" s="9">
        <f>IF(R2625&gt;0,Q2625/R2625,"")</f>
        <v>24.671844732069047</v>
      </c>
      <c r="V2625" s="10">
        <f>SUMIFS(fct_world_monthly!$J$2:$J$361,fct_world_monthly!$C$2:$C$361,C2625,fct_world_monthly!$F$2:$F$361,F2625)</f>
        <v>30060078</v>
      </c>
      <c r="W2625" s="11">
        <f>IF(V2625&gt;0,Q2625/V2625,"")</f>
        <v>0.13303884307951563</v>
      </c>
      <c r="X2625" s="1" t="s">
        <v>232</v>
      </c>
      <c r="Y2625" s="1" t="s">
        <v>166</v>
      </c>
      <c r="Z2625" s="19">
        <f>IF(U2625="","",SUMIFS(Unit_Value_Review_QC!$K$10:$K$53,Unit_Value_Review_QC!$I$10:$I$53,"PARTNER|"&amp;F2625&amp;"|"&amp;I2625))</f>
        <v>29.827360886039607</v>
      </c>
      <c r="AA2625" s="20">
        <f>IFERROR(U2625/Z2625,"")</f>
        <v>0.82715480012904707</v>
      </c>
      <c r="AB2625" s="4" t="str">
        <f>IF(OR(N2625&lt;&gt;"REPORTED",U2625=""),"NOT_APPLICABLE",IF(OR(AA2625&lt;Unit_Value_Review_QC!$I$6,AA2625&gt;Unit_Value_Review_QC!$I$5),"REVIEW","WITHIN_BAND"))</f>
        <v>WITHIN_BAND</v>
      </c>
    </row>
    <row r="2626" spans="1:28">
      <c r="A2626" s="1" t="s">
        <v>3012</v>
      </c>
      <c r="B2626" s="6">
        <v>45444</v>
      </c>
      <c r="C2626" s="1">
        <v>202406</v>
      </c>
      <c r="D2626" s="1">
        <v>2024</v>
      </c>
      <c r="E2626" s="1">
        <v>6</v>
      </c>
      <c r="F2626" s="4" t="s">
        <v>271</v>
      </c>
      <c r="G2626" s="4" t="s">
        <v>273</v>
      </c>
      <c r="H2626" s="1">
        <v>666</v>
      </c>
      <c r="I2626" s="4" t="s">
        <v>310</v>
      </c>
      <c r="J2626" s="1" t="s">
        <v>311</v>
      </c>
      <c r="K2626" s="1" t="s">
        <v>383</v>
      </c>
      <c r="L2626" s="1">
        <v>3</v>
      </c>
      <c r="M2626" s="1">
        <v>1</v>
      </c>
      <c r="N2626" s="1" t="s">
        <v>384</v>
      </c>
      <c r="O2626" s="1" t="s">
        <v>385</v>
      </c>
      <c r="P2626" s="1">
        <v>0</v>
      </c>
      <c r="Q2626" s="8">
        <v>581875</v>
      </c>
      <c r="R2626" s="8">
        <v>37863</v>
      </c>
      <c r="S2626" s="8">
        <v>114917</v>
      </c>
      <c r="T2626" s="8" t="s">
        <v>386</v>
      </c>
      <c r="U2626" s="9">
        <f>IF(R2626&gt;0,Q2626/R2626,"")</f>
        <v>15.367905342946941</v>
      </c>
      <c r="V2626" s="10">
        <f>SUMIFS(fct_world_monthly!$J$2:$J$361,fct_world_monthly!$C$2:$C$361,C2626,fct_world_monthly!$F$2:$F$361,F2626)</f>
        <v>30060078</v>
      </c>
      <c r="W2626" s="11">
        <f>IF(V2626&gt;0,Q2626/V2626,"")</f>
        <v>1.9357068867219839E-2</v>
      </c>
      <c r="X2626" s="1" t="s">
        <v>232</v>
      </c>
      <c r="Y2626" s="1" t="s">
        <v>166</v>
      </c>
      <c r="Z2626" s="19">
        <f>IF(U2626="","",SUMIFS(Unit_Value_Review_QC!$K$10:$K$53,Unit_Value_Review_QC!$I$10:$I$53,"PARTNER|"&amp;F2626&amp;"|"&amp;I2626))</f>
        <v>14.86106925541052</v>
      </c>
      <c r="AA2626" s="20">
        <f>IFERROR(U2626/Z2626,"")</f>
        <v>1.0341049542819334</v>
      </c>
      <c r="AB2626" s="4" t="str">
        <f>IF(OR(N2626&lt;&gt;"REPORTED",U2626=""),"NOT_APPLICABLE",IF(OR(AA2626&lt;Unit_Value_Review_QC!$I$6,AA2626&gt;Unit_Value_Review_QC!$I$5),"REVIEW","WITHIN_BAND"))</f>
        <v>WITHIN_BAND</v>
      </c>
    </row>
    <row r="2627" spans="1:28">
      <c r="A2627" s="1" t="s">
        <v>3013</v>
      </c>
      <c r="B2627" s="6">
        <v>45444</v>
      </c>
      <c r="C2627" s="1">
        <v>202406</v>
      </c>
      <c r="D2627" s="1">
        <v>2024</v>
      </c>
      <c r="E2627" s="1">
        <v>6</v>
      </c>
      <c r="F2627" s="4" t="s">
        <v>271</v>
      </c>
      <c r="G2627" s="4" t="s">
        <v>273</v>
      </c>
      <c r="H2627" s="1">
        <v>669</v>
      </c>
      <c r="I2627" s="4" t="s">
        <v>313</v>
      </c>
      <c r="J2627" s="1" t="s">
        <v>314</v>
      </c>
      <c r="K2627" s="1" t="s">
        <v>383</v>
      </c>
      <c r="L2627" s="1">
        <v>3</v>
      </c>
      <c r="M2627" s="1">
        <v>1</v>
      </c>
      <c r="N2627" s="1" t="s">
        <v>384</v>
      </c>
      <c r="O2627" s="1" t="s">
        <v>385</v>
      </c>
      <c r="P2627" s="1">
        <v>0</v>
      </c>
      <c r="Q2627" s="8">
        <v>937613</v>
      </c>
      <c r="R2627" s="8">
        <v>55876</v>
      </c>
      <c r="S2627" s="8">
        <v>217198</v>
      </c>
      <c r="T2627" s="8" t="s">
        <v>386</v>
      </c>
      <c r="U2627" s="9">
        <f>IF(R2627&gt;0,Q2627/R2627,"")</f>
        <v>16.780245543703916</v>
      </c>
      <c r="V2627" s="10">
        <f>SUMIFS(fct_world_monthly!$J$2:$J$361,fct_world_monthly!$C$2:$C$361,C2627,fct_world_monthly!$F$2:$F$361,F2627)</f>
        <v>30060078</v>
      </c>
      <c r="W2627" s="11">
        <f>IF(V2627&gt;0,Q2627/V2627,"")</f>
        <v>3.1191302963352256E-2</v>
      </c>
      <c r="X2627" s="1" t="s">
        <v>232</v>
      </c>
      <c r="Y2627" s="1" t="s">
        <v>166</v>
      </c>
      <c r="Z2627" s="19">
        <f>IF(U2627="","",SUMIFS(Unit_Value_Review_QC!$K$10:$K$53,Unit_Value_Review_QC!$I$10:$I$53,"PARTNER|"&amp;F2627&amp;"|"&amp;I2627))</f>
        <v>17.070169468034248</v>
      </c>
      <c r="AA2627" s="20">
        <f>IFERROR(U2627/Z2627,"")</f>
        <v>0.98301575594353385</v>
      </c>
      <c r="AB2627" s="4" t="str">
        <f>IF(OR(N2627&lt;&gt;"REPORTED",U2627=""),"NOT_APPLICABLE",IF(OR(AA2627&lt;Unit_Value_Review_QC!$I$6,AA2627&gt;Unit_Value_Review_QC!$I$5),"REVIEW","WITHIN_BAND"))</f>
        <v>WITHIN_BAND</v>
      </c>
    </row>
    <row r="2628" spans="1:28">
      <c r="A2628" s="1" t="s">
        <v>3014</v>
      </c>
      <c r="B2628" s="6">
        <v>45444</v>
      </c>
      <c r="C2628" s="1">
        <v>202406</v>
      </c>
      <c r="D2628" s="1">
        <v>2024</v>
      </c>
      <c r="E2628" s="1">
        <v>6</v>
      </c>
      <c r="F2628" s="4" t="s">
        <v>271</v>
      </c>
      <c r="G2628" s="4" t="s">
        <v>273</v>
      </c>
      <c r="H2628" s="1">
        <v>676</v>
      </c>
      <c r="I2628" s="4" t="s">
        <v>316</v>
      </c>
      <c r="J2628" s="1" t="s">
        <v>317</v>
      </c>
      <c r="K2628" s="1" t="s">
        <v>383</v>
      </c>
      <c r="L2628" s="1">
        <v>3</v>
      </c>
      <c r="M2628" s="1">
        <v>1</v>
      </c>
      <c r="N2628" s="1" t="s">
        <v>384</v>
      </c>
      <c r="O2628" s="1" t="s">
        <v>385</v>
      </c>
      <c r="P2628" s="1">
        <v>0</v>
      </c>
      <c r="Q2628" s="8">
        <v>355964</v>
      </c>
      <c r="R2628" s="8">
        <v>6212</v>
      </c>
      <c r="S2628" s="8">
        <v>8789</v>
      </c>
      <c r="T2628" s="8" t="s">
        <v>386</v>
      </c>
      <c r="U2628" s="9">
        <f>IF(R2628&gt;0,Q2628/R2628,"")</f>
        <v>57.302640051513201</v>
      </c>
      <c r="V2628" s="10">
        <f>SUMIFS(fct_world_monthly!$J$2:$J$361,fct_world_monthly!$C$2:$C$361,C2628,fct_world_monthly!$F$2:$F$361,F2628)</f>
        <v>30060078</v>
      </c>
      <c r="W2628" s="11">
        <f>IF(V2628&gt;0,Q2628/V2628,"")</f>
        <v>1.1841752373363769E-2</v>
      </c>
      <c r="X2628" s="1" t="s">
        <v>232</v>
      </c>
      <c r="Y2628" s="1" t="s">
        <v>166</v>
      </c>
      <c r="Z2628" s="19">
        <f>IF(U2628="","",SUMIFS(Unit_Value_Review_QC!$K$10:$K$53,Unit_Value_Review_QC!$I$10:$I$53,"PARTNER|"&amp;F2628&amp;"|"&amp;I2628))</f>
        <v>29.259592038236608</v>
      </c>
      <c r="AA2628" s="20">
        <f>IFERROR(U2628/Z2628,"")</f>
        <v>1.9584223859522638</v>
      </c>
      <c r="AB2628" s="4" t="str">
        <f>IF(OR(N2628&lt;&gt;"REPORTED",U2628=""),"NOT_APPLICABLE",IF(OR(AA2628&lt;Unit_Value_Review_QC!$I$6,AA2628&gt;Unit_Value_Review_QC!$I$5),"REVIEW","WITHIN_BAND"))</f>
        <v>WITHIN_BAND</v>
      </c>
    </row>
    <row r="2629" spans="1:28">
      <c r="A2629" s="1" t="s">
        <v>3015</v>
      </c>
      <c r="B2629" s="6">
        <v>45444</v>
      </c>
      <c r="C2629" s="1">
        <v>202406</v>
      </c>
      <c r="D2629" s="1">
        <v>2024</v>
      </c>
      <c r="E2629" s="1">
        <v>6</v>
      </c>
      <c r="F2629" s="4" t="s">
        <v>271</v>
      </c>
      <c r="G2629" s="4" t="s">
        <v>273</v>
      </c>
      <c r="H2629" s="1">
        <v>690</v>
      </c>
      <c r="I2629" s="4" t="s">
        <v>319</v>
      </c>
      <c r="J2629" s="1" t="s">
        <v>320</v>
      </c>
      <c r="K2629" s="1" t="s">
        <v>383</v>
      </c>
      <c r="L2629" s="1">
        <v>3</v>
      </c>
      <c r="M2629" s="1">
        <v>1</v>
      </c>
      <c r="N2629" s="1" t="s">
        <v>384</v>
      </c>
      <c r="O2629" s="1" t="s">
        <v>385</v>
      </c>
      <c r="P2629" s="1">
        <v>0</v>
      </c>
      <c r="Q2629" s="8">
        <v>553007</v>
      </c>
      <c r="R2629" s="8">
        <v>19842</v>
      </c>
      <c r="S2629" s="8">
        <v>44175</v>
      </c>
      <c r="T2629" s="8" t="s">
        <v>386</v>
      </c>
      <c r="U2629" s="9">
        <f>IF(R2629&gt;0,Q2629/R2629,"")</f>
        <v>27.870527164600343</v>
      </c>
      <c r="V2629" s="10">
        <f>SUMIFS(fct_world_monthly!$J$2:$J$361,fct_world_monthly!$C$2:$C$361,C2629,fct_world_monthly!$F$2:$F$361,F2629)</f>
        <v>30060078</v>
      </c>
      <c r="W2629" s="11">
        <f>IF(V2629&gt;0,Q2629/V2629,"")</f>
        <v>1.8396725384411842E-2</v>
      </c>
      <c r="X2629" s="1" t="s">
        <v>232</v>
      </c>
      <c r="Y2629" s="1" t="s">
        <v>166</v>
      </c>
      <c r="Z2629" s="19">
        <f>IF(U2629="","",SUMIFS(Unit_Value_Review_QC!$K$10:$K$53,Unit_Value_Review_QC!$I$10:$I$53,"PARTNER|"&amp;F2629&amp;"|"&amp;I2629))</f>
        <v>24.149636282520802</v>
      </c>
      <c r="AA2629" s="20">
        <f>IFERROR(U2629/Z2629,"")</f>
        <v>1.1540764771174907</v>
      </c>
      <c r="AB2629" s="4" t="str">
        <f>IF(OR(N2629&lt;&gt;"REPORTED",U2629=""),"NOT_APPLICABLE",IF(OR(AA2629&lt;Unit_Value_Review_QC!$I$6,AA2629&gt;Unit_Value_Review_QC!$I$5),"REVIEW","WITHIN_BAND"))</f>
        <v>WITHIN_BAND</v>
      </c>
    </row>
    <row r="2630" spans="1:28">
      <c r="A2630" s="1" t="s">
        <v>3016</v>
      </c>
      <c r="B2630" s="6">
        <v>45444</v>
      </c>
      <c r="C2630" s="1">
        <v>202406</v>
      </c>
      <c r="D2630" s="1">
        <v>2024</v>
      </c>
      <c r="E2630" s="1">
        <v>6</v>
      </c>
      <c r="F2630" s="4" t="s">
        <v>271</v>
      </c>
      <c r="G2630" s="4" t="s">
        <v>273</v>
      </c>
      <c r="H2630" s="1">
        <v>696</v>
      </c>
      <c r="I2630" s="4" t="s">
        <v>322</v>
      </c>
      <c r="J2630" s="1" t="s">
        <v>323</v>
      </c>
      <c r="K2630" s="1" t="s">
        <v>383</v>
      </c>
      <c r="L2630" s="1">
        <v>3</v>
      </c>
      <c r="M2630" s="1">
        <v>1</v>
      </c>
      <c r="N2630" s="1" t="s">
        <v>384</v>
      </c>
      <c r="O2630" s="1" t="s">
        <v>385</v>
      </c>
      <c r="P2630" s="1">
        <v>0</v>
      </c>
      <c r="Q2630" s="8">
        <v>26673</v>
      </c>
      <c r="R2630" s="8">
        <v>833</v>
      </c>
      <c r="S2630" s="8">
        <v>3017</v>
      </c>
      <c r="T2630" s="8" t="s">
        <v>386</v>
      </c>
      <c r="U2630" s="9">
        <f>IF(R2630&gt;0,Q2630/R2630,"")</f>
        <v>32.020408163265309</v>
      </c>
      <c r="V2630" s="10">
        <f>SUMIFS(fct_world_monthly!$J$2:$J$361,fct_world_monthly!$C$2:$C$361,C2630,fct_world_monthly!$F$2:$F$361,F2630)</f>
        <v>30060078</v>
      </c>
      <c r="W2630" s="11">
        <f>IF(V2630&gt;0,Q2630/V2630,"")</f>
        <v>8.8732304686634541E-4</v>
      </c>
      <c r="X2630" s="1" t="s">
        <v>232</v>
      </c>
      <c r="Y2630" s="1" t="s">
        <v>166</v>
      </c>
      <c r="Z2630" s="19">
        <f>IF(U2630="","",SUMIFS(Unit_Value_Review_QC!$K$10:$K$53,Unit_Value_Review_QC!$I$10:$I$53,"PARTNER|"&amp;F2630&amp;"|"&amp;I2630))</f>
        <v>19.130986055641273</v>
      </c>
      <c r="AA2630" s="20">
        <f>IFERROR(U2630/Z2630,"")</f>
        <v>1.6737458315078981</v>
      </c>
      <c r="AB2630" s="4" t="str">
        <f>IF(OR(N2630&lt;&gt;"REPORTED",U2630=""),"NOT_APPLICABLE",IF(OR(AA2630&lt;Unit_Value_Review_QC!$I$6,AA2630&gt;Unit_Value_Review_QC!$I$5),"REVIEW","WITHIN_BAND"))</f>
        <v>WITHIN_BAND</v>
      </c>
    </row>
    <row r="2631" spans="1:28">
      <c r="A2631" s="1" t="s">
        <v>3017</v>
      </c>
      <c r="B2631" s="6">
        <v>45444</v>
      </c>
      <c r="C2631" s="1">
        <v>202406</v>
      </c>
      <c r="D2631" s="1">
        <v>2024</v>
      </c>
      <c r="E2631" s="1">
        <v>6</v>
      </c>
      <c r="F2631" s="4" t="s">
        <v>271</v>
      </c>
      <c r="G2631" s="4" t="s">
        <v>273</v>
      </c>
      <c r="H2631" s="1">
        <v>720</v>
      </c>
      <c r="I2631" s="4" t="s">
        <v>325</v>
      </c>
      <c r="J2631" s="1" t="s">
        <v>326</v>
      </c>
      <c r="K2631" s="1" t="s">
        <v>383</v>
      </c>
      <c r="L2631" s="1">
        <v>3</v>
      </c>
      <c r="M2631" s="1">
        <v>1</v>
      </c>
      <c r="N2631" s="1" t="s">
        <v>384</v>
      </c>
      <c r="O2631" s="1" t="s">
        <v>385</v>
      </c>
      <c r="P2631" s="1">
        <v>0</v>
      </c>
      <c r="Q2631" s="8">
        <v>8191440</v>
      </c>
      <c r="R2631" s="8">
        <v>287835</v>
      </c>
      <c r="S2631" s="8">
        <v>811789</v>
      </c>
      <c r="T2631" s="8" t="s">
        <v>386</v>
      </c>
      <c r="U2631" s="9">
        <f>IF(R2631&gt;0,Q2631/R2631,"")</f>
        <v>28.458804523424877</v>
      </c>
      <c r="V2631" s="10">
        <f>SUMIFS(fct_world_monthly!$J$2:$J$361,fct_world_monthly!$C$2:$C$361,C2631,fct_world_monthly!$F$2:$F$361,F2631)</f>
        <v>30060078</v>
      </c>
      <c r="W2631" s="11">
        <f>IF(V2631&gt;0,Q2631/V2631,"")</f>
        <v>0.27250228692021355</v>
      </c>
      <c r="X2631" s="1" t="s">
        <v>232</v>
      </c>
      <c r="Y2631" s="1" t="s">
        <v>166</v>
      </c>
      <c r="Z2631" s="19">
        <f>IF(U2631="","",SUMIFS(Unit_Value_Review_QC!$K$10:$K$53,Unit_Value_Review_QC!$I$10:$I$53,"PARTNER|"&amp;F2631&amp;"|"&amp;I2631))</f>
        <v>27.635683246354834</v>
      </c>
      <c r="AA2631" s="20">
        <f>IFERROR(U2631/Z2631,"")</f>
        <v>1.0297847268595617</v>
      </c>
      <c r="AB2631" s="4" t="str">
        <f>IF(OR(N2631&lt;&gt;"REPORTED",U2631=""),"NOT_APPLICABLE",IF(OR(AA2631&lt;Unit_Value_Review_QC!$I$6,AA2631&gt;Unit_Value_Review_QC!$I$5),"REVIEW","WITHIN_BAND"))</f>
        <v>WITHIN_BAND</v>
      </c>
    </row>
    <row r="2632" spans="1:28">
      <c r="A2632" s="1" t="s">
        <v>3018</v>
      </c>
      <c r="B2632" s="6">
        <v>45444</v>
      </c>
      <c r="C2632" s="1">
        <v>202406</v>
      </c>
      <c r="D2632" s="1">
        <v>2024</v>
      </c>
      <c r="E2632" s="1">
        <v>6</v>
      </c>
      <c r="F2632" s="4" t="s">
        <v>278</v>
      </c>
      <c r="G2632" s="4" t="s">
        <v>279</v>
      </c>
      <c r="H2632" s="1">
        <v>52</v>
      </c>
      <c r="I2632" s="4" t="s">
        <v>296</v>
      </c>
      <c r="J2632" s="1" t="s">
        <v>297</v>
      </c>
      <c r="K2632" s="1" t="s">
        <v>383</v>
      </c>
      <c r="L2632" s="1">
        <v>3</v>
      </c>
      <c r="M2632" s="1">
        <v>1</v>
      </c>
      <c r="N2632" s="1" t="s">
        <v>384</v>
      </c>
      <c r="O2632" s="1" t="s">
        <v>385</v>
      </c>
      <c r="P2632" s="1">
        <v>0</v>
      </c>
      <c r="Q2632" s="8">
        <v>1148811</v>
      </c>
      <c r="R2632" s="8">
        <v>30521</v>
      </c>
      <c r="S2632" s="8">
        <v>107234</v>
      </c>
      <c r="T2632" s="8" t="s">
        <v>386</v>
      </c>
      <c r="U2632" s="9">
        <f>IF(R2632&gt;0,Q2632/R2632,"")</f>
        <v>37.640018348022672</v>
      </c>
      <c r="V2632" s="10">
        <f>SUMIFS(fct_world_monthly!$J$2:$J$361,fct_world_monthly!$C$2:$C$361,C2632,fct_world_monthly!$F$2:$F$361,F2632)</f>
        <v>22528121</v>
      </c>
      <c r="W2632" s="11">
        <f>IF(V2632&gt;0,Q2632/V2632,"")</f>
        <v>5.0994532566653032E-2</v>
      </c>
      <c r="X2632" s="1" t="s">
        <v>232</v>
      </c>
      <c r="Y2632" s="1" t="s">
        <v>166</v>
      </c>
      <c r="Z2632" s="19">
        <f>IF(U2632="","",SUMIFS(Unit_Value_Review_QC!$K$10:$K$53,Unit_Value_Review_QC!$I$10:$I$53,"PARTNER|"&amp;F2632&amp;"|"&amp;I2632))</f>
        <v>35.036766549381447</v>
      </c>
      <c r="AA2632" s="20">
        <f>IFERROR(U2632/Z2632,"")</f>
        <v>1.074300572085388</v>
      </c>
      <c r="AB2632" s="4" t="str">
        <f>IF(OR(N2632&lt;&gt;"REPORTED",U2632=""),"NOT_APPLICABLE",IF(OR(AA2632&lt;Unit_Value_Review_QC!$I$6,AA2632&gt;Unit_Value_Review_QC!$I$5),"REVIEW","WITHIN_BAND"))</f>
        <v>WITHIN_BAND</v>
      </c>
    </row>
    <row r="2633" spans="1:28">
      <c r="A2633" s="1" t="s">
        <v>3019</v>
      </c>
      <c r="B2633" s="6">
        <v>45444</v>
      </c>
      <c r="C2633" s="1">
        <v>202406</v>
      </c>
      <c r="D2633" s="1">
        <v>2024</v>
      </c>
      <c r="E2633" s="1">
        <v>6</v>
      </c>
      <c r="F2633" s="4" t="s">
        <v>278</v>
      </c>
      <c r="G2633" s="4" t="s">
        <v>279</v>
      </c>
      <c r="H2633" s="1">
        <v>204</v>
      </c>
      <c r="I2633" s="4" t="s">
        <v>301</v>
      </c>
      <c r="J2633" s="1" t="s">
        <v>302</v>
      </c>
      <c r="K2633" s="1" t="s">
        <v>383</v>
      </c>
      <c r="L2633" s="1">
        <v>3</v>
      </c>
      <c r="M2633" s="1">
        <v>1</v>
      </c>
      <c r="N2633" s="1" t="s">
        <v>384</v>
      </c>
      <c r="O2633" s="1" t="s">
        <v>385</v>
      </c>
      <c r="P2633" s="1">
        <v>0</v>
      </c>
      <c r="Q2633" s="8">
        <v>254656</v>
      </c>
      <c r="R2633" s="8">
        <v>7184</v>
      </c>
      <c r="S2633" s="8">
        <v>23605</v>
      </c>
      <c r="T2633" s="8" t="s">
        <v>386</v>
      </c>
      <c r="U2633" s="9">
        <f>IF(R2633&gt;0,Q2633/R2633,"")</f>
        <v>35.447661469933188</v>
      </c>
      <c r="V2633" s="10">
        <f>SUMIFS(fct_world_monthly!$J$2:$J$361,fct_world_monthly!$C$2:$C$361,C2633,fct_world_monthly!$F$2:$F$361,F2633)</f>
        <v>22528121</v>
      </c>
      <c r="W2633" s="11">
        <f>IF(V2633&gt;0,Q2633/V2633,"")</f>
        <v>1.1303916558331696E-2</v>
      </c>
      <c r="X2633" s="1" t="s">
        <v>232</v>
      </c>
      <c r="Y2633" s="1" t="s">
        <v>166</v>
      </c>
      <c r="Z2633" s="19">
        <f>IF(U2633="","",SUMIFS(Unit_Value_Review_QC!$K$10:$K$53,Unit_Value_Review_QC!$I$10:$I$53,"PARTNER|"&amp;F2633&amp;"|"&amp;I2633))</f>
        <v>33.195880622110131</v>
      </c>
      <c r="AA2633" s="20">
        <f>IFERROR(U2633/Z2633,"")</f>
        <v>1.0678331409085517</v>
      </c>
      <c r="AB2633" s="4" t="str">
        <f>IF(OR(N2633&lt;&gt;"REPORTED",U2633=""),"NOT_APPLICABLE",IF(OR(AA2633&lt;Unit_Value_Review_QC!$I$6,AA2633&gt;Unit_Value_Review_QC!$I$5),"REVIEW","WITHIN_BAND"))</f>
        <v>WITHIN_BAND</v>
      </c>
    </row>
    <row r="2634" spans="1:28">
      <c r="A2634" s="1" t="s">
        <v>3020</v>
      </c>
      <c r="B2634" s="6">
        <v>45444</v>
      </c>
      <c r="C2634" s="1">
        <v>202406</v>
      </c>
      <c r="D2634" s="1">
        <v>2024</v>
      </c>
      <c r="E2634" s="1">
        <v>6</v>
      </c>
      <c r="F2634" s="4" t="s">
        <v>278</v>
      </c>
      <c r="G2634" s="4" t="s">
        <v>279</v>
      </c>
      <c r="H2634" s="1">
        <v>662</v>
      </c>
      <c r="I2634" s="4" t="s">
        <v>304</v>
      </c>
      <c r="J2634" s="1" t="s">
        <v>305</v>
      </c>
      <c r="K2634" s="1" t="s">
        <v>383</v>
      </c>
      <c r="L2634" s="1">
        <v>3</v>
      </c>
      <c r="M2634" s="1">
        <v>1</v>
      </c>
      <c r="N2634" s="1" t="s">
        <v>384</v>
      </c>
      <c r="O2634" s="1" t="s">
        <v>385</v>
      </c>
      <c r="P2634" s="1">
        <v>0</v>
      </c>
      <c r="Q2634" s="8">
        <v>177264</v>
      </c>
      <c r="R2634" s="8">
        <v>19552</v>
      </c>
      <c r="S2634" s="8">
        <v>50424</v>
      </c>
      <c r="T2634" s="8" t="s">
        <v>386</v>
      </c>
      <c r="U2634" s="9">
        <f>IF(R2634&gt;0,Q2634/R2634,"")</f>
        <v>9.0662847790507364</v>
      </c>
      <c r="V2634" s="10">
        <f>SUMIFS(fct_world_monthly!$J$2:$J$361,fct_world_monthly!$C$2:$C$361,C2634,fct_world_monthly!$F$2:$F$361,F2634)</f>
        <v>22528121</v>
      </c>
      <c r="W2634" s="11">
        <f>IF(V2634&gt;0,Q2634/V2634,"")</f>
        <v>7.8685656917414463E-3</v>
      </c>
      <c r="X2634" s="1" t="s">
        <v>232</v>
      </c>
      <c r="Y2634" s="1" t="s">
        <v>166</v>
      </c>
      <c r="Z2634" s="19">
        <f>IF(U2634="","",SUMIFS(Unit_Value_Review_QC!$K$10:$K$53,Unit_Value_Review_QC!$I$10:$I$53,"PARTNER|"&amp;F2634&amp;"|"&amp;I2634))</f>
        <v>11.552282298889692</v>
      </c>
      <c r="AA2634" s="20">
        <f>IFERROR(U2634/Z2634,"")</f>
        <v>0.78480464244906056</v>
      </c>
      <c r="AB2634" s="4" t="str">
        <f>IF(OR(N2634&lt;&gt;"REPORTED",U2634=""),"NOT_APPLICABLE",IF(OR(AA2634&lt;Unit_Value_Review_QC!$I$6,AA2634&gt;Unit_Value_Review_QC!$I$5),"REVIEW","WITHIN_BAND"))</f>
        <v>WITHIN_BAND</v>
      </c>
    </row>
    <row r="2635" spans="1:28">
      <c r="A2635" s="1" t="s">
        <v>3021</v>
      </c>
      <c r="B2635" s="6">
        <v>45444</v>
      </c>
      <c r="C2635" s="1">
        <v>202406</v>
      </c>
      <c r="D2635" s="1">
        <v>2024</v>
      </c>
      <c r="E2635" s="1">
        <v>6</v>
      </c>
      <c r="F2635" s="4" t="s">
        <v>278</v>
      </c>
      <c r="G2635" s="4" t="s">
        <v>279</v>
      </c>
      <c r="H2635" s="1">
        <v>664</v>
      </c>
      <c r="I2635" s="4" t="s">
        <v>307</v>
      </c>
      <c r="J2635" s="1" t="s">
        <v>308</v>
      </c>
      <c r="K2635" s="1" t="s">
        <v>383</v>
      </c>
      <c r="L2635" s="1">
        <v>3</v>
      </c>
      <c r="M2635" s="1">
        <v>1</v>
      </c>
      <c r="N2635" s="1" t="s">
        <v>384</v>
      </c>
      <c r="O2635" s="1" t="s">
        <v>385</v>
      </c>
      <c r="P2635" s="1">
        <v>0</v>
      </c>
      <c r="Q2635" s="8">
        <v>2355825</v>
      </c>
      <c r="R2635" s="8">
        <v>102270</v>
      </c>
      <c r="S2635" s="8">
        <v>351469</v>
      </c>
      <c r="T2635" s="8" t="s">
        <v>386</v>
      </c>
      <c r="U2635" s="9">
        <f>IF(R2635&gt;0,Q2635/R2635,"")</f>
        <v>23.035347609269582</v>
      </c>
      <c r="V2635" s="10">
        <f>SUMIFS(fct_world_monthly!$J$2:$J$361,fct_world_monthly!$C$2:$C$361,C2635,fct_world_monthly!$F$2:$F$361,F2635)</f>
        <v>22528121</v>
      </c>
      <c r="W2635" s="11">
        <f>IF(V2635&gt;0,Q2635/V2635,"")</f>
        <v>0.10457263612886313</v>
      </c>
      <c r="X2635" s="1" t="s">
        <v>232</v>
      </c>
      <c r="Y2635" s="1" t="s">
        <v>166</v>
      </c>
      <c r="Z2635" s="19">
        <f>IF(U2635="","",SUMIFS(Unit_Value_Review_QC!$K$10:$K$53,Unit_Value_Review_QC!$I$10:$I$53,"PARTNER|"&amp;F2635&amp;"|"&amp;I2635))</f>
        <v>20.753901094655859</v>
      </c>
      <c r="AA2635" s="20">
        <f>IFERROR(U2635/Z2635,"")</f>
        <v>1.1099285625487152</v>
      </c>
      <c r="AB2635" s="4" t="str">
        <f>IF(OR(N2635&lt;&gt;"REPORTED",U2635=""),"NOT_APPLICABLE",IF(OR(AA2635&lt;Unit_Value_Review_QC!$I$6,AA2635&gt;Unit_Value_Review_QC!$I$5),"REVIEW","WITHIN_BAND"))</f>
        <v>WITHIN_BAND</v>
      </c>
    </row>
    <row r="2636" spans="1:28">
      <c r="A2636" s="1" t="s">
        <v>3022</v>
      </c>
      <c r="B2636" s="6">
        <v>45444</v>
      </c>
      <c r="C2636" s="1">
        <v>202406</v>
      </c>
      <c r="D2636" s="1">
        <v>2024</v>
      </c>
      <c r="E2636" s="1">
        <v>6</v>
      </c>
      <c r="F2636" s="4" t="s">
        <v>278</v>
      </c>
      <c r="G2636" s="4" t="s">
        <v>279</v>
      </c>
      <c r="H2636" s="1">
        <v>666</v>
      </c>
      <c r="I2636" s="4" t="s">
        <v>310</v>
      </c>
      <c r="J2636" s="1" t="s">
        <v>311</v>
      </c>
      <c r="K2636" s="1" t="s">
        <v>383</v>
      </c>
      <c r="L2636" s="1">
        <v>3</v>
      </c>
      <c r="M2636" s="1">
        <v>1</v>
      </c>
      <c r="N2636" s="1" t="s">
        <v>384</v>
      </c>
      <c r="O2636" s="1" t="s">
        <v>385</v>
      </c>
      <c r="P2636" s="1">
        <v>0</v>
      </c>
      <c r="Q2636" s="8">
        <v>6351286</v>
      </c>
      <c r="R2636" s="8">
        <v>300824</v>
      </c>
      <c r="S2636" s="8">
        <v>1054189</v>
      </c>
      <c r="T2636" s="8" t="s">
        <v>386</v>
      </c>
      <c r="U2636" s="9">
        <f>IF(R2636&gt;0,Q2636/R2636,"")</f>
        <v>21.112963061457862</v>
      </c>
      <c r="V2636" s="10">
        <f>SUMIFS(fct_world_monthly!$J$2:$J$361,fct_world_monthly!$C$2:$C$361,C2636,fct_world_monthly!$F$2:$F$361,F2636)</f>
        <v>22528121</v>
      </c>
      <c r="W2636" s="11">
        <f>IF(V2636&gt;0,Q2636/V2636,"")</f>
        <v>0.28192701912423146</v>
      </c>
      <c r="X2636" s="1" t="s">
        <v>232</v>
      </c>
      <c r="Y2636" s="1" t="s">
        <v>166</v>
      </c>
      <c r="Z2636" s="19">
        <f>IF(U2636="","",SUMIFS(Unit_Value_Review_QC!$K$10:$K$53,Unit_Value_Review_QC!$I$10:$I$53,"PARTNER|"&amp;F2636&amp;"|"&amp;I2636))</f>
        <v>16.653214733323903</v>
      </c>
      <c r="AA2636" s="20">
        <f>IFERROR(U2636/Z2636,"")</f>
        <v>1.2678010461973916</v>
      </c>
      <c r="AB2636" s="4" t="str">
        <f>IF(OR(N2636&lt;&gt;"REPORTED",U2636=""),"NOT_APPLICABLE",IF(OR(AA2636&lt;Unit_Value_Review_QC!$I$6,AA2636&gt;Unit_Value_Review_QC!$I$5),"REVIEW","WITHIN_BAND"))</f>
        <v>WITHIN_BAND</v>
      </c>
    </row>
    <row r="2637" spans="1:28">
      <c r="A2637" s="1" t="s">
        <v>3023</v>
      </c>
      <c r="B2637" s="6">
        <v>45444</v>
      </c>
      <c r="C2637" s="1">
        <v>202406</v>
      </c>
      <c r="D2637" s="1">
        <v>2024</v>
      </c>
      <c r="E2637" s="1">
        <v>6</v>
      </c>
      <c r="F2637" s="4" t="s">
        <v>278</v>
      </c>
      <c r="G2637" s="4" t="s">
        <v>279</v>
      </c>
      <c r="H2637" s="1">
        <v>669</v>
      </c>
      <c r="I2637" s="4" t="s">
        <v>313</v>
      </c>
      <c r="J2637" s="1" t="s">
        <v>314</v>
      </c>
      <c r="K2637" s="1" t="s">
        <v>383</v>
      </c>
      <c r="L2637" s="1">
        <v>3</v>
      </c>
      <c r="M2637" s="1">
        <v>1</v>
      </c>
      <c r="N2637" s="1" t="s">
        <v>384</v>
      </c>
      <c r="O2637" s="1" t="s">
        <v>385</v>
      </c>
      <c r="P2637" s="1">
        <v>0</v>
      </c>
      <c r="Q2637" s="8">
        <v>186872</v>
      </c>
      <c r="R2637" s="8">
        <v>6019</v>
      </c>
      <c r="S2637" s="8">
        <v>22823</v>
      </c>
      <c r="T2637" s="8" t="s">
        <v>386</v>
      </c>
      <c r="U2637" s="9">
        <f>IF(R2637&gt;0,Q2637/R2637,"")</f>
        <v>31.047017777039375</v>
      </c>
      <c r="V2637" s="10">
        <f>SUMIFS(fct_world_monthly!$J$2:$J$361,fct_world_monthly!$C$2:$C$361,C2637,fct_world_monthly!$F$2:$F$361,F2637)</f>
        <v>22528121</v>
      </c>
      <c r="W2637" s="11">
        <f>IF(V2637&gt;0,Q2637/V2637,"")</f>
        <v>8.2950548783007685E-3</v>
      </c>
      <c r="X2637" s="1" t="s">
        <v>232</v>
      </c>
      <c r="Y2637" s="1" t="s">
        <v>166</v>
      </c>
      <c r="Z2637" s="19">
        <f>IF(U2637="","",SUMIFS(Unit_Value_Review_QC!$K$10:$K$53,Unit_Value_Review_QC!$I$10:$I$53,"PARTNER|"&amp;F2637&amp;"|"&amp;I2637))</f>
        <v>20.668787815742178</v>
      </c>
      <c r="AA2637" s="20">
        <f>IFERROR(U2637/Z2637,"")</f>
        <v>1.5021208816799949</v>
      </c>
      <c r="AB2637" s="4" t="str">
        <f>IF(OR(N2637&lt;&gt;"REPORTED",U2637=""),"NOT_APPLICABLE",IF(OR(AA2637&lt;Unit_Value_Review_QC!$I$6,AA2637&gt;Unit_Value_Review_QC!$I$5),"REVIEW","WITHIN_BAND"))</f>
        <v>WITHIN_BAND</v>
      </c>
    </row>
    <row r="2638" spans="1:28">
      <c r="A2638" s="1" t="s">
        <v>3024</v>
      </c>
      <c r="B2638" s="6">
        <v>45444</v>
      </c>
      <c r="C2638" s="1">
        <v>202406</v>
      </c>
      <c r="D2638" s="1">
        <v>2024</v>
      </c>
      <c r="E2638" s="1">
        <v>6</v>
      </c>
      <c r="F2638" s="4" t="s">
        <v>278</v>
      </c>
      <c r="G2638" s="4" t="s">
        <v>279</v>
      </c>
      <c r="H2638" s="1">
        <v>676</v>
      </c>
      <c r="I2638" s="4" t="s">
        <v>316</v>
      </c>
      <c r="J2638" s="1" t="s">
        <v>317</v>
      </c>
      <c r="K2638" s="1" t="s">
        <v>383</v>
      </c>
      <c r="L2638" s="1">
        <v>3</v>
      </c>
      <c r="M2638" s="1">
        <v>1</v>
      </c>
      <c r="N2638" s="1" t="s">
        <v>384</v>
      </c>
      <c r="O2638" s="1" t="s">
        <v>385</v>
      </c>
      <c r="P2638" s="1">
        <v>0</v>
      </c>
      <c r="Q2638" s="8">
        <v>9004</v>
      </c>
      <c r="R2638" s="8">
        <v>328</v>
      </c>
      <c r="S2638" s="8">
        <v>2124</v>
      </c>
      <c r="T2638" s="8" t="s">
        <v>386</v>
      </c>
      <c r="U2638" s="9">
        <f>IF(R2638&gt;0,Q2638/R2638,"")</f>
        <v>27.451219512195124</v>
      </c>
      <c r="V2638" s="10">
        <f>SUMIFS(fct_world_monthly!$J$2:$J$361,fct_world_monthly!$C$2:$C$361,C2638,fct_world_monthly!$F$2:$F$361,F2638)</f>
        <v>22528121</v>
      </c>
      <c r="W2638" s="11">
        <f>IF(V2638&gt;0,Q2638/V2638,"")</f>
        <v>3.9967825101791668E-4</v>
      </c>
      <c r="X2638" s="1" t="s">
        <v>232</v>
      </c>
      <c r="Y2638" s="1" t="s">
        <v>166</v>
      </c>
      <c r="Z2638" s="19">
        <f>IF(U2638="","",SUMIFS(Unit_Value_Review_QC!$K$10:$K$53,Unit_Value_Review_QC!$I$10:$I$53,"PARTNER|"&amp;F2638&amp;"|"&amp;I2638))</f>
        <v>22.71683967704729</v>
      </c>
      <c r="AA2638" s="20">
        <f>IFERROR(U2638/Z2638,"")</f>
        <v>1.2084083834923294</v>
      </c>
      <c r="AB2638" s="4" t="str">
        <f>IF(OR(N2638&lt;&gt;"REPORTED",U2638=""),"NOT_APPLICABLE",IF(OR(AA2638&lt;Unit_Value_Review_QC!$I$6,AA2638&gt;Unit_Value_Review_QC!$I$5),"REVIEW","WITHIN_BAND"))</f>
        <v>WITHIN_BAND</v>
      </c>
    </row>
    <row r="2639" spans="1:28">
      <c r="A2639" s="1" t="s">
        <v>3025</v>
      </c>
      <c r="B2639" s="6">
        <v>45444</v>
      </c>
      <c r="C2639" s="1">
        <v>202406</v>
      </c>
      <c r="D2639" s="1">
        <v>2024</v>
      </c>
      <c r="E2639" s="1">
        <v>6</v>
      </c>
      <c r="F2639" s="4" t="s">
        <v>278</v>
      </c>
      <c r="G2639" s="4" t="s">
        <v>279</v>
      </c>
      <c r="H2639" s="1">
        <v>690</v>
      </c>
      <c r="I2639" s="4" t="s">
        <v>319</v>
      </c>
      <c r="J2639" s="1" t="s">
        <v>320</v>
      </c>
      <c r="K2639" s="1" t="s">
        <v>383</v>
      </c>
      <c r="L2639" s="1">
        <v>3</v>
      </c>
      <c r="M2639" s="1">
        <v>1</v>
      </c>
      <c r="N2639" s="1" t="s">
        <v>384</v>
      </c>
      <c r="O2639" s="1" t="s">
        <v>385</v>
      </c>
      <c r="P2639" s="1">
        <v>0</v>
      </c>
      <c r="Q2639" s="8">
        <v>2125073</v>
      </c>
      <c r="R2639" s="8">
        <v>73569</v>
      </c>
      <c r="S2639" s="8">
        <v>219582</v>
      </c>
      <c r="T2639" s="8" t="s">
        <v>386</v>
      </c>
      <c r="U2639" s="9">
        <f>IF(R2639&gt;0,Q2639/R2639,"")</f>
        <v>28.885440878630945</v>
      </c>
      <c r="V2639" s="10">
        <f>SUMIFS(fct_world_monthly!$J$2:$J$361,fct_world_monthly!$C$2:$C$361,C2639,fct_world_monthly!$F$2:$F$361,F2639)</f>
        <v>22528121</v>
      </c>
      <c r="W2639" s="11">
        <f>IF(V2639&gt;0,Q2639/V2639,"")</f>
        <v>9.4329793416858862E-2</v>
      </c>
      <c r="X2639" s="1" t="s">
        <v>232</v>
      </c>
      <c r="Y2639" s="1" t="s">
        <v>166</v>
      </c>
      <c r="Z2639" s="19">
        <f>IF(U2639="","",SUMIFS(Unit_Value_Review_QC!$K$10:$K$53,Unit_Value_Review_QC!$I$10:$I$53,"PARTNER|"&amp;F2639&amp;"|"&amp;I2639))</f>
        <v>28.158453665195097</v>
      </c>
      <c r="AA2639" s="20">
        <f>IFERROR(U2639/Z2639,"")</f>
        <v>1.025817725010036</v>
      </c>
      <c r="AB2639" s="4" t="str">
        <f>IF(OR(N2639&lt;&gt;"REPORTED",U2639=""),"NOT_APPLICABLE",IF(OR(AA2639&lt;Unit_Value_Review_QC!$I$6,AA2639&gt;Unit_Value_Review_QC!$I$5),"REVIEW","WITHIN_BAND"))</f>
        <v>WITHIN_BAND</v>
      </c>
    </row>
    <row r="2640" spans="1:28">
      <c r="A2640" s="1" t="s">
        <v>3026</v>
      </c>
      <c r="B2640" s="6">
        <v>45444</v>
      </c>
      <c r="C2640" s="1">
        <v>202406</v>
      </c>
      <c r="D2640" s="1">
        <v>2024</v>
      </c>
      <c r="E2640" s="1">
        <v>6</v>
      </c>
      <c r="F2640" s="4" t="s">
        <v>278</v>
      </c>
      <c r="G2640" s="4" t="s">
        <v>279</v>
      </c>
      <c r="H2640" s="1">
        <v>696</v>
      </c>
      <c r="I2640" s="4" t="s">
        <v>322</v>
      </c>
      <c r="J2640" s="1" t="s">
        <v>323</v>
      </c>
      <c r="K2640" s="1" t="s">
        <v>383</v>
      </c>
      <c r="L2640" s="1">
        <v>3</v>
      </c>
      <c r="M2640" s="1">
        <v>1</v>
      </c>
      <c r="N2640" s="1" t="s">
        <v>384</v>
      </c>
      <c r="O2640" s="1" t="s">
        <v>385</v>
      </c>
      <c r="P2640" s="1">
        <v>0</v>
      </c>
      <c r="Q2640" s="8">
        <v>536521</v>
      </c>
      <c r="R2640" s="8">
        <v>17667</v>
      </c>
      <c r="S2640" s="8">
        <v>56752</v>
      </c>
      <c r="T2640" s="8" t="s">
        <v>386</v>
      </c>
      <c r="U2640" s="9">
        <f>IF(R2640&gt;0,Q2640/R2640,"")</f>
        <v>30.368540216222335</v>
      </c>
      <c r="V2640" s="10">
        <f>SUMIFS(fct_world_monthly!$J$2:$J$361,fct_world_monthly!$C$2:$C$361,C2640,fct_world_monthly!$F$2:$F$361,F2640)</f>
        <v>22528121</v>
      </c>
      <c r="W2640" s="11">
        <f>IF(V2640&gt;0,Q2640/V2640,"")</f>
        <v>2.3815612496044389E-2</v>
      </c>
      <c r="X2640" s="1" t="s">
        <v>232</v>
      </c>
      <c r="Y2640" s="1" t="s">
        <v>166</v>
      </c>
      <c r="Z2640" s="19">
        <f>IF(U2640="","",SUMIFS(Unit_Value_Review_QC!$K$10:$K$53,Unit_Value_Review_QC!$I$10:$I$53,"PARTNER|"&amp;F2640&amp;"|"&amp;I2640))</f>
        <v>25.266638688646662</v>
      </c>
      <c r="AA2640" s="20">
        <f>IFERROR(U2640/Z2640,"")</f>
        <v>1.2019224476371748</v>
      </c>
      <c r="AB2640" s="4" t="str">
        <f>IF(OR(N2640&lt;&gt;"REPORTED",U2640=""),"NOT_APPLICABLE",IF(OR(AA2640&lt;Unit_Value_Review_QC!$I$6,AA2640&gt;Unit_Value_Review_QC!$I$5),"REVIEW","WITHIN_BAND"))</f>
        <v>WITHIN_BAND</v>
      </c>
    </row>
    <row r="2641" spans="1:28">
      <c r="A2641" s="1" t="s">
        <v>3027</v>
      </c>
      <c r="B2641" s="6">
        <v>45444</v>
      </c>
      <c r="C2641" s="1">
        <v>202406</v>
      </c>
      <c r="D2641" s="1">
        <v>2024</v>
      </c>
      <c r="E2641" s="1">
        <v>6</v>
      </c>
      <c r="F2641" s="4" t="s">
        <v>278</v>
      </c>
      <c r="G2641" s="4" t="s">
        <v>279</v>
      </c>
      <c r="H2641" s="1">
        <v>720</v>
      </c>
      <c r="I2641" s="4" t="s">
        <v>325</v>
      </c>
      <c r="J2641" s="1" t="s">
        <v>326</v>
      </c>
      <c r="K2641" s="1" t="s">
        <v>383</v>
      </c>
      <c r="L2641" s="1">
        <v>3</v>
      </c>
      <c r="M2641" s="1">
        <v>1</v>
      </c>
      <c r="N2641" s="1" t="s">
        <v>384</v>
      </c>
      <c r="O2641" s="1" t="s">
        <v>385</v>
      </c>
      <c r="P2641" s="1">
        <v>0</v>
      </c>
      <c r="Q2641" s="8">
        <v>1466628</v>
      </c>
      <c r="R2641" s="8">
        <v>72575</v>
      </c>
      <c r="S2641" s="8">
        <v>172658</v>
      </c>
      <c r="T2641" s="8" t="s">
        <v>386</v>
      </c>
      <c r="U2641" s="9">
        <f>IF(R2641&gt;0,Q2641/R2641,"")</f>
        <v>20.208446434722699</v>
      </c>
      <c r="V2641" s="10">
        <f>SUMIFS(fct_world_monthly!$J$2:$J$361,fct_world_monthly!$C$2:$C$361,C2641,fct_world_monthly!$F$2:$F$361,F2641)</f>
        <v>22528121</v>
      </c>
      <c r="W2641" s="11">
        <f>IF(V2641&gt;0,Q2641/V2641,"")</f>
        <v>6.5102100614605182E-2</v>
      </c>
      <c r="X2641" s="1" t="s">
        <v>232</v>
      </c>
      <c r="Y2641" s="1" t="s">
        <v>166</v>
      </c>
      <c r="Z2641" s="19">
        <f>IF(U2641="","",SUMIFS(Unit_Value_Review_QC!$K$10:$K$53,Unit_Value_Review_QC!$I$10:$I$53,"PARTNER|"&amp;F2641&amp;"|"&amp;I2641))</f>
        <v>23.211497613909994</v>
      </c>
      <c r="AA2641" s="20">
        <f>IFERROR(U2641/Z2641,"")</f>
        <v>0.87062225673074833</v>
      </c>
      <c r="AB2641" s="4" t="str">
        <f>IF(OR(N2641&lt;&gt;"REPORTED",U2641=""),"NOT_APPLICABLE",IF(OR(AA2641&lt;Unit_Value_Review_QC!$I$6,AA2641&gt;Unit_Value_Review_QC!$I$5),"REVIEW","WITHIN_BAND"))</f>
        <v>WITHIN_BAND</v>
      </c>
    </row>
    <row r="2642" spans="1:28">
      <c r="A2642" s="1" t="s">
        <v>3028</v>
      </c>
      <c r="B2642" s="6">
        <v>45474</v>
      </c>
      <c r="C2642" s="1">
        <v>202407</v>
      </c>
      <c r="D2642" s="1">
        <v>2024</v>
      </c>
      <c r="E2642" s="1">
        <v>7</v>
      </c>
      <c r="F2642" s="4" t="s">
        <v>256</v>
      </c>
      <c r="G2642" s="4" t="s">
        <v>258</v>
      </c>
      <c r="H2642" s="1">
        <v>52</v>
      </c>
      <c r="I2642" s="4" t="s">
        <v>296</v>
      </c>
      <c r="J2642" s="1" t="s">
        <v>297</v>
      </c>
      <c r="K2642" s="1" t="s">
        <v>383</v>
      </c>
      <c r="L2642" s="1">
        <v>3</v>
      </c>
      <c r="M2642" s="1">
        <v>1</v>
      </c>
      <c r="N2642" s="1" t="s">
        <v>384</v>
      </c>
      <c r="O2642" s="1" t="s">
        <v>385</v>
      </c>
      <c r="P2642" s="1">
        <v>0</v>
      </c>
      <c r="Q2642" s="8">
        <v>11149906</v>
      </c>
      <c r="R2642" s="8">
        <v>669292</v>
      </c>
      <c r="S2642" s="8">
        <v>2211353</v>
      </c>
      <c r="T2642" s="8" t="s">
        <v>386</v>
      </c>
      <c r="U2642" s="9">
        <f>IF(R2642&gt;0,Q2642/R2642,"")</f>
        <v>16.659254854383438</v>
      </c>
      <c r="V2642" s="10">
        <f>SUMIFS(fct_world_monthly!$J$2:$J$361,fct_world_monthly!$C$2:$C$361,C2642,fct_world_monthly!$F$2:$F$361,F2642)</f>
        <v>103731417</v>
      </c>
      <c r="W2642" s="11">
        <f>IF(V2642&gt;0,Q2642/V2642,"")</f>
        <v>0.10748822605980597</v>
      </c>
      <c r="X2642" s="1" t="s">
        <v>232</v>
      </c>
      <c r="Y2642" s="1" t="s">
        <v>166</v>
      </c>
      <c r="Z2642" s="19">
        <f>IF(U2642="","",SUMIFS(Unit_Value_Review_QC!$K$10:$K$53,Unit_Value_Review_QC!$I$10:$I$53,"PARTNER|"&amp;F2642&amp;"|"&amp;I2642))</f>
        <v>20.461444760337919</v>
      </c>
      <c r="AA2642" s="20">
        <f>IFERROR(U2642/Z2642,"")</f>
        <v>0.81417783785607478</v>
      </c>
      <c r="AB2642" s="4" t="str">
        <f>IF(OR(N2642&lt;&gt;"REPORTED",U2642=""),"NOT_APPLICABLE",IF(OR(AA2642&lt;Unit_Value_Review_QC!$I$6,AA2642&gt;Unit_Value_Review_QC!$I$5),"REVIEW","WITHIN_BAND"))</f>
        <v>WITHIN_BAND</v>
      </c>
    </row>
    <row r="2643" spans="1:28">
      <c r="A2643" s="1" t="s">
        <v>3029</v>
      </c>
      <c r="B2643" s="6">
        <v>45474</v>
      </c>
      <c r="C2643" s="1">
        <v>202407</v>
      </c>
      <c r="D2643" s="1">
        <v>2024</v>
      </c>
      <c r="E2643" s="1">
        <v>7</v>
      </c>
      <c r="F2643" s="4" t="s">
        <v>256</v>
      </c>
      <c r="G2643" s="4" t="s">
        <v>258</v>
      </c>
      <c r="H2643" s="1">
        <v>204</v>
      </c>
      <c r="I2643" s="4" t="s">
        <v>301</v>
      </c>
      <c r="J2643" s="1" t="s">
        <v>302</v>
      </c>
      <c r="K2643" s="1" t="s">
        <v>383</v>
      </c>
      <c r="L2643" s="1">
        <v>3</v>
      </c>
      <c r="M2643" s="1">
        <v>1</v>
      </c>
      <c r="N2643" s="1" t="s">
        <v>384</v>
      </c>
      <c r="O2643" s="1" t="s">
        <v>385</v>
      </c>
      <c r="P2643" s="1">
        <v>0</v>
      </c>
      <c r="Q2643" s="8">
        <v>924861</v>
      </c>
      <c r="R2643" s="8">
        <v>104026</v>
      </c>
      <c r="S2643" s="8">
        <v>734338</v>
      </c>
      <c r="T2643" s="8" t="s">
        <v>386</v>
      </c>
      <c r="U2643" s="9">
        <f>IF(R2643&gt;0,Q2643/R2643,"")</f>
        <v>8.8906715628785111</v>
      </c>
      <c r="V2643" s="10">
        <f>SUMIFS(fct_world_monthly!$J$2:$J$361,fct_world_monthly!$C$2:$C$361,C2643,fct_world_monthly!$F$2:$F$361,F2643)</f>
        <v>103731417</v>
      </c>
      <c r="W2643" s="11">
        <f>IF(V2643&gt;0,Q2643/V2643,"")</f>
        <v>8.9159198509743669E-3</v>
      </c>
      <c r="X2643" s="1" t="s">
        <v>232</v>
      </c>
      <c r="Y2643" s="1" t="s">
        <v>166</v>
      </c>
      <c r="Z2643" s="19">
        <f>IF(U2643="","",SUMIFS(Unit_Value_Review_QC!$K$10:$K$53,Unit_Value_Review_QC!$I$10:$I$53,"PARTNER|"&amp;F2643&amp;"|"&amp;I2643))</f>
        <v>7.8392981154747989</v>
      </c>
      <c r="AA2643" s="20">
        <f>IFERROR(U2643/Z2643,"")</f>
        <v>1.1341157629059033</v>
      </c>
      <c r="AB2643" s="4" t="str">
        <f>IF(OR(N2643&lt;&gt;"REPORTED",U2643=""),"NOT_APPLICABLE",IF(OR(AA2643&lt;Unit_Value_Review_QC!$I$6,AA2643&gt;Unit_Value_Review_QC!$I$5),"REVIEW","WITHIN_BAND"))</f>
        <v>WITHIN_BAND</v>
      </c>
    </row>
    <row r="2644" spans="1:28">
      <c r="A2644" s="1" t="s">
        <v>3030</v>
      </c>
      <c r="B2644" s="6">
        <v>45474</v>
      </c>
      <c r="C2644" s="1">
        <v>202407</v>
      </c>
      <c r="D2644" s="1">
        <v>2024</v>
      </c>
      <c r="E2644" s="1">
        <v>7</v>
      </c>
      <c r="F2644" s="4" t="s">
        <v>256</v>
      </c>
      <c r="G2644" s="4" t="s">
        <v>258</v>
      </c>
      <c r="H2644" s="1">
        <v>662</v>
      </c>
      <c r="I2644" s="4" t="s">
        <v>304</v>
      </c>
      <c r="J2644" s="1" t="s">
        <v>305</v>
      </c>
      <c r="K2644" s="1" t="s">
        <v>383</v>
      </c>
      <c r="L2644" s="1">
        <v>3</v>
      </c>
      <c r="M2644" s="1">
        <v>1</v>
      </c>
      <c r="N2644" s="1" t="s">
        <v>384</v>
      </c>
      <c r="O2644" s="1" t="s">
        <v>385</v>
      </c>
      <c r="P2644" s="1">
        <v>0</v>
      </c>
      <c r="Q2644" s="8">
        <v>3670262</v>
      </c>
      <c r="R2644" s="8">
        <v>312213</v>
      </c>
      <c r="S2644" s="8">
        <v>1413214</v>
      </c>
      <c r="T2644" s="8" t="s">
        <v>386</v>
      </c>
      <c r="U2644" s="9">
        <f>IF(R2644&gt;0,Q2644/R2644,"")</f>
        <v>11.75563477497734</v>
      </c>
      <c r="V2644" s="10">
        <f>SUMIFS(fct_world_monthly!$J$2:$J$361,fct_world_monthly!$C$2:$C$361,C2644,fct_world_monthly!$F$2:$F$361,F2644)</f>
        <v>103731417</v>
      </c>
      <c r="W2644" s="11">
        <f>IF(V2644&gt;0,Q2644/V2644,"")</f>
        <v>3.5382356726120882E-2</v>
      </c>
      <c r="X2644" s="1" t="s">
        <v>232</v>
      </c>
      <c r="Y2644" s="1" t="s">
        <v>166</v>
      </c>
      <c r="Z2644" s="19">
        <f>IF(U2644="","",SUMIFS(Unit_Value_Review_QC!$K$10:$K$53,Unit_Value_Review_QC!$I$10:$I$53,"PARTNER|"&amp;F2644&amp;"|"&amp;I2644))</f>
        <v>10.235891461787936</v>
      </c>
      <c r="AA2644" s="20">
        <f>IFERROR(U2644/Z2644,"")</f>
        <v>1.1484720035243461</v>
      </c>
      <c r="AB2644" s="4" t="str">
        <f>IF(OR(N2644&lt;&gt;"REPORTED",U2644=""),"NOT_APPLICABLE",IF(OR(AA2644&lt;Unit_Value_Review_QC!$I$6,AA2644&gt;Unit_Value_Review_QC!$I$5),"REVIEW","WITHIN_BAND"))</f>
        <v>WITHIN_BAND</v>
      </c>
    </row>
    <row r="2645" spans="1:28">
      <c r="A2645" s="1" t="s">
        <v>3031</v>
      </c>
      <c r="B2645" s="6">
        <v>45474</v>
      </c>
      <c r="C2645" s="1">
        <v>202407</v>
      </c>
      <c r="D2645" s="1">
        <v>2024</v>
      </c>
      <c r="E2645" s="1">
        <v>7</v>
      </c>
      <c r="F2645" s="4" t="s">
        <v>256</v>
      </c>
      <c r="G2645" s="4" t="s">
        <v>258</v>
      </c>
      <c r="H2645" s="1">
        <v>664</v>
      </c>
      <c r="I2645" s="4" t="s">
        <v>307</v>
      </c>
      <c r="J2645" s="1" t="s">
        <v>308</v>
      </c>
      <c r="K2645" s="1" t="s">
        <v>383</v>
      </c>
      <c r="L2645" s="1">
        <v>3</v>
      </c>
      <c r="M2645" s="1">
        <v>1</v>
      </c>
      <c r="N2645" s="1" t="s">
        <v>384</v>
      </c>
      <c r="O2645" s="1" t="s">
        <v>385</v>
      </c>
      <c r="P2645" s="1">
        <v>0</v>
      </c>
      <c r="Q2645" s="8">
        <v>8575730</v>
      </c>
      <c r="R2645" s="8">
        <v>595997</v>
      </c>
      <c r="S2645" s="8">
        <v>3734771</v>
      </c>
      <c r="T2645" s="8" t="s">
        <v>386</v>
      </c>
      <c r="U2645" s="9">
        <f>IF(R2645&gt;0,Q2645/R2645,"")</f>
        <v>14.388881152086336</v>
      </c>
      <c r="V2645" s="10">
        <f>SUMIFS(fct_world_monthly!$J$2:$J$361,fct_world_monthly!$C$2:$C$361,C2645,fct_world_monthly!$F$2:$F$361,F2645)</f>
        <v>103731417</v>
      </c>
      <c r="W2645" s="11">
        <f>IF(V2645&gt;0,Q2645/V2645,"")</f>
        <v>8.2672446285005433E-2</v>
      </c>
      <c r="X2645" s="1" t="s">
        <v>232</v>
      </c>
      <c r="Y2645" s="1" t="s">
        <v>166</v>
      </c>
      <c r="Z2645" s="19">
        <f>IF(U2645="","",SUMIFS(Unit_Value_Review_QC!$K$10:$K$53,Unit_Value_Review_QC!$I$10:$I$53,"PARTNER|"&amp;F2645&amp;"|"&amp;I2645))</f>
        <v>13.594059812928137</v>
      </c>
      <c r="AA2645" s="20">
        <f>IFERROR(U2645/Z2645,"")</f>
        <v>1.0584682832131069</v>
      </c>
      <c r="AB2645" s="4" t="str">
        <f>IF(OR(N2645&lt;&gt;"REPORTED",U2645=""),"NOT_APPLICABLE",IF(OR(AA2645&lt;Unit_Value_Review_QC!$I$6,AA2645&gt;Unit_Value_Review_QC!$I$5),"REVIEW","WITHIN_BAND"))</f>
        <v>WITHIN_BAND</v>
      </c>
    </row>
    <row r="2646" spans="1:28">
      <c r="A2646" s="1" t="s">
        <v>3032</v>
      </c>
      <c r="B2646" s="6">
        <v>45474</v>
      </c>
      <c r="C2646" s="1">
        <v>202407</v>
      </c>
      <c r="D2646" s="1">
        <v>2024</v>
      </c>
      <c r="E2646" s="1">
        <v>7</v>
      </c>
      <c r="F2646" s="4" t="s">
        <v>256</v>
      </c>
      <c r="G2646" s="4" t="s">
        <v>258</v>
      </c>
      <c r="H2646" s="1">
        <v>666</v>
      </c>
      <c r="I2646" s="4" t="s">
        <v>310</v>
      </c>
      <c r="J2646" s="1" t="s">
        <v>311</v>
      </c>
      <c r="K2646" s="1" t="s">
        <v>383</v>
      </c>
      <c r="L2646" s="1">
        <v>3</v>
      </c>
      <c r="M2646" s="1">
        <v>1</v>
      </c>
      <c r="N2646" s="1" t="s">
        <v>384</v>
      </c>
      <c r="O2646" s="1" t="s">
        <v>385</v>
      </c>
      <c r="P2646" s="1">
        <v>0</v>
      </c>
      <c r="Q2646" s="8">
        <v>32831730</v>
      </c>
      <c r="R2646" s="8">
        <v>3203296</v>
      </c>
      <c r="S2646" s="8">
        <v>20220389</v>
      </c>
      <c r="T2646" s="8" t="s">
        <v>386</v>
      </c>
      <c r="U2646" s="9">
        <f>IF(R2646&gt;0,Q2646/R2646,"")</f>
        <v>10.249358785450985</v>
      </c>
      <c r="V2646" s="10">
        <f>SUMIFS(fct_world_monthly!$J$2:$J$361,fct_world_monthly!$C$2:$C$361,C2646,fct_world_monthly!$F$2:$F$361,F2646)</f>
        <v>103731417</v>
      </c>
      <c r="W2646" s="11">
        <f>IF(V2646&gt;0,Q2646/V2646,"")</f>
        <v>0.31650710025488227</v>
      </c>
      <c r="X2646" s="1" t="s">
        <v>232</v>
      </c>
      <c r="Y2646" s="1" t="s">
        <v>166</v>
      </c>
      <c r="Z2646" s="19">
        <f>IF(U2646="","",SUMIFS(Unit_Value_Review_QC!$K$10:$K$53,Unit_Value_Review_QC!$I$10:$I$53,"PARTNER|"&amp;F2646&amp;"|"&amp;I2646))</f>
        <v>10.323147527272614</v>
      </c>
      <c r="AA2646" s="20">
        <f>IFERROR(U2646/Z2646,"")</f>
        <v>0.99285210817469316</v>
      </c>
      <c r="AB2646" s="4" t="str">
        <f>IF(OR(N2646&lt;&gt;"REPORTED",U2646=""),"NOT_APPLICABLE",IF(OR(AA2646&lt;Unit_Value_Review_QC!$I$6,AA2646&gt;Unit_Value_Review_QC!$I$5),"REVIEW","WITHIN_BAND"))</f>
        <v>WITHIN_BAND</v>
      </c>
    </row>
    <row r="2647" spans="1:28">
      <c r="A2647" s="1" t="s">
        <v>3033</v>
      </c>
      <c r="B2647" s="6">
        <v>45474</v>
      </c>
      <c r="C2647" s="1">
        <v>202407</v>
      </c>
      <c r="D2647" s="1">
        <v>2024</v>
      </c>
      <c r="E2647" s="1">
        <v>7</v>
      </c>
      <c r="F2647" s="4" t="s">
        <v>256</v>
      </c>
      <c r="G2647" s="4" t="s">
        <v>258</v>
      </c>
      <c r="H2647" s="1">
        <v>669</v>
      </c>
      <c r="I2647" s="4" t="s">
        <v>313</v>
      </c>
      <c r="J2647" s="1" t="s">
        <v>314</v>
      </c>
      <c r="K2647" s="1" t="s">
        <v>383</v>
      </c>
      <c r="L2647" s="1">
        <v>3</v>
      </c>
      <c r="M2647" s="1">
        <v>1</v>
      </c>
      <c r="N2647" s="1" t="s">
        <v>384</v>
      </c>
      <c r="O2647" s="1" t="s">
        <v>385</v>
      </c>
      <c r="P2647" s="1">
        <v>0</v>
      </c>
      <c r="Q2647" s="8">
        <v>1663438</v>
      </c>
      <c r="R2647" s="8">
        <v>139956</v>
      </c>
      <c r="S2647" s="8">
        <v>955389</v>
      </c>
      <c r="T2647" s="8" t="s">
        <v>386</v>
      </c>
      <c r="U2647" s="9">
        <f>IF(R2647&gt;0,Q2647/R2647,"")</f>
        <v>11.885435422561377</v>
      </c>
      <c r="V2647" s="10">
        <f>SUMIFS(fct_world_monthly!$J$2:$J$361,fct_world_monthly!$C$2:$C$361,C2647,fct_world_monthly!$F$2:$F$361,F2647)</f>
        <v>103731417</v>
      </c>
      <c r="W2647" s="11">
        <f>IF(V2647&gt;0,Q2647/V2647,"")</f>
        <v>1.6036009611244392E-2</v>
      </c>
      <c r="X2647" s="1" t="s">
        <v>232</v>
      </c>
      <c r="Y2647" s="1" t="s">
        <v>166</v>
      </c>
      <c r="Z2647" s="19">
        <f>IF(U2647="","",SUMIFS(Unit_Value_Review_QC!$K$10:$K$53,Unit_Value_Review_QC!$I$10:$I$53,"PARTNER|"&amp;F2647&amp;"|"&amp;I2647))</f>
        <v>13.552232139720488</v>
      </c>
      <c r="AA2647" s="20">
        <f>IFERROR(U2647/Z2647,"")</f>
        <v>0.87700943283919519</v>
      </c>
      <c r="AB2647" s="4" t="str">
        <f>IF(OR(N2647&lt;&gt;"REPORTED",U2647=""),"NOT_APPLICABLE",IF(OR(AA2647&lt;Unit_Value_Review_QC!$I$6,AA2647&gt;Unit_Value_Review_QC!$I$5),"REVIEW","WITHIN_BAND"))</f>
        <v>WITHIN_BAND</v>
      </c>
    </row>
    <row r="2648" spans="1:28">
      <c r="A2648" s="1" t="s">
        <v>3034</v>
      </c>
      <c r="B2648" s="6">
        <v>45474</v>
      </c>
      <c r="C2648" s="1">
        <v>202407</v>
      </c>
      <c r="D2648" s="1">
        <v>2024</v>
      </c>
      <c r="E2648" s="1">
        <v>7</v>
      </c>
      <c r="F2648" s="4" t="s">
        <v>256</v>
      </c>
      <c r="G2648" s="4" t="s">
        <v>258</v>
      </c>
      <c r="H2648" s="1">
        <v>676</v>
      </c>
      <c r="I2648" s="4" t="s">
        <v>316</v>
      </c>
      <c r="J2648" s="1" t="s">
        <v>317</v>
      </c>
      <c r="K2648" s="1" t="s">
        <v>383</v>
      </c>
      <c r="L2648" s="1">
        <v>3</v>
      </c>
      <c r="M2648" s="1">
        <v>1</v>
      </c>
      <c r="N2648" s="1" t="s">
        <v>384</v>
      </c>
      <c r="O2648" s="1" t="s">
        <v>385</v>
      </c>
      <c r="P2648" s="1">
        <v>0</v>
      </c>
      <c r="Q2648" s="8">
        <v>26740</v>
      </c>
      <c r="R2648" s="8">
        <v>1641</v>
      </c>
      <c r="S2648" s="8">
        <v>14446</v>
      </c>
      <c r="T2648" s="8" t="s">
        <v>386</v>
      </c>
      <c r="U2648" s="9">
        <f>IF(R2648&gt;0,Q2648/R2648,"")</f>
        <v>16.294942108470444</v>
      </c>
      <c r="V2648" s="10">
        <f>SUMIFS(fct_world_monthly!$J$2:$J$361,fct_world_monthly!$C$2:$C$361,C2648,fct_world_monthly!$F$2:$F$361,F2648)</f>
        <v>103731417</v>
      </c>
      <c r="W2648" s="11">
        <f>IF(V2648&gt;0,Q2648/V2648,"")</f>
        <v>2.577811117725308E-4</v>
      </c>
      <c r="X2648" s="1" t="s">
        <v>232</v>
      </c>
      <c r="Y2648" s="1" t="s">
        <v>166</v>
      </c>
      <c r="Z2648" s="19">
        <f>IF(U2648="","",SUMIFS(Unit_Value_Review_QC!$K$10:$K$53,Unit_Value_Review_QC!$I$10:$I$53,"PARTNER|"&amp;F2648&amp;"|"&amp;I2648))</f>
        <v>16.294942108470444</v>
      </c>
      <c r="AA2648" s="20">
        <f>IFERROR(U2648/Z2648,"")</f>
        <v>1</v>
      </c>
      <c r="AB2648" s="4" t="str">
        <f>IF(OR(N2648&lt;&gt;"REPORTED",U2648=""),"NOT_APPLICABLE",IF(OR(AA2648&lt;Unit_Value_Review_QC!$I$6,AA2648&gt;Unit_Value_Review_QC!$I$5),"REVIEW","WITHIN_BAND"))</f>
        <v>WITHIN_BAND</v>
      </c>
    </row>
    <row r="2649" spans="1:28">
      <c r="A2649" s="1" t="s">
        <v>3035</v>
      </c>
      <c r="B2649" s="6">
        <v>45474</v>
      </c>
      <c r="C2649" s="1">
        <v>202407</v>
      </c>
      <c r="D2649" s="1">
        <v>2024</v>
      </c>
      <c r="E2649" s="1">
        <v>7</v>
      </c>
      <c r="F2649" s="4" t="s">
        <v>256</v>
      </c>
      <c r="G2649" s="4" t="s">
        <v>258</v>
      </c>
      <c r="H2649" s="1">
        <v>690</v>
      </c>
      <c r="I2649" s="4" t="s">
        <v>319</v>
      </c>
      <c r="J2649" s="1" t="s">
        <v>320</v>
      </c>
      <c r="K2649" s="1" t="s">
        <v>383</v>
      </c>
      <c r="L2649" s="1">
        <v>3</v>
      </c>
      <c r="M2649" s="1">
        <v>1</v>
      </c>
      <c r="N2649" s="1" t="s">
        <v>384</v>
      </c>
      <c r="O2649" s="1" t="s">
        <v>385</v>
      </c>
      <c r="P2649" s="1">
        <v>0</v>
      </c>
      <c r="Q2649" s="8">
        <v>1966776</v>
      </c>
      <c r="R2649" s="8">
        <v>84879</v>
      </c>
      <c r="S2649" s="8">
        <v>485356</v>
      </c>
      <c r="T2649" s="8" t="s">
        <v>386</v>
      </c>
      <c r="U2649" s="9">
        <f>IF(R2649&gt;0,Q2649/R2649,"")</f>
        <v>23.17152652599583</v>
      </c>
      <c r="V2649" s="10">
        <f>SUMIFS(fct_world_monthly!$J$2:$J$361,fct_world_monthly!$C$2:$C$361,C2649,fct_world_monthly!$F$2:$F$361,F2649)</f>
        <v>103731417</v>
      </c>
      <c r="W2649" s="11">
        <f>IF(V2649&gt;0,Q2649/V2649,"")</f>
        <v>1.8960273144634669E-2</v>
      </c>
      <c r="X2649" s="1" t="s">
        <v>232</v>
      </c>
      <c r="Y2649" s="1" t="s">
        <v>166</v>
      </c>
      <c r="Z2649" s="19">
        <f>IF(U2649="","",SUMIFS(Unit_Value_Review_QC!$K$10:$K$53,Unit_Value_Review_QC!$I$10:$I$53,"PARTNER|"&amp;F2649&amp;"|"&amp;I2649))</f>
        <v>21.029827109089425</v>
      </c>
      <c r="AA2649" s="20">
        <f>IFERROR(U2649/Z2649,"")</f>
        <v>1.1018410377696699</v>
      </c>
      <c r="AB2649" s="4" t="str">
        <f>IF(OR(N2649&lt;&gt;"REPORTED",U2649=""),"NOT_APPLICABLE",IF(OR(AA2649&lt;Unit_Value_Review_QC!$I$6,AA2649&gt;Unit_Value_Review_QC!$I$5),"REVIEW","WITHIN_BAND"))</f>
        <v>WITHIN_BAND</v>
      </c>
    </row>
    <row r="2650" spans="1:28">
      <c r="A2650" s="1" t="s">
        <v>3036</v>
      </c>
      <c r="B2650" s="6">
        <v>45474</v>
      </c>
      <c r="C2650" s="1">
        <v>202407</v>
      </c>
      <c r="D2650" s="1">
        <v>2024</v>
      </c>
      <c r="E2650" s="1">
        <v>7</v>
      </c>
      <c r="F2650" s="4" t="s">
        <v>256</v>
      </c>
      <c r="G2650" s="4" t="s">
        <v>258</v>
      </c>
      <c r="H2650" s="1">
        <v>696</v>
      </c>
      <c r="I2650" s="4" t="s">
        <v>322</v>
      </c>
      <c r="J2650" s="1" t="s">
        <v>323</v>
      </c>
      <c r="K2650" s="1" t="s">
        <v>383</v>
      </c>
      <c r="L2650" s="1">
        <v>3</v>
      </c>
      <c r="M2650" s="1">
        <v>1</v>
      </c>
      <c r="N2650" s="1" t="s">
        <v>384</v>
      </c>
      <c r="O2650" s="1" t="s">
        <v>385</v>
      </c>
      <c r="P2650" s="1">
        <v>0</v>
      </c>
      <c r="Q2650" s="8">
        <v>666300</v>
      </c>
      <c r="R2650" s="8">
        <v>30722</v>
      </c>
      <c r="S2650" s="8">
        <v>159901</v>
      </c>
      <c r="T2650" s="8" t="s">
        <v>386</v>
      </c>
      <c r="U2650" s="9">
        <f>IF(R2650&gt;0,Q2650/R2650,"")</f>
        <v>21.688041143154742</v>
      </c>
      <c r="V2650" s="10">
        <f>SUMIFS(fct_world_monthly!$J$2:$J$361,fct_world_monthly!$C$2:$C$361,C2650,fct_world_monthly!$F$2:$F$361,F2650)</f>
        <v>103731417</v>
      </c>
      <c r="W2650" s="11">
        <f>IF(V2650&gt;0,Q2650/V2650,"")</f>
        <v>6.4233191762915953E-3</v>
      </c>
      <c r="X2650" s="1" t="s">
        <v>232</v>
      </c>
      <c r="Y2650" s="1" t="s">
        <v>166</v>
      </c>
      <c r="Z2650" s="19">
        <f>IF(U2650="","",SUMIFS(Unit_Value_Review_QC!$K$10:$K$53,Unit_Value_Review_QC!$I$10:$I$53,"PARTNER|"&amp;F2650&amp;"|"&amp;I2650))</f>
        <v>18.09118149032647</v>
      </c>
      <c r="AA2650" s="20">
        <f>IFERROR(U2650/Z2650,"")</f>
        <v>1.1988183941856725</v>
      </c>
      <c r="AB2650" s="4" t="str">
        <f>IF(OR(N2650&lt;&gt;"REPORTED",U2650=""),"NOT_APPLICABLE",IF(OR(AA2650&lt;Unit_Value_Review_QC!$I$6,AA2650&gt;Unit_Value_Review_QC!$I$5),"REVIEW","WITHIN_BAND"))</f>
        <v>WITHIN_BAND</v>
      </c>
    </row>
    <row r="2651" spans="1:28">
      <c r="A2651" s="1" t="s">
        <v>3037</v>
      </c>
      <c r="B2651" s="6">
        <v>45474</v>
      </c>
      <c r="C2651" s="1">
        <v>202407</v>
      </c>
      <c r="D2651" s="1">
        <v>2024</v>
      </c>
      <c r="E2651" s="1">
        <v>7</v>
      </c>
      <c r="F2651" s="4" t="s">
        <v>256</v>
      </c>
      <c r="G2651" s="4" t="s">
        <v>258</v>
      </c>
      <c r="H2651" s="1">
        <v>720</v>
      </c>
      <c r="I2651" s="4" t="s">
        <v>325</v>
      </c>
      <c r="J2651" s="1" t="s">
        <v>326</v>
      </c>
      <c r="K2651" s="1" t="s">
        <v>383</v>
      </c>
      <c r="L2651" s="1">
        <v>3</v>
      </c>
      <c r="M2651" s="1">
        <v>1</v>
      </c>
      <c r="N2651" s="1" t="s">
        <v>384</v>
      </c>
      <c r="O2651" s="1" t="s">
        <v>385</v>
      </c>
      <c r="P2651" s="1">
        <v>0</v>
      </c>
      <c r="Q2651" s="8">
        <v>4282873</v>
      </c>
      <c r="R2651" s="8">
        <v>224476</v>
      </c>
      <c r="S2651" s="8">
        <v>977519</v>
      </c>
      <c r="T2651" s="8" t="s">
        <v>386</v>
      </c>
      <c r="U2651" s="9">
        <f>IF(R2651&gt;0,Q2651/R2651,"")</f>
        <v>19.079424971934639</v>
      </c>
      <c r="V2651" s="10">
        <f>SUMIFS(fct_world_monthly!$J$2:$J$361,fct_world_monthly!$C$2:$C$361,C2651,fct_world_monthly!$F$2:$F$361,F2651)</f>
        <v>103731417</v>
      </c>
      <c r="W2651" s="11">
        <f>IF(V2651&gt;0,Q2651/V2651,"")</f>
        <v>4.1288098860155359E-2</v>
      </c>
      <c r="X2651" s="1" t="s">
        <v>232</v>
      </c>
      <c r="Y2651" s="1" t="s">
        <v>166</v>
      </c>
      <c r="Z2651" s="19">
        <f>IF(U2651="","",SUMIFS(Unit_Value_Review_QC!$K$10:$K$53,Unit_Value_Review_QC!$I$10:$I$53,"PARTNER|"&amp;F2651&amp;"|"&amp;I2651))</f>
        <v>18.213915185849537</v>
      </c>
      <c r="AA2651" s="20">
        <f>IFERROR(U2651/Z2651,"")</f>
        <v>1.0475191510037074</v>
      </c>
      <c r="AB2651" s="4" t="str">
        <f>IF(OR(N2651&lt;&gt;"REPORTED",U2651=""),"NOT_APPLICABLE",IF(OR(AA2651&lt;Unit_Value_Review_QC!$I$6,AA2651&gt;Unit_Value_Review_QC!$I$5),"REVIEW","WITHIN_BAND"))</f>
        <v>WITHIN_BAND</v>
      </c>
    </row>
    <row r="2652" spans="1:28">
      <c r="A2652" s="1" t="s">
        <v>3038</v>
      </c>
      <c r="B2652" s="6">
        <v>45474</v>
      </c>
      <c r="C2652" s="1">
        <v>202407</v>
      </c>
      <c r="D2652" s="1">
        <v>2024</v>
      </c>
      <c r="E2652" s="1">
        <v>7</v>
      </c>
      <c r="F2652" s="4" t="s">
        <v>265</v>
      </c>
      <c r="G2652" s="4" t="s">
        <v>266</v>
      </c>
      <c r="H2652" s="1">
        <v>52</v>
      </c>
      <c r="I2652" s="4" t="s">
        <v>296</v>
      </c>
      <c r="J2652" s="1" t="s">
        <v>297</v>
      </c>
      <c r="K2652" s="1" t="s">
        <v>383</v>
      </c>
      <c r="L2652" s="1">
        <v>3</v>
      </c>
      <c r="M2652" s="1">
        <v>1</v>
      </c>
      <c r="N2652" s="1" t="s">
        <v>384</v>
      </c>
      <c r="O2652" s="1" t="s">
        <v>385</v>
      </c>
      <c r="P2652" s="1">
        <v>0</v>
      </c>
      <c r="Q2652" s="8">
        <v>2291844</v>
      </c>
      <c r="R2652" s="8">
        <v>111478</v>
      </c>
      <c r="S2652" s="8">
        <v>353900</v>
      </c>
      <c r="T2652" s="8" t="s">
        <v>386</v>
      </c>
      <c r="U2652" s="9">
        <f>IF(R2652&gt;0,Q2652/R2652,"")</f>
        <v>20.558711135829491</v>
      </c>
      <c r="V2652" s="10">
        <f>SUMIFS(fct_world_monthly!$J$2:$J$361,fct_world_monthly!$C$2:$C$361,C2652,fct_world_monthly!$F$2:$F$361,F2652)</f>
        <v>44864350</v>
      </c>
      <c r="W2652" s="11">
        <f>IF(V2652&gt;0,Q2652/V2652,"")</f>
        <v>5.1083856112927081E-2</v>
      </c>
      <c r="X2652" s="1" t="s">
        <v>232</v>
      </c>
      <c r="Y2652" s="1" t="s">
        <v>166</v>
      </c>
      <c r="Z2652" s="19">
        <f>IF(U2652="","",SUMIFS(Unit_Value_Review_QC!$K$10:$K$53,Unit_Value_Review_QC!$I$10:$I$53,"PARTNER|"&amp;F2652&amp;"|"&amp;I2652))</f>
        <v>19.213268245879746</v>
      </c>
      <c r="AA2652" s="20">
        <f>IFERROR(U2652/Z2652,"")</f>
        <v>1.0700267582137293</v>
      </c>
      <c r="AB2652" s="4" t="str">
        <f>IF(OR(N2652&lt;&gt;"REPORTED",U2652=""),"NOT_APPLICABLE",IF(OR(AA2652&lt;Unit_Value_Review_QC!$I$6,AA2652&gt;Unit_Value_Review_QC!$I$5),"REVIEW","WITHIN_BAND"))</f>
        <v>WITHIN_BAND</v>
      </c>
    </row>
    <row r="2653" spans="1:28">
      <c r="A2653" s="1" t="s">
        <v>3039</v>
      </c>
      <c r="B2653" s="6">
        <v>45474</v>
      </c>
      <c r="C2653" s="1">
        <v>202407</v>
      </c>
      <c r="D2653" s="1">
        <v>2024</v>
      </c>
      <c r="E2653" s="1">
        <v>7</v>
      </c>
      <c r="F2653" s="4" t="s">
        <v>265</v>
      </c>
      <c r="G2653" s="4" t="s">
        <v>266</v>
      </c>
      <c r="H2653" s="1">
        <v>204</v>
      </c>
      <c r="I2653" s="4" t="s">
        <v>301</v>
      </c>
      <c r="J2653" s="1" t="s">
        <v>302</v>
      </c>
      <c r="K2653" s="1" t="s">
        <v>383</v>
      </c>
      <c r="L2653" s="1">
        <v>3</v>
      </c>
      <c r="M2653" s="1">
        <v>1</v>
      </c>
      <c r="N2653" s="1" t="s">
        <v>384</v>
      </c>
      <c r="O2653" s="1" t="s">
        <v>385</v>
      </c>
      <c r="P2653" s="1">
        <v>0</v>
      </c>
      <c r="Q2653" s="8">
        <v>80271</v>
      </c>
      <c r="R2653" s="8">
        <v>3756</v>
      </c>
      <c r="S2653" s="8">
        <v>20223</v>
      </c>
      <c r="T2653" s="8" t="s">
        <v>386</v>
      </c>
      <c r="U2653" s="9">
        <f>IF(R2653&gt;0,Q2653/R2653,"")</f>
        <v>21.371405750798722</v>
      </c>
      <c r="V2653" s="10">
        <f>SUMIFS(fct_world_monthly!$J$2:$J$361,fct_world_monthly!$C$2:$C$361,C2653,fct_world_monthly!$F$2:$F$361,F2653)</f>
        <v>44864350</v>
      </c>
      <c r="W2653" s="11">
        <f>IF(V2653&gt;0,Q2653/V2653,"")</f>
        <v>1.7891934241775485E-3</v>
      </c>
      <c r="X2653" s="1" t="s">
        <v>232</v>
      </c>
      <c r="Y2653" s="1" t="s">
        <v>166</v>
      </c>
      <c r="Z2653" s="19">
        <f>IF(U2653="","",SUMIFS(Unit_Value_Review_QC!$K$10:$K$53,Unit_Value_Review_QC!$I$10:$I$53,"PARTNER|"&amp;F2653&amp;"|"&amp;I2653))</f>
        <v>16.024818561257973</v>
      </c>
      <c r="AA2653" s="20">
        <f>IFERROR(U2653/Z2653,"")</f>
        <v>1.3336441638388843</v>
      </c>
      <c r="AB2653" s="4" t="str">
        <f>IF(OR(N2653&lt;&gt;"REPORTED",U2653=""),"NOT_APPLICABLE",IF(OR(AA2653&lt;Unit_Value_Review_QC!$I$6,AA2653&gt;Unit_Value_Review_QC!$I$5),"REVIEW","WITHIN_BAND"))</f>
        <v>WITHIN_BAND</v>
      </c>
    </row>
    <row r="2654" spans="1:28">
      <c r="A2654" s="1" t="s">
        <v>3040</v>
      </c>
      <c r="B2654" s="6">
        <v>45474</v>
      </c>
      <c r="C2654" s="1">
        <v>202407</v>
      </c>
      <c r="D2654" s="1">
        <v>2024</v>
      </c>
      <c r="E2654" s="1">
        <v>7</v>
      </c>
      <c r="F2654" s="4" t="s">
        <v>265</v>
      </c>
      <c r="G2654" s="4" t="s">
        <v>266</v>
      </c>
      <c r="H2654" s="1">
        <v>662</v>
      </c>
      <c r="I2654" s="4" t="s">
        <v>304</v>
      </c>
      <c r="J2654" s="1" t="s">
        <v>305</v>
      </c>
      <c r="K2654" s="1" t="s">
        <v>383</v>
      </c>
      <c r="L2654" s="1">
        <v>3</v>
      </c>
      <c r="M2654" s="1">
        <v>1</v>
      </c>
      <c r="N2654" s="1" t="s">
        <v>384</v>
      </c>
      <c r="O2654" s="1" t="s">
        <v>385</v>
      </c>
      <c r="P2654" s="1">
        <v>0</v>
      </c>
      <c r="Q2654" s="8">
        <v>342576</v>
      </c>
      <c r="R2654" s="8">
        <v>20983</v>
      </c>
      <c r="S2654" s="8">
        <v>57820</v>
      </c>
      <c r="T2654" s="8" t="s">
        <v>386</v>
      </c>
      <c r="U2654" s="9">
        <f>IF(R2654&gt;0,Q2654/R2654,"")</f>
        <v>16.326359433827385</v>
      </c>
      <c r="V2654" s="10">
        <f>SUMIFS(fct_world_monthly!$J$2:$J$361,fct_world_monthly!$C$2:$C$361,C2654,fct_world_monthly!$F$2:$F$361,F2654)</f>
        <v>44864350</v>
      </c>
      <c r="W2654" s="11">
        <f>IF(V2654&gt;0,Q2654/V2654,"")</f>
        <v>7.6358177483904256E-3</v>
      </c>
      <c r="X2654" s="1" t="s">
        <v>232</v>
      </c>
      <c r="Y2654" s="1" t="s">
        <v>166</v>
      </c>
      <c r="Z2654" s="19">
        <f>IF(U2654="","",SUMIFS(Unit_Value_Review_QC!$K$10:$K$53,Unit_Value_Review_QC!$I$10:$I$53,"PARTNER|"&amp;F2654&amp;"|"&amp;I2654))</f>
        <v>13.24068828999865</v>
      </c>
      <c r="AA2654" s="20">
        <f>IFERROR(U2654/Z2654,"")</f>
        <v>1.2330446179417649</v>
      </c>
      <c r="AB2654" s="4" t="str">
        <f>IF(OR(N2654&lt;&gt;"REPORTED",U2654=""),"NOT_APPLICABLE",IF(OR(AA2654&lt;Unit_Value_Review_QC!$I$6,AA2654&gt;Unit_Value_Review_QC!$I$5),"REVIEW","WITHIN_BAND"))</f>
        <v>WITHIN_BAND</v>
      </c>
    </row>
    <row r="2655" spans="1:28">
      <c r="A2655" s="1" t="s">
        <v>3041</v>
      </c>
      <c r="B2655" s="6">
        <v>45474</v>
      </c>
      <c r="C2655" s="1">
        <v>202407</v>
      </c>
      <c r="D2655" s="1">
        <v>2024</v>
      </c>
      <c r="E2655" s="1">
        <v>7</v>
      </c>
      <c r="F2655" s="4" t="s">
        <v>265</v>
      </c>
      <c r="G2655" s="4" t="s">
        <v>266</v>
      </c>
      <c r="H2655" s="1">
        <v>664</v>
      </c>
      <c r="I2655" s="4" t="s">
        <v>307</v>
      </c>
      <c r="J2655" s="1" t="s">
        <v>308</v>
      </c>
      <c r="K2655" s="1" t="s">
        <v>383</v>
      </c>
      <c r="L2655" s="1">
        <v>3</v>
      </c>
      <c r="M2655" s="1">
        <v>1</v>
      </c>
      <c r="N2655" s="1" t="s">
        <v>384</v>
      </c>
      <c r="O2655" s="1" t="s">
        <v>385</v>
      </c>
      <c r="P2655" s="1">
        <v>0</v>
      </c>
      <c r="Q2655" s="8">
        <v>193133</v>
      </c>
      <c r="R2655" s="8">
        <v>17424</v>
      </c>
      <c r="S2655" s="8">
        <v>63897</v>
      </c>
      <c r="T2655" s="8" t="s">
        <v>386</v>
      </c>
      <c r="U2655" s="9">
        <f>IF(R2655&gt;0,Q2655/R2655,"")</f>
        <v>11.084308999081726</v>
      </c>
      <c r="V2655" s="10">
        <f>SUMIFS(fct_world_monthly!$J$2:$J$361,fct_world_monthly!$C$2:$C$361,C2655,fct_world_monthly!$F$2:$F$361,F2655)</f>
        <v>44864350</v>
      </c>
      <c r="W2655" s="11">
        <f>IF(V2655&gt;0,Q2655/V2655,"")</f>
        <v>4.3048210884588769E-3</v>
      </c>
      <c r="X2655" s="1" t="s">
        <v>232</v>
      </c>
      <c r="Y2655" s="1" t="s">
        <v>166</v>
      </c>
      <c r="Z2655" s="19">
        <f>IF(U2655="","",SUMIFS(Unit_Value_Review_QC!$K$10:$K$53,Unit_Value_Review_QC!$I$10:$I$53,"PARTNER|"&amp;F2655&amp;"|"&amp;I2655))</f>
        <v>13.033767004833301</v>
      </c>
      <c r="AA2655" s="20">
        <f>IFERROR(U2655/Z2655,"")</f>
        <v>0.85043019373994799</v>
      </c>
      <c r="AB2655" s="4" t="str">
        <f>IF(OR(N2655&lt;&gt;"REPORTED",U2655=""),"NOT_APPLICABLE",IF(OR(AA2655&lt;Unit_Value_Review_QC!$I$6,AA2655&gt;Unit_Value_Review_QC!$I$5),"REVIEW","WITHIN_BAND"))</f>
        <v>WITHIN_BAND</v>
      </c>
    </row>
    <row r="2656" spans="1:28">
      <c r="A2656" s="1" t="s">
        <v>3042</v>
      </c>
      <c r="B2656" s="6">
        <v>45474</v>
      </c>
      <c r="C2656" s="1">
        <v>202407</v>
      </c>
      <c r="D2656" s="1">
        <v>2024</v>
      </c>
      <c r="E2656" s="1">
        <v>7</v>
      </c>
      <c r="F2656" s="4" t="s">
        <v>265</v>
      </c>
      <c r="G2656" s="4" t="s">
        <v>266</v>
      </c>
      <c r="H2656" s="1">
        <v>666</v>
      </c>
      <c r="I2656" s="4" t="s">
        <v>310</v>
      </c>
      <c r="J2656" s="1" t="s">
        <v>311</v>
      </c>
      <c r="K2656" s="1" t="s">
        <v>383</v>
      </c>
      <c r="L2656" s="1">
        <v>3</v>
      </c>
      <c r="M2656" s="1">
        <v>1</v>
      </c>
      <c r="N2656" s="1" t="s">
        <v>384</v>
      </c>
      <c r="O2656" s="1" t="s">
        <v>385</v>
      </c>
      <c r="P2656" s="1">
        <v>0</v>
      </c>
      <c r="Q2656" s="8">
        <v>10108743</v>
      </c>
      <c r="R2656" s="8">
        <v>755079</v>
      </c>
      <c r="S2656" s="8">
        <v>2302130</v>
      </c>
      <c r="T2656" s="8" t="s">
        <v>386</v>
      </c>
      <c r="U2656" s="9">
        <f>IF(R2656&gt;0,Q2656/R2656,"")</f>
        <v>13.387662747871415</v>
      </c>
      <c r="V2656" s="10">
        <f>SUMIFS(fct_world_monthly!$J$2:$J$361,fct_world_monthly!$C$2:$C$361,C2656,fct_world_monthly!$F$2:$F$361,F2656)</f>
        <v>44864350</v>
      </c>
      <c r="W2656" s="11">
        <f>IF(V2656&gt;0,Q2656/V2656,"")</f>
        <v>0.22531794175107853</v>
      </c>
      <c r="X2656" s="1" t="s">
        <v>232</v>
      </c>
      <c r="Y2656" s="1" t="s">
        <v>166</v>
      </c>
      <c r="Z2656" s="19">
        <f>IF(U2656="","",SUMIFS(Unit_Value_Review_QC!$K$10:$K$53,Unit_Value_Review_QC!$I$10:$I$53,"PARTNER|"&amp;F2656&amp;"|"&amp;I2656))</f>
        <v>12.503788450831344</v>
      </c>
      <c r="AA2656" s="20">
        <f>IFERROR(U2656/Z2656,"")</f>
        <v>1.0706885197646883</v>
      </c>
      <c r="AB2656" s="4" t="str">
        <f>IF(OR(N2656&lt;&gt;"REPORTED",U2656=""),"NOT_APPLICABLE",IF(OR(AA2656&lt;Unit_Value_Review_QC!$I$6,AA2656&gt;Unit_Value_Review_QC!$I$5),"REVIEW","WITHIN_BAND"))</f>
        <v>WITHIN_BAND</v>
      </c>
    </row>
    <row r="2657" spans="1:28">
      <c r="A2657" s="1" t="s">
        <v>3043</v>
      </c>
      <c r="B2657" s="6">
        <v>45474</v>
      </c>
      <c r="C2657" s="1">
        <v>202407</v>
      </c>
      <c r="D2657" s="1">
        <v>2024</v>
      </c>
      <c r="E2657" s="1">
        <v>7</v>
      </c>
      <c r="F2657" s="4" t="s">
        <v>265</v>
      </c>
      <c r="G2657" s="4" t="s">
        <v>266</v>
      </c>
      <c r="H2657" s="1">
        <v>669</v>
      </c>
      <c r="I2657" s="4" t="s">
        <v>313</v>
      </c>
      <c r="J2657" s="1" t="s">
        <v>314</v>
      </c>
      <c r="K2657" s="1" t="s">
        <v>383</v>
      </c>
      <c r="L2657" s="1">
        <v>3</v>
      </c>
      <c r="M2657" s="1">
        <v>1</v>
      </c>
      <c r="N2657" s="1" t="s">
        <v>384</v>
      </c>
      <c r="O2657" s="1" t="s">
        <v>385</v>
      </c>
      <c r="P2657" s="1">
        <v>0</v>
      </c>
      <c r="Q2657" s="8">
        <v>214488</v>
      </c>
      <c r="R2657" s="8">
        <v>10651</v>
      </c>
      <c r="S2657" s="8">
        <v>49984</v>
      </c>
      <c r="T2657" s="8" t="s">
        <v>386</v>
      </c>
      <c r="U2657" s="9">
        <f>IF(R2657&gt;0,Q2657/R2657,"")</f>
        <v>20.137827434043754</v>
      </c>
      <c r="V2657" s="10">
        <f>SUMIFS(fct_world_monthly!$J$2:$J$361,fct_world_monthly!$C$2:$C$361,C2657,fct_world_monthly!$F$2:$F$361,F2657)</f>
        <v>44864350</v>
      </c>
      <c r="W2657" s="11">
        <f>IF(V2657&gt;0,Q2657/V2657,"")</f>
        <v>4.78081149063789E-3</v>
      </c>
      <c r="X2657" s="1" t="s">
        <v>232</v>
      </c>
      <c r="Y2657" s="1" t="s">
        <v>166</v>
      </c>
      <c r="Z2657" s="19">
        <f>IF(U2657="","",SUMIFS(Unit_Value_Review_QC!$K$10:$K$53,Unit_Value_Review_QC!$I$10:$I$53,"PARTNER|"&amp;F2657&amp;"|"&amp;I2657))</f>
        <v>16.58404384448577</v>
      </c>
      <c r="AA2657" s="20">
        <f>IFERROR(U2657/Z2657,"")</f>
        <v>1.2142893267096386</v>
      </c>
      <c r="AB2657" s="4" t="str">
        <f>IF(OR(N2657&lt;&gt;"REPORTED",U2657=""),"NOT_APPLICABLE",IF(OR(AA2657&lt;Unit_Value_Review_QC!$I$6,AA2657&gt;Unit_Value_Review_QC!$I$5),"REVIEW","WITHIN_BAND"))</f>
        <v>WITHIN_BAND</v>
      </c>
    </row>
    <row r="2658" spans="1:28">
      <c r="A2658" s="1" t="s">
        <v>3044</v>
      </c>
      <c r="B2658" s="6">
        <v>45474</v>
      </c>
      <c r="C2658" s="1">
        <v>202407</v>
      </c>
      <c r="D2658" s="1">
        <v>2024</v>
      </c>
      <c r="E2658" s="1">
        <v>7</v>
      </c>
      <c r="F2658" s="4" t="s">
        <v>265</v>
      </c>
      <c r="G2658" s="4" t="s">
        <v>266</v>
      </c>
      <c r="H2658" s="1">
        <v>676</v>
      </c>
      <c r="I2658" s="4" t="s">
        <v>316</v>
      </c>
      <c r="J2658" s="1" t="s">
        <v>317</v>
      </c>
      <c r="K2658" s="1" t="s">
        <v>383</v>
      </c>
      <c r="L2658" s="1">
        <v>3</v>
      </c>
      <c r="M2658" s="1">
        <v>1</v>
      </c>
      <c r="N2658" s="1" t="s">
        <v>384</v>
      </c>
      <c r="O2658" s="1" t="s">
        <v>385</v>
      </c>
      <c r="P2658" s="1">
        <v>0</v>
      </c>
      <c r="Q2658" s="8">
        <v>304148</v>
      </c>
      <c r="R2658" s="8">
        <v>16099</v>
      </c>
      <c r="S2658" s="8">
        <v>85667</v>
      </c>
      <c r="T2658" s="8" t="s">
        <v>386</v>
      </c>
      <c r="U2658" s="9">
        <f>IF(R2658&gt;0,Q2658/R2658,"")</f>
        <v>18.892353562333064</v>
      </c>
      <c r="V2658" s="10">
        <f>SUMIFS(fct_world_monthly!$J$2:$J$361,fct_world_monthly!$C$2:$C$361,C2658,fct_world_monthly!$F$2:$F$361,F2658)</f>
        <v>44864350</v>
      </c>
      <c r="W2658" s="11">
        <f>IF(V2658&gt;0,Q2658/V2658,"")</f>
        <v>6.7792802080047969E-3</v>
      </c>
      <c r="X2658" s="1" t="s">
        <v>232</v>
      </c>
      <c r="Y2658" s="1" t="s">
        <v>166</v>
      </c>
      <c r="Z2658" s="19">
        <f>IF(U2658="","",SUMIFS(Unit_Value_Review_QC!$K$10:$K$53,Unit_Value_Review_QC!$I$10:$I$53,"PARTNER|"&amp;F2658&amp;"|"&amp;I2658))</f>
        <v>12.705450477595873</v>
      </c>
      <c r="AA2658" s="20">
        <f>IFERROR(U2658/Z2658,"")</f>
        <v>1.4869487387044522</v>
      </c>
      <c r="AB2658" s="4" t="str">
        <f>IF(OR(N2658&lt;&gt;"REPORTED",U2658=""),"NOT_APPLICABLE",IF(OR(AA2658&lt;Unit_Value_Review_QC!$I$6,AA2658&gt;Unit_Value_Review_QC!$I$5),"REVIEW","WITHIN_BAND"))</f>
        <v>WITHIN_BAND</v>
      </c>
    </row>
    <row r="2659" spans="1:28">
      <c r="A2659" s="1" t="s">
        <v>3045</v>
      </c>
      <c r="B2659" s="6">
        <v>45474</v>
      </c>
      <c r="C2659" s="1">
        <v>202407</v>
      </c>
      <c r="D2659" s="1">
        <v>2024</v>
      </c>
      <c r="E2659" s="1">
        <v>7</v>
      </c>
      <c r="F2659" s="4" t="s">
        <v>265</v>
      </c>
      <c r="G2659" s="4" t="s">
        <v>266</v>
      </c>
      <c r="H2659" s="1">
        <v>690</v>
      </c>
      <c r="I2659" s="4" t="s">
        <v>319</v>
      </c>
      <c r="J2659" s="1" t="s">
        <v>320</v>
      </c>
      <c r="K2659" s="1" t="s">
        <v>383</v>
      </c>
      <c r="L2659" s="1">
        <v>3</v>
      </c>
      <c r="M2659" s="1">
        <v>1</v>
      </c>
      <c r="N2659" s="1" t="s">
        <v>384</v>
      </c>
      <c r="O2659" s="1" t="s">
        <v>385</v>
      </c>
      <c r="P2659" s="1">
        <v>0</v>
      </c>
      <c r="Q2659" s="8">
        <v>447883</v>
      </c>
      <c r="R2659" s="8">
        <v>15909</v>
      </c>
      <c r="S2659" s="8">
        <v>50935</v>
      </c>
      <c r="T2659" s="8" t="s">
        <v>386</v>
      </c>
      <c r="U2659" s="9">
        <f>IF(R2659&gt;0,Q2659/R2659,"")</f>
        <v>28.152806587466213</v>
      </c>
      <c r="V2659" s="10">
        <f>SUMIFS(fct_world_monthly!$J$2:$J$361,fct_world_monthly!$C$2:$C$361,C2659,fct_world_monthly!$F$2:$F$361,F2659)</f>
        <v>44864350</v>
      </c>
      <c r="W2659" s="11">
        <f>IF(V2659&gt;0,Q2659/V2659,"")</f>
        <v>9.9830489018563739E-3</v>
      </c>
      <c r="X2659" s="1" t="s">
        <v>232</v>
      </c>
      <c r="Y2659" s="1" t="s">
        <v>166</v>
      </c>
      <c r="Z2659" s="19">
        <f>IF(U2659="","",SUMIFS(Unit_Value_Review_QC!$K$10:$K$53,Unit_Value_Review_QC!$I$10:$I$53,"PARTNER|"&amp;F2659&amp;"|"&amp;I2659))</f>
        <v>23.234221767733438</v>
      </c>
      <c r="AA2659" s="20">
        <f>IFERROR(U2659/Z2659,"")</f>
        <v>1.211695699081407</v>
      </c>
      <c r="AB2659" s="4" t="str">
        <f>IF(OR(N2659&lt;&gt;"REPORTED",U2659=""),"NOT_APPLICABLE",IF(OR(AA2659&lt;Unit_Value_Review_QC!$I$6,AA2659&gt;Unit_Value_Review_QC!$I$5),"REVIEW","WITHIN_BAND"))</f>
        <v>WITHIN_BAND</v>
      </c>
    </row>
    <row r="2660" spans="1:28">
      <c r="A2660" s="1" t="s">
        <v>3046</v>
      </c>
      <c r="B2660" s="6">
        <v>45474</v>
      </c>
      <c r="C2660" s="1">
        <v>202407</v>
      </c>
      <c r="D2660" s="1">
        <v>2024</v>
      </c>
      <c r="E2660" s="1">
        <v>7</v>
      </c>
      <c r="F2660" s="4" t="s">
        <v>265</v>
      </c>
      <c r="G2660" s="4" t="s">
        <v>266</v>
      </c>
      <c r="H2660" s="1">
        <v>696</v>
      </c>
      <c r="I2660" s="4" t="s">
        <v>322</v>
      </c>
      <c r="J2660" s="1" t="s">
        <v>323</v>
      </c>
      <c r="K2660" s="1" t="s">
        <v>383</v>
      </c>
      <c r="L2660" s="1">
        <v>3</v>
      </c>
      <c r="M2660" s="1">
        <v>1</v>
      </c>
      <c r="N2660" s="1" t="s">
        <v>384</v>
      </c>
      <c r="O2660" s="1" t="s">
        <v>385</v>
      </c>
      <c r="P2660" s="1">
        <v>0</v>
      </c>
      <c r="Q2660" s="8">
        <v>8769940</v>
      </c>
      <c r="R2660" s="8">
        <v>809201</v>
      </c>
      <c r="S2660" s="8">
        <v>1989120</v>
      </c>
      <c r="T2660" s="8" t="s">
        <v>386</v>
      </c>
      <c r="U2660" s="9">
        <f>IF(R2660&gt;0,Q2660/R2660,"")</f>
        <v>10.837777017082283</v>
      </c>
      <c r="V2660" s="10">
        <f>SUMIFS(fct_world_monthly!$J$2:$J$361,fct_world_monthly!$C$2:$C$361,C2660,fct_world_monthly!$F$2:$F$361,F2660)</f>
        <v>44864350</v>
      </c>
      <c r="W2660" s="11">
        <f>IF(V2660&gt;0,Q2660/V2660,"")</f>
        <v>0.19547680953808536</v>
      </c>
      <c r="X2660" s="1" t="s">
        <v>232</v>
      </c>
      <c r="Y2660" s="1" t="s">
        <v>166</v>
      </c>
      <c r="Z2660" s="19">
        <f>IF(U2660="","",SUMIFS(Unit_Value_Review_QC!$K$10:$K$53,Unit_Value_Review_QC!$I$10:$I$53,"PARTNER|"&amp;F2660&amp;"|"&amp;I2660))</f>
        <v>12.339390026247985</v>
      </c>
      <c r="AA2660" s="20">
        <f>IFERROR(U2660/Z2660,"")</f>
        <v>0.87830735506605151</v>
      </c>
      <c r="AB2660" s="4" t="str">
        <f>IF(OR(N2660&lt;&gt;"REPORTED",U2660=""),"NOT_APPLICABLE",IF(OR(AA2660&lt;Unit_Value_Review_QC!$I$6,AA2660&gt;Unit_Value_Review_QC!$I$5),"REVIEW","WITHIN_BAND"))</f>
        <v>WITHIN_BAND</v>
      </c>
    </row>
    <row r="2661" spans="1:28">
      <c r="A2661" s="1" t="s">
        <v>3047</v>
      </c>
      <c r="B2661" s="6">
        <v>45474</v>
      </c>
      <c r="C2661" s="1">
        <v>202407</v>
      </c>
      <c r="D2661" s="1">
        <v>2024</v>
      </c>
      <c r="E2661" s="1">
        <v>7</v>
      </c>
      <c r="F2661" s="4" t="s">
        <v>265</v>
      </c>
      <c r="G2661" s="4" t="s">
        <v>266</v>
      </c>
      <c r="H2661" s="1">
        <v>720</v>
      </c>
      <c r="I2661" s="4" t="s">
        <v>325</v>
      </c>
      <c r="J2661" s="1" t="s">
        <v>326</v>
      </c>
      <c r="K2661" s="1" t="s">
        <v>383</v>
      </c>
      <c r="L2661" s="1">
        <v>3</v>
      </c>
      <c r="M2661" s="1">
        <v>1</v>
      </c>
      <c r="N2661" s="1" t="s">
        <v>384</v>
      </c>
      <c r="O2661" s="1" t="s">
        <v>385</v>
      </c>
      <c r="P2661" s="1">
        <v>0</v>
      </c>
      <c r="Q2661" s="8">
        <v>13750871</v>
      </c>
      <c r="R2661" s="8">
        <v>872424</v>
      </c>
      <c r="S2661" s="8">
        <v>2291774</v>
      </c>
      <c r="T2661" s="8" t="s">
        <v>386</v>
      </c>
      <c r="U2661" s="9">
        <f>IF(R2661&gt;0,Q2661/R2661,"")</f>
        <v>15.761683539196538</v>
      </c>
      <c r="V2661" s="10">
        <f>SUMIFS(fct_world_monthly!$J$2:$J$361,fct_world_monthly!$C$2:$C$361,C2661,fct_world_monthly!$F$2:$F$361,F2661)</f>
        <v>44864350</v>
      </c>
      <c r="W2661" s="11">
        <f>IF(V2661&gt;0,Q2661/V2661,"")</f>
        <v>0.30649883482096585</v>
      </c>
      <c r="X2661" s="1" t="s">
        <v>232</v>
      </c>
      <c r="Y2661" s="1" t="s">
        <v>166</v>
      </c>
      <c r="Z2661" s="19">
        <f>IF(U2661="","",SUMIFS(Unit_Value_Review_QC!$K$10:$K$53,Unit_Value_Review_QC!$I$10:$I$53,"PARTNER|"&amp;F2661&amp;"|"&amp;I2661))</f>
        <v>15.158852636173485</v>
      </c>
      <c r="AA2661" s="20">
        <f>IFERROR(U2661/Z2661,"")</f>
        <v>1.0397675811944052</v>
      </c>
      <c r="AB2661" s="4" t="str">
        <f>IF(OR(N2661&lt;&gt;"REPORTED",U2661=""),"NOT_APPLICABLE",IF(OR(AA2661&lt;Unit_Value_Review_QC!$I$6,AA2661&gt;Unit_Value_Review_QC!$I$5),"REVIEW","WITHIN_BAND"))</f>
        <v>WITHIN_BAND</v>
      </c>
    </row>
    <row r="2662" spans="1:28">
      <c r="A2662" s="1" t="s">
        <v>3048</v>
      </c>
      <c r="B2662" s="6">
        <v>45474</v>
      </c>
      <c r="C2662" s="1">
        <v>202407</v>
      </c>
      <c r="D2662" s="1">
        <v>2024</v>
      </c>
      <c r="E2662" s="1">
        <v>7</v>
      </c>
      <c r="F2662" s="4" t="s">
        <v>271</v>
      </c>
      <c r="G2662" s="4" t="s">
        <v>273</v>
      </c>
      <c r="H2662" s="1">
        <v>52</v>
      </c>
      <c r="I2662" s="4" t="s">
        <v>296</v>
      </c>
      <c r="J2662" s="1" t="s">
        <v>297</v>
      </c>
      <c r="K2662" s="1" t="s">
        <v>383</v>
      </c>
      <c r="L2662" s="1">
        <v>3</v>
      </c>
      <c r="M2662" s="1">
        <v>1</v>
      </c>
      <c r="N2662" s="1" t="s">
        <v>384</v>
      </c>
      <c r="O2662" s="1" t="s">
        <v>385</v>
      </c>
      <c r="P2662" s="1">
        <v>0</v>
      </c>
      <c r="Q2662" s="8">
        <v>1196437</v>
      </c>
      <c r="R2662" s="8">
        <v>52324</v>
      </c>
      <c r="S2662" s="8">
        <v>111199</v>
      </c>
      <c r="T2662" s="8" t="s">
        <v>386</v>
      </c>
      <c r="U2662" s="9">
        <f>IF(R2662&gt;0,Q2662/R2662,"")</f>
        <v>22.865931503707667</v>
      </c>
      <c r="V2662" s="10">
        <f>SUMIFS(fct_world_monthly!$J$2:$J$361,fct_world_monthly!$C$2:$C$361,C2662,fct_world_monthly!$F$2:$F$361,F2662)</f>
        <v>26432553</v>
      </c>
      <c r="W2662" s="11">
        <f>IF(V2662&gt;0,Q2662/V2662,"")</f>
        <v>4.5263770018734099E-2</v>
      </c>
      <c r="X2662" s="1" t="s">
        <v>232</v>
      </c>
      <c r="Y2662" s="1" t="s">
        <v>166</v>
      </c>
      <c r="Z2662" s="19">
        <f>IF(U2662="","",SUMIFS(Unit_Value_Review_QC!$K$10:$K$53,Unit_Value_Review_QC!$I$10:$I$53,"PARTNER|"&amp;F2662&amp;"|"&amp;I2662))</f>
        <v>31.867133143721738</v>
      </c>
      <c r="AA2662" s="20">
        <f>IFERROR(U2662/Z2662,"")</f>
        <v>0.71753964815666416</v>
      </c>
      <c r="AB2662" s="4" t="str">
        <f>IF(OR(N2662&lt;&gt;"REPORTED",U2662=""),"NOT_APPLICABLE",IF(OR(AA2662&lt;Unit_Value_Review_QC!$I$6,AA2662&gt;Unit_Value_Review_QC!$I$5),"REVIEW","WITHIN_BAND"))</f>
        <v>WITHIN_BAND</v>
      </c>
    </row>
    <row r="2663" spans="1:28">
      <c r="A2663" s="1" t="s">
        <v>3049</v>
      </c>
      <c r="B2663" s="6">
        <v>45474</v>
      </c>
      <c r="C2663" s="1">
        <v>202407</v>
      </c>
      <c r="D2663" s="1">
        <v>2024</v>
      </c>
      <c r="E2663" s="1">
        <v>7</v>
      </c>
      <c r="F2663" s="4" t="s">
        <v>271</v>
      </c>
      <c r="G2663" s="4" t="s">
        <v>273</v>
      </c>
      <c r="H2663" s="1">
        <v>204</v>
      </c>
      <c r="I2663" s="4" t="s">
        <v>301</v>
      </c>
      <c r="J2663" s="1" t="s">
        <v>302</v>
      </c>
      <c r="K2663" s="1" t="s">
        <v>383</v>
      </c>
      <c r="L2663" s="1">
        <v>3</v>
      </c>
      <c r="M2663" s="1">
        <v>1</v>
      </c>
      <c r="N2663" s="1" t="s">
        <v>384</v>
      </c>
      <c r="O2663" s="1" t="s">
        <v>385</v>
      </c>
      <c r="P2663" s="1">
        <v>0</v>
      </c>
      <c r="Q2663" s="8">
        <v>648702</v>
      </c>
      <c r="R2663" s="8">
        <v>27806</v>
      </c>
      <c r="S2663" s="8">
        <v>88461</v>
      </c>
      <c r="T2663" s="8" t="s">
        <v>386</v>
      </c>
      <c r="U2663" s="9">
        <f>IF(R2663&gt;0,Q2663/R2663,"")</f>
        <v>23.32956915773574</v>
      </c>
      <c r="V2663" s="10">
        <f>SUMIFS(fct_world_monthly!$J$2:$J$361,fct_world_monthly!$C$2:$C$361,C2663,fct_world_monthly!$F$2:$F$361,F2663)</f>
        <v>26432553</v>
      </c>
      <c r="W2663" s="11">
        <f>IF(V2663&gt;0,Q2663/V2663,"")</f>
        <v>2.4541783761863639E-2</v>
      </c>
      <c r="X2663" s="1" t="s">
        <v>232</v>
      </c>
      <c r="Y2663" s="1" t="s">
        <v>166</v>
      </c>
      <c r="Z2663" s="19">
        <f>IF(U2663="","",SUMIFS(Unit_Value_Review_QC!$K$10:$K$53,Unit_Value_Review_QC!$I$10:$I$53,"PARTNER|"&amp;F2663&amp;"|"&amp;I2663))</f>
        <v>19.682231685892088</v>
      </c>
      <c r="AA2663" s="20">
        <f>IFERROR(U2663/Z2663,"")</f>
        <v>1.1853111745685834</v>
      </c>
      <c r="AB2663" s="4" t="str">
        <f>IF(OR(N2663&lt;&gt;"REPORTED",U2663=""),"NOT_APPLICABLE",IF(OR(AA2663&lt;Unit_Value_Review_QC!$I$6,AA2663&gt;Unit_Value_Review_QC!$I$5),"REVIEW","WITHIN_BAND"))</f>
        <v>WITHIN_BAND</v>
      </c>
    </row>
    <row r="2664" spans="1:28">
      <c r="A2664" s="1" t="s">
        <v>3050</v>
      </c>
      <c r="B2664" s="6">
        <v>45474</v>
      </c>
      <c r="C2664" s="1">
        <v>202407</v>
      </c>
      <c r="D2664" s="1">
        <v>2024</v>
      </c>
      <c r="E2664" s="1">
        <v>7</v>
      </c>
      <c r="F2664" s="4" t="s">
        <v>271</v>
      </c>
      <c r="G2664" s="4" t="s">
        <v>273</v>
      </c>
      <c r="H2664" s="1">
        <v>662</v>
      </c>
      <c r="I2664" s="4" t="s">
        <v>304</v>
      </c>
      <c r="J2664" s="1" t="s">
        <v>305</v>
      </c>
      <c r="K2664" s="1" t="s">
        <v>383</v>
      </c>
      <c r="L2664" s="1">
        <v>3</v>
      </c>
      <c r="M2664" s="1">
        <v>1</v>
      </c>
      <c r="N2664" s="1" t="s">
        <v>384</v>
      </c>
      <c r="O2664" s="1" t="s">
        <v>385</v>
      </c>
      <c r="P2664" s="1">
        <v>0</v>
      </c>
      <c r="Q2664" s="8">
        <v>136778</v>
      </c>
      <c r="R2664" s="8">
        <v>7499</v>
      </c>
      <c r="S2664" s="8">
        <v>12731</v>
      </c>
      <c r="T2664" s="8" t="s">
        <v>386</v>
      </c>
      <c r="U2664" s="9">
        <f>IF(R2664&gt;0,Q2664/R2664,"")</f>
        <v>18.239498599813309</v>
      </c>
      <c r="V2664" s="10">
        <f>SUMIFS(fct_world_monthly!$J$2:$J$361,fct_world_monthly!$C$2:$C$361,C2664,fct_world_monthly!$F$2:$F$361,F2664)</f>
        <v>26432553</v>
      </c>
      <c r="W2664" s="11">
        <f>IF(V2664&gt;0,Q2664/V2664,"")</f>
        <v>5.1746042086816208E-3</v>
      </c>
      <c r="X2664" s="1" t="s">
        <v>232</v>
      </c>
      <c r="Y2664" s="1" t="s">
        <v>166</v>
      </c>
      <c r="Z2664" s="19">
        <f>IF(U2664="","",SUMIFS(Unit_Value_Review_QC!$K$10:$K$53,Unit_Value_Review_QC!$I$10:$I$53,"PARTNER|"&amp;F2664&amp;"|"&amp;I2664))</f>
        <v>19.366411423422985</v>
      </c>
      <c r="AA2664" s="20">
        <f>IFERROR(U2664/Z2664,"")</f>
        <v>0.94181096337513959</v>
      </c>
      <c r="AB2664" s="4" t="str">
        <f>IF(OR(N2664&lt;&gt;"REPORTED",U2664=""),"NOT_APPLICABLE",IF(OR(AA2664&lt;Unit_Value_Review_QC!$I$6,AA2664&gt;Unit_Value_Review_QC!$I$5),"REVIEW","WITHIN_BAND"))</f>
        <v>WITHIN_BAND</v>
      </c>
    </row>
    <row r="2665" spans="1:28">
      <c r="A2665" s="1" t="s">
        <v>3051</v>
      </c>
      <c r="B2665" s="6">
        <v>45474</v>
      </c>
      <c r="C2665" s="1">
        <v>202407</v>
      </c>
      <c r="D2665" s="1">
        <v>2024</v>
      </c>
      <c r="E2665" s="1">
        <v>7</v>
      </c>
      <c r="F2665" s="4" t="s">
        <v>271</v>
      </c>
      <c r="G2665" s="4" t="s">
        <v>273</v>
      </c>
      <c r="H2665" s="1">
        <v>664</v>
      </c>
      <c r="I2665" s="4" t="s">
        <v>307</v>
      </c>
      <c r="J2665" s="1" t="s">
        <v>308</v>
      </c>
      <c r="K2665" s="1" t="s">
        <v>383</v>
      </c>
      <c r="L2665" s="1">
        <v>3</v>
      </c>
      <c r="M2665" s="1">
        <v>1</v>
      </c>
      <c r="N2665" s="1" t="s">
        <v>384</v>
      </c>
      <c r="O2665" s="1" t="s">
        <v>385</v>
      </c>
      <c r="P2665" s="1">
        <v>0</v>
      </c>
      <c r="Q2665" s="8">
        <v>2925435</v>
      </c>
      <c r="R2665" s="8">
        <v>120677</v>
      </c>
      <c r="S2665" s="8">
        <v>392842</v>
      </c>
      <c r="T2665" s="8" t="s">
        <v>386</v>
      </c>
      <c r="U2665" s="9">
        <f>IF(R2665&gt;0,Q2665/R2665,"")</f>
        <v>24.241860503658526</v>
      </c>
      <c r="V2665" s="10">
        <f>SUMIFS(fct_world_monthly!$J$2:$J$361,fct_world_monthly!$C$2:$C$361,C2665,fct_world_monthly!$F$2:$F$361,F2665)</f>
        <v>26432553</v>
      </c>
      <c r="W2665" s="11">
        <f>IF(V2665&gt;0,Q2665/V2665,"")</f>
        <v>0.11067546142818667</v>
      </c>
      <c r="X2665" s="1" t="s">
        <v>232</v>
      </c>
      <c r="Y2665" s="1" t="s">
        <v>166</v>
      </c>
      <c r="Z2665" s="19">
        <f>IF(U2665="","",SUMIFS(Unit_Value_Review_QC!$K$10:$K$53,Unit_Value_Review_QC!$I$10:$I$53,"PARTNER|"&amp;F2665&amp;"|"&amp;I2665))</f>
        <v>29.827360886039607</v>
      </c>
      <c r="AA2665" s="20">
        <f>IFERROR(U2665/Z2665,"")</f>
        <v>0.81273903501816958</v>
      </c>
      <c r="AB2665" s="4" t="str">
        <f>IF(OR(N2665&lt;&gt;"REPORTED",U2665=""),"NOT_APPLICABLE",IF(OR(AA2665&lt;Unit_Value_Review_QC!$I$6,AA2665&gt;Unit_Value_Review_QC!$I$5),"REVIEW","WITHIN_BAND"))</f>
        <v>WITHIN_BAND</v>
      </c>
    </row>
    <row r="2666" spans="1:28">
      <c r="A2666" s="1" t="s">
        <v>3052</v>
      </c>
      <c r="B2666" s="6">
        <v>45474</v>
      </c>
      <c r="C2666" s="1">
        <v>202407</v>
      </c>
      <c r="D2666" s="1">
        <v>2024</v>
      </c>
      <c r="E2666" s="1">
        <v>7</v>
      </c>
      <c r="F2666" s="4" t="s">
        <v>271</v>
      </c>
      <c r="G2666" s="4" t="s">
        <v>273</v>
      </c>
      <c r="H2666" s="1">
        <v>666</v>
      </c>
      <c r="I2666" s="4" t="s">
        <v>310</v>
      </c>
      <c r="J2666" s="1" t="s">
        <v>311</v>
      </c>
      <c r="K2666" s="1" t="s">
        <v>383</v>
      </c>
      <c r="L2666" s="1">
        <v>3</v>
      </c>
      <c r="M2666" s="1">
        <v>1</v>
      </c>
      <c r="N2666" s="1" t="s">
        <v>384</v>
      </c>
      <c r="O2666" s="1" t="s">
        <v>385</v>
      </c>
      <c r="P2666" s="1">
        <v>0</v>
      </c>
      <c r="Q2666" s="8">
        <v>519349</v>
      </c>
      <c r="R2666" s="8">
        <v>34337</v>
      </c>
      <c r="S2666" s="8">
        <v>112567</v>
      </c>
      <c r="T2666" s="8" t="s">
        <v>386</v>
      </c>
      <c r="U2666" s="9">
        <f>IF(R2666&gt;0,Q2666/R2666,"")</f>
        <v>15.125054605818796</v>
      </c>
      <c r="V2666" s="10">
        <f>SUMIFS(fct_world_monthly!$J$2:$J$361,fct_world_monthly!$C$2:$C$361,C2666,fct_world_monthly!$F$2:$F$361,F2666)</f>
        <v>26432553</v>
      </c>
      <c r="W2666" s="11">
        <f>IF(V2666&gt;0,Q2666/V2666,"")</f>
        <v>1.9648083179857806E-2</v>
      </c>
      <c r="X2666" s="1" t="s">
        <v>232</v>
      </c>
      <c r="Y2666" s="1" t="s">
        <v>166</v>
      </c>
      <c r="Z2666" s="19">
        <f>IF(U2666="","",SUMIFS(Unit_Value_Review_QC!$K$10:$K$53,Unit_Value_Review_QC!$I$10:$I$53,"PARTNER|"&amp;F2666&amp;"|"&amp;I2666))</f>
        <v>14.86106925541052</v>
      </c>
      <c r="AA2666" s="20">
        <f>IFERROR(U2666/Z2666,"")</f>
        <v>1.0177635502446882</v>
      </c>
      <c r="AB2666" s="4" t="str">
        <f>IF(OR(N2666&lt;&gt;"REPORTED",U2666=""),"NOT_APPLICABLE",IF(OR(AA2666&lt;Unit_Value_Review_QC!$I$6,AA2666&gt;Unit_Value_Review_QC!$I$5),"REVIEW","WITHIN_BAND"))</f>
        <v>WITHIN_BAND</v>
      </c>
    </row>
    <row r="2667" spans="1:28">
      <c r="A2667" s="1" t="s">
        <v>3053</v>
      </c>
      <c r="B2667" s="6">
        <v>45474</v>
      </c>
      <c r="C2667" s="1">
        <v>202407</v>
      </c>
      <c r="D2667" s="1">
        <v>2024</v>
      </c>
      <c r="E2667" s="1">
        <v>7</v>
      </c>
      <c r="F2667" s="4" t="s">
        <v>271</v>
      </c>
      <c r="G2667" s="4" t="s">
        <v>273</v>
      </c>
      <c r="H2667" s="1">
        <v>669</v>
      </c>
      <c r="I2667" s="4" t="s">
        <v>313</v>
      </c>
      <c r="J2667" s="1" t="s">
        <v>314</v>
      </c>
      <c r="K2667" s="1" t="s">
        <v>383</v>
      </c>
      <c r="L2667" s="1">
        <v>3</v>
      </c>
      <c r="M2667" s="1">
        <v>1</v>
      </c>
      <c r="N2667" s="1" t="s">
        <v>384</v>
      </c>
      <c r="O2667" s="1" t="s">
        <v>385</v>
      </c>
      <c r="P2667" s="1">
        <v>0</v>
      </c>
      <c r="Q2667" s="8">
        <v>1287375</v>
      </c>
      <c r="R2667" s="8">
        <v>67823</v>
      </c>
      <c r="S2667" s="8">
        <v>262377</v>
      </c>
      <c r="T2667" s="8" t="s">
        <v>386</v>
      </c>
      <c r="U2667" s="9">
        <f>IF(R2667&gt;0,Q2667/R2667,"")</f>
        <v>18.981392742874835</v>
      </c>
      <c r="V2667" s="10">
        <f>SUMIFS(fct_world_monthly!$J$2:$J$361,fct_world_monthly!$C$2:$C$361,C2667,fct_world_monthly!$F$2:$F$361,F2667)</f>
        <v>26432553</v>
      </c>
      <c r="W2667" s="11">
        <f>IF(V2667&gt;0,Q2667/V2667,"")</f>
        <v>4.8704149008989027E-2</v>
      </c>
      <c r="X2667" s="1" t="s">
        <v>232</v>
      </c>
      <c r="Y2667" s="1" t="s">
        <v>166</v>
      </c>
      <c r="Z2667" s="19">
        <f>IF(U2667="","",SUMIFS(Unit_Value_Review_QC!$K$10:$K$53,Unit_Value_Review_QC!$I$10:$I$53,"PARTNER|"&amp;F2667&amp;"|"&amp;I2667))</f>
        <v>17.070169468034248</v>
      </c>
      <c r="AA2667" s="20">
        <f>IFERROR(U2667/Z2667,"")</f>
        <v>1.1119627592695878</v>
      </c>
      <c r="AB2667" s="4" t="str">
        <f>IF(OR(N2667&lt;&gt;"REPORTED",U2667=""),"NOT_APPLICABLE",IF(OR(AA2667&lt;Unit_Value_Review_QC!$I$6,AA2667&gt;Unit_Value_Review_QC!$I$5),"REVIEW","WITHIN_BAND"))</f>
        <v>WITHIN_BAND</v>
      </c>
    </row>
    <row r="2668" spans="1:28">
      <c r="A2668" s="1" t="s">
        <v>3054</v>
      </c>
      <c r="B2668" s="6">
        <v>45474</v>
      </c>
      <c r="C2668" s="1">
        <v>202407</v>
      </c>
      <c r="D2668" s="1">
        <v>2024</v>
      </c>
      <c r="E2668" s="1">
        <v>7</v>
      </c>
      <c r="F2668" s="4" t="s">
        <v>271</v>
      </c>
      <c r="G2668" s="4" t="s">
        <v>273</v>
      </c>
      <c r="H2668" s="1">
        <v>676</v>
      </c>
      <c r="I2668" s="4" t="s">
        <v>316</v>
      </c>
      <c r="J2668" s="1" t="s">
        <v>317</v>
      </c>
      <c r="K2668" s="1" t="s">
        <v>383</v>
      </c>
      <c r="L2668" s="1">
        <v>3</v>
      </c>
      <c r="M2668" s="1">
        <v>1</v>
      </c>
      <c r="N2668" s="1" t="s">
        <v>384</v>
      </c>
      <c r="O2668" s="1" t="s">
        <v>385</v>
      </c>
      <c r="P2668" s="1">
        <v>0</v>
      </c>
      <c r="Q2668" s="8">
        <v>223292</v>
      </c>
      <c r="R2668" s="8">
        <v>2768</v>
      </c>
      <c r="S2668" s="8">
        <v>1909</v>
      </c>
      <c r="T2668" s="8" t="s">
        <v>386</v>
      </c>
      <c r="U2668" s="9">
        <f>IF(R2668&gt;0,Q2668/R2668,"")</f>
        <v>80.669075144508668</v>
      </c>
      <c r="V2668" s="10">
        <f>SUMIFS(fct_world_monthly!$J$2:$J$361,fct_world_monthly!$C$2:$C$361,C2668,fct_world_monthly!$F$2:$F$361,F2668)</f>
        <v>26432553</v>
      </c>
      <c r="W2668" s="11">
        <f>IF(V2668&gt;0,Q2668/V2668,"")</f>
        <v>8.4476138192175389E-3</v>
      </c>
      <c r="X2668" s="1" t="s">
        <v>232</v>
      </c>
      <c r="Y2668" s="1" t="s">
        <v>166</v>
      </c>
      <c r="Z2668" s="19">
        <f>IF(U2668="","",SUMIFS(Unit_Value_Review_QC!$K$10:$K$53,Unit_Value_Review_QC!$I$10:$I$53,"PARTNER|"&amp;F2668&amp;"|"&amp;I2668))</f>
        <v>29.259592038236608</v>
      </c>
      <c r="AA2668" s="20">
        <f>IFERROR(U2668/Z2668,"")</f>
        <v>2.7570129836085835</v>
      </c>
      <c r="AB2668" s="4" t="str">
        <f>IF(OR(N2668&lt;&gt;"REPORTED",U2668=""),"NOT_APPLICABLE",IF(OR(AA2668&lt;Unit_Value_Review_QC!$I$6,AA2668&gt;Unit_Value_Review_QC!$I$5),"REVIEW","WITHIN_BAND"))</f>
        <v>REVIEW</v>
      </c>
    </row>
    <row r="2669" spans="1:28">
      <c r="A2669" s="1" t="s">
        <v>3055</v>
      </c>
      <c r="B2669" s="6">
        <v>45474</v>
      </c>
      <c r="C2669" s="1">
        <v>202407</v>
      </c>
      <c r="D2669" s="1">
        <v>2024</v>
      </c>
      <c r="E2669" s="1">
        <v>7</v>
      </c>
      <c r="F2669" s="4" t="s">
        <v>271</v>
      </c>
      <c r="G2669" s="4" t="s">
        <v>273</v>
      </c>
      <c r="H2669" s="1">
        <v>690</v>
      </c>
      <c r="I2669" s="4" t="s">
        <v>319</v>
      </c>
      <c r="J2669" s="1" t="s">
        <v>320</v>
      </c>
      <c r="K2669" s="1" t="s">
        <v>383</v>
      </c>
      <c r="L2669" s="1">
        <v>3</v>
      </c>
      <c r="M2669" s="1">
        <v>1</v>
      </c>
      <c r="N2669" s="1" t="s">
        <v>384</v>
      </c>
      <c r="O2669" s="1" t="s">
        <v>385</v>
      </c>
      <c r="P2669" s="1">
        <v>0</v>
      </c>
      <c r="Q2669" s="8">
        <v>466636</v>
      </c>
      <c r="R2669" s="8">
        <v>12196</v>
      </c>
      <c r="S2669" s="8">
        <v>29898</v>
      </c>
      <c r="T2669" s="8" t="s">
        <v>386</v>
      </c>
      <c r="U2669" s="9">
        <f>IF(R2669&gt;0,Q2669/R2669,"")</f>
        <v>38.261397179403083</v>
      </c>
      <c r="V2669" s="10">
        <f>SUMIFS(fct_world_monthly!$J$2:$J$361,fct_world_monthly!$C$2:$C$361,C2669,fct_world_monthly!$F$2:$F$361,F2669)</f>
        <v>26432553</v>
      </c>
      <c r="W2669" s="11">
        <f>IF(V2669&gt;0,Q2669/V2669,"")</f>
        <v>1.7653837675081933E-2</v>
      </c>
      <c r="X2669" s="1" t="s">
        <v>232</v>
      </c>
      <c r="Y2669" s="1" t="s">
        <v>166</v>
      </c>
      <c r="Z2669" s="19">
        <f>IF(U2669="","",SUMIFS(Unit_Value_Review_QC!$K$10:$K$53,Unit_Value_Review_QC!$I$10:$I$53,"PARTNER|"&amp;F2669&amp;"|"&amp;I2669))</f>
        <v>24.149636282520802</v>
      </c>
      <c r="AA2669" s="20">
        <f>IFERROR(U2669/Z2669,"")</f>
        <v>1.5843467260455675</v>
      </c>
      <c r="AB2669" s="4" t="str">
        <f>IF(OR(N2669&lt;&gt;"REPORTED",U2669=""),"NOT_APPLICABLE",IF(OR(AA2669&lt;Unit_Value_Review_QC!$I$6,AA2669&gt;Unit_Value_Review_QC!$I$5),"REVIEW","WITHIN_BAND"))</f>
        <v>WITHIN_BAND</v>
      </c>
    </row>
    <row r="2670" spans="1:28">
      <c r="A2670" s="1" t="s">
        <v>3056</v>
      </c>
      <c r="B2670" s="6">
        <v>45474</v>
      </c>
      <c r="C2670" s="1">
        <v>202407</v>
      </c>
      <c r="D2670" s="1">
        <v>2024</v>
      </c>
      <c r="E2670" s="1">
        <v>7</v>
      </c>
      <c r="F2670" s="4" t="s">
        <v>271</v>
      </c>
      <c r="G2670" s="4" t="s">
        <v>273</v>
      </c>
      <c r="H2670" s="1">
        <v>696</v>
      </c>
      <c r="I2670" s="4" t="s">
        <v>322</v>
      </c>
      <c r="J2670" s="1" t="s">
        <v>323</v>
      </c>
      <c r="K2670" s="1" t="s">
        <v>383</v>
      </c>
      <c r="L2670" s="1">
        <v>3</v>
      </c>
      <c r="M2670" s="1">
        <v>1</v>
      </c>
      <c r="N2670" s="1" t="s">
        <v>384</v>
      </c>
      <c r="O2670" s="1" t="s">
        <v>385</v>
      </c>
      <c r="P2670" s="1">
        <v>0</v>
      </c>
      <c r="Q2670" s="8">
        <v>85365</v>
      </c>
      <c r="R2670" s="8">
        <v>4265</v>
      </c>
      <c r="S2670" s="8">
        <v>13902</v>
      </c>
      <c r="T2670" s="8" t="s">
        <v>386</v>
      </c>
      <c r="U2670" s="9">
        <f>IF(R2670&gt;0,Q2670/R2670,"")</f>
        <v>20.015240328253224</v>
      </c>
      <c r="V2670" s="10">
        <f>SUMIFS(fct_world_monthly!$J$2:$J$361,fct_world_monthly!$C$2:$C$361,C2670,fct_world_monthly!$F$2:$F$361,F2670)</f>
        <v>26432553</v>
      </c>
      <c r="W2670" s="11">
        <f>IF(V2670&gt;0,Q2670/V2670,"")</f>
        <v>3.2295404836604319E-3</v>
      </c>
      <c r="X2670" s="1" t="s">
        <v>232</v>
      </c>
      <c r="Y2670" s="1" t="s">
        <v>166</v>
      </c>
      <c r="Z2670" s="19">
        <f>IF(U2670="","",SUMIFS(Unit_Value_Review_QC!$K$10:$K$53,Unit_Value_Review_QC!$I$10:$I$53,"PARTNER|"&amp;F2670&amp;"|"&amp;I2670))</f>
        <v>19.130986055641273</v>
      </c>
      <c r="AA2670" s="20">
        <f>IFERROR(U2670/Z2670,"")</f>
        <v>1.0462210505010119</v>
      </c>
      <c r="AB2670" s="4" t="str">
        <f>IF(OR(N2670&lt;&gt;"REPORTED",U2670=""),"NOT_APPLICABLE",IF(OR(AA2670&lt;Unit_Value_Review_QC!$I$6,AA2670&gt;Unit_Value_Review_QC!$I$5),"REVIEW","WITHIN_BAND"))</f>
        <v>WITHIN_BAND</v>
      </c>
    </row>
    <row r="2671" spans="1:28">
      <c r="A2671" s="1" t="s">
        <v>3057</v>
      </c>
      <c r="B2671" s="6">
        <v>45474</v>
      </c>
      <c r="C2671" s="1">
        <v>202407</v>
      </c>
      <c r="D2671" s="1">
        <v>2024</v>
      </c>
      <c r="E2671" s="1">
        <v>7</v>
      </c>
      <c r="F2671" s="4" t="s">
        <v>271</v>
      </c>
      <c r="G2671" s="4" t="s">
        <v>273</v>
      </c>
      <c r="H2671" s="1">
        <v>720</v>
      </c>
      <c r="I2671" s="4" t="s">
        <v>325</v>
      </c>
      <c r="J2671" s="1" t="s">
        <v>326</v>
      </c>
      <c r="K2671" s="1" t="s">
        <v>383</v>
      </c>
      <c r="L2671" s="1">
        <v>3</v>
      </c>
      <c r="M2671" s="1">
        <v>1</v>
      </c>
      <c r="N2671" s="1" t="s">
        <v>384</v>
      </c>
      <c r="O2671" s="1" t="s">
        <v>385</v>
      </c>
      <c r="P2671" s="1">
        <v>0</v>
      </c>
      <c r="Q2671" s="8">
        <v>8813308</v>
      </c>
      <c r="R2671" s="8">
        <v>284373</v>
      </c>
      <c r="S2671" s="8">
        <v>764399</v>
      </c>
      <c r="T2671" s="8" t="s">
        <v>386</v>
      </c>
      <c r="U2671" s="9">
        <f>IF(R2671&gt;0,Q2671/R2671,"")</f>
        <v>30.992070273900829</v>
      </c>
      <c r="V2671" s="10">
        <f>SUMIFS(fct_world_monthly!$J$2:$J$361,fct_world_monthly!$C$2:$C$361,C2671,fct_world_monthly!$F$2:$F$361,F2671)</f>
        <v>26432553</v>
      </c>
      <c r="W2671" s="11">
        <f>IF(V2671&gt;0,Q2671/V2671,"")</f>
        <v>0.33342628689706971</v>
      </c>
      <c r="X2671" s="1" t="s">
        <v>232</v>
      </c>
      <c r="Y2671" s="1" t="s">
        <v>166</v>
      </c>
      <c r="Z2671" s="19">
        <f>IF(U2671="","",SUMIFS(Unit_Value_Review_QC!$K$10:$K$53,Unit_Value_Review_QC!$I$10:$I$53,"PARTNER|"&amp;F2671&amp;"|"&amp;I2671))</f>
        <v>27.635683246354834</v>
      </c>
      <c r="AA2671" s="20">
        <f>IFERROR(U2671/Z2671,"")</f>
        <v>1.1214512048653151</v>
      </c>
      <c r="AB2671" s="4" t="str">
        <f>IF(OR(N2671&lt;&gt;"REPORTED",U2671=""),"NOT_APPLICABLE",IF(OR(AA2671&lt;Unit_Value_Review_QC!$I$6,AA2671&gt;Unit_Value_Review_QC!$I$5),"REVIEW","WITHIN_BAND"))</f>
        <v>WITHIN_BAND</v>
      </c>
    </row>
    <row r="2672" spans="1:28">
      <c r="A2672" s="1" t="s">
        <v>3058</v>
      </c>
      <c r="B2672" s="6">
        <v>45474</v>
      </c>
      <c r="C2672" s="1">
        <v>202407</v>
      </c>
      <c r="D2672" s="1">
        <v>2024</v>
      </c>
      <c r="E2672" s="1">
        <v>7</v>
      </c>
      <c r="F2672" s="4" t="s">
        <v>278</v>
      </c>
      <c r="G2672" s="4" t="s">
        <v>279</v>
      </c>
      <c r="H2672" s="1">
        <v>52</v>
      </c>
      <c r="I2672" s="4" t="s">
        <v>296</v>
      </c>
      <c r="J2672" s="1" t="s">
        <v>297</v>
      </c>
      <c r="K2672" s="1" t="s">
        <v>383</v>
      </c>
      <c r="L2672" s="1">
        <v>3</v>
      </c>
      <c r="M2672" s="1">
        <v>1</v>
      </c>
      <c r="N2672" s="1" t="s">
        <v>384</v>
      </c>
      <c r="O2672" s="1" t="s">
        <v>385</v>
      </c>
      <c r="P2672" s="1">
        <v>0</v>
      </c>
      <c r="Q2672" s="8">
        <v>844011</v>
      </c>
      <c r="R2672" s="8">
        <v>23497</v>
      </c>
      <c r="S2672" s="8">
        <v>76520</v>
      </c>
      <c r="T2672" s="8" t="s">
        <v>386</v>
      </c>
      <c r="U2672" s="9">
        <f>IF(R2672&gt;0,Q2672/R2672,"")</f>
        <v>35.919947227305613</v>
      </c>
      <c r="V2672" s="10">
        <f>SUMIFS(fct_world_monthly!$J$2:$J$361,fct_world_monthly!$C$2:$C$361,C2672,fct_world_monthly!$F$2:$F$361,F2672)</f>
        <v>21687927</v>
      </c>
      <c r="W2672" s="11">
        <f>IF(V2672&gt;0,Q2672/V2672,"")</f>
        <v>3.8916167506465697E-2</v>
      </c>
      <c r="X2672" s="1" t="s">
        <v>232</v>
      </c>
      <c r="Y2672" s="1" t="s">
        <v>166</v>
      </c>
      <c r="Z2672" s="19">
        <f>IF(U2672="","",SUMIFS(Unit_Value_Review_QC!$K$10:$K$53,Unit_Value_Review_QC!$I$10:$I$53,"PARTNER|"&amp;F2672&amp;"|"&amp;I2672))</f>
        <v>35.036766549381447</v>
      </c>
      <c r="AA2672" s="20">
        <f>IFERROR(U2672/Z2672,"")</f>
        <v>1.0252072541191664</v>
      </c>
      <c r="AB2672" s="4" t="str">
        <f>IF(OR(N2672&lt;&gt;"REPORTED",U2672=""),"NOT_APPLICABLE",IF(OR(AA2672&lt;Unit_Value_Review_QC!$I$6,AA2672&gt;Unit_Value_Review_QC!$I$5),"REVIEW","WITHIN_BAND"))</f>
        <v>WITHIN_BAND</v>
      </c>
    </row>
    <row r="2673" spans="1:28">
      <c r="A2673" s="1" t="s">
        <v>3059</v>
      </c>
      <c r="B2673" s="6">
        <v>45474</v>
      </c>
      <c r="C2673" s="1">
        <v>202407</v>
      </c>
      <c r="D2673" s="1">
        <v>2024</v>
      </c>
      <c r="E2673" s="1">
        <v>7</v>
      </c>
      <c r="F2673" s="4" t="s">
        <v>278</v>
      </c>
      <c r="G2673" s="4" t="s">
        <v>279</v>
      </c>
      <c r="H2673" s="1">
        <v>204</v>
      </c>
      <c r="I2673" s="4" t="s">
        <v>301</v>
      </c>
      <c r="J2673" s="1" t="s">
        <v>302</v>
      </c>
      <c r="K2673" s="1" t="s">
        <v>383</v>
      </c>
      <c r="L2673" s="1">
        <v>3</v>
      </c>
      <c r="M2673" s="1">
        <v>1</v>
      </c>
      <c r="N2673" s="1" t="s">
        <v>384</v>
      </c>
      <c r="O2673" s="1" t="s">
        <v>385</v>
      </c>
      <c r="P2673" s="1">
        <v>0</v>
      </c>
      <c r="Q2673" s="8">
        <v>139287</v>
      </c>
      <c r="R2673" s="8">
        <v>4148</v>
      </c>
      <c r="S2673" s="8">
        <v>9797</v>
      </c>
      <c r="T2673" s="8" t="s">
        <v>386</v>
      </c>
      <c r="U2673" s="9">
        <f>IF(R2673&gt;0,Q2673/R2673,"")</f>
        <v>33.579315332690456</v>
      </c>
      <c r="V2673" s="10">
        <f>SUMIFS(fct_world_monthly!$J$2:$J$361,fct_world_monthly!$C$2:$C$361,C2673,fct_world_monthly!$F$2:$F$361,F2673)</f>
        <v>21687927</v>
      </c>
      <c r="W2673" s="11">
        <f>IF(V2673&gt;0,Q2673/V2673,"")</f>
        <v>6.4223288837148892E-3</v>
      </c>
      <c r="X2673" s="1" t="s">
        <v>232</v>
      </c>
      <c r="Y2673" s="1" t="s">
        <v>166</v>
      </c>
      <c r="Z2673" s="19">
        <f>IF(U2673="","",SUMIFS(Unit_Value_Review_QC!$K$10:$K$53,Unit_Value_Review_QC!$I$10:$I$53,"PARTNER|"&amp;F2673&amp;"|"&amp;I2673))</f>
        <v>33.195880622110131</v>
      </c>
      <c r="AA2673" s="20">
        <f>IFERROR(U2673/Z2673,"")</f>
        <v>1.0115506714506299</v>
      </c>
      <c r="AB2673" s="4" t="str">
        <f>IF(OR(N2673&lt;&gt;"REPORTED",U2673=""),"NOT_APPLICABLE",IF(OR(AA2673&lt;Unit_Value_Review_QC!$I$6,AA2673&gt;Unit_Value_Review_QC!$I$5),"REVIEW","WITHIN_BAND"))</f>
        <v>WITHIN_BAND</v>
      </c>
    </row>
    <row r="2674" spans="1:28">
      <c r="A2674" s="1" t="s">
        <v>3060</v>
      </c>
      <c r="B2674" s="6">
        <v>45474</v>
      </c>
      <c r="C2674" s="1">
        <v>202407</v>
      </c>
      <c r="D2674" s="1">
        <v>2024</v>
      </c>
      <c r="E2674" s="1">
        <v>7</v>
      </c>
      <c r="F2674" s="4" t="s">
        <v>278</v>
      </c>
      <c r="G2674" s="4" t="s">
        <v>279</v>
      </c>
      <c r="H2674" s="1">
        <v>662</v>
      </c>
      <c r="I2674" s="4" t="s">
        <v>304</v>
      </c>
      <c r="J2674" s="1" t="s">
        <v>305</v>
      </c>
      <c r="K2674" s="1" t="s">
        <v>383</v>
      </c>
      <c r="L2674" s="1">
        <v>3</v>
      </c>
      <c r="M2674" s="1">
        <v>1</v>
      </c>
      <c r="N2674" s="1" t="s">
        <v>384</v>
      </c>
      <c r="O2674" s="1" t="s">
        <v>385</v>
      </c>
      <c r="P2674" s="1">
        <v>0</v>
      </c>
      <c r="Q2674" s="8">
        <v>163168</v>
      </c>
      <c r="R2674" s="8">
        <v>15915</v>
      </c>
      <c r="S2674" s="8">
        <v>55571</v>
      </c>
      <c r="T2674" s="8" t="s">
        <v>386</v>
      </c>
      <c r="U2674" s="9">
        <f>IF(R2674&gt;0,Q2674/R2674,"")</f>
        <v>10.252466226830034</v>
      </c>
      <c r="V2674" s="10">
        <f>SUMIFS(fct_world_monthly!$J$2:$J$361,fct_world_monthly!$C$2:$C$361,C2674,fct_world_monthly!$F$2:$F$361,F2674)</f>
        <v>21687927</v>
      </c>
      <c r="W2674" s="11">
        <f>IF(V2674&gt;0,Q2674/V2674,"")</f>
        <v>7.5234484144104689E-3</v>
      </c>
      <c r="X2674" s="1" t="s">
        <v>232</v>
      </c>
      <c r="Y2674" s="1" t="s">
        <v>166</v>
      </c>
      <c r="Z2674" s="19">
        <f>IF(U2674="","",SUMIFS(Unit_Value_Review_QC!$K$10:$K$53,Unit_Value_Review_QC!$I$10:$I$53,"PARTNER|"&amp;F2674&amp;"|"&amp;I2674))</f>
        <v>11.552282298889692</v>
      </c>
      <c r="AA2674" s="20">
        <f>IFERROR(U2674/Z2674,"")</f>
        <v>0.88748404527955616</v>
      </c>
      <c r="AB2674" s="4" t="str">
        <f>IF(OR(N2674&lt;&gt;"REPORTED",U2674=""),"NOT_APPLICABLE",IF(OR(AA2674&lt;Unit_Value_Review_QC!$I$6,AA2674&gt;Unit_Value_Review_QC!$I$5),"REVIEW","WITHIN_BAND"))</f>
        <v>WITHIN_BAND</v>
      </c>
    </row>
    <row r="2675" spans="1:28">
      <c r="A2675" s="1" t="s">
        <v>3061</v>
      </c>
      <c r="B2675" s="6">
        <v>45474</v>
      </c>
      <c r="C2675" s="1">
        <v>202407</v>
      </c>
      <c r="D2675" s="1">
        <v>2024</v>
      </c>
      <c r="E2675" s="1">
        <v>7</v>
      </c>
      <c r="F2675" s="4" t="s">
        <v>278</v>
      </c>
      <c r="G2675" s="4" t="s">
        <v>279</v>
      </c>
      <c r="H2675" s="1">
        <v>664</v>
      </c>
      <c r="I2675" s="4" t="s">
        <v>307</v>
      </c>
      <c r="J2675" s="1" t="s">
        <v>308</v>
      </c>
      <c r="K2675" s="1" t="s">
        <v>383</v>
      </c>
      <c r="L2675" s="1">
        <v>3</v>
      </c>
      <c r="M2675" s="1">
        <v>1</v>
      </c>
      <c r="N2675" s="1" t="s">
        <v>384</v>
      </c>
      <c r="O2675" s="1" t="s">
        <v>385</v>
      </c>
      <c r="P2675" s="1">
        <v>0</v>
      </c>
      <c r="Q2675" s="8">
        <v>2466355</v>
      </c>
      <c r="R2675" s="8">
        <v>99945</v>
      </c>
      <c r="S2675" s="8">
        <v>372143</v>
      </c>
      <c r="T2675" s="8" t="s">
        <v>386</v>
      </c>
      <c r="U2675" s="9">
        <f>IF(R2675&gt;0,Q2675/R2675,"")</f>
        <v>24.677122417329532</v>
      </c>
      <c r="V2675" s="10">
        <f>SUMIFS(fct_world_monthly!$J$2:$J$361,fct_world_monthly!$C$2:$C$361,C2675,fct_world_monthly!$F$2:$F$361,F2675)</f>
        <v>21687927</v>
      </c>
      <c r="W2675" s="11">
        <f>IF(V2675&gt;0,Q2675/V2675,"")</f>
        <v>0.11372018173982235</v>
      </c>
      <c r="X2675" s="1" t="s">
        <v>232</v>
      </c>
      <c r="Y2675" s="1" t="s">
        <v>166</v>
      </c>
      <c r="Z2675" s="19">
        <f>IF(U2675="","",SUMIFS(Unit_Value_Review_QC!$K$10:$K$53,Unit_Value_Review_QC!$I$10:$I$53,"PARTNER|"&amp;F2675&amp;"|"&amp;I2675))</f>
        <v>20.753901094655859</v>
      </c>
      <c r="AA2675" s="20">
        <f>IFERROR(U2675/Z2675,"")</f>
        <v>1.1890353676053658</v>
      </c>
      <c r="AB2675" s="4" t="str">
        <f>IF(OR(N2675&lt;&gt;"REPORTED",U2675=""),"NOT_APPLICABLE",IF(OR(AA2675&lt;Unit_Value_Review_QC!$I$6,AA2675&gt;Unit_Value_Review_QC!$I$5),"REVIEW","WITHIN_BAND"))</f>
        <v>WITHIN_BAND</v>
      </c>
    </row>
    <row r="2676" spans="1:28">
      <c r="A2676" s="1" t="s">
        <v>3062</v>
      </c>
      <c r="B2676" s="6">
        <v>45474</v>
      </c>
      <c r="C2676" s="1">
        <v>202407</v>
      </c>
      <c r="D2676" s="1">
        <v>2024</v>
      </c>
      <c r="E2676" s="1">
        <v>7</v>
      </c>
      <c r="F2676" s="4" t="s">
        <v>278</v>
      </c>
      <c r="G2676" s="4" t="s">
        <v>279</v>
      </c>
      <c r="H2676" s="1">
        <v>666</v>
      </c>
      <c r="I2676" s="4" t="s">
        <v>310</v>
      </c>
      <c r="J2676" s="1" t="s">
        <v>311</v>
      </c>
      <c r="K2676" s="1" t="s">
        <v>383</v>
      </c>
      <c r="L2676" s="1">
        <v>3</v>
      </c>
      <c r="M2676" s="1">
        <v>1</v>
      </c>
      <c r="N2676" s="1" t="s">
        <v>384</v>
      </c>
      <c r="O2676" s="1" t="s">
        <v>385</v>
      </c>
      <c r="P2676" s="1">
        <v>0</v>
      </c>
      <c r="Q2676" s="8">
        <v>5242947</v>
      </c>
      <c r="R2676" s="8">
        <v>297633</v>
      </c>
      <c r="S2676" s="8">
        <v>936201</v>
      </c>
      <c r="T2676" s="8" t="s">
        <v>386</v>
      </c>
      <c r="U2676" s="9">
        <f>IF(R2676&gt;0,Q2676/R2676,"")</f>
        <v>17.615476106480127</v>
      </c>
      <c r="V2676" s="10">
        <f>SUMIFS(fct_world_monthly!$J$2:$J$361,fct_world_monthly!$C$2:$C$361,C2676,fct_world_monthly!$F$2:$F$361,F2676)</f>
        <v>21687927</v>
      </c>
      <c r="W2676" s="11">
        <f>IF(V2676&gt;0,Q2676/V2676,"")</f>
        <v>0.24174495792059794</v>
      </c>
      <c r="X2676" s="1" t="s">
        <v>232</v>
      </c>
      <c r="Y2676" s="1" t="s">
        <v>166</v>
      </c>
      <c r="Z2676" s="19">
        <f>IF(U2676="","",SUMIFS(Unit_Value_Review_QC!$K$10:$K$53,Unit_Value_Review_QC!$I$10:$I$53,"PARTNER|"&amp;F2676&amp;"|"&amp;I2676))</f>
        <v>16.653214733323903</v>
      </c>
      <c r="AA2676" s="20">
        <f>IFERROR(U2676/Z2676,"")</f>
        <v>1.0577823194239302</v>
      </c>
      <c r="AB2676" s="4" t="str">
        <f>IF(OR(N2676&lt;&gt;"REPORTED",U2676=""),"NOT_APPLICABLE",IF(OR(AA2676&lt;Unit_Value_Review_QC!$I$6,AA2676&gt;Unit_Value_Review_QC!$I$5),"REVIEW","WITHIN_BAND"))</f>
        <v>WITHIN_BAND</v>
      </c>
    </row>
    <row r="2677" spans="1:28">
      <c r="A2677" s="1" t="s">
        <v>3063</v>
      </c>
      <c r="B2677" s="6">
        <v>45474</v>
      </c>
      <c r="C2677" s="1">
        <v>202407</v>
      </c>
      <c r="D2677" s="1">
        <v>2024</v>
      </c>
      <c r="E2677" s="1">
        <v>7</v>
      </c>
      <c r="F2677" s="4" t="s">
        <v>278</v>
      </c>
      <c r="G2677" s="4" t="s">
        <v>279</v>
      </c>
      <c r="H2677" s="1">
        <v>669</v>
      </c>
      <c r="I2677" s="4" t="s">
        <v>313</v>
      </c>
      <c r="J2677" s="1" t="s">
        <v>314</v>
      </c>
      <c r="K2677" s="1" t="s">
        <v>383</v>
      </c>
      <c r="L2677" s="1">
        <v>3</v>
      </c>
      <c r="M2677" s="1">
        <v>1</v>
      </c>
      <c r="N2677" s="1" t="s">
        <v>384</v>
      </c>
      <c r="O2677" s="1" t="s">
        <v>385</v>
      </c>
      <c r="P2677" s="1">
        <v>0</v>
      </c>
      <c r="Q2677" s="8">
        <v>241293</v>
      </c>
      <c r="R2677" s="8">
        <v>10835</v>
      </c>
      <c r="S2677" s="8">
        <v>39126</v>
      </c>
      <c r="T2677" s="8" t="s">
        <v>386</v>
      </c>
      <c r="U2677" s="9">
        <f>IF(R2677&gt;0,Q2677/R2677,"")</f>
        <v>22.269773880941393</v>
      </c>
      <c r="V2677" s="10">
        <f>SUMIFS(fct_world_monthly!$J$2:$J$361,fct_world_monthly!$C$2:$C$361,C2677,fct_world_monthly!$F$2:$F$361,F2677)</f>
        <v>21687927</v>
      </c>
      <c r="W2677" s="11">
        <f>IF(V2677&gt;0,Q2677/V2677,"")</f>
        <v>1.1125682966380328E-2</v>
      </c>
      <c r="X2677" s="1" t="s">
        <v>232</v>
      </c>
      <c r="Y2677" s="1" t="s">
        <v>166</v>
      </c>
      <c r="Z2677" s="19">
        <f>IF(U2677="","",SUMIFS(Unit_Value_Review_QC!$K$10:$K$53,Unit_Value_Review_QC!$I$10:$I$53,"PARTNER|"&amp;F2677&amp;"|"&amp;I2677))</f>
        <v>20.668787815742178</v>
      </c>
      <c r="AA2677" s="20">
        <f>IFERROR(U2677/Z2677,"")</f>
        <v>1.0774591175579169</v>
      </c>
      <c r="AB2677" s="4" t="str">
        <f>IF(OR(N2677&lt;&gt;"REPORTED",U2677=""),"NOT_APPLICABLE",IF(OR(AA2677&lt;Unit_Value_Review_QC!$I$6,AA2677&gt;Unit_Value_Review_QC!$I$5),"REVIEW","WITHIN_BAND"))</f>
        <v>WITHIN_BAND</v>
      </c>
    </row>
    <row r="2678" spans="1:28">
      <c r="A2678" s="1" t="s">
        <v>3064</v>
      </c>
      <c r="B2678" s="6">
        <v>45474</v>
      </c>
      <c r="C2678" s="1">
        <v>202407</v>
      </c>
      <c r="D2678" s="1">
        <v>2024</v>
      </c>
      <c r="E2678" s="1">
        <v>7</v>
      </c>
      <c r="F2678" s="4" t="s">
        <v>278</v>
      </c>
      <c r="G2678" s="4" t="s">
        <v>279</v>
      </c>
      <c r="H2678" s="1">
        <v>676</v>
      </c>
      <c r="I2678" s="4" t="s">
        <v>316</v>
      </c>
      <c r="J2678" s="1" t="s">
        <v>317</v>
      </c>
      <c r="K2678" s="1" t="s">
        <v>383</v>
      </c>
      <c r="L2678" s="1">
        <v>3</v>
      </c>
      <c r="M2678" s="1">
        <v>1</v>
      </c>
      <c r="N2678" s="1" t="s">
        <v>384</v>
      </c>
      <c r="O2678" s="1" t="s">
        <v>385</v>
      </c>
      <c r="P2678" s="1">
        <v>0</v>
      </c>
      <c r="Q2678" s="8">
        <v>10501</v>
      </c>
      <c r="R2678" s="8">
        <v>348</v>
      </c>
      <c r="S2678" s="8">
        <v>2294</v>
      </c>
      <c r="T2678" s="8" t="s">
        <v>386</v>
      </c>
      <c r="U2678" s="9">
        <f>IF(R2678&gt;0,Q2678/R2678,"")</f>
        <v>30.175287356321839</v>
      </c>
      <c r="V2678" s="10">
        <f>SUMIFS(fct_world_monthly!$J$2:$J$361,fct_world_monthly!$C$2:$C$361,C2678,fct_world_monthly!$F$2:$F$361,F2678)</f>
        <v>21687927</v>
      </c>
      <c r="W2678" s="11">
        <f>IF(V2678&gt;0,Q2678/V2678,"")</f>
        <v>4.8418643238701422E-4</v>
      </c>
      <c r="X2678" s="1" t="s">
        <v>232</v>
      </c>
      <c r="Y2678" s="1" t="s">
        <v>166</v>
      </c>
      <c r="Z2678" s="19">
        <f>IF(U2678="","",SUMIFS(Unit_Value_Review_QC!$K$10:$K$53,Unit_Value_Review_QC!$I$10:$I$53,"PARTNER|"&amp;F2678&amp;"|"&amp;I2678))</f>
        <v>22.71683967704729</v>
      </c>
      <c r="AA2678" s="20">
        <f>IFERROR(U2678/Z2678,"")</f>
        <v>1.3283224156752067</v>
      </c>
      <c r="AB2678" s="4" t="str">
        <f>IF(OR(N2678&lt;&gt;"REPORTED",U2678=""),"NOT_APPLICABLE",IF(OR(AA2678&lt;Unit_Value_Review_QC!$I$6,AA2678&gt;Unit_Value_Review_QC!$I$5),"REVIEW","WITHIN_BAND"))</f>
        <v>WITHIN_BAND</v>
      </c>
    </row>
    <row r="2679" spans="1:28">
      <c r="A2679" s="1" t="s">
        <v>3065</v>
      </c>
      <c r="B2679" s="6">
        <v>45474</v>
      </c>
      <c r="C2679" s="1">
        <v>202407</v>
      </c>
      <c r="D2679" s="1">
        <v>2024</v>
      </c>
      <c r="E2679" s="1">
        <v>7</v>
      </c>
      <c r="F2679" s="4" t="s">
        <v>278</v>
      </c>
      <c r="G2679" s="4" t="s">
        <v>279</v>
      </c>
      <c r="H2679" s="1">
        <v>690</v>
      </c>
      <c r="I2679" s="4" t="s">
        <v>319</v>
      </c>
      <c r="J2679" s="1" t="s">
        <v>320</v>
      </c>
      <c r="K2679" s="1" t="s">
        <v>383</v>
      </c>
      <c r="L2679" s="1">
        <v>3</v>
      </c>
      <c r="M2679" s="1">
        <v>1</v>
      </c>
      <c r="N2679" s="1" t="s">
        <v>384</v>
      </c>
      <c r="O2679" s="1" t="s">
        <v>385</v>
      </c>
      <c r="P2679" s="1">
        <v>0</v>
      </c>
      <c r="Q2679" s="8">
        <v>1527720</v>
      </c>
      <c r="R2679" s="8">
        <v>53316</v>
      </c>
      <c r="S2679" s="8">
        <v>159408</v>
      </c>
      <c r="T2679" s="8" t="s">
        <v>386</v>
      </c>
      <c r="U2679" s="9">
        <f>IF(R2679&gt;0,Q2679/R2679,"")</f>
        <v>28.654062570335359</v>
      </c>
      <c r="V2679" s="10">
        <f>SUMIFS(fct_world_monthly!$J$2:$J$361,fct_world_monthly!$C$2:$C$361,C2679,fct_world_monthly!$F$2:$F$361,F2679)</f>
        <v>21687927</v>
      </c>
      <c r="W2679" s="11">
        <f>IF(V2679&gt;0,Q2679/V2679,"")</f>
        <v>7.0441033852613022E-2</v>
      </c>
      <c r="X2679" s="1" t="s">
        <v>232</v>
      </c>
      <c r="Y2679" s="1" t="s">
        <v>166</v>
      </c>
      <c r="Z2679" s="19">
        <f>IF(U2679="","",SUMIFS(Unit_Value_Review_QC!$K$10:$K$53,Unit_Value_Review_QC!$I$10:$I$53,"PARTNER|"&amp;F2679&amp;"|"&amp;I2679))</f>
        <v>28.158453665195097</v>
      </c>
      <c r="AA2679" s="20">
        <f>IFERROR(U2679/Z2679,"")</f>
        <v>1.0176007145503467</v>
      </c>
      <c r="AB2679" s="4" t="str">
        <f>IF(OR(N2679&lt;&gt;"REPORTED",U2679=""),"NOT_APPLICABLE",IF(OR(AA2679&lt;Unit_Value_Review_QC!$I$6,AA2679&gt;Unit_Value_Review_QC!$I$5),"REVIEW","WITHIN_BAND"))</f>
        <v>WITHIN_BAND</v>
      </c>
    </row>
    <row r="2680" spans="1:28">
      <c r="A2680" s="1" t="s">
        <v>3066</v>
      </c>
      <c r="B2680" s="6">
        <v>45474</v>
      </c>
      <c r="C2680" s="1">
        <v>202407</v>
      </c>
      <c r="D2680" s="1">
        <v>2024</v>
      </c>
      <c r="E2680" s="1">
        <v>7</v>
      </c>
      <c r="F2680" s="4" t="s">
        <v>278</v>
      </c>
      <c r="G2680" s="4" t="s">
        <v>279</v>
      </c>
      <c r="H2680" s="1">
        <v>696</v>
      </c>
      <c r="I2680" s="4" t="s">
        <v>322</v>
      </c>
      <c r="J2680" s="1" t="s">
        <v>323</v>
      </c>
      <c r="K2680" s="1" t="s">
        <v>383</v>
      </c>
      <c r="L2680" s="1">
        <v>3</v>
      </c>
      <c r="M2680" s="1">
        <v>1</v>
      </c>
      <c r="N2680" s="1" t="s">
        <v>384</v>
      </c>
      <c r="O2680" s="1" t="s">
        <v>385</v>
      </c>
      <c r="P2680" s="1">
        <v>0</v>
      </c>
      <c r="Q2680" s="8">
        <v>1098905</v>
      </c>
      <c r="R2680" s="8">
        <v>55337</v>
      </c>
      <c r="S2680" s="8">
        <v>123719</v>
      </c>
      <c r="T2680" s="8" t="s">
        <v>386</v>
      </c>
      <c r="U2680" s="9">
        <f>IF(R2680&gt;0,Q2680/R2680,"")</f>
        <v>19.858412996729133</v>
      </c>
      <c r="V2680" s="10">
        <f>SUMIFS(fct_world_monthly!$J$2:$J$361,fct_world_monthly!$C$2:$C$361,C2680,fct_world_monthly!$F$2:$F$361,F2680)</f>
        <v>21687927</v>
      </c>
      <c r="W2680" s="11">
        <f>IF(V2680&gt;0,Q2680/V2680,"")</f>
        <v>5.0668973572255201E-2</v>
      </c>
      <c r="X2680" s="1" t="s">
        <v>232</v>
      </c>
      <c r="Y2680" s="1" t="s">
        <v>166</v>
      </c>
      <c r="Z2680" s="19">
        <f>IF(U2680="","",SUMIFS(Unit_Value_Review_QC!$K$10:$K$53,Unit_Value_Review_QC!$I$10:$I$53,"PARTNER|"&amp;F2680&amp;"|"&amp;I2680))</f>
        <v>25.266638688646662</v>
      </c>
      <c r="AA2680" s="20">
        <f>IFERROR(U2680/Z2680,"")</f>
        <v>0.78595389127293502</v>
      </c>
      <c r="AB2680" s="4" t="str">
        <f>IF(OR(N2680&lt;&gt;"REPORTED",U2680=""),"NOT_APPLICABLE",IF(OR(AA2680&lt;Unit_Value_Review_QC!$I$6,AA2680&gt;Unit_Value_Review_QC!$I$5),"REVIEW","WITHIN_BAND"))</f>
        <v>WITHIN_BAND</v>
      </c>
    </row>
    <row r="2681" spans="1:28">
      <c r="A2681" s="1" t="s">
        <v>3067</v>
      </c>
      <c r="B2681" s="6">
        <v>45474</v>
      </c>
      <c r="C2681" s="1">
        <v>202407</v>
      </c>
      <c r="D2681" s="1">
        <v>2024</v>
      </c>
      <c r="E2681" s="1">
        <v>7</v>
      </c>
      <c r="F2681" s="4" t="s">
        <v>278</v>
      </c>
      <c r="G2681" s="4" t="s">
        <v>279</v>
      </c>
      <c r="H2681" s="1">
        <v>720</v>
      </c>
      <c r="I2681" s="4" t="s">
        <v>325</v>
      </c>
      <c r="J2681" s="1" t="s">
        <v>326</v>
      </c>
      <c r="K2681" s="1" t="s">
        <v>383</v>
      </c>
      <c r="L2681" s="1">
        <v>3</v>
      </c>
      <c r="M2681" s="1">
        <v>1</v>
      </c>
      <c r="N2681" s="1" t="s">
        <v>384</v>
      </c>
      <c r="O2681" s="1" t="s">
        <v>385</v>
      </c>
      <c r="P2681" s="1">
        <v>0</v>
      </c>
      <c r="Q2681" s="8">
        <v>1430293</v>
      </c>
      <c r="R2681" s="8">
        <v>58899</v>
      </c>
      <c r="S2681" s="8">
        <v>170100</v>
      </c>
      <c r="T2681" s="8" t="s">
        <v>386</v>
      </c>
      <c r="U2681" s="9">
        <f>IF(R2681&gt;0,Q2681/R2681,"")</f>
        <v>24.28382485271397</v>
      </c>
      <c r="V2681" s="10">
        <f>SUMIFS(fct_world_monthly!$J$2:$J$361,fct_world_monthly!$C$2:$C$361,C2681,fct_world_monthly!$F$2:$F$361,F2681)</f>
        <v>21687927</v>
      </c>
      <c r="W2681" s="11">
        <f>IF(V2681&gt;0,Q2681/V2681,"")</f>
        <v>6.5948811059720003E-2</v>
      </c>
      <c r="X2681" s="1" t="s">
        <v>232</v>
      </c>
      <c r="Y2681" s="1" t="s">
        <v>166</v>
      </c>
      <c r="Z2681" s="19">
        <f>IF(U2681="","",SUMIFS(Unit_Value_Review_QC!$K$10:$K$53,Unit_Value_Review_QC!$I$10:$I$53,"PARTNER|"&amp;F2681&amp;"|"&amp;I2681))</f>
        <v>23.211497613909994</v>
      </c>
      <c r="AA2681" s="20">
        <f>IFERROR(U2681/Z2681,"")</f>
        <v>1.0461981065005197</v>
      </c>
      <c r="AB2681" s="4" t="str">
        <f>IF(OR(N2681&lt;&gt;"REPORTED",U2681=""),"NOT_APPLICABLE",IF(OR(AA2681&lt;Unit_Value_Review_QC!$I$6,AA2681&gt;Unit_Value_Review_QC!$I$5),"REVIEW","WITHIN_BAND"))</f>
        <v>WITHIN_BAND</v>
      </c>
    </row>
    <row r="2682" spans="1:28">
      <c r="A2682" s="1" t="s">
        <v>3068</v>
      </c>
      <c r="B2682" s="6">
        <v>45505</v>
      </c>
      <c r="C2682" s="1">
        <v>202408</v>
      </c>
      <c r="D2682" s="1">
        <v>2024</v>
      </c>
      <c r="E2682" s="1">
        <v>8</v>
      </c>
      <c r="F2682" s="4" t="s">
        <v>256</v>
      </c>
      <c r="G2682" s="4" t="s">
        <v>258</v>
      </c>
      <c r="H2682" s="1">
        <v>52</v>
      </c>
      <c r="I2682" s="4" t="s">
        <v>296</v>
      </c>
      <c r="J2682" s="1" t="s">
        <v>297</v>
      </c>
      <c r="K2682" s="1" t="s">
        <v>383</v>
      </c>
      <c r="L2682" s="1">
        <v>3</v>
      </c>
      <c r="M2682" s="1">
        <v>1</v>
      </c>
      <c r="N2682" s="1" t="s">
        <v>384</v>
      </c>
      <c r="O2682" s="1" t="s">
        <v>385</v>
      </c>
      <c r="P2682" s="1">
        <v>0</v>
      </c>
      <c r="Q2682" s="8">
        <v>11255555</v>
      </c>
      <c r="R2682" s="8">
        <v>816271</v>
      </c>
      <c r="S2682" s="8">
        <v>2195617</v>
      </c>
      <c r="T2682" s="8" t="s">
        <v>386</v>
      </c>
      <c r="U2682" s="9">
        <f>IF(R2682&gt;0,Q2682/R2682,"")</f>
        <v>13.788992871240065</v>
      </c>
      <c r="V2682" s="10">
        <f>SUMIFS(fct_world_monthly!$J$2:$J$361,fct_world_monthly!$C$2:$C$361,C2682,fct_world_monthly!$F$2:$F$361,F2682)</f>
        <v>94003361</v>
      </c>
      <c r="W2682" s="11">
        <f>IF(V2682&gt;0,Q2682/V2682,"")</f>
        <v>0.11973566562157283</v>
      </c>
      <c r="X2682" s="1" t="s">
        <v>232</v>
      </c>
      <c r="Y2682" s="1" t="s">
        <v>166</v>
      </c>
      <c r="Z2682" s="19">
        <f>IF(U2682="","",SUMIFS(Unit_Value_Review_QC!$K$10:$K$53,Unit_Value_Review_QC!$I$10:$I$53,"PARTNER|"&amp;F2682&amp;"|"&amp;I2682))</f>
        <v>20.461444760337919</v>
      </c>
      <c r="AA2682" s="20">
        <f>IFERROR(U2682/Z2682,"")</f>
        <v>0.67390123389372736</v>
      </c>
      <c r="AB2682" s="4" t="str">
        <f>IF(OR(N2682&lt;&gt;"REPORTED",U2682=""),"NOT_APPLICABLE",IF(OR(AA2682&lt;Unit_Value_Review_QC!$I$6,AA2682&gt;Unit_Value_Review_QC!$I$5),"REVIEW","WITHIN_BAND"))</f>
        <v>WITHIN_BAND</v>
      </c>
    </row>
    <row r="2683" spans="1:28">
      <c r="A2683" s="1" t="s">
        <v>3069</v>
      </c>
      <c r="B2683" s="6">
        <v>45505</v>
      </c>
      <c r="C2683" s="1">
        <v>202408</v>
      </c>
      <c r="D2683" s="1">
        <v>2024</v>
      </c>
      <c r="E2683" s="1">
        <v>8</v>
      </c>
      <c r="F2683" s="4" t="s">
        <v>256</v>
      </c>
      <c r="G2683" s="4" t="s">
        <v>258</v>
      </c>
      <c r="H2683" s="1">
        <v>204</v>
      </c>
      <c r="I2683" s="4" t="s">
        <v>301</v>
      </c>
      <c r="J2683" s="1" t="s">
        <v>302</v>
      </c>
      <c r="K2683" s="1" t="s">
        <v>383</v>
      </c>
      <c r="L2683" s="1">
        <v>3</v>
      </c>
      <c r="M2683" s="1">
        <v>1</v>
      </c>
      <c r="N2683" s="1" t="s">
        <v>384</v>
      </c>
      <c r="O2683" s="1" t="s">
        <v>385</v>
      </c>
      <c r="P2683" s="1">
        <v>0</v>
      </c>
      <c r="Q2683" s="8">
        <v>1508359</v>
      </c>
      <c r="R2683" s="8">
        <v>177015</v>
      </c>
      <c r="S2683" s="8">
        <v>1133404</v>
      </c>
      <c r="T2683" s="8" t="s">
        <v>386</v>
      </c>
      <c r="U2683" s="9">
        <f>IF(R2683&gt;0,Q2683/R2683,"")</f>
        <v>8.5210801344518821</v>
      </c>
      <c r="V2683" s="10">
        <f>SUMIFS(fct_world_monthly!$J$2:$J$361,fct_world_monthly!$C$2:$C$361,C2683,fct_world_monthly!$F$2:$F$361,F2683)</f>
        <v>94003361</v>
      </c>
      <c r="W2683" s="11">
        <f>IF(V2683&gt;0,Q2683/V2683,"")</f>
        <v>1.6045798617774953E-2</v>
      </c>
      <c r="X2683" s="1" t="s">
        <v>232</v>
      </c>
      <c r="Y2683" s="1" t="s">
        <v>166</v>
      </c>
      <c r="Z2683" s="19">
        <f>IF(U2683="","",SUMIFS(Unit_Value_Review_QC!$K$10:$K$53,Unit_Value_Review_QC!$I$10:$I$53,"PARTNER|"&amp;F2683&amp;"|"&amp;I2683))</f>
        <v>7.8392981154747989</v>
      </c>
      <c r="AA2683" s="20">
        <f>IFERROR(U2683/Z2683,"")</f>
        <v>1.0869697782804359</v>
      </c>
      <c r="AB2683" s="4" t="str">
        <f>IF(OR(N2683&lt;&gt;"REPORTED",U2683=""),"NOT_APPLICABLE",IF(OR(AA2683&lt;Unit_Value_Review_QC!$I$6,AA2683&gt;Unit_Value_Review_QC!$I$5),"REVIEW","WITHIN_BAND"))</f>
        <v>WITHIN_BAND</v>
      </c>
    </row>
    <row r="2684" spans="1:28">
      <c r="A2684" s="1" t="s">
        <v>3070</v>
      </c>
      <c r="B2684" s="6">
        <v>45505</v>
      </c>
      <c r="C2684" s="1">
        <v>202408</v>
      </c>
      <c r="D2684" s="1">
        <v>2024</v>
      </c>
      <c r="E2684" s="1">
        <v>8</v>
      </c>
      <c r="F2684" s="4" t="s">
        <v>256</v>
      </c>
      <c r="G2684" s="4" t="s">
        <v>258</v>
      </c>
      <c r="H2684" s="1">
        <v>662</v>
      </c>
      <c r="I2684" s="4" t="s">
        <v>304</v>
      </c>
      <c r="J2684" s="1" t="s">
        <v>305</v>
      </c>
      <c r="K2684" s="1" t="s">
        <v>383</v>
      </c>
      <c r="L2684" s="1">
        <v>3</v>
      </c>
      <c r="M2684" s="1">
        <v>1</v>
      </c>
      <c r="N2684" s="1" t="s">
        <v>384</v>
      </c>
      <c r="O2684" s="1" t="s">
        <v>385</v>
      </c>
      <c r="P2684" s="1">
        <v>0</v>
      </c>
      <c r="Q2684" s="8">
        <v>2959482</v>
      </c>
      <c r="R2684" s="8">
        <v>267562</v>
      </c>
      <c r="S2684" s="8">
        <v>1169816</v>
      </c>
      <c r="T2684" s="8" t="s">
        <v>386</v>
      </c>
      <c r="U2684" s="9">
        <f>IF(R2684&gt;0,Q2684/R2684,"")</f>
        <v>11.060920459557037</v>
      </c>
      <c r="V2684" s="10">
        <f>SUMIFS(fct_world_monthly!$J$2:$J$361,fct_world_monthly!$C$2:$C$361,C2684,fct_world_monthly!$F$2:$F$361,F2684)</f>
        <v>94003361</v>
      </c>
      <c r="W2684" s="11">
        <f>IF(V2684&gt;0,Q2684/V2684,"")</f>
        <v>3.1482725388935824E-2</v>
      </c>
      <c r="X2684" s="1" t="s">
        <v>232</v>
      </c>
      <c r="Y2684" s="1" t="s">
        <v>166</v>
      </c>
      <c r="Z2684" s="19">
        <f>IF(U2684="","",SUMIFS(Unit_Value_Review_QC!$K$10:$K$53,Unit_Value_Review_QC!$I$10:$I$53,"PARTNER|"&amp;F2684&amp;"|"&amp;I2684))</f>
        <v>10.235891461787936</v>
      </c>
      <c r="AA2684" s="20">
        <f>IFERROR(U2684/Z2684,"")</f>
        <v>1.0806015773857172</v>
      </c>
      <c r="AB2684" s="4" t="str">
        <f>IF(OR(N2684&lt;&gt;"REPORTED",U2684=""),"NOT_APPLICABLE",IF(OR(AA2684&lt;Unit_Value_Review_QC!$I$6,AA2684&gt;Unit_Value_Review_QC!$I$5),"REVIEW","WITHIN_BAND"))</f>
        <v>WITHIN_BAND</v>
      </c>
    </row>
    <row r="2685" spans="1:28">
      <c r="A2685" s="1" t="s">
        <v>3071</v>
      </c>
      <c r="B2685" s="6">
        <v>45505</v>
      </c>
      <c r="C2685" s="1">
        <v>202408</v>
      </c>
      <c r="D2685" s="1">
        <v>2024</v>
      </c>
      <c r="E2685" s="1">
        <v>8</v>
      </c>
      <c r="F2685" s="4" t="s">
        <v>256</v>
      </c>
      <c r="G2685" s="4" t="s">
        <v>258</v>
      </c>
      <c r="H2685" s="1">
        <v>664</v>
      </c>
      <c r="I2685" s="4" t="s">
        <v>307</v>
      </c>
      <c r="J2685" s="1" t="s">
        <v>308</v>
      </c>
      <c r="K2685" s="1" t="s">
        <v>383</v>
      </c>
      <c r="L2685" s="1">
        <v>3</v>
      </c>
      <c r="M2685" s="1">
        <v>1</v>
      </c>
      <c r="N2685" s="1" t="s">
        <v>384</v>
      </c>
      <c r="O2685" s="1" t="s">
        <v>385</v>
      </c>
      <c r="P2685" s="1">
        <v>0</v>
      </c>
      <c r="Q2685" s="8">
        <v>6428197</v>
      </c>
      <c r="R2685" s="8">
        <v>480072</v>
      </c>
      <c r="S2685" s="8">
        <v>2936243</v>
      </c>
      <c r="T2685" s="8" t="s">
        <v>386</v>
      </c>
      <c r="U2685" s="9">
        <f>IF(R2685&gt;0,Q2685/R2685,"")</f>
        <v>13.390068573047376</v>
      </c>
      <c r="V2685" s="10">
        <f>SUMIFS(fct_world_monthly!$J$2:$J$361,fct_world_monthly!$C$2:$C$361,C2685,fct_world_monthly!$F$2:$F$361,F2685)</f>
        <v>94003361</v>
      </c>
      <c r="W2685" s="11">
        <f>IF(V2685&gt;0,Q2685/V2685,"")</f>
        <v>6.8382629425345759E-2</v>
      </c>
      <c r="X2685" s="1" t="s">
        <v>232</v>
      </c>
      <c r="Y2685" s="1" t="s">
        <v>166</v>
      </c>
      <c r="Z2685" s="19">
        <f>IF(U2685="","",SUMIFS(Unit_Value_Review_QC!$K$10:$K$53,Unit_Value_Review_QC!$I$10:$I$53,"PARTNER|"&amp;F2685&amp;"|"&amp;I2685))</f>
        <v>13.594059812928137</v>
      </c>
      <c r="AA2685" s="20">
        <f>IFERROR(U2685/Z2685,"")</f>
        <v>0.98499408986807879</v>
      </c>
      <c r="AB2685" s="4" t="str">
        <f>IF(OR(N2685&lt;&gt;"REPORTED",U2685=""),"NOT_APPLICABLE",IF(OR(AA2685&lt;Unit_Value_Review_QC!$I$6,AA2685&gt;Unit_Value_Review_QC!$I$5),"REVIEW","WITHIN_BAND"))</f>
        <v>WITHIN_BAND</v>
      </c>
    </row>
    <row r="2686" spans="1:28">
      <c r="A2686" s="1" t="s">
        <v>3072</v>
      </c>
      <c r="B2686" s="6">
        <v>45505</v>
      </c>
      <c r="C2686" s="1">
        <v>202408</v>
      </c>
      <c r="D2686" s="1">
        <v>2024</v>
      </c>
      <c r="E2686" s="1">
        <v>8</v>
      </c>
      <c r="F2686" s="4" t="s">
        <v>256</v>
      </c>
      <c r="G2686" s="4" t="s">
        <v>258</v>
      </c>
      <c r="H2686" s="1">
        <v>666</v>
      </c>
      <c r="I2686" s="4" t="s">
        <v>310</v>
      </c>
      <c r="J2686" s="1" t="s">
        <v>311</v>
      </c>
      <c r="K2686" s="1" t="s">
        <v>383</v>
      </c>
      <c r="L2686" s="1">
        <v>3</v>
      </c>
      <c r="M2686" s="1">
        <v>1</v>
      </c>
      <c r="N2686" s="1" t="s">
        <v>384</v>
      </c>
      <c r="O2686" s="1" t="s">
        <v>385</v>
      </c>
      <c r="P2686" s="1">
        <v>0</v>
      </c>
      <c r="Q2686" s="8">
        <v>28632595</v>
      </c>
      <c r="R2686" s="8">
        <v>2944188</v>
      </c>
      <c r="S2686" s="8">
        <v>19027657</v>
      </c>
      <c r="T2686" s="8" t="s">
        <v>386</v>
      </c>
      <c r="U2686" s="9">
        <f>IF(R2686&gt;0,Q2686/R2686,"")</f>
        <v>9.7251245504702819</v>
      </c>
      <c r="V2686" s="10">
        <f>SUMIFS(fct_world_monthly!$J$2:$J$361,fct_world_monthly!$C$2:$C$361,C2686,fct_world_monthly!$F$2:$F$361,F2686)</f>
        <v>94003361</v>
      </c>
      <c r="W2686" s="11">
        <f>IF(V2686&gt;0,Q2686/V2686,"")</f>
        <v>0.30459118371310151</v>
      </c>
      <c r="X2686" s="1" t="s">
        <v>232</v>
      </c>
      <c r="Y2686" s="1" t="s">
        <v>166</v>
      </c>
      <c r="Z2686" s="19">
        <f>IF(U2686="","",SUMIFS(Unit_Value_Review_QC!$K$10:$K$53,Unit_Value_Review_QC!$I$10:$I$53,"PARTNER|"&amp;F2686&amp;"|"&amp;I2686))</f>
        <v>10.323147527272614</v>
      </c>
      <c r="AA2686" s="20">
        <f>IFERROR(U2686/Z2686,"")</f>
        <v>0.94206970546314284</v>
      </c>
      <c r="AB2686" s="4" t="str">
        <f>IF(OR(N2686&lt;&gt;"REPORTED",U2686=""),"NOT_APPLICABLE",IF(OR(AA2686&lt;Unit_Value_Review_QC!$I$6,AA2686&gt;Unit_Value_Review_QC!$I$5),"REVIEW","WITHIN_BAND"))</f>
        <v>WITHIN_BAND</v>
      </c>
    </row>
    <row r="2687" spans="1:28">
      <c r="A2687" s="1" t="s">
        <v>3073</v>
      </c>
      <c r="B2687" s="6">
        <v>45505</v>
      </c>
      <c r="C2687" s="1">
        <v>202408</v>
      </c>
      <c r="D2687" s="1">
        <v>2024</v>
      </c>
      <c r="E2687" s="1">
        <v>8</v>
      </c>
      <c r="F2687" s="4" t="s">
        <v>256</v>
      </c>
      <c r="G2687" s="4" t="s">
        <v>258</v>
      </c>
      <c r="H2687" s="1">
        <v>669</v>
      </c>
      <c r="I2687" s="4" t="s">
        <v>313</v>
      </c>
      <c r="J2687" s="1" t="s">
        <v>314</v>
      </c>
      <c r="K2687" s="1" t="s">
        <v>383</v>
      </c>
      <c r="L2687" s="1">
        <v>3</v>
      </c>
      <c r="M2687" s="1">
        <v>1</v>
      </c>
      <c r="N2687" s="1" t="s">
        <v>384</v>
      </c>
      <c r="O2687" s="1" t="s">
        <v>385</v>
      </c>
      <c r="P2687" s="1">
        <v>0</v>
      </c>
      <c r="Q2687" s="8">
        <v>1694000</v>
      </c>
      <c r="R2687" s="8">
        <v>178941</v>
      </c>
      <c r="S2687" s="8">
        <v>1174431</v>
      </c>
      <c r="T2687" s="8" t="s">
        <v>386</v>
      </c>
      <c r="U2687" s="9">
        <f>IF(R2687&gt;0,Q2687/R2687,"")</f>
        <v>9.4668074952079184</v>
      </c>
      <c r="V2687" s="10">
        <f>SUMIFS(fct_world_monthly!$J$2:$J$361,fct_world_monthly!$C$2:$C$361,C2687,fct_world_monthly!$F$2:$F$361,F2687)</f>
        <v>94003361</v>
      </c>
      <c r="W2687" s="11">
        <f>IF(V2687&gt;0,Q2687/V2687,"")</f>
        <v>1.8020632262286878E-2</v>
      </c>
      <c r="X2687" s="1" t="s">
        <v>232</v>
      </c>
      <c r="Y2687" s="1" t="s">
        <v>166</v>
      </c>
      <c r="Z2687" s="19">
        <f>IF(U2687="","",SUMIFS(Unit_Value_Review_QC!$K$10:$K$53,Unit_Value_Review_QC!$I$10:$I$53,"PARTNER|"&amp;F2687&amp;"|"&amp;I2687))</f>
        <v>13.552232139720488</v>
      </c>
      <c r="AA2687" s="20">
        <f>IFERROR(U2687/Z2687,"")</f>
        <v>0.69854230636010706</v>
      </c>
      <c r="AB2687" s="4" t="str">
        <f>IF(OR(N2687&lt;&gt;"REPORTED",U2687=""),"NOT_APPLICABLE",IF(OR(AA2687&lt;Unit_Value_Review_QC!$I$6,AA2687&gt;Unit_Value_Review_QC!$I$5),"REVIEW","WITHIN_BAND"))</f>
        <v>WITHIN_BAND</v>
      </c>
    </row>
    <row r="2688" spans="1:28">
      <c r="A2688" s="1" t="s">
        <v>3074</v>
      </c>
      <c r="B2688" s="6">
        <v>45505</v>
      </c>
      <c r="C2688" s="1">
        <v>202408</v>
      </c>
      <c r="D2688" s="1">
        <v>2024</v>
      </c>
      <c r="E2688" s="1">
        <v>8</v>
      </c>
      <c r="F2688" s="4" t="s">
        <v>256</v>
      </c>
      <c r="G2688" s="4" t="s">
        <v>258</v>
      </c>
      <c r="H2688" s="1">
        <v>676</v>
      </c>
      <c r="I2688" s="4" t="s">
        <v>316</v>
      </c>
      <c r="J2688" s="1" t="s">
        <v>317</v>
      </c>
      <c r="K2688" s="1" t="s">
        <v>383</v>
      </c>
      <c r="L2688" s="1">
        <v>3</v>
      </c>
      <c r="M2688" s="1">
        <v>1</v>
      </c>
      <c r="N2688" s="1" t="s">
        <v>384</v>
      </c>
      <c r="O2688" s="1" t="s">
        <v>385</v>
      </c>
      <c r="P2688" s="1">
        <v>0</v>
      </c>
      <c r="Q2688" s="8">
        <v>90200</v>
      </c>
      <c r="R2688" s="8">
        <v>7675</v>
      </c>
      <c r="S2688" s="8">
        <v>55444</v>
      </c>
      <c r="T2688" s="8" t="s">
        <v>386</v>
      </c>
      <c r="U2688" s="9">
        <f>IF(R2688&gt;0,Q2688/R2688,"")</f>
        <v>11.752442996742671</v>
      </c>
      <c r="V2688" s="10">
        <f>SUMIFS(fct_world_monthly!$J$2:$J$361,fct_world_monthly!$C$2:$C$361,C2688,fct_world_monthly!$F$2:$F$361,F2688)</f>
        <v>94003361</v>
      </c>
      <c r="W2688" s="11">
        <f>IF(V2688&gt;0,Q2688/V2688,"")</f>
        <v>9.5954015942047003E-4</v>
      </c>
      <c r="X2688" s="1" t="s">
        <v>232</v>
      </c>
      <c r="Y2688" s="1" t="s">
        <v>166</v>
      </c>
      <c r="Z2688" s="19">
        <f>IF(U2688="","",SUMIFS(Unit_Value_Review_QC!$K$10:$K$53,Unit_Value_Review_QC!$I$10:$I$53,"PARTNER|"&amp;F2688&amp;"|"&amp;I2688))</f>
        <v>16.294942108470444</v>
      </c>
      <c r="AA2688" s="20">
        <f>IFERROR(U2688/Z2688,"")</f>
        <v>0.72123257134086483</v>
      </c>
      <c r="AB2688" s="4" t="str">
        <f>IF(OR(N2688&lt;&gt;"REPORTED",U2688=""),"NOT_APPLICABLE",IF(OR(AA2688&lt;Unit_Value_Review_QC!$I$6,AA2688&gt;Unit_Value_Review_QC!$I$5),"REVIEW","WITHIN_BAND"))</f>
        <v>WITHIN_BAND</v>
      </c>
    </row>
    <row r="2689" spans="1:28">
      <c r="A2689" s="1" t="s">
        <v>3075</v>
      </c>
      <c r="B2689" s="6">
        <v>45505</v>
      </c>
      <c r="C2689" s="1">
        <v>202408</v>
      </c>
      <c r="D2689" s="1">
        <v>2024</v>
      </c>
      <c r="E2689" s="1">
        <v>8</v>
      </c>
      <c r="F2689" s="4" t="s">
        <v>256</v>
      </c>
      <c r="G2689" s="4" t="s">
        <v>258</v>
      </c>
      <c r="H2689" s="1">
        <v>690</v>
      </c>
      <c r="I2689" s="4" t="s">
        <v>319</v>
      </c>
      <c r="J2689" s="1" t="s">
        <v>320</v>
      </c>
      <c r="K2689" s="1" t="s">
        <v>383</v>
      </c>
      <c r="L2689" s="1">
        <v>3</v>
      </c>
      <c r="M2689" s="1">
        <v>1</v>
      </c>
      <c r="N2689" s="1" t="s">
        <v>384</v>
      </c>
      <c r="O2689" s="1" t="s">
        <v>385</v>
      </c>
      <c r="P2689" s="1">
        <v>0</v>
      </c>
      <c r="Q2689" s="8">
        <v>1236025</v>
      </c>
      <c r="R2689" s="8">
        <v>54007</v>
      </c>
      <c r="S2689" s="8">
        <v>265781</v>
      </c>
      <c r="T2689" s="8" t="s">
        <v>386</v>
      </c>
      <c r="U2689" s="9">
        <f>IF(R2689&gt;0,Q2689/R2689,"")</f>
        <v>22.886385098228008</v>
      </c>
      <c r="V2689" s="10">
        <f>SUMIFS(fct_world_monthly!$J$2:$J$361,fct_world_monthly!$C$2:$C$361,C2689,fct_world_monthly!$F$2:$F$361,F2689)</f>
        <v>94003361</v>
      </c>
      <c r="W2689" s="11">
        <f>IF(V2689&gt;0,Q2689/V2689,"")</f>
        <v>1.3148731990550848E-2</v>
      </c>
      <c r="X2689" s="1" t="s">
        <v>232</v>
      </c>
      <c r="Y2689" s="1" t="s">
        <v>166</v>
      </c>
      <c r="Z2689" s="19">
        <f>IF(U2689="","",SUMIFS(Unit_Value_Review_QC!$K$10:$K$53,Unit_Value_Review_QC!$I$10:$I$53,"PARTNER|"&amp;F2689&amp;"|"&amp;I2689))</f>
        <v>21.029827109089425</v>
      </c>
      <c r="AA2689" s="20">
        <f>IFERROR(U2689/Z2689,"")</f>
        <v>1.0882821327777892</v>
      </c>
      <c r="AB2689" s="4" t="str">
        <f>IF(OR(N2689&lt;&gt;"REPORTED",U2689=""),"NOT_APPLICABLE",IF(OR(AA2689&lt;Unit_Value_Review_QC!$I$6,AA2689&gt;Unit_Value_Review_QC!$I$5),"REVIEW","WITHIN_BAND"))</f>
        <v>WITHIN_BAND</v>
      </c>
    </row>
    <row r="2690" spans="1:28">
      <c r="A2690" s="1" t="s">
        <v>3076</v>
      </c>
      <c r="B2690" s="6">
        <v>45505</v>
      </c>
      <c r="C2690" s="1">
        <v>202408</v>
      </c>
      <c r="D2690" s="1">
        <v>2024</v>
      </c>
      <c r="E2690" s="1">
        <v>8</v>
      </c>
      <c r="F2690" s="4" t="s">
        <v>256</v>
      </c>
      <c r="G2690" s="4" t="s">
        <v>258</v>
      </c>
      <c r="H2690" s="1">
        <v>696</v>
      </c>
      <c r="I2690" s="4" t="s">
        <v>322</v>
      </c>
      <c r="J2690" s="1" t="s">
        <v>323</v>
      </c>
      <c r="K2690" s="1" t="s">
        <v>383</v>
      </c>
      <c r="L2690" s="1">
        <v>3</v>
      </c>
      <c r="M2690" s="1">
        <v>1</v>
      </c>
      <c r="N2690" s="1" t="s">
        <v>384</v>
      </c>
      <c r="O2690" s="1" t="s">
        <v>385</v>
      </c>
      <c r="P2690" s="1">
        <v>0</v>
      </c>
      <c r="Q2690" s="8">
        <v>580856</v>
      </c>
      <c r="R2690" s="8">
        <v>38900</v>
      </c>
      <c r="S2690" s="8">
        <v>147008</v>
      </c>
      <c r="T2690" s="8" t="s">
        <v>386</v>
      </c>
      <c r="U2690" s="9">
        <f>IF(R2690&gt;0,Q2690/R2690,"")</f>
        <v>14.932030848329049</v>
      </c>
      <c r="V2690" s="10">
        <f>SUMIFS(fct_world_monthly!$J$2:$J$361,fct_world_monthly!$C$2:$C$361,C2690,fct_world_monthly!$F$2:$F$361,F2690)</f>
        <v>94003361</v>
      </c>
      <c r="W2690" s="11">
        <f>IF(V2690&gt;0,Q2690/V2690,"")</f>
        <v>6.1790982133075011E-3</v>
      </c>
      <c r="X2690" s="1" t="s">
        <v>232</v>
      </c>
      <c r="Y2690" s="1" t="s">
        <v>166</v>
      </c>
      <c r="Z2690" s="19">
        <f>IF(U2690="","",SUMIFS(Unit_Value_Review_QC!$K$10:$K$53,Unit_Value_Review_QC!$I$10:$I$53,"PARTNER|"&amp;F2690&amp;"|"&amp;I2690))</f>
        <v>18.09118149032647</v>
      </c>
      <c r="AA2690" s="20">
        <f>IFERROR(U2690/Z2690,"")</f>
        <v>0.82537621195792832</v>
      </c>
      <c r="AB2690" s="4" t="str">
        <f>IF(OR(N2690&lt;&gt;"REPORTED",U2690=""),"NOT_APPLICABLE",IF(OR(AA2690&lt;Unit_Value_Review_QC!$I$6,AA2690&gt;Unit_Value_Review_QC!$I$5),"REVIEW","WITHIN_BAND"))</f>
        <v>WITHIN_BAND</v>
      </c>
    </row>
    <row r="2691" spans="1:28">
      <c r="A2691" s="1" t="s">
        <v>3077</v>
      </c>
      <c r="B2691" s="6">
        <v>45505</v>
      </c>
      <c r="C2691" s="1">
        <v>202408</v>
      </c>
      <c r="D2691" s="1">
        <v>2024</v>
      </c>
      <c r="E2691" s="1">
        <v>8</v>
      </c>
      <c r="F2691" s="4" t="s">
        <v>256</v>
      </c>
      <c r="G2691" s="4" t="s">
        <v>258</v>
      </c>
      <c r="H2691" s="1">
        <v>720</v>
      </c>
      <c r="I2691" s="4" t="s">
        <v>325</v>
      </c>
      <c r="J2691" s="1" t="s">
        <v>326</v>
      </c>
      <c r="K2691" s="1" t="s">
        <v>383</v>
      </c>
      <c r="L2691" s="1">
        <v>3</v>
      </c>
      <c r="M2691" s="1">
        <v>1</v>
      </c>
      <c r="N2691" s="1" t="s">
        <v>384</v>
      </c>
      <c r="O2691" s="1" t="s">
        <v>385</v>
      </c>
      <c r="P2691" s="1">
        <v>0</v>
      </c>
      <c r="Q2691" s="8">
        <v>3414579</v>
      </c>
      <c r="R2691" s="8">
        <v>209999</v>
      </c>
      <c r="S2691" s="8">
        <v>934317</v>
      </c>
      <c r="T2691" s="8" t="s">
        <v>386</v>
      </c>
      <c r="U2691" s="9">
        <f>IF(R2691&gt;0,Q2691/R2691,"")</f>
        <v>16.259977428463944</v>
      </c>
      <c r="V2691" s="10">
        <f>SUMIFS(fct_world_monthly!$J$2:$J$361,fct_world_monthly!$C$2:$C$361,C2691,fct_world_monthly!$F$2:$F$361,F2691)</f>
        <v>94003361</v>
      </c>
      <c r="W2691" s="11">
        <f>IF(V2691&gt;0,Q2691/V2691,"")</f>
        <v>3.6324009734077484E-2</v>
      </c>
      <c r="X2691" s="1" t="s">
        <v>232</v>
      </c>
      <c r="Y2691" s="1" t="s">
        <v>166</v>
      </c>
      <c r="Z2691" s="19">
        <f>IF(U2691="","",SUMIFS(Unit_Value_Review_QC!$K$10:$K$53,Unit_Value_Review_QC!$I$10:$I$53,"PARTNER|"&amp;F2691&amp;"|"&amp;I2691))</f>
        <v>18.213915185849537</v>
      </c>
      <c r="AA2691" s="20">
        <f>IFERROR(U2691/Z2691,"")</f>
        <v>0.89272280355716083</v>
      </c>
      <c r="AB2691" s="4" t="str">
        <f>IF(OR(N2691&lt;&gt;"REPORTED",U2691=""),"NOT_APPLICABLE",IF(OR(AA2691&lt;Unit_Value_Review_QC!$I$6,AA2691&gt;Unit_Value_Review_QC!$I$5),"REVIEW","WITHIN_BAND"))</f>
        <v>WITHIN_BAND</v>
      </c>
    </row>
    <row r="2692" spans="1:28">
      <c r="A2692" s="1" t="s">
        <v>3078</v>
      </c>
      <c r="B2692" s="6">
        <v>45505</v>
      </c>
      <c r="C2692" s="1">
        <v>202408</v>
      </c>
      <c r="D2692" s="1">
        <v>2024</v>
      </c>
      <c r="E2692" s="1">
        <v>8</v>
      </c>
      <c r="F2692" s="4" t="s">
        <v>265</v>
      </c>
      <c r="G2692" s="4" t="s">
        <v>266</v>
      </c>
      <c r="H2692" s="1">
        <v>52</v>
      </c>
      <c r="I2692" s="4" t="s">
        <v>296</v>
      </c>
      <c r="J2692" s="1" t="s">
        <v>297</v>
      </c>
      <c r="K2692" s="1" t="s">
        <v>383</v>
      </c>
      <c r="L2692" s="1">
        <v>3</v>
      </c>
      <c r="M2692" s="1">
        <v>1</v>
      </c>
      <c r="N2692" s="1" t="s">
        <v>384</v>
      </c>
      <c r="O2692" s="1" t="s">
        <v>385</v>
      </c>
      <c r="P2692" s="1">
        <v>0</v>
      </c>
      <c r="Q2692" s="8">
        <v>4386019</v>
      </c>
      <c r="R2692" s="8">
        <v>469234</v>
      </c>
      <c r="S2692" s="8">
        <v>545596</v>
      </c>
      <c r="T2692" s="8" t="s">
        <v>386</v>
      </c>
      <c r="U2692" s="9">
        <f>IF(R2692&gt;0,Q2692/R2692,"")</f>
        <v>9.347189248860909</v>
      </c>
      <c r="V2692" s="10">
        <f>SUMIFS(fct_world_monthly!$J$2:$J$361,fct_world_monthly!$C$2:$C$361,C2692,fct_world_monthly!$F$2:$F$361,F2692)</f>
        <v>64295866</v>
      </c>
      <c r="W2692" s="11">
        <f>IF(V2692&gt;0,Q2692/V2692,"")</f>
        <v>6.8216189824708173E-2</v>
      </c>
      <c r="X2692" s="1" t="s">
        <v>232</v>
      </c>
      <c r="Y2692" s="1" t="s">
        <v>166</v>
      </c>
      <c r="Z2692" s="19">
        <f>IF(U2692="","",SUMIFS(Unit_Value_Review_QC!$K$10:$K$53,Unit_Value_Review_QC!$I$10:$I$53,"PARTNER|"&amp;F2692&amp;"|"&amp;I2692))</f>
        <v>19.213268245879746</v>
      </c>
      <c r="AA2692" s="20">
        <f>IFERROR(U2692/Z2692,"")</f>
        <v>0.48649657774207145</v>
      </c>
      <c r="AB2692" s="4" t="str">
        <f>IF(OR(N2692&lt;&gt;"REPORTED",U2692=""),"NOT_APPLICABLE",IF(OR(AA2692&lt;Unit_Value_Review_QC!$I$6,AA2692&gt;Unit_Value_Review_QC!$I$5),"REVIEW","WITHIN_BAND"))</f>
        <v>WITHIN_BAND</v>
      </c>
    </row>
    <row r="2693" spans="1:28">
      <c r="A2693" s="1" t="s">
        <v>3079</v>
      </c>
      <c r="B2693" s="6">
        <v>45505</v>
      </c>
      <c r="C2693" s="1">
        <v>202408</v>
      </c>
      <c r="D2693" s="1">
        <v>2024</v>
      </c>
      <c r="E2693" s="1">
        <v>8</v>
      </c>
      <c r="F2693" s="4" t="s">
        <v>265</v>
      </c>
      <c r="G2693" s="4" t="s">
        <v>266</v>
      </c>
      <c r="H2693" s="1">
        <v>204</v>
      </c>
      <c r="I2693" s="4" t="s">
        <v>301</v>
      </c>
      <c r="J2693" s="1" t="s">
        <v>302</v>
      </c>
      <c r="K2693" s="1" t="s">
        <v>383</v>
      </c>
      <c r="L2693" s="1">
        <v>3</v>
      </c>
      <c r="M2693" s="1">
        <v>1</v>
      </c>
      <c r="N2693" s="1" t="s">
        <v>384</v>
      </c>
      <c r="O2693" s="1" t="s">
        <v>385</v>
      </c>
      <c r="P2693" s="1">
        <v>0</v>
      </c>
      <c r="Q2693" s="8">
        <v>5548</v>
      </c>
      <c r="R2693" s="8">
        <v>328</v>
      </c>
      <c r="S2693" s="8">
        <v>1467</v>
      </c>
      <c r="T2693" s="8" t="s">
        <v>386</v>
      </c>
      <c r="U2693" s="9">
        <f>IF(R2693&gt;0,Q2693/R2693,"")</f>
        <v>16.914634146341463</v>
      </c>
      <c r="V2693" s="10">
        <f>SUMIFS(fct_world_monthly!$J$2:$J$361,fct_world_monthly!$C$2:$C$361,C2693,fct_world_monthly!$F$2:$F$361,F2693)</f>
        <v>64295866</v>
      </c>
      <c r="W2693" s="11">
        <f>IF(V2693&gt;0,Q2693/V2693,"")</f>
        <v>8.6288595910660875E-5</v>
      </c>
      <c r="X2693" s="1" t="s">
        <v>232</v>
      </c>
      <c r="Y2693" s="1" t="s">
        <v>166</v>
      </c>
      <c r="Z2693" s="19">
        <f>IF(U2693="","",SUMIFS(Unit_Value_Review_QC!$K$10:$K$53,Unit_Value_Review_QC!$I$10:$I$53,"PARTNER|"&amp;F2693&amp;"|"&amp;I2693))</f>
        <v>16.024818561257973</v>
      </c>
      <c r="AA2693" s="20">
        <f>IFERROR(U2693/Z2693,"")</f>
        <v>1.0555273422711151</v>
      </c>
      <c r="AB2693" s="4" t="str">
        <f>IF(OR(N2693&lt;&gt;"REPORTED",U2693=""),"NOT_APPLICABLE",IF(OR(AA2693&lt;Unit_Value_Review_QC!$I$6,AA2693&gt;Unit_Value_Review_QC!$I$5),"REVIEW","WITHIN_BAND"))</f>
        <v>WITHIN_BAND</v>
      </c>
    </row>
    <row r="2694" spans="1:28">
      <c r="A2694" s="1" t="s">
        <v>3080</v>
      </c>
      <c r="B2694" s="6">
        <v>45505</v>
      </c>
      <c r="C2694" s="1">
        <v>202408</v>
      </c>
      <c r="D2694" s="1">
        <v>2024</v>
      </c>
      <c r="E2694" s="1">
        <v>8</v>
      </c>
      <c r="F2694" s="4" t="s">
        <v>265</v>
      </c>
      <c r="G2694" s="4" t="s">
        <v>266</v>
      </c>
      <c r="H2694" s="1">
        <v>662</v>
      </c>
      <c r="I2694" s="4" t="s">
        <v>304</v>
      </c>
      <c r="J2694" s="1" t="s">
        <v>305</v>
      </c>
      <c r="K2694" s="1" t="s">
        <v>383</v>
      </c>
      <c r="L2694" s="1">
        <v>3</v>
      </c>
      <c r="M2694" s="1">
        <v>1</v>
      </c>
      <c r="N2694" s="1" t="s">
        <v>384</v>
      </c>
      <c r="O2694" s="1" t="s">
        <v>385</v>
      </c>
      <c r="P2694" s="1">
        <v>0</v>
      </c>
      <c r="Q2694" s="8">
        <v>345668</v>
      </c>
      <c r="R2694" s="8">
        <v>26182</v>
      </c>
      <c r="S2694" s="8">
        <v>63730</v>
      </c>
      <c r="T2694" s="8" t="s">
        <v>386</v>
      </c>
      <c r="U2694" s="9">
        <f>IF(R2694&gt;0,Q2694/R2694,"")</f>
        <v>13.202505538155984</v>
      </c>
      <c r="V2694" s="10">
        <f>SUMIFS(fct_world_monthly!$J$2:$J$361,fct_world_monthly!$C$2:$C$361,C2694,fct_world_monthly!$F$2:$F$361,F2694)</f>
        <v>64295866</v>
      </c>
      <c r="W2694" s="11">
        <f>IF(V2694&gt;0,Q2694/V2694,"")</f>
        <v>5.3762087907797988E-3</v>
      </c>
      <c r="X2694" s="1" t="s">
        <v>232</v>
      </c>
      <c r="Y2694" s="1" t="s">
        <v>166</v>
      </c>
      <c r="Z2694" s="19">
        <f>IF(U2694="","",SUMIFS(Unit_Value_Review_QC!$K$10:$K$53,Unit_Value_Review_QC!$I$10:$I$53,"PARTNER|"&amp;F2694&amp;"|"&amp;I2694))</f>
        <v>13.24068828999865</v>
      </c>
      <c r="AA2694" s="20">
        <f>IFERROR(U2694/Z2694,"")</f>
        <v>0.99711625626958478</v>
      </c>
      <c r="AB2694" s="4" t="str">
        <f>IF(OR(N2694&lt;&gt;"REPORTED",U2694=""),"NOT_APPLICABLE",IF(OR(AA2694&lt;Unit_Value_Review_QC!$I$6,AA2694&gt;Unit_Value_Review_QC!$I$5),"REVIEW","WITHIN_BAND"))</f>
        <v>WITHIN_BAND</v>
      </c>
    </row>
    <row r="2695" spans="1:28">
      <c r="A2695" s="1" t="s">
        <v>3081</v>
      </c>
      <c r="B2695" s="6">
        <v>45505</v>
      </c>
      <c r="C2695" s="1">
        <v>202408</v>
      </c>
      <c r="D2695" s="1">
        <v>2024</v>
      </c>
      <c r="E2695" s="1">
        <v>8</v>
      </c>
      <c r="F2695" s="4" t="s">
        <v>265</v>
      </c>
      <c r="G2695" s="4" t="s">
        <v>266</v>
      </c>
      <c r="H2695" s="1">
        <v>664</v>
      </c>
      <c r="I2695" s="4" t="s">
        <v>307</v>
      </c>
      <c r="J2695" s="1" t="s">
        <v>308</v>
      </c>
      <c r="K2695" s="1" t="s">
        <v>383</v>
      </c>
      <c r="L2695" s="1">
        <v>3</v>
      </c>
      <c r="M2695" s="1">
        <v>1</v>
      </c>
      <c r="N2695" s="1" t="s">
        <v>384</v>
      </c>
      <c r="O2695" s="1" t="s">
        <v>385</v>
      </c>
      <c r="P2695" s="1">
        <v>0</v>
      </c>
      <c r="Q2695" s="8">
        <v>202158</v>
      </c>
      <c r="R2695" s="8">
        <v>23110</v>
      </c>
      <c r="S2695" s="8">
        <v>67367</v>
      </c>
      <c r="T2695" s="8" t="s">
        <v>386</v>
      </c>
      <c r="U2695" s="9">
        <f>IF(R2695&gt;0,Q2695/R2695,"")</f>
        <v>8.7476417135439206</v>
      </c>
      <c r="V2695" s="10">
        <f>SUMIFS(fct_world_monthly!$J$2:$J$361,fct_world_monthly!$C$2:$C$361,C2695,fct_world_monthly!$F$2:$F$361,F2695)</f>
        <v>64295866</v>
      </c>
      <c r="W2695" s="11">
        <f>IF(V2695&gt;0,Q2695/V2695,"")</f>
        <v>3.1441834845182736E-3</v>
      </c>
      <c r="X2695" s="1" t="s">
        <v>232</v>
      </c>
      <c r="Y2695" s="1" t="s">
        <v>166</v>
      </c>
      <c r="Z2695" s="19">
        <f>IF(U2695="","",SUMIFS(Unit_Value_Review_QC!$K$10:$K$53,Unit_Value_Review_QC!$I$10:$I$53,"PARTNER|"&amp;F2695&amp;"|"&amp;I2695))</f>
        <v>13.033767004833301</v>
      </c>
      <c r="AA2695" s="20">
        <f>IFERROR(U2695/Z2695,"")</f>
        <v>0.67115222408840358</v>
      </c>
      <c r="AB2695" s="4" t="str">
        <f>IF(OR(N2695&lt;&gt;"REPORTED",U2695=""),"NOT_APPLICABLE",IF(OR(AA2695&lt;Unit_Value_Review_QC!$I$6,AA2695&gt;Unit_Value_Review_QC!$I$5),"REVIEW","WITHIN_BAND"))</f>
        <v>WITHIN_BAND</v>
      </c>
    </row>
    <row r="2696" spans="1:28">
      <c r="A2696" s="1" t="s">
        <v>3082</v>
      </c>
      <c r="B2696" s="6">
        <v>45505</v>
      </c>
      <c r="C2696" s="1">
        <v>202408</v>
      </c>
      <c r="D2696" s="1">
        <v>2024</v>
      </c>
      <c r="E2696" s="1">
        <v>8</v>
      </c>
      <c r="F2696" s="4" t="s">
        <v>265</v>
      </c>
      <c r="G2696" s="4" t="s">
        <v>266</v>
      </c>
      <c r="H2696" s="1">
        <v>666</v>
      </c>
      <c r="I2696" s="4" t="s">
        <v>310</v>
      </c>
      <c r="J2696" s="1" t="s">
        <v>311</v>
      </c>
      <c r="K2696" s="1" t="s">
        <v>383</v>
      </c>
      <c r="L2696" s="1">
        <v>3</v>
      </c>
      <c r="M2696" s="1">
        <v>1</v>
      </c>
      <c r="N2696" s="1" t="s">
        <v>384</v>
      </c>
      <c r="O2696" s="1" t="s">
        <v>385</v>
      </c>
      <c r="P2696" s="1">
        <v>0</v>
      </c>
      <c r="Q2696" s="8">
        <v>14229258</v>
      </c>
      <c r="R2696" s="8">
        <v>1135842</v>
      </c>
      <c r="S2696" s="8">
        <v>3027150</v>
      </c>
      <c r="T2696" s="8" t="s">
        <v>386</v>
      </c>
      <c r="U2696" s="9">
        <f>IF(R2696&gt;0,Q2696/R2696,"")</f>
        <v>12.527497662527006</v>
      </c>
      <c r="V2696" s="10">
        <f>SUMIFS(fct_world_monthly!$J$2:$J$361,fct_world_monthly!$C$2:$C$361,C2696,fct_world_monthly!$F$2:$F$361,F2696)</f>
        <v>64295866</v>
      </c>
      <c r="W2696" s="11">
        <f>IF(V2696&gt;0,Q2696/V2696,"")</f>
        <v>0.22130906518935448</v>
      </c>
      <c r="X2696" s="1" t="s">
        <v>232</v>
      </c>
      <c r="Y2696" s="1" t="s">
        <v>166</v>
      </c>
      <c r="Z2696" s="19">
        <f>IF(U2696="","",SUMIFS(Unit_Value_Review_QC!$K$10:$K$53,Unit_Value_Review_QC!$I$10:$I$53,"PARTNER|"&amp;F2696&amp;"|"&amp;I2696))</f>
        <v>12.503788450831344</v>
      </c>
      <c r="AA2696" s="20">
        <f>IFERROR(U2696/Z2696,"")</f>
        <v>1.0018961622542555</v>
      </c>
      <c r="AB2696" s="4" t="str">
        <f>IF(OR(N2696&lt;&gt;"REPORTED",U2696=""),"NOT_APPLICABLE",IF(OR(AA2696&lt;Unit_Value_Review_QC!$I$6,AA2696&gt;Unit_Value_Review_QC!$I$5),"REVIEW","WITHIN_BAND"))</f>
        <v>WITHIN_BAND</v>
      </c>
    </row>
    <row r="2697" spans="1:28">
      <c r="A2697" s="1" t="s">
        <v>3083</v>
      </c>
      <c r="B2697" s="6">
        <v>45505</v>
      </c>
      <c r="C2697" s="1">
        <v>202408</v>
      </c>
      <c r="D2697" s="1">
        <v>2024</v>
      </c>
      <c r="E2697" s="1">
        <v>8</v>
      </c>
      <c r="F2697" s="4" t="s">
        <v>265</v>
      </c>
      <c r="G2697" s="4" t="s">
        <v>266</v>
      </c>
      <c r="H2697" s="1">
        <v>669</v>
      </c>
      <c r="I2697" s="4" t="s">
        <v>313</v>
      </c>
      <c r="J2697" s="1" t="s">
        <v>314</v>
      </c>
      <c r="K2697" s="1" t="s">
        <v>383</v>
      </c>
      <c r="L2697" s="1">
        <v>3</v>
      </c>
      <c r="M2697" s="1">
        <v>1</v>
      </c>
      <c r="N2697" s="1" t="s">
        <v>384</v>
      </c>
      <c r="O2697" s="1" t="s">
        <v>385</v>
      </c>
      <c r="P2697" s="1">
        <v>0</v>
      </c>
      <c r="Q2697" s="8">
        <v>154899</v>
      </c>
      <c r="R2697" s="8">
        <v>11153</v>
      </c>
      <c r="S2697" s="8">
        <v>30227</v>
      </c>
      <c r="T2697" s="8" t="s">
        <v>386</v>
      </c>
      <c r="U2697" s="9">
        <f>IF(R2697&gt;0,Q2697/R2697,"")</f>
        <v>13.888550165874653</v>
      </c>
      <c r="V2697" s="10">
        <f>SUMIFS(fct_world_monthly!$J$2:$J$361,fct_world_monthly!$C$2:$C$361,C2697,fct_world_monthly!$F$2:$F$361,F2697)</f>
        <v>64295866</v>
      </c>
      <c r="W2697" s="11">
        <f>IF(V2697&gt;0,Q2697/V2697,"")</f>
        <v>2.409159556230256E-3</v>
      </c>
      <c r="X2697" s="1" t="s">
        <v>232</v>
      </c>
      <c r="Y2697" s="1" t="s">
        <v>166</v>
      </c>
      <c r="Z2697" s="19">
        <f>IF(U2697="","",SUMIFS(Unit_Value_Review_QC!$K$10:$K$53,Unit_Value_Review_QC!$I$10:$I$53,"PARTNER|"&amp;F2697&amp;"|"&amp;I2697))</f>
        <v>16.58404384448577</v>
      </c>
      <c r="AA2697" s="20">
        <f>IFERROR(U2697/Z2697,"")</f>
        <v>0.83746463143201511</v>
      </c>
      <c r="AB2697" s="4" t="str">
        <f>IF(OR(N2697&lt;&gt;"REPORTED",U2697=""),"NOT_APPLICABLE",IF(OR(AA2697&lt;Unit_Value_Review_QC!$I$6,AA2697&gt;Unit_Value_Review_QC!$I$5),"REVIEW","WITHIN_BAND"))</f>
        <v>WITHIN_BAND</v>
      </c>
    </row>
    <row r="2698" spans="1:28">
      <c r="A2698" s="1" t="s">
        <v>3084</v>
      </c>
      <c r="B2698" s="6">
        <v>45505</v>
      </c>
      <c r="C2698" s="1">
        <v>202408</v>
      </c>
      <c r="D2698" s="1">
        <v>2024</v>
      </c>
      <c r="E2698" s="1">
        <v>8</v>
      </c>
      <c r="F2698" s="4" t="s">
        <v>265</v>
      </c>
      <c r="G2698" s="4" t="s">
        <v>266</v>
      </c>
      <c r="H2698" s="1">
        <v>676</v>
      </c>
      <c r="I2698" s="4" t="s">
        <v>316</v>
      </c>
      <c r="J2698" s="1" t="s">
        <v>317</v>
      </c>
      <c r="K2698" s="1" t="s">
        <v>383</v>
      </c>
      <c r="L2698" s="1">
        <v>3</v>
      </c>
      <c r="M2698" s="1">
        <v>1</v>
      </c>
      <c r="N2698" s="1" t="s">
        <v>384</v>
      </c>
      <c r="O2698" s="1" t="s">
        <v>385</v>
      </c>
      <c r="P2698" s="1">
        <v>0</v>
      </c>
      <c r="Q2698" s="8">
        <v>1422537</v>
      </c>
      <c r="R2698" s="8">
        <v>87208</v>
      </c>
      <c r="S2698" s="8">
        <v>359080</v>
      </c>
      <c r="T2698" s="8" t="s">
        <v>386</v>
      </c>
      <c r="U2698" s="9">
        <f>IF(R2698&gt;0,Q2698/R2698,"")</f>
        <v>16.312001192551143</v>
      </c>
      <c r="V2698" s="10">
        <f>SUMIFS(fct_world_monthly!$J$2:$J$361,fct_world_monthly!$C$2:$C$361,C2698,fct_world_monthly!$F$2:$F$361,F2698)</f>
        <v>64295866</v>
      </c>
      <c r="W2698" s="11">
        <f>IF(V2698&gt;0,Q2698/V2698,"")</f>
        <v>2.2124859473857929E-2</v>
      </c>
      <c r="X2698" s="1" t="s">
        <v>232</v>
      </c>
      <c r="Y2698" s="1" t="s">
        <v>166</v>
      </c>
      <c r="Z2698" s="19">
        <f>IF(U2698="","",SUMIFS(Unit_Value_Review_QC!$K$10:$K$53,Unit_Value_Review_QC!$I$10:$I$53,"PARTNER|"&amp;F2698&amp;"|"&amp;I2698))</f>
        <v>12.705450477595873</v>
      </c>
      <c r="AA2698" s="20">
        <f>IFERROR(U2698/Z2698,"")</f>
        <v>1.283858547267952</v>
      </c>
      <c r="AB2698" s="4" t="str">
        <f>IF(OR(N2698&lt;&gt;"REPORTED",U2698=""),"NOT_APPLICABLE",IF(OR(AA2698&lt;Unit_Value_Review_QC!$I$6,AA2698&gt;Unit_Value_Review_QC!$I$5),"REVIEW","WITHIN_BAND"))</f>
        <v>WITHIN_BAND</v>
      </c>
    </row>
    <row r="2699" spans="1:28">
      <c r="A2699" s="1" t="s">
        <v>3085</v>
      </c>
      <c r="B2699" s="6">
        <v>45505</v>
      </c>
      <c r="C2699" s="1">
        <v>202408</v>
      </c>
      <c r="D2699" s="1">
        <v>2024</v>
      </c>
      <c r="E2699" s="1">
        <v>8</v>
      </c>
      <c r="F2699" s="4" t="s">
        <v>265</v>
      </c>
      <c r="G2699" s="4" t="s">
        <v>266</v>
      </c>
      <c r="H2699" s="1">
        <v>690</v>
      </c>
      <c r="I2699" s="4" t="s">
        <v>319</v>
      </c>
      <c r="J2699" s="1" t="s">
        <v>320</v>
      </c>
      <c r="K2699" s="1" t="s">
        <v>383</v>
      </c>
      <c r="L2699" s="1">
        <v>3</v>
      </c>
      <c r="M2699" s="1">
        <v>1</v>
      </c>
      <c r="N2699" s="1" t="s">
        <v>384</v>
      </c>
      <c r="O2699" s="1" t="s">
        <v>385</v>
      </c>
      <c r="P2699" s="1">
        <v>0</v>
      </c>
      <c r="Q2699" s="8">
        <v>432872</v>
      </c>
      <c r="R2699" s="8">
        <v>14634</v>
      </c>
      <c r="S2699" s="8">
        <v>49266</v>
      </c>
      <c r="T2699" s="8" t="s">
        <v>386</v>
      </c>
      <c r="U2699" s="9">
        <f>IF(R2699&gt;0,Q2699/R2699,"")</f>
        <v>29.579882465491323</v>
      </c>
      <c r="V2699" s="10">
        <f>SUMIFS(fct_world_monthly!$J$2:$J$361,fct_world_monthly!$C$2:$C$361,C2699,fct_world_monthly!$F$2:$F$361,F2699)</f>
        <v>64295866</v>
      </c>
      <c r="W2699" s="11">
        <f>IF(V2699&gt;0,Q2699/V2699,"")</f>
        <v>6.7325012777648876E-3</v>
      </c>
      <c r="X2699" s="1" t="s">
        <v>232</v>
      </c>
      <c r="Y2699" s="1" t="s">
        <v>166</v>
      </c>
      <c r="Z2699" s="19">
        <f>IF(U2699="","",SUMIFS(Unit_Value_Review_QC!$K$10:$K$53,Unit_Value_Review_QC!$I$10:$I$53,"PARTNER|"&amp;F2699&amp;"|"&amp;I2699))</f>
        <v>23.234221767733438</v>
      </c>
      <c r="AA2699" s="20">
        <f>IFERROR(U2699/Z2699,"")</f>
        <v>1.2731169892925114</v>
      </c>
      <c r="AB2699" s="4" t="str">
        <f>IF(OR(N2699&lt;&gt;"REPORTED",U2699=""),"NOT_APPLICABLE",IF(OR(AA2699&lt;Unit_Value_Review_QC!$I$6,AA2699&gt;Unit_Value_Review_QC!$I$5),"REVIEW","WITHIN_BAND"))</f>
        <v>WITHIN_BAND</v>
      </c>
    </row>
    <row r="2700" spans="1:28">
      <c r="A2700" s="1" t="s">
        <v>3086</v>
      </c>
      <c r="B2700" s="6">
        <v>45505</v>
      </c>
      <c r="C2700" s="1">
        <v>202408</v>
      </c>
      <c r="D2700" s="1">
        <v>2024</v>
      </c>
      <c r="E2700" s="1">
        <v>8</v>
      </c>
      <c r="F2700" s="4" t="s">
        <v>265</v>
      </c>
      <c r="G2700" s="4" t="s">
        <v>266</v>
      </c>
      <c r="H2700" s="1">
        <v>696</v>
      </c>
      <c r="I2700" s="4" t="s">
        <v>322</v>
      </c>
      <c r="J2700" s="1" t="s">
        <v>323</v>
      </c>
      <c r="K2700" s="1" t="s">
        <v>383</v>
      </c>
      <c r="L2700" s="1">
        <v>3</v>
      </c>
      <c r="M2700" s="1">
        <v>1</v>
      </c>
      <c r="N2700" s="1" t="s">
        <v>384</v>
      </c>
      <c r="O2700" s="1" t="s">
        <v>385</v>
      </c>
      <c r="P2700" s="1">
        <v>0</v>
      </c>
      <c r="Q2700" s="8">
        <v>5326537</v>
      </c>
      <c r="R2700" s="8">
        <v>432010</v>
      </c>
      <c r="S2700" s="8">
        <v>1171603</v>
      </c>
      <c r="T2700" s="8" t="s">
        <v>386</v>
      </c>
      <c r="U2700" s="9">
        <f>IF(R2700&gt;0,Q2700/R2700,"")</f>
        <v>12.329661350431703</v>
      </c>
      <c r="V2700" s="10">
        <f>SUMIFS(fct_world_monthly!$J$2:$J$361,fct_world_monthly!$C$2:$C$361,C2700,fct_world_monthly!$F$2:$F$361,F2700)</f>
        <v>64295866</v>
      </c>
      <c r="W2700" s="11">
        <f>IF(V2700&gt;0,Q2700/V2700,"")</f>
        <v>8.2844159840696444E-2</v>
      </c>
      <c r="X2700" s="1" t="s">
        <v>232</v>
      </c>
      <c r="Y2700" s="1" t="s">
        <v>166</v>
      </c>
      <c r="Z2700" s="19">
        <f>IF(U2700="","",SUMIFS(Unit_Value_Review_QC!$K$10:$K$53,Unit_Value_Review_QC!$I$10:$I$53,"PARTNER|"&amp;F2700&amp;"|"&amp;I2700))</f>
        <v>12.339390026247985</v>
      </c>
      <c r="AA2700" s="20">
        <f>IFERROR(U2700/Z2700,"")</f>
        <v>0.99921157562929874</v>
      </c>
      <c r="AB2700" s="4" t="str">
        <f>IF(OR(N2700&lt;&gt;"REPORTED",U2700=""),"NOT_APPLICABLE",IF(OR(AA2700&lt;Unit_Value_Review_QC!$I$6,AA2700&gt;Unit_Value_Review_QC!$I$5),"REVIEW","WITHIN_BAND"))</f>
        <v>WITHIN_BAND</v>
      </c>
    </row>
    <row r="2701" spans="1:28">
      <c r="A2701" s="1" t="s">
        <v>3087</v>
      </c>
      <c r="B2701" s="6">
        <v>45505</v>
      </c>
      <c r="C2701" s="1">
        <v>202408</v>
      </c>
      <c r="D2701" s="1">
        <v>2024</v>
      </c>
      <c r="E2701" s="1">
        <v>8</v>
      </c>
      <c r="F2701" s="4" t="s">
        <v>265</v>
      </c>
      <c r="G2701" s="4" t="s">
        <v>266</v>
      </c>
      <c r="H2701" s="1">
        <v>720</v>
      </c>
      <c r="I2701" s="4" t="s">
        <v>325</v>
      </c>
      <c r="J2701" s="1" t="s">
        <v>326</v>
      </c>
      <c r="K2701" s="1" t="s">
        <v>383</v>
      </c>
      <c r="L2701" s="1">
        <v>3</v>
      </c>
      <c r="M2701" s="1">
        <v>1</v>
      </c>
      <c r="N2701" s="1" t="s">
        <v>384</v>
      </c>
      <c r="O2701" s="1" t="s">
        <v>385</v>
      </c>
      <c r="P2701" s="1">
        <v>0</v>
      </c>
      <c r="Q2701" s="8">
        <v>24004821</v>
      </c>
      <c r="R2701" s="8">
        <v>1621465</v>
      </c>
      <c r="S2701" s="8">
        <v>3835139</v>
      </c>
      <c r="T2701" s="8" t="s">
        <v>386</v>
      </c>
      <c r="U2701" s="9">
        <f>IF(R2701&gt;0,Q2701/R2701,"")</f>
        <v>14.804402808571261</v>
      </c>
      <c r="V2701" s="10">
        <f>SUMIFS(fct_world_monthly!$J$2:$J$361,fct_world_monthly!$C$2:$C$361,C2701,fct_world_monthly!$F$2:$F$361,F2701)</f>
        <v>64295866</v>
      </c>
      <c r="W2701" s="11">
        <f>IF(V2701&gt;0,Q2701/V2701,"")</f>
        <v>0.37334936899364574</v>
      </c>
      <c r="X2701" s="1" t="s">
        <v>232</v>
      </c>
      <c r="Y2701" s="1" t="s">
        <v>166</v>
      </c>
      <c r="Z2701" s="19">
        <f>IF(U2701="","",SUMIFS(Unit_Value_Review_QC!$K$10:$K$53,Unit_Value_Review_QC!$I$10:$I$53,"PARTNER|"&amp;F2701&amp;"|"&amp;I2701))</f>
        <v>15.158852636173485</v>
      </c>
      <c r="AA2701" s="20">
        <f>IFERROR(U2701/Z2701,"")</f>
        <v>0.97661763484946074</v>
      </c>
      <c r="AB2701" s="4" t="str">
        <f>IF(OR(N2701&lt;&gt;"REPORTED",U2701=""),"NOT_APPLICABLE",IF(OR(AA2701&lt;Unit_Value_Review_QC!$I$6,AA2701&gt;Unit_Value_Review_QC!$I$5),"REVIEW","WITHIN_BAND"))</f>
        <v>WITHIN_BAND</v>
      </c>
    </row>
    <row r="2702" spans="1:28">
      <c r="A2702" s="1" t="s">
        <v>3088</v>
      </c>
      <c r="B2702" s="6">
        <v>45505</v>
      </c>
      <c r="C2702" s="1">
        <v>202408</v>
      </c>
      <c r="D2702" s="1">
        <v>2024</v>
      </c>
      <c r="E2702" s="1">
        <v>8</v>
      </c>
      <c r="F2702" s="4" t="s">
        <v>271</v>
      </c>
      <c r="G2702" s="4" t="s">
        <v>273</v>
      </c>
      <c r="H2702" s="1">
        <v>52</v>
      </c>
      <c r="I2702" s="4" t="s">
        <v>296</v>
      </c>
      <c r="J2702" s="1" t="s">
        <v>297</v>
      </c>
      <c r="K2702" s="1" t="s">
        <v>383</v>
      </c>
      <c r="L2702" s="1">
        <v>3</v>
      </c>
      <c r="M2702" s="1">
        <v>1</v>
      </c>
      <c r="N2702" s="1" t="s">
        <v>384</v>
      </c>
      <c r="O2702" s="1" t="s">
        <v>385</v>
      </c>
      <c r="P2702" s="1">
        <v>0</v>
      </c>
      <c r="Q2702" s="8">
        <v>1216044</v>
      </c>
      <c r="R2702" s="8">
        <v>36272</v>
      </c>
      <c r="S2702" s="8">
        <v>102570</v>
      </c>
      <c r="T2702" s="8" t="s">
        <v>386</v>
      </c>
      <c r="U2702" s="9">
        <f>IF(R2702&gt;0,Q2702/R2702,"")</f>
        <v>33.525694750771947</v>
      </c>
      <c r="V2702" s="10">
        <f>SUMIFS(fct_world_monthly!$J$2:$J$361,fct_world_monthly!$C$2:$C$361,C2702,fct_world_monthly!$F$2:$F$361,F2702)</f>
        <v>27272203</v>
      </c>
      <c r="W2702" s="11">
        <f>IF(V2702&gt;0,Q2702/V2702,"")</f>
        <v>4.4589137151846515E-2</v>
      </c>
      <c r="X2702" s="1" t="s">
        <v>232</v>
      </c>
      <c r="Y2702" s="1" t="s">
        <v>166</v>
      </c>
      <c r="Z2702" s="19">
        <f>IF(U2702="","",SUMIFS(Unit_Value_Review_QC!$K$10:$K$53,Unit_Value_Review_QC!$I$10:$I$53,"PARTNER|"&amp;F2702&amp;"|"&amp;I2702))</f>
        <v>31.867133143721738</v>
      </c>
      <c r="AA2702" s="20">
        <f>IFERROR(U2702/Z2702,"")</f>
        <v>1.0520461504826948</v>
      </c>
      <c r="AB2702" s="4" t="str">
        <f>IF(OR(N2702&lt;&gt;"REPORTED",U2702=""),"NOT_APPLICABLE",IF(OR(AA2702&lt;Unit_Value_Review_QC!$I$6,AA2702&gt;Unit_Value_Review_QC!$I$5),"REVIEW","WITHIN_BAND"))</f>
        <v>WITHIN_BAND</v>
      </c>
    </row>
    <row r="2703" spans="1:28">
      <c r="A2703" s="1" t="s">
        <v>3089</v>
      </c>
      <c r="B2703" s="6">
        <v>45505</v>
      </c>
      <c r="C2703" s="1">
        <v>202408</v>
      </c>
      <c r="D2703" s="1">
        <v>2024</v>
      </c>
      <c r="E2703" s="1">
        <v>8</v>
      </c>
      <c r="F2703" s="4" t="s">
        <v>271</v>
      </c>
      <c r="G2703" s="4" t="s">
        <v>273</v>
      </c>
      <c r="H2703" s="1">
        <v>204</v>
      </c>
      <c r="I2703" s="4" t="s">
        <v>301</v>
      </c>
      <c r="J2703" s="1" t="s">
        <v>302</v>
      </c>
      <c r="K2703" s="1" t="s">
        <v>383</v>
      </c>
      <c r="L2703" s="1">
        <v>3</v>
      </c>
      <c r="M2703" s="1">
        <v>1</v>
      </c>
      <c r="N2703" s="1" t="s">
        <v>384</v>
      </c>
      <c r="O2703" s="1" t="s">
        <v>385</v>
      </c>
      <c r="P2703" s="1">
        <v>0</v>
      </c>
      <c r="Q2703" s="8">
        <v>973625</v>
      </c>
      <c r="R2703" s="8">
        <v>39880</v>
      </c>
      <c r="S2703" s="8">
        <v>112258</v>
      </c>
      <c r="T2703" s="8" t="s">
        <v>386</v>
      </c>
      <c r="U2703" s="9">
        <f>IF(R2703&gt;0,Q2703/R2703,"")</f>
        <v>24.413866599799398</v>
      </c>
      <c r="V2703" s="10">
        <f>SUMIFS(fct_world_monthly!$J$2:$J$361,fct_world_monthly!$C$2:$C$361,C2703,fct_world_monthly!$F$2:$F$361,F2703)</f>
        <v>27272203</v>
      </c>
      <c r="W2703" s="11">
        <f>IF(V2703&gt;0,Q2703/V2703,"")</f>
        <v>3.5700269611516164E-2</v>
      </c>
      <c r="X2703" s="1" t="s">
        <v>232</v>
      </c>
      <c r="Y2703" s="1" t="s">
        <v>166</v>
      </c>
      <c r="Z2703" s="19">
        <f>IF(U2703="","",SUMIFS(Unit_Value_Review_QC!$K$10:$K$53,Unit_Value_Review_QC!$I$10:$I$53,"PARTNER|"&amp;F2703&amp;"|"&amp;I2703))</f>
        <v>19.682231685892088</v>
      </c>
      <c r="AA2703" s="20">
        <f>IFERROR(U2703/Z2703,"")</f>
        <v>1.2404013421556699</v>
      </c>
      <c r="AB2703" s="4" t="str">
        <f>IF(OR(N2703&lt;&gt;"REPORTED",U2703=""),"NOT_APPLICABLE",IF(OR(AA2703&lt;Unit_Value_Review_QC!$I$6,AA2703&gt;Unit_Value_Review_QC!$I$5),"REVIEW","WITHIN_BAND"))</f>
        <v>WITHIN_BAND</v>
      </c>
    </row>
    <row r="2704" spans="1:28">
      <c r="A2704" s="1" t="s">
        <v>3090</v>
      </c>
      <c r="B2704" s="6">
        <v>45505</v>
      </c>
      <c r="C2704" s="1">
        <v>202408</v>
      </c>
      <c r="D2704" s="1">
        <v>2024</v>
      </c>
      <c r="E2704" s="1">
        <v>8</v>
      </c>
      <c r="F2704" s="4" t="s">
        <v>271</v>
      </c>
      <c r="G2704" s="4" t="s">
        <v>273</v>
      </c>
      <c r="H2704" s="1">
        <v>662</v>
      </c>
      <c r="I2704" s="4" t="s">
        <v>304</v>
      </c>
      <c r="J2704" s="1" t="s">
        <v>305</v>
      </c>
      <c r="K2704" s="1" t="s">
        <v>383</v>
      </c>
      <c r="L2704" s="1">
        <v>3</v>
      </c>
      <c r="M2704" s="1">
        <v>1</v>
      </c>
      <c r="N2704" s="1" t="s">
        <v>384</v>
      </c>
      <c r="O2704" s="1" t="s">
        <v>385</v>
      </c>
      <c r="P2704" s="1">
        <v>0</v>
      </c>
      <c r="Q2704" s="8">
        <v>46610</v>
      </c>
      <c r="R2704" s="8">
        <v>2596</v>
      </c>
      <c r="S2704" s="8">
        <v>4897</v>
      </c>
      <c r="T2704" s="8" t="s">
        <v>386</v>
      </c>
      <c r="U2704" s="9">
        <f>IF(R2704&gt;0,Q2704/R2704,"")</f>
        <v>17.954545454545453</v>
      </c>
      <c r="V2704" s="10">
        <f>SUMIFS(fct_world_monthly!$J$2:$J$361,fct_world_monthly!$C$2:$C$361,C2704,fct_world_monthly!$F$2:$F$361,F2704)</f>
        <v>27272203</v>
      </c>
      <c r="W2704" s="11">
        <f>IF(V2704&gt;0,Q2704/V2704,"")</f>
        <v>1.7090661872823402E-3</v>
      </c>
      <c r="X2704" s="1" t="s">
        <v>232</v>
      </c>
      <c r="Y2704" s="1" t="s">
        <v>166</v>
      </c>
      <c r="Z2704" s="19">
        <f>IF(U2704="","",SUMIFS(Unit_Value_Review_QC!$K$10:$K$53,Unit_Value_Review_QC!$I$10:$I$53,"PARTNER|"&amp;F2704&amp;"|"&amp;I2704))</f>
        <v>19.366411423422985</v>
      </c>
      <c r="AA2704" s="20">
        <f>IFERROR(U2704/Z2704,"")</f>
        <v>0.92709718191931367</v>
      </c>
      <c r="AB2704" s="4" t="str">
        <f>IF(OR(N2704&lt;&gt;"REPORTED",U2704=""),"NOT_APPLICABLE",IF(OR(AA2704&lt;Unit_Value_Review_QC!$I$6,AA2704&gt;Unit_Value_Review_QC!$I$5),"REVIEW","WITHIN_BAND"))</f>
        <v>WITHIN_BAND</v>
      </c>
    </row>
    <row r="2705" spans="1:28">
      <c r="A2705" s="1" t="s">
        <v>3091</v>
      </c>
      <c r="B2705" s="6">
        <v>45505</v>
      </c>
      <c r="C2705" s="1">
        <v>202408</v>
      </c>
      <c r="D2705" s="1">
        <v>2024</v>
      </c>
      <c r="E2705" s="1">
        <v>8</v>
      </c>
      <c r="F2705" s="4" t="s">
        <v>271</v>
      </c>
      <c r="G2705" s="4" t="s">
        <v>273</v>
      </c>
      <c r="H2705" s="1">
        <v>664</v>
      </c>
      <c r="I2705" s="4" t="s">
        <v>307</v>
      </c>
      <c r="J2705" s="1" t="s">
        <v>308</v>
      </c>
      <c r="K2705" s="1" t="s">
        <v>383</v>
      </c>
      <c r="L2705" s="1">
        <v>3</v>
      </c>
      <c r="M2705" s="1">
        <v>1</v>
      </c>
      <c r="N2705" s="1" t="s">
        <v>384</v>
      </c>
      <c r="O2705" s="1" t="s">
        <v>385</v>
      </c>
      <c r="P2705" s="1">
        <v>0</v>
      </c>
      <c r="Q2705" s="8">
        <v>2628075</v>
      </c>
      <c r="R2705" s="8">
        <v>87359</v>
      </c>
      <c r="S2705" s="8">
        <v>262765</v>
      </c>
      <c r="T2705" s="8" t="s">
        <v>386</v>
      </c>
      <c r="U2705" s="9">
        <f>IF(R2705&gt;0,Q2705/R2705,"")</f>
        <v>30.083620462688447</v>
      </c>
      <c r="V2705" s="10">
        <f>SUMIFS(fct_world_monthly!$J$2:$J$361,fct_world_monthly!$C$2:$C$361,C2705,fct_world_monthly!$F$2:$F$361,F2705)</f>
        <v>27272203</v>
      </c>
      <c r="W2705" s="11">
        <f>IF(V2705&gt;0,Q2705/V2705,"")</f>
        <v>9.6364602448874404E-2</v>
      </c>
      <c r="X2705" s="1" t="s">
        <v>232</v>
      </c>
      <c r="Y2705" s="1" t="s">
        <v>166</v>
      </c>
      <c r="Z2705" s="19">
        <f>IF(U2705="","",SUMIFS(Unit_Value_Review_QC!$K$10:$K$53,Unit_Value_Review_QC!$I$10:$I$53,"PARTNER|"&amp;F2705&amp;"|"&amp;I2705))</f>
        <v>29.827360886039607</v>
      </c>
      <c r="AA2705" s="20">
        <f>IFERROR(U2705/Z2705,"")</f>
        <v>1.0085914264298448</v>
      </c>
      <c r="AB2705" s="4" t="str">
        <f>IF(OR(N2705&lt;&gt;"REPORTED",U2705=""),"NOT_APPLICABLE",IF(OR(AA2705&lt;Unit_Value_Review_QC!$I$6,AA2705&gt;Unit_Value_Review_QC!$I$5),"REVIEW","WITHIN_BAND"))</f>
        <v>WITHIN_BAND</v>
      </c>
    </row>
    <row r="2706" spans="1:28">
      <c r="A2706" s="1" t="s">
        <v>3092</v>
      </c>
      <c r="B2706" s="6">
        <v>45505</v>
      </c>
      <c r="C2706" s="1">
        <v>202408</v>
      </c>
      <c r="D2706" s="1">
        <v>2024</v>
      </c>
      <c r="E2706" s="1">
        <v>8</v>
      </c>
      <c r="F2706" s="4" t="s">
        <v>271</v>
      </c>
      <c r="G2706" s="4" t="s">
        <v>273</v>
      </c>
      <c r="H2706" s="1">
        <v>666</v>
      </c>
      <c r="I2706" s="4" t="s">
        <v>310</v>
      </c>
      <c r="J2706" s="1" t="s">
        <v>311</v>
      </c>
      <c r="K2706" s="1" t="s">
        <v>383</v>
      </c>
      <c r="L2706" s="1">
        <v>3</v>
      </c>
      <c r="M2706" s="1">
        <v>1</v>
      </c>
      <c r="N2706" s="1" t="s">
        <v>384</v>
      </c>
      <c r="O2706" s="1" t="s">
        <v>385</v>
      </c>
      <c r="P2706" s="1">
        <v>0</v>
      </c>
      <c r="Q2706" s="8">
        <v>311441</v>
      </c>
      <c r="R2706" s="8">
        <v>23683</v>
      </c>
      <c r="S2706" s="8">
        <v>53236</v>
      </c>
      <c r="T2706" s="8" t="s">
        <v>386</v>
      </c>
      <c r="U2706" s="9">
        <f>IF(R2706&gt;0,Q2706/R2706,"")</f>
        <v>13.150403242832411</v>
      </c>
      <c r="V2706" s="10">
        <f>SUMIFS(fct_world_monthly!$J$2:$J$361,fct_world_monthly!$C$2:$C$361,C2706,fct_world_monthly!$F$2:$F$361,F2706)</f>
        <v>27272203</v>
      </c>
      <c r="W2706" s="11">
        <f>IF(V2706&gt;0,Q2706/V2706,"")</f>
        <v>1.1419722858472417E-2</v>
      </c>
      <c r="X2706" s="1" t="s">
        <v>232</v>
      </c>
      <c r="Y2706" s="1" t="s">
        <v>166</v>
      </c>
      <c r="Z2706" s="19">
        <f>IF(U2706="","",SUMIFS(Unit_Value_Review_QC!$K$10:$K$53,Unit_Value_Review_QC!$I$10:$I$53,"PARTNER|"&amp;F2706&amp;"|"&amp;I2706))</f>
        <v>14.86106925541052</v>
      </c>
      <c r="AA2706" s="20">
        <f>IFERROR(U2706/Z2706,"")</f>
        <v>0.88488943943550358</v>
      </c>
      <c r="AB2706" s="4" t="str">
        <f>IF(OR(N2706&lt;&gt;"REPORTED",U2706=""),"NOT_APPLICABLE",IF(OR(AA2706&lt;Unit_Value_Review_QC!$I$6,AA2706&gt;Unit_Value_Review_QC!$I$5),"REVIEW","WITHIN_BAND"))</f>
        <v>WITHIN_BAND</v>
      </c>
    </row>
    <row r="2707" spans="1:28">
      <c r="A2707" s="1" t="s">
        <v>3093</v>
      </c>
      <c r="B2707" s="6">
        <v>45505</v>
      </c>
      <c r="C2707" s="1">
        <v>202408</v>
      </c>
      <c r="D2707" s="1">
        <v>2024</v>
      </c>
      <c r="E2707" s="1">
        <v>8</v>
      </c>
      <c r="F2707" s="4" t="s">
        <v>271</v>
      </c>
      <c r="G2707" s="4" t="s">
        <v>273</v>
      </c>
      <c r="H2707" s="1">
        <v>669</v>
      </c>
      <c r="I2707" s="4" t="s">
        <v>313</v>
      </c>
      <c r="J2707" s="1" t="s">
        <v>314</v>
      </c>
      <c r="K2707" s="1" t="s">
        <v>383</v>
      </c>
      <c r="L2707" s="1">
        <v>3</v>
      </c>
      <c r="M2707" s="1">
        <v>1</v>
      </c>
      <c r="N2707" s="1" t="s">
        <v>384</v>
      </c>
      <c r="O2707" s="1" t="s">
        <v>385</v>
      </c>
      <c r="P2707" s="1">
        <v>0</v>
      </c>
      <c r="Q2707" s="8">
        <v>867694</v>
      </c>
      <c r="R2707" s="8">
        <v>52414</v>
      </c>
      <c r="S2707" s="8">
        <v>194225</v>
      </c>
      <c r="T2707" s="8" t="s">
        <v>386</v>
      </c>
      <c r="U2707" s="9">
        <f>IF(R2707&gt;0,Q2707/R2707,"")</f>
        <v>16.554622810699431</v>
      </c>
      <c r="V2707" s="10">
        <f>SUMIFS(fct_world_monthly!$J$2:$J$361,fct_world_monthly!$C$2:$C$361,C2707,fct_world_monthly!$F$2:$F$361,F2707)</f>
        <v>27272203</v>
      </c>
      <c r="W2707" s="11">
        <f>IF(V2707&gt;0,Q2707/V2707,"")</f>
        <v>3.1816058277360282E-2</v>
      </c>
      <c r="X2707" s="1" t="s">
        <v>232</v>
      </c>
      <c r="Y2707" s="1" t="s">
        <v>166</v>
      </c>
      <c r="Z2707" s="19">
        <f>IF(U2707="","",SUMIFS(Unit_Value_Review_QC!$K$10:$K$53,Unit_Value_Review_QC!$I$10:$I$53,"PARTNER|"&amp;F2707&amp;"|"&amp;I2707))</f>
        <v>17.070169468034248</v>
      </c>
      <c r="AA2707" s="20">
        <f>IFERROR(U2707/Z2707,"")</f>
        <v>0.96979838669438911</v>
      </c>
      <c r="AB2707" s="4" t="str">
        <f>IF(OR(N2707&lt;&gt;"REPORTED",U2707=""),"NOT_APPLICABLE",IF(OR(AA2707&lt;Unit_Value_Review_QC!$I$6,AA2707&gt;Unit_Value_Review_QC!$I$5),"REVIEW","WITHIN_BAND"))</f>
        <v>WITHIN_BAND</v>
      </c>
    </row>
    <row r="2708" spans="1:28">
      <c r="A2708" s="1" t="s">
        <v>3094</v>
      </c>
      <c r="B2708" s="6">
        <v>45505</v>
      </c>
      <c r="C2708" s="1">
        <v>202408</v>
      </c>
      <c r="D2708" s="1">
        <v>2024</v>
      </c>
      <c r="E2708" s="1">
        <v>8</v>
      </c>
      <c r="F2708" s="4" t="s">
        <v>271</v>
      </c>
      <c r="G2708" s="4" t="s">
        <v>273</v>
      </c>
      <c r="H2708" s="1">
        <v>676</v>
      </c>
      <c r="I2708" s="4" t="s">
        <v>316</v>
      </c>
      <c r="J2708" s="1" t="s">
        <v>317</v>
      </c>
      <c r="K2708" s="1" t="s">
        <v>383</v>
      </c>
      <c r="L2708" s="1">
        <v>3</v>
      </c>
      <c r="M2708" s="1">
        <v>1</v>
      </c>
      <c r="N2708" s="1" t="s">
        <v>384</v>
      </c>
      <c r="O2708" s="1" t="s">
        <v>385</v>
      </c>
      <c r="P2708" s="1">
        <v>0</v>
      </c>
      <c r="Q2708" s="8">
        <v>470631</v>
      </c>
      <c r="R2708" s="8">
        <v>6788</v>
      </c>
      <c r="S2708" s="8">
        <v>3906</v>
      </c>
      <c r="T2708" s="8" t="s">
        <v>386</v>
      </c>
      <c r="U2708" s="9">
        <f>IF(R2708&gt;0,Q2708/R2708,"")</f>
        <v>69.332793164407775</v>
      </c>
      <c r="V2708" s="10">
        <f>SUMIFS(fct_world_monthly!$J$2:$J$361,fct_world_monthly!$C$2:$C$361,C2708,fct_world_monthly!$F$2:$F$361,F2708)</f>
        <v>27272203</v>
      </c>
      <c r="W2708" s="11">
        <f>IF(V2708&gt;0,Q2708/V2708,"")</f>
        <v>1.7256801733251986E-2</v>
      </c>
      <c r="X2708" s="1" t="s">
        <v>232</v>
      </c>
      <c r="Y2708" s="1" t="s">
        <v>166</v>
      </c>
      <c r="Z2708" s="19">
        <f>IF(U2708="","",SUMIFS(Unit_Value_Review_QC!$K$10:$K$53,Unit_Value_Review_QC!$I$10:$I$53,"PARTNER|"&amp;F2708&amp;"|"&amp;I2708))</f>
        <v>29.259592038236608</v>
      </c>
      <c r="AA2708" s="20">
        <f>IFERROR(U2708/Z2708,"")</f>
        <v>2.3695748414333075</v>
      </c>
      <c r="AB2708" s="4" t="str">
        <f>IF(OR(N2708&lt;&gt;"REPORTED",U2708=""),"NOT_APPLICABLE",IF(OR(AA2708&lt;Unit_Value_Review_QC!$I$6,AA2708&gt;Unit_Value_Review_QC!$I$5),"REVIEW","WITHIN_BAND"))</f>
        <v>WITHIN_BAND</v>
      </c>
    </row>
    <row r="2709" spans="1:28">
      <c r="A2709" s="1" t="s">
        <v>3095</v>
      </c>
      <c r="B2709" s="6">
        <v>45505</v>
      </c>
      <c r="C2709" s="1">
        <v>202408</v>
      </c>
      <c r="D2709" s="1">
        <v>2024</v>
      </c>
      <c r="E2709" s="1">
        <v>8</v>
      </c>
      <c r="F2709" s="4" t="s">
        <v>271</v>
      </c>
      <c r="G2709" s="4" t="s">
        <v>273</v>
      </c>
      <c r="H2709" s="1">
        <v>690</v>
      </c>
      <c r="I2709" s="4" t="s">
        <v>319</v>
      </c>
      <c r="J2709" s="1" t="s">
        <v>320</v>
      </c>
      <c r="K2709" s="1" t="s">
        <v>383</v>
      </c>
      <c r="L2709" s="1">
        <v>3</v>
      </c>
      <c r="M2709" s="1">
        <v>1</v>
      </c>
      <c r="N2709" s="1" t="s">
        <v>384</v>
      </c>
      <c r="O2709" s="1" t="s">
        <v>385</v>
      </c>
      <c r="P2709" s="1">
        <v>0</v>
      </c>
      <c r="Q2709" s="8">
        <v>310128</v>
      </c>
      <c r="R2709" s="8">
        <v>10300</v>
      </c>
      <c r="S2709" s="8">
        <v>27082</v>
      </c>
      <c r="T2709" s="8" t="s">
        <v>386</v>
      </c>
      <c r="U2709" s="9">
        <f>IF(R2709&gt;0,Q2709/R2709,"")</f>
        <v>30.109514563106796</v>
      </c>
      <c r="V2709" s="10">
        <f>SUMIFS(fct_world_monthly!$J$2:$J$361,fct_world_monthly!$C$2:$C$361,C2709,fct_world_monthly!$F$2:$F$361,F2709)</f>
        <v>27272203</v>
      </c>
      <c r="W2709" s="11">
        <f>IF(V2709&gt;0,Q2709/V2709,"")</f>
        <v>1.1371578599645948E-2</v>
      </c>
      <c r="X2709" s="1" t="s">
        <v>232</v>
      </c>
      <c r="Y2709" s="1" t="s">
        <v>166</v>
      </c>
      <c r="Z2709" s="19">
        <f>IF(U2709="","",SUMIFS(Unit_Value_Review_QC!$K$10:$K$53,Unit_Value_Review_QC!$I$10:$I$53,"PARTNER|"&amp;F2709&amp;"|"&amp;I2709))</f>
        <v>24.149636282520802</v>
      </c>
      <c r="AA2709" s="20">
        <f>IFERROR(U2709/Z2709,"")</f>
        <v>1.2467895669675024</v>
      </c>
      <c r="AB2709" s="4" t="str">
        <f>IF(OR(N2709&lt;&gt;"REPORTED",U2709=""),"NOT_APPLICABLE",IF(OR(AA2709&lt;Unit_Value_Review_QC!$I$6,AA2709&gt;Unit_Value_Review_QC!$I$5),"REVIEW","WITHIN_BAND"))</f>
        <v>WITHIN_BAND</v>
      </c>
    </row>
    <row r="2710" spans="1:28">
      <c r="A2710" s="1" t="s">
        <v>3096</v>
      </c>
      <c r="B2710" s="6">
        <v>45505</v>
      </c>
      <c r="C2710" s="1">
        <v>202408</v>
      </c>
      <c r="D2710" s="1">
        <v>2024</v>
      </c>
      <c r="E2710" s="1">
        <v>8</v>
      </c>
      <c r="F2710" s="4" t="s">
        <v>271</v>
      </c>
      <c r="G2710" s="4" t="s">
        <v>273</v>
      </c>
      <c r="H2710" s="1">
        <v>696</v>
      </c>
      <c r="I2710" s="4" t="s">
        <v>322</v>
      </c>
      <c r="J2710" s="1" t="s">
        <v>323</v>
      </c>
      <c r="K2710" s="1" t="s">
        <v>383</v>
      </c>
      <c r="L2710" s="1">
        <v>3</v>
      </c>
      <c r="M2710" s="1">
        <v>1</v>
      </c>
      <c r="N2710" s="1" t="s">
        <v>384</v>
      </c>
      <c r="O2710" s="1" t="s">
        <v>385</v>
      </c>
      <c r="P2710" s="1">
        <v>0</v>
      </c>
      <c r="Q2710" s="8">
        <v>65704</v>
      </c>
      <c r="R2710" s="8">
        <v>3554</v>
      </c>
      <c r="S2710" s="8">
        <v>7530</v>
      </c>
      <c r="T2710" s="8" t="s">
        <v>386</v>
      </c>
      <c r="U2710" s="9">
        <f>IF(R2710&gt;0,Q2710/R2710,"")</f>
        <v>18.48733821046708</v>
      </c>
      <c r="V2710" s="10">
        <f>SUMIFS(fct_world_monthly!$J$2:$J$361,fct_world_monthly!$C$2:$C$361,C2710,fct_world_monthly!$F$2:$F$361,F2710)</f>
        <v>27272203</v>
      </c>
      <c r="W2710" s="11">
        <f>IF(V2710&gt;0,Q2710/V2710,"")</f>
        <v>2.4091929793863738E-3</v>
      </c>
      <c r="X2710" s="1" t="s">
        <v>232</v>
      </c>
      <c r="Y2710" s="1" t="s">
        <v>166</v>
      </c>
      <c r="Z2710" s="19">
        <f>IF(U2710="","",SUMIFS(Unit_Value_Review_QC!$K$10:$K$53,Unit_Value_Review_QC!$I$10:$I$53,"PARTNER|"&amp;F2710&amp;"|"&amp;I2710))</f>
        <v>19.130986055641273</v>
      </c>
      <c r="AA2710" s="20">
        <f>IFERROR(U2710/Z2710,"")</f>
        <v>0.96635574124082346</v>
      </c>
      <c r="AB2710" s="4" t="str">
        <f>IF(OR(N2710&lt;&gt;"REPORTED",U2710=""),"NOT_APPLICABLE",IF(OR(AA2710&lt;Unit_Value_Review_QC!$I$6,AA2710&gt;Unit_Value_Review_QC!$I$5),"REVIEW","WITHIN_BAND"))</f>
        <v>WITHIN_BAND</v>
      </c>
    </row>
    <row r="2711" spans="1:28">
      <c r="A2711" s="1" t="s">
        <v>3097</v>
      </c>
      <c r="B2711" s="6">
        <v>45505</v>
      </c>
      <c r="C2711" s="1">
        <v>202408</v>
      </c>
      <c r="D2711" s="1">
        <v>2024</v>
      </c>
      <c r="E2711" s="1">
        <v>8</v>
      </c>
      <c r="F2711" s="4" t="s">
        <v>271</v>
      </c>
      <c r="G2711" s="4" t="s">
        <v>273</v>
      </c>
      <c r="H2711" s="1">
        <v>720</v>
      </c>
      <c r="I2711" s="4" t="s">
        <v>325</v>
      </c>
      <c r="J2711" s="1" t="s">
        <v>326</v>
      </c>
      <c r="K2711" s="1" t="s">
        <v>383</v>
      </c>
      <c r="L2711" s="1">
        <v>3</v>
      </c>
      <c r="M2711" s="1">
        <v>1</v>
      </c>
      <c r="N2711" s="1" t="s">
        <v>384</v>
      </c>
      <c r="O2711" s="1" t="s">
        <v>385</v>
      </c>
      <c r="P2711" s="1">
        <v>0</v>
      </c>
      <c r="Q2711" s="8">
        <v>8259667</v>
      </c>
      <c r="R2711" s="8">
        <v>267058</v>
      </c>
      <c r="S2711" s="8">
        <v>664856</v>
      </c>
      <c r="T2711" s="8" t="s">
        <v>386</v>
      </c>
      <c r="U2711" s="9">
        <f>IF(R2711&gt;0,Q2711/R2711,"")</f>
        <v>30.928363876011954</v>
      </c>
      <c r="V2711" s="10">
        <f>SUMIFS(fct_world_monthly!$J$2:$J$361,fct_world_monthly!$C$2:$C$361,C2711,fct_world_monthly!$F$2:$F$361,F2711)</f>
        <v>27272203</v>
      </c>
      <c r="W2711" s="11">
        <f>IF(V2711&gt;0,Q2711/V2711,"")</f>
        <v>0.3028602786507566</v>
      </c>
      <c r="X2711" s="1" t="s">
        <v>232</v>
      </c>
      <c r="Y2711" s="1" t="s">
        <v>166</v>
      </c>
      <c r="Z2711" s="19">
        <f>IF(U2711="","",SUMIFS(Unit_Value_Review_QC!$K$10:$K$53,Unit_Value_Review_QC!$I$10:$I$53,"PARTNER|"&amp;F2711&amp;"|"&amp;I2711))</f>
        <v>27.635683246354834</v>
      </c>
      <c r="AA2711" s="20">
        <f>IFERROR(U2711/Z2711,"")</f>
        <v>1.1191459823990937</v>
      </c>
      <c r="AB2711" s="4" t="str">
        <f>IF(OR(N2711&lt;&gt;"REPORTED",U2711=""),"NOT_APPLICABLE",IF(OR(AA2711&lt;Unit_Value_Review_QC!$I$6,AA2711&gt;Unit_Value_Review_QC!$I$5),"REVIEW","WITHIN_BAND"))</f>
        <v>WITHIN_BAND</v>
      </c>
    </row>
    <row r="2712" spans="1:28">
      <c r="A2712" s="1" t="s">
        <v>3098</v>
      </c>
      <c r="B2712" s="6">
        <v>45505</v>
      </c>
      <c r="C2712" s="1">
        <v>202408</v>
      </c>
      <c r="D2712" s="1">
        <v>2024</v>
      </c>
      <c r="E2712" s="1">
        <v>8</v>
      </c>
      <c r="F2712" s="4" t="s">
        <v>278</v>
      </c>
      <c r="G2712" s="4" t="s">
        <v>279</v>
      </c>
      <c r="H2712" s="1">
        <v>52</v>
      </c>
      <c r="I2712" s="4" t="s">
        <v>296</v>
      </c>
      <c r="J2712" s="1" t="s">
        <v>297</v>
      </c>
      <c r="K2712" s="1" t="s">
        <v>383</v>
      </c>
      <c r="L2712" s="1">
        <v>3</v>
      </c>
      <c r="M2712" s="1">
        <v>1</v>
      </c>
      <c r="N2712" s="1" t="s">
        <v>384</v>
      </c>
      <c r="O2712" s="1" t="s">
        <v>385</v>
      </c>
      <c r="P2712" s="1">
        <v>0</v>
      </c>
      <c r="Q2712" s="8">
        <v>1198800</v>
      </c>
      <c r="R2712" s="8">
        <v>32142</v>
      </c>
      <c r="S2712" s="8">
        <v>92032</v>
      </c>
      <c r="T2712" s="8" t="s">
        <v>386</v>
      </c>
      <c r="U2712" s="9">
        <f>IF(R2712&gt;0,Q2712/R2712,"")</f>
        <v>37.29699458652231</v>
      </c>
      <c r="V2712" s="10">
        <f>SUMIFS(fct_world_monthly!$J$2:$J$361,fct_world_monthly!$C$2:$C$361,C2712,fct_world_monthly!$F$2:$F$361,F2712)</f>
        <v>23233043</v>
      </c>
      <c r="W2712" s="11">
        <f>IF(V2712&gt;0,Q2712/V2712,"")</f>
        <v>5.1598923137188703E-2</v>
      </c>
      <c r="X2712" s="1" t="s">
        <v>232</v>
      </c>
      <c r="Y2712" s="1" t="s">
        <v>166</v>
      </c>
      <c r="Z2712" s="19">
        <f>IF(U2712="","",SUMIFS(Unit_Value_Review_QC!$K$10:$K$53,Unit_Value_Review_QC!$I$10:$I$53,"PARTNER|"&amp;F2712&amp;"|"&amp;I2712))</f>
        <v>35.036766549381447</v>
      </c>
      <c r="AA2712" s="20">
        <f>IFERROR(U2712/Z2712,"")</f>
        <v>1.0645101777287369</v>
      </c>
      <c r="AB2712" s="4" t="str">
        <f>IF(OR(N2712&lt;&gt;"REPORTED",U2712=""),"NOT_APPLICABLE",IF(OR(AA2712&lt;Unit_Value_Review_QC!$I$6,AA2712&gt;Unit_Value_Review_QC!$I$5),"REVIEW","WITHIN_BAND"))</f>
        <v>WITHIN_BAND</v>
      </c>
    </row>
    <row r="2713" spans="1:28">
      <c r="A2713" s="1" t="s">
        <v>3099</v>
      </c>
      <c r="B2713" s="6">
        <v>45505</v>
      </c>
      <c r="C2713" s="1">
        <v>202408</v>
      </c>
      <c r="D2713" s="1">
        <v>2024</v>
      </c>
      <c r="E2713" s="1">
        <v>8</v>
      </c>
      <c r="F2713" s="4" t="s">
        <v>278</v>
      </c>
      <c r="G2713" s="4" t="s">
        <v>279</v>
      </c>
      <c r="H2713" s="1">
        <v>204</v>
      </c>
      <c r="I2713" s="4" t="s">
        <v>301</v>
      </c>
      <c r="J2713" s="1" t="s">
        <v>302</v>
      </c>
      <c r="K2713" s="1" t="s">
        <v>383</v>
      </c>
      <c r="L2713" s="1">
        <v>3</v>
      </c>
      <c r="M2713" s="1">
        <v>1</v>
      </c>
      <c r="N2713" s="1" t="s">
        <v>384</v>
      </c>
      <c r="O2713" s="1" t="s">
        <v>385</v>
      </c>
      <c r="P2713" s="1">
        <v>0</v>
      </c>
      <c r="Q2713" s="8">
        <v>132107</v>
      </c>
      <c r="R2713" s="8">
        <v>3255</v>
      </c>
      <c r="S2713" s="8">
        <v>10517</v>
      </c>
      <c r="T2713" s="8" t="s">
        <v>386</v>
      </c>
      <c r="U2713" s="9">
        <f>IF(R2713&gt;0,Q2713/R2713,"")</f>
        <v>40.585867895545313</v>
      </c>
      <c r="V2713" s="10">
        <f>SUMIFS(fct_world_monthly!$J$2:$J$361,fct_world_monthly!$C$2:$C$361,C2713,fct_world_monthly!$F$2:$F$361,F2713)</f>
        <v>23233043</v>
      </c>
      <c r="W2713" s="11">
        <f>IF(V2713&gt;0,Q2713/V2713,"")</f>
        <v>5.6861686176881776E-3</v>
      </c>
      <c r="X2713" s="1" t="s">
        <v>232</v>
      </c>
      <c r="Y2713" s="1" t="s">
        <v>166</v>
      </c>
      <c r="Z2713" s="19">
        <f>IF(U2713="","",SUMIFS(Unit_Value_Review_QC!$K$10:$K$53,Unit_Value_Review_QC!$I$10:$I$53,"PARTNER|"&amp;F2713&amp;"|"&amp;I2713))</f>
        <v>33.195880622110131</v>
      </c>
      <c r="AA2713" s="20">
        <f>IFERROR(U2713/Z2713,"")</f>
        <v>1.2226175999835678</v>
      </c>
      <c r="AB2713" s="4" t="str">
        <f>IF(OR(N2713&lt;&gt;"REPORTED",U2713=""),"NOT_APPLICABLE",IF(OR(AA2713&lt;Unit_Value_Review_QC!$I$6,AA2713&gt;Unit_Value_Review_QC!$I$5),"REVIEW","WITHIN_BAND"))</f>
        <v>WITHIN_BAND</v>
      </c>
    </row>
    <row r="2714" spans="1:28">
      <c r="A2714" s="1" t="s">
        <v>3100</v>
      </c>
      <c r="B2714" s="6">
        <v>45505</v>
      </c>
      <c r="C2714" s="1">
        <v>202408</v>
      </c>
      <c r="D2714" s="1">
        <v>2024</v>
      </c>
      <c r="E2714" s="1">
        <v>8</v>
      </c>
      <c r="F2714" s="4" t="s">
        <v>278</v>
      </c>
      <c r="G2714" s="4" t="s">
        <v>279</v>
      </c>
      <c r="H2714" s="1">
        <v>662</v>
      </c>
      <c r="I2714" s="4" t="s">
        <v>304</v>
      </c>
      <c r="J2714" s="1" t="s">
        <v>305</v>
      </c>
      <c r="K2714" s="1" t="s">
        <v>383</v>
      </c>
      <c r="L2714" s="1">
        <v>3</v>
      </c>
      <c r="M2714" s="1">
        <v>1</v>
      </c>
      <c r="N2714" s="1" t="s">
        <v>384</v>
      </c>
      <c r="O2714" s="1" t="s">
        <v>385</v>
      </c>
      <c r="P2714" s="1">
        <v>0</v>
      </c>
      <c r="Q2714" s="8">
        <v>90071</v>
      </c>
      <c r="R2714" s="8">
        <v>7240</v>
      </c>
      <c r="S2714" s="8">
        <v>15051</v>
      </c>
      <c r="T2714" s="8" t="s">
        <v>386</v>
      </c>
      <c r="U2714" s="9">
        <f>IF(R2714&gt;0,Q2714/R2714,"")</f>
        <v>12.44074585635359</v>
      </c>
      <c r="V2714" s="10">
        <f>SUMIFS(fct_world_monthly!$J$2:$J$361,fct_world_monthly!$C$2:$C$361,C2714,fct_world_monthly!$F$2:$F$361,F2714)</f>
        <v>23233043</v>
      </c>
      <c r="W2714" s="11">
        <f>IF(V2714&gt;0,Q2714/V2714,"")</f>
        <v>3.8768490205953652E-3</v>
      </c>
      <c r="X2714" s="1" t="s">
        <v>232</v>
      </c>
      <c r="Y2714" s="1" t="s">
        <v>166</v>
      </c>
      <c r="Z2714" s="19">
        <f>IF(U2714="","",SUMIFS(Unit_Value_Review_QC!$K$10:$K$53,Unit_Value_Review_QC!$I$10:$I$53,"PARTNER|"&amp;F2714&amp;"|"&amp;I2714))</f>
        <v>11.552282298889692</v>
      </c>
      <c r="AA2714" s="20">
        <f>IFERROR(U2714/Z2714,"")</f>
        <v>1.0769080545711118</v>
      </c>
      <c r="AB2714" s="4" t="str">
        <f>IF(OR(N2714&lt;&gt;"REPORTED",U2714=""),"NOT_APPLICABLE",IF(OR(AA2714&lt;Unit_Value_Review_QC!$I$6,AA2714&gt;Unit_Value_Review_QC!$I$5),"REVIEW","WITHIN_BAND"))</f>
        <v>WITHIN_BAND</v>
      </c>
    </row>
    <row r="2715" spans="1:28">
      <c r="A2715" s="1" t="s">
        <v>3101</v>
      </c>
      <c r="B2715" s="6">
        <v>45505</v>
      </c>
      <c r="C2715" s="1">
        <v>202408</v>
      </c>
      <c r="D2715" s="1">
        <v>2024</v>
      </c>
      <c r="E2715" s="1">
        <v>8</v>
      </c>
      <c r="F2715" s="4" t="s">
        <v>278</v>
      </c>
      <c r="G2715" s="4" t="s">
        <v>279</v>
      </c>
      <c r="H2715" s="1">
        <v>664</v>
      </c>
      <c r="I2715" s="4" t="s">
        <v>307</v>
      </c>
      <c r="J2715" s="1" t="s">
        <v>308</v>
      </c>
      <c r="K2715" s="1" t="s">
        <v>383</v>
      </c>
      <c r="L2715" s="1">
        <v>3</v>
      </c>
      <c r="M2715" s="1">
        <v>1</v>
      </c>
      <c r="N2715" s="1" t="s">
        <v>384</v>
      </c>
      <c r="O2715" s="1" t="s">
        <v>385</v>
      </c>
      <c r="P2715" s="1">
        <v>0</v>
      </c>
      <c r="Q2715" s="8">
        <v>2375487</v>
      </c>
      <c r="R2715" s="8">
        <v>120669</v>
      </c>
      <c r="S2715" s="8">
        <v>374220</v>
      </c>
      <c r="T2715" s="8" t="s">
        <v>386</v>
      </c>
      <c r="U2715" s="9">
        <f>IF(R2715&gt;0,Q2715/R2715,"")</f>
        <v>19.685975685553043</v>
      </c>
      <c r="V2715" s="10">
        <f>SUMIFS(fct_world_monthly!$J$2:$J$361,fct_world_monthly!$C$2:$C$361,C2715,fct_world_monthly!$F$2:$F$361,F2715)</f>
        <v>23233043</v>
      </c>
      <c r="W2715" s="11">
        <f>IF(V2715&gt;0,Q2715/V2715,"")</f>
        <v>0.1022460553273198</v>
      </c>
      <c r="X2715" s="1" t="s">
        <v>232</v>
      </c>
      <c r="Y2715" s="1" t="s">
        <v>166</v>
      </c>
      <c r="Z2715" s="19">
        <f>IF(U2715="","",SUMIFS(Unit_Value_Review_QC!$K$10:$K$53,Unit_Value_Review_QC!$I$10:$I$53,"PARTNER|"&amp;F2715&amp;"|"&amp;I2715))</f>
        <v>20.753901094655859</v>
      </c>
      <c r="AA2715" s="20">
        <f>IFERROR(U2715/Z2715,"")</f>
        <v>0.94854338930150306</v>
      </c>
      <c r="AB2715" s="4" t="str">
        <f>IF(OR(N2715&lt;&gt;"REPORTED",U2715=""),"NOT_APPLICABLE",IF(OR(AA2715&lt;Unit_Value_Review_QC!$I$6,AA2715&gt;Unit_Value_Review_QC!$I$5),"REVIEW","WITHIN_BAND"))</f>
        <v>WITHIN_BAND</v>
      </c>
    </row>
    <row r="2716" spans="1:28">
      <c r="A2716" s="1" t="s">
        <v>3102</v>
      </c>
      <c r="B2716" s="6">
        <v>45505</v>
      </c>
      <c r="C2716" s="1">
        <v>202408</v>
      </c>
      <c r="D2716" s="1">
        <v>2024</v>
      </c>
      <c r="E2716" s="1">
        <v>8</v>
      </c>
      <c r="F2716" s="4" t="s">
        <v>278</v>
      </c>
      <c r="G2716" s="4" t="s">
        <v>279</v>
      </c>
      <c r="H2716" s="1">
        <v>666</v>
      </c>
      <c r="I2716" s="4" t="s">
        <v>310</v>
      </c>
      <c r="J2716" s="1" t="s">
        <v>311</v>
      </c>
      <c r="K2716" s="1" t="s">
        <v>383</v>
      </c>
      <c r="L2716" s="1">
        <v>3</v>
      </c>
      <c r="M2716" s="1">
        <v>1</v>
      </c>
      <c r="N2716" s="1" t="s">
        <v>384</v>
      </c>
      <c r="O2716" s="1" t="s">
        <v>385</v>
      </c>
      <c r="P2716" s="1">
        <v>0</v>
      </c>
      <c r="Q2716" s="8">
        <v>6965945</v>
      </c>
      <c r="R2716" s="8">
        <v>427886</v>
      </c>
      <c r="S2716" s="8">
        <v>1241773</v>
      </c>
      <c r="T2716" s="8" t="s">
        <v>386</v>
      </c>
      <c r="U2716" s="9">
        <f>IF(R2716&gt;0,Q2716/R2716,"")</f>
        <v>16.279908667261839</v>
      </c>
      <c r="V2716" s="10">
        <f>SUMIFS(fct_world_monthly!$J$2:$J$361,fct_world_monthly!$C$2:$C$361,C2716,fct_world_monthly!$F$2:$F$361,F2716)</f>
        <v>23233043</v>
      </c>
      <c r="W2716" s="11">
        <f>IF(V2716&gt;0,Q2716/V2716,"")</f>
        <v>0.29982921307381044</v>
      </c>
      <c r="X2716" s="1" t="s">
        <v>232</v>
      </c>
      <c r="Y2716" s="1" t="s">
        <v>166</v>
      </c>
      <c r="Z2716" s="19">
        <f>IF(U2716="","",SUMIFS(Unit_Value_Review_QC!$K$10:$K$53,Unit_Value_Review_QC!$I$10:$I$53,"PARTNER|"&amp;F2716&amp;"|"&amp;I2716))</f>
        <v>16.653214733323903</v>
      </c>
      <c r="AA2716" s="20">
        <f>IFERROR(U2716/Z2716,"")</f>
        <v>0.9775835433554424</v>
      </c>
      <c r="AB2716" s="4" t="str">
        <f>IF(OR(N2716&lt;&gt;"REPORTED",U2716=""),"NOT_APPLICABLE",IF(OR(AA2716&lt;Unit_Value_Review_QC!$I$6,AA2716&gt;Unit_Value_Review_QC!$I$5),"REVIEW","WITHIN_BAND"))</f>
        <v>WITHIN_BAND</v>
      </c>
    </row>
    <row r="2717" spans="1:28">
      <c r="A2717" s="1" t="s">
        <v>3103</v>
      </c>
      <c r="B2717" s="6">
        <v>45505</v>
      </c>
      <c r="C2717" s="1">
        <v>202408</v>
      </c>
      <c r="D2717" s="1">
        <v>2024</v>
      </c>
      <c r="E2717" s="1">
        <v>8</v>
      </c>
      <c r="F2717" s="4" t="s">
        <v>278</v>
      </c>
      <c r="G2717" s="4" t="s">
        <v>279</v>
      </c>
      <c r="H2717" s="1">
        <v>669</v>
      </c>
      <c r="I2717" s="4" t="s">
        <v>313</v>
      </c>
      <c r="J2717" s="1" t="s">
        <v>314</v>
      </c>
      <c r="K2717" s="1" t="s">
        <v>383</v>
      </c>
      <c r="L2717" s="1">
        <v>3</v>
      </c>
      <c r="M2717" s="1">
        <v>1</v>
      </c>
      <c r="N2717" s="1" t="s">
        <v>384</v>
      </c>
      <c r="O2717" s="1" t="s">
        <v>385</v>
      </c>
      <c r="P2717" s="1">
        <v>0</v>
      </c>
      <c r="Q2717" s="8">
        <v>158954</v>
      </c>
      <c r="R2717" s="8">
        <v>9719</v>
      </c>
      <c r="S2717" s="8">
        <v>25823</v>
      </c>
      <c r="T2717" s="8" t="s">
        <v>386</v>
      </c>
      <c r="U2717" s="9">
        <f>IF(R2717&gt;0,Q2717/R2717,"")</f>
        <v>16.35497479164523</v>
      </c>
      <c r="V2717" s="10">
        <f>SUMIFS(fct_world_monthly!$J$2:$J$361,fct_world_monthly!$C$2:$C$361,C2717,fct_world_monthly!$F$2:$F$361,F2717)</f>
        <v>23233043</v>
      </c>
      <c r="W2717" s="11">
        <f>IF(V2717&gt;0,Q2717/V2717,"")</f>
        <v>6.841721078035279E-3</v>
      </c>
      <c r="X2717" s="1" t="s">
        <v>232</v>
      </c>
      <c r="Y2717" s="1" t="s">
        <v>166</v>
      </c>
      <c r="Z2717" s="19">
        <f>IF(U2717="","",SUMIFS(Unit_Value_Review_QC!$K$10:$K$53,Unit_Value_Review_QC!$I$10:$I$53,"PARTNER|"&amp;F2717&amp;"|"&amp;I2717))</f>
        <v>20.668787815742178</v>
      </c>
      <c r="AA2717" s="20">
        <f>IFERROR(U2717/Z2717,"")</f>
        <v>0.79128853309861857</v>
      </c>
      <c r="AB2717" s="4" t="str">
        <f>IF(OR(N2717&lt;&gt;"REPORTED",U2717=""),"NOT_APPLICABLE",IF(OR(AA2717&lt;Unit_Value_Review_QC!$I$6,AA2717&gt;Unit_Value_Review_QC!$I$5),"REVIEW","WITHIN_BAND"))</f>
        <v>WITHIN_BAND</v>
      </c>
    </row>
    <row r="2718" spans="1:28">
      <c r="A2718" s="1" t="s">
        <v>3104</v>
      </c>
      <c r="B2718" s="6">
        <v>45505</v>
      </c>
      <c r="C2718" s="1">
        <v>202408</v>
      </c>
      <c r="D2718" s="1">
        <v>2024</v>
      </c>
      <c r="E2718" s="1">
        <v>8</v>
      </c>
      <c r="F2718" s="4" t="s">
        <v>278</v>
      </c>
      <c r="G2718" s="4" t="s">
        <v>279</v>
      </c>
      <c r="H2718" s="1">
        <v>676</v>
      </c>
      <c r="I2718" s="4" t="s">
        <v>316</v>
      </c>
      <c r="J2718" s="1" t="s">
        <v>317</v>
      </c>
      <c r="K2718" s="1" t="s">
        <v>383</v>
      </c>
      <c r="L2718" s="1">
        <v>3</v>
      </c>
      <c r="M2718" s="1">
        <v>1</v>
      </c>
      <c r="N2718" s="1" t="s">
        <v>384</v>
      </c>
      <c r="O2718" s="1" t="s">
        <v>385</v>
      </c>
      <c r="P2718" s="1">
        <v>0</v>
      </c>
      <c r="Q2718" s="8">
        <v>30381</v>
      </c>
      <c r="R2718" s="8">
        <v>2222</v>
      </c>
      <c r="S2718" s="8">
        <v>8717</v>
      </c>
      <c r="T2718" s="8" t="s">
        <v>386</v>
      </c>
      <c r="U2718" s="9">
        <f>IF(R2718&gt;0,Q2718/R2718,"")</f>
        <v>13.672817281728173</v>
      </c>
      <c r="V2718" s="10">
        <f>SUMIFS(fct_world_monthly!$J$2:$J$361,fct_world_monthly!$C$2:$C$361,C2718,fct_world_monthly!$F$2:$F$361,F2718)</f>
        <v>23233043</v>
      </c>
      <c r="W2718" s="11">
        <f>IF(V2718&gt;0,Q2718/V2718,"")</f>
        <v>1.3076633999257006E-3</v>
      </c>
      <c r="X2718" s="1" t="s">
        <v>232</v>
      </c>
      <c r="Y2718" s="1" t="s">
        <v>166</v>
      </c>
      <c r="Z2718" s="19">
        <f>IF(U2718="","",SUMIFS(Unit_Value_Review_QC!$K$10:$K$53,Unit_Value_Review_QC!$I$10:$I$53,"PARTNER|"&amp;F2718&amp;"|"&amp;I2718))</f>
        <v>22.71683967704729</v>
      </c>
      <c r="AA2718" s="20">
        <f>IFERROR(U2718/Z2718,"")</f>
        <v>0.6018802560614519</v>
      </c>
      <c r="AB2718" s="4" t="str">
        <f>IF(OR(N2718&lt;&gt;"REPORTED",U2718=""),"NOT_APPLICABLE",IF(OR(AA2718&lt;Unit_Value_Review_QC!$I$6,AA2718&gt;Unit_Value_Review_QC!$I$5),"REVIEW","WITHIN_BAND"))</f>
        <v>WITHIN_BAND</v>
      </c>
    </row>
    <row r="2719" spans="1:28">
      <c r="A2719" s="1" t="s">
        <v>3105</v>
      </c>
      <c r="B2719" s="6">
        <v>45505</v>
      </c>
      <c r="C2719" s="1">
        <v>202408</v>
      </c>
      <c r="D2719" s="1">
        <v>2024</v>
      </c>
      <c r="E2719" s="1">
        <v>8</v>
      </c>
      <c r="F2719" s="4" t="s">
        <v>278</v>
      </c>
      <c r="G2719" s="4" t="s">
        <v>279</v>
      </c>
      <c r="H2719" s="1">
        <v>690</v>
      </c>
      <c r="I2719" s="4" t="s">
        <v>319</v>
      </c>
      <c r="J2719" s="1" t="s">
        <v>320</v>
      </c>
      <c r="K2719" s="1" t="s">
        <v>383</v>
      </c>
      <c r="L2719" s="1">
        <v>3</v>
      </c>
      <c r="M2719" s="1">
        <v>1</v>
      </c>
      <c r="N2719" s="1" t="s">
        <v>384</v>
      </c>
      <c r="O2719" s="1" t="s">
        <v>385</v>
      </c>
      <c r="P2719" s="1">
        <v>0</v>
      </c>
      <c r="Q2719" s="8">
        <v>1135750</v>
      </c>
      <c r="R2719" s="8">
        <v>39652</v>
      </c>
      <c r="S2719" s="8">
        <v>111882</v>
      </c>
      <c r="T2719" s="8" t="s">
        <v>386</v>
      </c>
      <c r="U2719" s="9">
        <f>IF(R2719&gt;0,Q2719/R2719,"")</f>
        <v>28.642943609401797</v>
      </c>
      <c r="V2719" s="10">
        <f>SUMIFS(fct_world_monthly!$J$2:$J$361,fct_world_monthly!$C$2:$C$361,C2719,fct_world_monthly!$F$2:$F$361,F2719)</f>
        <v>23233043</v>
      </c>
      <c r="W2719" s="11">
        <f>IF(V2719&gt;0,Q2719/V2719,"")</f>
        <v>4.8885115910128521E-2</v>
      </c>
      <c r="X2719" s="1" t="s">
        <v>232</v>
      </c>
      <c r="Y2719" s="1" t="s">
        <v>166</v>
      </c>
      <c r="Z2719" s="19">
        <f>IF(U2719="","",SUMIFS(Unit_Value_Review_QC!$K$10:$K$53,Unit_Value_Review_QC!$I$10:$I$53,"PARTNER|"&amp;F2719&amp;"|"&amp;I2719))</f>
        <v>28.158453665195097</v>
      </c>
      <c r="AA2719" s="20">
        <f>IFERROR(U2719/Z2719,"")</f>
        <v>1.0172058434020312</v>
      </c>
      <c r="AB2719" s="4" t="str">
        <f>IF(OR(N2719&lt;&gt;"REPORTED",U2719=""),"NOT_APPLICABLE",IF(OR(AA2719&lt;Unit_Value_Review_QC!$I$6,AA2719&gt;Unit_Value_Review_QC!$I$5),"REVIEW","WITHIN_BAND"))</f>
        <v>WITHIN_BAND</v>
      </c>
    </row>
    <row r="2720" spans="1:28">
      <c r="A2720" s="1" t="s">
        <v>3106</v>
      </c>
      <c r="B2720" s="6">
        <v>45505</v>
      </c>
      <c r="C2720" s="1">
        <v>202408</v>
      </c>
      <c r="D2720" s="1">
        <v>2024</v>
      </c>
      <c r="E2720" s="1">
        <v>8</v>
      </c>
      <c r="F2720" s="4" t="s">
        <v>278</v>
      </c>
      <c r="G2720" s="4" t="s">
        <v>279</v>
      </c>
      <c r="H2720" s="1">
        <v>696</v>
      </c>
      <c r="I2720" s="4" t="s">
        <v>322</v>
      </c>
      <c r="J2720" s="1" t="s">
        <v>323</v>
      </c>
      <c r="K2720" s="1" t="s">
        <v>383</v>
      </c>
      <c r="L2720" s="1">
        <v>3</v>
      </c>
      <c r="M2720" s="1">
        <v>1</v>
      </c>
      <c r="N2720" s="1" t="s">
        <v>384</v>
      </c>
      <c r="O2720" s="1" t="s">
        <v>385</v>
      </c>
      <c r="P2720" s="1">
        <v>0</v>
      </c>
      <c r="Q2720" s="8">
        <v>980998</v>
      </c>
      <c r="R2720" s="8">
        <v>47433</v>
      </c>
      <c r="S2720" s="8">
        <v>107428</v>
      </c>
      <c r="T2720" s="8" t="s">
        <v>386</v>
      </c>
      <c r="U2720" s="9">
        <f>IF(R2720&gt;0,Q2720/R2720,"")</f>
        <v>20.681761642738177</v>
      </c>
      <c r="V2720" s="10">
        <f>SUMIFS(fct_world_monthly!$J$2:$J$361,fct_world_monthly!$C$2:$C$361,C2720,fct_world_monthly!$F$2:$F$361,F2720)</f>
        <v>23233043</v>
      </c>
      <c r="W2720" s="11">
        <f>IF(V2720&gt;0,Q2720/V2720,"")</f>
        <v>4.2224257924370907E-2</v>
      </c>
      <c r="X2720" s="1" t="s">
        <v>232</v>
      </c>
      <c r="Y2720" s="1" t="s">
        <v>166</v>
      </c>
      <c r="Z2720" s="19">
        <f>IF(U2720="","",SUMIFS(Unit_Value_Review_QC!$K$10:$K$53,Unit_Value_Review_QC!$I$10:$I$53,"PARTNER|"&amp;F2720&amp;"|"&amp;I2720))</f>
        <v>25.266638688646662</v>
      </c>
      <c r="AA2720" s="20">
        <f>IFERROR(U2720/Z2720,"")</f>
        <v>0.81854028537762491</v>
      </c>
      <c r="AB2720" s="4" t="str">
        <f>IF(OR(N2720&lt;&gt;"REPORTED",U2720=""),"NOT_APPLICABLE",IF(OR(AA2720&lt;Unit_Value_Review_QC!$I$6,AA2720&gt;Unit_Value_Review_QC!$I$5),"REVIEW","WITHIN_BAND"))</f>
        <v>WITHIN_BAND</v>
      </c>
    </row>
    <row r="2721" spans="1:28">
      <c r="A2721" s="1" t="s">
        <v>3107</v>
      </c>
      <c r="B2721" s="6">
        <v>45505</v>
      </c>
      <c r="C2721" s="1">
        <v>202408</v>
      </c>
      <c r="D2721" s="1">
        <v>2024</v>
      </c>
      <c r="E2721" s="1">
        <v>8</v>
      </c>
      <c r="F2721" s="4" t="s">
        <v>278</v>
      </c>
      <c r="G2721" s="4" t="s">
        <v>279</v>
      </c>
      <c r="H2721" s="1">
        <v>720</v>
      </c>
      <c r="I2721" s="4" t="s">
        <v>325</v>
      </c>
      <c r="J2721" s="1" t="s">
        <v>326</v>
      </c>
      <c r="K2721" s="1" t="s">
        <v>383</v>
      </c>
      <c r="L2721" s="1">
        <v>3</v>
      </c>
      <c r="M2721" s="1">
        <v>1</v>
      </c>
      <c r="N2721" s="1" t="s">
        <v>384</v>
      </c>
      <c r="O2721" s="1" t="s">
        <v>385</v>
      </c>
      <c r="P2721" s="1">
        <v>0</v>
      </c>
      <c r="Q2721" s="8">
        <v>1159976</v>
      </c>
      <c r="R2721" s="8">
        <v>52404</v>
      </c>
      <c r="S2721" s="8">
        <v>122106</v>
      </c>
      <c r="T2721" s="8" t="s">
        <v>386</v>
      </c>
      <c r="U2721" s="9">
        <f>IF(R2721&gt;0,Q2721/R2721,"")</f>
        <v>22.135256850622088</v>
      </c>
      <c r="V2721" s="10">
        <f>SUMIFS(fct_world_monthly!$J$2:$J$361,fct_world_monthly!$C$2:$C$361,C2721,fct_world_monthly!$F$2:$F$361,F2721)</f>
        <v>23233043</v>
      </c>
      <c r="W2721" s="11">
        <f>IF(V2721&gt;0,Q2721/V2721,"")</f>
        <v>4.9927854909062062E-2</v>
      </c>
      <c r="X2721" s="1" t="s">
        <v>232</v>
      </c>
      <c r="Y2721" s="1" t="s">
        <v>166</v>
      </c>
      <c r="Z2721" s="19">
        <f>IF(U2721="","",SUMIFS(Unit_Value_Review_QC!$K$10:$K$53,Unit_Value_Review_QC!$I$10:$I$53,"PARTNER|"&amp;F2721&amp;"|"&amp;I2721))</f>
        <v>23.211497613909994</v>
      </c>
      <c r="AA2721" s="20">
        <f>IFERROR(U2721/Z2721,"")</f>
        <v>0.95363329065665525</v>
      </c>
      <c r="AB2721" s="4" t="str">
        <f>IF(OR(N2721&lt;&gt;"REPORTED",U2721=""),"NOT_APPLICABLE",IF(OR(AA2721&lt;Unit_Value_Review_QC!$I$6,AA2721&gt;Unit_Value_Review_QC!$I$5),"REVIEW","WITHIN_BAND"))</f>
        <v>WITHIN_BAND</v>
      </c>
    </row>
    <row r="2722" spans="1:28">
      <c r="A2722" s="1" t="s">
        <v>3108</v>
      </c>
      <c r="B2722" s="6">
        <v>45536</v>
      </c>
      <c r="C2722" s="1">
        <v>202409</v>
      </c>
      <c r="D2722" s="1">
        <v>2024</v>
      </c>
      <c r="E2722" s="1">
        <v>9</v>
      </c>
      <c r="F2722" s="4" t="s">
        <v>256</v>
      </c>
      <c r="G2722" s="4" t="s">
        <v>258</v>
      </c>
      <c r="H2722" s="1">
        <v>52</v>
      </c>
      <c r="I2722" s="4" t="s">
        <v>296</v>
      </c>
      <c r="J2722" s="1" t="s">
        <v>297</v>
      </c>
      <c r="K2722" s="1" t="s">
        <v>383</v>
      </c>
      <c r="L2722" s="1">
        <v>3</v>
      </c>
      <c r="M2722" s="1">
        <v>1</v>
      </c>
      <c r="N2722" s="1" t="s">
        <v>384</v>
      </c>
      <c r="O2722" s="1" t="s">
        <v>385</v>
      </c>
      <c r="P2722" s="1">
        <v>0</v>
      </c>
      <c r="Q2722" s="8">
        <v>8878067</v>
      </c>
      <c r="R2722" s="8">
        <v>557450</v>
      </c>
      <c r="S2722" s="8">
        <v>1776742</v>
      </c>
      <c r="T2722" s="8" t="s">
        <v>386</v>
      </c>
      <c r="U2722" s="9">
        <f>IF(R2722&gt;0,Q2722/R2722,"")</f>
        <v>15.926212216342273</v>
      </c>
      <c r="V2722" s="10">
        <f>SUMIFS(fct_world_monthly!$J$2:$J$361,fct_world_monthly!$C$2:$C$361,C2722,fct_world_monthly!$F$2:$F$361,F2722)</f>
        <v>72903094</v>
      </c>
      <c r="W2722" s="11">
        <f>IF(V2722&gt;0,Q2722/V2722,"")</f>
        <v>0.12177901530489227</v>
      </c>
      <c r="X2722" s="1" t="s">
        <v>232</v>
      </c>
      <c r="Y2722" s="1" t="s">
        <v>166</v>
      </c>
      <c r="Z2722" s="19">
        <f>IF(U2722="","",SUMIFS(Unit_Value_Review_QC!$K$10:$K$53,Unit_Value_Review_QC!$I$10:$I$53,"PARTNER|"&amp;F2722&amp;"|"&amp;I2722))</f>
        <v>20.461444760337919</v>
      </c>
      <c r="AA2722" s="20">
        <f>IFERROR(U2722/Z2722,"")</f>
        <v>0.77835228171244997</v>
      </c>
      <c r="AB2722" s="4" t="str">
        <f>IF(OR(N2722&lt;&gt;"REPORTED",U2722=""),"NOT_APPLICABLE",IF(OR(AA2722&lt;Unit_Value_Review_QC!$I$6,AA2722&gt;Unit_Value_Review_QC!$I$5),"REVIEW","WITHIN_BAND"))</f>
        <v>WITHIN_BAND</v>
      </c>
    </row>
    <row r="2723" spans="1:28">
      <c r="A2723" s="1" t="s">
        <v>3109</v>
      </c>
      <c r="B2723" s="6">
        <v>45536</v>
      </c>
      <c r="C2723" s="1">
        <v>202409</v>
      </c>
      <c r="D2723" s="1">
        <v>2024</v>
      </c>
      <c r="E2723" s="1">
        <v>9</v>
      </c>
      <c r="F2723" s="4" t="s">
        <v>256</v>
      </c>
      <c r="G2723" s="4" t="s">
        <v>258</v>
      </c>
      <c r="H2723" s="1">
        <v>204</v>
      </c>
      <c r="I2723" s="4" t="s">
        <v>301</v>
      </c>
      <c r="J2723" s="1" t="s">
        <v>302</v>
      </c>
      <c r="K2723" s="1" t="s">
        <v>383</v>
      </c>
      <c r="L2723" s="1">
        <v>3</v>
      </c>
      <c r="M2723" s="1">
        <v>1</v>
      </c>
      <c r="N2723" s="1" t="s">
        <v>384</v>
      </c>
      <c r="O2723" s="1" t="s">
        <v>385</v>
      </c>
      <c r="P2723" s="1">
        <v>0</v>
      </c>
      <c r="Q2723" s="8">
        <v>699292</v>
      </c>
      <c r="R2723" s="8">
        <v>70469</v>
      </c>
      <c r="S2723" s="8">
        <v>495065</v>
      </c>
      <c r="T2723" s="8" t="s">
        <v>386</v>
      </c>
      <c r="U2723" s="9">
        <f>IF(R2723&gt;0,Q2723/R2723,"")</f>
        <v>9.923398941378478</v>
      </c>
      <c r="V2723" s="10">
        <f>SUMIFS(fct_world_monthly!$J$2:$J$361,fct_world_monthly!$C$2:$C$361,C2723,fct_world_monthly!$F$2:$F$361,F2723)</f>
        <v>72903094</v>
      </c>
      <c r="W2723" s="11">
        <f>IF(V2723&gt;0,Q2723/V2723,"")</f>
        <v>9.5920757492130582E-3</v>
      </c>
      <c r="X2723" s="1" t="s">
        <v>232</v>
      </c>
      <c r="Y2723" s="1" t="s">
        <v>166</v>
      </c>
      <c r="Z2723" s="19">
        <f>IF(U2723="","",SUMIFS(Unit_Value_Review_QC!$K$10:$K$53,Unit_Value_Review_QC!$I$10:$I$53,"PARTNER|"&amp;F2723&amp;"|"&amp;I2723))</f>
        <v>7.8392981154747989</v>
      </c>
      <c r="AA2723" s="20">
        <f>IFERROR(U2723/Z2723,"")</f>
        <v>1.2658529877553268</v>
      </c>
      <c r="AB2723" s="4" t="str">
        <f>IF(OR(N2723&lt;&gt;"REPORTED",U2723=""),"NOT_APPLICABLE",IF(OR(AA2723&lt;Unit_Value_Review_QC!$I$6,AA2723&gt;Unit_Value_Review_QC!$I$5),"REVIEW","WITHIN_BAND"))</f>
        <v>WITHIN_BAND</v>
      </c>
    </row>
    <row r="2724" spans="1:28">
      <c r="A2724" s="1" t="s">
        <v>3110</v>
      </c>
      <c r="B2724" s="6">
        <v>45536</v>
      </c>
      <c r="C2724" s="1">
        <v>202409</v>
      </c>
      <c r="D2724" s="1">
        <v>2024</v>
      </c>
      <c r="E2724" s="1">
        <v>9</v>
      </c>
      <c r="F2724" s="4" t="s">
        <v>256</v>
      </c>
      <c r="G2724" s="4" t="s">
        <v>258</v>
      </c>
      <c r="H2724" s="1">
        <v>662</v>
      </c>
      <c r="I2724" s="4" t="s">
        <v>304</v>
      </c>
      <c r="J2724" s="1" t="s">
        <v>305</v>
      </c>
      <c r="K2724" s="1" t="s">
        <v>383</v>
      </c>
      <c r="L2724" s="1">
        <v>3</v>
      </c>
      <c r="M2724" s="1">
        <v>1</v>
      </c>
      <c r="N2724" s="1" t="s">
        <v>384</v>
      </c>
      <c r="O2724" s="1" t="s">
        <v>385</v>
      </c>
      <c r="P2724" s="1">
        <v>0</v>
      </c>
      <c r="Q2724" s="8">
        <v>3375512</v>
      </c>
      <c r="R2724" s="8">
        <v>351410</v>
      </c>
      <c r="S2724" s="8">
        <v>1346641</v>
      </c>
      <c r="T2724" s="8" t="s">
        <v>386</v>
      </c>
      <c r="U2724" s="9">
        <f>IF(R2724&gt;0,Q2724/R2724,"")</f>
        <v>9.6056230613812925</v>
      </c>
      <c r="V2724" s="10">
        <f>SUMIFS(fct_world_monthly!$J$2:$J$361,fct_world_monthly!$C$2:$C$361,C2724,fct_world_monthly!$F$2:$F$361,F2724)</f>
        <v>72903094</v>
      </c>
      <c r="W2724" s="11">
        <f>IF(V2724&gt;0,Q2724/V2724,"")</f>
        <v>4.6301354507670138E-2</v>
      </c>
      <c r="X2724" s="1" t="s">
        <v>232</v>
      </c>
      <c r="Y2724" s="1" t="s">
        <v>166</v>
      </c>
      <c r="Z2724" s="19">
        <f>IF(U2724="","",SUMIFS(Unit_Value_Review_QC!$K$10:$K$53,Unit_Value_Review_QC!$I$10:$I$53,"PARTNER|"&amp;F2724&amp;"|"&amp;I2724))</f>
        <v>10.235891461787936</v>
      </c>
      <c r="AA2724" s="20">
        <f>IFERROR(U2724/Z2724,"")</f>
        <v>0.93842564638756409</v>
      </c>
      <c r="AB2724" s="4" t="str">
        <f>IF(OR(N2724&lt;&gt;"REPORTED",U2724=""),"NOT_APPLICABLE",IF(OR(AA2724&lt;Unit_Value_Review_QC!$I$6,AA2724&gt;Unit_Value_Review_QC!$I$5),"REVIEW","WITHIN_BAND"))</f>
        <v>WITHIN_BAND</v>
      </c>
    </row>
    <row r="2725" spans="1:28">
      <c r="A2725" s="1" t="s">
        <v>3111</v>
      </c>
      <c r="B2725" s="6">
        <v>45536</v>
      </c>
      <c r="C2725" s="1">
        <v>202409</v>
      </c>
      <c r="D2725" s="1">
        <v>2024</v>
      </c>
      <c r="E2725" s="1">
        <v>9</v>
      </c>
      <c r="F2725" s="4" t="s">
        <v>256</v>
      </c>
      <c r="G2725" s="4" t="s">
        <v>258</v>
      </c>
      <c r="H2725" s="1">
        <v>664</v>
      </c>
      <c r="I2725" s="4" t="s">
        <v>307</v>
      </c>
      <c r="J2725" s="1" t="s">
        <v>308</v>
      </c>
      <c r="K2725" s="1" t="s">
        <v>383</v>
      </c>
      <c r="L2725" s="1">
        <v>3</v>
      </c>
      <c r="M2725" s="1">
        <v>1</v>
      </c>
      <c r="N2725" s="1" t="s">
        <v>384</v>
      </c>
      <c r="O2725" s="1" t="s">
        <v>385</v>
      </c>
      <c r="P2725" s="1">
        <v>0</v>
      </c>
      <c r="Q2725" s="8">
        <v>6033967</v>
      </c>
      <c r="R2725" s="8">
        <v>440742</v>
      </c>
      <c r="S2725" s="8">
        <v>2409506</v>
      </c>
      <c r="T2725" s="8" t="s">
        <v>386</v>
      </c>
      <c r="U2725" s="9">
        <f>IF(R2725&gt;0,Q2725/R2725,"")</f>
        <v>13.690474245703836</v>
      </c>
      <c r="V2725" s="10">
        <f>SUMIFS(fct_world_monthly!$J$2:$J$361,fct_world_monthly!$C$2:$C$361,C2725,fct_world_monthly!$F$2:$F$361,F2725)</f>
        <v>72903094</v>
      </c>
      <c r="W2725" s="11">
        <f>IF(V2725&gt;0,Q2725/V2725,"")</f>
        <v>8.2766953622023229E-2</v>
      </c>
      <c r="X2725" s="1" t="s">
        <v>232</v>
      </c>
      <c r="Y2725" s="1" t="s">
        <v>166</v>
      </c>
      <c r="Z2725" s="19">
        <f>IF(U2725="","",SUMIFS(Unit_Value_Review_QC!$K$10:$K$53,Unit_Value_Review_QC!$I$10:$I$53,"PARTNER|"&amp;F2725&amp;"|"&amp;I2725))</f>
        <v>13.594059812928137</v>
      </c>
      <c r="AA2725" s="20">
        <f>IFERROR(U2725/Z2725,"")</f>
        <v>1.0070923943327075</v>
      </c>
      <c r="AB2725" s="4" t="str">
        <f>IF(OR(N2725&lt;&gt;"REPORTED",U2725=""),"NOT_APPLICABLE",IF(OR(AA2725&lt;Unit_Value_Review_QC!$I$6,AA2725&gt;Unit_Value_Review_QC!$I$5),"REVIEW","WITHIN_BAND"))</f>
        <v>WITHIN_BAND</v>
      </c>
    </row>
    <row r="2726" spans="1:28">
      <c r="A2726" s="1" t="s">
        <v>3112</v>
      </c>
      <c r="B2726" s="6">
        <v>45536</v>
      </c>
      <c r="C2726" s="1">
        <v>202409</v>
      </c>
      <c r="D2726" s="1">
        <v>2024</v>
      </c>
      <c r="E2726" s="1">
        <v>9</v>
      </c>
      <c r="F2726" s="4" t="s">
        <v>256</v>
      </c>
      <c r="G2726" s="4" t="s">
        <v>258</v>
      </c>
      <c r="H2726" s="1">
        <v>666</v>
      </c>
      <c r="I2726" s="4" t="s">
        <v>310</v>
      </c>
      <c r="J2726" s="1" t="s">
        <v>311</v>
      </c>
      <c r="K2726" s="1" t="s">
        <v>383</v>
      </c>
      <c r="L2726" s="1">
        <v>3</v>
      </c>
      <c r="M2726" s="1">
        <v>1</v>
      </c>
      <c r="N2726" s="1" t="s">
        <v>384</v>
      </c>
      <c r="O2726" s="1" t="s">
        <v>385</v>
      </c>
      <c r="P2726" s="1">
        <v>0</v>
      </c>
      <c r="Q2726" s="8">
        <v>22892488</v>
      </c>
      <c r="R2726" s="8">
        <v>2253491</v>
      </c>
      <c r="S2726" s="8">
        <v>13139958</v>
      </c>
      <c r="T2726" s="8" t="s">
        <v>386</v>
      </c>
      <c r="U2726" s="9">
        <f>IF(R2726&gt;0,Q2726/R2726,"")</f>
        <v>10.158677358817942</v>
      </c>
      <c r="V2726" s="10">
        <f>SUMIFS(fct_world_monthly!$J$2:$J$361,fct_world_monthly!$C$2:$C$361,C2726,fct_world_monthly!$F$2:$F$361,F2726)</f>
        <v>72903094</v>
      </c>
      <c r="W2726" s="11">
        <f>IF(V2726&gt;0,Q2726/V2726,"")</f>
        <v>0.31401257126343635</v>
      </c>
      <c r="X2726" s="1" t="s">
        <v>232</v>
      </c>
      <c r="Y2726" s="1" t="s">
        <v>166</v>
      </c>
      <c r="Z2726" s="19">
        <f>IF(U2726="","",SUMIFS(Unit_Value_Review_QC!$K$10:$K$53,Unit_Value_Review_QC!$I$10:$I$53,"PARTNER|"&amp;F2726&amp;"|"&amp;I2726))</f>
        <v>10.323147527272614</v>
      </c>
      <c r="AA2726" s="20">
        <f>IFERROR(U2726/Z2726,"")</f>
        <v>0.9840678273733704</v>
      </c>
      <c r="AB2726" s="4" t="str">
        <f>IF(OR(N2726&lt;&gt;"REPORTED",U2726=""),"NOT_APPLICABLE",IF(OR(AA2726&lt;Unit_Value_Review_QC!$I$6,AA2726&gt;Unit_Value_Review_QC!$I$5),"REVIEW","WITHIN_BAND"))</f>
        <v>WITHIN_BAND</v>
      </c>
    </row>
    <row r="2727" spans="1:28">
      <c r="A2727" s="1" t="s">
        <v>3113</v>
      </c>
      <c r="B2727" s="6">
        <v>45536</v>
      </c>
      <c r="C2727" s="1">
        <v>202409</v>
      </c>
      <c r="D2727" s="1">
        <v>2024</v>
      </c>
      <c r="E2727" s="1">
        <v>9</v>
      </c>
      <c r="F2727" s="4" t="s">
        <v>256</v>
      </c>
      <c r="G2727" s="4" t="s">
        <v>258</v>
      </c>
      <c r="H2727" s="1">
        <v>669</v>
      </c>
      <c r="I2727" s="4" t="s">
        <v>313</v>
      </c>
      <c r="J2727" s="1" t="s">
        <v>314</v>
      </c>
      <c r="K2727" s="1" t="s">
        <v>383</v>
      </c>
      <c r="L2727" s="1">
        <v>3</v>
      </c>
      <c r="M2727" s="1">
        <v>1</v>
      </c>
      <c r="N2727" s="1" t="s">
        <v>384</v>
      </c>
      <c r="O2727" s="1" t="s">
        <v>385</v>
      </c>
      <c r="P2727" s="1">
        <v>0</v>
      </c>
      <c r="Q2727" s="8">
        <v>1714225</v>
      </c>
      <c r="R2727" s="8">
        <v>249751</v>
      </c>
      <c r="S2727" s="8">
        <v>1649034</v>
      </c>
      <c r="T2727" s="8" t="s">
        <v>386</v>
      </c>
      <c r="U2727" s="9">
        <f>IF(R2727&gt;0,Q2727/R2727,"")</f>
        <v>6.8637362813362106</v>
      </c>
      <c r="V2727" s="10">
        <f>SUMIFS(fct_world_monthly!$J$2:$J$361,fct_world_monthly!$C$2:$C$361,C2727,fct_world_monthly!$F$2:$F$361,F2727)</f>
        <v>72903094</v>
      </c>
      <c r="W2727" s="11">
        <f>IF(V2727&gt;0,Q2727/V2727,"")</f>
        <v>2.3513748264236908E-2</v>
      </c>
      <c r="X2727" s="1" t="s">
        <v>232</v>
      </c>
      <c r="Y2727" s="1" t="s">
        <v>166</v>
      </c>
      <c r="Z2727" s="19">
        <f>IF(U2727="","",SUMIFS(Unit_Value_Review_QC!$K$10:$K$53,Unit_Value_Review_QC!$I$10:$I$53,"PARTNER|"&amp;F2727&amp;"|"&amp;I2727))</f>
        <v>13.552232139720488</v>
      </c>
      <c r="AA2727" s="20">
        <f>IFERROR(U2727/Z2727,"")</f>
        <v>0.50646537120768165</v>
      </c>
      <c r="AB2727" s="4" t="str">
        <f>IF(OR(N2727&lt;&gt;"REPORTED",U2727=""),"NOT_APPLICABLE",IF(OR(AA2727&lt;Unit_Value_Review_QC!$I$6,AA2727&gt;Unit_Value_Review_QC!$I$5),"REVIEW","WITHIN_BAND"))</f>
        <v>WITHIN_BAND</v>
      </c>
    </row>
    <row r="2728" spans="1:28">
      <c r="A2728" s="1" t="s">
        <v>3114</v>
      </c>
      <c r="B2728" s="6">
        <v>45536</v>
      </c>
      <c r="C2728" s="1">
        <v>202409</v>
      </c>
      <c r="D2728" s="1">
        <v>2024</v>
      </c>
      <c r="E2728" s="1">
        <v>9</v>
      </c>
      <c r="F2728" s="4" t="s">
        <v>256</v>
      </c>
      <c r="G2728" s="4" t="s">
        <v>258</v>
      </c>
      <c r="H2728" s="1">
        <v>676</v>
      </c>
      <c r="I2728" s="4" t="s">
        <v>316</v>
      </c>
      <c r="J2728" s="1" t="s">
        <v>317</v>
      </c>
      <c r="K2728" s="1" t="s">
        <v>383</v>
      </c>
      <c r="L2728" s="1">
        <v>3</v>
      </c>
      <c r="M2728" s="1">
        <v>1</v>
      </c>
      <c r="N2728" s="1" t="s">
        <v>384</v>
      </c>
      <c r="O2728" s="1" t="s">
        <v>385</v>
      </c>
      <c r="P2728" s="1">
        <v>0</v>
      </c>
      <c r="Q2728" s="8">
        <v>100056</v>
      </c>
      <c r="R2728" s="8">
        <v>3542</v>
      </c>
      <c r="S2728" s="8">
        <v>12546</v>
      </c>
      <c r="T2728" s="8" t="s">
        <v>386</v>
      </c>
      <c r="U2728" s="9">
        <f>IF(R2728&gt;0,Q2728/R2728,"")</f>
        <v>28.248447204968944</v>
      </c>
      <c r="V2728" s="10">
        <f>SUMIFS(fct_world_monthly!$J$2:$J$361,fct_world_monthly!$C$2:$C$361,C2728,fct_world_monthly!$F$2:$F$361,F2728)</f>
        <v>72903094</v>
      </c>
      <c r="W2728" s="11">
        <f>IF(V2728&gt;0,Q2728/V2728,"")</f>
        <v>1.3724520388668279E-3</v>
      </c>
      <c r="X2728" s="1" t="s">
        <v>232</v>
      </c>
      <c r="Y2728" s="1" t="s">
        <v>166</v>
      </c>
      <c r="Z2728" s="19">
        <f>IF(U2728="","",SUMIFS(Unit_Value_Review_QC!$K$10:$K$53,Unit_Value_Review_QC!$I$10:$I$53,"PARTNER|"&amp;F2728&amp;"|"&amp;I2728))</f>
        <v>16.294942108470444</v>
      </c>
      <c r="AA2728" s="20">
        <f>IFERROR(U2728/Z2728,"")</f>
        <v>1.7335714982555737</v>
      </c>
      <c r="AB2728" s="4" t="str">
        <f>IF(OR(N2728&lt;&gt;"REPORTED",U2728=""),"NOT_APPLICABLE",IF(OR(AA2728&lt;Unit_Value_Review_QC!$I$6,AA2728&gt;Unit_Value_Review_QC!$I$5),"REVIEW","WITHIN_BAND"))</f>
        <v>WITHIN_BAND</v>
      </c>
    </row>
    <row r="2729" spans="1:28">
      <c r="A2729" s="1" t="s">
        <v>3115</v>
      </c>
      <c r="B2729" s="6">
        <v>45536</v>
      </c>
      <c r="C2729" s="1">
        <v>202409</v>
      </c>
      <c r="D2729" s="1">
        <v>2024</v>
      </c>
      <c r="E2729" s="1">
        <v>9</v>
      </c>
      <c r="F2729" s="4" t="s">
        <v>256</v>
      </c>
      <c r="G2729" s="4" t="s">
        <v>258</v>
      </c>
      <c r="H2729" s="1">
        <v>690</v>
      </c>
      <c r="I2729" s="4" t="s">
        <v>319</v>
      </c>
      <c r="J2729" s="1" t="s">
        <v>320</v>
      </c>
      <c r="K2729" s="1" t="s">
        <v>383</v>
      </c>
      <c r="L2729" s="1">
        <v>3</v>
      </c>
      <c r="M2729" s="1">
        <v>1</v>
      </c>
      <c r="N2729" s="1" t="s">
        <v>384</v>
      </c>
      <c r="O2729" s="1" t="s">
        <v>385</v>
      </c>
      <c r="P2729" s="1">
        <v>0</v>
      </c>
      <c r="Q2729" s="8">
        <v>997011</v>
      </c>
      <c r="R2729" s="8">
        <v>49148</v>
      </c>
      <c r="S2729" s="8">
        <v>247991</v>
      </c>
      <c r="T2729" s="8" t="s">
        <v>386</v>
      </c>
      <c r="U2729" s="9">
        <f>IF(R2729&gt;0,Q2729/R2729,"")</f>
        <v>20.285891592740295</v>
      </c>
      <c r="V2729" s="10">
        <f>SUMIFS(fct_world_monthly!$J$2:$J$361,fct_world_monthly!$C$2:$C$361,C2729,fct_world_monthly!$F$2:$F$361,F2729)</f>
        <v>72903094</v>
      </c>
      <c r="W2729" s="11">
        <f>IF(V2729&gt;0,Q2729/V2729,"")</f>
        <v>1.3675839327203315E-2</v>
      </c>
      <c r="X2729" s="1" t="s">
        <v>232</v>
      </c>
      <c r="Y2729" s="1" t="s">
        <v>166</v>
      </c>
      <c r="Z2729" s="19">
        <f>IF(U2729="","",SUMIFS(Unit_Value_Review_QC!$K$10:$K$53,Unit_Value_Review_QC!$I$10:$I$53,"PARTNER|"&amp;F2729&amp;"|"&amp;I2729))</f>
        <v>21.029827109089425</v>
      </c>
      <c r="AA2729" s="20">
        <f>IFERROR(U2729/Z2729,"")</f>
        <v>0.96462474406042131</v>
      </c>
      <c r="AB2729" s="4" t="str">
        <f>IF(OR(N2729&lt;&gt;"REPORTED",U2729=""),"NOT_APPLICABLE",IF(OR(AA2729&lt;Unit_Value_Review_QC!$I$6,AA2729&gt;Unit_Value_Review_QC!$I$5),"REVIEW","WITHIN_BAND"))</f>
        <v>WITHIN_BAND</v>
      </c>
    </row>
    <row r="2730" spans="1:28">
      <c r="A2730" s="1" t="s">
        <v>3116</v>
      </c>
      <c r="B2730" s="6">
        <v>45536</v>
      </c>
      <c r="C2730" s="1">
        <v>202409</v>
      </c>
      <c r="D2730" s="1">
        <v>2024</v>
      </c>
      <c r="E2730" s="1">
        <v>9</v>
      </c>
      <c r="F2730" s="4" t="s">
        <v>256</v>
      </c>
      <c r="G2730" s="4" t="s">
        <v>258</v>
      </c>
      <c r="H2730" s="1">
        <v>696</v>
      </c>
      <c r="I2730" s="4" t="s">
        <v>322</v>
      </c>
      <c r="J2730" s="1" t="s">
        <v>323</v>
      </c>
      <c r="K2730" s="1" t="s">
        <v>383</v>
      </c>
      <c r="L2730" s="1">
        <v>3</v>
      </c>
      <c r="M2730" s="1">
        <v>1</v>
      </c>
      <c r="N2730" s="1" t="s">
        <v>384</v>
      </c>
      <c r="O2730" s="1" t="s">
        <v>385</v>
      </c>
      <c r="P2730" s="1">
        <v>0</v>
      </c>
      <c r="Q2730" s="8">
        <v>406193</v>
      </c>
      <c r="R2730" s="8">
        <v>24021</v>
      </c>
      <c r="S2730" s="8">
        <v>99922</v>
      </c>
      <c r="T2730" s="8" t="s">
        <v>386</v>
      </c>
      <c r="U2730" s="9">
        <f>IF(R2730&gt;0,Q2730/R2730,"")</f>
        <v>16.909912160193166</v>
      </c>
      <c r="V2730" s="10">
        <f>SUMIFS(fct_world_monthly!$J$2:$J$361,fct_world_monthly!$C$2:$C$361,C2730,fct_world_monthly!$F$2:$F$361,F2730)</f>
        <v>72903094</v>
      </c>
      <c r="W2730" s="11">
        <f>IF(V2730&gt;0,Q2730/V2730,"")</f>
        <v>5.5716839672126945E-3</v>
      </c>
      <c r="X2730" s="1" t="s">
        <v>232</v>
      </c>
      <c r="Y2730" s="1" t="s">
        <v>166</v>
      </c>
      <c r="Z2730" s="19">
        <f>IF(U2730="","",SUMIFS(Unit_Value_Review_QC!$K$10:$K$53,Unit_Value_Review_QC!$I$10:$I$53,"PARTNER|"&amp;F2730&amp;"|"&amp;I2730))</f>
        <v>18.09118149032647</v>
      </c>
      <c r="AA2730" s="20">
        <f>IFERROR(U2730/Z2730,"")</f>
        <v>0.93470468853762034</v>
      </c>
      <c r="AB2730" s="4" t="str">
        <f>IF(OR(N2730&lt;&gt;"REPORTED",U2730=""),"NOT_APPLICABLE",IF(OR(AA2730&lt;Unit_Value_Review_QC!$I$6,AA2730&gt;Unit_Value_Review_QC!$I$5),"REVIEW","WITHIN_BAND"))</f>
        <v>WITHIN_BAND</v>
      </c>
    </row>
    <row r="2731" spans="1:28">
      <c r="A2731" s="1" t="s">
        <v>3117</v>
      </c>
      <c r="B2731" s="6">
        <v>45536</v>
      </c>
      <c r="C2731" s="1">
        <v>202409</v>
      </c>
      <c r="D2731" s="1">
        <v>2024</v>
      </c>
      <c r="E2731" s="1">
        <v>9</v>
      </c>
      <c r="F2731" s="4" t="s">
        <v>256</v>
      </c>
      <c r="G2731" s="4" t="s">
        <v>258</v>
      </c>
      <c r="H2731" s="1">
        <v>720</v>
      </c>
      <c r="I2731" s="4" t="s">
        <v>325</v>
      </c>
      <c r="J2731" s="1" t="s">
        <v>326</v>
      </c>
      <c r="K2731" s="1" t="s">
        <v>383</v>
      </c>
      <c r="L2731" s="1">
        <v>3</v>
      </c>
      <c r="M2731" s="1">
        <v>1</v>
      </c>
      <c r="N2731" s="1" t="s">
        <v>384</v>
      </c>
      <c r="O2731" s="1" t="s">
        <v>385</v>
      </c>
      <c r="P2731" s="1">
        <v>0</v>
      </c>
      <c r="Q2731" s="8">
        <v>3438557</v>
      </c>
      <c r="R2731" s="8">
        <v>180715</v>
      </c>
      <c r="S2731" s="8">
        <v>876439</v>
      </c>
      <c r="T2731" s="8" t="s">
        <v>386</v>
      </c>
      <c r="U2731" s="9">
        <f>IF(R2731&gt;0,Q2731/R2731,"")</f>
        <v>19.027512934731483</v>
      </c>
      <c r="V2731" s="10">
        <f>SUMIFS(fct_world_monthly!$J$2:$J$361,fct_world_monthly!$C$2:$C$361,C2731,fct_world_monthly!$F$2:$F$361,F2731)</f>
        <v>72903094</v>
      </c>
      <c r="W2731" s="11">
        <f>IF(V2731&gt;0,Q2731/V2731,"")</f>
        <v>4.7166132619830922E-2</v>
      </c>
      <c r="X2731" s="1" t="s">
        <v>232</v>
      </c>
      <c r="Y2731" s="1" t="s">
        <v>166</v>
      </c>
      <c r="Z2731" s="19">
        <f>IF(U2731="","",SUMIFS(Unit_Value_Review_QC!$K$10:$K$53,Unit_Value_Review_QC!$I$10:$I$53,"PARTNER|"&amp;F2731&amp;"|"&amp;I2731))</f>
        <v>18.213915185849537</v>
      </c>
      <c r="AA2731" s="20">
        <f>IFERROR(U2731/Z2731,"")</f>
        <v>1.0446690203934865</v>
      </c>
      <c r="AB2731" s="4" t="str">
        <f>IF(OR(N2731&lt;&gt;"REPORTED",U2731=""),"NOT_APPLICABLE",IF(OR(AA2731&lt;Unit_Value_Review_QC!$I$6,AA2731&gt;Unit_Value_Review_QC!$I$5),"REVIEW","WITHIN_BAND"))</f>
        <v>WITHIN_BAND</v>
      </c>
    </row>
    <row r="2732" spans="1:28">
      <c r="A2732" s="1" t="s">
        <v>3118</v>
      </c>
      <c r="B2732" s="6">
        <v>45536</v>
      </c>
      <c r="C2732" s="1">
        <v>202409</v>
      </c>
      <c r="D2732" s="1">
        <v>2024</v>
      </c>
      <c r="E2732" s="1">
        <v>9</v>
      </c>
      <c r="F2732" s="4" t="s">
        <v>265</v>
      </c>
      <c r="G2732" s="4" t="s">
        <v>266</v>
      </c>
      <c r="H2732" s="1">
        <v>52</v>
      </c>
      <c r="I2732" s="4" t="s">
        <v>296</v>
      </c>
      <c r="J2732" s="1" t="s">
        <v>297</v>
      </c>
      <c r="K2732" s="1" t="s">
        <v>383</v>
      </c>
      <c r="L2732" s="1">
        <v>3</v>
      </c>
      <c r="M2732" s="1">
        <v>1</v>
      </c>
      <c r="N2732" s="1" t="s">
        <v>384</v>
      </c>
      <c r="O2732" s="1" t="s">
        <v>385</v>
      </c>
      <c r="P2732" s="1">
        <v>0</v>
      </c>
      <c r="Q2732" s="8">
        <v>5607486</v>
      </c>
      <c r="R2732" s="8">
        <v>767564</v>
      </c>
      <c r="S2732" s="8">
        <v>678203</v>
      </c>
      <c r="T2732" s="8" t="s">
        <v>386</v>
      </c>
      <c r="U2732" s="9">
        <f>IF(R2732&gt;0,Q2732/R2732,"")</f>
        <v>7.3055614906379143</v>
      </c>
      <c r="V2732" s="10">
        <f>SUMIFS(fct_world_monthly!$J$2:$J$361,fct_world_monthly!$C$2:$C$361,C2732,fct_world_monthly!$F$2:$F$361,F2732)</f>
        <v>78625229</v>
      </c>
      <c r="W2732" s="11">
        <f>IF(V2732&gt;0,Q2732/V2732,"")</f>
        <v>7.1319169067221411E-2</v>
      </c>
      <c r="X2732" s="1" t="s">
        <v>232</v>
      </c>
      <c r="Y2732" s="1" t="s">
        <v>166</v>
      </c>
      <c r="Z2732" s="19">
        <f>IF(U2732="","",SUMIFS(Unit_Value_Review_QC!$K$10:$K$53,Unit_Value_Review_QC!$I$10:$I$53,"PARTNER|"&amp;F2732&amp;"|"&amp;I2732))</f>
        <v>19.213268245879746</v>
      </c>
      <c r="AA2732" s="20">
        <f>IFERROR(U2732/Z2732,"")</f>
        <v>0.38023523104688761</v>
      </c>
      <c r="AB2732" s="4" t="str">
        <f>IF(OR(N2732&lt;&gt;"REPORTED",U2732=""),"NOT_APPLICABLE",IF(OR(AA2732&lt;Unit_Value_Review_QC!$I$6,AA2732&gt;Unit_Value_Review_QC!$I$5),"REVIEW","WITHIN_BAND"))</f>
        <v>REVIEW</v>
      </c>
    </row>
    <row r="2733" spans="1:28">
      <c r="A2733" s="1" t="s">
        <v>3119</v>
      </c>
      <c r="B2733" s="6">
        <v>45536</v>
      </c>
      <c r="C2733" s="1">
        <v>202409</v>
      </c>
      <c r="D2733" s="1">
        <v>2024</v>
      </c>
      <c r="E2733" s="1">
        <v>9</v>
      </c>
      <c r="F2733" s="4" t="s">
        <v>265</v>
      </c>
      <c r="G2733" s="4" t="s">
        <v>266</v>
      </c>
      <c r="H2733" s="1">
        <v>204</v>
      </c>
      <c r="I2733" s="4" t="s">
        <v>301</v>
      </c>
      <c r="J2733" s="1" t="s">
        <v>302</v>
      </c>
      <c r="K2733" s="1" t="s">
        <v>383</v>
      </c>
      <c r="L2733" s="1">
        <v>3</v>
      </c>
      <c r="M2733" s="1">
        <v>1</v>
      </c>
      <c r="N2733" s="1" t="s">
        <v>384</v>
      </c>
      <c r="O2733" s="1" t="s">
        <v>385</v>
      </c>
      <c r="P2733" s="1">
        <v>0</v>
      </c>
      <c r="Q2733" s="8">
        <v>1991</v>
      </c>
      <c r="R2733" s="8">
        <v>85</v>
      </c>
      <c r="S2733" s="8">
        <v>454</v>
      </c>
      <c r="T2733" s="8" t="s">
        <v>386</v>
      </c>
      <c r="U2733" s="9">
        <f>IF(R2733&gt;0,Q2733/R2733,"")</f>
        <v>23.423529411764704</v>
      </c>
      <c r="V2733" s="10">
        <f>SUMIFS(fct_world_monthly!$J$2:$J$361,fct_world_monthly!$C$2:$C$361,C2733,fct_world_monthly!$F$2:$F$361,F2733)</f>
        <v>78625229</v>
      </c>
      <c r="W2733" s="11">
        <f>IF(V2733&gt;0,Q2733/V2733,"")</f>
        <v>2.532266074544597E-5</v>
      </c>
      <c r="X2733" s="1" t="s">
        <v>232</v>
      </c>
      <c r="Y2733" s="1" t="s">
        <v>166</v>
      </c>
      <c r="Z2733" s="19">
        <f>IF(U2733="","",SUMIFS(Unit_Value_Review_QC!$K$10:$K$53,Unit_Value_Review_QC!$I$10:$I$53,"PARTNER|"&amp;F2733&amp;"|"&amp;I2733))</f>
        <v>16.024818561257973</v>
      </c>
      <c r="AA2733" s="20">
        <f>IFERROR(U2733/Z2733,"")</f>
        <v>1.4617032525032172</v>
      </c>
      <c r="AB2733" s="4" t="str">
        <f>IF(OR(N2733&lt;&gt;"REPORTED",U2733=""),"NOT_APPLICABLE",IF(OR(AA2733&lt;Unit_Value_Review_QC!$I$6,AA2733&gt;Unit_Value_Review_QC!$I$5),"REVIEW","WITHIN_BAND"))</f>
        <v>WITHIN_BAND</v>
      </c>
    </row>
    <row r="2734" spans="1:28">
      <c r="A2734" s="1" t="s">
        <v>3120</v>
      </c>
      <c r="B2734" s="6">
        <v>45536</v>
      </c>
      <c r="C2734" s="1">
        <v>202409</v>
      </c>
      <c r="D2734" s="1">
        <v>2024</v>
      </c>
      <c r="E2734" s="1">
        <v>9</v>
      </c>
      <c r="F2734" s="4" t="s">
        <v>265</v>
      </c>
      <c r="G2734" s="4" t="s">
        <v>266</v>
      </c>
      <c r="H2734" s="1">
        <v>662</v>
      </c>
      <c r="I2734" s="4" t="s">
        <v>304</v>
      </c>
      <c r="J2734" s="1" t="s">
        <v>305</v>
      </c>
      <c r="K2734" s="1" t="s">
        <v>383</v>
      </c>
      <c r="L2734" s="1">
        <v>3</v>
      </c>
      <c r="M2734" s="1">
        <v>1</v>
      </c>
      <c r="N2734" s="1" t="s">
        <v>384</v>
      </c>
      <c r="O2734" s="1" t="s">
        <v>385</v>
      </c>
      <c r="P2734" s="1">
        <v>0</v>
      </c>
      <c r="Q2734" s="8">
        <v>484335</v>
      </c>
      <c r="R2734" s="8">
        <v>48257</v>
      </c>
      <c r="S2734" s="8">
        <v>85460</v>
      </c>
      <c r="T2734" s="8" t="s">
        <v>386</v>
      </c>
      <c r="U2734" s="9">
        <f>IF(R2734&gt;0,Q2734/R2734,"")</f>
        <v>10.036575004662536</v>
      </c>
      <c r="V2734" s="10">
        <f>SUMIFS(fct_world_monthly!$J$2:$J$361,fct_world_monthly!$C$2:$C$361,C2734,fct_world_monthly!$F$2:$F$361,F2734)</f>
        <v>78625229</v>
      </c>
      <c r="W2734" s="11">
        <f>IF(V2734&gt;0,Q2734/V2734,"")</f>
        <v>6.1600456515045572E-3</v>
      </c>
      <c r="X2734" s="1" t="s">
        <v>232</v>
      </c>
      <c r="Y2734" s="1" t="s">
        <v>166</v>
      </c>
      <c r="Z2734" s="19">
        <f>IF(U2734="","",SUMIFS(Unit_Value_Review_QC!$K$10:$K$53,Unit_Value_Review_QC!$I$10:$I$53,"PARTNER|"&amp;F2734&amp;"|"&amp;I2734))</f>
        <v>13.24068828999865</v>
      </c>
      <c r="AA2734" s="20">
        <f>IFERROR(U2734/Z2734,"")</f>
        <v>0.75801006600568188</v>
      </c>
      <c r="AB2734" s="4" t="str">
        <f>IF(OR(N2734&lt;&gt;"REPORTED",U2734=""),"NOT_APPLICABLE",IF(OR(AA2734&lt;Unit_Value_Review_QC!$I$6,AA2734&gt;Unit_Value_Review_QC!$I$5),"REVIEW","WITHIN_BAND"))</f>
        <v>WITHIN_BAND</v>
      </c>
    </row>
    <row r="2735" spans="1:28">
      <c r="A2735" s="1" t="s">
        <v>3121</v>
      </c>
      <c r="B2735" s="6">
        <v>45536</v>
      </c>
      <c r="C2735" s="1">
        <v>202409</v>
      </c>
      <c r="D2735" s="1">
        <v>2024</v>
      </c>
      <c r="E2735" s="1">
        <v>9</v>
      </c>
      <c r="F2735" s="4" t="s">
        <v>265</v>
      </c>
      <c r="G2735" s="4" t="s">
        <v>266</v>
      </c>
      <c r="H2735" s="1">
        <v>664</v>
      </c>
      <c r="I2735" s="4" t="s">
        <v>307</v>
      </c>
      <c r="J2735" s="1" t="s">
        <v>308</v>
      </c>
      <c r="K2735" s="1" t="s">
        <v>383</v>
      </c>
      <c r="L2735" s="1">
        <v>3</v>
      </c>
      <c r="M2735" s="1">
        <v>1</v>
      </c>
      <c r="N2735" s="1" t="s">
        <v>384</v>
      </c>
      <c r="O2735" s="1" t="s">
        <v>385</v>
      </c>
      <c r="P2735" s="1">
        <v>0</v>
      </c>
      <c r="Q2735" s="8">
        <v>302429</v>
      </c>
      <c r="R2735" s="8">
        <v>21916</v>
      </c>
      <c r="S2735" s="8">
        <v>92674</v>
      </c>
      <c r="T2735" s="8" t="s">
        <v>386</v>
      </c>
      <c r="U2735" s="9">
        <f>IF(R2735&gt;0,Q2735/R2735,"")</f>
        <v>13.799461580580397</v>
      </c>
      <c r="V2735" s="10">
        <f>SUMIFS(fct_world_monthly!$J$2:$J$361,fct_world_monthly!$C$2:$C$361,C2735,fct_world_monthly!$F$2:$F$361,F2735)</f>
        <v>78625229</v>
      </c>
      <c r="W2735" s="11">
        <f>IF(V2735&gt;0,Q2735/V2735,"")</f>
        <v>3.8464625648339922E-3</v>
      </c>
      <c r="X2735" s="1" t="s">
        <v>232</v>
      </c>
      <c r="Y2735" s="1" t="s">
        <v>166</v>
      </c>
      <c r="Z2735" s="19">
        <f>IF(U2735="","",SUMIFS(Unit_Value_Review_QC!$K$10:$K$53,Unit_Value_Review_QC!$I$10:$I$53,"PARTNER|"&amp;F2735&amp;"|"&amp;I2735))</f>
        <v>13.033767004833301</v>
      </c>
      <c r="AA2735" s="20">
        <f>IFERROR(U2735/Z2735,"")</f>
        <v>1.0587469896817363</v>
      </c>
      <c r="AB2735" s="4" t="str">
        <f>IF(OR(N2735&lt;&gt;"REPORTED",U2735=""),"NOT_APPLICABLE",IF(OR(AA2735&lt;Unit_Value_Review_QC!$I$6,AA2735&gt;Unit_Value_Review_QC!$I$5),"REVIEW","WITHIN_BAND"))</f>
        <v>WITHIN_BAND</v>
      </c>
    </row>
    <row r="2736" spans="1:28">
      <c r="A2736" s="1" t="s">
        <v>3122</v>
      </c>
      <c r="B2736" s="6">
        <v>45536</v>
      </c>
      <c r="C2736" s="1">
        <v>202409</v>
      </c>
      <c r="D2736" s="1">
        <v>2024</v>
      </c>
      <c r="E2736" s="1">
        <v>9</v>
      </c>
      <c r="F2736" s="4" t="s">
        <v>265</v>
      </c>
      <c r="G2736" s="4" t="s">
        <v>266</v>
      </c>
      <c r="H2736" s="1">
        <v>666</v>
      </c>
      <c r="I2736" s="4" t="s">
        <v>310</v>
      </c>
      <c r="J2736" s="1" t="s">
        <v>311</v>
      </c>
      <c r="K2736" s="1" t="s">
        <v>383</v>
      </c>
      <c r="L2736" s="1">
        <v>3</v>
      </c>
      <c r="M2736" s="1">
        <v>1</v>
      </c>
      <c r="N2736" s="1" t="s">
        <v>384</v>
      </c>
      <c r="O2736" s="1" t="s">
        <v>385</v>
      </c>
      <c r="P2736" s="1">
        <v>0</v>
      </c>
      <c r="Q2736" s="8">
        <v>11790657</v>
      </c>
      <c r="R2736" s="8">
        <v>957511</v>
      </c>
      <c r="S2736" s="8">
        <v>2546024</v>
      </c>
      <c r="T2736" s="8" t="s">
        <v>386</v>
      </c>
      <c r="U2736" s="9">
        <f>IF(R2736&gt;0,Q2736/R2736,"")</f>
        <v>12.313860624055494</v>
      </c>
      <c r="V2736" s="10">
        <f>SUMIFS(fct_world_monthly!$J$2:$J$361,fct_world_monthly!$C$2:$C$361,C2736,fct_world_monthly!$F$2:$F$361,F2736)</f>
        <v>78625229</v>
      </c>
      <c r="W2736" s="11">
        <f>IF(V2736&gt;0,Q2736/V2736,"")</f>
        <v>0.14996022459915506</v>
      </c>
      <c r="X2736" s="1" t="s">
        <v>232</v>
      </c>
      <c r="Y2736" s="1" t="s">
        <v>166</v>
      </c>
      <c r="Z2736" s="19">
        <f>IF(U2736="","",SUMIFS(Unit_Value_Review_QC!$K$10:$K$53,Unit_Value_Review_QC!$I$10:$I$53,"PARTNER|"&amp;F2736&amp;"|"&amp;I2736))</f>
        <v>12.503788450831344</v>
      </c>
      <c r="AA2736" s="20">
        <f>IFERROR(U2736/Z2736,"")</f>
        <v>0.98481037746898037</v>
      </c>
      <c r="AB2736" s="4" t="str">
        <f>IF(OR(N2736&lt;&gt;"REPORTED",U2736=""),"NOT_APPLICABLE",IF(OR(AA2736&lt;Unit_Value_Review_QC!$I$6,AA2736&gt;Unit_Value_Review_QC!$I$5),"REVIEW","WITHIN_BAND"))</f>
        <v>WITHIN_BAND</v>
      </c>
    </row>
    <row r="2737" spans="1:28">
      <c r="A2737" s="1" t="s">
        <v>3123</v>
      </c>
      <c r="B2737" s="6">
        <v>45536</v>
      </c>
      <c r="C2737" s="1">
        <v>202409</v>
      </c>
      <c r="D2737" s="1">
        <v>2024</v>
      </c>
      <c r="E2737" s="1">
        <v>9</v>
      </c>
      <c r="F2737" s="4" t="s">
        <v>265</v>
      </c>
      <c r="G2737" s="4" t="s">
        <v>266</v>
      </c>
      <c r="H2737" s="1">
        <v>669</v>
      </c>
      <c r="I2737" s="4" t="s">
        <v>313</v>
      </c>
      <c r="J2737" s="1" t="s">
        <v>314</v>
      </c>
      <c r="K2737" s="1" t="s">
        <v>383</v>
      </c>
      <c r="L2737" s="1">
        <v>3</v>
      </c>
      <c r="M2737" s="1">
        <v>1</v>
      </c>
      <c r="N2737" s="1" t="s">
        <v>384</v>
      </c>
      <c r="O2737" s="1" t="s">
        <v>385</v>
      </c>
      <c r="P2737" s="1">
        <v>0</v>
      </c>
      <c r="Q2737" s="8">
        <v>193452</v>
      </c>
      <c r="R2737" s="8">
        <v>13769</v>
      </c>
      <c r="S2737" s="8">
        <v>40337</v>
      </c>
      <c r="T2737" s="8" t="s">
        <v>386</v>
      </c>
      <c r="U2737" s="9">
        <f>IF(R2737&gt;0,Q2737/R2737,"")</f>
        <v>14.04982206405694</v>
      </c>
      <c r="V2737" s="10">
        <f>SUMIFS(fct_world_monthly!$J$2:$J$361,fct_world_monthly!$C$2:$C$361,C2737,fct_world_monthly!$F$2:$F$361,F2737)</f>
        <v>78625229</v>
      </c>
      <c r="W2737" s="11">
        <f>IF(V2737&gt;0,Q2737/V2737,"")</f>
        <v>2.4604316255791127E-3</v>
      </c>
      <c r="X2737" s="1" t="s">
        <v>232</v>
      </c>
      <c r="Y2737" s="1" t="s">
        <v>166</v>
      </c>
      <c r="Z2737" s="19">
        <f>IF(U2737="","",SUMIFS(Unit_Value_Review_QC!$K$10:$K$53,Unit_Value_Review_QC!$I$10:$I$53,"PARTNER|"&amp;F2737&amp;"|"&amp;I2737))</f>
        <v>16.58404384448577</v>
      </c>
      <c r="AA2737" s="20">
        <f>IFERROR(U2737/Z2737,"")</f>
        <v>0.84718915336976364</v>
      </c>
      <c r="AB2737" s="4" t="str">
        <f>IF(OR(N2737&lt;&gt;"REPORTED",U2737=""),"NOT_APPLICABLE",IF(OR(AA2737&lt;Unit_Value_Review_QC!$I$6,AA2737&gt;Unit_Value_Review_QC!$I$5),"REVIEW","WITHIN_BAND"))</f>
        <v>WITHIN_BAND</v>
      </c>
    </row>
    <row r="2738" spans="1:28">
      <c r="A2738" s="1" t="s">
        <v>3124</v>
      </c>
      <c r="B2738" s="6">
        <v>45536</v>
      </c>
      <c r="C2738" s="1">
        <v>202409</v>
      </c>
      <c r="D2738" s="1">
        <v>2024</v>
      </c>
      <c r="E2738" s="1">
        <v>9</v>
      </c>
      <c r="F2738" s="4" t="s">
        <v>265</v>
      </c>
      <c r="G2738" s="4" t="s">
        <v>266</v>
      </c>
      <c r="H2738" s="1">
        <v>676</v>
      </c>
      <c r="I2738" s="4" t="s">
        <v>316</v>
      </c>
      <c r="J2738" s="1" t="s">
        <v>317</v>
      </c>
      <c r="K2738" s="1" t="s">
        <v>383</v>
      </c>
      <c r="L2738" s="1">
        <v>3</v>
      </c>
      <c r="M2738" s="1">
        <v>1</v>
      </c>
      <c r="N2738" s="1" t="s">
        <v>384</v>
      </c>
      <c r="O2738" s="1" t="s">
        <v>385</v>
      </c>
      <c r="P2738" s="1">
        <v>0</v>
      </c>
      <c r="Q2738" s="8">
        <v>1413463</v>
      </c>
      <c r="R2738" s="8">
        <v>97422</v>
      </c>
      <c r="S2738" s="8">
        <v>318815</v>
      </c>
      <c r="T2738" s="8" t="s">
        <v>386</v>
      </c>
      <c r="U2738" s="9">
        <f>IF(R2738&gt;0,Q2738/R2738,"")</f>
        <v>14.508663340929154</v>
      </c>
      <c r="V2738" s="10">
        <f>SUMIFS(fct_world_monthly!$J$2:$J$361,fct_world_monthly!$C$2:$C$361,C2738,fct_world_monthly!$F$2:$F$361,F2738)</f>
        <v>78625229</v>
      </c>
      <c r="W2738" s="11">
        <f>IF(V2738&gt;0,Q2738/V2738,"")</f>
        <v>1.797721950037182E-2</v>
      </c>
      <c r="X2738" s="1" t="s">
        <v>232</v>
      </c>
      <c r="Y2738" s="1" t="s">
        <v>166</v>
      </c>
      <c r="Z2738" s="19">
        <f>IF(U2738="","",SUMIFS(Unit_Value_Review_QC!$K$10:$K$53,Unit_Value_Review_QC!$I$10:$I$53,"PARTNER|"&amp;F2738&amp;"|"&amp;I2738))</f>
        <v>12.705450477595873</v>
      </c>
      <c r="AA2738" s="20">
        <f>IFERROR(U2738/Z2738,"")</f>
        <v>1.1419243549461684</v>
      </c>
      <c r="AB2738" s="4" t="str">
        <f>IF(OR(N2738&lt;&gt;"REPORTED",U2738=""),"NOT_APPLICABLE",IF(OR(AA2738&lt;Unit_Value_Review_QC!$I$6,AA2738&gt;Unit_Value_Review_QC!$I$5),"REVIEW","WITHIN_BAND"))</f>
        <v>WITHIN_BAND</v>
      </c>
    </row>
    <row r="2739" spans="1:28">
      <c r="A2739" s="1" t="s">
        <v>3125</v>
      </c>
      <c r="B2739" s="6">
        <v>45536</v>
      </c>
      <c r="C2739" s="1">
        <v>202409</v>
      </c>
      <c r="D2739" s="1">
        <v>2024</v>
      </c>
      <c r="E2739" s="1">
        <v>9</v>
      </c>
      <c r="F2739" s="4" t="s">
        <v>265</v>
      </c>
      <c r="G2739" s="4" t="s">
        <v>266</v>
      </c>
      <c r="H2739" s="1">
        <v>690</v>
      </c>
      <c r="I2739" s="4" t="s">
        <v>319</v>
      </c>
      <c r="J2739" s="1" t="s">
        <v>320</v>
      </c>
      <c r="K2739" s="1" t="s">
        <v>383</v>
      </c>
      <c r="L2739" s="1">
        <v>3</v>
      </c>
      <c r="M2739" s="1">
        <v>1</v>
      </c>
      <c r="N2739" s="1" t="s">
        <v>384</v>
      </c>
      <c r="O2739" s="1" t="s">
        <v>385</v>
      </c>
      <c r="P2739" s="1">
        <v>0</v>
      </c>
      <c r="Q2739" s="8">
        <v>983620</v>
      </c>
      <c r="R2739" s="8">
        <v>41946</v>
      </c>
      <c r="S2739" s="8">
        <v>96610</v>
      </c>
      <c r="T2739" s="8" t="s">
        <v>386</v>
      </c>
      <c r="U2739" s="9">
        <f>IF(R2739&gt;0,Q2739/R2739,"")</f>
        <v>23.449673389596146</v>
      </c>
      <c r="V2739" s="10">
        <f>SUMIFS(fct_world_monthly!$J$2:$J$361,fct_world_monthly!$C$2:$C$361,C2739,fct_world_monthly!$F$2:$F$361,F2739)</f>
        <v>78625229</v>
      </c>
      <c r="W2739" s="11">
        <f>IF(V2739&gt;0,Q2739/V2739,"")</f>
        <v>1.2510233833468389E-2</v>
      </c>
      <c r="X2739" s="1" t="s">
        <v>232</v>
      </c>
      <c r="Y2739" s="1" t="s">
        <v>166</v>
      </c>
      <c r="Z2739" s="19">
        <f>IF(U2739="","",SUMIFS(Unit_Value_Review_QC!$K$10:$K$53,Unit_Value_Review_QC!$I$10:$I$53,"PARTNER|"&amp;F2739&amp;"|"&amp;I2739))</f>
        <v>23.234221767733438</v>
      </c>
      <c r="AA2739" s="20">
        <f>IFERROR(U2739/Z2739,"")</f>
        <v>1.009273029413962</v>
      </c>
      <c r="AB2739" s="4" t="str">
        <f>IF(OR(N2739&lt;&gt;"REPORTED",U2739=""),"NOT_APPLICABLE",IF(OR(AA2739&lt;Unit_Value_Review_QC!$I$6,AA2739&gt;Unit_Value_Review_QC!$I$5),"REVIEW","WITHIN_BAND"))</f>
        <v>WITHIN_BAND</v>
      </c>
    </row>
    <row r="2740" spans="1:28">
      <c r="A2740" s="1" t="s">
        <v>3126</v>
      </c>
      <c r="B2740" s="6">
        <v>45536</v>
      </c>
      <c r="C2740" s="1">
        <v>202409</v>
      </c>
      <c r="D2740" s="1">
        <v>2024</v>
      </c>
      <c r="E2740" s="1">
        <v>9</v>
      </c>
      <c r="F2740" s="4" t="s">
        <v>265</v>
      </c>
      <c r="G2740" s="4" t="s">
        <v>266</v>
      </c>
      <c r="H2740" s="1">
        <v>696</v>
      </c>
      <c r="I2740" s="4" t="s">
        <v>322</v>
      </c>
      <c r="J2740" s="1" t="s">
        <v>323</v>
      </c>
      <c r="K2740" s="1" t="s">
        <v>383</v>
      </c>
      <c r="L2740" s="1">
        <v>3</v>
      </c>
      <c r="M2740" s="1">
        <v>1</v>
      </c>
      <c r="N2740" s="1" t="s">
        <v>384</v>
      </c>
      <c r="O2740" s="1" t="s">
        <v>385</v>
      </c>
      <c r="P2740" s="1">
        <v>0</v>
      </c>
      <c r="Q2740" s="8">
        <v>9069307</v>
      </c>
      <c r="R2740" s="8">
        <v>893462</v>
      </c>
      <c r="S2740" s="8">
        <v>2351478</v>
      </c>
      <c r="T2740" s="8" t="s">
        <v>386</v>
      </c>
      <c r="U2740" s="9">
        <f>IF(R2740&gt;0,Q2740/R2740,"")</f>
        <v>10.150747317737073</v>
      </c>
      <c r="V2740" s="10">
        <f>SUMIFS(fct_world_monthly!$J$2:$J$361,fct_world_monthly!$C$2:$C$361,C2740,fct_world_monthly!$F$2:$F$361,F2740)</f>
        <v>78625229</v>
      </c>
      <c r="W2740" s="11">
        <f>IF(V2740&gt;0,Q2740/V2740,"")</f>
        <v>0.11534856070180731</v>
      </c>
      <c r="X2740" s="1" t="s">
        <v>232</v>
      </c>
      <c r="Y2740" s="1" t="s">
        <v>166</v>
      </c>
      <c r="Z2740" s="19">
        <f>IF(U2740="","",SUMIFS(Unit_Value_Review_QC!$K$10:$K$53,Unit_Value_Review_QC!$I$10:$I$53,"PARTNER|"&amp;F2740&amp;"|"&amp;I2740))</f>
        <v>12.339390026247985</v>
      </c>
      <c r="AA2740" s="20">
        <f>IFERROR(U2740/Z2740,"")</f>
        <v>0.82262958672549491</v>
      </c>
      <c r="AB2740" s="4" t="str">
        <f>IF(OR(N2740&lt;&gt;"REPORTED",U2740=""),"NOT_APPLICABLE",IF(OR(AA2740&lt;Unit_Value_Review_QC!$I$6,AA2740&gt;Unit_Value_Review_QC!$I$5),"REVIEW","WITHIN_BAND"))</f>
        <v>WITHIN_BAND</v>
      </c>
    </row>
    <row r="2741" spans="1:28">
      <c r="A2741" s="1" t="s">
        <v>3127</v>
      </c>
      <c r="B2741" s="6">
        <v>45536</v>
      </c>
      <c r="C2741" s="1">
        <v>202409</v>
      </c>
      <c r="D2741" s="1">
        <v>2024</v>
      </c>
      <c r="E2741" s="1">
        <v>9</v>
      </c>
      <c r="F2741" s="4" t="s">
        <v>265</v>
      </c>
      <c r="G2741" s="4" t="s">
        <v>266</v>
      </c>
      <c r="H2741" s="1">
        <v>720</v>
      </c>
      <c r="I2741" s="4" t="s">
        <v>325</v>
      </c>
      <c r="J2741" s="1" t="s">
        <v>326</v>
      </c>
      <c r="K2741" s="1" t="s">
        <v>383</v>
      </c>
      <c r="L2741" s="1">
        <v>3</v>
      </c>
      <c r="M2741" s="1">
        <v>1</v>
      </c>
      <c r="N2741" s="1" t="s">
        <v>384</v>
      </c>
      <c r="O2741" s="1" t="s">
        <v>385</v>
      </c>
      <c r="P2741" s="1">
        <v>0</v>
      </c>
      <c r="Q2741" s="8">
        <v>32521839</v>
      </c>
      <c r="R2741" s="8">
        <v>2250311</v>
      </c>
      <c r="S2741" s="8">
        <v>5487801</v>
      </c>
      <c r="T2741" s="8" t="s">
        <v>386</v>
      </c>
      <c r="U2741" s="9">
        <f>IF(R2741&gt;0,Q2741/R2741,"")</f>
        <v>14.452153057955101</v>
      </c>
      <c r="V2741" s="10">
        <f>SUMIFS(fct_world_monthly!$J$2:$J$361,fct_world_monthly!$C$2:$C$361,C2741,fct_world_monthly!$F$2:$F$361,F2741)</f>
        <v>78625229</v>
      </c>
      <c r="W2741" s="11">
        <f>IF(V2741&gt;0,Q2741/V2741,"")</f>
        <v>0.41363108780261865</v>
      </c>
      <c r="X2741" s="1" t="s">
        <v>232</v>
      </c>
      <c r="Y2741" s="1" t="s">
        <v>166</v>
      </c>
      <c r="Z2741" s="19">
        <f>IF(U2741="","",SUMIFS(Unit_Value_Review_QC!$K$10:$K$53,Unit_Value_Review_QC!$I$10:$I$53,"PARTNER|"&amp;F2741&amp;"|"&amp;I2741))</f>
        <v>15.158852636173485</v>
      </c>
      <c r="AA2741" s="20">
        <f>IFERROR(U2741/Z2741,"")</f>
        <v>0.95338040449499517</v>
      </c>
      <c r="AB2741" s="4" t="str">
        <f>IF(OR(N2741&lt;&gt;"REPORTED",U2741=""),"NOT_APPLICABLE",IF(OR(AA2741&lt;Unit_Value_Review_QC!$I$6,AA2741&gt;Unit_Value_Review_QC!$I$5),"REVIEW","WITHIN_BAND"))</f>
        <v>WITHIN_BAND</v>
      </c>
    </row>
    <row r="2742" spans="1:28">
      <c r="A2742" s="1" t="s">
        <v>3128</v>
      </c>
      <c r="B2742" s="6">
        <v>45536</v>
      </c>
      <c r="C2742" s="1">
        <v>202409</v>
      </c>
      <c r="D2742" s="1">
        <v>2024</v>
      </c>
      <c r="E2742" s="1">
        <v>9</v>
      </c>
      <c r="F2742" s="4" t="s">
        <v>271</v>
      </c>
      <c r="G2742" s="4" t="s">
        <v>273</v>
      </c>
      <c r="H2742" s="1">
        <v>52</v>
      </c>
      <c r="I2742" s="4" t="s">
        <v>296</v>
      </c>
      <c r="J2742" s="1" t="s">
        <v>297</v>
      </c>
      <c r="K2742" s="1" t="s">
        <v>383</v>
      </c>
      <c r="L2742" s="1">
        <v>3</v>
      </c>
      <c r="M2742" s="1">
        <v>1</v>
      </c>
      <c r="N2742" s="1" t="s">
        <v>384</v>
      </c>
      <c r="O2742" s="1" t="s">
        <v>385</v>
      </c>
      <c r="P2742" s="1">
        <v>0</v>
      </c>
      <c r="Q2742" s="8">
        <v>1022467</v>
      </c>
      <c r="R2742" s="8">
        <v>30583</v>
      </c>
      <c r="S2742" s="8">
        <v>74022</v>
      </c>
      <c r="T2742" s="8" t="s">
        <v>386</v>
      </c>
      <c r="U2742" s="9">
        <f>IF(R2742&gt;0,Q2742/R2742,"")</f>
        <v>33.432527874963213</v>
      </c>
      <c r="V2742" s="10">
        <f>SUMIFS(fct_world_monthly!$J$2:$J$361,fct_world_monthly!$C$2:$C$361,C2742,fct_world_monthly!$F$2:$F$361,F2742)</f>
        <v>27986135</v>
      </c>
      <c r="W2742" s="11">
        <f>IF(V2742&gt;0,Q2742/V2742,"")</f>
        <v>3.653476980654885E-2</v>
      </c>
      <c r="X2742" s="1" t="s">
        <v>232</v>
      </c>
      <c r="Y2742" s="1" t="s">
        <v>166</v>
      </c>
      <c r="Z2742" s="19">
        <f>IF(U2742="","",SUMIFS(Unit_Value_Review_QC!$K$10:$K$53,Unit_Value_Review_QC!$I$10:$I$53,"PARTNER|"&amp;F2742&amp;"|"&amp;I2742))</f>
        <v>31.867133143721738</v>
      </c>
      <c r="AA2742" s="20">
        <f>IFERROR(U2742/Z2742,"")</f>
        <v>1.0491225465491827</v>
      </c>
      <c r="AB2742" s="4" t="str">
        <f>IF(OR(N2742&lt;&gt;"REPORTED",U2742=""),"NOT_APPLICABLE",IF(OR(AA2742&lt;Unit_Value_Review_QC!$I$6,AA2742&gt;Unit_Value_Review_QC!$I$5),"REVIEW","WITHIN_BAND"))</f>
        <v>WITHIN_BAND</v>
      </c>
    </row>
    <row r="2743" spans="1:28">
      <c r="A2743" s="1" t="s">
        <v>3129</v>
      </c>
      <c r="B2743" s="6">
        <v>45536</v>
      </c>
      <c r="C2743" s="1">
        <v>202409</v>
      </c>
      <c r="D2743" s="1">
        <v>2024</v>
      </c>
      <c r="E2743" s="1">
        <v>9</v>
      </c>
      <c r="F2743" s="4" t="s">
        <v>271</v>
      </c>
      <c r="G2743" s="4" t="s">
        <v>273</v>
      </c>
      <c r="H2743" s="1">
        <v>204</v>
      </c>
      <c r="I2743" s="4" t="s">
        <v>301</v>
      </c>
      <c r="J2743" s="1" t="s">
        <v>302</v>
      </c>
      <c r="K2743" s="1" t="s">
        <v>383</v>
      </c>
      <c r="L2743" s="1">
        <v>3</v>
      </c>
      <c r="M2743" s="1">
        <v>1</v>
      </c>
      <c r="N2743" s="1" t="s">
        <v>384</v>
      </c>
      <c r="O2743" s="1" t="s">
        <v>385</v>
      </c>
      <c r="P2743" s="1">
        <v>0</v>
      </c>
      <c r="Q2743" s="8">
        <v>475239</v>
      </c>
      <c r="R2743" s="8">
        <v>26646</v>
      </c>
      <c r="S2743" s="8">
        <v>72328</v>
      </c>
      <c r="T2743" s="8" t="s">
        <v>386</v>
      </c>
      <c r="U2743" s="9">
        <f>IF(R2743&gt;0,Q2743/R2743,"")</f>
        <v>17.83528484575546</v>
      </c>
      <c r="V2743" s="10">
        <f>SUMIFS(fct_world_monthly!$J$2:$J$361,fct_world_monthly!$C$2:$C$361,C2743,fct_world_monthly!$F$2:$F$361,F2743)</f>
        <v>27986135</v>
      </c>
      <c r="W2743" s="11">
        <f>IF(V2743&gt;0,Q2743/V2743,"")</f>
        <v>1.6981230169868043E-2</v>
      </c>
      <c r="X2743" s="1" t="s">
        <v>232</v>
      </c>
      <c r="Y2743" s="1" t="s">
        <v>166</v>
      </c>
      <c r="Z2743" s="19">
        <f>IF(U2743="","",SUMIFS(Unit_Value_Review_QC!$K$10:$K$53,Unit_Value_Review_QC!$I$10:$I$53,"PARTNER|"&amp;F2743&amp;"|"&amp;I2743))</f>
        <v>19.682231685892088</v>
      </c>
      <c r="AA2743" s="20">
        <f>IFERROR(U2743/Z2743,"")</f>
        <v>0.90616171633318954</v>
      </c>
      <c r="AB2743" s="4" t="str">
        <f>IF(OR(N2743&lt;&gt;"REPORTED",U2743=""),"NOT_APPLICABLE",IF(OR(AA2743&lt;Unit_Value_Review_QC!$I$6,AA2743&gt;Unit_Value_Review_QC!$I$5),"REVIEW","WITHIN_BAND"))</f>
        <v>WITHIN_BAND</v>
      </c>
    </row>
    <row r="2744" spans="1:28">
      <c r="A2744" s="1" t="s">
        <v>3130</v>
      </c>
      <c r="B2744" s="6">
        <v>45536</v>
      </c>
      <c r="C2744" s="1">
        <v>202409</v>
      </c>
      <c r="D2744" s="1">
        <v>2024</v>
      </c>
      <c r="E2744" s="1">
        <v>9</v>
      </c>
      <c r="F2744" s="4" t="s">
        <v>271</v>
      </c>
      <c r="G2744" s="4" t="s">
        <v>273</v>
      </c>
      <c r="H2744" s="1">
        <v>662</v>
      </c>
      <c r="I2744" s="4" t="s">
        <v>304</v>
      </c>
      <c r="J2744" s="1" t="s">
        <v>305</v>
      </c>
      <c r="K2744" s="1" t="s">
        <v>383</v>
      </c>
      <c r="L2744" s="1">
        <v>3</v>
      </c>
      <c r="M2744" s="1">
        <v>1</v>
      </c>
      <c r="N2744" s="1" t="s">
        <v>384</v>
      </c>
      <c r="O2744" s="1" t="s">
        <v>385</v>
      </c>
      <c r="P2744" s="1">
        <v>0</v>
      </c>
      <c r="Q2744" s="8">
        <v>168981</v>
      </c>
      <c r="R2744" s="8">
        <v>6264</v>
      </c>
      <c r="S2744" s="8">
        <v>13841</v>
      </c>
      <c r="T2744" s="8" t="s">
        <v>386</v>
      </c>
      <c r="U2744" s="9">
        <f>IF(R2744&gt;0,Q2744/R2744,"")</f>
        <v>26.976532567049809</v>
      </c>
      <c r="V2744" s="10">
        <f>SUMIFS(fct_world_monthly!$J$2:$J$361,fct_world_monthly!$C$2:$C$361,C2744,fct_world_monthly!$F$2:$F$361,F2744)</f>
        <v>27986135</v>
      </c>
      <c r="W2744" s="11">
        <f>IF(V2744&gt;0,Q2744/V2744,"")</f>
        <v>6.0380256151840901E-3</v>
      </c>
      <c r="X2744" s="1" t="s">
        <v>232</v>
      </c>
      <c r="Y2744" s="1" t="s">
        <v>166</v>
      </c>
      <c r="Z2744" s="19">
        <f>IF(U2744="","",SUMIFS(Unit_Value_Review_QC!$K$10:$K$53,Unit_Value_Review_QC!$I$10:$I$53,"PARTNER|"&amp;F2744&amp;"|"&amp;I2744))</f>
        <v>19.366411423422985</v>
      </c>
      <c r="AA2744" s="20">
        <f>IFERROR(U2744/Z2744,"")</f>
        <v>1.3929546355925628</v>
      </c>
      <c r="AB2744" s="4" t="str">
        <f>IF(OR(N2744&lt;&gt;"REPORTED",U2744=""),"NOT_APPLICABLE",IF(OR(AA2744&lt;Unit_Value_Review_QC!$I$6,AA2744&gt;Unit_Value_Review_QC!$I$5),"REVIEW","WITHIN_BAND"))</f>
        <v>WITHIN_BAND</v>
      </c>
    </row>
    <row r="2745" spans="1:28">
      <c r="A2745" s="1" t="s">
        <v>3131</v>
      </c>
      <c r="B2745" s="6">
        <v>45536</v>
      </c>
      <c r="C2745" s="1">
        <v>202409</v>
      </c>
      <c r="D2745" s="1">
        <v>2024</v>
      </c>
      <c r="E2745" s="1">
        <v>9</v>
      </c>
      <c r="F2745" s="4" t="s">
        <v>271</v>
      </c>
      <c r="G2745" s="4" t="s">
        <v>273</v>
      </c>
      <c r="H2745" s="1">
        <v>664</v>
      </c>
      <c r="I2745" s="4" t="s">
        <v>307</v>
      </c>
      <c r="J2745" s="1" t="s">
        <v>308</v>
      </c>
      <c r="K2745" s="1" t="s">
        <v>383</v>
      </c>
      <c r="L2745" s="1">
        <v>3</v>
      </c>
      <c r="M2745" s="1">
        <v>1</v>
      </c>
      <c r="N2745" s="1" t="s">
        <v>384</v>
      </c>
      <c r="O2745" s="1" t="s">
        <v>385</v>
      </c>
      <c r="P2745" s="1">
        <v>0</v>
      </c>
      <c r="Q2745" s="8">
        <v>2634840</v>
      </c>
      <c r="R2745" s="8">
        <v>81445</v>
      </c>
      <c r="S2745" s="8">
        <v>220001</v>
      </c>
      <c r="T2745" s="8" t="s">
        <v>386</v>
      </c>
      <c r="U2745" s="9">
        <f>IF(R2745&gt;0,Q2745/R2745,"")</f>
        <v>32.351157222665606</v>
      </c>
      <c r="V2745" s="10">
        <f>SUMIFS(fct_world_monthly!$J$2:$J$361,fct_world_monthly!$C$2:$C$361,C2745,fct_world_monthly!$F$2:$F$361,F2745)</f>
        <v>27986135</v>
      </c>
      <c r="W2745" s="11">
        <f>IF(V2745&gt;0,Q2745/V2745,"")</f>
        <v>9.4148048667670611E-2</v>
      </c>
      <c r="X2745" s="1" t="s">
        <v>232</v>
      </c>
      <c r="Y2745" s="1" t="s">
        <v>166</v>
      </c>
      <c r="Z2745" s="19">
        <f>IF(U2745="","",SUMIFS(Unit_Value_Review_QC!$K$10:$K$53,Unit_Value_Review_QC!$I$10:$I$53,"PARTNER|"&amp;F2745&amp;"|"&amp;I2745))</f>
        <v>29.827360886039607</v>
      </c>
      <c r="AA2745" s="20">
        <f>IFERROR(U2745/Z2745,"")</f>
        <v>1.0846134643379475</v>
      </c>
      <c r="AB2745" s="4" t="str">
        <f>IF(OR(N2745&lt;&gt;"REPORTED",U2745=""),"NOT_APPLICABLE",IF(OR(AA2745&lt;Unit_Value_Review_QC!$I$6,AA2745&gt;Unit_Value_Review_QC!$I$5),"REVIEW","WITHIN_BAND"))</f>
        <v>WITHIN_BAND</v>
      </c>
    </row>
    <row r="2746" spans="1:28">
      <c r="A2746" s="1" t="s">
        <v>3132</v>
      </c>
      <c r="B2746" s="6">
        <v>45536</v>
      </c>
      <c r="C2746" s="1">
        <v>202409</v>
      </c>
      <c r="D2746" s="1">
        <v>2024</v>
      </c>
      <c r="E2746" s="1">
        <v>9</v>
      </c>
      <c r="F2746" s="4" t="s">
        <v>271</v>
      </c>
      <c r="G2746" s="4" t="s">
        <v>273</v>
      </c>
      <c r="H2746" s="1">
        <v>666</v>
      </c>
      <c r="I2746" s="4" t="s">
        <v>310</v>
      </c>
      <c r="J2746" s="1" t="s">
        <v>311</v>
      </c>
      <c r="K2746" s="1" t="s">
        <v>383</v>
      </c>
      <c r="L2746" s="1">
        <v>3</v>
      </c>
      <c r="M2746" s="1">
        <v>1</v>
      </c>
      <c r="N2746" s="1" t="s">
        <v>384</v>
      </c>
      <c r="O2746" s="1" t="s">
        <v>385</v>
      </c>
      <c r="P2746" s="1">
        <v>0</v>
      </c>
      <c r="Q2746" s="8">
        <v>422078</v>
      </c>
      <c r="R2746" s="8">
        <v>38480</v>
      </c>
      <c r="S2746" s="8">
        <v>69401</v>
      </c>
      <c r="T2746" s="8" t="s">
        <v>386</v>
      </c>
      <c r="U2746" s="9">
        <f>IF(R2746&gt;0,Q2746/R2746,"")</f>
        <v>10.968762993762994</v>
      </c>
      <c r="V2746" s="10">
        <f>SUMIFS(fct_world_monthly!$J$2:$J$361,fct_world_monthly!$C$2:$C$361,C2746,fct_world_monthly!$F$2:$F$361,F2746)</f>
        <v>27986135</v>
      </c>
      <c r="W2746" s="11">
        <f>IF(V2746&gt;0,Q2746/V2746,"")</f>
        <v>1.5081682411665633E-2</v>
      </c>
      <c r="X2746" s="1" t="s">
        <v>232</v>
      </c>
      <c r="Y2746" s="1" t="s">
        <v>166</v>
      </c>
      <c r="Z2746" s="19">
        <f>IF(U2746="","",SUMIFS(Unit_Value_Review_QC!$K$10:$K$53,Unit_Value_Review_QC!$I$10:$I$53,"PARTNER|"&amp;F2746&amp;"|"&amp;I2746))</f>
        <v>14.86106925541052</v>
      </c>
      <c r="AA2746" s="20">
        <f>IFERROR(U2746/Z2746,"")</f>
        <v>0.73808706528768508</v>
      </c>
      <c r="AB2746" s="4" t="str">
        <f>IF(OR(N2746&lt;&gt;"REPORTED",U2746=""),"NOT_APPLICABLE",IF(OR(AA2746&lt;Unit_Value_Review_QC!$I$6,AA2746&gt;Unit_Value_Review_QC!$I$5),"REVIEW","WITHIN_BAND"))</f>
        <v>WITHIN_BAND</v>
      </c>
    </row>
    <row r="2747" spans="1:28">
      <c r="A2747" s="1" t="s">
        <v>3133</v>
      </c>
      <c r="B2747" s="6">
        <v>45536</v>
      </c>
      <c r="C2747" s="1">
        <v>202409</v>
      </c>
      <c r="D2747" s="1">
        <v>2024</v>
      </c>
      <c r="E2747" s="1">
        <v>9</v>
      </c>
      <c r="F2747" s="4" t="s">
        <v>271</v>
      </c>
      <c r="G2747" s="4" t="s">
        <v>273</v>
      </c>
      <c r="H2747" s="1">
        <v>669</v>
      </c>
      <c r="I2747" s="4" t="s">
        <v>313</v>
      </c>
      <c r="J2747" s="1" t="s">
        <v>314</v>
      </c>
      <c r="K2747" s="1" t="s">
        <v>383</v>
      </c>
      <c r="L2747" s="1">
        <v>3</v>
      </c>
      <c r="M2747" s="1">
        <v>1</v>
      </c>
      <c r="N2747" s="1" t="s">
        <v>384</v>
      </c>
      <c r="O2747" s="1" t="s">
        <v>385</v>
      </c>
      <c r="P2747" s="1">
        <v>0</v>
      </c>
      <c r="Q2747" s="8">
        <v>888222</v>
      </c>
      <c r="R2747" s="8">
        <v>52448</v>
      </c>
      <c r="S2747" s="8">
        <v>164269</v>
      </c>
      <c r="T2747" s="8" t="s">
        <v>386</v>
      </c>
      <c r="U2747" s="9">
        <f>IF(R2747&gt;0,Q2747/R2747,"")</f>
        <v>16.935288285539965</v>
      </c>
      <c r="V2747" s="10">
        <f>SUMIFS(fct_world_monthly!$J$2:$J$361,fct_world_monthly!$C$2:$C$361,C2747,fct_world_monthly!$F$2:$F$361,F2747)</f>
        <v>27986135</v>
      </c>
      <c r="W2747" s="11">
        <f>IF(V2747&gt;0,Q2747/V2747,"")</f>
        <v>3.1737930228665015E-2</v>
      </c>
      <c r="X2747" s="1" t="s">
        <v>232</v>
      </c>
      <c r="Y2747" s="1" t="s">
        <v>166</v>
      </c>
      <c r="Z2747" s="19">
        <f>IF(U2747="","",SUMIFS(Unit_Value_Review_QC!$K$10:$K$53,Unit_Value_Review_QC!$I$10:$I$53,"PARTNER|"&amp;F2747&amp;"|"&amp;I2747))</f>
        <v>17.070169468034248</v>
      </c>
      <c r="AA2747" s="20">
        <f>IFERROR(U2747/Z2747,"")</f>
        <v>0.99209842744989363</v>
      </c>
      <c r="AB2747" s="4" t="str">
        <f>IF(OR(N2747&lt;&gt;"REPORTED",U2747=""),"NOT_APPLICABLE",IF(OR(AA2747&lt;Unit_Value_Review_QC!$I$6,AA2747&gt;Unit_Value_Review_QC!$I$5),"REVIEW","WITHIN_BAND"))</f>
        <v>WITHIN_BAND</v>
      </c>
    </row>
    <row r="2748" spans="1:28">
      <c r="A2748" s="1" t="s">
        <v>3134</v>
      </c>
      <c r="B2748" s="6">
        <v>45536</v>
      </c>
      <c r="C2748" s="1">
        <v>202409</v>
      </c>
      <c r="D2748" s="1">
        <v>2024</v>
      </c>
      <c r="E2748" s="1">
        <v>9</v>
      </c>
      <c r="F2748" s="4" t="s">
        <v>271</v>
      </c>
      <c r="G2748" s="4" t="s">
        <v>273</v>
      </c>
      <c r="H2748" s="1">
        <v>676</v>
      </c>
      <c r="I2748" s="4" t="s">
        <v>316</v>
      </c>
      <c r="J2748" s="1" t="s">
        <v>317</v>
      </c>
      <c r="K2748" s="1" t="s">
        <v>383</v>
      </c>
      <c r="L2748" s="1">
        <v>3</v>
      </c>
      <c r="M2748" s="1">
        <v>1</v>
      </c>
      <c r="N2748" s="1" t="s">
        <v>384</v>
      </c>
      <c r="O2748" s="1" t="s">
        <v>385</v>
      </c>
      <c r="P2748" s="1">
        <v>0</v>
      </c>
      <c r="Q2748" s="8">
        <v>420551</v>
      </c>
      <c r="R2748" s="8">
        <v>10172</v>
      </c>
      <c r="S2748" s="8">
        <v>23168</v>
      </c>
      <c r="T2748" s="8" t="s">
        <v>386</v>
      </c>
      <c r="U2748" s="9">
        <f>IF(R2748&gt;0,Q2748/R2748,"")</f>
        <v>41.343983484073931</v>
      </c>
      <c r="V2748" s="10">
        <f>SUMIFS(fct_world_monthly!$J$2:$J$361,fct_world_monthly!$C$2:$C$361,C2748,fct_world_monthly!$F$2:$F$361,F2748)</f>
        <v>27986135</v>
      </c>
      <c r="W2748" s="11">
        <f>IF(V2748&gt;0,Q2748/V2748,"")</f>
        <v>1.5027119679083946E-2</v>
      </c>
      <c r="X2748" s="1" t="s">
        <v>232</v>
      </c>
      <c r="Y2748" s="1" t="s">
        <v>166</v>
      </c>
      <c r="Z2748" s="19">
        <f>IF(U2748="","",SUMIFS(Unit_Value_Review_QC!$K$10:$K$53,Unit_Value_Review_QC!$I$10:$I$53,"PARTNER|"&amp;F2748&amp;"|"&amp;I2748))</f>
        <v>29.259592038236608</v>
      </c>
      <c r="AA2748" s="20">
        <f>IFERROR(U2748/Z2748,"")</f>
        <v>1.4130061495746546</v>
      </c>
      <c r="AB2748" s="4" t="str">
        <f>IF(OR(N2748&lt;&gt;"REPORTED",U2748=""),"NOT_APPLICABLE",IF(OR(AA2748&lt;Unit_Value_Review_QC!$I$6,AA2748&gt;Unit_Value_Review_QC!$I$5),"REVIEW","WITHIN_BAND"))</f>
        <v>WITHIN_BAND</v>
      </c>
    </row>
    <row r="2749" spans="1:28">
      <c r="A2749" s="1" t="s">
        <v>3135</v>
      </c>
      <c r="B2749" s="6">
        <v>45536</v>
      </c>
      <c r="C2749" s="1">
        <v>202409</v>
      </c>
      <c r="D2749" s="1">
        <v>2024</v>
      </c>
      <c r="E2749" s="1">
        <v>9</v>
      </c>
      <c r="F2749" s="4" t="s">
        <v>271</v>
      </c>
      <c r="G2749" s="4" t="s">
        <v>273</v>
      </c>
      <c r="H2749" s="1">
        <v>690</v>
      </c>
      <c r="I2749" s="4" t="s">
        <v>319</v>
      </c>
      <c r="J2749" s="1" t="s">
        <v>320</v>
      </c>
      <c r="K2749" s="1" t="s">
        <v>383</v>
      </c>
      <c r="L2749" s="1">
        <v>3</v>
      </c>
      <c r="M2749" s="1">
        <v>1</v>
      </c>
      <c r="N2749" s="1" t="s">
        <v>384</v>
      </c>
      <c r="O2749" s="1" t="s">
        <v>385</v>
      </c>
      <c r="P2749" s="1">
        <v>0</v>
      </c>
      <c r="Q2749" s="8">
        <v>676753</v>
      </c>
      <c r="R2749" s="8">
        <v>23082</v>
      </c>
      <c r="S2749" s="8">
        <v>40985</v>
      </c>
      <c r="T2749" s="8" t="s">
        <v>386</v>
      </c>
      <c r="U2749" s="9">
        <f>IF(R2749&gt;0,Q2749/R2749,"")</f>
        <v>29.319513040464432</v>
      </c>
      <c r="V2749" s="10">
        <f>SUMIFS(fct_world_monthly!$J$2:$J$361,fct_world_monthly!$C$2:$C$361,C2749,fct_world_monthly!$F$2:$F$361,F2749)</f>
        <v>27986135</v>
      </c>
      <c r="W2749" s="11">
        <f>IF(V2749&gt;0,Q2749/V2749,"")</f>
        <v>2.4181724271679531E-2</v>
      </c>
      <c r="X2749" s="1" t="s">
        <v>232</v>
      </c>
      <c r="Y2749" s="1" t="s">
        <v>166</v>
      </c>
      <c r="Z2749" s="19">
        <f>IF(U2749="","",SUMIFS(Unit_Value_Review_QC!$K$10:$K$53,Unit_Value_Review_QC!$I$10:$I$53,"PARTNER|"&amp;F2749&amp;"|"&amp;I2749))</f>
        <v>24.149636282520802</v>
      </c>
      <c r="AA2749" s="20">
        <f>IFERROR(U2749/Z2749,"")</f>
        <v>1.2140767959178549</v>
      </c>
      <c r="AB2749" s="4" t="str">
        <f>IF(OR(N2749&lt;&gt;"REPORTED",U2749=""),"NOT_APPLICABLE",IF(OR(AA2749&lt;Unit_Value_Review_QC!$I$6,AA2749&gt;Unit_Value_Review_QC!$I$5),"REVIEW","WITHIN_BAND"))</f>
        <v>WITHIN_BAND</v>
      </c>
    </row>
    <row r="2750" spans="1:28">
      <c r="A2750" s="1" t="s">
        <v>3136</v>
      </c>
      <c r="B2750" s="6">
        <v>45536</v>
      </c>
      <c r="C2750" s="1">
        <v>202409</v>
      </c>
      <c r="D2750" s="1">
        <v>2024</v>
      </c>
      <c r="E2750" s="1">
        <v>9</v>
      </c>
      <c r="F2750" s="4" t="s">
        <v>271</v>
      </c>
      <c r="G2750" s="4" t="s">
        <v>273</v>
      </c>
      <c r="H2750" s="1">
        <v>696</v>
      </c>
      <c r="I2750" s="4" t="s">
        <v>322</v>
      </c>
      <c r="J2750" s="1" t="s">
        <v>323</v>
      </c>
      <c r="K2750" s="1" t="s">
        <v>383</v>
      </c>
      <c r="L2750" s="1">
        <v>3</v>
      </c>
      <c r="M2750" s="1">
        <v>1</v>
      </c>
      <c r="N2750" s="1" t="s">
        <v>384</v>
      </c>
      <c r="O2750" s="1" t="s">
        <v>385</v>
      </c>
      <c r="P2750" s="1">
        <v>0</v>
      </c>
      <c r="Q2750" s="8">
        <v>169768</v>
      </c>
      <c r="R2750" s="8">
        <v>6932</v>
      </c>
      <c r="S2750" s="8">
        <v>17754</v>
      </c>
      <c r="T2750" s="8" t="s">
        <v>386</v>
      </c>
      <c r="U2750" s="9">
        <f>IF(R2750&gt;0,Q2750/R2750,"")</f>
        <v>24.490478938257358</v>
      </c>
      <c r="V2750" s="10">
        <f>SUMIFS(fct_world_monthly!$J$2:$J$361,fct_world_monthly!$C$2:$C$361,C2750,fct_world_monthly!$F$2:$F$361,F2750)</f>
        <v>27986135</v>
      </c>
      <c r="W2750" s="11">
        <f>IF(V2750&gt;0,Q2750/V2750,"")</f>
        <v>6.0661466829914166E-3</v>
      </c>
      <c r="X2750" s="1" t="s">
        <v>232</v>
      </c>
      <c r="Y2750" s="1" t="s">
        <v>166</v>
      </c>
      <c r="Z2750" s="19">
        <f>IF(U2750="","",SUMIFS(Unit_Value_Review_QC!$K$10:$K$53,Unit_Value_Review_QC!$I$10:$I$53,"PARTNER|"&amp;F2750&amp;"|"&amp;I2750))</f>
        <v>19.130986055641273</v>
      </c>
      <c r="AA2750" s="20">
        <f>IFERROR(U2750/Z2750,"")</f>
        <v>1.2801472368976872</v>
      </c>
      <c r="AB2750" s="4" t="str">
        <f>IF(OR(N2750&lt;&gt;"REPORTED",U2750=""),"NOT_APPLICABLE",IF(OR(AA2750&lt;Unit_Value_Review_QC!$I$6,AA2750&gt;Unit_Value_Review_QC!$I$5),"REVIEW","WITHIN_BAND"))</f>
        <v>WITHIN_BAND</v>
      </c>
    </row>
    <row r="2751" spans="1:28">
      <c r="A2751" s="1" t="s">
        <v>3137</v>
      </c>
      <c r="B2751" s="6">
        <v>45536</v>
      </c>
      <c r="C2751" s="1">
        <v>202409</v>
      </c>
      <c r="D2751" s="1">
        <v>2024</v>
      </c>
      <c r="E2751" s="1">
        <v>9</v>
      </c>
      <c r="F2751" s="4" t="s">
        <v>271</v>
      </c>
      <c r="G2751" s="4" t="s">
        <v>273</v>
      </c>
      <c r="H2751" s="1">
        <v>720</v>
      </c>
      <c r="I2751" s="4" t="s">
        <v>325</v>
      </c>
      <c r="J2751" s="1" t="s">
        <v>326</v>
      </c>
      <c r="K2751" s="1" t="s">
        <v>383</v>
      </c>
      <c r="L2751" s="1">
        <v>3</v>
      </c>
      <c r="M2751" s="1">
        <v>1</v>
      </c>
      <c r="N2751" s="1" t="s">
        <v>384</v>
      </c>
      <c r="O2751" s="1" t="s">
        <v>385</v>
      </c>
      <c r="P2751" s="1">
        <v>0</v>
      </c>
      <c r="Q2751" s="8">
        <v>10419353</v>
      </c>
      <c r="R2751" s="8">
        <v>381743</v>
      </c>
      <c r="S2751" s="8">
        <v>870521</v>
      </c>
      <c r="T2751" s="8" t="s">
        <v>386</v>
      </c>
      <c r="U2751" s="9">
        <f>IF(R2751&gt;0,Q2751/R2751,"")</f>
        <v>27.294156015958379</v>
      </c>
      <c r="V2751" s="10">
        <f>SUMIFS(fct_world_monthly!$J$2:$J$361,fct_world_monthly!$C$2:$C$361,C2751,fct_world_monthly!$F$2:$F$361,F2751)</f>
        <v>27986135</v>
      </c>
      <c r="W2751" s="11">
        <f>IF(V2751&gt;0,Q2751/V2751,"")</f>
        <v>0.3723041070158491</v>
      </c>
      <c r="X2751" s="1" t="s">
        <v>232</v>
      </c>
      <c r="Y2751" s="1" t="s">
        <v>166</v>
      </c>
      <c r="Z2751" s="19">
        <f>IF(U2751="","",SUMIFS(Unit_Value_Review_QC!$K$10:$K$53,Unit_Value_Review_QC!$I$10:$I$53,"PARTNER|"&amp;F2751&amp;"|"&amp;I2751))</f>
        <v>27.635683246354834</v>
      </c>
      <c r="AA2751" s="20">
        <f>IFERROR(U2751/Z2751,"")</f>
        <v>0.98764180254376366</v>
      </c>
      <c r="AB2751" s="4" t="str">
        <f>IF(OR(N2751&lt;&gt;"REPORTED",U2751=""),"NOT_APPLICABLE",IF(OR(AA2751&lt;Unit_Value_Review_QC!$I$6,AA2751&gt;Unit_Value_Review_QC!$I$5),"REVIEW","WITHIN_BAND"))</f>
        <v>WITHIN_BAND</v>
      </c>
    </row>
    <row r="2752" spans="1:28">
      <c r="A2752" s="1" t="s">
        <v>3138</v>
      </c>
      <c r="B2752" s="6">
        <v>45536</v>
      </c>
      <c r="C2752" s="1">
        <v>202409</v>
      </c>
      <c r="D2752" s="1">
        <v>2024</v>
      </c>
      <c r="E2752" s="1">
        <v>9</v>
      </c>
      <c r="F2752" s="4" t="s">
        <v>278</v>
      </c>
      <c r="G2752" s="4" t="s">
        <v>279</v>
      </c>
      <c r="H2752" s="1">
        <v>52</v>
      </c>
      <c r="I2752" s="4" t="s">
        <v>296</v>
      </c>
      <c r="J2752" s="1" t="s">
        <v>297</v>
      </c>
      <c r="K2752" s="1" t="s">
        <v>383</v>
      </c>
      <c r="L2752" s="1">
        <v>3</v>
      </c>
      <c r="M2752" s="1">
        <v>1</v>
      </c>
      <c r="N2752" s="1" t="s">
        <v>384</v>
      </c>
      <c r="O2752" s="1" t="s">
        <v>385</v>
      </c>
      <c r="P2752" s="1">
        <v>0</v>
      </c>
      <c r="Q2752" s="8">
        <v>808595</v>
      </c>
      <c r="R2752" s="8">
        <v>19652</v>
      </c>
      <c r="S2752" s="8">
        <v>61402</v>
      </c>
      <c r="T2752" s="8" t="s">
        <v>386</v>
      </c>
      <c r="U2752" s="9">
        <f>IF(R2752&gt;0,Q2752/R2752,"")</f>
        <v>41.145684917565639</v>
      </c>
      <c r="V2752" s="10">
        <f>SUMIFS(fct_world_monthly!$J$2:$J$361,fct_world_monthly!$C$2:$C$361,C2752,fct_world_monthly!$F$2:$F$361,F2752)</f>
        <v>20189073</v>
      </c>
      <c r="W2752" s="11">
        <f>IF(V2752&gt;0,Q2752/V2752,"")</f>
        <v>4.005112072258097E-2</v>
      </c>
      <c r="X2752" s="1" t="s">
        <v>232</v>
      </c>
      <c r="Y2752" s="1" t="s">
        <v>166</v>
      </c>
      <c r="Z2752" s="19">
        <f>IF(U2752="","",SUMIFS(Unit_Value_Review_QC!$K$10:$K$53,Unit_Value_Review_QC!$I$10:$I$53,"PARTNER|"&amp;F2752&amp;"|"&amp;I2752))</f>
        <v>35.036766549381447</v>
      </c>
      <c r="AA2752" s="20">
        <f>IFERROR(U2752/Z2752,"")</f>
        <v>1.1743573671267344</v>
      </c>
      <c r="AB2752" s="4" t="str">
        <f>IF(OR(N2752&lt;&gt;"REPORTED",U2752=""),"NOT_APPLICABLE",IF(OR(AA2752&lt;Unit_Value_Review_QC!$I$6,AA2752&gt;Unit_Value_Review_QC!$I$5),"REVIEW","WITHIN_BAND"))</f>
        <v>WITHIN_BAND</v>
      </c>
    </row>
    <row r="2753" spans="1:28">
      <c r="A2753" s="1" t="s">
        <v>3139</v>
      </c>
      <c r="B2753" s="6">
        <v>45536</v>
      </c>
      <c r="C2753" s="1">
        <v>202409</v>
      </c>
      <c r="D2753" s="1">
        <v>2024</v>
      </c>
      <c r="E2753" s="1">
        <v>9</v>
      </c>
      <c r="F2753" s="4" t="s">
        <v>278</v>
      </c>
      <c r="G2753" s="4" t="s">
        <v>279</v>
      </c>
      <c r="H2753" s="1">
        <v>204</v>
      </c>
      <c r="I2753" s="4" t="s">
        <v>301</v>
      </c>
      <c r="J2753" s="1" t="s">
        <v>302</v>
      </c>
      <c r="K2753" s="1" t="s">
        <v>383</v>
      </c>
      <c r="L2753" s="1">
        <v>3</v>
      </c>
      <c r="M2753" s="1">
        <v>1</v>
      </c>
      <c r="N2753" s="1" t="s">
        <v>384</v>
      </c>
      <c r="O2753" s="1" t="s">
        <v>385</v>
      </c>
      <c r="P2753" s="1">
        <v>0</v>
      </c>
      <c r="Q2753" s="8">
        <v>36951</v>
      </c>
      <c r="R2753" s="8">
        <v>1137</v>
      </c>
      <c r="S2753" s="8">
        <v>3333</v>
      </c>
      <c r="T2753" s="8" t="s">
        <v>386</v>
      </c>
      <c r="U2753" s="9">
        <f>IF(R2753&gt;0,Q2753/R2753,"")</f>
        <v>32.498680738786277</v>
      </c>
      <c r="V2753" s="10">
        <f>SUMIFS(fct_world_monthly!$J$2:$J$361,fct_world_monthly!$C$2:$C$361,C2753,fct_world_monthly!$F$2:$F$361,F2753)</f>
        <v>20189073</v>
      </c>
      <c r="W2753" s="11">
        <f>IF(V2753&gt;0,Q2753/V2753,"")</f>
        <v>1.8302474809021691E-3</v>
      </c>
      <c r="X2753" s="1" t="s">
        <v>232</v>
      </c>
      <c r="Y2753" s="1" t="s">
        <v>166</v>
      </c>
      <c r="Z2753" s="19">
        <f>IF(U2753="","",SUMIFS(Unit_Value_Review_QC!$K$10:$K$53,Unit_Value_Review_QC!$I$10:$I$53,"PARTNER|"&amp;F2753&amp;"|"&amp;I2753))</f>
        <v>33.195880622110131</v>
      </c>
      <c r="AA2753" s="20">
        <f>IFERROR(U2753/Z2753,"")</f>
        <v>0.97899739756084425</v>
      </c>
      <c r="AB2753" s="4" t="str">
        <f>IF(OR(N2753&lt;&gt;"REPORTED",U2753=""),"NOT_APPLICABLE",IF(OR(AA2753&lt;Unit_Value_Review_QC!$I$6,AA2753&gt;Unit_Value_Review_QC!$I$5),"REVIEW","WITHIN_BAND"))</f>
        <v>WITHIN_BAND</v>
      </c>
    </row>
    <row r="2754" spans="1:28">
      <c r="A2754" s="1" t="s">
        <v>3140</v>
      </c>
      <c r="B2754" s="6">
        <v>45536</v>
      </c>
      <c r="C2754" s="1">
        <v>202409</v>
      </c>
      <c r="D2754" s="1">
        <v>2024</v>
      </c>
      <c r="E2754" s="1">
        <v>9</v>
      </c>
      <c r="F2754" s="4" t="s">
        <v>278</v>
      </c>
      <c r="G2754" s="4" t="s">
        <v>279</v>
      </c>
      <c r="H2754" s="1">
        <v>662</v>
      </c>
      <c r="I2754" s="4" t="s">
        <v>304</v>
      </c>
      <c r="J2754" s="1" t="s">
        <v>305</v>
      </c>
      <c r="K2754" s="1" t="s">
        <v>383</v>
      </c>
      <c r="L2754" s="1">
        <v>3</v>
      </c>
      <c r="M2754" s="1">
        <v>1</v>
      </c>
      <c r="N2754" s="1" t="s">
        <v>384</v>
      </c>
      <c r="O2754" s="1" t="s">
        <v>385</v>
      </c>
      <c r="P2754" s="1">
        <v>0</v>
      </c>
      <c r="Q2754" s="8">
        <v>65958</v>
      </c>
      <c r="R2754" s="8">
        <v>5386</v>
      </c>
      <c r="S2754" s="8">
        <v>14780</v>
      </c>
      <c r="T2754" s="8" t="s">
        <v>386</v>
      </c>
      <c r="U2754" s="9">
        <f>IF(R2754&gt;0,Q2754/R2754,"")</f>
        <v>12.246193835870777</v>
      </c>
      <c r="V2754" s="10">
        <f>SUMIFS(fct_world_monthly!$J$2:$J$361,fct_world_monthly!$C$2:$C$361,C2754,fct_world_monthly!$F$2:$F$361,F2754)</f>
        <v>20189073</v>
      </c>
      <c r="W2754" s="11">
        <f>IF(V2754&gt;0,Q2754/V2754,"")</f>
        <v>3.2670147856714371E-3</v>
      </c>
      <c r="X2754" s="1" t="s">
        <v>232</v>
      </c>
      <c r="Y2754" s="1" t="s">
        <v>166</v>
      </c>
      <c r="Z2754" s="19">
        <f>IF(U2754="","",SUMIFS(Unit_Value_Review_QC!$K$10:$K$53,Unit_Value_Review_QC!$I$10:$I$53,"PARTNER|"&amp;F2754&amp;"|"&amp;I2754))</f>
        <v>11.552282298889692</v>
      </c>
      <c r="AA2754" s="20">
        <f>IFERROR(U2754/Z2754,"")</f>
        <v>1.0600670516031085</v>
      </c>
      <c r="AB2754" s="4" t="str">
        <f>IF(OR(N2754&lt;&gt;"REPORTED",U2754=""),"NOT_APPLICABLE",IF(OR(AA2754&lt;Unit_Value_Review_QC!$I$6,AA2754&gt;Unit_Value_Review_QC!$I$5),"REVIEW","WITHIN_BAND"))</f>
        <v>WITHIN_BAND</v>
      </c>
    </row>
    <row r="2755" spans="1:28">
      <c r="A2755" s="1" t="s">
        <v>3141</v>
      </c>
      <c r="B2755" s="6">
        <v>45536</v>
      </c>
      <c r="C2755" s="1">
        <v>202409</v>
      </c>
      <c r="D2755" s="1">
        <v>2024</v>
      </c>
      <c r="E2755" s="1">
        <v>9</v>
      </c>
      <c r="F2755" s="4" t="s">
        <v>278</v>
      </c>
      <c r="G2755" s="4" t="s">
        <v>279</v>
      </c>
      <c r="H2755" s="1">
        <v>664</v>
      </c>
      <c r="I2755" s="4" t="s">
        <v>307</v>
      </c>
      <c r="J2755" s="1" t="s">
        <v>308</v>
      </c>
      <c r="K2755" s="1" t="s">
        <v>383</v>
      </c>
      <c r="L2755" s="1">
        <v>3</v>
      </c>
      <c r="M2755" s="1">
        <v>1</v>
      </c>
      <c r="N2755" s="1" t="s">
        <v>384</v>
      </c>
      <c r="O2755" s="1" t="s">
        <v>385</v>
      </c>
      <c r="P2755" s="1">
        <v>0</v>
      </c>
      <c r="Q2755" s="8">
        <v>2412607</v>
      </c>
      <c r="R2755" s="8">
        <v>133979</v>
      </c>
      <c r="S2755" s="8">
        <v>382101</v>
      </c>
      <c r="T2755" s="8" t="s">
        <v>386</v>
      </c>
      <c r="U2755" s="9">
        <f>IF(R2755&gt;0,Q2755/R2755,"")</f>
        <v>18.007351898431843</v>
      </c>
      <c r="V2755" s="10">
        <f>SUMIFS(fct_world_monthly!$J$2:$J$361,fct_world_monthly!$C$2:$C$361,C2755,fct_world_monthly!$F$2:$F$361,F2755)</f>
        <v>20189073</v>
      </c>
      <c r="W2755" s="11">
        <f>IF(V2755&gt;0,Q2755/V2755,"")</f>
        <v>0.1195006328423301</v>
      </c>
      <c r="X2755" s="1" t="s">
        <v>232</v>
      </c>
      <c r="Y2755" s="1" t="s">
        <v>166</v>
      </c>
      <c r="Z2755" s="19">
        <f>IF(U2755="","",SUMIFS(Unit_Value_Review_QC!$K$10:$K$53,Unit_Value_Review_QC!$I$10:$I$53,"PARTNER|"&amp;F2755&amp;"|"&amp;I2755))</f>
        <v>20.753901094655859</v>
      </c>
      <c r="AA2755" s="20">
        <f>IFERROR(U2755/Z2755,"")</f>
        <v>0.86766106363823547</v>
      </c>
      <c r="AB2755" s="4" t="str">
        <f>IF(OR(N2755&lt;&gt;"REPORTED",U2755=""),"NOT_APPLICABLE",IF(OR(AA2755&lt;Unit_Value_Review_QC!$I$6,AA2755&gt;Unit_Value_Review_QC!$I$5),"REVIEW","WITHIN_BAND"))</f>
        <v>WITHIN_BAND</v>
      </c>
    </row>
    <row r="2756" spans="1:28">
      <c r="A2756" s="1" t="s">
        <v>3142</v>
      </c>
      <c r="B2756" s="6">
        <v>45536</v>
      </c>
      <c r="C2756" s="1">
        <v>202409</v>
      </c>
      <c r="D2756" s="1">
        <v>2024</v>
      </c>
      <c r="E2756" s="1">
        <v>9</v>
      </c>
      <c r="F2756" s="4" t="s">
        <v>278</v>
      </c>
      <c r="G2756" s="4" t="s">
        <v>279</v>
      </c>
      <c r="H2756" s="1">
        <v>666</v>
      </c>
      <c r="I2756" s="4" t="s">
        <v>310</v>
      </c>
      <c r="J2756" s="1" t="s">
        <v>311</v>
      </c>
      <c r="K2756" s="1" t="s">
        <v>383</v>
      </c>
      <c r="L2756" s="1">
        <v>3</v>
      </c>
      <c r="M2756" s="1">
        <v>1</v>
      </c>
      <c r="N2756" s="1" t="s">
        <v>384</v>
      </c>
      <c r="O2756" s="1" t="s">
        <v>385</v>
      </c>
      <c r="P2756" s="1">
        <v>0</v>
      </c>
      <c r="Q2756" s="8">
        <v>5898133</v>
      </c>
      <c r="R2756" s="8">
        <v>374560</v>
      </c>
      <c r="S2756" s="8">
        <v>1075024</v>
      </c>
      <c r="T2756" s="8" t="s">
        <v>386</v>
      </c>
      <c r="U2756" s="9">
        <f>IF(R2756&gt;0,Q2756/R2756,"")</f>
        <v>15.746830948312686</v>
      </c>
      <c r="V2756" s="10">
        <f>SUMIFS(fct_world_monthly!$J$2:$J$361,fct_world_monthly!$C$2:$C$361,C2756,fct_world_monthly!$F$2:$F$361,F2756)</f>
        <v>20189073</v>
      </c>
      <c r="W2756" s="11">
        <f>IF(V2756&gt;0,Q2756/V2756,"")</f>
        <v>0.29214481516808621</v>
      </c>
      <c r="X2756" s="1" t="s">
        <v>232</v>
      </c>
      <c r="Y2756" s="1" t="s">
        <v>166</v>
      </c>
      <c r="Z2756" s="19">
        <f>IF(U2756="","",SUMIFS(Unit_Value_Review_QC!$K$10:$K$53,Unit_Value_Review_QC!$I$10:$I$53,"PARTNER|"&amp;F2756&amp;"|"&amp;I2756))</f>
        <v>16.653214733323903</v>
      </c>
      <c r="AA2756" s="20">
        <f>IFERROR(U2756/Z2756,"")</f>
        <v>0.94557304403230336</v>
      </c>
      <c r="AB2756" s="4" t="str">
        <f>IF(OR(N2756&lt;&gt;"REPORTED",U2756=""),"NOT_APPLICABLE",IF(OR(AA2756&lt;Unit_Value_Review_QC!$I$6,AA2756&gt;Unit_Value_Review_QC!$I$5),"REVIEW","WITHIN_BAND"))</f>
        <v>WITHIN_BAND</v>
      </c>
    </row>
    <row r="2757" spans="1:28">
      <c r="A2757" s="1" t="s">
        <v>3143</v>
      </c>
      <c r="B2757" s="6">
        <v>45536</v>
      </c>
      <c r="C2757" s="1">
        <v>202409</v>
      </c>
      <c r="D2757" s="1">
        <v>2024</v>
      </c>
      <c r="E2757" s="1">
        <v>9</v>
      </c>
      <c r="F2757" s="4" t="s">
        <v>278</v>
      </c>
      <c r="G2757" s="4" t="s">
        <v>279</v>
      </c>
      <c r="H2757" s="1">
        <v>669</v>
      </c>
      <c r="I2757" s="4" t="s">
        <v>313</v>
      </c>
      <c r="J2757" s="1" t="s">
        <v>314</v>
      </c>
      <c r="K2757" s="1" t="s">
        <v>383</v>
      </c>
      <c r="L2757" s="1">
        <v>3</v>
      </c>
      <c r="M2757" s="1">
        <v>1</v>
      </c>
      <c r="N2757" s="1" t="s">
        <v>384</v>
      </c>
      <c r="O2757" s="1" t="s">
        <v>385</v>
      </c>
      <c r="P2757" s="1">
        <v>0</v>
      </c>
      <c r="Q2757" s="8">
        <v>209959</v>
      </c>
      <c r="R2757" s="8">
        <v>7993</v>
      </c>
      <c r="S2757" s="8">
        <v>24475</v>
      </c>
      <c r="T2757" s="8" t="s">
        <v>386</v>
      </c>
      <c r="U2757" s="9">
        <f>IF(R2757&gt;0,Q2757/R2757,"")</f>
        <v>26.267859376954835</v>
      </c>
      <c r="V2757" s="10">
        <f>SUMIFS(fct_world_monthly!$J$2:$J$361,fct_world_monthly!$C$2:$C$361,C2757,fct_world_monthly!$F$2:$F$361,F2757)</f>
        <v>20189073</v>
      </c>
      <c r="W2757" s="11">
        <f>IF(V2757&gt;0,Q2757/V2757,"")</f>
        <v>1.0399635485987891E-2</v>
      </c>
      <c r="X2757" s="1" t="s">
        <v>232</v>
      </c>
      <c r="Y2757" s="1" t="s">
        <v>166</v>
      </c>
      <c r="Z2757" s="19">
        <f>IF(U2757="","",SUMIFS(Unit_Value_Review_QC!$K$10:$K$53,Unit_Value_Review_QC!$I$10:$I$53,"PARTNER|"&amp;F2757&amp;"|"&amp;I2757))</f>
        <v>20.668787815742178</v>
      </c>
      <c r="AA2757" s="20">
        <f>IFERROR(U2757/Z2757,"")</f>
        <v>1.2708950138308635</v>
      </c>
      <c r="AB2757" s="4" t="str">
        <f>IF(OR(N2757&lt;&gt;"REPORTED",U2757=""),"NOT_APPLICABLE",IF(OR(AA2757&lt;Unit_Value_Review_QC!$I$6,AA2757&gt;Unit_Value_Review_QC!$I$5),"REVIEW","WITHIN_BAND"))</f>
        <v>WITHIN_BAND</v>
      </c>
    </row>
    <row r="2758" spans="1:28">
      <c r="A2758" s="1" t="s">
        <v>3144</v>
      </c>
      <c r="B2758" s="6">
        <v>45536</v>
      </c>
      <c r="C2758" s="1">
        <v>202409</v>
      </c>
      <c r="D2758" s="1">
        <v>2024</v>
      </c>
      <c r="E2758" s="1">
        <v>9</v>
      </c>
      <c r="F2758" s="4" t="s">
        <v>278</v>
      </c>
      <c r="G2758" s="4" t="s">
        <v>279</v>
      </c>
      <c r="H2758" s="1">
        <v>676</v>
      </c>
      <c r="I2758" s="4" t="s">
        <v>316</v>
      </c>
      <c r="J2758" s="1" t="s">
        <v>317</v>
      </c>
      <c r="K2758" s="1" t="s">
        <v>383</v>
      </c>
      <c r="L2758" s="1">
        <v>3</v>
      </c>
      <c r="M2758" s="1">
        <v>1</v>
      </c>
      <c r="N2758" s="1" t="s">
        <v>384</v>
      </c>
      <c r="O2758" s="1" t="s">
        <v>385</v>
      </c>
      <c r="P2758" s="1">
        <v>0</v>
      </c>
      <c r="Q2758" s="8">
        <v>25927</v>
      </c>
      <c r="R2758" s="8">
        <v>1078</v>
      </c>
      <c r="S2758" s="8">
        <v>6213</v>
      </c>
      <c r="T2758" s="8" t="s">
        <v>386</v>
      </c>
      <c r="U2758" s="9">
        <f>IF(R2758&gt;0,Q2758/R2758,"")</f>
        <v>24.051020408163264</v>
      </c>
      <c r="V2758" s="10">
        <f>SUMIFS(fct_world_monthly!$J$2:$J$361,fct_world_monthly!$C$2:$C$361,C2758,fct_world_monthly!$F$2:$F$361,F2758)</f>
        <v>20189073</v>
      </c>
      <c r="W2758" s="11">
        <f>IF(V2758&gt;0,Q2758/V2758,"")</f>
        <v>1.2842095325525842E-3</v>
      </c>
      <c r="X2758" s="1" t="s">
        <v>232</v>
      </c>
      <c r="Y2758" s="1" t="s">
        <v>166</v>
      </c>
      <c r="Z2758" s="19">
        <f>IF(U2758="","",SUMIFS(Unit_Value_Review_QC!$K$10:$K$53,Unit_Value_Review_QC!$I$10:$I$53,"PARTNER|"&amp;F2758&amp;"|"&amp;I2758))</f>
        <v>22.71683967704729</v>
      </c>
      <c r="AA2758" s="20">
        <f>IFERROR(U2758/Z2758,"")</f>
        <v>1.0587309128418954</v>
      </c>
      <c r="AB2758" s="4" t="str">
        <f>IF(OR(N2758&lt;&gt;"REPORTED",U2758=""),"NOT_APPLICABLE",IF(OR(AA2758&lt;Unit_Value_Review_QC!$I$6,AA2758&gt;Unit_Value_Review_QC!$I$5),"REVIEW","WITHIN_BAND"))</f>
        <v>WITHIN_BAND</v>
      </c>
    </row>
    <row r="2759" spans="1:28">
      <c r="A2759" s="1" t="s">
        <v>3145</v>
      </c>
      <c r="B2759" s="6">
        <v>45536</v>
      </c>
      <c r="C2759" s="1">
        <v>202409</v>
      </c>
      <c r="D2759" s="1">
        <v>2024</v>
      </c>
      <c r="E2759" s="1">
        <v>9</v>
      </c>
      <c r="F2759" s="4" t="s">
        <v>278</v>
      </c>
      <c r="G2759" s="4" t="s">
        <v>279</v>
      </c>
      <c r="H2759" s="1">
        <v>690</v>
      </c>
      <c r="I2759" s="4" t="s">
        <v>319</v>
      </c>
      <c r="J2759" s="1" t="s">
        <v>320</v>
      </c>
      <c r="K2759" s="1" t="s">
        <v>383</v>
      </c>
      <c r="L2759" s="1">
        <v>3</v>
      </c>
      <c r="M2759" s="1">
        <v>1</v>
      </c>
      <c r="N2759" s="1" t="s">
        <v>384</v>
      </c>
      <c r="O2759" s="1" t="s">
        <v>385</v>
      </c>
      <c r="P2759" s="1">
        <v>0</v>
      </c>
      <c r="Q2759" s="8">
        <v>1242592</v>
      </c>
      <c r="R2759" s="8">
        <v>40663</v>
      </c>
      <c r="S2759" s="8">
        <v>122011</v>
      </c>
      <c r="T2759" s="8" t="s">
        <v>386</v>
      </c>
      <c r="U2759" s="9">
        <f>IF(R2759&gt;0,Q2759/R2759,"")</f>
        <v>30.558296239824902</v>
      </c>
      <c r="V2759" s="10">
        <f>SUMIFS(fct_world_monthly!$J$2:$J$361,fct_world_monthly!$C$2:$C$361,C2759,fct_world_monthly!$F$2:$F$361,F2759)</f>
        <v>20189073</v>
      </c>
      <c r="W2759" s="11">
        <f>IF(V2759&gt;0,Q2759/V2759,"")</f>
        <v>6.1547749121517364E-2</v>
      </c>
      <c r="X2759" s="1" t="s">
        <v>232</v>
      </c>
      <c r="Y2759" s="1" t="s">
        <v>166</v>
      </c>
      <c r="Z2759" s="19">
        <f>IF(U2759="","",SUMIFS(Unit_Value_Review_QC!$K$10:$K$53,Unit_Value_Review_QC!$I$10:$I$53,"PARTNER|"&amp;F2759&amp;"|"&amp;I2759))</f>
        <v>28.158453665195097</v>
      </c>
      <c r="AA2759" s="20">
        <f>IFERROR(U2759/Z2759,"")</f>
        <v>1.0852263623267104</v>
      </c>
      <c r="AB2759" s="4" t="str">
        <f>IF(OR(N2759&lt;&gt;"REPORTED",U2759=""),"NOT_APPLICABLE",IF(OR(AA2759&lt;Unit_Value_Review_QC!$I$6,AA2759&gt;Unit_Value_Review_QC!$I$5),"REVIEW","WITHIN_BAND"))</f>
        <v>WITHIN_BAND</v>
      </c>
    </row>
    <row r="2760" spans="1:28">
      <c r="A2760" s="1" t="s">
        <v>3146</v>
      </c>
      <c r="B2760" s="6">
        <v>45536</v>
      </c>
      <c r="C2760" s="1">
        <v>202409</v>
      </c>
      <c r="D2760" s="1">
        <v>2024</v>
      </c>
      <c r="E2760" s="1">
        <v>9</v>
      </c>
      <c r="F2760" s="4" t="s">
        <v>278</v>
      </c>
      <c r="G2760" s="4" t="s">
        <v>279</v>
      </c>
      <c r="H2760" s="1">
        <v>696</v>
      </c>
      <c r="I2760" s="4" t="s">
        <v>322</v>
      </c>
      <c r="J2760" s="1" t="s">
        <v>323</v>
      </c>
      <c r="K2760" s="1" t="s">
        <v>383</v>
      </c>
      <c r="L2760" s="1">
        <v>3</v>
      </c>
      <c r="M2760" s="1">
        <v>1</v>
      </c>
      <c r="N2760" s="1" t="s">
        <v>384</v>
      </c>
      <c r="O2760" s="1" t="s">
        <v>385</v>
      </c>
      <c r="P2760" s="1">
        <v>0</v>
      </c>
      <c r="Q2760" s="8">
        <v>580324</v>
      </c>
      <c r="R2760" s="8">
        <v>25743</v>
      </c>
      <c r="S2760" s="8">
        <v>73919</v>
      </c>
      <c r="T2760" s="8" t="s">
        <v>386</v>
      </c>
      <c r="U2760" s="9">
        <f>IF(R2760&gt;0,Q2760/R2760,"")</f>
        <v>22.542982558365381</v>
      </c>
      <c r="V2760" s="10">
        <f>SUMIFS(fct_world_monthly!$J$2:$J$361,fct_world_monthly!$C$2:$C$361,C2760,fct_world_monthly!$F$2:$F$361,F2760)</f>
        <v>20189073</v>
      </c>
      <c r="W2760" s="11">
        <f>IF(V2760&gt;0,Q2760/V2760,"")</f>
        <v>2.8744459936322981E-2</v>
      </c>
      <c r="X2760" s="1" t="s">
        <v>232</v>
      </c>
      <c r="Y2760" s="1" t="s">
        <v>166</v>
      </c>
      <c r="Z2760" s="19">
        <f>IF(U2760="","",SUMIFS(Unit_Value_Review_QC!$K$10:$K$53,Unit_Value_Review_QC!$I$10:$I$53,"PARTNER|"&amp;F2760&amp;"|"&amp;I2760))</f>
        <v>25.266638688646662</v>
      </c>
      <c r="AA2760" s="20">
        <f>IFERROR(U2760/Z2760,"")</f>
        <v>0.89220346387012173</v>
      </c>
      <c r="AB2760" s="4" t="str">
        <f>IF(OR(N2760&lt;&gt;"REPORTED",U2760=""),"NOT_APPLICABLE",IF(OR(AA2760&lt;Unit_Value_Review_QC!$I$6,AA2760&gt;Unit_Value_Review_QC!$I$5),"REVIEW","WITHIN_BAND"))</f>
        <v>WITHIN_BAND</v>
      </c>
    </row>
    <row r="2761" spans="1:28">
      <c r="A2761" s="1" t="s">
        <v>3147</v>
      </c>
      <c r="B2761" s="6">
        <v>45536</v>
      </c>
      <c r="C2761" s="1">
        <v>202409</v>
      </c>
      <c r="D2761" s="1">
        <v>2024</v>
      </c>
      <c r="E2761" s="1">
        <v>9</v>
      </c>
      <c r="F2761" s="4" t="s">
        <v>278</v>
      </c>
      <c r="G2761" s="4" t="s">
        <v>279</v>
      </c>
      <c r="H2761" s="1">
        <v>720</v>
      </c>
      <c r="I2761" s="4" t="s">
        <v>325</v>
      </c>
      <c r="J2761" s="1" t="s">
        <v>326</v>
      </c>
      <c r="K2761" s="1" t="s">
        <v>383</v>
      </c>
      <c r="L2761" s="1">
        <v>3</v>
      </c>
      <c r="M2761" s="1">
        <v>1</v>
      </c>
      <c r="N2761" s="1" t="s">
        <v>384</v>
      </c>
      <c r="O2761" s="1" t="s">
        <v>385</v>
      </c>
      <c r="P2761" s="1">
        <v>0</v>
      </c>
      <c r="Q2761" s="8">
        <v>1007397</v>
      </c>
      <c r="R2761" s="8">
        <v>44695</v>
      </c>
      <c r="S2761" s="8">
        <v>110975</v>
      </c>
      <c r="T2761" s="8" t="s">
        <v>386</v>
      </c>
      <c r="U2761" s="9">
        <f>IF(R2761&gt;0,Q2761/R2761,"")</f>
        <v>22.539366819554761</v>
      </c>
      <c r="V2761" s="10">
        <f>SUMIFS(fct_world_monthly!$J$2:$J$361,fct_world_monthly!$C$2:$C$361,C2761,fct_world_monthly!$F$2:$F$361,F2761)</f>
        <v>20189073</v>
      </c>
      <c r="W2761" s="11">
        <f>IF(V2761&gt;0,Q2761/V2761,"")</f>
        <v>4.9898130538237197E-2</v>
      </c>
      <c r="X2761" s="1" t="s">
        <v>232</v>
      </c>
      <c r="Y2761" s="1" t="s">
        <v>166</v>
      </c>
      <c r="Z2761" s="19">
        <f>IF(U2761="","",SUMIFS(Unit_Value_Review_QC!$K$10:$K$53,Unit_Value_Review_QC!$I$10:$I$53,"PARTNER|"&amp;F2761&amp;"|"&amp;I2761))</f>
        <v>23.211497613909994</v>
      </c>
      <c r="AA2761" s="20">
        <f>IFERROR(U2761/Z2761,"")</f>
        <v>0.971043195681073</v>
      </c>
      <c r="AB2761" s="4" t="str">
        <f>IF(OR(N2761&lt;&gt;"REPORTED",U2761=""),"NOT_APPLICABLE",IF(OR(AA2761&lt;Unit_Value_Review_QC!$I$6,AA2761&gt;Unit_Value_Review_QC!$I$5),"REVIEW","WITHIN_BAND"))</f>
        <v>WITHIN_BAND</v>
      </c>
    </row>
    <row r="2762" spans="1:28">
      <c r="A2762" s="1" t="s">
        <v>3148</v>
      </c>
      <c r="B2762" s="6">
        <v>45566</v>
      </c>
      <c r="C2762" s="1">
        <v>202410</v>
      </c>
      <c r="D2762" s="1">
        <v>2024</v>
      </c>
      <c r="E2762" s="1">
        <v>10</v>
      </c>
      <c r="F2762" s="4" t="s">
        <v>256</v>
      </c>
      <c r="G2762" s="4" t="s">
        <v>258</v>
      </c>
      <c r="H2762" s="1">
        <v>52</v>
      </c>
      <c r="I2762" s="4" t="s">
        <v>296</v>
      </c>
      <c r="J2762" s="1" t="s">
        <v>297</v>
      </c>
      <c r="K2762" s="1" t="s">
        <v>383</v>
      </c>
      <c r="L2762" s="1">
        <v>3</v>
      </c>
      <c r="M2762" s="1">
        <v>1</v>
      </c>
      <c r="N2762" s="1" t="s">
        <v>384</v>
      </c>
      <c r="O2762" s="1" t="s">
        <v>385</v>
      </c>
      <c r="P2762" s="1">
        <v>0</v>
      </c>
      <c r="Q2762" s="8">
        <v>10285928</v>
      </c>
      <c r="R2762" s="8">
        <v>692046</v>
      </c>
      <c r="S2762" s="8">
        <v>2048928</v>
      </c>
      <c r="T2762" s="8" t="s">
        <v>386</v>
      </c>
      <c r="U2762" s="9">
        <f>IF(R2762&gt;0,Q2762/R2762,"")</f>
        <v>14.86306979593842</v>
      </c>
      <c r="V2762" s="10">
        <f>SUMIFS(fct_world_monthly!$J$2:$J$361,fct_world_monthly!$C$2:$C$361,C2762,fct_world_monthly!$F$2:$F$361,F2762)</f>
        <v>92666476</v>
      </c>
      <c r="W2762" s="11">
        <f>IF(V2762&gt;0,Q2762/V2762,"")</f>
        <v>0.11099945140894318</v>
      </c>
      <c r="X2762" s="1" t="s">
        <v>232</v>
      </c>
      <c r="Y2762" s="1" t="s">
        <v>166</v>
      </c>
      <c r="Z2762" s="19">
        <f>IF(U2762="","",SUMIFS(Unit_Value_Review_QC!$K$10:$K$53,Unit_Value_Review_QC!$I$10:$I$53,"PARTNER|"&amp;F2762&amp;"|"&amp;I2762))</f>
        <v>20.461444760337919</v>
      </c>
      <c r="AA2762" s="20">
        <f>IFERROR(U2762/Z2762,"")</f>
        <v>0.72639395556020148</v>
      </c>
      <c r="AB2762" s="4" t="str">
        <f>IF(OR(N2762&lt;&gt;"REPORTED",U2762=""),"NOT_APPLICABLE",IF(OR(AA2762&lt;Unit_Value_Review_QC!$I$6,AA2762&gt;Unit_Value_Review_QC!$I$5),"REVIEW","WITHIN_BAND"))</f>
        <v>WITHIN_BAND</v>
      </c>
    </row>
    <row r="2763" spans="1:28">
      <c r="A2763" s="1" t="s">
        <v>3149</v>
      </c>
      <c r="B2763" s="6">
        <v>45566</v>
      </c>
      <c r="C2763" s="1">
        <v>202410</v>
      </c>
      <c r="D2763" s="1">
        <v>2024</v>
      </c>
      <c r="E2763" s="1">
        <v>10</v>
      </c>
      <c r="F2763" s="4" t="s">
        <v>256</v>
      </c>
      <c r="G2763" s="4" t="s">
        <v>258</v>
      </c>
      <c r="H2763" s="1">
        <v>204</v>
      </c>
      <c r="I2763" s="4" t="s">
        <v>301</v>
      </c>
      <c r="J2763" s="1" t="s">
        <v>302</v>
      </c>
      <c r="K2763" s="1" t="s">
        <v>383</v>
      </c>
      <c r="L2763" s="1">
        <v>3</v>
      </c>
      <c r="M2763" s="1">
        <v>1</v>
      </c>
      <c r="N2763" s="1" t="s">
        <v>384</v>
      </c>
      <c r="O2763" s="1" t="s">
        <v>385</v>
      </c>
      <c r="P2763" s="1">
        <v>0</v>
      </c>
      <c r="Q2763" s="8">
        <v>612624</v>
      </c>
      <c r="R2763" s="8">
        <v>76233</v>
      </c>
      <c r="S2763" s="8">
        <v>505742</v>
      </c>
      <c r="T2763" s="8" t="s">
        <v>386</v>
      </c>
      <c r="U2763" s="9">
        <f>IF(R2763&gt;0,Q2763/R2763,"")</f>
        <v>8.0362047931997953</v>
      </c>
      <c r="V2763" s="10">
        <f>SUMIFS(fct_world_monthly!$J$2:$J$361,fct_world_monthly!$C$2:$C$361,C2763,fct_world_monthly!$F$2:$F$361,F2763)</f>
        <v>92666476</v>
      </c>
      <c r="W2763" s="11">
        <f>IF(V2763&gt;0,Q2763/V2763,"")</f>
        <v>6.6110639623330452E-3</v>
      </c>
      <c r="X2763" s="1" t="s">
        <v>232</v>
      </c>
      <c r="Y2763" s="1" t="s">
        <v>166</v>
      </c>
      <c r="Z2763" s="19">
        <f>IF(U2763="","",SUMIFS(Unit_Value_Review_QC!$K$10:$K$53,Unit_Value_Review_QC!$I$10:$I$53,"PARTNER|"&amp;F2763&amp;"|"&amp;I2763))</f>
        <v>7.8392981154747989</v>
      </c>
      <c r="AA2763" s="20">
        <f>IFERROR(U2763/Z2763,"")</f>
        <v>1.0251178963759908</v>
      </c>
      <c r="AB2763" s="4" t="str">
        <f>IF(OR(N2763&lt;&gt;"REPORTED",U2763=""),"NOT_APPLICABLE",IF(OR(AA2763&lt;Unit_Value_Review_QC!$I$6,AA2763&gt;Unit_Value_Review_QC!$I$5),"REVIEW","WITHIN_BAND"))</f>
        <v>WITHIN_BAND</v>
      </c>
    </row>
    <row r="2764" spans="1:28">
      <c r="A2764" s="1" t="s">
        <v>3150</v>
      </c>
      <c r="B2764" s="6">
        <v>45566</v>
      </c>
      <c r="C2764" s="1">
        <v>202410</v>
      </c>
      <c r="D2764" s="1">
        <v>2024</v>
      </c>
      <c r="E2764" s="1">
        <v>10</v>
      </c>
      <c r="F2764" s="4" t="s">
        <v>256</v>
      </c>
      <c r="G2764" s="4" t="s">
        <v>258</v>
      </c>
      <c r="H2764" s="1">
        <v>662</v>
      </c>
      <c r="I2764" s="4" t="s">
        <v>304</v>
      </c>
      <c r="J2764" s="1" t="s">
        <v>305</v>
      </c>
      <c r="K2764" s="1" t="s">
        <v>383</v>
      </c>
      <c r="L2764" s="1">
        <v>3</v>
      </c>
      <c r="M2764" s="1">
        <v>1</v>
      </c>
      <c r="N2764" s="1" t="s">
        <v>384</v>
      </c>
      <c r="O2764" s="1" t="s">
        <v>385</v>
      </c>
      <c r="P2764" s="1">
        <v>0</v>
      </c>
      <c r="Q2764" s="8">
        <v>4608161</v>
      </c>
      <c r="R2764" s="8">
        <v>511100</v>
      </c>
      <c r="S2764" s="8">
        <v>1827909</v>
      </c>
      <c r="T2764" s="8" t="s">
        <v>386</v>
      </c>
      <c r="U2764" s="9">
        <f>IF(R2764&gt;0,Q2764/R2764,"")</f>
        <v>9.0161631774603794</v>
      </c>
      <c r="V2764" s="10">
        <f>SUMIFS(fct_world_monthly!$J$2:$J$361,fct_world_monthly!$C$2:$C$361,C2764,fct_world_monthly!$F$2:$F$361,F2764)</f>
        <v>92666476</v>
      </c>
      <c r="W2764" s="11">
        <f>IF(V2764&gt;0,Q2764/V2764,"")</f>
        <v>4.9728458434094333E-2</v>
      </c>
      <c r="X2764" s="1" t="s">
        <v>232</v>
      </c>
      <c r="Y2764" s="1" t="s">
        <v>166</v>
      </c>
      <c r="Z2764" s="19">
        <f>IF(U2764="","",SUMIFS(Unit_Value_Review_QC!$K$10:$K$53,Unit_Value_Review_QC!$I$10:$I$53,"PARTNER|"&amp;F2764&amp;"|"&amp;I2764))</f>
        <v>10.235891461787936</v>
      </c>
      <c r="AA2764" s="20">
        <f>IFERROR(U2764/Z2764,"")</f>
        <v>0.88083809906728894</v>
      </c>
      <c r="AB2764" s="4" t="str">
        <f>IF(OR(N2764&lt;&gt;"REPORTED",U2764=""),"NOT_APPLICABLE",IF(OR(AA2764&lt;Unit_Value_Review_QC!$I$6,AA2764&gt;Unit_Value_Review_QC!$I$5),"REVIEW","WITHIN_BAND"))</f>
        <v>WITHIN_BAND</v>
      </c>
    </row>
    <row r="2765" spans="1:28">
      <c r="A2765" s="1" t="s">
        <v>3151</v>
      </c>
      <c r="B2765" s="6">
        <v>45566</v>
      </c>
      <c r="C2765" s="1">
        <v>202410</v>
      </c>
      <c r="D2765" s="1">
        <v>2024</v>
      </c>
      <c r="E2765" s="1">
        <v>10</v>
      </c>
      <c r="F2765" s="4" t="s">
        <v>256</v>
      </c>
      <c r="G2765" s="4" t="s">
        <v>258</v>
      </c>
      <c r="H2765" s="1">
        <v>664</v>
      </c>
      <c r="I2765" s="4" t="s">
        <v>307</v>
      </c>
      <c r="J2765" s="1" t="s">
        <v>308</v>
      </c>
      <c r="K2765" s="1" t="s">
        <v>383</v>
      </c>
      <c r="L2765" s="1">
        <v>3</v>
      </c>
      <c r="M2765" s="1">
        <v>1</v>
      </c>
      <c r="N2765" s="1" t="s">
        <v>384</v>
      </c>
      <c r="O2765" s="1" t="s">
        <v>385</v>
      </c>
      <c r="P2765" s="1">
        <v>0</v>
      </c>
      <c r="Q2765" s="8">
        <v>8528588</v>
      </c>
      <c r="R2765" s="8">
        <v>696190</v>
      </c>
      <c r="S2765" s="8">
        <v>4225745</v>
      </c>
      <c r="T2765" s="8" t="s">
        <v>386</v>
      </c>
      <c r="U2765" s="9">
        <f>IF(R2765&gt;0,Q2765/R2765,"")</f>
        <v>12.250374179462503</v>
      </c>
      <c r="V2765" s="10">
        <f>SUMIFS(fct_world_monthly!$J$2:$J$361,fct_world_monthly!$C$2:$C$361,C2765,fct_world_monthly!$F$2:$F$361,F2765)</f>
        <v>92666476</v>
      </c>
      <c r="W2765" s="11">
        <f>IF(V2765&gt;0,Q2765/V2765,"")</f>
        <v>9.2035311669777964E-2</v>
      </c>
      <c r="X2765" s="1" t="s">
        <v>232</v>
      </c>
      <c r="Y2765" s="1" t="s">
        <v>166</v>
      </c>
      <c r="Z2765" s="19">
        <f>IF(U2765="","",SUMIFS(Unit_Value_Review_QC!$K$10:$K$53,Unit_Value_Review_QC!$I$10:$I$53,"PARTNER|"&amp;F2765&amp;"|"&amp;I2765))</f>
        <v>13.594059812928137</v>
      </c>
      <c r="AA2765" s="20">
        <f>IFERROR(U2765/Z2765,"")</f>
        <v>0.90115641302477045</v>
      </c>
      <c r="AB2765" s="4" t="str">
        <f>IF(OR(N2765&lt;&gt;"REPORTED",U2765=""),"NOT_APPLICABLE",IF(OR(AA2765&lt;Unit_Value_Review_QC!$I$6,AA2765&gt;Unit_Value_Review_QC!$I$5),"REVIEW","WITHIN_BAND"))</f>
        <v>WITHIN_BAND</v>
      </c>
    </row>
    <row r="2766" spans="1:28">
      <c r="A2766" s="1" t="s">
        <v>3152</v>
      </c>
      <c r="B2766" s="6">
        <v>45566</v>
      </c>
      <c r="C2766" s="1">
        <v>202410</v>
      </c>
      <c r="D2766" s="1">
        <v>2024</v>
      </c>
      <c r="E2766" s="1">
        <v>10</v>
      </c>
      <c r="F2766" s="4" t="s">
        <v>256</v>
      </c>
      <c r="G2766" s="4" t="s">
        <v>258</v>
      </c>
      <c r="H2766" s="1">
        <v>666</v>
      </c>
      <c r="I2766" s="4" t="s">
        <v>310</v>
      </c>
      <c r="J2766" s="1" t="s">
        <v>311</v>
      </c>
      <c r="K2766" s="1" t="s">
        <v>383</v>
      </c>
      <c r="L2766" s="1">
        <v>3</v>
      </c>
      <c r="M2766" s="1">
        <v>1</v>
      </c>
      <c r="N2766" s="1" t="s">
        <v>384</v>
      </c>
      <c r="O2766" s="1" t="s">
        <v>385</v>
      </c>
      <c r="P2766" s="1">
        <v>0</v>
      </c>
      <c r="Q2766" s="8">
        <v>35729915</v>
      </c>
      <c r="R2766" s="8">
        <v>3577303</v>
      </c>
      <c r="S2766" s="8">
        <v>21244047</v>
      </c>
      <c r="T2766" s="8" t="s">
        <v>386</v>
      </c>
      <c r="U2766" s="9">
        <f>IF(R2766&gt;0,Q2766/R2766,"")</f>
        <v>9.9879476242297613</v>
      </c>
      <c r="V2766" s="10">
        <f>SUMIFS(fct_world_monthly!$J$2:$J$361,fct_world_monthly!$C$2:$C$361,C2766,fct_world_monthly!$F$2:$F$361,F2766)</f>
        <v>92666476</v>
      </c>
      <c r="W2766" s="11">
        <f>IF(V2766&gt;0,Q2766/V2766,"")</f>
        <v>0.38557541564438041</v>
      </c>
      <c r="X2766" s="1" t="s">
        <v>232</v>
      </c>
      <c r="Y2766" s="1" t="s">
        <v>166</v>
      </c>
      <c r="Z2766" s="19">
        <f>IF(U2766="","",SUMIFS(Unit_Value_Review_QC!$K$10:$K$53,Unit_Value_Review_QC!$I$10:$I$53,"PARTNER|"&amp;F2766&amp;"|"&amp;I2766))</f>
        <v>10.323147527272614</v>
      </c>
      <c r="AA2766" s="20">
        <f>IFERROR(U2766/Z2766,"")</f>
        <v>0.96752929257696929</v>
      </c>
      <c r="AB2766" s="4" t="str">
        <f>IF(OR(N2766&lt;&gt;"REPORTED",U2766=""),"NOT_APPLICABLE",IF(OR(AA2766&lt;Unit_Value_Review_QC!$I$6,AA2766&gt;Unit_Value_Review_QC!$I$5),"REVIEW","WITHIN_BAND"))</f>
        <v>WITHIN_BAND</v>
      </c>
    </row>
    <row r="2767" spans="1:28">
      <c r="A2767" s="1" t="s">
        <v>3153</v>
      </c>
      <c r="B2767" s="6">
        <v>45566</v>
      </c>
      <c r="C2767" s="1">
        <v>202410</v>
      </c>
      <c r="D2767" s="1">
        <v>2024</v>
      </c>
      <c r="E2767" s="1">
        <v>10</v>
      </c>
      <c r="F2767" s="4" t="s">
        <v>256</v>
      </c>
      <c r="G2767" s="4" t="s">
        <v>258</v>
      </c>
      <c r="H2767" s="1">
        <v>669</v>
      </c>
      <c r="I2767" s="4" t="s">
        <v>313</v>
      </c>
      <c r="J2767" s="1" t="s">
        <v>314</v>
      </c>
      <c r="K2767" s="1" t="s">
        <v>383</v>
      </c>
      <c r="L2767" s="1">
        <v>3</v>
      </c>
      <c r="M2767" s="1">
        <v>1</v>
      </c>
      <c r="N2767" s="1" t="s">
        <v>384</v>
      </c>
      <c r="O2767" s="1" t="s">
        <v>385</v>
      </c>
      <c r="P2767" s="1">
        <v>0</v>
      </c>
      <c r="Q2767" s="8">
        <v>2452349</v>
      </c>
      <c r="R2767" s="8">
        <v>303033</v>
      </c>
      <c r="S2767" s="8">
        <v>1817677</v>
      </c>
      <c r="T2767" s="8" t="s">
        <v>386</v>
      </c>
      <c r="U2767" s="9">
        <f>IF(R2767&gt;0,Q2767/R2767,"")</f>
        <v>8.092679675150892</v>
      </c>
      <c r="V2767" s="10">
        <f>SUMIFS(fct_world_monthly!$J$2:$J$361,fct_world_monthly!$C$2:$C$361,C2767,fct_world_monthly!$F$2:$F$361,F2767)</f>
        <v>92666476</v>
      </c>
      <c r="W2767" s="11">
        <f>IF(V2767&gt;0,Q2767/V2767,"")</f>
        <v>2.6464252293353641E-2</v>
      </c>
      <c r="X2767" s="1" t="s">
        <v>232</v>
      </c>
      <c r="Y2767" s="1" t="s">
        <v>166</v>
      </c>
      <c r="Z2767" s="19">
        <f>IF(U2767="","",SUMIFS(Unit_Value_Review_QC!$K$10:$K$53,Unit_Value_Review_QC!$I$10:$I$53,"PARTNER|"&amp;F2767&amp;"|"&amp;I2767))</f>
        <v>13.552232139720488</v>
      </c>
      <c r="AA2767" s="20">
        <f>IFERROR(U2767/Z2767,"")</f>
        <v>0.59714736227340048</v>
      </c>
      <c r="AB2767" s="4" t="str">
        <f>IF(OR(N2767&lt;&gt;"REPORTED",U2767=""),"NOT_APPLICABLE",IF(OR(AA2767&lt;Unit_Value_Review_QC!$I$6,AA2767&gt;Unit_Value_Review_QC!$I$5),"REVIEW","WITHIN_BAND"))</f>
        <v>WITHIN_BAND</v>
      </c>
    </row>
    <row r="2768" spans="1:28">
      <c r="A2768" s="1" t="s">
        <v>3154</v>
      </c>
      <c r="B2768" s="6">
        <v>45566</v>
      </c>
      <c r="C2768" s="1">
        <v>202410</v>
      </c>
      <c r="D2768" s="1">
        <v>2024</v>
      </c>
      <c r="E2768" s="1">
        <v>10</v>
      </c>
      <c r="F2768" s="4" t="s">
        <v>256</v>
      </c>
      <c r="G2768" s="4" t="s">
        <v>258</v>
      </c>
      <c r="H2768" s="1">
        <v>676</v>
      </c>
      <c r="I2768" s="4" t="s">
        <v>316</v>
      </c>
      <c r="J2768" s="1" t="s">
        <v>317</v>
      </c>
      <c r="K2768" s="1" t="s">
        <v>383</v>
      </c>
      <c r="L2768" s="1">
        <v>3</v>
      </c>
      <c r="M2768" s="1">
        <v>1</v>
      </c>
      <c r="N2768" s="1" t="s">
        <v>384</v>
      </c>
      <c r="O2768" s="1" t="s">
        <v>385</v>
      </c>
      <c r="P2768" s="1">
        <v>0</v>
      </c>
      <c r="Q2768" s="8">
        <v>3548</v>
      </c>
      <c r="R2768" s="8">
        <v>221</v>
      </c>
      <c r="S2768" s="8">
        <v>1248</v>
      </c>
      <c r="T2768" s="8" t="s">
        <v>386</v>
      </c>
      <c r="U2768" s="9">
        <f>IF(R2768&gt;0,Q2768/R2768,"")</f>
        <v>16.054298642533936</v>
      </c>
      <c r="V2768" s="10">
        <f>SUMIFS(fct_world_monthly!$J$2:$J$361,fct_world_monthly!$C$2:$C$361,C2768,fct_world_monthly!$F$2:$F$361,F2768)</f>
        <v>92666476</v>
      </c>
      <c r="W2768" s="11">
        <f>IF(V2768&gt;0,Q2768/V2768,"")</f>
        <v>3.8287848563486975E-5</v>
      </c>
      <c r="X2768" s="1" t="s">
        <v>232</v>
      </c>
      <c r="Y2768" s="1" t="s">
        <v>166</v>
      </c>
      <c r="Z2768" s="19">
        <f>IF(U2768="","",SUMIFS(Unit_Value_Review_QC!$K$10:$K$53,Unit_Value_Review_QC!$I$10:$I$53,"PARTNER|"&amp;F2768&amp;"|"&amp;I2768))</f>
        <v>16.294942108470444</v>
      </c>
      <c r="AA2768" s="20">
        <f>IFERROR(U2768/Z2768,"")</f>
        <v>0.98523201467457711</v>
      </c>
      <c r="AB2768" s="4" t="str">
        <f>IF(OR(N2768&lt;&gt;"REPORTED",U2768=""),"NOT_APPLICABLE",IF(OR(AA2768&lt;Unit_Value_Review_QC!$I$6,AA2768&gt;Unit_Value_Review_QC!$I$5),"REVIEW","WITHIN_BAND"))</f>
        <v>WITHIN_BAND</v>
      </c>
    </row>
    <row r="2769" spans="1:28">
      <c r="A2769" s="1" t="s">
        <v>3155</v>
      </c>
      <c r="B2769" s="6">
        <v>45566</v>
      </c>
      <c r="C2769" s="1">
        <v>202410</v>
      </c>
      <c r="D2769" s="1">
        <v>2024</v>
      </c>
      <c r="E2769" s="1">
        <v>10</v>
      </c>
      <c r="F2769" s="4" t="s">
        <v>256</v>
      </c>
      <c r="G2769" s="4" t="s">
        <v>258</v>
      </c>
      <c r="H2769" s="1">
        <v>690</v>
      </c>
      <c r="I2769" s="4" t="s">
        <v>319</v>
      </c>
      <c r="J2769" s="1" t="s">
        <v>320</v>
      </c>
      <c r="K2769" s="1" t="s">
        <v>383</v>
      </c>
      <c r="L2769" s="1">
        <v>3</v>
      </c>
      <c r="M2769" s="1">
        <v>1</v>
      </c>
      <c r="N2769" s="1" t="s">
        <v>384</v>
      </c>
      <c r="O2769" s="1" t="s">
        <v>385</v>
      </c>
      <c r="P2769" s="1">
        <v>0</v>
      </c>
      <c r="Q2769" s="8">
        <v>1028177</v>
      </c>
      <c r="R2769" s="8">
        <v>55309</v>
      </c>
      <c r="S2769" s="8">
        <v>339441</v>
      </c>
      <c r="T2769" s="8" t="s">
        <v>386</v>
      </c>
      <c r="U2769" s="9">
        <f>IF(R2769&gt;0,Q2769/R2769,"")</f>
        <v>18.589687031043773</v>
      </c>
      <c r="V2769" s="10">
        <f>SUMIFS(fct_world_monthly!$J$2:$J$361,fct_world_monthly!$C$2:$C$361,C2769,fct_world_monthly!$F$2:$F$361,F2769)</f>
        <v>92666476</v>
      </c>
      <c r="W2769" s="11">
        <f>IF(V2769&gt;0,Q2769/V2769,"")</f>
        <v>1.109545808130224E-2</v>
      </c>
      <c r="X2769" s="1" t="s">
        <v>232</v>
      </c>
      <c r="Y2769" s="1" t="s">
        <v>166</v>
      </c>
      <c r="Z2769" s="19">
        <f>IF(U2769="","",SUMIFS(Unit_Value_Review_QC!$K$10:$K$53,Unit_Value_Review_QC!$I$10:$I$53,"PARTNER|"&amp;F2769&amp;"|"&amp;I2769))</f>
        <v>21.029827109089425</v>
      </c>
      <c r="AA2769" s="20">
        <f>IFERROR(U2769/Z2769,"")</f>
        <v>0.88396765863134541</v>
      </c>
      <c r="AB2769" s="4" t="str">
        <f>IF(OR(N2769&lt;&gt;"REPORTED",U2769=""),"NOT_APPLICABLE",IF(OR(AA2769&lt;Unit_Value_Review_QC!$I$6,AA2769&gt;Unit_Value_Review_QC!$I$5),"REVIEW","WITHIN_BAND"))</f>
        <v>WITHIN_BAND</v>
      </c>
    </row>
    <row r="2770" spans="1:28">
      <c r="A2770" s="1" t="s">
        <v>3156</v>
      </c>
      <c r="B2770" s="6">
        <v>45566</v>
      </c>
      <c r="C2770" s="1">
        <v>202410</v>
      </c>
      <c r="D2770" s="1">
        <v>2024</v>
      </c>
      <c r="E2770" s="1">
        <v>10</v>
      </c>
      <c r="F2770" s="4" t="s">
        <v>256</v>
      </c>
      <c r="G2770" s="4" t="s">
        <v>258</v>
      </c>
      <c r="H2770" s="1">
        <v>696</v>
      </c>
      <c r="I2770" s="4" t="s">
        <v>322</v>
      </c>
      <c r="J2770" s="1" t="s">
        <v>323</v>
      </c>
      <c r="K2770" s="1" t="s">
        <v>383</v>
      </c>
      <c r="L2770" s="1">
        <v>3</v>
      </c>
      <c r="M2770" s="1">
        <v>1</v>
      </c>
      <c r="N2770" s="1" t="s">
        <v>384</v>
      </c>
      <c r="O2770" s="1" t="s">
        <v>385</v>
      </c>
      <c r="P2770" s="1">
        <v>0</v>
      </c>
      <c r="Q2770" s="8">
        <v>532315</v>
      </c>
      <c r="R2770" s="8">
        <v>52550</v>
      </c>
      <c r="S2770" s="8">
        <v>123949</v>
      </c>
      <c r="T2770" s="8" t="s">
        <v>386</v>
      </c>
      <c r="U2770" s="9">
        <f>IF(R2770&gt;0,Q2770/R2770,"")</f>
        <v>10.129686013320647</v>
      </c>
      <c r="V2770" s="10">
        <f>SUMIFS(fct_world_monthly!$J$2:$J$361,fct_world_monthly!$C$2:$C$361,C2770,fct_world_monthly!$F$2:$F$361,F2770)</f>
        <v>92666476</v>
      </c>
      <c r="W2770" s="11">
        <f>IF(V2770&gt;0,Q2770/V2770,"")</f>
        <v>5.7444182942707348E-3</v>
      </c>
      <c r="X2770" s="1" t="s">
        <v>232</v>
      </c>
      <c r="Y2770" s="1" t="s">
        <v>166</v>
      </c>
      <c r="Z2770" s="19">
        <f>IF(U2770="","",SUMIFS(Unit_Value_Review_QC!$K$10:$K$53,Unit_Value_Review_QC!$I$10:$I$53,"PARTNER|"&amp;F2770&amp;"|"&amp;I2770))</f>
        <v>18.09118149032647</v>
      </c>
      <c r="AA2770" s="20">
        <f>IFERROR(U2770/Z2770,"")</f>
        <v>0.55992396177867587</v>
      </c>
      <c r="AB2770" s="4" t="str">
        <f>IF(OR(N2770&lt;&gt;"REPORTED",U2770=""),"NOT_APPLICABLE",IF(OR(AA2770&lt;Unit_Value_Review_QC!$I$6,AA2770&gt;Unit_Value_Review_QC!$I$5),"REVIEW","WITHIN_BAND"))</f>
        <v>WITHIN_BAND</v>
      </c>
    </row>
    <row r="2771" spans="1:28">
      <c r="A2771" s="1" t="s">
        <v>3157</v>
      </c>
      <c r="B2771" s="6">
        <v>45566</v>
      </c>
      <c r="C2771" s="1">
        <v>202410</v>
      </c>
      <c r="D2771" s="1">
        <v>2024</v>
      </c>
      <c r="E2771" s="1">
        <v>10</v>
      </c>
      <c r="F2771" s="4" t="s">
        <v>256</v>
      </c>
      <c r="G2771" s="4" t="s">
        <v>258</v>
      </c>
      <c r="H2771" s="1">
        <v>720</v>
      </c>
      <c r="I2771" s="4" t="s">
        <v>325</v>
      </c>
      <c r="J2771" s="1" t="s">
        <v>326</v>
      </c>
      <c r="K2771" s="1" t="s">
        <v>383</v>
      </c>
      <c r="L2771" s="1">
        <v>3</v>
      </c>
      <c r="M2771" s="1">
        <v>1</v>
      </c>
      <c r="N2771" s="1" t="s">
        <v>384</v>
      </c>
      <c r="O2771" s="1" t="s">
        <v>385</v>
      </c>
      <c r="P2771" s="1">
        <v>0</v>
      </c>
      <c r="Q2771" s="8">
        <v>3723694</v>
      </c>
      <c r="R2771" s="8">
        <v>250594</v>
      </c>
      <c r="S2771" s="8">
        <v>982070</v>
      </c>
      <c r="T2771" s="8" t="s">
        <v>386</v>
      </c>
      <c r="U2771" s="9">
        <f>IF(R2771&gt;0,Q2771/R2771,"")</f>
        <v>14.859469899518743</v>
      </c>
      <c r="V2771" s="10">
        <f>SUMIFS(fct_world_monthly!$J$2:$J$361,fct_world_monthly!$C$2:$C$361,C2771,fct_world_monthly!$F$2:$F$361,F2771)</f>
        <v>92666476</v>
      </c>
      <c r="W2771" s="11">
        <f>IF(V2771&gt;0,Q2771/V2771,"")</f>
        <v>4.0183830881839078E-2</v>
      </c>
      <c r="X2771" s="1" t="s">
        <v>232</v>
      </c>
      <c r="Y2771" s="1" t="s">
        <v>166</v>
      </c>
      <c r="Z2771" s="19">
        <f>IF(U2771="","",SUMIFS(Unit_Value_Review_QC!$K$10:$K$53,Unit_Value_Review_QC!$I$10:$I$53,"PARTNER|"&amp;F2771&amp;"|"&amp;I2771))</f>
        <v>18.213915185849537</v>
      </c>
      <c r="AA2771" s="20">
        <f>IFERROR(U2771/Z2771,"")</f>
        <v>0.81583062992755806</v>
      </c>
      <c r="AB2771" s="4" t="str">
        <f>IF(OR(N2771&lt;&gt;"REPORTED",U2771=""),"NOT_APPLICABLE",IF(OR(AA2771&lt;Unit_Value_Review_QC!$I$6,AA2771&gt;Unit_Value_Review_QC!$I$5),"REVIEW","WITHIN_BAND"))</f>
        <v>WITHIN_BAND</v>
      </c>
    </row>
    <row r="2772" spans="1:28">
      <c r="A2772" s="1" t="s">
        <v>3158</v>
      </c>
      <c r="B2772" s="6">
        <v>45566</v>
      </c>
      <c r="C2772" s="1">
        <v>202410</v>
      </c>
      <c r="D2772" s="1">
        <v>2024</v>
      </c>
      <c r="E2772" s="1">
        <v>10</v>
      </c>
      <c r="F2772" s="4" t="s">
        <v>265</v>
      </c>
      <c r="G2772" s="4" t="s">
        <v>266</v>
      </c>
      <c r="H2772" s="1">
        <v>52</v>
      </c>
      <c r="I2772" s="4" t="s">
        <v>296</v>
      </c>
      <c r="J2772" s="1" t="s">
        <v>297</v>
      </c>
      <c r="K2772" s="1" t="s">
        <v>383</v>
      </c>
      <c r="L2772" s="1">
        <v>3</v>
      </c>
      <c r="M2772" s="1">
        <v>1</v>
      </c>
      <c r="N2772" s="1" t="s">
        <v>384</v>
      </c>
      <c r="O2772" s="1" t="s">
        <v>385</v>
      </c>
      <c r="P2772" s="1">
        <v>0</v>
      </c>
      <c r="Q2772" s="8">
        <v>7717005</v>
      </c>
      <c r="R2772" s="8">
        <v>419708</v>
      </c>
      <c r="S2772" s="8">
        <v>897658</v>
      </c>
      <c r="T2772" s="8" t="s">
        <v>386</v>
      </c>
      <c r="U2772" s="9">
        <f>IF(R2772&gt;0,Q2772/R2772,"")</f>
        <v>18.386604496459444</v>
      </c>
      <c r="V2772" s="10">
        <f>SUMIFS(fct_world_monthly!$J$2:$J$361,fct_world_monthly!$C$2:$C$361,C2772,fct_world_monthly!$F$2:$F$361,F2772)</f>
        <v>112588015</v>
      </c>
      <c r="W2772" s="11">
        <f>IF(V2772&gt;0,Q2772/V2772,"")</f>
        <v>6.8541975804440644E-2</v>
      </c>
      <c r="X2772" s="1" t="s">
        <v>232</v>
      </c>
      <c r="Y2772" s="1" t="s">
        <v>166</v>
      </c>
      <c r="Z2772" s="19">
        <f>IF(U2772="","",SUMIFS(Unit_Value_Review_QC!$K$10:$K$53,Unit_Value_Review_QC!$I$10:$I$53,"PARTNER|"&amp;F2772&amp;"|"&amp;I2772))</f>
        <v>19.213268245879746</v>
      </c>
      <c r="AA2772" s="20">
        <f>IFERROR(U2772/Z2772,"")</f>
        <v>0.95697432946643113</v>
      </c>
      <c r="AB2772" s="4" t="str">
        <f>IF(OR(N2772&lt;&gt;"REPORTED",U2772=""),"NOT_APPLICABLE",IF(OR(AA2772&lt;Unit_Value_Review_QC!$I$6,AA2772&gt;Unit_Value_Review_QC!$I$5),"REVIEW","WITHIN_BAND"))</f>
        <v>WITHIN_BAND</v>
      </c>
    </row>
    <row r="2773" spans="1:28">
      <c r="A2773" s="1" t="s">
        <v>3159</v>
      </c>
      <c r="B2773" s="6">
        <v>45566</v>
      </c>
      <c r="C2773" s="1">
        <v>202410</v>
      </c>
      <c r="D2773" s="1">
        <v>2024</v>
      </c>
      <c r="E2773" s="1">
        <v>10</v>
      </c>
      <c r="F2773" s="4" t="s">
        <v>265</v>
      </c>
      <c r="G2773" s="4" t="s">
        <v>266</v>
      </c>
      <c r="H2773" s="1">
        <v>204</v>
      </c>
      <c r="I2773" s="4" t="s">
        <v>301</v>
      </c>
      <c r="J2773" s="1" t="s">
        <v>302</v>
      </c>
      <c r="K2773" s="1" t="s">
        <v>383</v>
      </c>
      <c r="L2773" s="1">
        <v>3</v>
      </c>
      <c r="M2773" s="1">
        <v>1</v>
      </c>
      <c r="N2773" s="1" t="s">
        <v>384</v>
      </c>
      <c r="O2773" s="1" t="s">
        <v>385</v>
      </c>
      <c r="P2773" s="1">
        <v>0</v>
      </c>
      <c r="Q2773" s="8">
        <v>33009</v>
      </c>
      <c r="R2773" s="8">
        <v>3135</v>
      </c>
      <c r="S2773" s="8">
        <v>5748</v>
      </c>
      <c r="T2773" s="8" t="s">
        <v>386</v>
      </c>
      <c r="U2773" s="9">
        <f>IF(R2773&gt;0,Q2773/R2773,"")</f>
        <v>10.529186602870814</v>
      </c>
      <c r="V2773" s="10">
        <f>SUMIFS(fct_world_monthly!$J$2:$J$361,fct_world_monthly!$C$2:$C$361,C2773,fct_world_monthly!$F$2:$F$361,F2773)</f>
        <v>112588015</v>
      </c>
      <c r="W2773" s="11">
        <f>IF(V2773&gt;0,Q2773/V2773,"")</f>
        <v>2.9318395923402682E-4</v>
      </c>
      <c r="X2773" s="1" t="s">
        <v>232</v>
      </c>
      <c r="Y2773" s="1" t="s">
        <v>166</v>
      </c>
      <c r="Z2773" s="19">
        <f>IF(U2773="","",SUMIFS(Unit_Value_Review_QC!$K$10:$K$53,Unit_Value_Review_QC!$I$10:$I$53,"PARTNER|"&amp;F2773&amp;"|"&amp;I2773))</f>
        <v>16.024818561257973</v>
      </c>
      <c r="AA2773" s="20">
        <f>IFERROR(U2773/Z2773,"")</f>
        <v>0.6570549652478721</v>
      </c>
      <c r="AB2773" s="4" t="str">
        <f>IF(OR(N2773&lt;&gt;"REPORTED",U2773=""),"NOT_APPLICABLE",IF(OR(AA2773&lt;Unit_Value_Review_QC!$I$6,AA2773&gt;Unit_Value_Review_QC!$I$5),"REVIEW","WITHIN_BAND"))</f>
        <v>WITHIN_BAND</v>
      </c>
    </row>
    <row r="2774" spans="1:28">
      <c r="A2774" s="1" t="s">
        <v>3160</v>
      </c>
      <c r="B2774" s="6">
        <v>45566</v>
      </c>
      <c r="C2774" s="1">
        <v>202410</v>
      </c>
      <c r="D2774" s="1">
        <v>2024</v>
      </c>
      <c r="E2774" s="1">
        <v>10</v>
      </c>
      <c r="F2774" s="4" t="s">
        <v>265</v>
      </c>
      <c r="G2774" s="4" t="s">
        <v>266</v>
      </c>
      <c r="H2774" s="1">
        <v>662</v>
      </c>
      <c r="I2774" s="4" t="s">
        <v>304</v>
      </c>
      <c r="J2774" s="1" t="s">
        <v>305</v>
      </c>
      <c r="K2774" s="1" t="s">
        <v>383</v>
      </c>
      <c r="L2774" s="1">
        <v>3</v>
      </c>
      <c r="M2774" s="1">
        <v>1</v>
      </c>
      <c r="N2774" s="1" t="s">
        <v>384</v>
      </c>
      <c r="O2774" s="1" t="s">
        <v>385</v>
      </c>
      <c r="P2774" s="1">
        <v>0</v>
      </c>
      <c r="Q2774" s="8">
        <v>1137332</v>
      </c>
      <c r="R2774" s="8">
        <v>108759</v>
      </c>
      <c r="S2774" s="8">
        <v>204199</v>
      </c>
      <c r="T2774" s="8" t="s">
        <v>386</v>
      </c>
      <c r="U2774" s="9">
        <f>IF(R2774&gt;0,Q2774/R2774,"")</f>
        <v>10.457359850679024</v>
      </c>
      <c r="V2774" s="10">
        <f>SUMIFS(fct_world_monthly!$J$2:$J$361,fct_world_monthly!$C$2:$C$361,C2774,fct_world_monthly!$F$2:$F$361,F2774)</f>
        <v>112588015</v>
      </c>
      <c r="W2774" s="11">
        <f>IF(V2774&gt;0,Q2774/V2774,"")</f>
        <v>1.0101714645204466E-2</v>
      </c>
      <c r="X2774" s="1" t="s">
        <v>232</v>
      </c>
      <c r="Y2774" s="1" t="s">
        <v>166</v>
      </c>
      <c r="Z2774" s="19">
        <f>IF(U2774="","",SUMIFS(Unit_Value_Review_QC!$K$10:$K$53,Unit_Value_Review_QC!$I$10:$I$53,"PARTNER|"&amp;F2774&amp;"|"&amp;I2774))</f>
        <v>13.24068828999865</v>
      </c>
      <c r="AA2774" s="20">
        <f>IFERROR(U2774/Z2774,"")</f>
        <v>0.78978974669904345</v>
      </c>
      <c r="AB2774" s="4" t="str">
        <f>IF(OR(N2774&lt;&gt;"REPORTED",U2774=""),"NOT_APPLICABLE",IF(OR(AA2774&lt;Unit_Value_Review_QC!$I$6,AA2774&gt;Unit_Value_Review_QC!$I$5),"REVIEW","WITHIN_BAND"))</f>
        <v>WITHIN_BAND</v>
      </c>
    </row>
    <row r="2775" spans="1:28">
      <c r="A2775" s="1" t="s">
        <v>3161</v>
      </c>
      <c r="B2775" s="6">
        <v>45566</v>
      </c>
      <c r="C2775" s="1">
        <v>202410</v>
      </c>
      <c r="D2775" s="1">
        <v>2024</v>
      </c>
      <c r="E2775" s="1">
        <v>10</v>
      </c>
      <c r="F2775" s="4" t="s">
        <v>265</v>
      </c>
      <c r="G2775" s="4" t="s">
        <v>266</v>
      </c>
      <c r="H2775" s="1">
        <v>664</v>
      </c>
      <c r="I2775" s="4" t="s">
        <v>307</v>
      </c>
      <c r="J2775" s="1" t="s">
        <v>308</v>
      </c>
      <c r="K2775" s="1" t="s">
        <v>383</v>
      </c>
      <c r="L2775" s="1">
        <v>3</v>
      </c>
      <c r="M2775" s="1">
        <v>1</v>
      </c>
      <c r="N2775" s="1" t="s">
        <v>384</v>
      </c>
      <c r="O2775" s="1" t="s">
        <v>385</v>
      </c>
      <c r="P2775" s="1">
        <v>0</v>
      </c>
      <c r="Q2775" s="8">
        <v>443013</v>
      </c>
      <c r="R2775" s="8">
        <v>42606</v>
      </c>
      <c r="S2775" s="8">
        <v>155792</v>
      </c>
      <c r="T2775" s="8" t="s">
        <v>386</v>
      </c>
      <c r="U2775" s="9">
        <f>IF(R2775&gt;0,Q2775/R2775,"")</f>
        <v>10.397901703985355</v>
      </c>
      <c r="V2775" s="10">
        <f>SUMIFS(fct_world_monthly!$J$2:$J$361,fct_world_monthly!$C$2:$C$361,C2775,fct_world_monthly!$F$2:$F$361,F2775)</f>
        <v>112588015</v>
      </c>
      <c r="W2775" s="11">
        <f>IF(V2775&gt;0,Q2775/V2775,"")</f>
        <v>3.9348149090291714E-3</v>
      </c>
      <c r="X2775" s="1" t="s">
        <v>232</v>
      </c>
      <c r="Y2775" s="1" t="s">
        <v>166</v>
      </c>
      <c r="Z2775" s="19">
        <f>IF(U2775="","",SUMIFS(Unit_Value_Review_QC!$K$10:$K$53,Unit_Value_Review_QC!$I$10:$I$53,"PARTNER|"&amp;F2775&amp;"|"&amp;I2775))</f>
        <v>13.033767004833301</v>
      </c>
      <c r="AA2775" s="20">
        <f>IFERROR(U2775/Z2775,"")</f>
        <v>0.79776642471278714</v>
      </c>
      <c r="AB2775" s="4" t="str">
        <f>IF(OR(N2775&lt;&gt;"REPORTED",U2775=""),"NOT_APPLICABLE",IF(OR(AA2775&lt;Unit_Value_Review_QC!$I$6,AA2775&gt;Unit_Value_Review_QC!$I$5),"REVIEW","WITHIN_BAND"))</f>
        <v>WITHIN_BAND</v>
      </c>
    </row>
    <row r="2776" spans="1:28">
      <c r="A2776" s="1" t="s">
        <v>3162</v>
      </c>
      <c r="B2776" s="6">
        <v>45566</v>
      </c>
      <c r="C2776" s="1">
        <v>202410</v>
      </c>
      <c r="D2776" s="1">
        <v>2024</v>
      </c>
      <c r="E2776" s="1">
        <v>10</v>
      </c>
      <c r="F2776" s="4" t="s">
        <v>265</v>
      </c>
      <c r="G2776" s="4" t="s">
        <v>266</v>
      </c>
      <c r="H2776" s="1">
        <v>666</v>
      </c>
      <c r="I2776" s="4" t="s">
        <v>310</v>
      </c>
      <c r="J2776" s="1" t="s">
        <v>311</v>
      </c>
      <c r="K2776" s="1" t="s">
        <v>383</v>
      </c>
      <c r="L2776" s="1">
        <v>3</v>
      </c>
      <c r="M2776" s="1">
        <v>1</v>
      </c>
      <c r="N2776" s="1" t="s">
        <v>384</v>
      </c>
      <c r="O2776" s="1" t="s">
        <v>385</v>
      </c>
      <c r="P2776" s="1">
        <v>0</v>
      </c>
      <c r="Q2776" s="8">
        <v>25392764</v>
      </c>
      <c r="R2776" s="8">
        <v>2200370</v>
      </c>
      <c r="S2776" s="8">
        <v>5706116</v>
      </c>
      <c r="T2776" s="8" t="s">
        <v>386</v>
      </c>
      <c r="U2776" s="9">
        <f>IF(R2776&gt;0,Q2776/R2776,"")</f>
        <v>11.540224598590237</v>
      </c>
      <c r="V2776" s="10">
        <f>SUMIFS(fct_world_monthly!$J$2:$J$361,fct_world_monthly!$C$2:$C$361,C2776,fct_world_monthly!$F$2:$F$361,F2776)</f>
        <v>112588015</v>
      </c>
      <c r="W2776" s="11">
        <f>IF(V2776&gt;0,Q2776/V2776,"")</f>
        <v>0.22553700764686188</v>
      </c>
      <c r="X2776" s="1" t="s">
        <v>232</v>
      </c>
      <c r="Y2776" s="1" t="s">
        <v>166</v>
      </c>
      <c r="Z2776" s="19">
        <f>IF(U2776="","",SUMIFS(Unit_Value_Review_QC!$K$10:$K$53,Unit_Value_Review_QC!$I$10:$I$53,"PARTNER|"&amp;F2776&amp;"|"&amp;I2776))</f>
        <v>12.503788450831344</v>
      </c>
      <c r="AA2776" s="20">
        <f>IFERROR(U2776/Z2776,"")</f>
        <v>0.92293824739356956</v>
      </c>
      <c r="AB2776" s="4" t="str">
        <f>IF(OR(N2776&lt;&gt;"REPORTED",U2776=""),"NOT_APPLICABLE",IF(OR(AA2776&lt;Unit_Value_Review_QC!$I$6,AA2776&gt;Unit_Value_Review_QC!$I$5),"REVIEW","WITHIN_BAND"))</f>
        <v>WITHIN_BAND</v>
      </c>
    </row>
    <row r="2777" spans="1:28">
      <c r="A2777" s="1" t="s">
        <v>3163</v>
      </c>
      <c r="B2777" s="6">
        <v>45566</v>
      </c>
      <c r="C2777" s="1">
        <v>202410</v>
      </c>
      <c r="D2777" s="1">
        <v>2024</v>
      </c>
      <c r="E2777" s="1">
        <v>10</v>
      </c>
      <c r="F2777" s="4" t="s">
        <v>265</v>
      </c>
      <c r="G2777" s="4" t="s">
        <v>266</v>
      </c>
      <c r="H2777" s="1">
        <v>669</v>
      </c>
      <c r="I2777" s="4" t="s">
        <v>313</v>
      </c>
      <c r="J2777" s="1" t="s">
        <v>314</v>
      </c>
      <c r="K2777" s="1" t="s">
        <v>383</v>
      </c>
      <c r="L2777" s="1">
        <v>3</v>
      </c>
      <c r="M2777" s="1">
        <v>1</v>
      </c>
      <c r="N2777" s="1" t="s">
        <v>384</v>
      </c>
      <c r="O2777" s="1" t="s">
        <v>385</v>
      </c>
      <c r="P2777" s="1">
        <v>0</v>
      </c>
      <c r="Q2777" s="8">
        <v>224842</v>
      </c>
      <c r="R2777" s="8">
        <v>14691</v>
      </c>
      <c r="S2777" s="8">
        <v>43403</v>
      </c>
      <c r="T2777" s="8" t="s">
        <v>386</v>
      </c>
      <c r="U2777" s="9">
        <f>IF(R2777&gt;0,Q2777/R2777,"")</f>
        <v>15.304744401334149</v>
      </c>
      <c r="V2777" s="10">
        <f>SUMIFS(fct_world_monthly!$J$2:$J$361,fct_world_monthly!$C$2:$C$361,C2777,fct_world_monthly!$F$2:$F$361,F2777)</f>
        <v>112588015</v>
      </c>
      <c r="W2777" s="11">
        <f>IF(V2777&gt;0,Q2777/V2777,"")</f>
        <v>1.9970331655638478E-3</v>
      </c>
      <c r="X2777" s="1" t="s">
        <v>232</v>
      </c>
      <c r="Y2777" s="1" t="s">
        <v>166</v>
      </c>
      <c r="Z2777" s="19">
        <f>IF(U2777="","",SUMIFS(Unit_Value_Review_QC!$K$10:$K$53,Unit_Value_Review_QC!$I$10:$I$53,"PARTNER|"&amp;F2777&amp;"|"&amp;I2777))</f>
        <v>16.58404384448577</v>
      </c>
      <c r="AA2777" s="20">
        <f>IFERROR(U2777/Z2777,"")</f>
        <v>0.92285962005720401</v>
      </c>
      <c r="AB2777" s="4" t="str">
        <f>IF(OR(N2777&lt;&gt;"REPORTED",U2777=""),"NOT_APPLICABLE",IF(OR(AA2777&lt;Unit_Value_Review_QC!$I$6,AA2777&gt;Unit_Value_Review_QC!$I$5),"REVIEW","WITHIN_BAND"))</f>
        <v>WITHIN_BAND</v>
      </c>
    </row>
    <row r="2778" spans="1:28">
      <c r="A2778" s="1" t="s">
        <v>3164</v>
      </c>
      <c r="B2778" s="6">
        <v>45566</v>
      </c>
      <c r="C2778" s="1">
        <v>202410</v>
      </c>
      <c r="D2778" s="1">
        <v>2024</v>
      </c>
      <c r="E2778" s="1">
        <v>10</v>
      </c>
      <c r="F2778" s="4" t="s">
        <v>265</v>
      </c>
      <c r="G2778" s="4" t="s">
        <v>266</v>
      </c>
      <c r="H2778" s="1">
        <v>676</v>
      </c>
      <c r="I2778" s="4" t="s">
        <v>316</v>
      </c>
      <c r="J2778" s="1" t="s">
        <v>317</v>
      </c>
      <c r="K2778" s="1" t="s">
        <v>383</v>
      </c>
      <c r="L2778" s="1">
        <v>3</v>
      </c>
      <c r="M2778" s="1">
        <v>1</v>
      </c>
      <c r="N2778" s="1" t="s">
        <v>384</v>
      </c>
      <c r="O2778" s="1" t="s">
        <v>385</v>
      </c>
      <c r="P2778" s="1">
        <v>0</v>
      </c>
      <c r="Q2778" s="8">
        <v>2189902</v>
      </c>
      <c r="R2778" s="8">
        <v>146361</v>
      </c>
      <c r="S2778" s="8">
        <v>437118</v>
      </c>
      <c r="T2778" s="8" t="s">
        <v>386</v>
      </c>
      <c r="U2778" s="9">
        <f>IF(R2778&gt;0,Q2778/R2778,"")</f>
        <v>14.96233286189627</v>
      </c>
      <c r="V2778" s="10">
        <f>SUMIFS(fct_world_monthly!$J$2:$J$361,fct_world_monthly!$C$2:$C$361,C2778,fct_world_monthly!$F$2:$F$361,F2778)</f>
        <v>112588015</v>
      </c>
      <c r="W2778" s="11">
        <f>IF(V2778&gt;0,Q2778/V2778,"")</f>
        <v>1.9450578287573503E-2</v>
      </c>
      <c r="X2778" s="1" t="s">
        <v>232</v>
      </c>
      <c r="Y2778" s="1" t="s">
        <v>166</v>
      </c>
      <c r="Z2778" s="19">
        <f>IF(U2778="","",SUMIFS(Unit_Value_Review_QC!$K$10:$K$53,Unit_Value_Review_QC!$I$10:$I$53,"PARTNER|"&amp;F2778&amp;"|"&amp;I2778))</f>
        <v>12.705450477595873</v>
      </c>
      <c r="AA2778" s="20">
        <f>IFERROR(U2778/Z2778,"")</f>
        <v>1.1776310401807528</v>
      </c>
      <c r="AB2778" s="4" t="str">
        <f>IF(OR(N2778&lt;&gt;"REPORTED",U2778=""),"NOT_APPLICABLE",IF(OR(AA2778&lt;Unit_Value_Review_QC!$I$6,AA2778&gt;Unit_Value_Review_QC!$I$5),"REVIEW","WITHIN_BAND"))</f>
        <v>WITHIN_BAND</v>
      </c>
    </row>
    <row r="2779" spans="1:28">
      <c r="A2779" s="1" t="s">
        <v>3165</v>
      </c>
      <c r="B2779" s="6">
        <v>45566</v>
      </c>
      <c r="C2779" s="1">
        <v>202410</v>
      </c>
      <c r="D2779" s="1">
        <v>2024</v>
      </c>
      <c r="E2779" s="1">
        <v>10</v>
      </c>
      <c r="F2779" s="4" t="s">
        <v>265</v>
      </c>
      <c r="G2779" s="4" t="s">
        <v>266</v>
      </c>
      <c r="H2779" s="1">
        <v>690</v>
      </c>
      <c r="I2779" s="4" t="s">
        <v>319</v>
      </c>
      <c r="J2779" s="1" t="s">
        <v>320</v>
      </c>
      <c r="K2779" s="1" t="s">
        <v>383</v>
      </c>
      <c r="L2779" s="1">
        <v>3</v>
      </c>
      <c r="M2779" s="1">
        <v>1</v>
      </c>
      <c r="N2779" s="1" t="s">
        <v>384</v>
      </c>
      <c r="O2779" s="1" t="s">
        <v>385</v>
      </c>
      <c r="P2779" s="1">
        <v>0</v>
      </c>
      <c r="Q2779" s="8">
        <v>1120630</v>
      </c>
      <c r="R2779" s="8">
        <v>50827</v>
      </c>
      <c r="S2779" s="8">
        <v>118082</v>
      </c>
      <c r="T2779" s="8" t="s">
        <v>386</v>
      </c>
      <c r="U2779" s="9">
        <f>IF(R2779&gt;0,Q2779/R2779,"")</f>
        <v>22.047927282743423</v>
      </c>
      <c r="V2779" s="10">
        <f>SUMIFS(fct_world_monthly!$J$2:$J$361,fct_world_monthly!$C$2:$C$361,C2779,fct_world_monthly!$F$2:$F$361,F2779)</f>
        <v>112588015</v>
      </c>
      <c r="W2779" s="11">
        <f>IF(V2779&gt;0,Q2779/V2779,"")</f>
        <v>9.953368482426837E-3</v>
      </c>
      <c r="X2779" s="1" t="s">
        <v>232</v>
      </c>
      <c r="Y2779" s="1" t="s">
        <v>166</v>
      </c>
      <c r="Z2779" s="19">
        <f>IF(U2779="","",SUMIFS(Unit_Value_Review_QC!$K$10:$K$53,Unit_Value_Review_QC!$I$10:$I$53,"PARTNER|"&amp;F2779&amp;"|"&amp;I2779))</f>
        <v>23.234221767733438</v>
      </c>
      <c r="AA2779" s="20">
        <f>IFERROR(U2779/Z2779,"")</f>
        <v>0.94894193156762052</v>
      </c>
      <c r="AB2779" s="4" t="str">
        <f>IF(OR(N2779&lt;&gt;"REPORTED",U2779=""),"NOT_APPLICABLE",IF(OR(AA2779&lt;Unit_Value_Review_QC!$I$6,AA2779&gt;Unit_Value_Review_QC!$I$5),"REVIEW","WITHIN_BAND"))</f>
        <v>WITHIN_BAND</v>
      </c>
    </row>
    <row r="2780" spans="1:28">
      <c r="A2780" s="1" t="s">
        <v>3166</v>
      </c>
      <c r="B2780" s="6">
        <v>45566</v>
      </c>
      <c r="C2780" s="1">
        <v>202410</v>
      </c>
      <c r="D2780" s="1">
        <v>2024</v>
      </c>
      <c r="E2780" s="1">
        <v>10</v>
      </c>
      <c r="F2780" s="4" t="s">
        <v>265</v>
      </c>
      <c r="G2780" s="4" t="s">
        <v>266</v>
      </c>
      <c r="H2780" s="1">
        <v>696</v>
      </c>
      <c r="I2780" s="4" t="s">
        <v>322</v>
      </c>
      <c r="J2780" s="1" t="s">
        <v>323</v>
      </c>
      <c r="K2780" s="1" t="s">
        <v>383</v>
      </c>
      <c r="L2780" s="1">
        <v>3</v>
      </c>
      <c r="M2780" s="1">
        <v>1</v>
      </c>
      <c r="N2780" s="1" t="s">
        <v>384</v>
      </c>
      <c r="O2780" s="1" t="s">
        <v>385</v>
      </c>
      <c r="P2780" s="1">
        <v>0</v>
      </c>
      <c r="Q2780" s="8">
        <v>10580114</v>
      </c>
      <c r="R2780" s="8">
        <v>922239</v>
      </c>
      <c r="S2780" s="8">
        <v>2186401</v>
      </c>
      <c r="T2780" s="8" t="s">
        <v>386</v>
      </c>
      <c r="U2780" s="9">
        <f>IF(R2780&gt;0,Q2780/R2780,"")</f>
        <v>11.472204059902042</v>
      </c>
      <c r="V2780" s="10">
        <f>SUMIFS(fct_world_monthly!$J$2:$J$361,fct_world_monthly!$C$2:$C$361,C2780,fct_world_monthly!$F$2:$F$361,F2780)</f>
        <v>112588015</v>
      </c>
      <c r="W2780" s="11">
        <f>IF(V2780&gt;0,Q2780/V2780,"")</f>
        <v>9.3971938309774808E-2</v>
      </c>
      <c r="X2780" s="1" t="s">
        <v>232</v>
      </c>
      <c r="Y2780" s="1" t="s">
        <v>166</v>
      </c>
      <c r="Z2780" s="19">
        <f>IF(U2780="","",SUMIFS(Unit_Value_Review_QC!$K$10:$K$53,Unit_Value_Review_QC!$I$10:$I$53,"PARTNER|"&amp;F2780&amp;"|"&amp;I2780))</f>
        <v>12.339390026247985</v>
      </c>
      <c r="AA2780" s="20">
        <f>IFERROR(U2780/Z2780,"")</f>
        <v>0.92972213662901559</v>
      </c>
      <c r="AB2780" s="4" t="str">
        <f>IF(OR(N2780&lt;&gt;"REPORTED",U2780=""),"NOT_APPLICABLE",IF(OR(AA2780&lt;Unit_Value_Review_QC!$I$6,AA2780&gt;Unit_Value_Review_QC!$I$5),"REVIEW","WITHIN_BAND"))</f>
        <v>WITHIN_BAND</v>
      </c>
    </row>
    <row r="2781" spans="1:28">
      <c r="A2781" s="1" t="s">
        <v>3167</v>
      </c>
      <c r="B2781" s="6">
        <v>45566</v>
      </c>
      <c r="C2781" s="1">
        <v>202410</v>
      </c>
      <c r="D2781" s="1">
        <v>2024</v>
      </c>
      <c r="E2781" s="1">
        <v>10</v>
      </c>
      <c r="F2781" s="4" t="s">
        <v>265</v>
      </c>
      <c r="G2781" s="4" t="s">
        <v>266</v>
      </c>
      <c r="H2781" s="1">
        <v>720</v>
      </c>
      <c r="I2781" s="4" t="s">
        <v>325</v>
      </c>
      <c r="J2781" s="1" t="s">
        <v>326</v>
      </c>
      <c r="K2781" s="1" t="s">
        <v>383</v>
      </c>
      <c r="L2781" s="1">
        <v>3</v>
      </c>
      <c r="M2781" s="1">
        <v>1</v>
      </c>
      <c r="N2781" s="1" t="s">
        <v>384</v>
      </c>
      <c r="O2781" s="1" t="s">
        <v>385</v>
      </c>
      <c r="P2781" s="1">
        <v>0</v>
      </c>
      <c r="Q2781" s="8">
        <v>42896420</v>
      </c>
      <c r="R2781" s="8">
        <v>3214787</v>
      </c>
      <c r="S2781" s="8">
        <v>7398480</v>
      </c>
      <c r="T2781" s="8" t="s">
        <v>386</v>
      </c>
      <c r="U2781" s="9">
        <f>IF(R2781&gt;0,Q2781/R2781,"")</f>
        <v>13.343471900315635</v>
      </c>
      <c r="V2781" s="10">
        <f>SUMIFS(fct_world_monthly!$J$2:$J$361,fct_world_monthly!$C$2:$C$361,C2781,fct_world_monthly!$F$2:$F$361,F2781)</f>
        <v>112588015</v>
      </c>
      <c r="W2781" s="11">
        <f>IF(V2781&gt;0,Q2781/V2781,"")</f>
        <v>0.38100343096021366</v>
      </c>
      <c r="X2781" s="1" t="s">
        <v>232</v>
      </c>
      <c r="Y2781" s="1" t="s">
        <v>166</v>
      </c>
      <c r="Z2781" s="19">
        <f>IF(U2781="","",SUMIFS(Unit_Value_Review_QC!$K$10:$K$53,Unit_Value_Review_QC!$I$10:$I$53,"PARTNER|"&amp;F2781&amp;"|"&amp;I2781))</f>
        <v>15.158852636173485</v>
      </c>
      <c r="AA2781" s="20">
        <f>IFERROR(U2781/Z2781,"")</f>
        <v>0.88024286669785168</v>
      </c>
      <c r="AB2781" s="4" t="str">
        <f>IF(OR(N2781&lt;&gt;"REPORTED",U2781=""),"NOT_APPLICABLE",IF(OR(AA2781&lt;Unit_Value_Review_QC!$I$6,AA2781&gt;Unit_Value_Review_QC!$I$5),"REVIEW","WITHIN_BAND"))</f>
        <v>WITHIN_BAND</v>
      </c>
    </row>
    <row r="2782" spans="1:28">
      <c r="A2782" s="1" t="s">
        <v>3168</v>
      </c>
      <c r="B2782" s="6">
        <v>45566</v>
      </c>
      <c r="C2782" s="1">
        <v>202410</v>
      </c>
      <c r="D2782" s="1">
        <v>2024</v>
      </c>
      <c r="E2782" s="1">
        <v>10</v>
      </c>
      <c r="F2782" s="4" t="s">
        <v>271</v>
      </c>
      <c r="G2782" s="4" t="s">
        <v>273</v>
      </c>
      <c r="H2782" s="1">
        <v>52</v>
      </c>
      <c r="I2782" s="4" t="s">
        <v>296</v>
      </c>
      <c r="J2782" s="1" t="s">
        <v>297</v>
      </c>
      <c r="K2782" s="1" t="s">
        <v>383</v>
      </c>
      <c r="L2782" s="1">
        <v>3</v>
      </c>
      <c r="M2782" s="1">
        <v>1</v>
      </c>
      <c r="N2782" s="1" t="s">
        <v>384</v>
      </c>
      <c r="O2782" s="1" t="s">
        <v>385</v>
      </c>
      <c r="P2782" s="1">
        <v>0</v>
      </c>
      <c r="Q2782" s="8">
        <v>1634198</v>
      </c>
      <c r="R2782" s="8">
        <v>45086</v>
      </c>
      <c r="S2782" s="8">
        <v>121036</v>
      </c>
      <c r="T2782" s="8" t="s">
        <v>386</v>
      </c>
      <c r="U2782" s="9">
        <f>IF(R2782&gt;0,Q2782/R2782,"")</f>
        <v>36.246240518120928</v>
      </c>
      <c r="V2782" s="10">
        <f>SUMIFS(fct_world_monthly!$J$2:$J$361,fct_world_monthly!$C$2:$C$361,C2782,fct_world_monthly!$F$2:$F$361,F2782)</f>
        <v>33250309</v>
      </c>
      <c r="W2782" s="11">
        <f>IF(V2782&gt;0,Q2782/V2782,"")</f>
        <v>4.9148355282953915E-2</v>
      </c>
      <c r="X2782" s="1" t="s">
        <v>232</v>
      </c>
      <c r="Y2782" s="1" t="s">
        <v>166</v>
      </c>
      <c r="Z2782" s="19">
        <f>IF(U2782="","",SUMIFS(Unit_Value_Review_QC!$K$10:$K$53,Unit_Value_Review_QC!$I$10:$I$53,"PARTNER|"&amp;F2782&amp;"|"&amp;I2782))</f>
        <v>31.867133143721738</v>
      </c>
      <c r="AA2782" s="20">
        <f>IFERROR(U2782/Z2782,"")</f>
        <v>1.1374176759060592</v>
      </c>
      <c r="AB2782" s="4" t="str">
        <f>IF(OR(N2782&lt;&gt;"REPORTED",U2782=""),"NOT_APPLICABLE",IF(OR(AA2782&lt;Unit_Value_Review_QC!$I$6,AA2782&gt;Unit_Value_Review_QC!$I$5),"REVIEW","WITHIN_BAND"))</f>
        <v>WITHIN_BAND</v>
      </c>
    </row>
    <row r="2783" spans="1:28">
      <c r="A2783" s="1" t="s">
        <v>3169</v>
      </c>
      <c r="B2783" s="6">
        <v>45566</v>
      </c>
      <c r="C2783" s="1">
        <v>202410</v>
      </c>
      <c r="D2783" s="1">
        <v>2024</v>
      </c>
      <c r="E2783" s="1">
        <v>10</v>
      </c>
      <c r="F2783" s="4" t="s">
        <v>271</v>
      </c>
      <c r="G2783" s="4" t="s">
        <v>273</v>
      </c>
      <c r="H2783" s="1">
        <v>204</v>
      </c>
      <c r="I2783" s="4" t="s">
        <v>301</v>
      </c>
      <c r="J2783" s="1" t="s">
        <v>302</v>
      </c>
      <c r="K2783" s="1" t="s">
        <v>383</v>
      </c>
      <c r="L2783" s="1">
        <v>3</v>
      </c>
      <c r="M2783" s="1">
        <v>1</v>
      </c>
      <c r="N2783" s="1" t="s">
        <v>384</v>
      </c>
      <c r="O2783" s="1" t="s">
        <v>385</v>
      </c>
      <c r="P2783" s="1">
        <v>0</v>
      </c>
      <c r="Q2783" s="8">
        <v>555139</v>
      </c>
      <c r="R2783" s="8">
        <v>29662</v>
      </c>
      <c r="S2783" s="8">
        <v>80818</v>
      </c>
      <c r="T2783" s="8" t="s">
        <v>386</v>
      </c>
      <c r="U2783" s="9">
        <f>IF(R2783&gt;0,Q2783/R2783,"")</f>
        <v>18.715494572179892</v>
      </c>
      <c r="V2783" s="10">
        <f>SUMIFS(fct_world_monthly!$J$2:$J$361,fct_world_monthly!$C$2:$C$361,C2783,fct_world_monthly!$F$2:$F$361,F2783)</f>
        <v>33250309</v>
      </c>
      <c r="W2783" s="11">
        <f>IF(V2783&gt;0,Q2783/V2783,"")</f>
        <v>1.6695754616896943E-2</v>
      </c>
      <c r="X2783" s="1" t="s">
        <v>232</v>
      </c>
      <c r="Y2783" s="1" t="s">
        <v>166</v>
      </c>
      <c r="Z2783" s="19">
        <f>IF(U2783="","",SUMIFS(Unit_Value_Review_QC!$K$10:$K$53,Unit_Value_Review_QC!$I$10:$I$53,"PARTNER|"&amp;F2783&amp;"|"&amp;I2783))</f>
        <v>19.682231685892088</v>
      </c>
      <c r="AA2783" s="20">
        <f>IFERROR(U2783/Z2783,"")</f>
        <v>0.95088274901239289</v>
      </c>
      <c r="AB2783" s="4" t="str">
        <f>IF(OR(N2783&lt;&gt;"REPORTED",U2783=""),"NOT_APPLICABLE",IF(OR(AA2783&lt;Unit_Value_Review_QC!$I$6,AA2783&gt;Unit_Value_Review_QC!$I$5),"REVIEW","WITHIN_BAND"))</f>
        <v>WITHIN_BAND</v>
      </c>
    </row>
    <row r="2784" spans="1:28">
      <c r="A2784" s="1" t="s">
        <v>3170</v>
      </c>
      <c r="B2784" s="6">
        <v>45566</v>
      </c>
      <c r="C2784" s="1">
        <v>202410</v>
      </c>
      <c r="D2784" s="1">
        <v>2024</v>
      </c>
      <c r="E2784" s="1">
        <v>10</v>
      </c>
      <c r="F2784" s="4" t="s">
        <v>271</v>
      </c>
      <c r="G2784" s="4" t="s">
        <v>273</v>
      </c>
      <c r="H2784" s="1">
        <v>662</v>
      </c>
      <c r="I2784" s="4" t="s">
        <v>304</v>
      </c>
      <c r="J2784" s="1" t="s">
        <v>305</v>
      </c>
      <c r="K2784" s="1" t="s">
        <v>383</v>
      </c>
      <c r="L2784" s="1">
        <v>3</v>
      </c>
      <c r="M2784" s="1">
        <v>1</v>
      </c>
      <c r="N2784" s="1" t="s">
        <v>384</v>
      </c>
      <c r="O2784" s="1" t="s">
        <v>385</v>
      </c>
      <c r="P2784" s="1">
        <v>0</v>
      </c>
      <c r="Q2784" s="8">
        <v>69400</v>
      </c>
      <c r="R2784" s="8">
        <v>4836</v>
      </c>
      <c r="S2784" s="8">
        <v>12022</v>
      </c>
      <c r="T2784" s="8" t="s">
        <v>386</v>
      </c>
      <c r="U2784" s="9">
        <f>IF(R2784&gt;0,Q2784/R2784,"")</f>
        <v>14.35070306038048</v>
      </c>
      <c r="V2784" s="10">
        <f>SUMIFS(fct_world_monthly!$J$2:$J$361,fct_world_monthly!$C$2:$C$361,C2784,fct_world_monthly!$F$2:$F$361,F2784)</f>
        <v>33250309</v>
      </c>
      <c r="W2784" s="11">
        <f>IF(V2784&gt;0,Q2784/V2784,"")</f>
        <v>2.0871986482892536E-3</v>
      </c>
      <c r="X2784" s="1" t="s">
        <v>232</v>
      </c>
      <c r="Y2784" s="1" t="s">
        <v>166</v>
      </c>
      <c r="Z2784" s="19">
        <f>IF(U2784="","",SUMIFS(Unit_Value_Review_QC!$K$10:$K$53,Unit_Value_Review_QC!$I$10:$I$53,"PARTNER|"&amp;F2784&amp;"|"&amp;I2784))</f>
        <v>19.366411423422985</v>
      </c>
      <c r="AA2784" s="20">
        <f>IFERROR(U2784/Z2784,"")</f>
        <v>0.74100992417334566</v>
      </c>
      <c r="AB2784" s="4" t="str">
        <f>IF(OR(N2784&lt;&gt;"REPORTED",U2784=""),"NOT_APPLICABLE",IF(OR(AA2784&lt;Unit_Value_Review_QC!$I$6,AA2784&gt;Unit_Value_Review_QC!$I$5),"REVIEW","WITHIN_BAND"))</f>
        <v>WITHIN_BAND</v>
      </c>
    </row>
    <row r="2785" spans="1:28">
      <c r="A2785" s="1" t="s">
        <v>3171</v>
      </c>
      <c r="B2785" s="6">
        <v>45566</v>
      </c>
      <c r="C2785" s="1">
        <v>202410</v>
      </c>
      <c r="D2785" s="1">
        <v>2024</v>
      </c>
      <c r="E2785" s="1">
        <v>10</v>
      </c>
      <c r="F2785" s="4" t="s">
        <v>271</v>
      </c>
      <c r="G2785" s="4" t="s">
        <v>273</v>
      </c>
      <c r="H2785" s="1">
        <v>664</v>
      </c>
      <c r="I2785" s="4" t="s">
        <v>307</v>
      </c>
      <c r="J2785" s="1" t="s">
        <v>308</v>
      </c>
      <c r="K2785" s="1" t="s">
        <v>383</v>
      </c>
      <c r="L2785" s="1">
        <v>3</v>
      </c>
      <c r="M2785" s="1">
        <v>1</v>
      </c>
      <c r="N2785" s="1" t="s">
        <v>384</v>
      </c>
      <c r="O2785" s="1" t="s">
        <v>385</v>
      </c>
      <c r="P2785" s="1">
        <v>0</v>
      </c>
      <c r="Q2785" s="8">
        <v>3967436</v>
      </c>
      <c r="R2785" s="8">
        <v>148086</v>
      </c>
      <c r="S2785" s="8">
        <v>377238</v>
      </c>
      <c r="T2785" s="8" t="s">
        <v>386</v>
      </c>
      <c r="U2785" s="9">
        <f>IF(R2785&gt;0,Q2785/R2785,"")</f>
        <v>26.791432005726403</v>
      </c>
      <c r="V2785" s="10">
        <f>SUMIFS(fct_world_monthly!$J$2:$J$361,fct_world_monthly!$C$2:$C$361,C2785,fct_world_monthly!$F$2:$F$361,F2785)</f>
        <v>33250309</v>
      </c>
      <c r="W2785" s="11">
        <f>IF(V2785&gt;0,Q2785/V2785,"")</f>
        <v>0.11932027458752338</v>
      </c>
      <c r="X2785" s="1" t="s">
        <v>232</v>
      </c>
      <c r="Y2785" s="1" t="s">
        <v>166</v>
      </c>
      <c r="Z2785" s="19">
        <f>IF(U2785="","",SUMIFS(Unit_Value_Review_QC!$K$10:$K$53,Unit_Value_Review_QC!$I$10:$I$53,"PARTNER|"&amp;F2785&amp;"|"&amp;I2785))</f>
        <v>29.827360886039607</v>
      </c>
      <c r="AA2785" s="20">
        <f>IFERROR(U2785/Z2785,"")</f>
        <v>0.89821664437854642</v>
      </c>
      <c r="AB2785" s="4" t="str">
        <f>IF(OR(N2785&lt;&gt;"REPORTED",U2785=""),"NOT_APPLICABLE",IF(OR(AA2785&lt;Unit_Value_Review_QC!$I$6,AA2785&gt;Unit_Value_Review_QC!$I$5),"REVIEW","WITHIN_BAND"))</f>
        <v>WITHIN_BAND</v>
      </c>
    </row>
    <row r="2786" spans="1:28">
      <c r="A2786" s="1" t="s">
        <v>3172</v>
      </c>
      <c r="B2786" s="6">
        <v>45566</v>
      </c>
      <c r="C2786" s="1">
        <v>202410</v>
      </c>
      <c r="D2786" s="1">
        <v>2024</v>
      </c>
      <c r="E2786" s="1">
        <v>10</v>
      </c>
      <c r="F2786" s="4" t="s">
        <v>271</v>
      </c>
      <c r="G2786" s="4" t="s">
        <v>273</v>
      </c>
      <c r="H2786" s="1">
        <v>666</v>
      </c>
      <c r="I2786" s="4" t="s">
        <v>310</v>
      </c>
      <c r="J2786" s="1" t="s">
        <v>311</v>
      </c>
      <c r="K2786" s="1" t="s">
        <v>383</v>
      </c>
      <c r="L2786" s="1">
        <v>3</v>
      </c>
      <c r="M2786" s="1">
        <v>1</v>
      </c>
      <c r="N2786" s="1" t="s">
        <v>384</v>
      </c>
      <c r="O2786" s="1" t="s">
        <v>385</v>
      </c>
      <c r="P2786" s="1">
        <v>0</v>
      </c>
      <c r="Q2786" s="8">
        <v>820034</v>
      </c>
      <c r="R2786" s="8">
        <v>55810</v>
      </c>
      <c r="S2786" s="8">
        <v>132053</v>
      </c>
      <c r="T2786" s="8" t="s">
        <v>386</v>
      </c>
      <c r="U2786" s="9">
        <f>IF(R2786&gt;0,Q2786/R2786,"")</f>
        <v>14.693316609926537</v>
      </c>
      <c r="V2786" s="10">
        <f>SUMIFS(fct_world_monthly!$J$2:$J$361,fct_world_monthly!$C$2:$C$361,C2786,fct_world_monthly!$F$2:$F$361,F2786)</f>
        <v>33250309</v>
      </c>
      <c r="W2786" s="11">
        <f>IF(V2786&gt;0,Q2786/V2786,"")</f>
        <v>2.4662447497856337E-2</v>
      </c>
      <c r="X2786" s="1" t="s">
        <v>232</v>
      </c>
      <c r="Y2786" s="1" t="s">
        <v>166</v>
      </c>
      <c r="Z2786" s="19">
        <f>IF(U2786="","",SUMIFS(Unit_Value_Review_QC!$K$10:$K$53,Unit_Value_Review_QC!$I$10:$I$53,"PARTNER|"&amp;F2786&amp;"|"&amp;I2786))</f>
        <v>14.86106925541052</v>
      </c>
      <c r="AA2786" s="20">
        <f>IFERROR(U2786/Z2786,"")</f>
        <v>0.98871193972648308</v>
      </c>
      <c r="AB2786" s="4" t="str">
        <f>IF(OR(N2786&lt;&gt;"REPORTED",U2786=""),"NOT_APPLICABLE",IF(OR(AA2786&lt;Unit_Value_Review_QC!$I$6,AA2786&gt;Unit_Value_Review_QC!$I$5),"REVIEW","WITHIN_BAND"))</f>
        <v>WITHIN_BAND</v>
      </c>
    </row>
    <row r="2787" spans="1:28">
      <c r="A2787" s="1" t="s">
        <v>3173</v>
      </c>
      <c r="B2787" s="6">
        <v>45566</v>
      </c>
      <c r="C2787" s="1">
        <v>202410</v>
      </c>
      <c r="D2787" s="1">
        <v>2024</v>
      </c>
      <c r="E2787" s="1">
        <v>10</v>
      </c>
      <c r="F2787" s="4" t="s">
        <v>271</v>
      </c>
      <c r="G2787" s="4" t="s">
        <v>273</v>
      </c>
      <c r="H2787" s="1">
        <v>669</v>
      </c>
      <c r="I2787" s="4" t="s">
        <v>313</v>
      </c>
      <c r="J2787" s="1" t="s">
        <v>314</v>
      </c>
      <c r="K2787" s="1" t="s">
        <v>383</v>
      </c>
      <c r="L2787" s="1">
        <v>3</v>
      </c>
      <c r="M2787" s="1">
        <v>1</v>
      </c>
      <c r="N2787" s="1" t="s">
        <v>384</v>
      </c>
      <c r="O2787" s="1" t="s">
        <v>385</v>
      </c>
      <c r="P2787" s="1">
        <v>0</v>
      </c>
      <c r="Q2787" s="8">
        <v>1792115</v>
      </c>
      <c r="R2787" s="8">
        <v>98523</v>
      </c>
      <c r="S2787" s="8">
        <v>229735</v>
      </c>
      <c r="T2787" s="8" t="s">
        <v>386</v>
      </c>
      <c r="U2787" s="9">
        <f>IF(R2787&gt;0,Q2787/R2787,"")</f>
        <v>18.189813546075534</v>
      </c>
      <c r="V2787" s="10">
        <f>SUMIFS(fct_world_monthly!$J$2:$J$361,fct_world_monthly!$C$2:$C$361,C2787,fct_world_monthly!$F$2:$F$361,F2787)</f>
        <v>33250309</v>
      </c>
      <c r="W2787" s="11">
        <f>IF(V2787&gt;0,Q2787/V2787,"")</f>
        <v>5.3897694604883223E-2</v>
      </c>
      <c r="X2787" s="1" t="s">
        <v>232</v>
      </c>
      <c r="Y2787" s="1" t="s">
        <v>166</v>
      </c>
      <c r="Z2787" s="19">
        <f>IF(U2787="","",SUMIFS(Unit_Value_Review_QC!$K$10:$K$53,Unit_Value_Review_QC!$I$10:$I$53,"PARTNER|"&amp;F2787&amp;"|"&amp;I2787))</f>
        <v>17.070169468034248</v>
      </c>
      <c r="AA2787" s="20">
        <f>IFERROR(U2787/Z2787,"")</f>
        <v>1.0655906832171727</v>
      </c>
      <c r="AB2787" s="4" t="str">
        <f>IF(OR(N2787&lt;&gt;"REPORTED",U2787=""),"NOT_APPLICABLE",IF(OR(AA2787&lt;Unit_Value_Review_QC!$I$6,AA2787&gt;Unit_Value_Review_QC!$I$5),"REVIEW","WITHIN_BAND"))</f>
        <v>WITHIN_BAND</v>
      </c>
    </row>
    <row r="2788" spans="1:28">
      <c r="A2788" s="1" t="s">
        <v>3174</v>
      </c>
      <c r="B2788" s="6">
        <v>45566</v>
      </c>
      <c r="C2788" s="1">
        <v>202410</v>
      </c>
      <c r="D2788" s="1">
        <v>2024</v>
      </c>
      <c r="E2788" s="1">
        <v>10</v>
      </c>
      <c r="F2788" s="4" t="s">
        <v>271</v>
      </c>
      <c r="G2788" s="4" t="s">
        <v>273</v>
      </c>
      <c r="H2788" s="1">
        <v>676</v>
      </c>
      <c r="I2788" s="4" t="s">
        <v>316</v>
      </c>
      <c r="J2788" s="1" t="s">
        <v>317</v>
      </c>
      <c r="K2788" s="1" t="s">
        <v>383</v>
      </c>
      <c r="L2788" s="1">
        <v>3</v>
      </c>
      <c r="M2788" s="1">
        <v>1</v>
      </c>
      <c r="N2788" s="1" t="s">
        <v>384</v>
      </c>
      <c r="O2788" s="1" t="s">
        <v>385</v>
      </c>
      <c r="P2788" s="1">
        <v>0</v>
      </c>
      <c r="Q2788" s="8">
        <v>353002</v>
      </c>
      <c r="R2788" s="8">
        <v>6218</v>
      </c>
      <c r="S2788" s="8">
        <v>8207</v>
      </c>
      <c r="T2788" s="8" t="s">
        <v>386</v>
      </c>
      <c r="U2788" s="9">
        <f>IF(R2788&gt;0,Q2788/R2788,"")</f>
        <v>56.770987455773557</v>
      </c>
      <c r="V2788" s="10">
        <f>SUMIFS(fct_world_monthly!$J$2:$J$361,fct_world_monthly!$C$2:$C$361,C2788,fct_world_monthly!$F$2:$F$361,F2788)</f>
        <v>33250309</v>
      </c>
      <c r="W2788" s="11">
        <f>IF(V2788&gt;0,Q2788/V2788,"")</f>
        <v>1.0616502842123964E-2</v>
      </c>
      <c r="X2788" s="1" t="s">
        <v>232</v>
      </c>
      <c r="Y2788" s="1" t="s">
        <v>166</v>
      </c>
      <c r="Z2788" s="19">
        <f>IF(U2788="","",SUMIFS(Unit_Value_Review_QC!$K$10:$K$53,Unit_Value_Review_QC!$I$10:$I$53,"PARTNER|"&amp;F2788&amp;"|"&amp;I2788))</f>
        <v>29.259592038236608</v>
      </c>
      <c r="AA2788" s="20">
        <f>IFERROR(U2788/Z2788,"")</f>
        <v>1.9402521874394181</v>
      </c>
      <c r="AB2788" s="4" t="str">
        <f>IF(OR(N2788&lt;&gt;"REPORTED",U2788=""),"NOT_APPLICABLE",IF(OR(AA2788&lt;Unit_Value_Review_QC!$I$6,AA2788&gt;Unit_Value_Review_QC!$I$5),"REVIEW","WITHIN_BAND"))</f>
        <v>WITHIN_BAND</v>
      </c>
    </row>
    <row r="2789" spans="1:28">
      <c r="A2789" s="1" t="s">
        <v>3175</v>
      </c>
      <c r="B2789" s="6">
        <v>45566</v>
      </c>
      <c r="C2789" s="1">
        <v>202410</v>
      </c>
      <c r="D2789" s="1">
        <v>2024</v>
      </c>
      <c r="E2789" s="1">
        <v>10</v>
      </c>
      <c r="F2789" s="4" t="s">
        <v>271</v>
      </c>
      <c r="G2789" s="4" t="s">
        <v>273</v>
      </c>
      <c r="H2789" s="1">
        <v>690</v>
      </c>
      <c r="I2789" s="4" t="s">
        <v>319</v>
      </c>
      <c r="J2789" s="1" t="s">
        <v>320</v>
      </c>
      <c r="K2789" s="1" t="s">
        <v>383</v>
      </c>
      <c r="L2789" s="1">
        <v>3</v>
      </c>
      <c r="M2789" s="1">
        <v>1</v>
      </c>
      <c r="N2789" s="1" t="s">
        <v>384</v>
      </c>
      <c r="O2789" s="1" t="s">
        <v>385</v>
      </c>
      <c r="P2789" s="1">
        <v>0</v>
      </c>
      <c r="Q2789" s="8">
        <v>370323</v>
      </c>
      <c r="R2789" s="8">
        <v>9508</v>
      </c>
      <c r="S2789" s="8">
        <v>39621</v>
      </c>
      <c r="T2789" s="8" t="s">
        <v>386</v>
      </c>
      <c r="U2789" s="9">
        <f>IF(R2789&gt;0,Q2789/R2789,"")</f>
        <v>38.948569625578457</v>
      </c>
      <c r="V2789" s="10">
        <f>SUMIFS(fct_world_monthly!$J$2:$J$361,fct_world_monthly!$C$2:$C$361,C2789,fct_world_monthly!$F$2:$F$361,F2789)</f>
        <v>33250309</v>
      </c>
      <c r="W2789" s="11">
        <f>IF(V2789&gt;0,Q2789/V2789,"")</f>
        <v>1.113743033185045E-2</v>
      </c>
      <c r="X2789" s="1" t="s">
        <v>232</v>
      </c>
      <c r="Y2789" s="1" t="s">
        <v>166</v>
      </c>
      <c r="Z2789" s="19">
        <f>IF(U2789="","",SUMIFS(Unit_Value_Review_QC!$K$10:$K$53,Unit_Value_Review_QC!$I$10:$I$53,"PARTNER|"&amp;F2789&amp;"|"&amp;I2789))</f>
        <v>24.149636282520802</v>
      </c>
      <c r="AA2789" s="20">
        <f>IFERROR(U2789/Z2789,"")</f>
        <v>1.6128015001935634</v>
      </c>
      <c r="AB2789" s="4" t="str">
        <f>IF(OR(N2789&lt;&gt;"REPORTED",U2789=""),"NOT_APPLICABLE",IF(OR(AA2789&lt;Unit_Value_Review_QC!$I$6,AA2789&gt;Unit_Value_Review_QC!$I$5),"REVIEW","WITHIN_BAND"))</f>
        <v>WITHIN_BAND</v>
      </c>
    </row>
    <row r="2790" spans="1:28">
      <c r="A2790" s="1" t="s">
        <v>3176</v>
      </c>
      <c r="B2790" s="6">
        <v>45566</v>
      </c>
      <c r="C2790" s="1">
        <v>202410</v>
      </c>
      <c r="D2790" s="1">
        <v>2024</v>
      </c>
      <c r="E2790" s="1">
        <v>10</v>
      </c>
      <c r="F2790" s="4" t="s">
        <v>271</v>
      </c>
      <c r="G2790" s="4" t="s">
        <v>273</v>
      </c>
      <c r="H2790" s="1">
        <v>696</v>
      </c>
      <c r="I2790" s="4" t="s">
        <v>322</v>
      </c>
      <c r="J2790" s="1" t="s">
        <v>323</v>
      </c>
      <c r="K2790" s="1" t="s">
        <v>383</v>
      </c>
      <c r="L2790" s="1">
        <v>3</v>
      </c>
      <c r="M2790" s="1">
        <v>1</v>
      </c>
      <c r="N2790" s="1" t="s">
        <v>384</v>
      </c>
      <c r="O2790" s="1" t="s">
        <v>385</v>
      </c>
      <c r="P2790" s="1">
        <v>0</v>
      </c>
      <c r="Q2790" s="8">
        <v>364833</v>
      </c>
      <c r="R2790" s="8">
        <v>20941</v>
      </c>
      <c r="S2790" s="8">
        <v>35344</v>
      </c>
      <c r="T2790" s="8" t="s">
        <v>386</v>
      </c>
      <c r="U2790" s="9">
        <f>IF(R2790&gt;0,Q2790/R2790,"")</f>
        <v>17.421947375961032</v>
      </c>
      <c r="V2790" s="10">
        <f>SUMIFS(fct_world_monthly!$J$2:$J$361,fct_world_monthly!$C$2:$C$361,C2790,fct_world_monthly!$F$2:$F$361,F2790)</f>
        <v>33250309</v>
      </c>
      <c r="W2790" s="11">
        <f>IF(V2790&gt;0,Q2790/V2790,"")</f>
        <v>1.097231908431287E-2</v>
      </c>
      <c r="X2790" s="1" t="s">
        <v>232</v>
      </c>
      <c r="Y2790" s="1" t="s">
        <v>166</v>
      </c>
      <c r="Z2790" s="19">
        <f>IF(U2790="","",SUMIFS(Unit_Value_Review_QC!$K$10:$K$53,Unit_Value_Review_QC!$I$10:$I$53,"PARTNER|"&amp;F2790&amp;"|"&amp;I2790))</f>
        <v>19.130986055641273</v>
      </c>
      <c r="AA2790" s="20">
        <f>IFERROR(U2790/Z2790,"")</f>
        <v>0.91066646148245523</v>
      </c>
      <c r="AB2790" s="4" t="str">
        <f>IF(OR(N2790&lt;&gt;"REPORTED",U2790=""),"NOT_APPLICABLE",IF(OR(AA2790&lt;Unit_Value_Review_QC!$I$6,AA2790&gt;Unit_Value_Review_QC!$I$5),"REVIEW","WITHIN_BAND"))</f>
        <v>WITHIN_BAND</v>
      </c>
    </row>
    <row r="2791" spans="1:28">
      <c r="A2791" s="1" t="s">
        <v>3177</v>
      </c>
      <c r="B2791" s="6">
        <v>45566</v>
      </c>
      <c r="C2791" s="1">
        <v>202410</v>
      </c>
      <c r="D2791" s="1">
        <v>2024</v>
      </c>
      <c r="E2791" s="1">
        <v>10</v>
      </c>
      <c r="F2791" s="4" t="s">
        <v>271</v>
      </c>
      <c r="G2791" s="4" t="s">
        <v>273</v>
      </c>
      <c r="H2791" s="1">
        <v>720</v>
      </c>
      <c r="I2791" s="4" t="s">
        <v>325</v>
      </c>
      <c r="J2791" s="1" t="s">
        <v>326</v>
      </c>
      <c r="K2791" s="1" t="s">
        <v>383</v>
      </c>
      <c r="L2791" s="1">
        <v>3</v>
      </c>
      <c r="M2791" s="1">
        <v>1</v>
      </c>
      <c r="N2791" s="1" t="s">
        <v>384</v>
      </c>
      <c r="O2791" s="1" t="s">
        <v>385</v>
      </c>
      <c r="P2791" s="1">
        <v>0</v>
      </c>
      <c r="Q2791" s="8">
        <v>10203557</v>
      </c>
      <c r="R2791" s="8">
        <v>366366</v>
      </c>
      <c r="S2791" s="8">
        <v>831499</v>
      </c>
      <c r="T2791" s="8" t="s">
        <v>386</v>
      </c>
      <c r="U2791" s="9">
        <f>IF(R2791&gt;0,Q2791/R2791,"")</f>
        <v>27.850720317933433</v>
      </c>
      <c r="V2791" s="10">
        <f>SUMIFS(fct_world_monthly!$J$2:$J$361,fct_world_monthly!$C$2:$C$361,C2791,fct_world_monthly!$F$2:$F$361,F2791)</f>
        <v>33250309</v>
      </c>
      <c r="W2791" s="11">
        <f>IF(V2791&gt;0,Q2791/V2791,"")</f>
        <v>0.306871042912714</v>
      </c>
      <c r="X2791" s="1" t="s">
        <v>232</v>
      </c>
      <c r="Y2791" s="1" t="s">
        <v>166</v>
      </c>
      <c r="Z2791" s="19">
        <f>IF(U2791="","",SUMIFS(Unit_Value_Review_QC!$K$10:$K$53,Unit_Value_Review_QC!$I$10:$I$53,"PARTNER|"&amp;F2791&amp;"|"&amp;I2791))</f>
        <v>27.635683246354834</v>
      </c>
      <c r="AA2791" s="20">
        <f>IFERROR(U2791/Z2791,"")</f>
        <v>1.0077811382357251</v>
      </c>
      <c r="AB2791" s="4" t="str">
        <f>IF(OR(N2791&lt;&gt;"REPORTED",U2791=""),"NOT_APPLICABLE",IF(OR(AA2791&lt;Unit_Value_Review_QC!$I$6,AA2791&gt;Unit_Value_Review_QC!$I$5),"REVIEW","WITHIN_BAND"))</f>
        <v>WITHIN_BAND</v>
      </c>
    </row>
    <row r="2792" spans="1:28">
      <c r="A2792" s="1" t="s">
        <v>3178</v>
      </c>
      <c r="B2792" s="6">
        <v>45566</v>
      </c>
      <c r="C2792" s="1">
        <v>202410</v>
      </c>
      <c r="D2792" s="1">
        <v>2024</v>
      </c>
      <c r="E2792" s="1">
        <v>10</v>
      </c>
      <c r="F2792" s="4" t="s">
        <v>278</v>
      </c>
      <c r="G2792" s="4" t="s">
        <v>279</v>
      </c>
      <c r="H2792" s="1">
        <v>52</v>
      </c>
      <c r="I2792" s="4" t="s">
        <v>296</v>
      </c>
      <c r="J2792" s="1" t="s">
        <v>297</v>
      </c>
      <c r="K2792" s="1" t="s">
        <v>383</v>
      </c>
      <c r="L2792" s="1">
        <v>3</v>
      </c>
      <c r="M2792" s="1">
        <v>1</v>
      </c>
      <c r="N2792" s="1" t="s">
        <v>384</v>
      </c>
      <c r="O2792" s="1" t="s">
        <v>385</v>
      </c>
      <c r="P2792" s="1">
        <v>0</v>
      </c>
      <c r="Q2792" s="8">
        <v>1149001</v>
      </c>
      <c r="R2792" s="8">
        <v>28316</v>
      </c>
      <c r="S2792" s="8">
        <v>86031</v>
      </c>
      <c r="T2792" s="8" t="s">
        <v>386</v>
      </c>
      <c r="U2792" s="9">
        <f>IF(R2792&gt;0,Q2792/R2792,"")</f>
        <v>40.577800536798982</v>
      </c>
      <c r="V2792" s="10">
        <f>SUMIFS(fct_world_monthly!$J$2:$J$361,fct_world_monthly!$C$2:$C$361,C2792,fct_world_monthly!$F$2:$F$361,F2792)</f>
        <v>26914096</v>
      </c>
      <c r="W2792" s="11">
        <f>IF(V2792&gt;0,Q2792/V2792,"")</f>
        <v>4.2691420882202395E-2</v>
      </c>
      <c r="X2792" s="1" t="s">
        <v>232</v>
      </c>
      <c r="Y2792" s="1" t="s">
        <v>166</v>
      </c>
      <c r="Z2792" s="19">
        <f>IF(U2792="","",SUMIFS(Unit_Value_Review_QC!$K$10:$K$53,Unit_Value_Review_QC!$I$10:$I$53,"PARTNER|"&amp;F2792&amp;"|"&amp;I2792))</f>
        <v>35.036766549381447</v>
      </c>
      <c r="AA2792" s="20">
        <f>IFERROR(U2792/Z2792,"")</f>
        <v>1.1581491254225158</v>
      </c>
      <c r="AB2792" s="4" t="str">
        <f>IF(OR(N2792&lt;&gt;"REPORTED",U2792=""),"NOT_APPLICABLE",IF(OR(AA2792&lt;Unit_Value_Review_QC!$I$6,AA2792&gt;Unit_Value_Review_QC!$I$5),"REVIEW","WITHIN_BAND"))</f>
        <v>WITHIN_BAND</v>
      </c>
    </row>
    <row r="2793" spans="1:28">
      <c r="A2793" s="1" t="s">
        <v>3179</v>
      </c>
      <c r="B2793" s="6">
        <v>45566</v>
      </c>
      <c r="C2793" s="1">
        <v>202410</v>
      </c>
      <c r="D2793" s="1">
        <v>2024</v>
      </c>
      <c r="E2793" s="1">
        <v>10</v>
      </c>
      <c r="F2793" s="4" t="s">
        <v>278</v>
      </c>
      <c r="G2793" s="4" t="s">
        <v>279</v>
      </c>
      <c r="H2793" s="1">
        <v>204</v>
      </c>
      <c r="I2793" s="4" t="s">
        <v>301</v>
      </c>
      <c r="J2793" s="1" t="s">
        <v>302</v>
      </c>
      <c r="K2793" s="1" t="s">
        <v>383</v>
      </c>
      <c r="L2793" s="1">
        <v>3</v>
      </c>
      <c r="M2793" s="1">
        <v>1</v>
      </c>
      <c r="N2793" s="1" t="s">
        <v>384</v>
      </c>
      <c r="O2793" s="1" t="s">
        <v>385</v>
      </c>
      <c r="P2793" s="1">
        <v>0</v>
      </c>
      <c r="Q2793" s="8">
        <v>181147</v>
      </c>
      <c r="R2793" s="8">
        <v>5530</v>
      </c>
      <c r="S2793" s="8">
        <v>15727</v>
      </c>
      <c r="T2793" s="8" t="s">
        <v>386</v>
      </c>
      <c r="U2793" s="9">
        <f>IF(R2793&gt;0,Q2793/R2793,"")</f>
        <v>32.75714285714286</v>
      </c>
      <c r="V2793" s="10">
        <f>SUMIFS(fct_world_monthly!$J$2:$J$361,fct_world_monthly!$C$2:$C$361,C2793,fct_world_monthly!$F$2:$F$361,F2793)</f>
        <v>26914096</v>
      </c>
      <c r="W2793" s="11">
        <f>IF(V2793&gt;0,Q2793/V2793,"")</f>
        <v>6.7305623046005339E-3</v>
      </c>
      <c r="X2793" s="1" t="s">
        <v>232</v>
      </c>
      <c r="Y2793" s="1" t="s">
        <v>166</v>
      </c>
      <c r="Z2793" s="19">
        <f>IF(U2793="","",SUMIFS(Unit_Value_Review_QC!$K$10:$K$53,Unit_Value_Review_QC!$I$10:$I$53,"PARTNER|"&amp;F2793&amp;"|"&amp;I2793))</f>
        <v>33.195880622110131</v>
      </c>
      <c r="AA2793" s="20">
        <f>IFERROR(U2793/Z2793,"")</f>
        <v>0.98678336719059501</v>
      </c>
      <c r="AB2793" s="4" t="str">
        <f>IF(OR(N2793&lt;&gt;"REPORTED",U2793=""),"NOT_APPLICABLE",IF(OR(AA2793&lt;Unit_Value_Review_QC!$I$6,AA2793&gt;Unit_Value_Review_QC!$I$5),"REVIEW","WITHIN_BAND"))</f>
        <v>WITHIN_BAND</v>
      </c>
    </row>
    <row r="2794" spans="1:28">
      <c r="A2794" s="1" t="s">
        <v>3180</v>
      </c>
      <c r="B2794" s="6">
        <v>45566</v>
      </c>
      <c r="C2794" s="1">
        <v>202410</v>
      </c>
      <c r="D2794" s="1">
        <v>2024</v>
      </c>
      <c r="E2794" s="1">
        <v>10</v>
      </c>
      <c r="F2794" s="4" t="s">
        <v>278</v>
      </c>
      <c r="G2794" s="4" t="s">
        <v>279</v>
      </c>
      <c r="H2794" s="1">
        <v>662</v>
      </c>
      <c r="I2794" s="4" t="s">
        <v>304</v>
      </c>
      <c r="J2794" s="1" t="s">
        <v>305</v>
      </c>
      <c r="K2794" s="1" t="s">
        <v>383</v>
      </c>
      <c r="L2794" s="1">
        <v>3</v>
      </c>
      <c r="M2794" s="1">
        <v>1</v>
      </c>
      <c r="N2794" s="1" t="s">
        <v>384</v>
      </c>
      <c r="O2794" s="1" t="s">
        <v>385</v>
      </c>
      <c r="P2794" s="1">
        <v>0</v>
      </c>
      <c r="Q2794" s="8">
        <v>196316</v>
      </c>
      <c r="R2794" s="8">
        <v>17918</v>
      </c>
      <c r="S2794" s="8">
        <v>41907</v>
      </c>
      <c r="T2794" s="8" t="s">
        <v>386</v>
      </c>
      <c r="U2794" s="9">
        <f>IF(R2794&gt;0,Q2794/R2794,"")</f>
        <v>10.956356736242885</v>
      </c>
      <c r="V2794" s="10">
        <f>SUMIFS(fct_world_monthly!$J$2:$J$361,fct_world_monthly!$C$2:$C$361,C2794,fct_world_monthly!$F$2:$F$361,F2794)</f>
        <v>26914096</v>
      </c>
      <c r="W2794" s="11">
        <f>IF(V2794&gt;0,Q2794/V2794,"")</f>
        <v>7.2941703113491158E-3</v>
      </c>
      <c r="X2794" s="1" t="s">
        <v>232</v>
      </c>
      <c r="Y2794" s="1" t="s">
        <v>166</v>
      </c>
      <c r="Z2794" s="19">
        <f>IF(U2794="","",SUMIFS(Unit_Value_Review_QC!$K$10:$K$53,Unit_Value_Review_QC!$I$10:$I$53,"PARTNER|"&amp;F2794&amp;"|"&amp;I2794))</f>
        <v>11.552282298889692</v>
      </c>
      <c r="AA2794" s="20">
        <f>IFERROR(U2794/Z2794,"")</f>
        <v>0.94841490648959625</v>
      </c>
      <c r="AB2794" s="4" t="str">
        <f>IF(OR(N2794&lt;&gt;"REPORTED",U2794=""),"NOT_APPLICABLE",IF(OR(AA2794&lt;Unit_Value_Review_QC!$I$6,AA2794&gt;Unit_Value_Review_QC!$I$5),"REVIEW","WITHIN_BAND"))</f>
        <v>WITHIN_BAND</v>
      </c>
    </row>
    <row r="2795" spans="1:28">
      <c r="A2795" s="1" t="s">
        <v>3181</v>
      </c>
      <c r="B2795" s="6">
        <v>45566</v>
      </c>
      <c r="C2795" s="1">
        <v>202410</v>
      </c>
      <c r="D2795" s="1">
        <v>2024</v>
      </c>
      <c r="E2795" s="1">
        <v>10</v>
      </c>
      <c r="F2795" s="4" t="s">
        <v>278</v>
      </c>
      <c r="G2795" s="4" t="s">
        <v>279</v>
      </c>
      <c r="H2795" s="1">
        <v>664</v>
      </c>
      <c r="I2795" s="4" t="s">
        <v>307</v>
      </c>
      <c r="J2795" s="1" t="s">
        <v>308</v>
      </c>
      <c r="K2795" s="1" t="s">
        <v>383</v>
      </c>
      <c r="L2795" s="1">
        <v>3</v>
      </c>
      <c r="M2795" s="1">
        <v>1</v>
      </c>
      <c r="N2795" s="1" t="s">
        <v>384</v>
      </c>
      <c r="O2795" s="1" t="s">
        <v>385</v>
      </c>
      <c r="P2795" s="1">
        <v>0</v>
      </c>
      <c r="Q2795" s="8">
        <v>2514148</v>
      </c>
      <c r="R2795" s="8">
        <v>129632</v>
      </c>
      <c r="S2795" s="8">
        <v>374616</v>
      </c>
      <c r="T2795" s="8" t="s">
        <v>386</v>
      </c>
      <c r="U2795" s="9">
        <f>IF(R2795&gt;0,Q2795/R2795,"")</f>
        <v>19.39450135768946</v>
      </c>
      <c r="V2795" s="10">
        <f>SUMIFS(fct_world_monthly!$J$2:$J$361,fct_world_monthly!$C$2:$C$361,C2795,fct_world_monthly!$F$2:$F$361,F2795)</f>
        <v>26914096</v>
      </c>
      <c r="W2795" s="11">
        <f>IF(V2795&gt;0,Q2795/V2795,"")</f>
        <v>9.3413800708743847E-2</v>
      </c>
      <c r="X2795" s="1" t="s">
        <v>232</v>
      </c>
      <c r="Y2795" s="1" t="s">
        <v>166</v>
      </c>
      <c r="Z2795" s="19">
        <f>IF(U2795="","",SUMIFS(Unit_Value_Review_QC!$K$10:$K$53,Unit_Value_Review_QC!$I$10:$I$53,"PARTNER|"&amp;F2795&amp;"|"&amp;I2795))</f>
        <v>20.753901094655859</v>
      </c>
      <c r="AA2795" s="20">
        <f>IFERROR(U2795/Z2795,"")</f>
        <v>0.93449907413712963</v>
      </c>
      <c r="AB2795" s="4" t="str">
        <f>IF(OR(N2795&lt;&gt;"REPORTED",U2795=""),"NOT_APPLICABLE",IF(OR(AA2795&lt;Unit_Value_Review_QC!$I$6,AA2795&gt;Unit_Value_Review_QC!$I$5),"REVIEW","WITHIN_BAND"))</f>
        <v>WITHIN_BAND</v>
      </c>
    </row>
    <row r="2796" spans="1:28">
      <c r="A2796" s="1" t="s">
        <v>3182</v>
      </c>
      <c r="B2796" s="6">
        <v>45566</v>
      </c>
      <c r="C2796" s="1">
        <v>202410</v>
      </c>
      <c r="D2796" s="1">
        <v>2024</v>
      </c>
      <c r="E2796" s="1">
        <v>10</v>
      </c>
      <c r="F2796" s="4" t="s">
        <v>278</v>
      </c>
      <c r="G2796" s="4" t="s">
        <v>279</v>
      </c>
      <c r="H2796" s="1">
        <v>666</v>
      </c>
      <c r="I2796" s="4" t="s">
        <v>310</v>
      </c>
      <c r="J2796" s="1" t="s">
        <v>311</v>
      </c>
      <c r="K2796" s="1" t="s">
        <v>383</v>
      </c>
      <c r="L2796" s="1">
        <v>3</v>
      </c>
      <c r="M2796" s="1">
        <v>1</v>
      </c>
      <c r="N2796" s="1" t="s">
        <v>384</v>
      </c>
      <c r="O2796" s="1" t="s">
        <v>385</v>
      </c>
      <c r="P2796" s="1">
        <v>0</v>
      </c>
      <c r="Q2796" s="8">
        <v>11233320</v>
      </c>
      <c r="R2796" s="8">
        <v>729201</v>
      </c>
      <c r="S2796" s="8">
        <v>2063336</v>
      </c>
      <c r="T2796" s="8" t="s">
        <v>386</v>
      </c>
      <c r="U2796" s="9">
        <f>IF(R2796&gt;0,Q2796/R2796,"")</f>
        <v>15.404970645953584</v>
      </c>
      <c r="V2796" s="10">
        <f>SUMIFS(fct_world_monthly!$J$2:$J$361,fct_world_monthly!$C$2:$C$361,C2796,fct_world_monthly!$F$2:$F$361,F2796)</f>
        <v>26914096</v>
      </c>
      <c r="W2796" s="11">
        <f>IF(V2796&gt;0,Q2796/V2796,"")</f>
        <v>0.41737682736956871</v>
      </c>
      <c r="X2796" s="1" t="s">
        <v>232</v>
      </c>
      <c r="Y2796" s="1" t="s">
        <v>166</v>
      </c>
      <c r="Z2796" s="19">
        <f>IF(U2796="","",SUMIFS(Unit_Value_Review_QC!$K$10:$K$53,Unit_Value_Review_QC!$I$10:$I$53,"PARTNER|"&amp;F2796&amp;"|"&amp;I2796))</f>
        <v>16.653214733323903</v>
      </c>
      <c r="AA2796" s="20">
        <f>IFERROR(U2796/Z2796,"")</f>
        <v>0.92504485726275298</v>
      </c>
      <c r="AB2796" s="4" t="str">
        <f>IF(OR(N2796&lt;&gt;"REPORTED",U2796=""),"NOT_APPLICABLE",IF(OR(AA2796&lt;Unit_Value_Review_QC!$I$6,AA2796&gt;Unit_Value_Review_QC!$I$5),"REVIEW","WITHIN_BAND"))</f>
        <v>WITHIN_BAND</v>
      </c>
    </row>
    <row r="2797" spans="1:28">
      <c r="A2797" s="1" t="s">
        <v>3183</v>
      </c>
      <c r="B2797" s="6">
        <v>45566</v>
      </c>
      <c r="C2797" s="1">
        <v>202410</v>
      </c>
      <c r="D2797" s="1">
        <v>2024</v>
      </c>
      <c r="E2797" s="1">
        <v>10</v>
      </c>
      <c r="F2797" s="4" t="s">
        <v>278</v>
      </c>
      <c r="G2797" s="4" t="s">
        <v>279</v>
      </c>
      <c r="H2797" s="1">
        <v>669</v>
      </c>
      <c r="I2797" s="4" t="s">
        <v>313</v>
      </c>
      <c r="J2797" s="1" t="s">
        <v>314</v>
      </c>
      <c r="K2797" s="1" t="s">
        <v>383</v>
      </c>
      <c r="L2797" s="1">
        <v>3</v>
      </c>
      <c r="M2797" s="1">
        <v>1</v>
      </c>
      <c r="N2797" s="1" t="s">
        <v>384</v>
      </c>
      <c r="O2797" s="1" t="s">
        <v>385</v>
      </c>
      <c r="P2797" s="1">
        <v>0</v>
      </c>
      <c r="Q2797" s="8">
        <v>309796</v>
      </c>
      <c r="R2797" s="8">
        <v>14569</v>
      </c>
      <c r="S2797" s="8">
        <v>43473</v>
      </c>
      <c r="T2797" s="8" t="s">
        <v>386</v>
      </c>
      <c r="U2797" s="9">
        <f>IF(R2797&gt;0,Q2797/R2797,"")</f>
        <v>21.264053812890385</v>
      </c>
      <c r="V2797" s="10">
        <f>SUMIFS(fct_world_monthly!$J$2:$J$361,fct_world_monthly!$C$2:$C$361,C2797,fct_world_monthly!$F$2:$F$361,F2797)</f>
        <v>26914096</v>
      </c>
      <c r="W2797" s="11">
        <f>IF(V2797&gt;0,Q2797/V2797,"")</f>
        <v>1.1510548227218927E-2</v>
      </c>
      <c r="X2797" s="1" t="s">
        <v>232</v>
      </c>
      <c r="Y2797" s="1" t="s">
        <v>166</v>
      </c>
      <c r="Z2797" s="19">
        <f>IF(U2797="","",SUMIFS(Unit_Value_Review_QC!$K$10:$K$53,Unit_Value_Review_QC!$I$10:$I$53,"PARTNER|"&amp;F2797&amp;"|"&amp;I2797))</f>
        <v>20.668787815742178</v>
      </c>
      <c r="AA2797" s="20">
        <f>IFERROR(U2797/Z2797,"")</f>
        <v>1.0288002374621519</v>
      </c>
      <c r="AB2797" s="4" t="str">
        <f>IF(OR(N2797&lt;&gt;"REPORTED",U2797=""),"NOT_APPLICABLE",IF(OR(AA2797&lt;Unit_Value_Review_QC!$I$6,AA2797&gt;Unit_Value_Review_QC!$I$5),"REVIEW","WITHIN_BAND"))</f>
        <v>WITHIN_BAND</v>
      </c>
    </row>
    <row r="2798" spans="1:28">
      <c r="A2798" s="1" t="s">
        <v>3184</v>
      </c>
      <c r="B2798" s="6">
        <v>45566</v>
      </c>
      <c r="C2798" s="1">
        <v>202410</v>
      </c>
      <c r="D2798" s="1">
        <v>2024</v>
      </c>
      <c r="E2798" s="1">
        <v>10</v>
      </c>
      <c r="F2798" s="4" t="s">
        <v>278</v>
      </c>
      <c r="G2798" s="4" t="s">
        <v>279</v>
      </c>
      <c r="H2798" s="1">
        <v>676</v>
      </c>
      <c r="I2798" s="4" t="s">
        <v>316</v>
      </c>
      <c r="J2798" s="1" t="s">
        <v>317</v>
      </c>
      <c r="K2798" s="1" t="s">
        <v>383</v>
      </c>
      <c r="L2798" s="1">
        <v>3</v>
      </c>
      <c r="M2798" s="1">
        <v>1</v>
      </c>
      <c r="N2798" s="1" t="s">
        <v>384</v>
      </c>
      <c r="O2798" s="1" t="s">
        <v>385</v>
      </c>
      <c r="P2798" s="1">
        <v>0</v>
      </c>
      <c r="Q2798" s="8">
        <v>48409</v>
      </c>
      <c r="R2798" s="8">
        <v>2046</v>
      </c>
      <c r="S2798" s="8">
        <v>9680</v>
      </c>
      <c r="T2798" s="8" t="s">
        <v>386</v>
      </c>
      <c r="U2798" s="9">
        <f>IF(R2798&gt;0,Q2798/R2798,"")</f>
        <v>23.660312805474096</v>
      </c>
      <c r="V2798" s="10">
        <f>SUMIFS(fct_world_monthly!$J$2:$J$361,fct_world_monthly!$C$2:$C$361,C2798,fct_world_monthly!$F$2:$F$361,F2798)</f>
        <v>26914096</v>
      </c>
      <c r="W2798" s="11">
        <f>IF(V2798&gt;0,Q2798/V2798,"")</f>
        <v>1.7986485594760455E-3</v>
      </c>
      <c r="X2798" s="1" t="s">
        <v>232</v>
      </c>
      <c r="Y2798" s="1" t="s">
        <v>166</v>
      </c>
      <c r="Z2798" s="19">
        <f>IF(U2798="","",SUMIFS(Unit_Value_Review_QC!$K$10:$K$53,Unit_Value_Review_QC!$I$10:$I$53,"PARTNER|"&amp;F2798&amp;"|"&amp;I2798))</f>
        <v>22.71683967704729</v>
      </c>
      <c r="AA2798" s="20">
        <f>IFERROR(U2798/Z2798,"")</f>
        <v>1.0415318830365332</v>
      </c>
      <c r="AB2798" s="4" t="str">
        <f>IF(OR(N2798&lt;&gt;"REPORTED",U2798=""),"NOT_APPLICABLE",IF(OR(AA2798&lt;Unit_Value_Review_QC!$I$6,AA2798&gt;Unit_Value_Review_QC!$I$5),"REVIEW","WITHIN_BAND"))</f>
        <v>WITHIN_BAND</v>
      </c>
    </row>
    <row r="2799" spans="1:28">
      <c r="A2799" s="1" t="s">
        <v>3185</v>
      </c>
      <c r="B2799" s="6">
        <v>45566</v>
      </c>
      <c r="C2799" s="1">
        <v>202410</v>
      </c>
      <c r="D2799" s="1">
        <v>2024</v>
      </c>
      <c r="E2799" s="1">
        <v>10</v>
      </c>
      <c r="F2799" s="4" t="s">
        <v>278</v>
      </c>
      <c r="G2799" s="4" t="s">
        <v>279</v>
      </c>
      <c r="H2799" s="1">
        <v>690</v>
      </c>
      <c r="I2799" s="4" t="s">
        <v>319</v>
      </c>
      <c r="J2799" s="1" t="s">
        <v>320</v>
      </c>
      <c r="K2799" s="1" t="s">
        <v>383</v>
      </c>
      <c r="L2799" s="1">
        <v>3</v>
      </c>
      <c r="M2799" s="1">
        <v>1</v>
      </c>
      <c r="N2799" s="1" t="s">
        <v>384</v>
      </c>
      <c r="O2799" s="1" t="s">
        <v>385</v>
      </c>
      <c r="P2799" s="1">
        <v>0</v>
      </c>
      <c r="Q2799" s="8">
        <v>973596</v>
      </c>
      <c r="R2799" s="8">
        <v>31921</v>
      </c>
      <c r="S2799" s="8">
        <v>93249</v>
      </c>
      <c r="T2799" s="8" t="s">
        <v>386</v>
      </c>
      <c r="U2799" s="9">
        <f>IF(R2799&gt;0,Q2799/R2799,"")</f>
        <v>30.500172300366529</v>
      </c>
      <c r="V2799" s="10">
        <f>SUMIFS(fct_world_monthly!$J$2:$J$361,fct_world_monthly!$C$2:$C$361,C2799,fct_world_monthly!$F$2:$F$361,F2799)</f>
        <v>26914096</v>
      </c>
      <c r="W2799" s="11">
        <f>IF(V2799&gt;0,Q2799/V2799,"")</f>
        <v>3.6174204030482764E-2</v>
      </c>
      <c r="X2799" s="1" t="s">
        <v>232</v>
      </c>
      <c r="Y2799" s="1" t="s">
        <v>166</v>
      </c>
      <c r="Z2799" s="19">
        <f>IF(U2799="","",SUMIFS(Unit_Value_Review_QC!$K$10:$K$53,Unit_Value_Review_QC!$I$10:$I$53,"PARTNER|"&amp;F2799&amp;"|"&amp;I2799))</f>
        <v>28.158453665195097</v>
      </c>
      <c r="AA2799" s="20">
        <f>IFERROR(U2799/Z2799,"")</f>
        <v>1.0831621886277756</v>
      </c>
      <c r="AB2799" s="4" t="str">
        <f>IF(OR(N2799&lt;&gt;"REPORTED",U2799=""),"NOT_APPLICABLE",IF(OR(AA2799&lt;Unit_Value_Review_QC!$I$6,AA2799&gt;Unit_Value_Review_QC!$I$5),"REVIEW","WITHIN_BAND"))</f>
        <v>WITHIN_BAND</v>
      </c>
    </row>
    <row r="2800" spans="1:28">
      <c r="A2800" s="1" t="s">
        <v>3186</v>
      </c>
      <c r="B2800" s="6">
        <v>45566</v>
      </c>
      <c r="C2800" s="1">
        <v>202410</v>
      </c>
      <c r="D2800" s="1">
        <v>2024</v>
      </c>
      <c r="E2800" s="1">
        <v>10</v>
      </c>
      <c r="F2800" s="4" t="s">
        <v>278</v>
      </c>
      <c r="G2800" s="4" t="s">
        <v>279</v>
      </c>
      <c r="H2800" s="1">
        <v>696</v>
      </c>
      <c r="I2800" s="4" t="s">
        <v>322</v>
      </c>
      <c r="J2800" s="1" t="s">
        <v>323</v>
      </c>
      <c r="K2800" s="1" t="s">
        <v>383</v>
      </c>
      <c r="L2800" s="1">
        <v>3</v>
      </c>
      <c r="M2800" s="1">
        <v>1</v>
      </c>
      <c r="N2800" s="1" t="s">
        <v>384</v>
      </c>
      <c r="O2800" s="1" t="s">
        <v>385</v>
      </c>
      <c r="P2800" s="1">
        <v>0</v>
      </c>
      <c r="Q2800" s="8">
        <v>811634</v>
      </c>
      <c r="R2800" s="8">
        <v>40176</v>
      </c>
      <c r="S2800" s="8">
        <v>79706</v>
      </c>
      <c r="T2800" s="8" t="s">
        <v>386</v>
      </c>
      <c r="U2800" s="9">
        <f>IF(R2800&gt;0,Q2800/R2800,"")</f>
        <v>20.201961369972121</v>
      </c>
      <c r="V2800" s="10">
        <f>SUMIFS(fct_world_monthly!$J$2:$J$361,fct_world_monthly!$C$2:$C$361,C2800,fct_world_monthly!$F$2:$F$361,F2800)</f>
        <v>26914096</v>
      </c>
      <c r="W2800" s="11">
        <f>IF(V2800&gt;0,Q2800/V2800,"")</f>
        <v>3.015646522179307E-2</v>
      </c>
      <c r="X2800" s="1" t="s">
        <v>232</v>
      </c>
      <c r="Y2800" s="1" t="s">
        <v>166</v>
      </c>
      <c r="Z2800" s="19">
        <f>IF(U2800="","",SUMIFS(Unit_Value_Review_QC!$K$10:$K$53,Unit_Value_Review_QC!$I$10:$I$53,"PARTNER|"&amp;F2800&amp;"|"&amp;I2800))</f>
        <v>25.266638688646662</v>
      </c>
      <c r="AA2800" s="20">
        <f>IFERROR(U2800/Z2800,"")</f>
        <v>0.79955080764461528</v>
      </c>
      <c r="AB2800" s="4" t="str">
        <f>IF(OR(N2800&lt;&gt;"REPORTED",U2800=""),"NOT_APPLICABLE",IF(OR(AA2800&lt;Unit_Value_Review_QC!$I$6,AA2800&gt;Unit_Value_Review_QC!$I$5),"REVIEW","WITHIN_BAND"))</f>
        <v>WITHIN_BAND</v>
      </c>
    </row>
    <row r="2801" spans="1:28">
      <c r="A2801" s="1" t="s">
        <v>3187</v>
      </c>
      <c r="B2801" s="6">
        <v>45566</v>
      </c>
      <c r="C2801" s="1">
        <v>202410</v>
      </c>
      <c r="D2801" s="1">
        <v>2024</v>
      </c>
      <c r="E2801" s="1">
        <v>10</v>
      </c>
      <c r="F2801" s="4" t="s">
        <v>278</v>
      </c>
      <c r="G2801" s="4" t="s">
        <v>279</v>
      </c>
      <c r="H2801" s="1">
        <v>720</v>
      </c>
      <c r="I2801" s="4" t="s">
        <v>325</v>
      </c>
      <c r="J2801" s="1" t="s">
        <v>326</v>
      </c>
      <c r="K2801" s="1" t="s">
        <v>383</v>
      </c>
      <c r="L2801" s="1">
        <v>3</v>
      </c>
      <c r="M2801" s="1">
        <v>1</v>
      </c>
      <c r="N2801" s="1" t="s">
        <v>384</v>
      </c>
      <c r="O2801" s="1" t="s">
        <v>385</v>
      </c>
      <c r="P2801" s="1">
        <v>0</v>
      </c>
      <c r="Q2801" s="8">
        <v>1064103</v>
      </c>
      <c r="R2801" s="8">
        <v>50429</v>
      </c>
      <c r="S2801" s="8">
        <v>123873</v>
      </c>
      <c r="T2801" s="8" t="s">
        <v>386</v>
      </c>
      <c r="U2801" s="9">
        <f>IF(R2801&gt;0,Q2801/R2801,"")</f>
        <v>21.101013305835927</v>
      </c>
      <c r="V2801" s="10">
        <f>SUMIFS(fct_world_monthly!$J$2:$J$361,fct_world_monthly!$C$2:$C$361,C2801,fct_world_monthly!$F$2:$F$361,F2801)</f>
        <v>26914096</v>
      </c>
      <c r="W2801" s="11">
        <f>IF(V2801&gt;0,Q2801/V2801,"")</f>
        <v>3.9537014358572549E-2</v>
      </c>
      <c r="X2801" s="1" t="s">
        <v>232</v>
      </c>
      <c r="Y2801" s="1" t="s">
        <v>166</v>
      </c>
      <c r="Z2801" s="19">
        <f>IF(U2801="","",SUMIFS(Unit_Value_Review_QC!$K$10:$K$53,Unit_Value_Review_QC!$I$10:$I$53,"PARTNER|"&amp;F2801&amp;"|"&amp;I2801))</f>
        <v>23.211497613909994</v>
      </c>
      <c r="AA2801" s="20">
        <f>IFERROR(U2801/Z2801,"")</f>
        <v>0.90907590956951811</v>
      </c>
      <c r="AB2801" s="4" t="str">
        <f>IF(OR(N2801&lt;&gt;"REPORTED",U2801=""),"NOT_APPLICABLE",IF(OR(AA2801&lt;Unit_Value_Review_QC!$I$6,AA2801&gt;Unit_Value_Review_QC!$I$5),"REVIEW","WITHIN_BAND"))</f>
        <v>WITHIN_BAND</v>
      </c>
    </row>
    <row r="2802" spans="1:28">
      <c r="A2802" s="1" t="s">
        <v>3188</v>
      </c>
      <c r="B2802" s="6">
        <v>45597</v>
      </c>
      <c r="C2802" s="1">
        <v>202411</v>
      </c>
      <c r="D2802" s="1">
        <v>2024</v>
      </c>
      <c r="E2802" s="1">
        <v>11</v>
      </c>
      <c r="F2802" s="4" t="s">
        <v>256</v>
      </c>
      <c r="G2802" s="4" t="s">
        <v>258</v>
      </c>
      <c r="H2802" s="1">
        <v>52</v>
      </c>
      <c r="I2802" s="4" t="s">
        <v>296</v>
      </c>
      <c r="J2802" s="1" t="s">
        <v>297</v>
      </c>
      <c r="K2802" s="1" t="s">
        <v>383</v>
      </c>
      <c r="L2802" s="1">
        <v>3</v>
      </c>
      <c r="M2802" s="1">
        <v>1</v>
      </c>
      <c r="N2802" s="1" t="s">
        <v>384</v>
      </c>
      <c r="O2802" s="1" t="s">
        <v>385</v>
      </c>
      <c r="P2802" s="1">
        <v>0</v>
      </c>
      <c r="Q2802" s="8">
        <v>8099456</v>
      </c>
      <c r="R2802" s="8">
        <v>432533</v>
      </c>
      <c r="S2802" s="8">
        <v>1645347</v>
      </c>
      <c r="T2802" s="8" t="s">
        <v>386</v>
      </c>
      <c r="U2802" s="9">
        <f>IF(R2802&gt;0,Q2802/R2802,"")</f>
        <v>18.725637119017509</v>
      </c>
      <c r="V2802" s="10">
        <f>SUMIFS(fct_world_monthly!$J$2:$J$361,fct_world_monthly!$C$2:$C$361,C2802,fct_world_monthly!$F$2:$F$361,F2802)</f>
        <v>85141621</v>
      </c>
      <c r="W2802" s="11">
        <f>IF(V2802&gt;0,Q2802/V2802,"")</f>
        <v>9.5129220055605937E-2</v>
      </c>
      <c r="X2802" s="1" t="s">
        <v>232</v>
      </c>
      <c r="Y2802" s="1" t="s">
        <v>166</v>
      </c>
      <c r="Z2802" s="19">
        <f>IF(U2802="","",SUMIFS(Unit_Value_Review_QC!$K$10:$K$53,Unit_Value_Review_QC!$I$10:$I$53,"PARTNER|"&amp;F2802&amp;"|"&amp;I2802))</f>
        <v>20.461444760337919</v>
      </c>
      <c r="AA2802" s="20">
        <f>IFERROR(U2802/Z2802,"")</f>
        <v>0.91516690724180594</v>
      </c>
      <c r="AB2802" s="4" t="str">
        <f>IF(OR(N2802&lt;&gt;"REPORTED",U2802=""),"NOT_APPLICABLE",IF(OR(AA2802&lt;Unit_Value_Review_QC!$I$6,AA2802&gt;Unit_Value_Review_QC!$I$5),"REVIEW","WITHIN_BAND"))</f>
        <v>WITHIN_BAND</v>
      </c>
    </row>
    <row r="2803" spans="1:28">
      <c r="A2803" s="1" t="s">
        <v>3189</v>
      </c>
      <c r="B2803" s="6">
        <v>45597</v>
      </c>
      <c r="C2803" s="1">
        <v>202411</v>
      </c>
      <c r="D2803" s="1">
        <v>2024</v>
      </c>
      <c r="E2803" s="1">
        <v>11</v>
      </c>
      <c r="F2803" s="4" t="s">
        <v>256</v>
      </c>
      <c r="G2803" s="4" t="s">
        <v>258</v>
      </c>
      <c r="H2803" s="1">
        <v>204</v>
      </c>
      <c r="I2803" s="4" t="s">
        <v>301</v>
      </c>
      <c r="J2803" s="1" t="s">
        <v>302</v>
      </c>
      <c r="K2803" s="1" t="s">
        <v>383</v>
      </c>
      <c r="L2803" s="1">
        <v>3</v>
      </c>
      <c r="M2803" s="1">
        <v>1</v>
      </c>
      <c r="N2803" s="1" t="s">
        <v>384</v>
      </c>
      <c r="O2803" s="1" t="s">
        <v>385</v>
      </c>
      <c r="P2803" s="1">
        <v>0</v>
      </c>
      <c r="Q2803" s="8">
        <v>331011</v>
      </c>
      <c r="R2803" s="8">
        <v>34624</v>
      </c>
      <c r="S2803" s="8">
        <v>246391</v>
      </c>
      <c r="T2803" s="8" t="s">
        <v>386</v>
      </c>
      <c r="U2803" s="9">
        <f>IF(R2803&gt;0,Q2803/R2803,"")</f>
        <v>9.560160582255083</v>
      </c>
      <c r="V2803" s="10">
        <f>SUMIFS(fct_world_monthly!$J$2:$J$361,fct_world_monthly!$C$2:$C$361,C2803,fct_world_monthly!$F$2:$F$361,F2803)</f>
        <v>85141621</v>
      </c>
      <c r="W2803" s="11">
        <f>IF(V2803&gt;0,Q2803/V2803,"")</f>
        <v>3.887769531660667E-3</v>
      </c>
      <c r="X2803" s="1" t="s">
        <v>232</v>
      </c>
      <c r="Y2803" s="1" t="s">
        <v>166</v>
      </c>
      <c r="Z2803" s="19">
        <f>IF(U2803="","",SUMIFS(Unit_Value_Review_QC!$K$10:$K$53,Unit_Value_Review_QC!$I$10:$I$53,"PARTNER|"&amp;F2803&amp;"|"&amp;I2803))</f>
        <v>7.8392981154747989</v>
      </c>
      <c r="AA2803" s="20">
        <f>IFERROR(U2803/Z2803,"")</f>
        <v>1.2195174161553184</v>
      </c>
      <c r="AB2803" s="4" t="str">
        <f>IF(OR(N2803&lt;&gt;"REPORTED",U2803=""),"NOT_APPLICABLE",IF(OR(AA2803&lt;Unit_Value_Review_QC!$I$6,AA2803&gt;Unit_Value_Review_QC!$I$5),"REVIEW","WITHIN_BAND"))</f>
        <v>WITHIN_BAND</v>
      </c>
    </row>
    <row r="2804" spans="1:28">
      <c r="A2804" s="1" t="s">
        <v>3190</v>
      </c>
      <c r="B2804" s="6">
        <v>45597</v>
      </c>
      <c r="C2804" s="1">
        <v>202411</v>
      </c>
      <c r="D2804" s="1">
        <v>2024</v>
      </c>
      <c r="E2804" s="1">
        <v>11</v>
      </c>
      <c r="F2804" s="4" t="s">
        <v>256</v>
      </c>
      <c r="G2804" s="4" t="s">
        <v>258</v>
      </c>
      <c r="H2804" s="1">
        <v>662</v>
      </c>
      <c r="I2804" s="4" t="s">
        <v>304</v>
      </c>
      <c r="J2804" s="1" t="s">
        <v>305</v>
      </c>
      <c r="K2804" s="1" t="s">
        <v>383</v>
      </c>
      <c r="L2804" s="1">
        <v>3</v>
      </c>
      <c r="M2804" s="1">
        <v>1</v>
      </c>
      <c r="N2804" s="1" t="s">
        <v>384</v>
      </c>
      <c r="O2804" s="1" t="s">
        <v>385</v>
      </c>
      <c r="P2804" s="1">
        <v>0</v>
      </c>
      <c r="Q2804" s="8">
        <v>3576591</v>
      </c>
      <c r="R2804" s="8">
        <v>362559</v>
      </c>
      <c r="S2804" s="8">
        <v>1223941</v>
      </c>
      <c r="T2804" s="8" t="s">
        <v>386</v>
      </c>
      <c r="U2804" s="9">
        <f>IF(R2804&gt;0,Q2804/R2804,"")</f>
        <v>9.8648523412741103</v>
      </c>
      <c r="V2804" s="10">
        <f>SUMIFS(fct_world_monthly!$J$2:$J$361,fct_world_monthly!$C$2:$C$361,C2804,fct_world_monthly!$F$2:$F$361,F2804)</f>
        <v>85141621</v>
      </c>
      <c r="W2804" s="11">
        <f>IF(V2804&gt;0,Q2804/V2804,"")</f>
        <v>4.2007551159966759E-2</v>
      </c>
      <c r="X2804" s="1" t="s">
        <v>232</v>
      </c>
      <c r="Y2804" s="1" t="s">
        <v>166</v>
      </c>
      <c r="Z2804" s="19">
        <f>IF(U2804="","",SUMIFS(Unit_Value_Review_QC!$K$10:$K$53,Unit_Value_Review_QC!$I$10:$I$53,"PARTNER|"&amp;F2804&amp;"|"&amp;I2804))</f>
        <v>10.235891461787936</v>
      </c>
      <c r="AA2804" s="20">
        <f>IFERROR(U2804/Z2804,"")</f>
        <v>0.96375116696977803</v>
      </c>
      <c r="AB2804" s="4" t="str">
        <f>IF(OR(N2804&lt;&gt;"REPORTED",U2804=""),"NOT_APPLICABLE",IF(OR(AA2804&lt;Unit_Value_Review_QC!$I$6,AA2804&gt;Unit_Value_Review_QC!$I$5),"REVIEW","WITHIN_BAND"))</f>
        <v>WITHIN_BAND</v>
      </c>
    </row>
    <row r="2805" spans="1:28">
      <c r="A2805" s="1" t="s">
        <v>3191</v>
      </c>
      <c r="B2805" s="6">
        <v>45597</v>
      </c>
      <c r="C2805" s="1">
        <v>202411</v>
      </c>
      <c r="D2805" s="1">
        <v>2024</v>
      </c>
      <c r="E2805" s="1">
        <v>11</v>
      </c>
      <c r="F2805" s="4" t="s">
        <v>256</v>
      </c>
      <c r="G2805" s="4" t="s">
        <v>258</v>
      </c>
      <c r="H2805" s="1">
        <v>664</v>
      </c>
      <c r="I2805" s="4" t="s">
        <v>307</v>
      </c>
      <c r="J2805" s="1" t="s">
        <v>308</v>
      </c>
      <c r="K2805" s="1" t="s">
        <v>383</v>
      </c>
      <c r="L2805" s="1">
        <v>3</v>
      </c>
      <c r="M2805" s="1">
        <v>1</v>
      </c>
      <c r="N2805" s="1" t="s">
        <v>384</v>
      </c>
      <c r="O2805" s="1" t="s">
        <v>385</v>
      </c>
      <c r="P2805" s="1">
        <v>0</v>
      </c>
      <c r="Q2805" s="8">
        <v>5510124</v>
      </c>
      <c r="R2805" s="8">
        <v>429476</v>
      </c>
      <c r="S2805" s="8">
        <v>2284539</v>
      </c>
      <c r="T2805" s="8" t="s">
        <v>386</v>
      </c>
      <c r="U2805" s="9">
        <f>IF(R2805&gt;0,Q2805/R2805,"")</f>
        <v>12.829876407529175</v>
      </c>
      <c r="V2805" s="10">
        <f>SUMIFS(fct_world_monthly!$J$2:$J$361,fct_world_monthly!$C$2:$C$361,C2805,fct_world_monthly!$F$2:$F$361,F2805)</f>
        <v>85141621</v>
      </c>
      <c r="W2805" s="11">
        <f>IF(V2805&gt;0,Q2805/V2805,"")</f>
        <v>6.4717161069789822E-2</v>
      </c>
      <c r="X2805" s="1" t="s">
        <v>232</v>
      </c>
      <c r="Y2805" s="1" t="s">
        <v>166</v>
      </c>
      <c r="Z2805" s="19">
        <f>IF(U2805="","",SUMIFS(Unit_Value_Review_QC!$K$10:$K$53,Unit_Value_Review_QC!$I$10:$I$53,"PARTNER|"&amp;F2805&amp;"|"&amp;I2805))</f>
        <v>13.594059812928137</v>
      </c>
      <c r="AA2805" s="20">
        <f>IFERROR(U2805/Z2805,"")</f>
        <v>0.94378549043368098</v>
      </c>
      <c r="AB2805" s="4" t="str">
        <f>IF(OR(N2805&lt;&gt;"REPORTED",U2805=""),"NOT_APPLICABLE",IF(OR(AA2805&lt;Unit_Value_Review_QC!$I$6,AA2805&gt;Unit_Value_Review_QC!$I$5),"REVIEW","WITHIN_BAND"))</f>
        <v>WITHIN_BAND</v>
      </c>
    </row>
    <row r="2806" spans="1:28">
      <c r="A2806" s="1" t="s">
        <v>3192</v>
      </c>
      <c r="B2806" s="6">
        <v>45597</v>
      </c>
      <c r="C2806" s="1">
        <v>202411</v>
      </c>
      <c r="D2806" s="1">
        <v>2024</v>
      </c>
      <c r="E2806" s="1">
        <v>11</v>
      </c>
      <c r="F2806" s="4" t="s">
        <v>256</v>
      </c>
      <c r="G2806" s="4" t="s">
        <v>258</v>
      </c>
      <c r="H2806" s="1">
        <v>666</v>
      </c>
      <c r="I2806" s="4" t="s">
        <v>310</v>
      </c>
      <c r="J2806" s="1" t="s">
        <v>311</v>
      </c>
      <c r="K2806" s="1" t="s">
        <v>383</v>
      </c>
      <c r="L2806" s="1">
        <v>3</v>
      </c>
      <c r="M2806" s="1">
        <v>1</v>
      </c>
      <c r="N2806" s="1" t="s">
        <v>384</v>
      </c>
      <c r="O2806" s="1" t="s">
        <v>385</v>
      </c>
      <c r="P2806" s="1">
        <v>0</v>
      </c>
      <c r="Q2806" s="8">
        <v>31995113</v>
      </c>
      <c r="R2806" s="8">
        <v>3203567</v>
      </c>
      <c r="S2806" s="8">
        <v>18363617</v>
      </c>
      <c r="T2806" s="8" t="s">
        <v>386</v>
      </c>
      <c r="U2806" s="9">
        <f>IF(R2806&gt;0,Q2806/R2806,"")</f>
        <v>9.9873400493886972</v>
      </c>
      <c r="V2806" s="10">
        <f>SUMIFS(fct_world_monthly!$J$2:$J$361,fct_world_monthly!$C$2:$C$361,C2806,fct_world_monthly!$F$2:$F$361,F2806)</f>
        <v>85141621</v>
      </c>
      <c r="W2806" s="11">
        <f>IF(V2806&gt;0,Q2806/V2806,"")</f>
        <v>0.37578698437042912</v>
      </c>
      <c r="X2806" s="1" t="s">
        <v>232</v>
      </c>
      <c r="Y2806" s="1" t="s">
        <v>166</v>
      </c>
      <c r="Z2806" s="19">
        <f>IF(U2806="","",SUMIFS(Unit_Value_Review_QC!$K$10:$K$53,Unit_Value_Review_QC!$I$10:$I$53,"PARTNER|"&amp;F2806&amp;"|"&amp;I2806))</f>
        <v>10.323147527272614</v>
      </c>
      <c r="AA2806" s="20">
        <f>IFERROR(U2806/Z2806,"")</f>
        <v>0.96747043699639568</v>
      </c>
      <c r="AB2806" s="4" t="str">
        <f>IF(OR(N2806&lt;&gt;"REPORTED",U2806=""),"NOT_APPLICABLE",IF(OR(AA2806&lt;Unit_Value_Review_QC!$I$6,AA2806&gt;Unit_Value_Review_QC!$I$5),"REVIEW","WITHIN_BAND"))</f>
        <v>WITHIN_BAND</v>
      </c>
    </row>
    <row r="2807" spans="1:28">
      <c r="A2807" s="1" t="s">
        <v>3193</v>
      </c>
      <c r="B2807" s="6">
        <v>45597</v>
      </c>
      <c r="C2807" s="1">
        <v>202411</v>
      </c>
      <c r="D2807" s="1">
        <v>2024</v>
      </c>
      <c r="E2807" s="1">
        <v>11</v>
      </c>
      <c r="F2807" s="4" t="s">
        <v>256</v>
      </c>
      <c r="G2807" s="4" t="s">
        <v>258</v>
      </c>
      <c r="H2807" s="1">
        <v>669</v>
      </c>
      <c r="I2807" s="4" t="s">
        <v>313</v>
      </c>
      <c r="J2807" s="1" t="s">
        <v>314</v>
      </c>
      <c r="K2807" s="1" t="s">
        <v>383</v>
      </c>
      <c r="L2807" s="1">
        <v>3</v>
      </c>
      <c r="M2807" s="1">
        <v>1</v>
      </c>
      <c r="N2807" s="1" t="s">
        <v>384</v>
      </c>
      <c r="O2807" s="1" t="s">
        <v>385</v>
      </c>
      <c r="P2807" s="1">
        <v>0</v>
      </c>
      <c r="Q2807" s="8">
        <v>2148641</v>
      </c>
      <c r="R2807" s="8">
        <v>271848</v>
      </c>
      <c r="S2807" s="8">
        <v>1209985</v>
      </c>
      <c r="T2807" s="8" t="s">
        <v>386</v>
      </c>
      <c r="U2807" s="9">
        <f>IF(R2807&gt;0,Q2807/R2807,"")</f>
        <v>7.9038322886318824</v>
      </c>
      <c r="V2807" s="10">
        <f>SUMIFS(fct_world_monthly!$J$2:$J$361,fct_world_monthly!$C$2:$C$361,C2807,fct_world_monthly!$F$2:$F$361,F2807)</f>
        <v>85141621</v>
      </c>
      <c r="W2807" s="11">
        <f>IF(V2807&gt;0,Q2807/V2807,"")</f>
        <v>2.5236082831920713E-2</v>
      </c>
      <c r="X2807" s="1" t="s">
        <v>232</v>
      </c>
      <c r="Y2807" s="1" t="s">
        <v>166</v>
      </c>
      <c r="Z2807" s="19">
        <f>IF(U2807="","",SUMIFS(Unit_Value_Review_QC!$K$10:$K$53,Unit_Value_Review_QC!$I$10:$I$53,"PARTNER|"&amp;F2807&amp;"|"&amp;I2807))</f>
        <v>13.552232139720488</v>
      </c>
      <c r="AA2807" s="20">
        <f>IFERROR(U2807/Z2807,"")</f>
        <v>0.58321258130359166</v>
      </c>
      <c r="AB2807" s="4" t="str">
        <f>IF(OR(N2807&lt;&gt;"REPORTED",U2807=""),"NOT_APPLICABLE",IF(OR(AA2807&lt;Unit_Value_Review_QC!$I$6,AA2807&gt;Unit_Value_Review_QC!$I$5),"REVIEW","WITHIN_BAND"))</f>
        <v>WITHIN_BAND</v>
      </c>
    </row>
    <row r="2808" spans="1:28">
      <c r="A2808" s="1" t="s">
        <v>3194</v>
      </c>
      <c r="B2808" s="6">
        <v>45597</v>
      </c>
      <c r="C2808" s="1">
        <v>202411</v>
      </c>
      <c r="D2808" s="1">
        <v>2024</v>
      </c>
      <c r="E2808" s="1">
        <v>11</v>
      </c>
      <c r="F2808" s="4" t="s">
        <v>256</v>
      </c>
      <c r="G2808" s="4" t="s">
        <v>258</v>
      </c>
      <c r="H2808" s="1">
        <v>676</v>
      </c>
      <c r="I2808" s="4" t="s">
        <v>316</v>
      </c>
      <c r="J2808" s="1" t="s">
        <v>317</v>
      </c>
      <c r="K2808" s="1" t="s">
        <v>383</v>
      </c>
      <c r="L2808" s="1">
        <v>3</v>
      </c>
      <c r="M2808" s="1">
        <v>1</v>
      </c>
      <c r="N2808" s="1" t="s">
        <v>384</v>
      </c>
      <c r="O2808" s="1" t="s">
        <v>385</v>
      </c>
      <c r="P2808" s="1">
        <v>0</v>
      </c>
      <c r="Q2808" s="8">
        <v>42715</v>
      </c>
      <c r="R2808" s="8">
        <v>3288</v>
      </c>
      <c r="S2808" s="8">
        <v>13621</v>
      </c>
      <c r="T2808" s="8" t="s">
        <v>386</v>
      </c>
      <c r="U2808" s="9">
        <f>IF(R2808&gt;0,Q2808/R2808,"")</f>
        <v>12.9911800486618</v>
      </c>
      <c r="V2808" s="10">
        <f>SUMIFS(fct_world_monthly!$J$2:$J$361,fct_world_monthly!$C$2:$C$361,C2808,fct_world_monthly!$F$2:$F$361,F2808)</f>
        <v>85141621</v>
      </c>
      <c r="W2808" s="11">
        <f>IF(V2808&gt;0,Q2808/V2808,"")</f>
        <v>5.016935254263012E-4</v>
      </c>
      <c r="X2808" s="1" t="s">
        <v>232</v>
      </c>
      <c r="Y2808" s="1" t="s">
        <v>166</v>
      </c>
      <c r="Z2808" s="19">
        <f>IF(U2808="","",SUMIFS(Unit_Value_Review_QC!$K$10:$K$53,Unit_Value_Review_QC!$I$10:$I$53,"PARTNER|"&amp;F2808&amp;"|"&amp;I2808))</f>
        <v>16.294942108470444</v>
      </c>
      <c r="AA2808" s="20">
        <f>IFERROR(U2808/Z2808,"")</f>
        <v>0.79725229842385992</v>
      </c>
      <c r="AB2808" s="4" t="str">
        <f>IF(OR(N2808&lt;&gt;"REPORTED",U2808=""),"NOT_APPLICABLE",IF(OR(AA2808&lt;Unit_Value_Review_QC!$I$6,AA2808&gt;Unit_Value_Review_QC!$I$5),"REVIEW","WITHIN_BAND"))</f>
        <v>WITHIN_BAND</v>
      </c>
    </row>
    <row r="2809" spans="1:28">
      <c r="A2809" s="1" t="s">
        <v>3195</v>
      </c>
      <c r="B2809" s="6">
        <v>45597</v>
      </c>
      <c r="C2809" s="1">
        <v>202411</v>
      </c>
      <c r="D2809" s="1">
        <v>2024</v>
      </c>
      <c r="E2809" s="1">
        <v>11</v>
      </c>
      <c r="F2809" s="4" t="s">
        <v>256</v>
      </c>
      <c r="G2809" s="4" t="s">
        <v>258</v>
      </c>
      <c r="H2809" s="1">
        <v>690</v>
      </c>
      <c r="I2809" s="4" t="s">
        <v>319</v>
      </c>
      <c r="J2809" s="1" t="s">
        <v>320</v>
      </c>
      <c r="K2809" s="1" t="s">
        <v>383</v>
      </c>
      <c r="L2809" s="1">
        <v>3</v>
      </c>
      <c r="M2809" s="1">
        <v>1</v>
      </c>
      <c r="N2809" s="1" t="s">
        <v>384</v>
      </c>
      <c r="O2809" s="1" t="s">
        <v>385</v>
      </c>
      <c r="P2809" s="1">
        <v>0</v>
      </c>
      <c r="Q2809" s="8">
        <v>1724943</v>
      </c>
      <c r="R2809" s="8">
        <v>63837</v>
      </c>
      <c r="S2809" s="8">
        <v>282896</v>
      </c>
      <c r="T2809" s="8" t="s">
        <v>386</v>
      </c>
      <c r="U2809" s="9">
        <f>IF(R2809&gt;0,Q2809/R2809,"")</f>
        <v>27.021053620940833</v>
      </c>
      <c r="V2809" s="10">
        <f>SUMIFS(fct_world_monthly!$J$2:$J$361,fct_world_monthly!$C$2:$C$361,C2809,fct_world_monthly!$F$2:$F$361,F2809)</f>
        <v>85141621</v>
      </c>
      <c r="W2809" s="11">
        <f>IF(V2809&gt;0,Q2809/V2809,"")</f>
        <v>2.0259691790458161E-2</v>
      </c>
      <c r="X2809" s="1" t="s">
        <v>232</v>
      </c>
      <c r="Y2809" s="1" t="s">
        <v>166</v>
      </c>
      <c r="Z2809" s="19">
        <f>IF(U2809="","",SUMIFS(Unit_Value_Review_QC!$K$10:$K$53,Unit_Value_Review_QC!$I$10:$I$53,"PARTNER|"&amp;F2809&amp;"|"&amp;I2809))</f>
        <v>21.029827109089425</v>
      </c>
      <c r="AA2809" s="20">
        <f>IFERROR(U2809/Z2809,"")</f>
        <v>1.2848918576825534</v>
      </c>
      <c r="AB2809" s="4" t="str">
        <f>IF(OR(N2809&lt;&gt;"REPORTED",U2809=""),"NOT_APPLICABLE",IF(OR(AA2809&lt;Unit_Value_Review_QC!$I$6,AA2809&gt;Unit_Value_Review_QC!$I$5),"REVIEW","WITHIN_BAND"))</f>
        <v>WITHIN_BAND</v>
      </c>
    </row>
    <row r="2810" spans="1:28">
      <c r="A2810" s="1" t="s">
        <v>3196</v>
      </c>
      <c r="B2810" s="6">
        <v>45597</v>
      </c>
      <c r="C2810" s="1">
        <v>202411</v>
      </c>
      <c r="D2810" s="1">
        <v>2024</v>
      </c>
      <c r="E2810" s="1">
        <v>11</v>
      </c>
      <c r="F2810" s="4" t="s">
        <v>256</v>
      </c>
      <c r="G2810" s="4" t="s">
        <v>258</v>
      </c>
      <c r="H2810" s="1">
        <v>696</v>
      </c>
      <c r="I2810" s="4" t="s">
        <v>322</v>
      </c>
      <c r="J2810" s="1" t="s">
        <v>323</v>
      </c>
      <c r="K2810" s="1" t="s">
        <v>383</v>
      </c>
      <c r="L2810" s="1">
        <v>3</v>
      </c>
      <c r="M2810" s="1">
        <v>1</v>
      </c>
      <c r="N2810" s="1" t="s">
        <v>384</v>
      </c>
      <c r="O2810" s="1" t="s">
        <v>385</v>
      </c>
      <c r="P2810" s="1">
        <v>0</v>
      </c>
      <c r="Q2810" s="8">
        <v>812107</v>
      </c>
      <c r="R2810" s="8">
        <v>58068</v>
      </c>
      <c r="S2810" s="8">
        <v>207993</v>
      </c>
      <c r="T2810" s="8" t="s">
        <v>386</v>
      </c>
      <c r="U2810" s="9">
        <f>IF(R2810&gt;0,Q2810/R2810,"")</f>
        <v>13.985448095336501</v>
      </c>
      <c r="V2810" s="10">
        <f>SUMIFS(fct_world_monthly!$J$2:$J$361,fct_world_monthly!$C$2:$C$361,C2810,fct_world_monthly!$F$2:$F$361,F2810)</f>
        <v>85141621</v>
      </c>
      <c r="W2810" s="11">
        <f>IF(V2810&gt;0,Q2810/V2810,"")</f>
        <v>9.5383079445950404E-3</v>
      </c>
      <c r="X2810" s="1" t="s">
        <v>232</v>
      </c>
      <c r="Y2810" s="1" t="s">
        <v>166</v>
      </c>
      <c r="Z2810" s="19">
        <f>IF(U2810="","",SUMIFS(Unit_Value_Review_QC!$K$10:$K$53,Unit_Value_Review_QC!$I$10:$I$53,"PARTNER|"&amp;F2810&amp;"|"&amp;I2810))</f>
        <v>18.09118149032647</v>
      </c>
      <c r="AA2810" s="20">
        <f>IFERROR(U2810/Z2810,"")</f>
        <v>0.77305333003345611</v>
      </c>
      <c r="AB2810" s="4" t="str">
        <f>IF(OR(N2810&lt;&gt;"REPORTED",U2810=""),"NOT_APPLICABLE",IF(OR(AA2810&lt;Unit_Value_Review_QC!$I$6,AA2810&gt;Unit_Value_Review_QC!$I$5),"REVIEW","WITHIN_BAND"))</f>
        <v>WITHIN_BAND</v>
      </c>
    </row>
    <row r="2811" spans="1:28">
      <c r="A2811" s="1" t="s">
        <v>3197</v>
      </c>
      <c r="B2811" s="6">
        <v>45597</v>
      </c>
      <c r="C2811" s="1">
        <v>202411</v>
      </c>
      <c r="D2811" s="1">
        <v>2024</v>
      </c>
      <c r="E2811" s="1">
        <v>11</v>
      </c>
      <c r="F2811" s="4" t="s">
        <v>256</v>
      </c>
      <c r="G2811" s="4" t="s">
        <v>258</v>
      </c>
      <c r="H2811" s="1">
        <v>720</v>
      </c>
      <c r="I2811" s="4" t="s">
        <v>325</v>
      </c>
      <c r="J2811" s="1" t="s">
        <v>326</v>
      </c>
      <c r="K2811" s="1" t="s">
        <v>383</v>
      </c>
      <c r="L2811" s="1">
        <v>3</v>
      </c>
      <c r="M2811" s="1">
        <v>1</v>
      </c>
      <c r="N2811" s="1" t="s">
        <v>384</v>
      </c>
      <c r="O2811" s="1" t="s">
        <v>385</v>
      </c>
      <c r="P2811" s="1">
        <v>0</v>
      </c>
      <c r="Q2811" s="8">
        <v>4710972</v>
      </c>
      <c r="R2811" s="8">
        <v>297627</v>
      </c>
      <c r="S2811" s="8">
        <v>1321403</v>
      </c>
      <c r="T2811" s="8" t="s">
        <v>386</v>
      </c>
      <c r="U2811" s="9">
        <f>IF(R2811&gt;0,Q2811/R2811,"")</f>
        <v>15.828442984003468</v>
      </c>
      <c r="V2811" s="10">
        <f>SUMIFS(fct_world_monthly!$J$2:$J$361,fct_world_monthly!$C$2:$C$361,C2811,fct_world_monthly!$F$2:$F$361,F2811)</f>
        <v>85141621</v>
      </c>
      <c r="W2811" s="11">
        <f>IF(V2811&gt;0,Q2811/V2811,"")</f>
        <v>5.5331011374566148E-2</v>
      </c>
      <c r="X2811" s="1" t="s">
        <v>232</v>
      </c>
      <c r="Y2811" s="1" t="s">
        <v>166</v>
      </c>
      <c r="Z2811" s="19">
        <f>IF(U2811="","",SUMIFS(Unit_Value_Review_QC!$K$10:$K$53,Unit_Value_Review_QC!$I$10:$I$53,"PARTNER|"&amp;F2811&amp;"|"&amp;I2811))</f>
        <v>18.213915185849537</v>
      </c>
      <c r="AA2811" s="20">
        <f>IFERROR(U2811/Z2811,"")</f>
        <v>0.86903023443859273</v>
      </c>
      <c r="AB2811" s="4" t="str">
        <f>IF(OR(N2811&lt;&gt;"REPORTED",U2811=""),"NOT_APPLICABLE",IF(OR(AA2811&lt;Unit_Value_Review_QC!$I$6,AA2811&gt;Unit_Value_Review_QC!$I$5),"REVIEW","WITHIN_BAND"))</f>
        <v>WITHIN_BAND</v>
      </c>
    </row>
    <row r="2812" spans="1:28">
      <c r="A2812" s="1" t="s">
        <v>3198</v>
      </c>
      <c r="B2812" s="6">
        <v>45597</v>
      </c>
      <c r="C2812" s="1">
        <v>202411</v>
      </c>
      <c r="D2812" s="1">
        <v>2024</v>
      </c>
      <c r="E2812" s="1">
        <v>11</v>
      </c>
      <c r="F2812" s="4" t="s">
        <v>265</v>
      </c>
      <c r="G2812" s="4" t="s">
        <v>266</v>
      </c>
      <c r="H2812" s="1">
        <v>52</v>
      </c>
      <c r="I2812" s="4" t="s">
        <v>296</v>
      </c>
      <c r="J2812" s="1" t="s">
        <v>297</v>
      </c>
      <c r="K2812" s="1" t="s">
        <v>383</v>
      </c>
      <c r="L2812" s="1">
        <v>3</v>
      </c>
      <c r="M2812" s="1">
        <v>1</v>
      </c>
      <c r="N2812" s="1" t="s">
        <v>384</v>
      </c>
      <c r="O2812" s="1" t="s">
        <v>385</v>
      </c>
      <c r="P2812" s="1">
        <v>0</v>
      </c>
      <c r="Q2812" s="8">
        <v>6916888</v>
      </c>
      <c r="R2812" s="8">
        <v>355015</v>
      </c>
      <c r="S2812" s="8">
        <v>814534</v>
      </c>
      <c r="T2812" s="8" t="s">
        <v>386</v>
      </c>
      <c r="U2812" s="9">
        <f>IF(R2812&gt;0,Q2812/R2812,"")</f>
        <v>19.483368308381337</v>
      </c>
      <c r="V2812" s="10">
        <f>SUMIFS(fct_world_monthly!$J$2:$J$361,fct_world_monthly!$C$2:$C$361,C2812,fct_world_monthly!$F$2:$F$361,F2812)</f>
        <v>104859641</v>
      </c>
      <c r="W2812" s="11">
        <f>IF(V2812&gt;0,Q2812/V2812,"")</f>
        <v>6.5963300408400219E-2</v>
      </c>
      <c r="X2812" s="1" t="s">
        <v>232</v>
      </c>
      <c r="Y2812" s="1" t="s">
        <v>166</v>
      </c>
      <c r="Z2812" s="19">
        <f>IF(U2812="","",SUMIFS(Unit_Value_Review_QC!$K$10:$K$53,Unit_Value_Review_QC!$I$10:$I$53,"PARTNER|"&amp;F2812&amp;"|"&amp;I2812))</f>
        <v>19.213268245879746</v>
      </c>
      <c r="AA2812" s="20">
        <f>IFERROR(U2812/Z2812,"")</f>
        <v>1.0140579967470924</v>
      </c>
      <c r="AB2812" s="4" t="str">
        <f>IF(OR(N2812&lt;&gt;"REPORTED",U2812=""),"NOT_APPLICABLE",IF(OR(AA2812&lt;Unit_Value_Review_QC!$I$6,AA2812&gt;Unit_Value_Review_QC!$I$5),"REVIEW","WITHIN_BAND"))</f>
        <v>WITHIN_BAND</v>
      </c>
    </row>
    <row r="2813" spans="1:28">
      <c r="A2813" s="1" t="s">
        <v>3199</v>
      </c>
      <c r="B2813" s="6">
        <v>45597</v>
      </c>
      <c r="C2813" s="1">
        <v>202411</v>
      </c>
      <c r="D2813" s="1">
        <v>2024</v>
      </c>
      <c r="E2813" s="1">
        <v>11</v>
      </c>
      <c r="F2813" s="4" t="s">
        <v>265</v>
      </c>
      <c r="G2813" s="4" t="s">
        <v>266</v>
      </c>
      <c r="H2813" s="1">
        <v>204</v>
      </c>
      <c r="I2813" s="4" t="s">
        <v>301</v>
      </c>
      <c r="J2813" s="1" t="s">
        <v>302</v>
      </c>
      <c r="K2813" s="1" t="s">
        <v>383</v>
      </c>
      <c r="L2813" s="1">
        <v>3</v>
      </c>
      <c r="M2813" s="1">
        <v>1</v>
      </c>
      <c r="N2813" s="1" t="s">
        <v>384</v>
      </c>
      <c r="O2813" s="1" t="s">
        <v>385</v>
      </c>
      <c r="P2813" s="1">
        <v>0</v>
      </c>
      <c r="Q2813" s="8">
        <v>39572</v>
      </c>
      <c r="R2813" s="8">
        <v>3522</v>
      </c>
      <c r="S2813" s="8">
        <v>8092</v>
      </c>
      <c r="T2813" s="8" t="s">
        <v>386</v>
      </c>
      <c r="U2813" s="9">
        <f>IF(R2813&gt;0,Q2813/R2813,"")</f>
        <v>11.235661555934128</v>
      </c>
      <c r="V2813" s="10">
        <f>SUMIFS(fct_world_monthly!$J$2:$J$361,fct_world_monthly!$C$2:$C$361,C2813,fct_world_monthly!$F$2:$F$361,F2813)</f>
        <v>104859641</v>
      </c>
      <c r="W2813" s="11">
        <f>IF(V2813&gt;0,Q2813/V2813,"")</f>
        <v>3.7738065496524065E-4</v>
      </c>
      <c r="X2813" s="1" t="s">
        <v>232</v>
      </c>
      <c r="Y2813" s="1" t="s">
        <v>166</v>
      </c>
      <c r="Z2813" s="19">
        <f>IF(U2813="","",SUMIFS(Unit_Value_Review_QC!$K$10:$K$53,Unit_Value_Review_QC!$I$10:$I$53,"PARTNER|"&amp;F2813&amp;"|"&amp;I2813))</f>
        <v>16.024818561257973</v>
      </c>
      <c r="AA2813" s="20">
        <f>IFERROR(U2813/Z2813,"")</f>
        <v>0.70114126490628492</v>
      </c>
      <c r="AB2813" s="4" t="str">
        <f>IF(OR(N2813&lt;&gt;"REPORTED",U2813=""),"NOT_APPLICABLE",IF(OR(AA2813&lt;Unit_Value_Review_QC!$I$6,AA2813&gt;Unit_Value_Review_QC!$I$5),"REVIEW","WITHIN_BAND"))</f>
        <v>WITHIN_BAND</v>
      </c>
    </row>
    <row r="2814" spans="1:28">
      <c r="A2814" s="1" t="s">
        <v>3200</v>
      </c>
      <c r="B2814" s="6">
        <v>45597</v>
      </c>
      <c r="C2814" s="1">
        <v>202411</v>
      </c>
      <c r="D2814" s="1">
        <v>2024</v>
      </c>
      <c r="E2814" s="1">
        <v>11</v>
      </c>
      <c r="F2814" s="4" t="s">
        <v>265</v>
      </c>
      <c r="G2814" s="4" t="s">
        <v>266</v>
      </c>
      <c r="H2814" s="1">
        <v>662</v>
      </c>
      <c r="I2814" s="4" t="s">
        <v>304</v>
      </c>
      <c r="J2814" s="1" t="s">
        <v>305</v>
      </c>
      <c r="K2814" s="1" t="s">
        <v>383</v>
      </c>
      <c r="L2814" s="1">
        <v>3</v>
      </c>
      <c r="M2814" s="1">
        <v>1</v>
      </c>
      <c r="N2814" s="1" t="s">
        <v>384</v>
      </c>
      <c r="O2814" s="1" t="s">
        <v>385</v>
      </c>
      <c r="P2814" s="1">
        <v>0</v>
      </c>
      <c r="Q2814" s="8">
        <v>924274</v>
      </c>
      <c r="R2814" s="8">
        <v>84468</v>
      </c>
      <c r="S2814" s="8">
        <v>156348</v>
      </c>
      <c r="T2814" s="8" t="s">
        <v>386</v>
      </c>
      <c r="U2814" s="9">
        <f>IF(R2814&gt;0,Q2814/R2814,"")</f>
        <v>10.942297674859118</v>
      </c>
      <c r="V2814" s="10">
        <f>SUMIFS(fct_world_monthly!$J$2:$J$361,fct_world_monthly!$C$2:$C$361,C2814,fct_world_monthly!$F$2:$F$361,F2814)</f>
        <v>104859641</v>
      </c>
      <c r="W2814" s="11">
        <f>IF(V2814&gt;0,Q2814/V2814,"")</f>
        <v>8.8143921835475286E-3</v>
      </c>
      <c r="X2814" s="1" t="s">
        <v>232</v>
      </c>
      <c r="Y2814" s="1" t="s">
        <v>166</v>
      </c>
      <c r="Z2814" s="19">
        <f>IF(U2814="","",SUMIFS(Unit_Value_Review_QC!$K$10:$K$53,Unit_Value_Review_QC!$I$10:$I$53,"PARTNER|"&amp;F2814&amp;"|"&amp;I2814))</f>
        <v>13.24068828999865</v>
      </c>
      <c r="AA2814" s="20">
        <f>IFERROR(U2814/Z2814,"")</f>
        <v>0.82641456661466606</v>
      </c>
      <c r="AB2814" s="4" t="str">
        <f>IF(OR(N2814&lt;&gt;"REPORTED",U2814=""),"NOT_APPLICABLE",IF(OR(AA2814&lt;Unit_Value_Review_QC!$I$6,AA2814&gt;Unit_Value_Review_QC!$I$5),"REVIEW","WITHIN_BAND"))</f>
        <v>WITHIN_BAND</v>
      </c>
    </row>
    <row r="2815" spans="1:28">
      <c r="A2815" s="1" t="s">
        <v>3201</v>
      </c>
      <c r="B2815" s="6">
        <v>45597</v>
      </c>
      <c r="C2815" s="1">
        <v>202411</v>
      </c>
      <c r="D2815" s="1">
        <v>2024</v>
      </c>
      <c r="E2815" s="1">
        <v>11</v>
      </c>
      <c r="F2815" s="4" t="s">
        <v>265</v>
      </c>
      <c r="G2815" s="4" t="s">
        <v>266</v>
      </c>
      <c r="H2815" s="1">
        <v>664</v>
      </c>
      <c r="I2815" s="4" t="s">
        <v>307</v>
      </c>
      <c r="J2815" s="1" t="s">
        <v>308</v>
      </c>
      <c r="K2815" s="1" t="s">
        <v>383</v>
      </c>
      <c r="L2815" s="1">
        <v>3</v>
      </c>
      <c r="M2815" s="1">
        <v>1</v>
      </c>
      <c r="N2815" s="1" t="s">
        <v>384</v>
      </c>
      <c r="O2815" s="1" t="s">
        <v>385</v>
      </c>
      <c r="P2815" s="1">
        <v>0</v>
      </c>
      <c r="Q2815" s="8">
        <v>300438</v>
      </c>
      <c r="R2815" s="8">
        <v>26215</v>
      </c>
      <c r="S2815" s="8">
        <v>82934</v>
      </c>
      <c r="T2815" s="8" t="s">
        <v>386</v>
      </c>
      <c r="U2815" s="9">
        <f>IF(R2815&gt;0,Q2815/R2815,"")</f>
        <v>11.460537860003814</v>
      </c>
      <c r="V2815" s="10">
        <f>SUMIFS(fct_world_monthly!$J$2:$J$361,fct_world_monthly!$C$2:$C$361,C2815,fct_world_monthly!$F$2:$F$361,F2815)</f>
        <v>104859641</v>
      </c>
      <c r="W2815" s="11">
        <f>IF(V2815&gt;0,Q2815/V2815,"")</f>
        <v>2.8651442741445205E-3</v>
      </c>
      <c r="X2815" s="1" t="s">
        <v>232</v>
      </c>
      <c r="Y2815" s="1" t="s">
        <v>166</v>
      </c>
      <c r="Z2815" s="19">
        <f>IF(U2815="","",SUMIFS(Unit_Value_Review_QC!$K$10:$K$53,Unit_Value_Review_QC!$I$10:$I$53,"PARTNER|"&amp;F2815&amp;"|"&amp;I2815))</f>
        <v>13.033767004833301</v>
      </c>
      <c r="AA2815" s="20">
        <f>IFERROR(U2815/Z2815,"")</f>
        <v>0.879295897782576</v>
      </c>
      <c r="AB2815" s="4" t="str">
        <f>IF(OR(N2815&lt;&gt;"REPORTED",U2815=""),"NOT_APPLICABLE",IF(OR(AA2815&lt;Unit_Value_Review_QC!$I$6,AA2815&gt;Unit_Value_Review_QC!$I$5),"REVIEW","WITHIN_BAND"))</f>
        <v>WITHIN_BAND</v>
      </c>
    </row>
    <row r="2816" spans="1:28">
      <c r="A2816" s="1" t="s">
        <v>3202</v>
      </c>
      <c r="B2816" s="6">
        <v>45597</v>
      </c>
      <c r="C2816" s="1">
        <v>202411</v>
      </c>
      <c r="D2816" s="1">
        <v>2024</v>
      </c>
      <c r="E2816" s="1">
        <v>11</v>
      </c>
      <c r="F2816" s="4" t="s">
        <v>265</v>
      </c>
      <c r="G2816" s="4" t="s">
        <v>266</v>
      </c>
      <c r="H2816" s="1">
        <v>666</v>
      </c>
      <c r="I2816" s="4" t="s">
        <v>310</v>
      </c>
      <c r="J2816" s="1" t="s">
        <v>311</v>
      </c>
      <c r="K2816" s="1" t="s">
        <v>383</v>
      </c>
      <c r="L2816" s="1">
        <v>3</v>
      </c>
      <c r="M2816" s="1">
        <v>1</v>
      </c>
      <c r="N2816" s="1" t="s">
        <v>384</v>
      </c>
      <c r="O2816" s="1" t="s">
        <v>385</v>
      </c>
      <c r="P2816" s="1">
        <v>0</v>
      </c>
      <c r="Q2816" s="8">
        <v>21267149</v>
      </c>
      <c r="R2816" s="8">
        <v>1675439</v>
      </c>
      <c r="S2816" s="8">
        <v>4478241</v>
      </c>
      <c r="T2816" s="8" t="s">
        <v>386</v>
      </c>
      <c r="U2816" s="9">
        <f>IF(R2816&gt;0,Q2816/R2816,"")</f>
        <v>12.69347854502611</v>
      </c>
      <c r="V2816" s="10">
        <f>SUMIFS(fct_world_monthly!$J$2:$J$361,fct_world_monthly!$C$2:$C$361,C2816,fct_world_monthly!$F$2:$F$361,F2816)</f>
        <v>104859641</v>
      </c>
      <c r="W2816" s="11">
        <f>IF(V2816&gt;0,Q2816/V2816,"")</f>
        <v>0.20281539014614783</v>
      </c>
      <c r="X2816" s="1" t="s">
        <v>232</v>
      </c>
      <c r="Y2816" s="1" t="s">
        <v>166</v>
      </c>
      <c r="Z2816" s="19">
        <f>IF(U2816="","",SUMIFS(Unit_Value_Review_QC!$K$10:$K$53,Unit_Value_Review_QC!$I$10:$I$53,"PARTNER|"&amp;F2816&amp;"|"&amp;I2816))</f>
        <v>12.503788450831344</v>
      </c>
      <c r="AA2816" s="20">
        <f>IFERROR(U2816/Z2816,"")</f>
        <v>1.0151706096868709</v>
      </c>
      <c r="AB2816" s="4" t="str">
        <f>IF(OR(N2816&lt;&gt;"REPORTED",U2816=""),"NOT_APPLICABLE",IF(OR(AA2816&lt;Unit_Value_Review_QC!$I$6,AA2816&gt;Unit_Value_Review_QC!$I$5),"REVIEW","WITHIN_BAND"))</f>
        <v>WITHIN_BAND</v>
      </c>
    </row>
    <row r="2817" spans="1:28">
      <c r="A2817" s="1" t="s">
        <v>3203</v>
      </c>
      <c r="B2817" s="6">
        <v>45597</v>
      </c>
      <c r="C2817" s="1">
        <v>202411</v>
      </c>
      <c r="D2817" s="1">
        <v>2024</v>
      </c>
      <c r="E2817" s="1">
        <v>11</v>
      </c>
      <c r="F2817" s="4" t="s">
        <v>265</v>
      </c>
      <c r="G2817" s="4" t="s">
        <v>266</v>
      </c>
      <c r="H2817" s="1">
        <v>669</v>
      </c>
      <c r="I2817" s="4" t="s">
        <v>313</v>
      </c>
      <c r="J2817" s="1" t="s">
        <v>314</v>
      </c>
      <c r="K2817" s="1" t="s">
        <v>383</v>
      </c>
      <c r="L2817" s="1">
        <v>3</v>
      </c>
      <c r="M2817" s="1">
        <v>1</v>
      </c>
      <c r="N2817" s="1" t="s">
        <v>384</v>
      </c>
      <c r="O2817" s="1" t="s">
        <v>385</v>
      </c>
      <c r="P2817" s="1">
        <v>0</v>
      </c>
      <c r="Q2817" s="8">
        <v>145073</v>
      </c>
      <c r="R2817" s="8">
        <v>9014</v>
      </c>
      <c r="S2817" s="8">
        <v>27847</v>
      </c>
      <c r="T2817" s="8" t="s">
        <v>386</v>
      </c>
      <c r="U2817" s="9">
        <f>IF(R2817&gt;0,Q2817/R2817,"")</f>
        <v>16.094186820501442</v>
      </c>
      <c r="V2817" s="10">
        <f>SUMIFS(fct_world_monthly!$J$2:$J$361,fct_world_monthly!$C$2:$C$361,C2817,fct_world_monthly!$F$2:$F$361,F2817)</f>
        <v>104859641</v>
      </c>
      <c r="W2817" s="11">
        <f>IF(V2817&gt;0,Q2817/V2817,"")</f>
        <v>1.3834970119724138E-3</v>
      </c>
      <c r="X2817" s="1" t="s">
        <v>232</v>
      </c>
      <c r="Y2817" s="1" t="s">
        <v>166</v>
      </c>
      <c r="Z2817" s="19">
        <f>IF(U2817="","",SUMIFS(Unit_Value_Review_QC!$K$10:$K$53,Unit_Value_Review_QC!$I$10:$I$53,"PARTNER|"&amp;F2817&amp;"|"&amp;I2817))</f>
        <v>16.58404384448577</v>
      </c>
      <c r="AA2817" s="20">
        <f>IFERROR(U2817/Z2817,"")</f>
        <v>0.97046214852192358</v>
      </c>
      <c r="AB2817" s="4" t="str">
        <f>IF(OR(N2817&lt;&gt;"REPORTED",U2817=""),"NOT_APPLICABLE",IF(OR(AA2817&lt;Unit_Value_Review_QC!$I$6,AA2817&gt;Unit_Value_Review_QC!$I$5),"REVIEW","WITHIN_BAND"))</f>
        <v>WITHIN_BAND</v>
      </c>
    </row>
    <row r="2818" spans="1:28">
      <c r="A2818" s="1" t="s">
        <v>3204</v>
      </c>
      <c r="B2818" s="6">
        <v>45597</v>
      </c>
      <c r="C2818" s="1">
        <v>202411</v>
      </c>
      <c r="D2818" s="1">
        <v>2024</v>
      </c>
      <c r="E2818" s="1">
        <v>11</v>
      </c>
      <c r="F2818" s="4" t="s">
        <v>265</v>
      </c>
      <c r="G2818" s="4" t="s">
        <v>266</v>
      </c>
      <c r="H2818" s="1">
        <v>676</v>
      </c>
      <c r="I2818" s="4" t="s">
        <v>316</v>
      </c>
      <c r="J2818" s="1" t="s">
        <v>317</v>
      </c>
      <c r="K2818" s="1" t="s">
        <v>383</v>
      </c>
      <c r="L2818" s="1">
        <v>3</v>
      </c>
      <c r="M2818" s="1">
        <v>1</v>
      </c>
      <c r="N2818" s="1" t="s">
        <v>384</v>
      </c>
      <c r="O2818" s="1" t="s">
        <v>385</v>
      </c>
      <c r="P2818" s="1">
        <v>0</v>
      </c>
      <c r="Q2818" s="8">
        <v>1423711</v>
      </c>
      <c r="R2818" s="8">
        <v>87189</v>
      </c>
      <c r="S2818" s="8">
        <v>292662</v>
      </c>
      <c r="T2818" s="8" t="s">
        <v>386</v>
      </c>
      <c r="U2818" s="9">
        <f>IF(R2818&gt;0,Q2818/R2818,"")</f>
        <v>16.32902086272351</v>
      </c>
      <c r="V2818" s="10">
        <f>SUMIFS(fct_world_monthly!$J$2:$J$361,fct_world_monthly!$C$2:$C$361,C2818,fct_world_monthly!$F$2:$F$361,F2818)</f>
        <v>104859641</v>
      </c>
      <c r="W2818" s="11">
        <f>IF(V2818&gt;0,Q2818/V2818,"")</f>
        <v>1.3577301871556093E-2</v>
      </c>
      <c r="X2818" s="1" t="s">
        <v>232</v>
      </c>
      <c r="Y2818" s="1" t="s">
        <v>166</v>
      </c>
      <c r="Z2818" s="19">
        <f>IF(U2818="","",SUMIFS(Unit_Value_Review_QC!$K$10:$K$53,Unit_Value_Review_QC!$I$10:$I$53,"PARTNER|"&amp;F2818&amp;"|"&amp;I2818))</f>
        <v>12.705450477595873</v>
      </c>
      <c r="AA2818" s="20">
        <f>IFERROR(U2818/Z2818,"")</f>
        <v>1.2851981038781153</v>
      </c>
      <c r="AB2818" s="4" t="str">
        <f>IF(OR(N2818&lt;&gt;"REPORTED",U2818=""),"NOT_APPLICABLE",IF(OR(AA2818&lt;Unit_Value_Review_QC!$I$6,AA2818&gt;Unit_Value_Review_QC!$I$5),"REVIEW","WITHIN_BAND"))</f>
        <v>WITHIN_BAND</v>
      </c>
    </row>
    <row r="2819" spans="1:28">
      <c r="A2819" s="1" t="s">
        <v>3205</v>
      </c>
      <c r="B2819" s="6">
        <v>45597</v>
      </c>
      <c r="C2819" s="1">
        <v>202411</v>
      </c>
      <c r="D2819" s="1">
        <v>2024</v>
      </c>
      <c r="E2819" s="1">
        <v>11</v>
      </c>
      <c r="F2819" s="4" t="s">
        <v>265</v>
      </c>
      <c r="G2819" s="4" t="s">
        <v>266</v>
      </c>
      <c r="H2819" s="1">
        <v>690</v>
      </c>
      <c r="I2819" s="4" t="s">
        <v>319</v>
      </c>
      <c r="J2819" s="1" t="s">
        <v>320</v>
      </c>
      <c r="K2819" s="1" t="s">
        <v>383</v>
      </c>
      <c r="L2819" s="1">
        <v>3</v>
      </c>
      <c r="M2819" s="1">
        <v>1</v>
      </c>
      <c r="N2819" s="1" t="s">
        <v>384</v>
      </c>
      <c r="O2819" s="1" t="s">
        <v>385</v>
      </c>
      <c r="P2819" s="1">
        <v>0</v>
      </c>
      <c r="Q2819" s="8">
        <v>935167</v>
      </c>
      <c r="R2819" s="8">
        <v>41810</v>
      </c>
      <c r="S2819" s="8">
        <v>117206</v>
      </c>
      <c r="T2819" s="8" t="s">
        <v>386</v>
      </c>
      <c r="U2819" s="9">
        <f>IF(R2819&gt;0,Q2819/R2819,"")</f>
        <v>22.367065295383881</v>
      </c>
      <c r="V2819" s="10">
        <f>SUMIFS(fct_world_monthly!$J$2:$J$361,fct_world_monthly!$C$2:$C$361,C2819,fct_world_monthly!$F$2:$F$361,F2819)</f>
        <v>104859641</v>
      </c>
      <c r="W2819" s="11">
        <f>IF(V2819&gt;0,Q2819/V2819,"")</f>
        <v>8.9182739048286469E-3</v>
      </c>
      <c r="X2819" s="1" t="s">
        <v>232</v>
      </c>
      <c r="Y2819" s="1" t="s">
        <v>166</v>
      </c>
      <c r="Z2819" s="19">
        <f>IF(U2819="","",SUMIFS(Unit_Value_Review_QC!$K$10:$K$53,Unit_Value_Review_QC!$I$10:$I$53,"PARTNER|"&amp;F2819&amp;"|"&amp;I2819))</f>
        <v>23.234221767733438</v>
      </c>
      <c r="AA2819" s="20">
        <f>IFERROR(U2819/Z2819,"")</f>
        <v>0.96267761920247219</v>
      </c>
      <c r="AB2819" s="4" t="str">
        <f>IF(OR(N2819&lt;&gt;"REPORTED",U2819=""),"NOT_APPLICABLE",IF(OR(AA2819&lt;Unit_Value_Review_QC!$I$6,AA2819&gt;Unit_Value_Review_QC!$I$5),"REVIEW","WITHIN_BAND"))</f>
        <v>WITHIN_BAND</v>
      </c>
    </row>
    <row r="2820" spans="1:28">
      <c r="A2820" s="1" t="s">
        <v>3206</v>
      </c>
      <c r="B2820" s="6">
        <v>45597</v>
      </c>
      <c r="C2820" s="1">
        <v>202411</v>
      </c>
      <c r="D2820" s="1">
        <v>2024</v>
      </c>
      <c r="E2820" s="1">
        <v>11</v>
      </c>
      <c r="F2820" s="4" t="s">
        <v>265</v>
      </c>
      <c r="G2820" s="4" t="s">
        <v>266</v>
      </c>
      <c r="H2820" s="1">
        <v>696</v>
      </c>
      <c r="I2820" s="4" t="s">
        <v>322</v>
      </c>
      <c r="J2820" s="1" t="s">
        <v>323</v>
      </c>
      <c r="K2820" s="1" t="s">
        <v>383</v>
      </c>
      <c r="L2820" s="1">
        <v>3</v>
      </c>
      <c r="M2820" s="1">
        <v>1</v>
      </c>
      <c r="N2820" s="1" t="s">
        <v>384</v>
      </c>
      <c r="O2820" s="1" t="s">
        <v>385</v>
      </c>
      <c r="P2820" s="1">
        <v>0</v>
      </c>
      <c r="Q2820" s="8">
        <v>13655307</v>
      </c>
      <c r="R2820" s="8">
        <v>1245773</v>
      </c>
      <c r="S2820" s="8">
        <v>3343226</v>
      </c>
      <c r="T2820" s="8" t="s">
        <v>386</v>
      </c>
      <c r="U2820" s="9">
        <f>IF(R2820&gt;0,Q2820/R2820,"")</f>
        <v>10.96131237392366</v>
      </c>
      <c r="V2820" s="10">
        <f>SUMIFS(fct_world_monthly!$J$2:$J$361,fct_world_monthly!$C$2:$C$361,C2820,fct_world_monthly!$F$2:$F$361,F2820)</f>
        <v>104859641</v>
      </c>
      <c r="W2820" s="11">
        <f>IF(V2820&gt;0,Q2820/V2820,"")</f>
        <v>0.13022462092922862</v>
      </c>
      <c r="X2820" s="1" t="s">
        <v>232</v>
      </c>
      <c r="Y2820" s="1" t="s">
        <v>166</v>
      </c>
      <c r="Z2820" s="19">
        <f>IF(U2820="","",SUMIFS(Unit_Value_Review_QC!$K$10:$K$53,Unit_Value_Review_QC!$I$10:$I$53,"PARTNER|"&amp;F2820&amp;"|"&amp;I2820))</f>
        <v>12.339390026247985</v>
      </c>
      <c r="AA2820" s="20">
        <f>IFERROR(U2820/Z2820,"")</f>
        <v>0.88831881888870357</v>
      </c>
      <c r="AB2820" s="4" t="str">
        <f>IF(OR(N2820&lt;&gt;"REPORTED",U2820=""),"NOT_APPLICABLE",IF(OR(AA2820&lt;Unit_Value_Review_QC!$I$6,AA2820&gt;Unit_Value_Review_QC!$I$5),"REVIEW","WITHIN_BAND"))</f>
        <v>WITHIN_BAND</v>
      </c>
    </row>
    <row r="2821" spans="1:28">
      <c r="A2821" s="1" t="s">
        <v>3207</v>
      </c>
      <c r="B2821" s="6">
        <v>45597</v>
      </c>
      <c r="C2821" s="1">
        <v>202411</v>
      </c>
      <c r="D2821" s="1">
        <v>2024</v>
      </c>
      <c r="E2821" s="1">
        <v>11</v>
      </c>
      <c r="F2821" s="4" t="s">
        <v>265</v>
      </c>
      <c r="G2821" s="4" t="s">
        <v>266</v>
      </c>
      <c r="H2821" s="1">
        <v>720</v>
      </c>
      <c r="I2821" s="4" t="s">
        <v>325</v>
      </c>
      <c r="J2821" s="1" t="s">
        <v>326</v>
      </c>
      <c r="K2821" s="1" t="s">
        <v>383</v>
      </c>
      <c r="L2821" s="1">
        <v>3</v>
      </c>
      <c r="M2821" s="1">
        <v>1</v>
      </c>
      <c r="N2821" s="1" t="s">
        <v>384</v>
      </c>
      <c r="O2821" s="1" t="s">
        <v>385</v>
      </c>
      <c r="P2821" s="1">
        <v>0</v>
      </c>
      <c r="Q2821" s="8">
        <v>39448047</v>
      </c>
      <c r="R2821" s="8">
        <v>3010893</v>
      </c>
      <c r="S2821" s="8">
        <v>7106048</v>
      </c>
      <c r="T2821" s="8" t="s">
        <v>386</v>
      </c>
      <c r="U2821" s="9">
        <f>IF(R2821&gt;0,Q2821/R2821,"")</f>
        <v>13.1017764497111</v>
      </c>
      <c r="V2821" s="10">
        <f>SUMIFS(fct_world_monthly!$J$2:$J$361,fct_world_monthly!$C$2:$C$361,C2821,fct_world_monthly!$F$2:$F$361,F2821)</f>
        <v>104859641</v>
      </c>
      <c r="W2821" s="11">
        <f>IF(V2821&gt;0,Q2821/V2821,"")</f>
        <v>0.37619857004850893</v>
      </c>
      <c r="X2821" s="1" t="s">
        <v>232</v>
      </c>
      <c r="Y2821" s="1" t="s">
        <v>166</v>
      </c>
      <c r="Z2821" s="19">
        <f>IF(U2821="","",SUMIFS(Unit_Value_Review_QC!$K$10:$K$53,Unit_Value_Review_QC!$I$10:$I$53,"PARTNER|"&amp;F2821&amp;"|"&amp;I2821))</f>
        <v>15.158852636173485</v>
      </c>
      <c r="AA2821" s="20">
        <f>IFERROR(U2821/Z2821,"")</f>
        <v>0.86429868830879741</v>
      </c>
      <c r="AB2821" s="4" t="str">
        <f>IF(OR(N2821&lt;&gt;"REPORTED",U2821=""),"NOT_APPLICABLE",IF(OR(AA2821&lt;Unit_Value_Review_QC!$I$6,AA2821&gt;Unit_Value_Review_QC!$I$5),"REVIEW","WITHIN_BAND"))</f>
        <v>WITHIN_BAND</v>
      </c>
    </row>
    <row r="2822" spans="1:28">
      <c r="A2822" s="1" t="s">
        <v>3208</v>
      </c>
      <c r="B2822" s="6">
        <v>45597</v>
      </c>
      <c r="C2822" s="1">
        <v>202411</v>
      </c>
      <c r="D2822" s="1">
        <v>2024</v>
      </c>
      <c r="E2822" s="1">
        <v>11</v>
      </c>
      <c r="F2822" s="4" t="s">
        <v>271</v>
      </c>
      <c r="G2822" s="4" t="s">
        <v>273</v>
      </c>
      <c r="H2822" s="1">
        <v>52</v>
      </c>
      <c r="I2822" s="4" t="s">
        <v>296</v>
      </c>
      <c r="J2822" s="1" t="s">
        <v>297</v>
      </c>
      <c r="K2822" s="1" t="s">
        <v>383</v>
      </c>
      <c r="L2822" s="1">
        <v>3</v>
      </c>
      <c r="M2822" s="1">
        <v>1</v>
      </c>
      <c r="N2822" s="1" t="s">
        <v>384</v>
      </c>
      <c r="O2822" s="1" t="s">
        <v>385</v>
      </c>
      <c r="P2822" s="1">
        <v>0</v>
      </c>
      <c r="Q2822" s="8">
        <v>1345181</v>
      </c>
      <c r="R2822" s="8">
        <v>34225</v>
      </c>
      <c r="S2822" s="8">
        <v>76269</v>
      </c>
      <c r="T2822" s="8" t="s">
        <v>386</v>
      </c>
      <c r="U2822" s="9">
        <f>IF(R2822&gt;0,Q2822/R2822,"")</f>
        <v>39.304046749452155</v>
      </c>
      <c r="V2822" s="10">
        <f>SUMIFS(fct_world_monthly!$J$2:$J$361,fct_world_monthly!$C$2:$C$361,C2822,fct_world_monthly!$F$2:$F$361,F2822)</f>
        <v>27344606</v>
      </c>
      <c r="W2822" s="11">
        <f>IF(V2822&gt;0,Q2822/V2822,"")</f>
        <v>4.919365084287556E-2</v>
      </c>
      <c r="X2822" s="1" t="s">
        <v>232</v>
      </c>
      <c r="Y2822" s="1" t="s">
        <v>166</v>
      </c>
      <c r="Z2822" s="19">
        <f>IF(U2822="","",SUMIFS(Unit_Value_Review_QC!$K$10:$K$53,Unit_Value_Review_QC!$I$10:$I$53,"PARTNER|"&amp;F2822&amp;"|"&amp;I2822))</f>
        <v>31.867133143721738</v>
      </c>
      <c r="AA2822" s="20">
        <f>IFERROR(U2822/Z2822,"")</f>
        <v>1.2333725337698158</v>
      </c>
      <c r="AB2822" s="4" t="str">
        <f>IF(OR(N2822&lt;&gt;"REPORTED",U2822=""),"NOT_APPLICABLE",IF(OR(AA2822&lt;Unit_Value_Review_QC!$I$6,AA2822&gt;Unit_Value_Review_QC!$I$5),"REVIEW","WITHIN_BAND"))</f>
        <v>WITHIN_BAND</v>
      </c>
    </row>
    <row r="2823" spans="1:28">
      <c r="A2823" s="1" t="s">
        <v>3209</v>
      </c>
      <c r="B2823" s="6">
        <v>45597</v>
      </c>
      <c r="C2823" s="1">
        <v>202411</v>
      </c>
      <c r="D2823" s="1">
        <v>2024</v>
      </c>
      <c r="E2823" s="1">
        <v>11</v>
      </c>
      <c r="F2823" s="4" t="s">
        <v>271</v>
      </c>
      <c r="G2823" s="4" t="s">
        <v>273</v>
      </c>
      <c r="H2823" s="1">
        <v>204</v>
      </c>
      <c r="I2823" s="4" t="s">
        <v>301</v>
      </c>
      <c r="J2823" s="1" t="s">
        <v>302</v>
      </c>
      <c r="K2823" s="1" t="s">
        <v>383</v>
      </c>
      <c r="L2823" s="1">
        <v>3</v>
      </c>
      <c r="M2823" s="1">
        <v>1</v>
      </c>
      <c r="N2823" s="1" t="s">
        <v>384</v>
      </c>
      <c r="O2823" s="1" t="s">
        <v>385</v>
      </c>
      <c r="P2823" s="1">
        <v>0</v>
      </c>
      <c r="Q2823" s="8">
        <v>652343</v>
      </c>
      <c r="R2823" s="8">
        <v>38144</v>
      </c>
      <c r="S2823" s="8">
        <v>109553</v>
      </c>
      <c r="T2823" s="8" t="s">
        <v>386</v>
      </c>
      <c r="U2823" s="9">
        <f>IF(R2823&gt;0,Q2823/R2823,"")</f>
        <v>17.102113045302012</v>
      </c>
      <c r="V2823" s="10">
        <f>SUMIFS(fct_world_monthly!$J$2:$J$361,fct_world_monthly!$C$2:$C$361,C2823,fct_world_monthly!$F$2:$F$361,F2823)</f>
        <v>27344606</v>
      </c>
      <c r="W2823" s="11">
        <f>IF(V2823&gt;0,Q2823/V2823,"")</f>
        <v>2.3856368601544303E-2</v>
      </c>
      <c r="X2823" s="1" t="s">
        <v>232</v>
      </c>
      <c r="Y2823" s="1" t="s">
        <v>166</v>
      </c>
      <c r="Z2823" s="19">
        <f>IF(U2823="","",SUMIFS(Unit_Value_Review_QC!$K$10:$K$53,Unit_Value_Review_QC!$I$10:$I$53,"PARTNER|"&amp;F2823&amp;"|"&amp;I2823))</f>
        <v>19.682231685892088</v>
      </c>
      <c r="AA2823" s="20">
        <f>IFERROR(U2823/Z2823,"")</f>
        <v>0.86891127582653827</v>
      </c>
      <c r="AB2823" s="4" t="str">
        <f>IF(OR(N2823&lt;&gt;"REPORTED",U2823=""),"NOT_APPLICABLE",IF(OR(AA2823&lt;Unit_Value_Review_QC!$I$6,AA2823&gt;Unit_Value_Review_QC!$I$5),"REVIEW","WITHIN_BAND"))</f>
        <v>WITHIN_BAND</v>
      </c>
    </row>
    <row r="2824" spans="1:28">
      <c r="A2824" s="1" t="s">
        <v>3210</v>
      </c>
      <c r="B2824" s="6">
        <v>45597</v>
      </c>
      <c r="C2824" s="1">
        <v>202411</v>
      </c>
      <c r="D2824" s="1">
        <v>2024</v>
      </c>
      <c r="E2824" s="1">
        <v>11</v>
      </c>
      <c r="F2824" s="4" t="s">
        <v>271</v>
      </c>
      <c r="G2824" s="4" t="s">
        <v>273</v>
      </c>
      <c r="H2824" s="1">
        <v>662</v>
      </c>
      <c r="I2824" s="4" t="s">
        <v>304</v>
      </c>
      <c r="J2824" s="1" t="s">
        <v>305</v>
      </c>
      <c r="K2824" s="1" t="s">
        <v>383</v>
      </c>
      <c r="L2824" s="1">
        <v>3</v>
      </c>
      <c r="M2824" s="1">
        <v>1</v>
      </c>
      <c r="N2824" s="1" t="s">
        <v>384</v>
      </c>
      <c r="O2824" s="1" t="s">
        <v>385</v>
      </c>
      <c r="P2824" s="1">
        <v>0</v>
      </c>
      <c r="Q2824" s="8">
        <v>171228</v>
      </c>
      <c r="R2824" s="8">
        <v>13049</v>
      </c>
      <c r="S2824" s="8">
        <v>25244</v>
      </c>
      <c r="T2824" s="8" t="s">
        <v>386</v>
      </c>
      <c r="U2824" s="9">
        <f>IF(R2824&gt;0,Q2824/R2824,"")</f>
        <v>13.121925051728102</v>
      </c>
      <c r="V2824" s="10">
        <f>SUMIFS(fct_world_monthly!$J$2:$J$361,fct_world_monthly!$C$2:$C$361,C2824,fct_world_monthly!$F$2:$F$361,F2824)</f>
        <v>27344606</v>
      </c>
      <c r="W2824" s="11">
        <f>IF(V2824&gt;0,Q2824/V2824,"")</f>
        <v>6.2618565431149381E-3</v>
      </c>
      <c r="X2824" s="1" t="s">
        <v>232</v>
      </c>
      <c r="Y2824" s="1" t="s">
        <v>166</v>
      </c>
      <c r="Z2824" s="19">
        <f>IF(U2824="","",SUMIFS(Unit_Value_Review_QC!$K$10:$K$53,Unit_Value_Review_QC!$I$10:$I$53,"PARTNER|"&amp;F2824&amp;"|"&amp;I2824))</f>
        <v>19.366411423422985</v>
      </c>
      <c r="AA2824" s="20">
        <f>IFERROR(U2824/Z2824,"")</f>
        <v>0.67756099799974301</v>
      </c>
      <c r="AB2824" s="4" t="str">
        <f>IF(OR(N2824&lt;&gt;"REPORTED",U2824=""),"NOT_APPLICABLE",IF(OR(AA2824&lt;Unit_Value_Review_QC!$I$6,AA2824&gt;Unit_Value_Review_QC!$I$5),"REVIEW","WITHIN_BAND"))</f>
        <v>WITHIN_BAND</v>
      </c>
    </row>
    <row r="2825" spans="1:28">
      <c r="A2825" s="1" t="s">
        <v>3211</v>
      </c>
      <c r="B2825" s="6">
        <v>45597</v>
      </c>
      <c r="C2825" s="1">
        <v>202411</v>
      </c>
      <c r="D2825" s="1">
        <v>2024</v>
      </c>
      <c r="E2825" s="1">
        <v>11</v>
      </c>
      <c r="F2825" s="4" t="s">
        <v>271</v>
      </c>
      <c r="G2825" s="4" t="s">
        <v>273</v>
      </c>
      <c r="H2825" s="1">
        <v>664</v>
      </c>
      <c r="I2825" s="4" t="s">
        <v>307</v>
      </c>
      <c r="J2825" s="1" t="s">
        <v>308</v>
      </c>
      <c r="K2825" s="1" t="s">
        <v>383</v>
      </c>
      <c r="L2825" s="1">
        <v>3</v>
      </c>
      <c r="M2825" s="1">
        <v>1</v>
      </c>
      <c r="N2825" s="1" t="s">
        <v>384</v>
      </c>
      <c r="O2825" s="1" t="s">
        <v>385</v>
      </c>
      <c r="P2825" s="1">
        <v>0</v>
      </c>
      <c r="Q2825" s="8">
        <v>2054963</v>
      </c>
      <c r="R2825" s="8">
        <v>52642</v>
      </c>
      <c r="S2825" s="8">
        <v>142571</v>
      </c>
      <c r="T2825" s="8" t="s">
        <v>386</v>
      </c>
      <c r="U2825" s="9">
        <f>IF(R2825&gt;0,Q2825/R2825,"")</f>
        <v>39.036567759583605</v>
      </c>
      <c r="V2825" s="10">
        <f>SUMIFS(fct_world_monthly!$J$2:$J$361,fct_world_monthly!$C$2:$C$361,C2825,fct_world_monthly!$F$2:$F$361,F2825)</f>
        <v>27344606</v>
      </c>
      <c r="W2825" s="11">
        <f>IF(V2825&gt;0,Q2825/V2825,"")</f>
        <v>7.5150579971786757E-2</v>
      </c>
      <c r="X2825" s="1" t="s">
        <v>232</v>
      </c>
      <c r="Y2825" s="1" t="s">
        <v>166</v>
      </c>
      <c r="Z2825" s="19">
        <f>IF(U2825="","",SUMIFS(Unit_Value_Review_QC!$K$10:$K$53,Unit_Value_Review_QC!$I$10:$I$53,"PARTNER|"&amp;F2825&amp;"|"&amp;I2825))</f>
        <v>29.827360886039607</v>
      </c>
      <c r="AA2825" s="20">
        <f>IFERROR(U2825/Z2825,"")</f>
        <v>1.3087503084409413</v>
      </c>
      <c r="AB2825" s="4" t="str">
        <f>IF(OR(N2825&lt;&gt;"REPORTED",U2825=""),"NOT_APPLICABLE",IF(OR(AA2825&lt;Unit_Value_Review_QC!$I$6,AA2825&gt;Unit_Value_Review_QC!$I$5),"REVIEW","WITHIN_BAND"))</f>
        <v>WITHIN_BAND</v>
      </c>
    </row>
    <row r="2826" spans="1:28">
      <c r="A2826" s="1" t="s">
        <v>3212</v>
      </c>
      <c r="B2826" s="6">
        <v>45597</v>
      </c>
      <c r="C2826" s="1">
        <v>202411</v>
      </c>
      <c r="D2826" s="1">
        <v>2024</v>
      </c>
      <c r="E2826" s="1">
        <v>11</v>
      </c>
      <c r="F2826" s="4" t="s">
        <v>271</v>
      </c>
      <c r="G2826" s="4" t="s">
        <v>273</v>
      </c>
      <c r="H2826" s="1">
        <v>666</v>
      </c>
      <c r="I2826" s="4" t="s">
        <v>310</v>
      </c>
      <c r="J2826" s="1" t="s">
        <v>311</v>
      </c>
      <c r="K2826" s="1" t="s">
        <v>383</v>
      </c>
      <c r="L2826" s="1">
        <v>3</v>
      </c>
      <c r="M2826" s="1">
        <v>1</v>
      </c>
      <c r="N2826" s="1" t="s">
        <v>384</v>
      </c>
      <c r="O2826" s="1" t="s">
        <v>385</v>
      </c>
      <c r="P2826" s="1">
        <v>0</v>
      </c>
      <c r="Q2826" s="8">
        <v>482921</v>
      </c>
      <c r="R2826" s="8">
        <v>33149</v>
      </c>
      <c r="S2826" s="8">
        <v>82526</v>
      </c>
      <c r="T2826" s="8" t="s">
        <v>386</v>
      </c>
      <c r="U2826" s="9">
        <f>IF(R2826&gt;0,Q2826/R2826,"")</f>
        <v>14.568192102325861</v>
      </c>
      <c r="V2826" s="10">
        <f>SUMIFS(fct_world_monthly!$J$2:$J$361,fct_world_monthly!$C$2:$C$361,C2826,fct_world_monthly!$F$2:$F$361,F2826)</f>
        <v>27344606</v>
      </c>
      <c r="W2826" s="11">
        <f>IF(V2826&gt;0,Q2826/V2826,"")</f>
        <v>1.7660557990852015E-2</v>
      </c>
      <c r="X2826" s="1" t="s">
        <v>232</v>
      </c>
      <c r="Y2826" s="1" t="s">
        <v>166</v>
      </c>
      <c r="Z2826" s="19">
        <f>IF(U2826="","",SUMIFS(Unit_Value_Review_QC!$K$10:$K$53,Unit_Value_Review_QC!$I$10:$I$53,"PARTNER|"&amp;F2826&amp;"|"&amp;I2826))</f>
        <v>14.86106925541052</v>
      </c>
      <c r="AA2826" s="20">
        <f>IFERROR(U2826/Z2826,"")</f>
        <v>0.98029232297817137</v>
      </c>
      <c r="AB2826" s="4" t="str">
        <f>IF(OR(N2826&lt;&gt;"REPORTED",U2826=""),"NOT_APPLICABLE",IF(OR(AA2826&lt;Unit_Value_Review_QC!$I$6,AA2826&gt;Unit_Value_Review_QC!$I$5),"REVIEW","WITHIN_BAND"))</f>
        <v>WITHIN_BAND</v>
      </c>
    </row>
    <row r="2827" spans="1:28">
      <c r="A2827" s="1" t="s">
        <v>3213</v>
      </c>
      <c r="B2827" s="6">
        <v>45597</v>
      </c>
      <c r="C2827" s="1">
        <v>202411</v>
      </c>
      <c r="D2827" s="1">
        <v>2024</v>
      </c>
      <c r="E2827" s="1">
        <v>11</v>
      </c>
      <c r="F2827" s="4" t="s">
        <v>271</v>
      </c>
      <c r="G2827" s="4" t="s">
        <v>273</v>
      </c>
      <c r="H2827" s="1">
        <v>669</v>
      </c>
      <c r="I2827" s="4" t="s">
        <v>313</v>
      </c>
      <c r="J2827" s="1" t="s">
        <v>314</v>
      </c>
      <c r="K2827" s="1" t="s">
        <v>383</v>
      </c>
      <c r="L2827" s="1">
        <v>3</v>
      </c>
      <c r="M2827" s="1">
        <v>1</v>
      </c>
      <c r="N2827" s="1" t="s">
        <v>384</v>
      </c>
      <c r="O2827" s="1" t="s">
        <v>385</v>
      </c>
      <c r="P2827" s="1">
        <v>0</v>
      </c>
      <c r="Q2827" s="8">
        <v>756771</v>
      </c>
      <c r="R2827" s="8">
        <v>36156</v>
      </c>
      <c r="S2827" s="8">
        <v>97401</v>
      </c>
      <c r="T2827" s="8" t="s">
        <v>386</v>
      </c>
      <c r="U2827" s="9">
        <f>IF(R2827&gt;0,Q2827/R2827,"")</f>
        <v>20.930716893461668</v>
      </c>
      <c r="V2827" s="10">
        <f>SUMIFS(fct_world_monthly!$J$2:$J$361,fct_world_monthly!$C$2:$C$361,C2827,fct_world_monthly!$F$2:$F$361,F2827)</f>
        <v>27344606</v>
      </c>
      <c r="W2827" s="11">
        <f>IF(V2827&gt;0,Q2827/V2827,"")</f>
        <v>2.7675330191263316E-2</v>
      </c>
      <c r="X2827" s="1" t="s">
        <v>232</v>
      </c>
      <c r="Y2827" s="1" t="s">
        <v>166</v>
      </c>
      <c r="Z2827" s="19">
        <f>IF(U2827="","",SUMIFS(Unit_Value_Review_QC!$K$10:$K$53,Unit_Value_Review_QC!$I$10:$I$53,"PARTNER|"&amp;F2827&amp;"|"&amp;I2827))</f>
        <v>17.070169468034248</v>
      </c>
      <c r="AA2827" s="20">
        <f>IFERROR(U2827/Z2827,"")</f>
        <v>1.226157533623595</v>
      </c>
      <c r="AB2827" s="4" t="str">
        <f>IF(OR(N2827&lt;&gt;"REPORTED",U2827=""),"NOT_APPLICABLE",IF(OR(AA2827&lt;Unit_Value_Review_QC!$I$6,AA2827&gt;Unit_Value_Review_QC!$I$5),"REVIEW","WITHIN_BAND"))</f>
        <v>WITHIN_BAND</v>
      </c>
    </row>
    <row r="2828" spans="1:28">
      <c r="A2828" s="1" t="s">
        <v>3214</v>
      </c>
      <c r="B2828" s="6">
        <v>45597</v>
      </c>
      <c r="C2828" s="1">
        <v>202411</v>
      </c>
      <c r="D2828" s="1">
        <v>2024</v>
      </c>
      <c r="E2828" s="1">
        <v>11</v>
      </c>
      <c r="F2828" s="4" t="s">
        <v>271</v>
      </c>
      <c r="G2828" s="4" t="s">
        <v>273</v>
      </c>
      <c r="H2828" s="1">
        <v>676</v>
      </c>
      <c r="I2828" s="4" t="s">
        <v>316</v>
      </c>
      <c r="J2828" s="1" t="s">
        <v>317</v>
      </c>
      <c r="K2828" s="1" t="s">
        <v>383</v>
      </c>
      <c r="L2828" s="1">
        <v>3</v>
      </c>
      <c r="M2828" s="1">
        <v>1</v>
      </c>
      <c r="N2828" s="1" t="s">
        <v>384</v>
      </c>
      <c r="O2828" s="1" t="s">
        <v>385</v>
      </c>
      <c r="P2828" s="1">
        <v>0</v>
      </c>
      <c r="Q2828" s="8">
        <v>474024</v>
      </c>
      <c r="R2828" s="8">
        <v>8977</v>
      </c>
      <c r="S2828" s="8">
        <v>11801</v>
      </c>
      <c r="T2828" s="8" t="s">
        <v>386</v>
      </c>
      <c r="U2828" s="9">
        <f>IF(R2828&gt;0,Q2828/R2828,"")</f>
        <v>52.804277598306783</v>
      </c>
      <c r="V2828" s="10">
        <f>SUMIFS(fct_world_monthly!$J$2:$J$361,fct_world_monthly!$C$2:$C$361,C2828,fct_world_monthly!$F$2:$F$361,F2828)</f>
        <v>27344606</v>
      </c>
      <c r="W2828" s="11">
        <f>IF(V2828&gt;0,Q2828/V2828,"")</f>
        <v>1.7335192176475316E-2</v>
      </c>
      <c r="X2828" s="1" t="s">
        <v>232</v>
      </c>
      <c r="Y2828" s="1" t="s">
        <v>166</v>
      </c>
      <c r="Z2828" s="19">
        <f>IF(U2828="","",SUMIFS(Unit_Value_Review_QC!$K$10:$K$53,Unit_Value_Review_QC!$I$10:$I$53,"PARTNER|"&amp;F2828&amp;"|"&amp;I2828))</f>
        <v>29.259592038236608</v>
      </c>
      <c r="AA2828" s="20">
        <f>IFERROR(U2828/Z2828,"")</f>
        <v>1.8046826329397156</v>
      </c>
      <c r="AB2828" s="4" t="str">
        <f>IF(OR(N2828&lt;&gt;"REPORTED",U2828=""),"NOT_APPLICABLE",IF(OR(AA2828&lt;Unit_Value_Review_QC!$I$6,AA2828&gt;Unit_Value_Review_QC!$I$5),"REVIEW","WITHIN_BAND"))</f>
        <v>WITHIN_BAND</v>
      </c>
    </row>
    <row r="2829" spans="1:28">
      <c r="A2829" s="1" t="s">
        <v>3215</v>
      </c>
      <c r="B2829" s="6">
        <v>45597</v>
      </c>
      <c r="C2829" s="1">
        <v>202411</v>
      </c>
      <c r="D2829" s="1">
        <v>2024</v>
      </c>
      <c r="E2829" s="1">
        <v>11</v>
      </c>
      <c r="F2829" s="4" t="s">
        <v>271</v>
      </c>
      <c r="G2829" s="4" t="s">
        <v>273</v>
      </c>
      <c r="H2829" s="1">
        <v>690</v>
      </c>
      <c r="I2829" s="4" t="s">
        <v>319</v>
      </c>
      <c r="J2829" s="1" t="s">
        <v>320</v>
      </c>
      <c r="K2829" s="1" t="s">
        <v>383</v>
      </c>
      <c r="L2829" s="1">
        <v>3</v>
      </c>
      <c r="M2829" s="1">
        <v>1</v>
      </c>
      <c r="N2829" s="1" t="s">
        <v>384</v>
      </c>
      <c r="O2829" s="1" t="s">
        <v>385</v>
      </c>
      <c r="P2829" s="1">
        <v>0</v>
      </c>
      <c r="Q2829" s="8">
        <v>671599</v>
      </c>
      <c r="R2829" s="8">
        <v>27238</v>
      </c>
      <c r="S2829" s="8">
        <v>68935</v>
      </c>
      <c r="T2829" s="8" t="s">
        <v>386</v>
      </c>
      <c r="U2829" s="9">
        <f>IF(R2829&gt;0,Q2829/R2829,"")</f>
        <v>24.656692855569425</v>
      </c>
      <c r="V2829" s="10">
        <f>SUMIFS(fct_world_monthly!$J$2:$J$361,fct_world_monthly!$C$2:$C$361,C2829,fct_world_monthly!$F$2:$F$361,F2829)</f>
        <v>27344606</v>
      </c>
      <c r="W2829" s="11">
        <f>IF(V2829&gt;0,Q2829/V2829,"")</f>
        <v>2.456056598511604E-2</v>
      </c>
      <c r="X2829" s="1" t="s">
        <v>232</v>
      </c>
      <c r="Y2829" s="1" t="s">
        <v>166</v>
      </c>
      <c r="Z2829" s="19">
        <f>IF(U2829="","",SUMIFS(Unit_Value_Review_QC!$K$10:$K$53,Unit_Value_Review_QC!$I$10:$I$53,"PARTNER|"&amp;F2829&amp;"|"&amp;I2829))</f>
        <v>24.149636282520802</v>
      </c>
      <c r="AA2829" s="20">
        <f>IFERROR(U2829/Z2829,"")</f>
        <v>1.0209964476117441</v>
      </c>
      <c r="AB2829" s="4" t="str">
        <f>IF(OR(N2829&lt;&gt;"REPORTED",U2829=""),"NOT_APPLICABLE",IF(OR(AA2829&lt;Unit_Value_Review_QC!$I$6,AA2829&gt;Unit_Value_Review_QC!$I$5),"REVIEW","WITHIN_BAND"))</f>
        <v>WITHIN_BAND</v>
      </c>
    </row>
    <row r="2830" spans="1:28">
      <c r="A2830" s="1" t="s">
        <v>3216</v>
      </c>
      <c r="B2830" s="6">
        <v>45597</v>
      </c>
      <c r="C2830" s="1">
        <v>202411</v>
      </c>
      <c r="D2830" s="1">
        <v>2024</v>
      </c>
      <c r="E2830" s="1">
        <v>11</v>
      </c>
      <c r="F2830" s="4" t="s">
        <v>271</v>
      </c>
      <c r="G2830" s="4" t="s">
        <v>273</v>
      </c>
      <c r="H2830" s="1">
        <v>696</v>
      </c>
      <c r="I2830" s="4" t="s">
        <v>322</v>
      </c>
      <c r="J2830" s="1" t="s">
        <v>323</v>
      </c>
      <c r="K2830" s="1" t="s">
        <v>383</v>
      </c>
      <c r="L2830" s="1">
        <v>3</v>
      </c>
      <c r="M2830" s="1">
        <v>1</v>
      </c>
      <c r="N2830" s="1" t="s">
        <v>384</v>
      </c>
      <c r="O2830" s="1" t="s">
        <v>385</v>
      </c>
      <c r="P2830" s="1">
        <v>0</v>
      </c>
      <c r="Q2830" s="8">
        <v>435709</v>
      </c>
      <c r="R2830" s="8">
        <v>19678</v>
      </c>
      <c r="S2830" s="8">
        <v>41637</v>
      </c>
      <c r="T2830" s="8" t="s">
        <v>386</v>
      </c>
      <c r="U2830" s="9">
        <f>IF(R2830&gt;0,Q2830/R2830,"")</f>
        <v>22.14193515601179</v>
      </c>
      <c r="V2830" s="10">
        <f>SUMIFS(fct_world_monthly!$J$2:$J$361,fct_world_monthly!$C$2:$C$361,C2830,fct_world_monthly!$F$2:$F$361,F2830)</f>
        <v>27344606</v>
      </c>
      <c r="W2830" s="11">
        <f>IF(V2830&gt;0,Q2830/V2830,"")</f>
        <v>1.5934001755227339E-2</v>
      </c>
      <c r="X2830" s="1" t="s">
        <v>232</v>
      </c>
      <c r="Y2830" s="1" t="s">
        <v>166</v>
      </c>
      <c r="Z2830" s="19">
        <f>IF(U2830="","",SUMIFS(Unit_Value_Review_QC!$K$10:$K$53,Unit_Value_Review_QC!$I$10:$I$53,"PARTNER|"&amp;F2830&amp;"|"&amp;I2830))</f>
        <v>19.130986055641273</v>
      </c>
      <c r="AA2830" s="20">
        <f>IFERROR(U2830/Z2830,"")</f>
        <v>1.1573859858354065</v>
      </c>
      <c r="AB2830" s="4" t="str">
        <f>IF(OR(N2830&lt;&gt;"REPORTED",U2830=""),"NOT_APPLICABLE",IF(OR(AA2830&lt;Unit_Value_Review_QC!$I$6,AA2830&gt;Unit_Value_Review_QC!$I$5),"REVIEW","WITHIN_BAND"))</f>
        <v>WITHIN_BAND</v>
      </c>
    </row>
    <row r="2831" spans="1:28">
      <c r="A2831" s="1" t="s">
        <v>3217</v>
      </c>
      <c r="B2831" s="6">
        <v>45597</v>
      </c>
      <c r="C2831" s="1">
        <v>202411</v>
      </c>
      <c r="D2831" s="1">
        <v>2024</v>
      </c>
      <c r="E2831" s="1">
        <v>11</v>
      </c>
      <c r="F2831" s="4" t="s">
        <v>271</v>
      </c>
      <c r="G2831" s="4" t="s">
        <v>273</v>
      </c>
      <c r="H2831" s="1">
        <v>720</v>
      </c>
      <c r="I2831" s="4" t="s">
        <v>325</v>
      </c>
      <c r="J2831" s="1" t="s">
        <v>326</v>
      </c>
      <c r="K2831" s="1" t="s">
        <v>383</v>
      </c>
      <c r="L2831" s="1">
        <v>3</v>
      </c>
      <c r="M2831" s="1">
        <v>1</v>
      </c>
      <c r="N2831" s="1" t="s">
        <v>384</v>
      </c>
      <c r="O2831" s="1" t="s">
        <v>385</v>
      </c>
      <c r="P2831" s="1">
        <v>0</v>
      </c>
      <c r="Q2831" s="8">
        <v>8215057</v>
      </c>
      <c r="R2831" s="8">
        <v>263864</v>
      </c>
      <c r="S2831" s="8">
        <v>626744</v>
      </c>
      <c r="T2831" s="8" t="s">
        <v>386</v>
      </c>
      <c r="U2831" s="9">
        <f>IF(R2831&gt;0,Q2831/R2831,"")</f>
        <v>31.133678713276538</v>
      </c>
      <c r="V2831" s="10">
        <f>SUMIFS(fct_world_monthly!$J$2:$J$361,fct_world_monthly!$C$2:$C$361,C2831,fct_world_monthly!$F$2:$F$361,F2831)</f>
        <v>27344606</v>
      </c>
      <c r="W2831" s="11">
        <f>IF(V2831&gt;0,Q2831/V2831,"")</f>
        <v>0.30042696537664504</v>
      </c>
      <c r="X2831" s="1" t="s">
        <v>232</v>
      </c>
      <c r="Y2831" s="1" t="s">
        <v>166</v>
      </c>
      <c r="Z2831" s="19">
        <f>IF(U2831="","",SUMIFS(Unit_Value_Review_QC!$K$10:$K$53,Unit_Value_Review_QC!$I$10:$I$53,"PARTNER|"&amp;F2831&amp;"|"&amp;I2831))</f>
        <v>27.635683246354834</v>
      </c>
      <c r="AA2831" s="20">
        <f>IFERROR(U2831/Z2831,"")</f>
        <v>1.1265753206005171</v>
      </c>
      <c r="AB2831" s="4" t="str">
        <f>IF(OR(N2831&lt;&gt;"REPORTED",U2831=""),"NOT_APPLICABLE",IF(OR(AA2831&lt;Unit_Value_Review_QC!$I$6,AA2831&gt;Unit_Value_Review_QC!$I$5),"REVIEW","WITHIN_BAND"))</f>
        <v>WITHIN_BAND</v>
      </c>
    </row>
    <row r="2832" spans="1:28">
      <c r="A2832" s="1" t="s">
        <v>3218</v>
      </c>
      <c r="B2832" s="6">
        <v>45597</v>
      </c>
      <c r="C2832" s="1">
        <v>202411</v>
      </c>
      <c r="D2832" s="1">
        <v>2024</v>
      </c>
      <c r="E2832" s="1">
        <v>11</v>
      </c>
      <c r="F2832" s="4" t="s">
        <v>278</v>
      </c>
      <c r="G2832" s="4" t="s">
        <v>279</v>
      </c>
      <c r="H2832" s="1">
        <v>52</v>
      </c>
      <c r="I2832" s="4" t="s">
        <v>296</v>
      </c>
      <c r="J2832" s="1" t="s">
        <v>297</v>
      </c>
      <c r="K2832" s="1" t="s">
        <v>383</v>
      </c>
      <c r="L2832" s="1">
        <v>3</v>
      </c>
      <c r="M2832" s="1">
        <v>1</v>
      </c>
      <c r="N2832" s="1" t="s">
        <v>384</v>
      </c>
      <c r="O2832" s="1" t="s">
        <v>385</v>
      </c>
      <c r="P2832" s="1">
        <v>0</v>
      </c>
      <c r="Q2832" s="8">
        <v>1129481</v>
      </c>
      <c r="R2832" s="8">
        <v>31226</v>
      </c>
      <c r="S2832" s="8">
        <v>76419</v>
      </c>
      <c r="T2832" s="8" t="s">
        <v>386</v>
      </c>
      <c r="U2832" s="9">
        <f>IF(R2832&gt;0,Q2832/R2832,"")</f>
        <v>36.171171459681034</v>
      </c>
      <c r="V2832" s="10">
        <f>SUMIFS(fct_world_monthly!$J$2:$J$361,fct_world_monthly!$C$2:$C$361,C2832,fct_world_monthly!$F$2:$F$361,F2832)</f>
        <v>18830939</v>
      </c>
      <c r="W2832" s="11">
        <f>IF(V2832&gt;0,Q2832/V2832,"")</f>
        <v>5.9980067908456398E-2</v>
      </c>
      <c r="X2832" s="1" t="s">
        <v>232</v>
      </c>
      <c r="Y2832" s="1" t="s">
        <v>166</v>
      </c>
      <c r="Z2832" s="19">
        <f>IF(U2832="","",SUMIFS(Unit_Value_Review_QC!$K$10:$K$53,Unit_Value_Review_QC!$I$10:$I$53,"PARTNER|"&amp;F2832&amp;"|"&amp;I2832))</f>
        <v>35.036766549381447</v>
      </c>
      <c r="AA2832" s="20">
        <f>IFERROR(U2832/Z2832,"")</f>
        <v>1.0323775571213381</v>
      </c>
      <c r="AB2832" s="4" t="str">
        <f>IF(OR(N2832&lt;&gt;"REPORTED",U2832=""),"NOT_APPLICABLE",IF(OR(AA2832&lt;Unit_Value_Review_QC!$I$6,AA2832&gt;Unit_Value_Review_QC!$I$5),"REVIEW","WITHIN_BAND"))</f>
        <v>WITHIN_BAND</v>
      </c>
    </row>
    <row r="2833" spans="1:28">
      <c r="A2833" s="1" t="s">
        <v>3219</v>
      </c>
      <c r="B2833" s="6">
        <v>45597</v>
      </c>
      <c r="C2833" s="1">
        <v>202411</v>
      </c>
      <c r="D2833" s="1">
        <v>2024</v>
      </c>
      <c r="E2833" s="1">
        <v>11</v>
      </c>
      <c r="F2833" s="4" t="s">
        <v>278</v>
      </c>
      <c r="G2833" s="4" t="s">
        <v>279</v>
      </c>
      <c r="H2833" s="1">
        <v>204</v>
      </c>
      <c r="I2833" s="4" t="s">
        <v>301</v>
      </c>
      <c r="J2833" s="1" t="s">
        <v>302</v>
      </c>
      <c r="K2833" s="1" t="s">
        <v>383</v>
      </c>
      <c r="L2833" s="1">
        <v>3</v>
      </c>
      <c r="M2833" s="1">
        <v>1</v>
      </c>
      <c r="N2833" s="1" t="s">
        <v>384</v>
      </c>
      <c r="O2833" s="1" t="s">
        <v>385</v>
      </c>
      <c r="P2833" s="1">
        <v>0</v>
      </c>
      <c r="Q2833" s="8">
        <v>102640</v>
      </c>
      <c r="R2833" s="8">
        <v>3263</v>
      </c>
      <c r="S2833" s="8">
        <v>9420</v>
      </c>
      <c r="T2833" s="8" t="s">
        <v>386</v>
      </c>
      <c r="U2833" s="9">
        <f>IF(R2833&gt;0,Q2833/R2833,"")</f>
        <v>31.455715599141893</v>
      </c>
      <c r="V2833" s="10">
        <f>SUMIFS(fct_world_monthly!$J$2:$J$361,fct_world_monthly!$C$2:$C$361,C2833,fct_world_monthly!$F$2:$F$361,F2833)</f>
        <v>18830939</v>
      </c>
      <c r="W2833" s="11">
        <f>IF(V2833&gt;0,Q2833/V2833,"")</f>
        <v>5.4506044547220928E-3</v>
      </c>
      <c r="X2833" s="1" t="s">
        <v>232</v>
      </c>
      <c r="Y2833" s="1" t="s">
        <v>166</v>
      </c>
      <c r="Z2833" s="19">
        <f>IF(U2833="","",SUMIFS(Unit_Value_Review_QC!$K$10:$K$53,Unit_Value_Review_QC!$I$10:$I$53,"PARTNER|"&amp;F2833&amp;"|"&amp;I2833))</f>
        <v>33.195880622110131</v>
      </c>
      <c r="AA2833" s="20">
        <f>IFERROR(U2833/Z2833,"")</f>
        <v>0.94757888658603018</v>
      </c>
      <c r="AB2833" s="4" t="str">
        <f>IF(OR(N2833&lt;&gt;"REPORTED",U2833=""),"NOT_APPLICABLE",IF(OR(AA2833&lt;Unit_Value_Review_QC!$I$6,AA2833&gt;Unit_Value_Review_QC!$I$5),"REVIEW","WITHIN_BAND"))</f>
        <v>WITHIN_BAND</v>
      </c>
    </row>
    <row r="2834" spans="1:28">
      <c r="A2834" s="1" t="s">
        <v>3220</v>
      </c>
      <c r="B2834" s="6">
        <v>45597</v>
      </c>
      <c r="C2834" s="1">
        <v>202411</v>
      </c>
      <c r="D2834" s="1">
        <v>2024</v>
      </c>
      <c r="E2834" s="1">
        <v>11</v>
      </c>
      <c r="F2834" s="4" t="s">
        <v>278</v>
      </c>
      <c r="G2834" s="4" t="s">
        <v>279</v>
      </c>
      <c r="H2834" s="1">
        <v>662</v>
      </c>
      <c r="I2834" s="4" t="s">
        <v>304</v>
      </c>
      <c r="J2834" s="1" t="s">
        <v>305</v>
      </c>
      <c r="K2834" s="1" t="s">
        <v>383</v>
      </c>
      <c r="L2834" s="1">
        <v>3</v>
      </c>
      <c r="M2834" s="1">
        <v>1</v>
      </c>
      <c r="N2834" s="1" t="s">
        <v>384</v>
      </c>
      <c r="O2834" s="1" t="s">
        <v>385</v>
      </c>
      <c r="P2834" s="1">
        <v>0</v>
      </c>
      <c r="Q2834" s="8">
        <v>93915</v>
      </c>
      <c r="R2834" s="8">
        <v>8804</v>
      </c>
      <c r="S2834" s="8">
        <v>30018</v>
      </c>
      <c r="T2834" s="8" t="s">
        <v>386</v>
      </c>
      <c r="U2834" s="9">
        <f>IF(R2834&gt;0,Q2834/R2834,"")</f>
        <v>10.667310313493866</v>
      </c>
      <c r="V2834" s="10">
        <f>SUMIFS(fct_world_monthly!$J$2:$J$361,fct_world_monthly!$C$2:$C$361,C2834,fct_world_monthly!$F$2:$F$361,F2834)</f>
        <v>18830939</v>
      </c>
      <c r="W2834" s="11">
        <f>IF(V2834&gt;0,Q2834/V2834,"")</f>
        <v>4.9872712136128736E-3</v>
      </c>
      <c r="X2834" s="1" t="s">
        <v>232</v>
      </c>
      <c r="Y2834" s="1" t="s">
        <v>166</v>
      </c>
      <c r="Z2834" s="19">
        <f>IF(U2834="","",SUMIFS(Unit_Value_Review_QC!$K$10:$K$53,Unit_Value_Review_QC!$I$10:$I$53,"PARTNER|"&amp;F2834&amp;"|"&amp;I2834))</f>
        <v>11.552282298889692</v>
      </c>
      <c r="AA2834" s="20">
        <f>IFERROR(U2834/Z2834,"")</f>
        <v>0.92339418631754855</v>
      </c>
      <c r="AB2834" s="4" t="str">
        <f>IF(OR(N2834&lt;&gt;"REPORTED",U2834=""),"NOT_APPLICABLE",IF(OR(AA2834&lt;Unit_Value_Review_QC!$I$6,AA2834&gt;Unit_Value_Review_QC!$I$5),"REVIEW","WITHIN_BAND"))</f>
        <v>WITHIN_BAND</v>
      </c>
    </row>
    <row r="2835" spans="1:28">
      <c r="A2835" s="1" t="s">
        <v>3221</v>
      </c>
      <c r="B2835" s="6">
        <v>45597</v>
      </c>
      <c r="C2835" s="1">
        <v>202411</v>
      </c>
      <c r="D2835" s="1">
        <v>2024</v>
      </c>
      <c r="E2835" s="1">
        <v>11</v>
      </c>
      <c r="F2835" s="4" t="s">
        <v>278</v>
      </c>
      <c r="G2835" s="4" t="s">
        <v>279</v>
      </c>
      <c r="H2835" s="1">
        <v>664</v>
      </c>
      <c r="I2835" s="4" t="s">
        <v>307</v>
      </c>
      <c r="J2835" s="1" t="s">
        <v>308</v>
      </c>
      <c r="K2835" s="1" t="s">
        <v>383</v>
      </c>
      <c r="L2835" s="1">
        <v>3</v>
      </c>
      <c r="M2835" s="1">
        <v>1</v>
      </c>
      <c r="N2835" s="1" t="s">
        <v>384</v>
      </c>
      <c r="O2835" s="1" t="s">
        <v>385</v>
      </c>
      <c r="P2835" s="1">
        <v>0</v>
      </c>
      <c r="Q2835" s="8">
        <v>1468329</v>
      </c>
      <c r="R2835" s="8">
        <v>69046</v>
      </c>
      <c r="S2835" s="8">
        <v>198158</v>
      </c>
      <c r="T2835" s="8" t="s">
        <v>386</v>
      </c>
      <c r="U2835" s="9">
        <f>IF(R2835&gt;0,Q2835/R2835,"")</f>
        <v>21.265953132694147</v>
      </c>
      <c r="V2835" s="10">
        <f>SUMIFS(fct_world_monthly!$J$2:$J$361,fct_world_monthly!$C$2:$C$361,C2835,fct_world_monthly!$F$2:$F$361,F2835)</f>
        <v>18830939</v>
      </c>
      <c r="W2835" s="11">
        <f>IF(V2835&gt;0,Q2835/V2835,"")</f>
        <v>7.7974284766150009E-2</v>
      </c>
      <c r="X2835" s="1" t="s">
        <v>232</v>
      </c>
      <c r="Y2835" s="1" t="s">
        <v>166</v>
      </c>
      <c r="Z2835" s="19">
        <f>IF(U2835="","",SUMIFS(Unit_Value_Review_QC!$K$10:$K$53,Unit_Value_Review_QC!$I$10:$I$53,"PARTNER|"&amp;F2835&amp;"|"&amp;I2835))</f>
        <v>20.753901094655859</v>
      </c>
      <c r="AA2835" s="20">
        <f>IFERROR(U2835/Z2835,"")</f>
        <v>1.0246725680970958</v>
      </c>
      <c r="AB2835" s="4" t="str">
        <f>IF(OR(N2835&lt;&gt;"REPORTED",U2835=""),"NOT_APPLICABLE",IF(OR(AA2835&lt;Unit_Value_Review_QC!$I$6,AA2835&gt;Unit_Value_Review_QC!$I$5),"REVIEW","WITHIN_BAND"))</f>
        <v>WITHIN_BAND</v>
      </c>
    </row>
    <row r="2836" spans="1:28">
      <c r="A2836" s="1" t="s">
        <v>3222</v>
      </c>
      <c r="B2836" s="6">
        <v>45597</v>
      </c>
      <c r="C2836" s="1">
        <v>202411</v>
      </c>
      <c r="D2836" s="1">
        <v>2024</v>
      </c>
      <c r="E2836" s="1">
        <v>11</v>
      </c>
      <c r="F2836" s="4" t="s">
        <v>278</v>
      </c>
      <c r="G2836" s="4" t="s">
        <v>279</v>
      </c>
      <c r="H2836" s="1">
        <v>666</v>
      </c>
      <c r="I2836" s="4" t="s">
        <v>310</v>
      </c>
      <c r="J2836" s="1" t="s">
        <v>311</v>
      </c>
      <c r="K2836" s="1" t="s">
        <v>383</v>
      </c>
      <c r="L2836" s="1">
        <v>3</v>
      </c>
      <c r="M2836" s="1">
        <v>1</v>
      </c>
      <c r="N2836" s="1" t="s">
        <v>384</v>
      </c>
      <c r="O2836" s="1" t="s">
        <v>385</v>
      </c>
      <c r="P2836" s="1">
        <v>0</v>
      </c>
      <c r="Q2836" s="8">
        <v>7470724</v>
      </c>
      <c r="R2836" s="8">
        <v>466303</v>
      </c>
      <c r="S2836" s="8">
        <v>1275214</v>
      </c>
      <c r="T2836" s="8" t="s">
        <v>386</v>
      </c>
      <c r="U2836" s="9">
        <f>IF(R2836&gt;0,Q2836/R2836,"")</f>
        <v>16.021179361917035</v>
      </c>
      <c r="V2836" s="10">
        <f>SUMIFS(fct_world_monthly!$J$2:$J$361,fct_world_monthly!$C$2:$C$361,C2836,fct_world_monthly!$F$2:$F$361,F2836)</f>
        <v>18830939</v>
      </c>
      <c r="W2836" s="11">
        <f>IF(V2836&gt;0,Q2836/V2836,"")</f>
        <v>0.39672604749024998</v>
      </c>
      <c r="X2836" s="1" t="s">
        <v>232</v>
      </c>
      <c r="Y2836" s="1" t="s">
        <v>166</v>
      </c>
      <c r="Z2836" s="19">
        <f>IF(U2836="","",SUMIFS(Unit_Value_Review_QC!$K$10:$K$53,Unit_Value_Review_QC!$I$10:$I$53,"PARTNER|"&amp;F2836&amp;"|"&amp;I2836))</f>
        <v>16.653214733323903</v>
      </c>
      <c r="AA2836" s="20">
        <f>IFERROR(U2836/Z2836,"")</f>
        <v>0.9620472454401171</v>
      </c>
      <c r="AB2836" s="4" t="str">
        <f>IF(OR(N2836&lt;&gt;"REPORTED",U2836=""),"NOT_APPLICABLE",IF(OR(AA2836&lt;Unit_Value_Review_QC!$I$6,AA2836&gt;Unit_Value_Review_QC!$I$5),"REVIEW","WITHIN_BAND"))</f>
        <v>WITHIN_BAND</v>
      </c>
    </row>
    <row r="2837" spans="1:28">
      <c r="A2837" s="1" t="s">
        <v>3223</v>
      </c>
      <c r="B2837" s="6">
        <v>45597</v>
      </c>
      <c r="C2837" s="1">
        <v>202411</v>
      </c>
      <c r="D2837" s="1">
        <v>2024</v>
      </c>
      <c r="E2837" s="1">
        <v>11</v>
      </c>
      <c r="F2837" s="4" t="s">
        <v>278</v>
      </c>
      <c r="G2837" s="4" t="s">
        <v>279</v>
      </c>
      <c r="H2837" s="1">
        <v>669</v>
      </c>
      <c r="I2837" s="4" t="s">
        <v>313</v>
      </c>
      <c r="J2837" s="1" t="s">
        <v>314</v>
      </c>
      <c r="K2837" s="1" t="s">
        <v>383</v>
      </c>
      <c r="L2837" s="1">
        <v>3</v>
      </c>
      <c r="M2837" s="1">
        <v>1</v>
      </c>
      <c r="N2837" s="1" t="s">
        <v>384</v>
      </c>
      <c r="O2837" s="1" t="s">
        <v>385</v>
      </c>
      <c r="P2837" s="1">
        <v>0</v>
      </c>
      <c r="Q2837" s="8">
        <v>206487</v>
      </c>
      <c r="R2837" s="8">
        <v>11239</v>
      </c>
      <c r="S2837" s="8">
        <v>37856</v>
      </c>
      <c r="T2837" s="8" t="s">
        <v>386</v>
      </c>
      <c r="U2837" s="9">
        <f>IF(R2837&gt;0,Q2837/R2837,"")</f>
        <v>18.372364089331793</v>
      </c>
      <c r="V2837" s="10">
        <f>SUMIFS(fct_world_monthly!$J$2:$J$361,fct_world_monthly!$C$2:$C$361,C2837,fct_world_monthly!$F$2:$F$361,F2837)</f>
        <v>18830939</v>
      </c>
      <c r="W2837" s="11">
        <f>IF(V2837&gt;0,Q2837/V2837,"")</f>
        <v>1.0965305553801645E-2</v>
      </c>
      <c r="X2837" s="1" t="s">
        <v>232</v>
      </c>
      <c r="Y2837" s="1" t="s">
        <v>166</v>
      </c>
      <c r="Z2837" s="19">
        <f>IF(U2837="","",SUMIFS(Unit_Value_Review_QC!$K$10:$K$53,Unit_Value_Review_QC!$I$10:$I$53,"PARTNER|"&amp;F2837&amp;"|"&amp;I2837))</f>
        <v>20.668787815742178</v>
      </c>
      <c r="AA2837" s="20">
        <f>IFERROR(U2837/Z2837,"")</f>
        <v>0.88889412640535514</v>
      </c>
      <c r="AB2837" s="4" t="str">
        <f>IF(OR(N2837&lt;&gt;"REPORTED",U2837=""),"NOT_APPLICABLE",IF(OR(AA2837&lt;Unit_Value_Review_QC!$I$6,AA2837&gt;Unit_Value_Review_QC!$I$5),"REVIEW","WITHIN_BAND"))</f>
        <v>WITHIN_BAND</v>
      </c>
    </row>
    <row r="2838" spans="1:28">
      <c r="A2838" s="1" t="s">
        <v>3224</v>
      </c>
      <c r="B2838" s="6">
        <v>45597</v>
      </c>
      <c r="C2838" s="1">
        <v>202411</v>
      </c>
      <c r="D2838" s="1">
        <v>2024</v>
      </c>
      <c r="E2838" s="1">
        <v>11</v>
      </c>
      <c r="F2838" s="4" t="s">
        <v>278</v>
      </c>
      <c r="G2838" s="4" t="s">
        <v>279</v>
      </c>
      <c r="H2838" s="1">
        <v>676</v>
      </c>
      <c r="I2838" s="4" t="s">
        <v>316</v>
      </c>
      <c r="J2838" s="1" t="s">
        <v>317</v>
      </c>
      <c r="K2838" s="1" t="s">
        <v>383</v>
      </c>
      <c r="L2838" s="1">
        <v>3</v>
      </c>
      <c r="M2838" s="1">
        <v>1</v>
      </c>
      <c r="N2838" s="1" t="s">
        <v>384</v>
      </c>
      <c r="O2838" s="1" t="s">
        <v>385</v>
      </c>
      <c r="P2838" s="1">
        <v>0</v>
      </c>
      <c r="Q2838" s="8">
        <v>24433</v>
      </c>
      <c r="R2838" s="8">
        <v>1883</v>
      </c>
      <c r="S2838" s="8">
        <v>6318</v>
      </c>
      <c r="T2838" s="8" t="s">
        <v>386</v>
      </c>
      <c r="U2838" s="9">
        <f>IF(R2838&gt;0,Q2838/R2838,"")</f>
        <v>12.975570897503983</v>
      </c>
      <c r="V2838" s="10">
        <f>SUMIFS(fct_world_monthly!$J$2:$J$361,fct_world_monthly!$C$2:$C$361,C2838,fct_world_monthly!$F$2:$F$361,F2838)</f>
        <v>18830939</v>
      </c>
      <c r="W2838" s="11">
        <f>IF(V2838&gt;0,Q2838/V2838,"")</f>
        <v>1.2974923873950205E-3</v>
      </c>
      <c r="X2838" s="1" t="s">
        <v>232</v>
      </c>
      <c r="Y2838" s="1" t="s">
        <v>166</v>
      </c>
      <c r="Z2838" s="19">
        <f>IF(U2838="","",SUMIFS(Unit_Value_Review_QC!$K$10:$K$53,Unit_Value_Review_QC!$I$10:$I$53,"PARTNER|"&amp;F2838&amp;"|"&amp;I2838))</f>
        <v>22.71683967704729</v>
      </c>
      <c r="AA2838" s="20">
        <f>IFERROR(U2838/Z2838,"")</f>
        <v>0.57118732543656947</v>
      </c>
      <c r="AB2838" s="4" t="str">
        <f>IF(OR(N2838&lt;&gt;"REPORTED",U2838=""),"NOT_APPLICABLE",IF(OR(AA2838&lt;Unit_Value_Review_QC!$I$6,AA2838&gt;Unit_Value_Review_QC!$I$5),"REVIEW","WITHIN_BAND"))</f>
        <v>WITHIN_BAND</v>
      </c>
    </row>
    <row r="2839" spans="1:28">
      <c r="A2839" s="1" t="s">
        <v>3225</v>
      </c>
      <c r="B2839" s="6">
        <v>45597</v>
      </c>
      <c r="C2839" s="1">
        <v>202411</v>
      </c>
      <c r="D2839" s="1">
        <v>2024</v>
      </c>
      <c r="E2839" s="1">
        <v>11</v>
      </c>
      <c r="F2839" s="4" t="s">
        <v>278</v>
      </c>
      <c r="G2839" s="4" t="s">
        <v>279</v>
      </c>
      <c r="H2839" s="1">
        <v>690</v>
      </c>
      <c r="I2839" s="4" t="s">
        <v>319</v>
      </c>
      <c r="J2839" s="1" t="s">
        <v>320</v>
      </c>
      <c r="K2839" s="1" t="s">
        <v>383</v>
      </c>
      <c r="L2839" s="1">
        <v>3</v>
      </c>
      <c r="M2839" s="1">
        <v>1</v>
      </c>
      <c r="N2839" s="1" t="s">
        <v>384</v>
      </c>
      <c r="O2839" s="1" t="s">
        <v>385</v>
      </c>
      <c r="P2839" s="1">
        <v>0</v>
      </c>
      <c r="Q2839" s="8">
        <v>470357</v>
      </c>
      <c r="R2839" s="8">
        <v>16751</v>
      </c>
      <c r="S2839" s="8">
        <v>33500</v>
      </c>
      <c r="T2839" s="8" t="s">
        <v>386</v>
      </c>
      <c r="U2839" s="9">
        <f>IF(R2839&gt;0,Q2839/R2839,"")</f>
        <v>28.079338546952421</v>
      </c>
      <c r="V2839" s="10">
        <f>SUMIFS(fct_world_monthly!$J$2:$J$361,fct_world_monthly!$C$2:$C$361,C2839,fct_world_monthly!$F$2:$F$361,F2839)</f>
        <v>18830939</v>
      </c>
      <c r="W2839" s="11">
        <f>IF(V2839&gt;0,Q2839/V2839,"")</f>
        <v>2.4977883471450892E-2</v>
      </c>
      <c r="X2839" s="1" t="s">
        <v>232</v>
      </c>
      <c r="Y2839" s="1" t="s">
        <v>166</v>
      </c>
      <c r="Z2839" s="19">
        <f>IF(U2839="","",SUMIFS(Unit_Value_Review_QC!$K$10:$K$53,Unit_Value_Review_QC!$I$10:$I$53,"PARTNER|"&amp;F2839&amp;"|"&amp;I2839))</f>
        <v>28.158453665195097</v>
      </c>
      <c r="AA2839" s="20">
        <f>IFERROR(U2839/Z2839,"")</f>
        <v>0.99719035998271222</v>
      </c>
      <c r="AB2839" s="4" t="str">
        <f>IF(OR(N2839&lt;&gt;"REPORTED",U2839=""),"NOT_APPLICABLE",IF(OR(AA2839&lt;Unit_Value_Review_QC!$I$6,AA2839&gt;Unit_Value_Review_QC!$I$5),"REVIEW","WITHIN_BAND"))</f>
        <v>WITHIN_BAND</v>
      </c>
    </row>
    <row r="2840" spans="1:28">
      <c r="A2840" s="1" t="s">
        <v>3226</v>
      </c>
      <c r="B2840" s="6">
        <v>45597</v>
      </c>
      <c r="C2840" s="1">
        <v>202411</v>
      </c>
      <c r="D2840" s="1">
        <v>2024</v>
      </c>
      <c r="E2840" s="1">
        <v>11</v>
      </c>
      <c r="F2840" s="4" t="s">
        <v>278</v>
      </c>
      <c r="G2840" s="4" t="s">
        <v>279</v>
      </c>
      <c r="H2840" s="1">
        <v>696</v>
      </c>
      <c r="I2840" s="4" t="s">
        <v>322</v>
      </c>
      <c r="J2840" s="1" t="s">
        <v>323</v>
      </c>
      <c r="K2840" s="1" t="s">
        <v>383</v>
      </c>
      <c r="L2840" s="1">
        <v>3</v>
      </c>
      <c r="M2840" s="1">
        <v>1</v>
      </c>
      <c r="N2840" s="1" t="s">
        <v>384</v>
      </c>
      <c r="O2840" s="1" t="s">
        <v>385</v>
      </c>
      <c r="P2840" s="1">
        <v>0</v>
      </c>
      <c r="Q2840" s="8">
        <v>522474</v>
      </c>
      <c r="R2840" s="8">
        <v>22111</v>
      </c>
      <c r="S2840" s="8">
        <v>63175</v>
      </c>
      <c r="T2840" s="8" t="s">
        <v>386</v>
      </c>
      <c r="U2840" s="9">
        <f>IF(R2840&gt;0,Q2840/R2840,"")</f>
        <v>23.629596128623763</v>
      </c>
      <c r="V2840" s="10">
        <f>SUMIFS(fct_world_monthly!$J$2:$J$361,fct_world_monthly!$C$2:$C$361,C2840,fct_world_monthly!$F$2:$F$361,F2840)</f>
        <v>18830939</v>
      </c>
      <c r="W2840" s="11">
        <f>IF(V2840&gt;0,Q2840/V2840,"")</f>
        <v>2.7745509663644495E-2</v>
      </c>
      <c r="X2840" s="1" t="s">
        <v>232</v>
      </c>
      <c r="Y2840" s="1" t="s">
        <v>166</v>
      </c>
      <c r="Z2840" s="19">
        <f>IF(U2840="","",SUMIFS(Unit_Value_Review_QC!$K$10:$K$53,Unit_Value_Review_QC!$I$10:$I$53,"PARTNER|"&amp;F2840&amp;"|"&amp;I2840))</f>
        <v>25.266638688646662</v>
      </c>
      <c r="AA2840" s="20">
        <f>IFERROR(U2840/Z2840,"")</f>
        <v>0.93520932561724213</v>
      </c>
      <c r="AB2840" s="4" t="str">
        <f>IF(OR(N2840&lt;&gt;"REPORTED",U2840=""),"NOT_APPLICABLE",IF(OR(AA2840&lt;Unit_Value_Review_QC!$I$6,AA2840&gt;Unit_Value_Review_QC!$I$5),"REVIEW","WITHIN_BAND"))</f>
        <v>WITHIN_BAND</v>
      </c>
    </row>
    <row r="2841" spans="1:28">
      <c r="A2841" s="1" t="s">
        <v>3227</v>
      </c>
      <c r="B2841" s="6">
        <v>45597</v>
      </c>
      <c r="C2841" s="1">
        <v>202411</v>
      </c>
      <c r="D2841" s="1">
        <v>2024</v>
      </c>
      <c r="E2841" s="1">
        <v>11</v>
      </c>
      <c r="F2841" s="4" t="s">
        <v>278</v>
      </c>
      <c r="G2841" s="4" t="s">
        <v>279</v>
      </c>
      <c r="H2841" s="1">
        <v>720</v>
      </c>
      <c r="I2841" s="4" t="s">
        <v>325</v>
      </c>
      <c r="J2841" s="1" t="s">
        <v>326</v>
      </c>
      <c r="K2841" s="1" t="s">
        <v>383</v>
      </c>
      <c r="L2841" s="1">
        <v>3</v>
      </c>
      <c r="M2841" s="1">
        <v>1</v>
      </c>
      <c r="N2841" s="1" t="s">
        <v>384</v>
      </c>
      <c r="O2841" s="1" t="s">
        <v>385</v>
      </c>
      <c r="P2841" s="1">
        <v>0</v>
      </c>
      <c r="Q2841" s="8">
        <v>836508</v>
      </c>
      <c r="R2841" s="8">
        <v>51425</v>
      </c>
      <c r="S2841" s="8">
        <v>100264</v>
      </c>
      <c r="T2841" s="8" t="s">
        <v>386</v>
      </c>
      <c r="U2841" s="9">
        <f>IF(R2841&gt;0,Q2841/R2841,"")</f>
        <v>16.266562955760818</v>
      </c>
      <c r="V2841" s="10">
        <f>SUMIFS(fct_world_monthly!$J$2:$J$361,fct_world_monthly!$C$2:$C$361,C2841,fct_world_monthly!$F$2:$F$361,F2841)</f>
        <v>18830939</v>
      </c>
      <c r="W2841" s="11">
        <f>IF(V2841&gt;0,Q2841/V2841,"")</f>
        <v>4.4422001473213846E-2</v>
      </c>
      <c r="X2841" s="1" t="s">
        <v>232</v>
      </c>
      <c r="Y2841" s="1" t="s">
        <v>166</v>
      </c>
      <c r="Z2841" s="19">
        <f>IF(U2841="","",SUMIFS(Unit_Value_Review_QC!$K$10:$K$53,Unit_Value_Review_QC!$I$10:$I$53,"PARTNER|"&amp;F2841&amp;"|"&amp;I2841))</f>
        <v>23.211497613909994</v>
      </c>
      <c r="AA2841" s="20">
        <f>IFERROR(U2841/Z2841,"")</f>
        <v>0.70079764892088336</v>
      </c>
      <c r="AB2841" s="4" t="str">
        <f>IF(OR(N2841&lt;&gt;"REPORTED",U2841=""),"NOT_APPLICABLE",IF(OR(AA2841&lt;Unit_Value_Review_QC!$I$6,AA2841&gt;Unit_Value_Review_QC!$I$5),"REVIEW","WITHIN_BAND"))</f>
        <v>WITHIN_BAND</v>
      </c>
    </row>
    <row r="2842" spans="1:28">
      <c r="A2842" s="1" t="s">
        <v>3228</v>
      </c>
      <c r="B2842" s="6">
        <v>45627</v>
      </c>
      <c r="C2842" s="1">
        <v>202412</v>
      </c>
      <c r="D2842" s="1">
        <v>2024</v>
      </c>
      <c r="E2842" s="1">
        <v>12</v>
      </c>
      <c r="F2842" s="4" t="s">
        <v>256</v>
      </c>
      <c r="G2842" s="4" t="s">
        <v>258</v>
      </c>
      <c r="H2842" s="1">
        <v>52</v>
      </c>
      <c r="I2842" s="4" t="s">
        <v>296</v>
      </c>
      <c r="J2842" s="1" t="s">
        <v>297</v>
      </c>
      <c r="K2842" s="1" t="s">
        <v>383</v>
      </c>
      <c r="L2842" s="1">
        <v>3</v>
      </c>
      <c r="M2842" s="1">
        <v>1</v>
      </c>
      <c r="N2842" s="1" t="s">
        <v>384</v>
      </c>
      <c r="O2842" s="1" t="s">
        <v>385</v>
      </c>
      <c r="P2842" s="1">
        <v>0</v>
      </c>
      <c r="Q2842" s="8">
        <v>5852083</v>
      </c>
      <c r="R2842" s="8">
        <v>302264</v>
      </c>
      <c r="S2842" s="8">
        <v>1133889</v>
      </c>
      <c r="T2842" s="8" t="s">
        <v>386</v>
      </c>
      <c r="U2842" s="9">
        <f>IF(R2842&gt;0,Q2842/R2842,"")</f>
        <v>19.360833575946856</v>
      </c>
      <c r="V2842" s="10">
        <f>SUMIFS(fct_world_monthly!$J$2:$J$361,fct_world_monthly!$C$2:$C$361,C2842,fct_world_monthly!$F$2:$F$361,F2842)</f>
        <v>75445636</v>
      </c>
      <c r="W2842" s="11">
        <f>IF(V2842&gt;0,Q2842/V2842,"")</f>
        <v>7.7566885379559927E-2</v>
      </c>
      <c r="X2842" s="1" t="s">
        <v>232</v>
      </c>
      <c r="Y2842" s="1" t="s">
        <v>166</v>
      </c>
      <c r="Z2842" s="19">
        <f>IF(U2842="","",SUMIFS(Unit_Value_Review_QC!$K$10:$K$53,Unit_Value_Review_QC!$I$10:$I$53,"PARTNER|"&amp;F2842&amp;"|"&amp;I2842))</f>
        <v>20.461444760337919</v>
      </c>
      <c r="AA2842" s="20">
        <f>IFERROR(U2842/Z2842,"")</f>
        <v>0.94621048526717588</v>
      </c>
      <c r="AB2842" s="4" t="str">
        <f>IF(OR(N2842&lt;&gt;"REPORTED",U2842=""),"NOT_APPLICABLE",IF(OR(AA2842&lt;Unit_Value_Review_QC!$I$6,AA2842&gt;Unit_Value_Review_QC!$I$5),"REVIEW","WITHIN_BAND"))</f>
        <v>WITHIN_BAND</v>
      </c>
    </row>
    <row r="2843" spans="1:28">
      <c r="A2843" s="1" t="s">
        <v>3229</v>
      </c>
      <c r="B2843" s="6">
        <v>45627</v>
      </c>
      <c r="C2843" s="1">
        <v>202412</v>
      </c>
      <c r="D2843" s="1">
        <v>2024</v>
      </c>
      <c r="E2843" s="1">
        <v>12</v>
      </c>
      <c r="F2843" s="4" t="s">
        <v>256</v>
      </c>
      <c r="G2843" s="4" t="s">
        <v>258</v>
      </c>
      <c r="H2843" s="1">
        <v>204</v>
      </c>
      <c r="I2843" s="4" t="s">
        <v>301</v>
      </c>
      <c r="J2843" s="1" t="s">
        <v>302</v>
      </c>
      <c r="K2843" s="1" t="s">
        <v>383</v>
      </c>
      <c r="L2843" s="1">
        <v>3</v>
      </c>
      <c r="M2843" s="1">
        <v>1</v>
      </c>
      <c r="N2843" s="1" t="s">
        <v>384</v>
      </c>
      <c r="O2843" s="1" t="s">
        <v>385</v>
      </c>
      <c r="P2843" s="1">
        <v>0</v>
      </c>
      <c r="Q2843" s="8">
        <v>278932</v>
      </c>
      <c r="R2843" s="8">
        <v>21439</v>
      </c>
      <c r="S2843" s="8">
        <v>142952</v>
      </c>
      <c r="T2843" s="8" t="s">
        <v>386</v>
      </c>
      <c r="U2843" s="9">
        <f>IF(R2843&gt;0,Q2843/R2843,"")</f>
        <v>13.010494892485656</v>
      </c>
      <c r="V2843" s="10">
        <f>SUMIFS(fct_world_monthly!$J$2:$J$361,fct_world_monthly!$C$2:$C$361,C2843,fct_world_monthly!$F$2:$F$361,F2843)</f>
        <v>75445636</v>
      </c>
      <c r="W2843" s="11">
        <f>IF(V2843&gt;0,Q2843/V2843,"")</f>
        <v>3.6971257025389778E-3</v>
      </c>
      <c r="X2843" s="1" t="s">
        <v>232</v>
      </c>
      <c r="Y2843" s="1" t="s">
        <v>166</v>
      </c>
      <c r="Z2843" s="19">
        <f>IF(U2843="","",SUMIFS(Unit_Value_Review_QC!$K$10:$K$53,Unit_Value_Review_QC!$I$10:$I$53,"PARTNER|"&amp;F2843&amp;"|"&amp;I2843))</f>
        <v>7.8392981154747989</v>
      </c>
      <c r="AA2843" s="20">
        <f>IFERROR(U2843/Z2843,"")</f>
        <v>1.6596504815658049</v>
      </c>
      <c r="AB2843" s="4" t="str">
        <f>IF(OR(N2843&lt;&gt;"REPORTED",U2843=""),"NOT_APPLICABLE",IF(OR(AA2843&lt;Unit_Value_Review_QC!$I$6,AA2843&gt;Unit_Value_Review_QC!$I$5),"REVIEW","WITHIN_BAND"))</f>
        <v>WITHIN_BAND</v>
      </c>
    </row>
    <row r="2844" spans="1:28">
      <c r="A2844" s="1" t="s">
        <v>3230</v>
      </c>
      <c r="B2844" s="6">
        <v>45627</v>
      </c>
      <c r="C2844" s="1">
        <v>202412</v>
      </c>
      <c r="D2844" s="1">
        <v>2024</v>
      </c>
      <c r="E2844" s="1">
        <v>12</v>
      </c>
      <c r="F2844" s="4" t="s">
        <v>256</v>
      </c>
      <c r="G2844" s="4" t="s">
        <v>258</v>
      </c>
      <c r="H2844" s="1">
        <v>662</v>
      </c>
      <c r="I2844" s="4" t="s">
        <v>304</v>
      </c>
      <c r="J2844" s="1" t="s">
        <v>305</v>
      </c>
      <c r="K2844" s="1" t="s">
        <v>383</v>
      </c>
      <c r="L2844" s="1">
        <v>3</v>
      </c>
      <c r="M2844" s="1">
        <v>1</v>
      </c>
      <c r="N2844" s="1" t="s">
        <v>384</v>
      </c>
      <c r="O2844" s="1" t="s">
        <v>385</v>
      </c>
      <c r="P2844" s="1">
        <v>0</v>
      </c>
      <c r="Q2844" s="8">
        <v>3211286</v>
      </c>
      <c r="R2844" s="8">
        <v>298568</v>
      </c>
      <c r="S2844" s="8">
        <v>1039686</v>
      </c>
      <c r="T2844" s="8" t="s">
        <v>386</v>
      </c>
      <c r="U2844" s="9">
        <f>IF(R2844&gt;0,Q2844/R2844,"")</f>
        <v>10.75562685887302</v>
      </c>
      <c r="V2844" s="10">
        <f>SUMIFS(fct_world_monthly!$J$2:$J$361,fct_world_monthly!$C$2:$C$361,C2844,fct_world_monthly!$F$2:$F$361,F2844)</f>
        <v>75445636</v>
      </c>
      <c r="W2844" s="11">
        <f>IF(V2844&gt;0,Q2844/V2844,"")</f>
        <v>4.2564237910327908E-2</v>
      </c>
      <c r="X2844" s="1" t="s">
        <v>232</v>
      </c>
      <c r="Y2844" s="1" t="s">
        <v>166</v>
      </c>
      <c r="Z2844" s="19">
        <f>IF(U2844="","",SUMIFS(Unit_Value_Review_QC!$K$10:$K$53,Unit_Value_Review_QC!$I$10:$I$53,"PARTNER|"&amp;F2844&amp;"|"&amp;I2844))</f>
        <v>10.235891461787936</v>
      </c>
      <c r="AA2844" s="20">
        <f>IFERROR(U2844/Z2844,"")</f>
        <v>1.0507757823561661</v>
      </c>
      <c r="AB2844" s="4" t="str">
        <f>IF(OR(N2844&lt;&gt;"REPORTED",U2844=""),"NOT_APPLICABLE",IF(OR(AA2844&lt;Unit_Value_Review_QC!$I$6,AA2844&gt;Unit_Value_Review_QC!$I$5),"REVIEW","WITHIN_BAND"))</f>
        <v>WITHIN_BAND</v>
      </c>
    </row>
    <row r="2845" spans="1:28">
      <c r="A2845" s="1" t="s">
        <v>3231</v>
      </c>
      <c r="B2845" s="6">
        <v>45627</v>
      </c>
      <c r="C2845" s="1">
        <v>202412</v>
      </c>
      <c r="D2845" s="1">
        <v>2024</v>
      </c>
      <c r="E2845" s="1">
        <v>12</v>
      </c>
      <c r="F2845" s="4" t="s">
        <v>256</v>
      </c>
      <c r="G2845" s="4" t="s">
        <v>258</v>
      </c>
      <c r="H2845" s="1">
        <v>664</v>
      </c>
      <c r="I2845" s="4" t="s">
        <v>307</v>
      </c>
      <c r="J2845" s="1" t="s">
        <v>308</v>
      </c>
      <c r="K2845" s="1" t="s">
        <v>383</v>
      </c>
      <c r="L2845" s="1">
        <v>3</v>
      </c>
      <c r="M2845" s="1">
        <v>1</v>
      </c>
      <c r="N2845" s="1" t="s">
        <v>384</v>
      </c>
      <c r="O2845" s="1" t="s">
        <v>385</v>
      </c>
      <c r="P2845" s="1">
        <v>0</v>
      </c>
      <c r="Q2845" s="8">
        <v>6586843</v>
      </c>
      <c r="R2845" s="8">
        <v>497208</v>
      </c>
      <c r="S2845" s="8">
        <v>3057019</v>
      </c>
      <c r="T2845" s="8" t="s">
        <v>386</v>
      </c>
      <c r="U2845" s="9">
        <f>IF(R2845&gt;0,Q2845/R2845,"")</f>
        <v>13.247660938681598</v>
      </c>
      <c r="V2845" s="10">
        <f>SUMIFS(fct_world_monthly!$J$2:$J$361,fct_world_monthly!$C$2:$C$361,C2845,fct_world_monthly!$F$2:$F$361,F2845)</f>
        <v>75445636</v>
      </c>
      <c r="W2845" s="11">
        <f>IF(V2845&gt;0,Q2845/V2845,"")</f>
        <v>8.7305818457147077E-2</v>
      </c>
      <c r="X2845" s="1" t="s">
        <v>232</v>
      </c>
      <c r="Y2845" s="1" t="s">
        <v>166</v>
      </c>
      <c r="Z2845" s="19">
        <f>IF(U2845="","",SUMIFS(Unit_Value_Review_QC!$K$10:$K$53,Unit_Value_Review_QC!$I$10:$I$53,"PARTNER|"&amp;F2845&amp;"|"&amp;I2845))</f>
        <v>13.594059812928137</v>
      </c>
      <c r="AA2845" s="20">
        <f>IFERROR(U2845/Z2845,"")</f>
        <v>0.9745183647112462</v>
      </c>
      <c r="AB2845" s="4" t="str">
        <f>IF(OR(N2845&lt;&gt;"REPORTED",U2845=""),"NOT_APPLICABLE",IF(OR(AA2845&lt;Unit_Value_Review_QC!$I$6,AA2845&gt;Unit_Value_Review_QC!$I$5),"REVIEW","WITHIN_BAND"))</f>
        <v>WITHIN_BAND</v>
      </c>
    </row>
    <row r="2846" spans="1:28">
      <c r="A2846" s="1" t="s">
        <v>3232</v>
      </c>
      <c r="B2846" s="6">
        <v>45627</v>
      </c>
      <c r="C2846" s="1">
        <v>202412</v>
      </c>
      <c r="D2846" s="1">
        <v>2024</v>
      </c>
      <c r="E2846" s="1">
        <v>12</v>
      </c>
      <c r="F2846" s="4" t="s">
        <v>256</v>
      </c>
      <c r="G2846" s="4" t="s">
        <v>258</v>
      </c>
      <c r="H2846" s="1">
        <v>666</v>
      </c>
      <c r="I2846" s="4" t="s">
        <v>310</v>
      </c>
      <c r="J2846" s="1" t="s">
        <v>311</v>
      </c>
      <c r="K2846" s="1" t="s">
        <v>383</v>
      </c>
      <c r="L2846" s="1">
        <v>3</v>
      </c>
      <c r="M2846" s="1">
        <v>1</v>
      </c>
      <c r="N2846" s="1" t="s">
        <v>384</v>
      </c>
      <c r="O2846" s="1" t="s">
        <v>385</v>
      </c>
      <c r="P2846" s="1">
        <v>0</v>
      </c>
      <c r="Q2846" s="8">
        <v>24904652</v>
      </c>
      <c r="R2846" s="8">
        <v>2344567</v>
      </c>
      <c r="S2846" s="8">
        <v>13651163</v>
      </c>
      <c r="T2846" s="8" t="s">
        <v>386</v>
      </c>
      <c r="U2846" s="9">
        <f>IF(R2846&gt;0,Q2846/R2846,"")</f>
        <v>10.622282067435053</v>
      </c>
      <c r="V2846" s="10">
        <f>SUMIFS(fct_world_monthly!$J$2:$J$361,fct_world_monthly!$C$2:$C$361,C2846,fct_world_monthly!$F$2:$F$361,F2846)</f>
        <v>75445636</v>
      </c>
      <c r="W2846" s="11">
        <f>IF(V2846&gt;0,Q2846/V2846,"")</f>
        <v>0.33010063033997089</v>
      </c>
      <c r="X2846" s="1" t="s">
        <v>232</v>
      </c>
      <c r="Y2846" s="1" t="s">
        <v>166</v>
      </c>
      <c r="Z2846" s="19">
        <f>IF(U2846="","",SUMIFS(Unit_Value_Review_QC!$K$10:$K$53,Unit_Value_Review_QC!$I$10:$I$53,"PARTNER|"&amp;F2846&amp;"|"&amp;I2846))</f>
        <v>10.323147527272614</v>
      </c>
      <c r="AA2846" s="20">
        <f>IFERROR(U2846/Z2846,"")</f>
        <v>1.0289770672531957</v>
      </c>
      <c r="AB2846" s="4" t="str">
        <f>IF(OR(N2846&lt;&gt;"REPORTED",U2846=""),"NOT_APPLICABLE",IF(OR(AA2846&lt;Unit_Value_Review_QC!$I$6,AA2846&gt;Unit_Value_Review_QC!$I$5),"REVIEW","WITHIN_BAND"))</f>
        <v>WITHIN_BAND</v>
      </c>
    </row>
    <row r="2847" spans="1:28">
      <c r="A2847" s="1" t="s">
        <v>3233</v>
      </c>
      <c r="B2847" s="6">
        <v>45627</v>
      </c>
      <c r="C2847" s="1">
        <v>202412</v>
      </c>
      <c r="D2847" s="1">
        <v>2024</v>
      </c>
      <c r="E2847" s="1">
        <v>12</v>
      </c>
      <c r="F2847" s="4" t="s">
        <v>256</v>
      </c>
      <c r="G2847" s="4" t="s">
        <v>258</v>
      </c>
      <c r="H2847" s="1">
        <v>669</v>
      </c>
      <c r="I2847" s="4" t="s">
        <v>313</v>
      </c>
      <c r="J2847" s="1" t="s">
        <v>314</v>
      </c>
      <c r="K2847" s="1" t="s">
        <v>383</v>
      </c>
      <c r="L2847" s="1">
        <v>3</v>
      </c>
      <c r="M2847" s="1">
        <v>1</v>
      </c>
      <c r="N2847" s="1" t="s">
        <v>384</v>
      </c>
      <c r="O2847" s="1" t="s">
        <v>385</v>
      </c>
      <c r="P2847" s="1">
        <v>0</v>
      </c>
      <c r="Q2847" s="8">
        <v>1970544</v>
      </c>
      <c r="R2847" s="8">
        <v>246415</v>
      </c>
      <c r="S2847" s="8">
        <v>2279149</v>
      </c>
      <c r="T2847" s="8" t="s">
        <v>386</v>
      </c>
      <c r="U2847" s="9">
        <f>IF(R2847&gt;0,Q2847/R2847,"")</f>
        <v>7.9968508410608123</v>
      </c>
      <c r="V2847" s="10">
        <f>SUMIFS(fct_world_monthly!$J$2:$J$361,fct_world_monthly!$C$2:$C$361,C2847,fct_world_monthly!$F$2:$F$361,F2847)</f>
        <v>75445636</v>
      </c>
      <c r="W2847" s="11">
        <f>IF(V2847&gt;0,Q2847/V2847,"")</f>
        <v>2.611872739730102E-2</v>
      </c>
      <c r="X2847" s="1" t="s">
        <v>232</v>
      </c>
      <c r="Y2847" s="1" t="s">
        <v>166</v>
      </c>
      <c r="Z2847" s="19">
        <f>IF(U2847="","",SUMIFS(Unit_Value_Review_QC!$K$10:$K$53,Unit_Value_Review_QC!$I$10:$I$53,"PARTNER|"&amp;F2847&amp;"|"&amp;I2847))</f>
        <v>13.552232139720488</v>
      </c>
      <c r="AA2847" s="20">
        <f>IFERROR(U2847/Z2847,"")</f>
        <v>0.5900762884383226</v>
      </c>
      <c r="AB2847" s="4" t="str">
        <f>IF(OR(N2847&lt;&gt;"REPORTED",U2847=""),"NOT_APPLICABLE",IF(OR(AA2847&lt;Unit_Value_Review_QC!$I$6,AA2847&gt;Unit_Value_Review_QC!$I$5),"REVIEW","WITHIN_BAND"))</f>
        <v>WITHIN_BAND</v>
      </c>
    </row>
    <row r="2848" spans="1:28">
      <c r="A2848" s="1" t="s">
        <v>3234</v>
      </c>
      <c r="B2848" s="6">
        <v>45627</v>
      </c>
      <c r="C2848" s="1">
        <v>202412</v>
      </c>
      <c r="D2848" s="1">
        <v>2024</v>
      </c>
      <c r="E2848" s="1">
        <v>12</v>
      </c>
      <c r="F2848" s="4" t="s">
        <v>256</v>
      </c>
      <c r="G2848" s="4" t="s">
        <v>258</v>
      </c>
      <c r="H2848" s="1">
        <v>676</v>
      </c>
      <c r="I2848" s="4" t="s">
        <v>316</v>
      </c>
      <c r="J2848" s="1" t="s">
        <v>317</v>
      </c>
      <c r="K2848" s="1" t="s">
        <v>383</v>
      </c>
      <c r="L2848" s="1">
        <v>3</v>
      </c>
      <c r="M2848" s="1">
        <v>1</v>
      </c>
      <c r="N2848" s="1" t="s">
        <v>384</v>
      </c>
      <c r="O2848" s="1" t="s">
        <v>385</v>
      </c>
      <c r="P2848" s="1">
        <v>0</v>
      </c>
      <c r="Q2848" s="8">
        <v>7652</v>
      </c>
      <c r="R2848" s="8">
        <v>716</v>
      </c>
      <c r="S2848" s="8">
        <v>2242</v>
      </c>
      <c r="T2848" s="8" t="s">
        <v>386</v>
      </c>
      <c r="U2848" s="9">
        <f>IF(R2848&gt;0,Q2848/R2848,"")</f>
        <v>10.687150837988828</v>
      </c>
      <c r="V2848" s="10">
        <f>SUMIFS(fct_world_monthly!$J$2:$J$361,fct_world_monthly!$C$2:$C$361,C2848,fct_world_monthly!$F$2:$F$361,F2848)</f>
        <v>75445636</v>
      </c>
      <c r="W2848" s="11">
        <f>IF(V2848&gt;0,Q2848/V2848,"")</f>
        <v>1.0142402404825641E-4</v>
      </c>
      <c r="X2848" s="1" t="s">
        <v>232</v>
      </c>
      <c r="Y2848" s="1" t="s">
        <v>166</v>
      </c>
      <c r="Z2848" s="19">
        <f>IF(U2848="","",SUMIFS(Unit_Value_Review_QC!$K$10:$K$53,Unit_Value_Review_QC!$I$10:$I$53,"PARTNER|"&amp;F2848&amp;"|"&amp;I2848))</f>
        <v>16.294942108470444</v>
      </c>
      <c r="AA2848" s="20">
        <f>IFERROR(U2848/Z2848,"")</f>
        <v>0.655856938112927</v>
      </c>
      <c r="AB2848" s="4" t="str">
        <f>IF(OR(N2848&lt;&gt;"REPORTED",U2848=""),"NOT_APPLICABLE",IF(OR(AA2848&lt;Unit_Value_Review_QC!$I$6,AA2848&gt;Unit_Value_Review_QC!$I$5),"REVIEW","WITHIN_BAND"))</f>
        <v>WITHIN_BAND</v>
      </c>
    </row>
    <row r="2849" spans="1:28">
      <c r="A2849" s="1" t="s">
        <v>3235</v>
      </c>
      <c r="B2849" s="6">
        <v>45627</v>
      </c>
      <c r="C2849" s="1">
        <v>202412</v>
      </c>
      <c r="D2849" s="1">
        <v>2024</v>
      </c>
      <c r="E2849" s="1">
        <v>12</v>
      </c>
      <c r="F2849" s="4" t="s">
        <v>256</v>
      </c>
      <c r="G2849" s="4" t="s">
        <v>258</v>
      </c>
      <c r="H2849" s="1">
        <v>690</v>
      </c>
      <c r="I2849" s="4" t="s">
        <v>319</v>
      </c>
      <c r="J2849" s="1" t="s">
        <v>320</v>
      </c>
      <c r="K2849" s="1" t="s">
        <v>383</v>
      </c>
      <c r="L2849" s="1">
        <v>3</v>
      </c>
      <c r="M2849" s="1">
        <v>1</v>
      </c>
      <c r="N2849" s="1" t="s">
        <v>384</v>
      </c>
      <c r="O2849" s="1" t="s">
        <v>385</v>
      </c>
      <c r="P2849" s="1">
        <v>0</v>
      </c>
      <c r="Q2849" s="8">
        <v>1927852</v>
      </c>
      <c r="R2849" s="8">
        <v>78258</v>
      </c>
      <c r="S2849" s="8">
        <v>386531</v>
      </c>
      <c r="T2849" s="8" t="s">
        <v>386</v>
      </c>
      <c r="U2849" s="9">
        <f>IF(R2849&gt;0,Q2849/R2849,"")</f>
        <v>24.634567711927215</v>
      </c>
      <c r="V2849" s="10">
        <f>SUMIFS(fct_world_monthly!$J$2:$J$361,fct_world_monthly!$C$2:$C$361,C2849,fct_world_monthly!$F$2:$F$361,F2849)</f>
        <v>75445636</v>
      </c>
      <c r="W2849" s="11">
        <f>IF(V2849&gt;0,Q2849/V2849,"")</f>
        <v>2.5552862991306748E-2</v>
      </c>
      <c r="X2849" s="1" t="s">
        <v>232</v>
      </c>
      <c r="Y2849" s="1" t="s">
        <v>166</v>
      </c>
      <c r="Z2849" s="19">
        <f>IF(U2849="","",SUMIFS(Unit_Value_Review_QC!$K$10:$K$53,Unit_Value_Review_QC!$I$10:$I$53,"PARTNER|"&amp;F2849&amp;"|"&amp;I2849))</f>
        <v>21.029827109089425</v>
      </c>
      <c r="AA2849" s="20">
        <f>IFERROR(U2849/Z2849,"")</f>
        <v>1.1714108529822276</v>
      </c>
      <c r="AB2849" s="4" t="str">
        <f>IF(OR(N2849&lt;&gt;"REPORTED",U2849=""),"NOT_APPLICABLE",IF(OR(AA2849&lt;Unit_Value_Review_QC!$I$6,AA2849&gt;Unit_Value_Review_QC!$I$5),"REVIEW","WITHIN_BAND"))</f>
        <v>WITHIN_BAND</v>
      </c>
    </row>
    <row r="2850" spans="1:28">
      <c r="A2850" s="1" t="s">
        <v>3236</v>
      </c>
      <c r="B2850" s="6">
        <v>45627</v>
      </c>
      <c r="C2850" s="1">
        <v>202412</v>
      </c>
      <c r="D2850" s="1">
        <v>2024</v>
      </c>
      <c r="E2850" s="1">
        <v>12</v>
      </c>
      <c r="F2850" s="4" t="s">
        <v>256</v>
      </c>
      <c r="G2850" s="4" t="s">
        <v>258</v>
      </c>
      <c r="H2850" s="1">
        <v>696</v>
      </c>
      <c r="I2850" s="4" t="s">
        <v>322</v>
      </c>
      <c r="J2850" s="1" t="s">
        <v>323</v>
      </c>
      <c r="K2850" s="1" t="s">
        <v>383</v>
      </c>
      <c r="L2850" s="1">
        <v>3</v>
      </c>
      <c r="M2850" s="1">
        <v>1</v>
      </c>
      <c r="N2850" s="1" t="s">
        <v>384</v>
      </c>
      <c r="O2850" s="1" t="s">
        <v>385</v>
      </c>
      <c r="P2850" s="1">
        <v>0</v>
      </c>
      <c r="Q2850" s="8">
        <v>923354</v>
      </c>
      <c r="R2850" s="8">
        <v>64511</v>
      </c>
      <c r="S2850" s="8">
        <v>201898</v>
      </c>
      <c r="T2850" s="8" t="s">
        <v>386</v>
      </c>
      <c r="U2850" s="9">
        <f>IF(R2850&gt;0,Q2850/R2850,"")</f>
        <v>14.313124893429027</v>
      </c>
      <c r="V2850" s="10">
        <f>SUMIFS(fct_world_monthly!$J$2:$J$361,fct_world_monthly!$C$2:$C$361,C2850,fct_world_monthly!$F$2:$F$361,F2850)</f>
        <v>75445636</v>
      </c>
      <c r="W2850" s="11">
        <f>IF(V2850&gt;0,Q2850/V2850,"")</f>
        <v>1.2238666793133006E-2</v>
      </c>
      <c r="X2850" s="1" t="s">
        <v>232</v>
      </c>
      <c r="Y2850" s="1" t="s">
        <v>166</v>
      </c>
      <c r="Z2850" s="19">
        <f>IF(U2850="","",SUMIFS(Unit_Value_Review_QC!$K$10:$K$53,Unit_Value_Review_QC!$I$10:$I$53,"PARTNER|"&amp;F2850&amp;"|"&amp;I2850))</f>
        <v>18.09118149032647</v>
      </c>
      <c r="AA2850" s="20">
        <f>IFERROR(U2850/Z2850,"")</f>
        <v>0.79116584514297161</v>
      </c>
      <c r="AB2850" s="4" t="str">
        <f>IF(OR(N2850&lt;&gt;"REPORTED",U2850=""),"NOT_APPLICABLE",IF(OR(AA2850&lt;Unit_Value_Review_QC!$I$6,AA2850&gt;Unit_Value_Review_QC!$I$5),"REVIEW","WITHIN_BAND"))</f>
        <v>WITHIN_BAND</v>
      </c>
    </row>
    <row r="2851" spans="1:28">
      <c r="A2851" s="1" t="s">
        <v>3237</v>
      </c>
      <c r="B2851" s="6">
        <v>45627</v>
      </c>
      <c r="C2851" s="1">
        <v>202412</v>
      </c>
      <c r="D2851" s="1">
        <v>2024</v>
      </c>
      <c r="E2851" s="1">
        <v>12</v>
      </c>
      <c r="F2851" s="4" t="s">
        <v>256</v>
      </c>
      <c r="G2851" s="4" t="s">
        <v>258</v>
      </c>
      <c r="H2851" s="1">
        <v>720</v>
      </c>
      <c r="I2851" s="4" t="s">
        <v>325</v>
      </c>
      <c r="J2851" s="1" t="s">
        <v>326</v>
      </c>
      <c r="K2851" s="1" t="s">
        <v>383</v>
      </c>
      <c r="L2851" s="1">
        <v>3</v>
      </c>
      <c r="M2851" s="1">
        <v>1</v>
      </c>
      <c r="N2851" s="1" t="s">
        <v>384</v>
      </c>
      <c r="O2851" s="1" t="s">
        <v>385</v>
      </c>
      <c r="P2851" s="1">
        <v>0</v>
      </c>
      <c r="Q2851" s="8">
        <v>3688072</v>
      </c>
      <c r="R2851" s="8">
        <v>230918</v>
      </c>
      <c r="S2851" s="8">
        <v>1051281</v>
      </c>
      <c r="T2851" s="8" t="s">
        <v>386</v>
      </c>
      <c r="U2851" s="9">
        <f>IF(R2851&gt;0,Q2851/R2851,"")</f>
        <v>15.971349136923063</v>
      </c>
      <c r="V2851" s="10">
        <f>SUMIFS(fct_world_monthly!$J$2:$J$361,fct_world_monthly!$C$2:$C$361,C2851,fct_world_monthly!$F$2:$F$361,F2851)</f>
        <v>75445636</v>
      </c>
      <c r="W2851" s="11">
        <f>IF(V2851&gt;0,Q2851/V2851,"")</f>
        <v>4.8883834712454409E-2</v>
      </c>
      <c r="X2851" s="1" t="s">
        <v>232</v>
      </c>
      <c r="Y2851" s="1" t="s">
        <v>166</v>
      </c>
      <c r="Z2851" s="19">
        <f>IF(U2851="","",SUMIFS(Unit_Value_Review_QC!$K$10:$K$53,Unit_Value_Review_QC!$I$10:$I$53,"PARTNER|"&amp;F2851&amp;"|"&amp;I2851))</f>
        <v>18.213915185849537</v>
      </c>
      <c r="AA2851" s="20">
        <f>IFERROR(U2851/Z2851,"")</f>
        <v>0.87687622205088933</v>
      </c>
      <c r="AB2851" s="4" t="str">
        <f>IF(OR(N2851&lt;&gt;"REPORTED",U2851=""),"NOT_APPLICABLE",IF(OR(AA2851&lt;Unit_Value_Review_QC!$I$6,AA2851&gt;Unit_Value_Review_QC!$I$5),"REVIEW","WITHIN_BAND"))</f>
        <v>WITHIN_BAND</v>
      </c>
    </row>
    <row r="2852" spans="1:28">
      <c r="A2852" s="1" t="s">
        <v>3238</v>
      </c>
      <c r="B2852" s="6">
        <v>45627</v>
      </c>
      <c r="C2852" s="1">
        <v>202412</v>
      </c>
      <c r="D2852" s="1">
        <v>2024</v>
      </c>
      <c r="E2852" s="1">
        <v>12</v>
      </c>
      <c r="F2852" s="4" t="s">
        <v>265</v>
      </c>
      <c r="G2852" s="4" t="s">
        <v>266</v>
      </c>
      <c r="H2852" s="1">
        <v>52</v>
      </c>
      <c r="I2852" s="4" t="s">
        <v>296</v>
      </c>
      <c r="J2852" s="1" t="s">
        <v>297</v>
      </c>
      <c r="K2852" s="1" t="s">
        <v>383</v>
      </c>
      <c r="L2852" s="1">
        <v>3</v>
      </c>
      <c r="M2852" s="1">
        <v>1</v>
      </c>
      <c r="N2852" s="1" t="s">
        <v>384</v>
      </c>
      <c r="O2852" s="1" t="s">
        <v>385</v>
      </c>
      <c r="P2852" s="1">
        <v>0</v>
      </c>
      <c r="Q2852" s="8">
        <v>4632971</v>
      </c>
      <c r="R2852" s="8">
        <v>432720</v>
      </c>
      <c r="S2852" s="8">
        <v>523329</v>
      </c>
      <c r="T2852" s="8" t="s">
        <v>386</v>
      </c>
      <c r="U2852" s="9">
        <f>IF(R2852&gt;0,Q2852/R2852,"")</f>
        <v>10.706625531521539</v>
      </c>
      <c r="V2852" s="10">
        <f>SUMIFS(fct_world_monthly!$J$2:$J$361,fct_world_monthly!$C$2:$C$361,C2852,fct_world_monthly!$F$2:$F$361,F2852)</f>
        <v>62870563</v>
      </c>
      <c r="W2852" s="11">
        <f>IF(V2852&gt;0,Q2852/V2852,"")</f>
        <v>7.3690623702542632E-2</v>
      </c>
      <c r="X2852" s="1" t="s">
        <v>232</v>
      </c>
      <c r="Y2852" s="1" t="s">
        <v>166</v>
      </c>
      <c r="Z2852" s="19">
        <f>IF(U2852="","",SUMIFS(Unit_Value_Review_QC!$K$10:$K$53,Unit_Value_Review_QC!$I$10:$I$53,"PARTNER|"&amp;F2852&amp;"|"&amp;I2852))</f>
        <v>19.213268245879746</v>
      </c>
      <c r="AA2852" s="20">
        <f>IFERROR(U2852/Z2852,"")</f>
        <v>0.55725165518456532</v>
      </c>
      <c r="AB2852" s="4" t="str">
        <f>IF(OR(N2852&lt;&gt;"REPORTED",U2852=""),"NOT_APPLICABLE",IF(OR(AA2852&lt;Unit_Value_Review_QC!$I$6,AA2852&gt;Unit_Value_Review_QC!$I$5),"REVIEW","WITHIN_BAND"))</f>
        <v>WITHIN_BAND</v>
      </c>
    </row>
    <row r="2853" spans="1:28">
      <c r="A2853" s="1" t="s">
        <v>3239</v>
      </c>
      <c r="B2853" s="6">
        <v>45627</v>
      </c>
      <c r="C2853" s="1">
        <v>202412</v>
      </c>
      <c r="D2853" s="1">
        <v>2024</v>
      </c>
      <c r="E2853" s="1">
        <v>12</v>
      </c>
      <c r="F2853" s="4" t="s">
        <v>265</v>
      </c>
      <c r="G2853" s="4" t="s">
        <v>266</v>
      </c>
      <c r="H2853" s="1">
        <v>204</v>
      </c>
      <c r="I2853" s="4" t="s">
        <v>301</v>
      </c>
      <c r="J2853" s="1" t="s">
        <v>302</v>
      </c>
      <c r="K2853" s="1" t="s">
        <v>383</v>
      </c>
      <c r="L2853" s="1">
        <v>3</v>
      </c>
      <c r="M2853" s="1">
        <v>1</v>
      </c>
      <c r="N2853" s="1" t="s">
        <v>384</v>
      </c>
      <c r="O2853" s="1" t="s">
        <v>385</v>
      </c>
      <c r="P2853" s="1">
        <v>0</v>
      </c>
      <c r="Q2853" s="8">
        <v>37445</v>
      </c>
      <c r="R2853" s="8">
        <v>3274</v>
      </c>
      <c r="S2853" s="8">
        <v>7337</v>
      </c>
      <c r="T2853" s="8" t="s">
        <v>386</v>
      </c>
      <c r="U2853" s="9">
        <f>IF(R2853&gt;0,Q2853/R2853,"")</f>
        <v>11.437080024434941</v>
      </c>
      <c r="V2853" s="10">
        <f>SUMIFS(fct_world_monthly!$J$2:$J$361,fct_world_monthly!$C$2:$C$361,C2853,fct_world_monthly!$F$2:$F$361,F2853)</f>
        <v>62870563</v>
      </c>
      <c r="W2853" s="11">
        <f>IF(V2853&gt;0,Q2853/V2853,"")</f>
        <v>5.9558874953927166E-4</v>
      </c>
      <c r="X2853" s="1" t="s">
        <v>232</v>
      </c>
      <c r="Y2853" s="1" t="s">
        <v>166</v>
      </c>
      <c r="Z2853" s="19">
        <f>IF(U2853="","",SUMIFS(Unit_Value_Review_QC!$K$10:$K$53,Unit_Value_Review_QC!$I$10:$I$53,"PARTNER|"&amp;F2853&amp;"|"&amp;I2853))</f>
        <v>16.024818561257973</v>
      </c>
      <c r="AA2853" s="20">
        <f>IFERROR(U2853/Z2853,"")</f>
        <v>0.71371042241224059</v>
      </c>
      <c r="AB2853" s="4" t="str">
        <f>IF(OR(N2853&lt;&gt;"REPORTED",U2853=""),"NOT_APPLICABLE",IF(OR(AA2853&lt;Unit_Value_Review_QC!$I$6,AA2853&gt;Unit_Value_Review_QC!$I$5),"REVIEW","WITHIN_BAND"))</f>
        <v>WITHIN_BAND</v>
      </c>
    </row>
    <row r="2854" spans="1:28">
      <c r="A2854" s="1" t="s">
        <v>3240</v>
      </c>
      <c r="B2854" s="6">
        <v>45627</v>
      </c>
      <c r="C2854" s="1">
        <v>202412</v>
      </c>
      <c r="D2854" s="1">
        <v>2024</v>
      </c>
      <c r="E2854" s="1">
        <v>12</v>
      </c>
      <c r="F2854" s="4" t="s">
        <v>265</v>
      </c>
      <c r="G2854" s="4" t="s">
        <v>266</v>
      </c>
      <c r="H2854" s="1">
        <v>662</v>
      </c>
      <c r="I2854" s="4" t="s">
        <v>304</v>
      </c>
      <c r="J2854" s="1" t="s">
        <v>305</v>
      </c>
      <c r="K2854" s="1" t="s">
        <v>383</v>
      </c>
      <c r="L2854" s="1">
        <v>3</v>
      </c>
      <c r="M2854" s="1">
        <v>1</v>
      </c>
      <c r="N2854" s="1" t="s">
        <v>384</v>
      </c>
      <c r="O2854" s="1" t="s">
        <v>385</v>
      </c>
      <c r="P2854" s="1">
        <v>0</v>
      </c>
      <c r="Q2854" s="8">
        <v>653991</v>
      </c>
      <c r="R2854" s="8">
        <v>53248</v>
      </c>
      <c r="S2854" s="8">
        <v>95937</v>
      </c>
      <c r="T2854" s="8" t="s">
        <v>386</v>
      </c>
      <c r="U2854" s="9">
        <f>IF(R2854&gt;0,Q2854/R2854,"")</f>
        <v>12.281982421875</v>
      </c>
      <c r="V2854" s="10">
        <f>SUMIFS(fct_world_monthly!$J$2:$J$361,fct_world_monthly!$C$2:$C$361,C2854,fct_world_monthly!$F$2:$F$361,F2854)</f>
        <v>62870563</v>
      </c>
      <c r="W2854" s="11">
        <f>IF(V2854&gt;0,Q2854/V2854,"")</f>
        <v>1.0402181383360604E-2</v>
      </c>
      <c r="X2854" s="1" t="s">
        <v>232</v>
      </c>
      <c r="Y2854" s="1" t="s">
        <v>166</v>
      </c>
      <c r="Z2854" s="19">
        <f>IF(U2854="","",SUMIFS(Unit_Value_Review_QC!$K$10:$K$53,Unit_Value_Review_QC!$I$10:$I$53,"PARTNER|"&amp;F2854&amp;"|"&amp;I2854))</f>
        <v>13.24068828999865</v>
      </c>
      <c r="AA2854" s="20">
        <f>IFERROR(U2854/Z2854,"")</f>
        <v>0.92759395530458888</v>
      </c>
      <c r="AB2854" s="4" t="str">
        <f>IF(OR(N2854&lt;&gt;"REPORTED",U2854=""),"NOT_APPLICABLE",IF(OR(AA2854&lt;Unit_Value_Review_QC!$I$6,AA2854&gt;Unit_Value_Review_QC!$I$5),"REVIEW","WITHIN_BAND"))</f>
        <v>WITHIN_BAND</v>
      </c>
    </row>
    <row r="2855" spans="1:28">
      <c r="A2855" s="1" t="s">
        <v>3241</v>
      </c>
      <c r="B2855" s="6">
        <v>45627</v>
      </c>
      <c r="C2855" s="1">
        <v>202412</v>
      </c>
      <c r="D2855" s="1">
        <v>2024</v>
      </c>
      <c r="E2855" s="1">
        <v>12</v>
      </c>
      <c r="F2855" s="4" t="s">
        <v>265</v>
      </c>
      <c r="G2855" s="4" t="s">
        <v>266</v>
      </c>
      <c r="H2855" s="1">
        <v>664</v>
      </c>
      <c r="I2855" s="4" t="s">
        <v>307</v>
      </c>
      <c r="J2855" s="1" t="s">
        <v>308</v>
      </c>
      <c r="K2855" s="1" t="s">
        <v>383</v>
      </c>
      <c r="L2855" s="1">
        <v>3</v>
      </c>
      <c r="M2855" s="1">
        <v>1</v>
      </c>
      <c r="N2855" s="1" t="s">
        <v>384</v>
      </c>
      <c r="O2855" s="1" t="s">
        <v>385</v>
      </c>
      <c r="P2855" s="1">
        <v>0</v>
      </c>
      <c r="Q2855" s="8">
        <v>238469</v>
      </c>
      <c r="R2855" s="8">
        <v>25361</v>
      </c>
      <c r="S2855" s="8">
        <v>92039</v>
      </c>
      <c r="T2855" s="8" t="s">
        <v>386</v>
      </c>
      <c r="U2855" s="9">
        <f>IF(R2855&gt;0,Q2855/R2855,"")</f>
        <v>9.4029809550096601</v>
      </c>
      <c r="V2855" s="10">
        <f>SUMIFS(fct_world_monthly!$J$2:$J$361,fct_world_monthly!$C$2:$C$361,C2855,fct_world_monthly!$F$2:$F$361,F2855)</f>
        <v>62870563</v>
      </c>
      <c r="W2855" s="11">
        <f>IF(V2855&gt;0,Q2855/V2855,"")</f>
        <v>3.7930151826380178E-3</v>
      </c>
      <c r="X2855" s="1" t="s">
        <v>232</v>
      </c>
      <c r="Y2855" s="1" t="s">
        <v>166</v>
      </c>
      <c r="Z2855" s="19">
        <f>IF(U2855="","",SUMIFS(Unit_Value_Review_QC!$K$10:$K$53,Unit_Value_Review_QC!$I$10:$I$53,"PARTNER|"&amp;F2855&amp;"|"&amp;I2855))</f>
        <v>13.033767004833301</v>
      </c>
      <c r="AA2855" s="20">
        <f>IFERROR(U2855/Z2855,"")</f>
        <v>0.72143233429926745</v>
      </c>
      <c r="AB2855" s="4" t="str">
        <f>IF(OR(N2855&lt;&gt;"REPORTED",U2855=""),"NOT_APPLICABLE",IF(OR(AA2855&lt;Unit_Value_Review_QC!$I$6,AA2855&gt;Unit_Value_Review_QC!$I$5),"REVIEW","WITHIN_BAND"))</f>
        <v>WITHIN_BAND</v>
      </c>
    </row>
    <row r="2856" spans="1:28">
      <c r="A2856" s="1" t="s">
        <v>3242</v>
      </c>
      <c r="B2856" s="6">
        <v>45627</v>
      </c>
      <c r="C2856" s="1">
        <v>202412</v>
      </c>
      <c r="D2856" s="1">
        <v>2024</v>
      </c>
      <c r="E2856" s="1">
        <v>12</v>
      </c>
      <c r="F2856" s="4" t="s">
        <v>265</v>
      </c>
      <c r="G2856" s="4" t="s">
        <v>266</v>
      </c>
      <c r="H2856" s="1">
        <v>666</v>
      </c>
      <c r="I2856" s="4" t="s">
        <v>310</v>
      </c>
      <c r="J2856" s="1" t="s">
        <v>311</v>
      </c>
      <c r="K2856" s="1" t="s">
        <v>383</v>
      </c>
      <c r="L2856" s="1">
        <v>3</v>
      </c>
      <c r="M2856" s="1">
        <v>1</v>
      </c>
      <c r="N2856" s="1" t="s">
        <v>384</v>
      </c>
      <c r="O2856" s="1" t="s">
        <v>385</v>
      </c>
      <c r="P2856" s="1">
        <v>0</v>
      </c>
      <c r="Q2856" s="8">
        <v>13999219</v>
      </c>
      <c r="R2856" s="8">
        <v>1079232</v>
      </c>
      <c r="S2856" s="8">
        <v>2903898</v>
      </c>
      <c r="T2856" s="8" t="s">
        <v>386</v>
      </c>
      <c r="U2856" s="9">
        <f>IF(R2856&gt;0,Q2856/R2856,"")</f>
        <v>12.971463966969104</v>
      </c>
      <c r="V2856" s="10">
        <f>SUMIFS(fct_world_monthly!$J$2:$J$361,fct_world_monthly!$C$2:$C$361,C2856,fct_world_monthly!$F$2:$F$361,F2856)</f>
        <v>62870563</v>
      </c>
      <c r="W2856" s="11">
        <f>IF(V2856&gt;0,Q2856/V2856,"")</f>
        <v>0.22266730775100582</v>
      </c>
      <c r="X2856" s="1" t="s">
        <v>232</v>
      </c>
      <c r="Y2856" s="1" t="s">
        <v>166</v>
      </c>
      <c r="Z2856" s="19">
        <f>IF(U2856="","",SUMIFS(Unit_Value_Review_QC!$K$10:$K$53,Unit_Value_Review_QC!$I$10:$I$53,"PARTNER|"&amp;F2856&amp;"|"&amp;I2856))</f>
        <v>12.503788450831344</v>
      </c>
      <c r="AA2856" s="20">
        <f>IFERROR(U2856/Z2856,"")</f>
        <v>1.0374027054261834</v>
      </c>
      <c r="AB2856" s="4" t="str">
        <f>IF(OR(N2856&lt;&gt;"REPORTED",U2856=""),"NOT_APPLICABLE",IF(OR(AA2856&lt;Unit_Value_Review_QC!$I$6,AA2856&gt;Unit_Value_Review_QC!$I$5),"REVIEW","WITHIN_BAND"))</f>
        <v>WITHIN_BAND</v>
      </c>
    </row>
    <row r="2857" spans="1:28">
      <c r="A2857" s="1" t="s">
        <v>3243</v>
      </c>
      <c r="B2857" s="6">
        <v>45627</v>
      </c>
      <c r="C2857" s="1">
        <v>202412</v>
      </c>
      <c r="D2857" s="1">
        <v>2024</v>
      </c>
      <c r="E2857" s="1">
        <v>12</v>
      </c>
      <c r="F2857" s="4" t="s">
        <v>265</v>
      </c>
      <c r="G2857" s="4" t="s">
        <v>266</v>
      </c>
      <c r="H2857" s="1">
        <v>669</v>
      </c>
      <c r="I2857" s="4" t="s">
        <v>313</v>
      </c>
      <c r="J2857" s="1" t="s">
        <v>314</v>
      </c>
      <c r="K2857" s="1" t="s">
        <v>383</v>
      </c>
      <c r="L2857" s="1">
        <v>3</v>
      </c>
      <c r="M2857" s="1">
        <v>1</v>
      </c>
      <c r="N2857" s="1" t="s">
        <v>384</v>
      </c>
      <c r="O2857" s="1" t="s">
        <v>385</v>
      </c>
      <c r="P2857" s="1">
        <v>0</v>
      </c>
      <c r="Q2857" s="8">
        <v>101047</v>
      </c>
      <c r="R2857" s="8">
        <v>6144</v>
      </c>
      <c r="S2857" s="8">
        <v>21493</v>
      </c>
      <c r="T2857" s="8" t="s">
        <v>386</v>
      </c>
      <c r="U2857" s="9">
        <f>IF(R2857&gt;0,Q2857/R2857,"")</f>
        <v>16.446451822916668</v>
      </c>
      <c r="V2857" s="10">
        <f>SUMIFS(fct_world_monthly!$J$2:$J$361,fct_world_monthly!$C$2:$C$361,C2857,fct_world_monthly!$F$2:$F$361,F2857)</f>
        <v>62870563</v>
      </c>
      <c r="W2857" s="11">
        <f>IF(V2857&gt;0,Q2857/V2857,"")</f>
        <v>1.6072227633781488E-3</v>
      </c>
      <c r="X2857" s="1" t="s">
        <v>232</v>
      </c>
      <c r="Y2857" s="1" t="s">
        <v>166</v>
      </c>
      <c r="Z2857" s="19">
        <f>IF(U2857="","",SUMIFS(Unit_Value_Review_QC!$K$10:$K$53,Unit_Value_Review_QC!$I$10:$I$53,"PARTNER|"&amp;F2857&amp;"|"&amp;I2857))</f>
        <v>16.58404384448577</v>
      </c>
      <c r="AA2857" s="20">
        <f>IFERROR(U2857/Z2857,"")</f>
        <v>0.99170334914334834</v>
      </c>
      <c r="AB2857" s="4" t="str">
        <f>IF(OR(N2857&lt;&gt;"REPORTED",U2857=""),"NOT_APPLICABLE",IF(OR(AA2857&lt;Unit_Value_Review_QC!$I$6,AA2857&gt;Unit_Value_Review_QC!$I$5),"REVIEW","WITHIN_BAND"))</f>
        <v>WITHIN_BAND</v>
      </c>
    </row>
    <row r="2858" spans="1:28">
      <c r="A2858" s="1" t="s">
        <v>3244</v>
      </c>
      <c r="B2858" s="6">
        <v>45627</v>
      </c>
      <c r="C2858" s="1">
        <v>202412</v>
      </c>
      <c r="D2858" s="1">
        <v>2024</v>
      </c>
      <c r="E2858" s="1">
        <v>12</v>
      </c>
      <c r="F2858" s="4" t="s">
        <v>265</v>
      </c>
      <c r="G2858" s="4" t="s">
        <v>266</v>
      </c>
      <c r="H2858" s="1">
        <v>676</v>
      </c>
      <c r="I2858" s="4" t="s">
        <v>316</v>
      </c>
      <c r="J2858" s="1" t="s">
        <v>317</v>
      </c>
      <c r="K2858" s="1" t="s">
        <v>383</v>
      </c>
      <c r="L2858" s="1">
        <v>3</v>
      </c>
      <c r="M2858" s="1">
        <v>1</v>
      </c>
      <c r="N2858" s="1" t="s">
        <v>384</v>
      </c>
      <c r="O2858" s="1" t="s">
        <v>385</v>
      </c>
      <c r="P2858" s="1">
        <v>0</v>
      </c>
      <c r="Q2858" s="8">
        <v>808537</v>
      </c>
      <c r="R2858" s="8">
        <v>47029</v>
      </c>
      <c r="S2858" s="8">
        <v>175720</v>
      </c>
      <c r="T2858" s="8" t="s">
        <v>386</v>
      </c>
      <c r="U2858" s="9">
        <f>IF(R2858&gt;0,Q2858/R2858,"")</f>
        <v>17.192306874481702</v>
      </c>
      <c r="V2858" s="10">
        <f>SUMIFS(fct_world_monthly!$J$2:$J$361,fct_world_monthly!$C$2:$C$361,C2858,fct_world_monthly!$F$2:$F$361,F2858)</f>
        <v>62870563</v>
      </c>
      <c r="W2858" s="11">
        <f>IF(V2858&gt;0,Q2858/V2858,"")</f>
        <v>1.2860342923921327E-2</v>
      </c>
      <c r="X2858" s="1" t="s">
        <v>232</v>
      </c>
      <c r="Y2858" s="1" t="s">
        <v>166</v>
      </c>
      <c r="Z2858" s="19">
        <f>IF(U2858="","",SUMIFS(Unit_Value_Review_QC!$K$10:$K$53,Unit_Value_Review_QC!$I$10:$I$53,"PARTNER|"&amp;F2858&amp;"|"&amp;I2858))</f>
        <v>12.705450477595873</v>
      </c>
      <c r="AA2858" s="20">
        <f>IFERROR(U2858/Z2858,"")</f>
        <v>1.3531442198604227</v>
      </c>
      <c r="AB2858" s="4" t="str">
        <f>IF(OR(N2858&lt;&gt;"REPORTED",U2858=""),"NOT_APPLICABLE",IF(OR(AA2858&lt;Unit_Value_Review_QC!$I$6,AA2858&gt;Unit_Value_Review_QC!$I$5),"REVIEW","WITHIN_BAND"))</f>
        <v>WITHIN_BAND</v>
      </c>
    </row>
    <row r="2859" spans="1:28">
      <c r="A2859" s="1" t="s">
        <v>3245</v>
      </c>
      <c r="B2859" s="6">
        <v>45627</v>
      </c>
      <c r="C2859" s="1">
        <v>202412</v>
      </c>
      <c r="D2859" s="1">
        <v>2024</v>
      </c>
      <c r="E2859" s="1">
        <v>12</v>
      </c>
      <c r="F2859" s="4" t="s">
        <v>265</v>
      </c>
      <c r="G2859" s="4" t="s">
        <v>266</v>
      </c>
      <c r="H2859" s="1">
        <v>690</v>
      </c>
      <c r="I2859" s="4" t="s">
        <v>319</v>
      </c>
      <c r="J2859" s="1" t="s">
        <v>320</v>
      </c>
      <c r="K2859" s="1" t="s">
        <v>383</v>
      </c>
      <c r="L2859" s="1">
        <v>3</v>
      </c>
      <c r="M2859" s="1">
        <v>1</v>
      </c>
      <c r="N2859" s="1" t="s">
        <v>384</v>
      </c>
      <c r="O2859" s="1" t="s">
        <v>385</v>
      </c>
      <c r="P2859" s="1">
        <v>0</v>
      </c>
      <c r="Q2859" s="8">
        <v>564571</v>
      </c>
      <c r="R2859" s="8">
        <v>19619</v>
      </c>
      <c r="S2859" s="8">
        <v>58056</v>
      </c>
      <c r="T2859" s="8" t="s">
        <v>386</v>
      </c>
      <c r="U2859" s="9">
        <f>IF(R2859&gt;0,Q2859/R2859,"")</f>
        <v>28.776747030939397</v>
      </c>
      <c r="V2859" s="10">
        <f>SUMIFS(fct_world_monthly!$J$2:$J$361,fct_world_monthly!$C$2:$C$361,C2859,fct_world_monthly!$F$2:$F$361,F2859)</f>
        <v>62870563</v>
      </c>
      <c r="W2859" s="11">
        <f>IF(V2859&gt;0,Q2859/V2859,"")</f>
        <v>8.979894135829513E-3</v>
      </c>
      <c r="X2859" s="1" t="s">
        <v>232</v>
      </c>
      <c r="Y2859" s="1" t="s">
        <v>166</v>
      </c>
      <c r="Z2859" s="19">
        <f>IF(U2859="","",SUMIFS(Unit_Value_Review_QC!$K$10:$K$53,Unit_Value_Review_QC!$I$10:$I$53,"PARTNER|"&amp;F2859&amp;"|"&amp;I2859))</f>
        <v>23.234221767733438</v>
      </c>
      <c r="AA2859" s="20">
        <f>IFERROR(U2859/Z2859,"")</f>
        <v>1.2385500714684212</v>
      </c>
      <c r="AB2859" s="4" t="str">
        <f>IF(OR(N2859&lt;&gt;"REPORTED",U2859=""),"NOT_APPLICABLE",IF(OR(AA2859&lt;Unit_Value_Review_QC!$I$6,AA2859&gt;Unit_Value_Review_QC!$I$5),"REVIEW","WITHIN_BAND"))</f>
        <v>WITHIN_BAND</v>
      </c>
    </row>
    <row r="2860" spans="1:28">
      <c r="A2860" s="1" t="s">
        <v>3246</v>
      </c>
      <c r="B2860" s="6">
        <v>45627</v>
      </c>
      <c r="C2860" s="1">
        <v>202412</v>
      </c>
      <c r="D2860" s="1">
        <v>2024</v>
      </c>
      <c r="E2860" s="1">
        <v>12</v>
      </c>
      <c r="F2860" s="4" t="s">
        <v>265</v>
      </c>
      <c r="G2860" s="4" t="s">
        <v>266</v>
      </c>
      <c r="H2860" s="1">
        <v>696</v>
      </c>
      <c r="I2860" s="4" t="s">
        <v>322</v>
      </c>
      <c r="J2860" s="1" t="s">
        <v>323</v>
      </c>
      <c r="K2860" s="1" t="s">
        <v>383</v>
      </c>
      <c r="L2860" s="1">
        <v>3</v>
      </c>
      <c r="M2860" s="1">
        <v>1</v>
      </c>
      <c r="N2860" s="1" t="s">
        <v>384</v>
      </c>
      <c r="O2860" s="1" t="s">
        <v>385</v>
      </c>
      <c r="P2860" s="1">
        <v>0</v>
      </c>
      <c r="Q2860" s="8">
        <v>6349924</v>
      </c>
      <c r="R2860" s="8">
        <v>527274</v>
      </c>
      <c r="S2860" s="8">
        <v>1295438</v>
      </c>
      <c r="T2860" s="8" t="s">
        <v>386</v>
      </c>
      <c r="U2860" s="9">
        <f>IF(R2860&gt;0,Q2860/R2860,"")</f>
        <v>12.042930241202866</v>
      </c>
      <c r="V2860" s="10">
        <f>SUMIFS(fct_world_monthly!$J$2:$J$361,fct_world_monthly!$C$2:$C$361,C2860,fct_world_monthly!$F$2:$F$361,F2860)</f>
        <v>62870563</v>
      </c>
      <c r="W2860" s="11">
        <f>IF(V2860&gt;0,Q2860/V2860,"")</f>
        <v>0.10099995446199519</v>
      </c>
      <c r="X2860" s="1" t="s">
        <v>232</v>
      </c>
      <c r="Y2860" s="1" t="s">
        <v>166</v>
      </c>
      <c r="Z2860" s="19">
        <f>IF(U2860="","",SUMIFS(Unit_Value_Review_QC!$K$10:$K$53,Unit_Value_Review_QC!$I$10:$I$53,"PARTNER|"&amp;F2860&amp;"|"&amp;I2860))</f>
        <v>12.339390026247985</v>
      </c>
      <c r="AA2860" s="20">
        <f>IFERROR(U2860/Z2860,"")</f>
        <v>0.97597451864196705</v>
      </c>
      <c r="AB2860" s="4" t="str">
        <f>IF(OR(N2860&lt;&gt;"REPORTED",U2860=""),"NOT_APPLICABLE",IF(OR(AA2860&lt;Unit_Value_Review_QC!$I$6,AA2860&gt;Unit_Value_Review_QC!$I$5),"REVIEW","WITHIN_BAND"))</f>
        <v>WITHIN_BAND</v>
      </c>
    </row>
    <row r="2861" spans="1:28">
      <c r="A2861" s="1" t="s">
        <v>3247</v>
      </c>
      <c r="B2861" s="6">
        <v>45627</v>
      </c>
      <c r="C2861" s="1">
        <v>202412</v>
      </c>
      <c r="D2861" s="1">
        <v>2024</v>
      </c>
      <c r="E2861" s="1">
        <v>12</v>
      </c>
      <c r="F2861" s="4" t="s">
        <v>265</v>
      </c>
      <c r="G2861" s="4" t="s">
        <v>266</v>
      </c>
      <c r="H2861" s="1">
        <v>720</v>
      </c>
      <c r="I2861" s="4" t="s">
        <v>325</v>
      </c>
      <c r="J2861" s="1" t="s">
        <v>326</v>
      </c>
      <c r="K2861" s="1" t="s">
        <v>383</v>
      </c>
      <c r="L2861" s="1">
        <v>3</v>
      </c>
      <c r="M2861" s="1">
        <v>1</v>
      </c>
      <c r="N2861" s="1" t="s">
        <v>384</v>
      </c>
      <c r="O2861" s="1" t="s">
        <v>385</v>
      </c>
      <c r="P2861" s="1">
        <v>0</v>
      </c>
      <c r="Q2861" s="8">
        <v>17632220</v>
      </c>
      <c r="R2861" s="8">
        <v>1203409</v>
      </c>
      <c r="S2861" s="8">
        <v>2763135</v>
      </c>
      <c r="T2861" s="8" t="s">
        <v>386</v>
      </c>
      <c r="U2861" s="9">
        <f>IF(R2861&gt;0,Q2861/R2861,"")</f>
        <v>14.65189308040741</v>
      </c>
      <c r="V2861" s="10">
        <f>SUMIFS(fct_world_monthly!$J$2:$J$361,fct_world_monthly!$C$2:$C$361,C2861,fct_world_monthly!$F$2:$F$361,F2861)</f>
        <v>62870563</v>
      </c>
      <c r="W2861" s="11">
        <f>IF(V2861&gt;0,Q2861/V2861,"")</f>
        <v>0.28045271361734109</v>
      </c>
      <c r="X2861" s="1" t="s">
        <v>232</v>
      </c>
      <c r="Y2861" s="1" t="s">
        <v>166</v>
      </c>
      <c r="Z2861" s="19">
        <f>IF(U2861="","",SUMIFS(Unit_Value_Review_QC!$K$10:$K$53,Unit_Value_Review_QC!$I$10:$I$53,"PARTNER|"&amp;F2861&amp;"|"&amp;I2861))</f>
        <v>15.158852636173485</v>
      </c>
      <c r="AA2861" s="20">
        <f>IFERROR(U2861/Z2861,"")</f>
        <v>0.96655686495979776</v>
      </c>
      <c r="AB2861" s="4" t="str">
        <f>IF(OR(N2861&lt;&gt;"REPORTED",U2861=""),"NOT_APPLICABLE",IF(OR(AA2861&lt;Unit_Value_Review_QC!$I$6,AA2861&gt;Unit_Value_Review_QC!$I$5),"REVIEW","WITHIN_BAND"))</f>
        <v>WITHIN_BAND</v>
      </c>
    </row>
    <row r="2862" spans="1:28">
      <c r="A2862" s="1" t="s">
        <v>3248</v>
      </c>
      <c r="B2862" s="6">
        <v>45627</v>
      </c>
      <c r="C2862" s="1">
        <v>202412</v>
      </c>
      <c r="D2862" s="1">
        <v>2024</v>
      </c>
      <c r="E2862" s="1">
        <v>12</v>
      </c>
      <c r="F2862" s="4" t="s">
        <v>271</v>
      </c>
      <c r="G2862" s="4" t="s">
        <v>273</v>
      </c>
      <c r="H2862" s="1">
        <v>52</v>
      </c>
      <c r="I2862" s="4" t="s">
        <v>296</v>
      </c>
      <c r="J2862" s="1" t="s">
        <v>297</v>
      </c>
      <c r="K2862" s="1" t="s">
        <v>383</v>
      </c>
      <c r="L2862" s="1">
        <v>3</v>
      </c>
      <c r="M2862" s="1">
        <v>1</v>
      </c>
      <c r="N2862" s="1" t="s">
        <v>384</v>
      </c>
      <c r="O2862" s="1" t="s">
        <v>385</v>
      </c>
      <c r="P2862" s="1">
        <v>0</v>
      </c>
      <c r="Q2862" s="8">
        <v>971098</v>
      </c>
      <c r="R2862" s="8">
        <v>26959</v>
      </c>
      <c r="S2862" s="8">
        <v>46996</v>
      </c>
      <c r="T2862" s="8" t="s">
        <v>386</v>
      </c>
      <c r="U2862" s="9">
        <f>IF(R2862&gt;0,Q2862/R2862,"")</f>
        <v>36.021291590934382</v>
      </c>
      <c r="V2862" s="10">
        <f>SUMIFS(fct_world_monthly!$J$2:$J$361,fct_world_monthly!$C$2:$C$361,C2862,fct_world_monthly!$F$2:$F$361,F2862)</f>
        <v>22842756</v>
      </c>
      <c r="W2862" s="11">
        <f>IF(V2862&gt;0,Q2862/V2862,"")</f>
        <v>4.251229580178504E-2</v>
      </c>
      <c r="X2862" s="1" t="s">
        <v>232</v>
      </c>
      <c r="Y2862" s="1" t="s">
        <v>166</v>
      </c>
      <c r="Z2862" s="19">
        <f>IF(U2862="","",SUMIFS(Unit_Value_Review_QC!$K$10:$K$53,Unit_Value_Review_QC!$I$10:$I$53,"PARTNER|"&amp;F2862&amp;"|"&amp;I2862))</f>
        <v>31.867133143721738</v>
      </c>
      <c r="AA2862" s="20">
        <f>IFERROR(U2862/Z2862,"")</f>
        <v>1.1303587124852827</v>
      </c>
      <c r="AB2862" s="4" t="str">
        <f>IF(OR(N2862&lt;&gt;"REPORTED",U2862=""),"NOT_APPLICABLE",IF(OR(AA2862&lt;Unit_Value_Review_QC!$I$6,AA2862&gt;Unit_Value_Review_QC!$I$5),"REVIEW","WITHIN_BAND"))</f>
        <v>WITHIN_BAND</v>
      </c>
    </row>
    <row r="2863" spans="1:28">
      <c r="A2863" s="1" t="s">
        <v>3249</v>
      </c>
      <c r="B2863" s="6">
        <v>45627</v>
      </c>
      <c r="C2863" s="1">
        <v>202412</v>
      </c>
      <c r="D2863" s="1">
        <v>2024</v>
      </c>
      <c r="E2863" s="1">
        <v>12</v>
      </c>
      <c r="F2863" s="4" t="s">
        <v>271</v>
      </c>
      <c r="G2863" s="4" t="s">
        <v>273</v>
      </c>
      <c r="H2863" s="1">
        <v>204</v>
      </c>
      <c r="I2863" s="4" t="s">
        <v>301</v>
      </c>
      <c r="J2863" s="1" t="s">
        <v>302</v>
      </c>
      <c r="K2863" s="1" t="s">
        <v>383</v>
      </c>
      <c r="L2863" s="1">
        <v>3</v>
      </c>
      <c r="M2863" s="1">
        <v>1</v>
      </c>
      <c r="N2863" s="1" t="s">
        <v>384</v>
      </c>
      <c r="O2863" s="1" t="s">
        <v>385</v>
      </c>
      <c r="P2863" s="1">
        <v>0</v>
      </c>
      <c r="Q2863" s="8">
        <v>814882</v>
      </c>
      <c r="R2863" s="8">
        <v>43278</v>
      </c>
      <c r="S2863" s="8">
        <v>113304</v>
      </c>
      <c r="T2863" s="8" t="s">
        <v>386</v>
      </c>
      <c r="U2863" s="9">
        <f>IF(R2863&gt;0,Q2863/R2863,"")</f>
        <v>18.829012431258377</v>
      </c>
      <c r="V2863" s="10">
        <f>SUMIFS(fct_world_monthly!$J$2:$J$361,fct_world_monthly!$C$2:$C$361,C2863,fct_world_monthly!$F$2:$F$361,F2863)</f>
        <v>22842756</v>
      </c>
      <c r="W2863" s="11">
        <f>IF(V2863&gt;0,Q2863/V2863,"")</f>
        <v>3.5673541318744548E-2</v>
      </c>
      <c r="X2863" s="1" t="s">
        <v>232</v>
      </c>
      <c r="Y2863" s="1" t="s">
        <v>166</v>
      </c>
      <c r="Z2863" s="19">
        <f>IF(U2863="","",SUMIFS(Unit_Value_Review_QC!$K$10:$K$53,Unit_Value_Review_QC!$I$10:$I$53,"PARTNER|"&amp;F2863&amp;"|"&amp;I2863))</f>
        <v>19.682231685892088</v>
      </c>
      <c r="AA2863" s="20">
        <f>IFERROR(U2863/Z2863,"")</f>
        <v>0.95665027887842191</v>
      </c>
      <c r="AB2863" s="4" t="str">
        <f>IF(OR(N2863&lt;&gt;"REPORTED",U2863=""),"NOT_APPLICABLE",IF(OR(AA2863&lt;Unit_Value_Review_QC!$I$6,AA2863&gt;Unit_Value_Review_QC!$I$5),"REVIEW","WITHIN_BAND"))</f>
        <v>WITHIN_BAND</v>
      </c>
    </row>
    <row r="2864" spans="1:28">
      <c r="A2864" s="1" t="s">
        <v>3250</v>
      </c>
      <c r="B2864" s="6">
        <v>45627</v>
      </c>
      <c r="C2864" s="1">
        <v>202412</v>
      </c>
      <c r="D2864" s="1">
        <v>2024</v>
      </c>
      <c r="E2864" s="1">
        <v>12</v>
      </c>
      <c r="F2864" s="4" t="s">
        <v>271</v>
      </c>
      <c r="G2864" s="4" t="s">
        <v>273</v>
      </c>
      <c r="H2864" s="1">
        <v>662</v>
      </c>
      <c r="I2864" s="4" t="s">
        <v>304</v>
      </c>
      <c r="J2864" s="1" t="s">
        <v>305</v>
      </c>
      <c r="K2864" s="1" t="s">
        <v>383</v>
      </c>
      <c r="L2864" s="1">
        <v>3</v>
      </c>
      <c r="M2864" s="1">
        <v>1</v>
      </c>
      <c r="N2864" s="1" t="s">
        <v>384</v>
      </c>
      <c r="O2864" s="1" t="s">
        <v>385</v>
      </c>
      <c r="P2864" s="1">
        <v>0</v>
      </c>
      <c r="Q2864" s="8">
        <v>40919</v>
      </c>
      <c r="R2864" s="8">
        <v>2921</v>
      </c>
      <c r="S2864" s="8">
        <v>6358</v>
      </c>
      <c r="T2864" s="8" t="s">
        <v>386</v>
      </c>
      <c r="U2864" s="9">
        <f>IF(R2864&gt;0,Q2864/R2864,"")</f>
        <v>14.008558712769599</v>
      </c>
      <c r="V2864" s="10">
        <f>SUMIFS(fct_world_monthly!$J$2:$J$361,fct_world_monthly!$C$2:$C$361,C2864,fct_world_monthly!$F$2:$F$361,F2864)</f>
        <v>22842756</v>
      </c>
      <c r="W2864" s="11">
        <f>IF(V2864&gt;0,Q2864/V2864,"")</f>
        <v>1.7913337602520466E-3</v>
      </c>
      <c r="X2864" s="1" t="s">
        <v>232</v>
      </c>
      <c r="Y2864" s="1" t="s">
        <v>166</v>
      </c>
      <c r="Z2864" s="19">
        <f>IF(U2864="","",SUMIFS(Unit_Value_Review_QC!$K$10:$K$53,Unit_Value_Review_QC!$I$10:$I$53,"PARTNER|"&amp;F2864&amp;"|"&amp;I2864))</f>
        <v>19.366411423422985</v>
      </c>
      <c r="AA2864" s="20">
        <f>IFERROR(U2864/Z2864,"")</f>
        <v>0.72334302966561714</v>
      </c>
      <c r="AB2864" s="4" t="str">
        <f>IF(OR(N2864&lt;&gt;"REPORTED",U2864=""),"NOT_APPLICABLE",IF(OR(AA2864&lt;Unit_Value_Review_QC!$I$6,AA2864&gt;Unit_Value_Review_QC!$I$5),"REVIEW","WITHIN_BAND"))</f>
        <v>WITHIN_BAND</v>
      </c>
    </row>
    <row r="2865" spans="1:28">
      <c r="A2865" s="1" t="s">
        <v>3251</v>
      </c>
      <c r="B2865" s="6">
        <v>45627</v>
      </c>
      <c r="C2865" s="1">
        <v>202412</v>
      </c>
      <c r="D2865" s="1">
        <v>2024</v>
      </c>
      <c r="E2865" s="1">
        <v>12</v>
      </c>
      <c r="F2865" s="4" t="s">
        <v>271</v>
      </c>
      <c r="G2865" s="4" t="s">
        <v>273</v>
      </c>
      <c r="H2865" s="1">
        <v>664</v>
      </c>
      <c r="I2865" s="4" t="s">
        <v>307</v>
      </c>
      <c r="J2865" s="1" t="s">
        <v>308</v>
      </c>
      <c r="K2865" s="1" t="s">
        <v>383</v>
      </c>
      <c r="L2865" s="1">
        <v>3</v>
      </c>
      <c r="M2865" s="1">
        <v>1</v>
      </c>
      <c r="N2865" s="1" t="s">
        <v>384</v>
      </c>
      <c r="O2865" s="1" t="s">
        <v>385</v>
      </c>
      <c r="P2865" s="1">
        <v>0</v>
      </c>
      <c r="Q2865" s="8">
        <v>1516244</v>
      </c>
      <c r="R2865" s="8">
        <v>47856</v>
      </c>
      <c r="S2865" s="8">
        <v>149214</v>
      </c>
      <c r="T2865" s="8" t="s">
        <v>386</v>
      </c>
      <c r="U2865" s="9">
        <f>IF(R2865&gt;0,Q2865/R2865,"")</f>
        <v>31.683467067870279</v>
      </c>
      <c r="V2865" s="10">
        <f>SUMIFS(fct_world_monthly!$J$2:$J$361,fct_world_monthly!$C$2:$C$361,C2865,fct_world_monthly!$F$2:$F$361,F2865)</f>
        <v>22842756</v>
      </c>
      <c r="W2865" s="11">
        <f>IF(V2865&gt;0,Q2865/V2865,"")</f>
        <v>6.6377454629380092E-2</v>
      </c>
      <c r="X2865" s="1" t="s">
        <v>232</v>
      </c>
      <c r="Y2865" s="1" t="s">
        <v>166</v>
      </c>
      <c r="Z2865" s="19">
        <f>IF(U2865="","",SUMIFS(Unit_Value_Review_QC!$K$10:$K$53,Unit_Value_Review_QC!$I$10:$I$53,"PARTNER|"&amp;F2865&amp;"|"&amp;I2865))</f>
        <v>29.827360886039607</v>
      </c>
      <c r="AA2865" s="20">
        <f>IFERROR(U2865/Z2865,"")</f>
        <v>1.0622283073893877</v>
      </c>
      <c r="AB2865" s="4" t="str">
        <f>IF(OR(N2865&lt;&gt;"REPORTED",U2865=""),"NOT_APPLICABLE",IF(OR(AA2865&lt;Unit_Value_Review_QC!$I$6,AA2865&gt;Unit_Value_Review_QC!$I$5),"REVIEW","WITHIN_BAND"))</f>
        <v>WITHIN_BAND</v>
      </c>
    </row>
    <row r="2866" spans="1:28">
      <c r="A2866" s="1" t="s">
        <v>3252</v>
      </c>
      <c r="B2866" s="6">
        <v>45627</v>
      </c>
      <c r="C2866" s="1">
        <v>202412</v>
      </c>
      <c r="D2866" s="1">
        <v>2024</v>
      </c>
      <c r="E2866" s="1">
        <v>12</v>
      </c>
      <c r="F2866" s="4" t="s">
        <v>271</v>
      </c>
      <c r="G2866" s="4" t="s">
        <v>273</v>
      </c>
      <c r="H2866" s="1">
        <v>666</v>
      </c>
      <c r="I2866" s="4" t="s">
        <v>310</v>
      </c>
      <c r="J2866" s="1" t="s">
        <v>311</v>
      </c>
      <c r="K2866" s="1" t="s">
        <v>383</v>
      </c>
      <c r="L2866" s="1">
        <v>3</v>
      </c>
      <c r="M2866" s="1">
        <v>1</v>
      </c>
      <c r="N2866" s="1" t="s">
        <v>384</v>
      </c>
      <c r="O2866" s="1" t="s">
        <v>385</v>
      </c>
      <c r="P2866" s="1">
        <v>0</v>
      </c>
      <c r="Q2866" s="8">
        <v>357352</v>
      </c>
      <c r="R2866" s="8">
        <v>23863</v>
      </c>
      <c r="S2866" s="8">
        <v>65193</v>
      </c>
      <c r="T2866" s="8" t="s">
        <v>386</v>
      </c>
      <c r="U2866" s="9">
        <f>IF(R2866&gt;0,Q2866/R2866,"")</f>
        <v>14.975149813518836</v>
      </c>
      <c r="V2866" s="10">
        <f>SUMIFS(fct_world_monthly!$J$2:$J$361,fct_world_monthly!$C$2:$C$361,C2866,fct_world_monthly!$F$2:$F$361,F2866)</f>
        <v>22842756</v>
      </c>
      <c r="W2866" s="11">
        <f>IF(V2866&gt;0,Q2866/V2866,"")</f>
        <v>1.5643996722637145E-2</v>
      </c>
      <c r="X2866" s="1" t="s">
        <v>232</v>
      </c>
      <c r="Y2866" s="1" t="s">
        <v>166</v>
      </c>
      <c r="Z2866" s="19">
        <f>IF(U2866="","",SUMIFS(Unit_Value_Review_QC!$K$10:$K$53,Unit_Value_Review_QC!$I$10:$I$53,"PARTNER|"&amp;F2866&amp;"|"&amp;I2866))</f>
        <v>14.86106925541052</v>
      </c>
      <c r="AA2866" s="20">
        <f>IFERROR(U2866/Z2866,"")</f>
        <v>1.0076764703903647</v>
      </c>
      <c r="AB2866" s="4" t="str">
        <f>IF(OR(N2866&lt;&gt;"REPORTED",U2866=""),"NOT_APPLICABLE",IF(OR(AA2866&lt;Unit_Value_Review_QC!$I$6,AA2866&gt;Unit_Value_Review_QC!$I$5),"REVIEW","WITHIN_BAND"))</f>
        <v>WITHIN_BAND</v>
      </c>
    </row>
    <row r="2867" spans="1:28">
      <c r="A2867" s="1" t="s">
        <v>3253</v>
      </c>
      <c r="B2867" s="6">
        <v>45627</v>
      </c>
      <c r="C2867" s="1">
        <v>202412</v>
      </c>
      <c r="D2867" s="1">
        <v>2024</v>
      </c>
      <c r="E2867" s="1">
        <v>12</v>
      </c>
      <c r="F2867" s="4" t="s">
        <v>271</v>
      </c>
      <c r="G2867" s="4" t="s">
        <v>273</v>
      </c>
      <c r="H2867" s="1">
        <v>669</v>
      </c>
      <c r="I2867" s="4" t="s">
        <v>313</v>
      </c>
      <c r="J2867" s="1" t="s">
        <v>314</v>
      </c>
      <c r="K2867" s="1" t="s">
        <v>383</v>
      </c>
      <c r="L2867" s="1">
        <v>3</v>
      </c>
      <c r="M2867" s="1">
        <v>1</v>
      </c>
      <c r="N2867" s="1" t="s">
        <v>384</v>
      </c>
      <c r="O2867" s="1" t="s">
        <v>385</v>
      </c>
      <c r="P2867" s="1">
        <v>0</v>
      </c>
      <c r="Q2867" s="8">
        <v>508267</v>
      </c>
      <c r="R2867" s="8">
        <v>24904</v>
      </c>
      <c r="S2867" s="8">
        <v>85028</v>
      </c>
      <c r="T2867" s="8" t="s">
        <v>386</v>
      </c>
      <c r="U2867" s="9">
        <f>IF(R2867&gt;0,Q2867/R2867,"")</f>
        <v>20.409050754898811</v>
      </c>
      <c r="V2867" s="10">
        <f>SUMIFS(fct_world_monthly!$J$2:$J$361,fct_world_monthly!$C$2:$C$361,C2867,fct_world_monthly!$F$2:$F$361,F2867)</f>
        <v>22842756</v>
      </c>
      <c r="W2867" s="11">
        <f>IF(V2867&gt;0,Q2867/V2867,"")</f>
        <v>2.2250686388279942E-2</v>
      </c>
      <c r="X2867" s="1" t="s">
        <v>232</v>
      </c>
      <c r="Y2867" s="1" t="s">
        <v>166</v>
      </c>
      <c r="Z2867" s="19">
        <f>IF(U2867="","",SUMIFS(Unit_Value_Review_QC!$K$10:$K$53,Unit_Value_Review_QC!$I$10:$I$53,"PARTNER|"&amp;F2867&amp;"|"&amp;I2867))</f>
        <v>17.070169468034248</v>
      </c>
      <c r="AA2867" s="20">
        <f>IFERROR(U2867/Z2867,"")</f>
        <v>1.1955974305420332</v>
      </c>
      <c r="AB2867" s="4" t="str">
        <f>IF(OR(N2867&lt;&gt;"REPORTED",U2867=""),"NOT_APPLICABLE",IF(OR(AA2867&lt;Unit_Value_Review_QC!$I$6,AA2867&gt;Unit_Value_Review_QC!$I$5),"REVIEW","WITHIN_BAND"))</f>
        <v>WITHIN_BAND</v>
      </c>
    </row>
    <row r="2868" spans="1:28">
      <c r="A2868" s="1" t="s">
        <v>3254</v>
      </c>
      <c r="B2868" s="6">
        <v>45627</v>
      </c>
      <c r="C2868" s="1">
        <v>202412</v>
      </c>
      <c r="D2868" s="1">
        <v>2024</v>
      </c>
      <c r="E2868" s="1">
        <v>12</v>
      </c>
      <c r="F2868" s="4" t="s">
        <v>271</v>
      </c>
      <c r="G2868" s="4" t="s">
        <v>273</v>
      </c>
      <c r="H2868" s="1">
        <v>676</v>
      </c>
      <c r="I2868" s="4" t="s">
        <v>316</v>
      </c>
      <c r="J2868" s="1" t="s">
        <v>317</v>
      </c>
      <c r="K2868" s="1" t="s">
        <v>383</v>
      </c>
      <c r="L2868" s="1">
        <v>3</v>
      </c>
      <c r="M2868" s="1">
        <v>1</v>
      </c>
      <c r="N2868" s="1" t="s">
        <v>384</v>
      </c>
      <c r="O2868" s="1" t="s">
        <v>385</v>
      </c>
      <c r="P2868" s="1">
        <v>0</v>
      </c>
      <c r="Q2868" s="8">
        <v>611411</v>
      </c>
      <c r="R2868" s="8">
        <v>7487</v>
      </c>
      <c r="S2868" s="8">
        <v>3736</v>
      </c>
      <c r="T2868" s="8" t="s">
        <v>386</v>
      </c>
      <c r="U2868" s="9">
        <f>IF(R2868&gt;0,Q2868/R2868,"")</f>
        <v>81.663015894216642</v>
      </c>
      <c r="V2868" s="10">
        <f>SUMIFS(fct_world_monthly!$J$2:$J$361,fct_world_monthly!$C$2:$C$361,C2868,fct_world_monthly!$F$2:$F$361,F2868)</f>
        <v>22842756</v>
      </c>
      <c r="W2868" s="11">
        <f>IF(V2868&gt;0,Q2868/V2868,"")</f>
        <v>2.6766078488952908E-2</v>
      </c>
      <c r="X2868" s="1" t="s">
        <v>232</v>
      </c>
      <c r="Y2868" s="1" t="s">
        <v>166</v>
      </c>
      <c r="Z2868" s="19">
        <f>IF(U2868="","",SUMIFS(Unit_Value_Review_QC!$K$10:$K$53,Unit_Value_Review_QC!$I$10:$I$53,"PARTNER|"&amp;F2868&amp;"|"&amp;I2868))</f>
        <v>29.259592038236608</v>
      </c>
      <c r="AA2868" s="20">
        <f>IFERROR(U2868/Z2868,"")</f>
        <v>2.7909827241438956</v>
      </c>
      <c r="AB2868" s="4" t="str">
        <f>IF(OR(N2868&lt;&gt;"REPORTED",U2868=""),"NOT_APPLICABLE",IF(OR(AA2868&lt;Unit_Value_Review_QC!$I$6,AA2868&gt;Unit_Value_Review_QC!$I$5),"REVIEW","WITHIN_BAND"))</f>
        <v>REVIEW</v>
      </c>
    </row>
    <row r="2869" spans="1:28">
      <c r="A2869" s="1" t="s">
        <v>3255</v>
      </c>
      <c r="B2869" s="6">
        <v>45627</v>
      </c>
      <c r="C2869" s="1">
        <v>202412</v>
      </c>
      <c r="D2869" s="1">
        <v>2024</v>
      </c>
      <c r="E2869" s="1">
        <v>12</v>
      </c>
      <c r="F2869" s="4" t="s">
        <v>271</v>
      </c>
      <c r="G2869" s="4" t="s">
        <v>273</v>
      </c>
      <c r="H2869" s="1">
        <v>690</v>
      </c>
      <c r="I2869" s="4" t="s">
        <v>319</v>
      </c>
      <c r="J2869" s="1" t="s">
        <v>320</v>
      </c>
      <c r="K2869" s="1" t="s">
        <v>383</v>
      </c>
      <c r="L2869" s="1">
        <v>3</v>
      </c>
      <c r="M2869" s="1">
        <v>1</v>
      </c>
      <c r="N2869" s="1" t="s">
        <v>384</v>
      </c>
      <c r="O2869" s="1" t="s">
        <v>385</v>
      </c>
      <c r="P2869" s="1">
        <v>0</v>
      </c>
      <c r="Q2869" s="8">
        <v>327420</v>
      </c>
      <c r="R2869" s="8">
        <v>9405</v>
      </c>
      <c r="S2869" s="8">
        <v>13833</v>
      </c>
      <c r="T2869" s="8" t="s">
        <v>386</v>
      </c>
      <c r="U2869" s="9">
        <f>IF(R2869&gt;0,Q2869/R2869,"")</f>
        <v>34.813397129186605</v>
      </c>
      <c r="V2869" s="10">
        <f>SUMIFS(fct_world_monthly!$J$2:$J$361,fct_world_monthly!$C$2:$C$361,C2869,fct_world_monthly!$F$2:$F$361,F2869)</f>
        <v>22842756</v>
      </c>
      <c r="W2869" s="11">
        <f>IF(V2869&gt;0,Q2869/V2869,"")</f>
        <v>1.4333646955735113E-2</v>
      </c>
      <c r="X2869" s="1" t="s">
        <v>232</v>
      </c>
      <c r="Y2869" s="1" t="s">
        <v>166</v>
      </c>
      <c r="Z2869" s="19">
        <f>IF(U2869="","",SUMIFS(Unit_Value_Review_QC!$K$10:$K$53,Unit_Value_Review_QC!$I$10:$I$53,"PARTNER|"&amp;F2869&amp;"|"&amp;I2869))</f>
        <v>24.149636282520802</v>
      </c>
      <c r="AA2869" s="20">
        <f>IFERROR(U2869/Z2869,"")</f>
        <v>1.4415702465210252</v>
      </c>
      <c r="AB2869" s="4" t="str">
        <f>IF(OR(N2869&lt;&gt;"REPORTED",U2869=""),"NOT_APPLICABLE",IF(OR(AA2869&lt;Unit_Value_Review_QC!$I$6,AA2869&gt;Unit_Value_Review_QC!$I$5),"REVIEW","WITHIN_BAND"))</f>
        <v>WITHIN_BAND</v>
      </c>
    </row>
    <row r="2870" spans="1:28">
      <c r="A2870" s="1" t="s">
        <v>3256</v>
      </c>
      <c r="B2870" s="6">
        <v>45627</v>
      </c>
      <c r="C2870" s="1">
        <v>202412</v>
      </c>
      <c r="D2870" s="1">
        <v>2024</v>
      </c>
      <c r="E2870" s="1">
        <v>12</v>
      </c>
      <c r="F2870" s="4" t="s">
        <v>271</v>
      </c>
      <c r="G2870" s="4" t="s">
        <v>273</v>
      </c>
      <c r="H2870" s="1">
        <v>696</v>
      </c>
      <c r="I2870" s="4" t="s">
        <v>322</v>
      </c>
      <c r="J2870" s="1" t="s">
        <v>323</v>
      </c>
      <c r="K2870" s="1" t="s">
        <v>383</v>
      </c>
      <c r="L2870" s="1">
        <v>3</v>
      </c>
      <c r="M2870" s="1">
        <v>1</v>
      </c>
      <c r="N2870" s="1" t="s">
        <v>384</v>
      </c>
      <c r="O2870" s="1" t="s">
        <v>385</v>
      </c>
      <c r="P2870" s="1">
        <v>0</v>
      </c>
      <c r="Q2870" s="8">
        <v>200617</v>
      </c>
      <c r="R2870" s="8">
        <v>12021</v>
      </c>
      <c r="S2870" s="8">
        <v>32703</v>
      </c>
      <c r="T2870" s="8" t="s">
        <v>386</v>
      </c>
      <c r="U2870" s="9">
        <f>IF(R2870&gt;0,Q2870/R2870,"")</f>
        <v>16.688877797188255</v>
      </c>
      <c r="V2870" s="10">
        <f>SUMIFS(fct_world_monthly!$J$2:$J$361,fct_world_monthly!$C$2:$C$361,C2870,fct_world_monthly!$F$2:$F$361,F2870)</f>
        <v>22842756</v>
      </c>
      <c r="W2870" s="11">
        <f>IF(V2870&gt;0,Q2870/V2870,"")</f>
        <v>8.782521688713919E-3</v>
      </c>
      <c r="X2870" s="1" t="s">
        <v>232</v>
      </c>
      <c r="Y2870" s="1" t="s">
        <v>166</v>
      </c>
      <c r="Z2870" s="19">
        <f>IF(U2870="","",SUMIFS(Unit_Value_Review_QC!$K$10:$K$53,Unit_Value_Review_QC!$I$10:$I$53,"PARTNER|"&amp;F2870&amp;"|"&amp;I2870))</f>
        <v>19.130986055641273</v>
      </c>
      <c r="AA2870" s="20">
        <f>IFERROR(U2870/Z2870,"")</f>
        <v>0.87234801952443541</v>
      </c>
      <c r="AB2870" s="4" t="str">
        <f>IF(OR(N2870&lt;&gt;"REPORTED",U2870=""),"NOT_APPLICABLE",IF(OR(AA2870&lt;Unit_Value_Review_QC!$I$6,AA2870&gt;Unit_Value_Review_QC!$I$5),"REVIEW","WITHIN_BAND"))</f>
        <v>WITHIN_BAND</v>
      </c>
    </row>
    <row r="2871" spans="1:28">
      <c r="A2871" s="1" t="s">
        <v>3257</v>
      </c>
      <c r="B2871" s="6">
        <v>45627</v>
      </c>
      <c r="C2871" s="1">
        <v>202412</v>
      </c>
      <c r="D2871" s="1">
        <v>2024</v>
      </c>
      <c r="E2871" s="1">
        <v>12</v>
      </c>
      <c r="F2871" s="4" t="s">
        <v>271</v>
      </c>
      <c r="G2871" s="4" t="s">
        <v>273</v>
      </c>
      <c r="H2871" s="1">
        <v>720</v>
      </c>
      <c r="I2871" s="4" t="s">
        <v>325</v>
      </c>
      <c r="J2871" s="1" t="s">
        <v>326</v>
      </c>
      <c r="K2871" s="1" t="s">
        <v>383</v>
      </c>
      <c r="L2871" s="1">
        <v>3</v>
      </c>
      <c r="M2871" s="1">
        <v>1</v>
      </c>
      <c r="N2871" s="1" t="s">
        <v>384</v>
      </c>
      <c r="O2871" s="1" t="s">
        <v>385</v>
      </c>
      <c r="P2871" s="1">
        <v>0</v>
      </c>
      <c r="Q2871" s="8">
        <v>6800544</v>
      </c>
      <c r="R2871" s="8">
        <v>199642</v>
      </c>
      <c r="S2871" s="8">
        <v>455032</v>
      </c>
      <c r="T2871" s="8" t="s">
        <v>386</v>
      </c>
      <c r="U2871" s="9">
        <f>IF(R2871&gt;0,Q2871/R2871,"")</f>
        <v>34.063694012281985</v>
      </c>
      <c r="V2871" s="10">
        <f>SUMIFS(fct_world_monthly!$J$2:$J$361,fct_world_monthly!$C$2:$C$361,C2871,fct_world_monthly!$F$2:$F$361,F2871)</f>
        <v>22842756</v>
      </c>
      <c r="W2871" s="11">
        <f>IF(V2871&gt;0,Q2871/V2871,"")</f>
        <v>0.29771118686379172</v>
      </c>
      <c r="X2871" s="1" t="s">
        <v>232</v>
      </c>
      <c r="Y2871" s="1" t="s">
        <v>166</v>
      </c>
      <c r="Z2871" s="19">
        <f>IF(U2871="","",SUMIFS(Unit_Value_Review_QC!$K$10:$K$53,Unit_Value_Review_QC!$I$10:$I$53,"PARTNER|"&amp;F2871&amp;"|"&amp;I2871))</f>
        <v>27.635683246354834</v>
      </c>
      <c r="AA2871" s="20">
        <f>IFERROR(U2871/Z2871,"")</f>
        <v>1.2325982212426396</v>
      </c>
      <c r="AB2871" s="4" t="str">
        <f>IF(OR(N2871&lt;&gt;"REPORTED",U2871=""),"NOT_APPLICABLE",IF(OR(AA2871&lt;Unit_Value_Review_QC!$I$6,AA2871&gt;Unit_Value_Review_QC!$I$5),"REVIEW","WITHIN_BAND"))</f>
        <v>WITHIN_BAND</v>
      </c>
    </row>
    <row r="2872" spans="1:28">
      <c r="A2872" s="1" t="s">
        <v>3258</v>
      </c>
      <c r="B2872" s="6">
        <v>45627</v>
      </c>
      <c r="C2872" s="1">
        <v>202412</v>
      </c>
      <c r="D2872" s="1">
        <v>2024</v>
      </c>
      <c r="E2872" s="1">
        <v>12</v>
      </c>
      <c r="F2872" s="4" t="s">
        <v>278</v>
      </c>
      <c r="G2872" s="4" t="s">
        <v>279</v>
      </c>
      <c r="H2872" s="1">
        <v>52</v>
      </c>
      <c r="I2872" s="4" t="s">
        <v>296</v>
      </c>
      <c r="J2872" s="1" t="s">
        <v>297</v>
      </c>
      <c r="K2872" s="1" t="s">
        <v>383</v>
      </c>
      <c r="L2872" s="1">
        <v>3</v>
      </c>
      <c r="M2872" s="1">
        <v>1</v>
      </c>
      <c r="N2872" s="1" t="s">
        <v>384</v>
      </c>
      <c r="O2872" s="1" t="s">
        <v>385</v>
      </c>
      <c r="P2872" s="1">
        <v>0</v>
      </c>
      <c r="Q2872" s="8">
        <v>828719</v>
      </c>
      <c r="R2872" s="8">
        <v>17131</v>
      </c>
      <c r="S2872" s="8">
        <v>46482</v>
      </c>
      <c r="T2872" s="8" t="s">
        <v>386</v>
      </c>
      <c r="U2872" s="9">
        <f>IF(R2872&gt;0,Q2872/R2872,"")</f>
        <v>48.37540131924581</v>
      </c>
      <c r="V2872" s="10">
        <f>SUMIFS(fct_world_monthly!$J$2:$J$361,fct_world_monthly!$C$2:$C$361,C2872,fct_world_monthly!$F$2:$F$361,F2872)</f>
        <v>16223580</v>
      </c>
      <c r="W2872" s="11">
        <f>IF(V2872&gt;0,Q2872/V2872,"")</f>
        <v>5.1081142386575587E-2</v>
      </c>
      <c r="X2872" s="1" t="s">
        <v>232</v>
      </c>
      <c r="Y2872" s="1" t="s">
        <v>166</v>
      </c>
      <c r="Z2872" s="19">
        <f>IF(U2872="","",SUMIFS(Unit_Value_Review_QC!$K$10:$K$53,Unit_Value_Review_QC!$I$10:$I$53,"PARTNER|"&amp;F2872&amp;"|"&amp;I2872))</f>
        <v>35.036766549381447</v>
      </c>
      <c r="AA2872" s="20">
        <f>IFERROR(U2872/Z2872,"")</f>
        <v>1.380703931427709</v>
      </c>
      <c r="AB2872" s="4" t="str">
        <f>IF(OR(N2872&lt;&gt;"REPORTED",U2872=""),"NOT_APPLICABLE",IF(OR(AA2872&lt;Unit_Value_Review_QC!$I$6,AA2872&gt;Unit_Value_Review_QC!$I$5),"REVIEW","WITHIN_BAND"))</f>
        <v>WITHIN_BAND</v>
      </c>
    </row>
    <row r="2873" spans="1:28">
      <c r="A2873" s="1" t="s">
        <v>3259</v>
      </c>
      <c r="B2873" s="6">
        <v>45627</v>
      </c>
      <c r="C2873" s="1">
        <v>202412</v>
      </c>
      <c r="D2873" s="1">
        <v>2024</v>
      </c>
      <c r="E2873" s="1">
        <v>12</v>
      </c>
      <c r="F2873" s="4" t="s">
        <v>278</v>
      </c>
      <c r="G2873" s="4" t="s">
        <v>279</v>
      </c>
      <c r="H2873" s="1">
        <v>204</v>
      </c>
      <c r="I2873" s="4" t="s">
        <v>301</v>
      </c>
      <c r="J2873" s="1" t="s">
        <v>302</v>
      </c>
      <c r="K2873" s="1" t="s">
        <v>383</v>
      </c>
      <c r="L2873" s="1">
        <v>3</v>
      </c>
      <c r="M2873" s="1">
        <v>1</v>
      </c>
      <c r="N2873" s="1" t="s">
        <v>384</v>
      </c>
      <c r="O2873" s="1" t="s">
        <v>385</v>
      </c>
      <c r="P2873" s="1">
        <v>0</v>
      </c>
      <c r="Q2873" s="8">
        <v>92783</v>
      </c>
      <c r="R2873" s="8">
        <v>1605</v>
      </c>
      <c r="S2873" s="8">
        <v>5089</v>
      </c>
      <c r="T2873" s="8" t="s">
        <v>386</v>
      </c>
      <c r="U2873" s="9">
        <f>IF(R2873&gt;0,Q2873/R2873,"")</f>
        <v>57.808722741433023</v>
      </c>
      <c r="V2873" s="10">
        <f>SUMIFS(fct_world_monthly!$J$2:$J$361,fct_world_monthly!$C$2:$C$361,C2873,fct_world_monthly!$F$2:$F$361,F2873)</f>
        <v>16223580</v>
      </c>
      <c r="W2873" s="11">
        <f>IF(V2873&gt;0,Q2873/V2873,"")</f>
        <v>5.7190213257493107E-3</v>
      </c>
      <c r="X2873" s="1" t="s">
        <v>232</v>
      </c>
      <c r="Y2873" s="1" t="s">
        <v>166</v>
      </c>
      <c r="Z2873" s="19">
        <f>IF(U2873="","",SUMIFS(Unit_Value_Review_QC!$K$10:$K$53,Unit_Value_Review_QC!$I$10:$I$53,"PARTNER|"&amp;F2873&amp;"|"&amp;I2873))</f>
        <v>33.195880622110131</v>
      </c>
      <c r="AA2873" s="20">
        <f>IFERROR(U2873/Z2873,"")</f>
        <v>1.7414426627058508</v>
      </c>
      <c r="AB2873" s="4" t="str">
        <f>IF(OR(N2873&lt;&gt;"REPORTED",U2873=""),"NOT_APPLICABLE",IF(OR(AA2873&lt;Unit_Value_Review_QC!$I$6,AA2873&gt;Unit_Value_Review_QC!$I$5),"REVIEW","WITHIN_BAND"))</f>
        <v>WITHIN_BAND</v>
      </c>
    </row>
    <row r="2874" spans="1:28">
      <c r="A2874" s="1" t="s">
        <v>3260</v>
      </c>
      <c r="B2874" s="6">
        <v>45627</v>
      </c>
      <c r="C2874" s="1">
        <v>202412</v>
      </c>
      <c r="D2874" s="1">
        <v>2024</v>
      </c>
      <c r="E2874" s="1">
        <v>12</v>
      </c>
      <c r="F2874" s="4" t="s">
        <v>278</v>
      </c>
      <c r="G2874" s="4" t="s">
        <v>279</v>
      </c>
      <c r="H2874" s="1">
        <v>662</v>
      </c>
      <c r="I2874" s="4" t="s">
        <v>304</v>
      </c>
      <c r="J2874" s="1" t="s">
        <v>305</v>
      </c>
      <c r="K2874" s="1" t="s">
        <v>383</v>
      </c>
      <c r="L2874" s="1">
        <v>3</v>
      </c>
      <c r="M2874" s="1">
        <v>1</v>
      </c>
      <c r="N2874" s="1" t="s">
        <v>384</v>
      </c>
      <c r="O2874" s="1" t="s">
        <v>385</v>
      </c>
      <c r="P2874" s="1">
        <v>0</v>
      </c>
      <c r="Q2874" s="8">
        <v>26030</v>
      </c>
      <c r="R2874" s="8">
        <v>1331</v>
      </c>
      <c r="S2874" s="8">
        <v>3373</v>
      </c>
      <c r="T2874" s="8" t="s">
        <v>386</v>
      </c>
      <c r="U2874" s="9">
        <f>IF(R2874&gt;0,Q2874/R2874,"")</f>
        <v>19.55672426746807</v>
      </c>
      <c r="V2874" s="10">
        <f>SUMIFS(fct_world_monthly!$J$2:$J$361,fct_world_monthly!$C$2:$C$361,C2874,fct_world_monthly!$F$2:$F$361,F2874)</f>
        <v>16223580</v>
      </c>
      <c r="W2874" s="11">
        <f>IF(V2874&gt;0,Q2874/V2874,"")</f>
        <v>1.6044547504311625E-3</v>
      </c>
      <c r="X2874" s="1" t="s">
        <v>232</v>
      </c>
      <c r="Y2874" s="1" t="s">
        <v>166</v>
      </c>
      <c r="Z2874" s="19">
        <f>IF(U2874="","",SUMIFS(Unit_Value_Review_QC!$K$10:$K$53,Unit_Value_Review_QC!$I$10:$I$53,"PARTNER|"&amp;F2874&amp;"|"&amp;I2874))</f>
        <v>11.552282298889692</v>
      </c>
      <c r="AA2874" s="20">
        <f>IFERROR(U2874/Z2874,"")</f>
        <v>1.6928883627911082</v>
      </c>
      <c r="AB2874" s="4" t="str">
        <f>IF(OR(N2874&lt;&gt;"REPORTED",U2874=""),"NOT_APPLICABLE",IF(OR(AA2874&lt;Unit_Value_Review_QC!$I$6,AA2874&gt;Unit_Value_Review_QC!$I$5),"REVIEW","WITHIN_BAND"))</f>
        <v>WITHIN_BAND</v>
      </c>
    </row>
    <row r="2875" spans="1:28">
      <c r="A2875" s="1" t="s">
        <v>3261</v>
      </c>
      <c r="B2875" s="6">
        <v>45627</v>
      </c>
      <c r="C2875" s="1">
        <v>202412</v>
      </c>
      <c r="D2875" s="1">
        <v>2024</v>
      </c>
      <c r="E2875" s="1">
        <v>12</v>
      </c>
      <c r="F2875" s="4" t="s">
        <v>278</v>
      </c>
      <c r="G2875" s="4" t="s">
        <v>279</v>
      </c>
      <c r="H2875" s="1">
        <v>664</v>
      </c>
      <c r="I2875" s="4" t="s">
        <v>307</v>
      </c>
      <c r="J2875" s="1" t="s">
        <v>308</v>
      </c>
      <c r="K2875" s="1" t="s">
        <v>383</v>
      </c>
      <c r="L2875" s="1">
        <v>3</v>
      </c>
      <c r="M2875" s="1">
        <v>1</v>
      </c>
      <c r="N2875" s="1" t="s">
        <v>384</v>
      </c>
      <c r="O2875" s="1" t="s">
        <v>385</v>
      </c>
      <c r="P2875" s="1">
        <v>0</v>
      </c>
      <c r="Q2875" s="8">
        <v>1600716</v>
      </c>
      <c r="R2875" s="8">
        <v>78614</v>
      </c>
      <c r="S2875" s="8">
        <v>246229</v>
      </c>
      <c r="T2875" s="8" t="s">
        <v>386</v>
      </c>
      <c r="U2875" s="9">
        <f>IF(R2875&gt;0,Q2875/R2875,"")</f>
        <v>20.361716742564937</v>
      </c>
      <c r="V2875" s="10">
        <f>SUMIFS(fct_world_monthly!$J$2:$J$361,fct_world_monthly!$C$2:$C$361,C2875,fct_world_monthly!$F$2:$F$361,F2875)</f>
        <v>16223580</v>
      </c>
      <c r="W2875" s="11">
        <f>IF(V2875&gt;0,Q2875/V2875,"")</f>
        <v>9.8666015762242362E-2</v>
      </c>
      <c r="X2875" s="1" t="s">
        <v>232</v>
      </c>
      <c r="Y2875" s="1" t="s">
        <v>166</v>
      </c>
      <c r="Z2875" s="19">
        <f>IF(U2875="","",SUMIFS(Unit_Value_Review_QC!$K$10:$K$53,Unit_Value_Review_QC!$I$10:$I$53,"PARTNER|"&amp;F2875&amp;"|"&amp;I2875))</f>
        <v>20.753901094655859</v>
      </c>
      <c r="AA2875" s="20">
        <f>IFERROR(U2875/Z2875,"")</f>
        <v>0.98110310199984962</v>
      </c>
      <c r="AB2875" s="4" t="str">
        <f>IF(OR(N2875&lt;&gt;"REPORTED",U2875=""),"NOT_APPLICABLE",IF(OR(AA2875&lt;Unit_Value_Review_QC!$I$6,AA2875&gt;Unit_Value_Review_QC!$I$5),"REVIEW","WITHIN_BAND"))</f>
        <v>WITHIN_BAND</v>
      </c>
    </row>
    <row r="2876" spans="1:28">
      <c r="A2876" s="1" t="s">
        <v>3262</v>
      </c>
      <c r="B2876" s="6">
        <v>45627</v>
      </c>
      <c r="C2876" s="1">
        <v>202412</v>
      </c>
      <c r="D2876" s="1">
        <v>2024</v>
      </c>
      <c r="E2876" s="1">
        <v>12</v>
      </c>
      <c r="F2876" s="4" t="s">
        <v>278</v>
      </c>
      <c r="G2876" s="4" t="s">
        <v>279</v>
      </c>
      <c r="H2876" s="1">
        <v>666</v>
      </c>
      <c r="I2876" s="4" t="s">
        <v>310</v>
      </c>
      <c r="J2876" s="1" t="s">
        <v>311</v>
      </c>
      <c r="K2876" s="1" t="s">
        <v>383</v>
      </c>
      <c r="L2876" s="1">
        <v>3</v>
      </c>
      <c r="M2876" s="1">
        <v>1</v>
      </c>
      <c r="N2876" s="1" t="s">
        <v>384</v>
      </c>
      <c r="O2876" s="1" t="s">
        <v>385</v>
      </c>
      <c r="P2876" s="1">
        <v>0</v>
      </c>
      <c r="Q2876" s="8">
        <v>5901415</v>
      </c>
      <c r="R2876" s="8">
        <v>347895</v>
      </c>
      <c r="S2876" s="8">
        <v>945181</v>
      </c>
      <c r="T2876" s="8" t="s">
        <v>386</v>
      </c>
      <c r="U2876" s="9">
        <f>IF(R2876&gt;0,Q2876/R2876,"")</f>
        <v>16.963207289555758</v>
      </c>
      <c r="V2876" s="10">
        <f>SUMIFS(fct_world_monthly!$J$2:$J$361,fct_world_monthly!$C$2:$C$361,C2876,fct_world_monthly!$F$2:$F$361,F2876)</f>
        <v>16223580</v>
      </c>
      <c r="W2876" s="11">
        <f>IF(V2876&gt;0,Q2876/V2876,"")</f>
        <v>0.36375541033483361</v>
      </c>
      <c r="X2876" s="1" t="s">
        <v>232</v>
      </c>
      <c r="Y2876" s="1" t="s">
        <v>166</v>
      </c>
      <c r="Z2876" s="19">
        <f>IF(U2876="","",SUMIFS(Unit_Value_Review_QC!$K$10:$K$53,Unit_Value_Review_QC!$I$10:$I$53,"PARTNER|"&amp;F2876&amp;"|"&amp;I2876))</f>
        <v>16.653214733323903</v>
      </c>
      <c r="AA2876" s="20">
        <f>IFERROR(U2876/Z2876,"")</f>
        <v>1.018614577497253</v>
      </c>
      <c r="AB2876" s="4" t="str">
        <f>IF(OR(N2876&lt;&gt;"REPORTED",U2876=""),"NOT_APPLICABLE",IF(OR(AA2876&lt;Unit_Value_Review_QC!$I$6,AA2876&gt;Unit_Value_Review_QC!$I$5),"REVIEW","WITHIN_BAND"))</f>
        <v>WITHIN_BAND</v>
      </c>
    </row>
    <row r="2877" spans="1:28">
      <c r="A2877" s="1" t="s">
        <v>3263</v>
      </c>
      <c r="B2877" s="6">
        <v>45627</v>
      </c>
      <c r="C2877" s="1">
        <v>202412</v>
      </c>
      <c r="D2877" s="1">
        <v>2024</v>
      </c>
      <c r="E2877" s="1">
        <v>12</v>
      </c>
      <c r="F2877" s="4" t="s">
        <v>278</v>
      </c>
      <c r="G2877" s="4" t="s">
        <v>279</v>
      </c>
      <c r="H2877" s="1">
        <v>669</v>
      </c>
      <c r="I2877" s="4" t="s">
        <v>313</v>
      </c>
      <c r="J2877" s="1" t="s">
        <v>314</v>
      </c>
      <c r="K2877" s="1" t="s">
        <v>383</v>
      </c>
      <c r="L2877" s="1">
        <v>3</v>
      </c>
      <c r="M2877" s="1">
        <v>1</v>
      </c>
      <c r="N2877" s="1" t="s">
        <v>384</v>
      </c>
      <c r="O2877" s="1" t="s">
        <v>385</v>
      </c>
      <c r="P2877" s="1">
        <v>0</v>
      </c>
      <c r="Q2877" s="8">
        <v>253146</v>
      </c>
      <c r="R2877" s="8">
        <v>10363</v>
      </c>
      <c r="S2877" s="8">
        <v>45855</v>
      </c>
      <c r="T2877" s="8" t="s">
        <v>386</v>
      </c>
      <c r="U2877" s="9">
        <f>IF(R2877&gt;0,Q2877/R2877,"")</f>
        <v>24.427868377882852</v>
      </c>
      <c r="V2877" s="10">
        <f>SUMIFS(fct_world_monthly!$J$2:$J$361,fct_world_monthly!$C$2:$C$361,C2877,fct_world_monthly!$F$2:$F$361,F2877)</f>
        <v>16223580</v>
      </c>
      <c r="W2877" s="11">
        <f>IF(V2877&gt;0,Q2877/V2877,"")</f>
        <v>1.5603584412318365E-2</v>
      </c>
      <c r="X2877" s="1" t="s">
        <v>232</v>
      </c>
      <c r="Y2877" s="1" t="s">
        <v>166</v>
      </c>
      <c r="Z2877" s="19">
        <f>IF(U2877="","",SUMIFS(Unit_Value_Review_QC!$K$10:$K$53,Unit_Value_Review_QC!$I$10:$I$53,"PARTNER|"&amp;F2877&amp;"|"&amp;I2877))</f>
        <v>20.668787815742178</v>
      </c>
      <c r="AA2877" s="20">
        <f>IFERROR(U2877/Z2877,"")</f>
        <v>1.1818723282493426</v>
      </c>
      <c r="AB2877" s="4" t="str">
        <f>IF(OR(N2877&lt;&gt;"REPORTED",U2877=""),"NOT_APPLICABLE",IF(OR(AA2877&lt;Unit_Value_Review_QC!$I$6,AA2877&gt;Unit_Value_Review_QC!$I$5),"REVIEW","WITHIN_BAND"))</f>
        <v>WITHIN_BAND</v>
      </c>
    </row>
    <row r="2878" spans="1:28">
      <c r="A2878" s="1" t="s">
        <v>3264</v>
      </c>
      <c r="B2878" s="6">
        <v>45627</v>
      </c>
      <c r="C2878" s="1">
        <v>202412</v>
      </c>
      <c r="D2878" s="1">
        <v>2024</v>
      </c>
      <c r="E2878" s="1">
        <v>12</v>
      </c>
      <c r="F2878" s="4" t="s">
        <v>278</v>
      </c>
      <c r="G2878" s="4" t="s">
        <v>279</v>
      </c>
      <c r="H2878" s="1">
        <v>676</v>
      </c>
      <c r="I2878" s="4" t="s">
        <v>316</v>
      </c>
      <c r="J2878" s="1" t="s">
        <v>317</v>
      </c>
      <c r="K2878" s="1" t="s">
        <v>383</v>
      </c>
      <c r="L2878" s="1">
        <v>3</v>
      </c>
      <c r="M2878" s="1">
        <v>1</v>
      </c>
      <c r="N2878" s="1" t="s">
        <v>384</v>
      </c>
      <c r="O2878" s="1" t="s">
        <v>385</v>
      </c>
      <c r="P2878" s="1">
        <v>0</v>
      </c>
      <c r="Q2878" s="8">
        <v>15114</v>
      </c>
      <c r="R2878" s="8">
        <v>787</v>
      </c>
      <c r="S2878" s="8">
        <v>3666</v>
      </c>
      <c r="T2878" s="8" t="s">
        <v>386</v>
      </c>
      <c r="U2878" s="9">
        <f>IF(R2878&gt;0,Q2878/R2878,"")</f>
        <v>19.204574332909782</v>
      </c>
      <c r="V2878" s="10">
        <f>SUMIFS(fct_world_monthly!$J$2:$J$361,fct_world_monthly!$C$2:$C$361,C2878,fct_world_monthly!$F$2:$F$361,F2878)</f>
        <v>16223580</v>
      </c>
      <c r="W2878" s="11">
        <f>IF(V2878&gt;0,Q2878/V2878,"")</f>
        <v>9.316069572806988E-4</v>
      </c>
      <c r="X2878" s="1" t="s">
        <v>232</v>
      </c>
      <c r="Y2878" s="1" t="s">
        <v>166</v>
      </c>
      <c r="Z2878" s="19">
        <f>IF(U2878="","",SUMIFS(Unit_Value_Review_QC!$K$10:$K$53,Unit_Value_Review_QC!$I$10:$I$53,"PARTNER|"&amp;F2878&amp;"|"&amp;I2878))</f>
        <v>22.71683967704729</v>
      </c>
      <c r="AA2878" s="20">
        <f>IFERROR(U2878/Z2878,"")</f>
        <v>0.84538935018825523</v>
      </c>
      <c r="AB2878" s="4" t="str">
        <f>IF(OR(N2878&lt;&gt;"REPORTED",U2878=""),"NOT_APPLICABLE",IF(OR(AA2878&lt;Unit_Value_Review_QC!$I$6,AA2878&gt;Unit_Value_Review_QC!$I$5),"REVIEW","WITHIN_BAND"))</f>
        <v>WITHIN_BAND</v>
      </c>
    </row>
    <row r="2879" spans="1:28">
      <c r="A2879" s="1" t="s">
        <v>3265</v>
      </c>
      <c r="B2879" s="6">
        <v>45627</v>
      </c>
      <c r="C2879" s="1">
        <v>202412</v>
      </c>
      <c r="D2879" s="1">
        <v>2024</v>
      </c>
      <c r="E2879" s="1">
        <v>12</v>
      </c>
      <c r="F2879" s="4" t="s">
        <v>278</v>
      </c>
      <c r="G2879" s="4" t="s">
        <v>279</v>
      </c>
      <c r="H2879" s="1">
        <v>690</v>
      </c>
      <c r="I2879" s="4" t="s">
        <v>319</v>
      </c>
      <c r="J2879" s="1" t="s">
        <v>320</v>
      </c>
      <c r="K2879" s="1" t="s">
        <v>383</v>
      </c>
      <c r="L2879" s="1">
        <v>3</v>
      </c>
      <c r="M2879" s="1">
        <v>1</v>
      </c>
      <c r="N2879" s="1" t="s">
        <v>384</v>
      </c>
      <c r="O2879" s="1" t="s">
        <v>385</v>
      </c>
      <c r="P2879" s="1">
        <v>0</v>
      </c>
      <c r="Q2879" s="8">
        <v>190858</v>
      </c>
      <c r="R2879" s="8">
        <v>5554</v>
      </c>
      <c r="S2879" s="8">
        <v>11772</v>
      </c>
      <c r="T2879" s="8" t="s">
        <v>386</v>
      </c>
      <c r="U2879" s="9">
        <f>IF(R2879&gt;0,Q2879/R2879,"")</f>
        <v>34.364061937342456</v>
      </c>
      <c r="V2879" s="10">
        <f>SUMIFS(fct_world_monthly!$J$2:$J$361,fct_world_monthly!$C$2:$C$361,C2879,fct_world_monthly!$F$2:$F$361,F2879)</f>
        <v>16223580</v>
      </c>
      <c r="W2879" s="11">
        <f>IF(V2879&gt;0,Q2879/V2879,"")</f>
        <v>1.1764234527767608E-2</v>
      </c>
      <c r="X2879" s="1" t="s">
        <v>232</v>
      </c>
      <c r="Y2879" s="1" t="s">
        <v>166</v>
      </c>
      <c r="Z2879" s="19">
        <f>IF(U2879="","",SUMIFS(Unit_Value_Review_QC!$K$10:$K$53,Unit_Value_Review_QC!$I$10:$I$53,"PARTNER|"&amp;F2879&amp;"|"&amp;I2879))</f>
        <v>28.158453665195097</v>
      </c>
      <c r="AA2879" s="20">
        <f>IFERROR(U2879/Z2879,"")</f>
        <v>1.2203817136385484</v>
      </c>
      <c r="AB2879" s="4" t="str">
        <f>IF(OR(N2879&lt;&gt;"REPORTED",U2879=""),"NOT_APPLICABLE",IF(OR(AA2879&lt;Unit_Value_Review_QC!$I$6,AA2879&gt;Unit_Value_Review_QC!$I$5),"REVIEW","WITHIN_BAND"))</f>
        <v>WITHIN_BAND</v>
      </c>
    </row>
    <row r="2880" spans="1:28">
      <c r="A2880" s="1" t="s">
        <v>3266</v>
      </c>
      <c r="B2880" s="6">
        <v>45627</v>
      </c>
      <c r="C2880" s="1">
        <v>202412</v>
      </c>
      <c r="D2880" s="1">
        <v>2024</v>
      </c>
      <c r="E2880" s="1">
        <v>12</v>
      </c>
      <c r="F2880" s="4" t="s">
        <v>278</v>
      </c>
      <c r="G2880" s="4" t="s">
        <v>279</v>
      </c>
      <c r="H2880" s="1">
        <v>696</v>
      </c>
      <c r="I2880" s="4" t="s">
        <v>322</v>
      </c>
      <c r="J2880" s="1" t="s">
        <v>323</v>
      </c>
      <c r="K2880" s="1" t="s">
        <v>383</v>
      </c>
      <c r="L2880" s="1">
        <v>3</v>
      </c>
      <c r="M2880" s="1">
        <v>1</v>
      </c>
      <c r="N2880" s="1" t="s">
        <v>384</v>
      </c>
      <c r="O2880" s="1" t="s">
        <v>385</v>
      </c>
      <c r="P2880" s="1">
        <v>0</v>
      </c>
      <c r="Q2880" s="8">
        <v>698664</v>
      </c>
      <c r="R2880" s="8">
        <v>30358</v>
      </c>
      <c r="S2880" s="8">
        <v>78566</v>
      </c>
      <c r="T2880" s="8" t="s">
        <v>386</v>
      </c>
      <c r="U2880" s="9">
        <f>IF(R2880&gt;0,Q2880/R2880,"")</f>
        <v>23.014164305949009</v>
      </c>
      <c r="V2880" s="10">
        <f>SUMIFS(fct_world_monthly!$J$2:$J$361,fct_world_monthly!$C$2:$C$361,C2880,fct_world_monthly!$F$2:$F$361,F2880)</f>
        <v>16223580</v>
      </c>
      <c r="W2880" s="11">
        <f>IF(V2880&gt;0,Q2880/V2880,"")</f>
        <v>4.3064724308691425E-2</v>
      </c>
      <c r="X2880" s="1" t="s">
        <v>232</v>
      </c>
      <c r="Y2880" s="1" t="s">
        <v>166</v>
      </c>
      <c r="Z2880" s="19">
        <f>IF(U2880="","",SUMIFS(Unit_Value_Review_QC!$K$10:$K$53,Unit_Value_Review_QC!$I$10:$I$53,"PARTNER|"&amp;F2880&amp;"|"&amp;I2880))</f>
        <v>25.266638688646662</v>
      </c>
      <c r="AA2880" s="20">
        <f>IFERROR(U2880/Z2880,"")</f>
        <v>0.91085183864564534</v>
      </c>
      <c r="AB2880" s="4" t="str">
        <f>IF(OR(N2880&lt;&gt;"REPORTED",U2880=""),"NOT_APPLICABLE",IF(OR(AA2880&lt;Unit_Value_Review_QC!$I$6,AA2880&gt;Unit_Value_Review_QC!$I$5),"REVIEW","WITHIN_BAND"))</f>
        <v>WITHIN_BAND</v>
      </c>
    </row>
    <row r="2881" spans="1:28">
      <c r="A2881" s="1" t="s">
        <v>3267</v>
      </c>
      <c r="B2881" s="6">
        <v>45627</v>
      </c>
      <c r="C2881" s="1">
        <v>202412</v>
      </c>
      <c r="D2881" s="1">
        <v>2024</v>
      </c>
      <c r="E2881" s="1">
        <v>12</v>
      </c>
      <c r="F2881" s="4" t="s">
        <v>278</v>
      </c>
      <c r="G2881" s="4" t="s">
        <v>279</v>
      </c>
      <c r="H2881" s="1">
        <v>720</v>
      </c>
      <c r="I2881" s="4" t="s">
        <v>325</v>
      </c>
      <c r="J2881" s="1" t="s">
        <v>326</v>
      </c>
      <c r="K2881" s="1" t="s">
        <v>383</v>
      </c>
      <c r="L2881" s="1">
        <v>3</v>
      </c>
      <c r="M2881" s="1">
        <v>1</v>
      </c>
      <c r="N2881" s="1" t="s">
        <v>384</v>
      </c>
      <c r="O2881" s="1" t="s">
        <v>385</v>
      </c>
      <c r="P2881" s="1">
        <v>0</v>
      </c>
      <c r="Q2881" s="8">
        <v>414002</v>
      </c>
      <c r="R2881" s="8">
        <v>30040</v>
      </c>
      <c r="S2881" s="8">
        <v>62559</v>
      </c>
      <c r="T2881" s="8" t="s">
        <v>386</v>
      </c>
      <c r="U2881" s="9">
        <f>IF(R2881&gt;0,Q2881/R2881,"")</f>
        <v>13.781691078561918</v>
      </c>
      <c r="V2881" s="10">
        <f>SUMIFS(fct_world_monthly!$J$2:$J$361,fct_world_monthly!$C$2:$C$361,C2881,fct_world_monthly!$F$2:$F$361,F2881)</f>
        <v>16223580</v>
      </c>
      <c r="W2881" s="11">
        <f>IF(V2881&gt;0,Q2881/V2881,"")</f>
        <v>2.5518535366423442E-2</v>
      </c>
      <c r="X2881" s="1" t="s">
        <v>232</v>
      </c>
      <c r="Y2881" s="1" t="s">
        <v>166</v>
      </c>
      <c r="Z2881" s="19">
        <f>IF(U2881="","",SUMIFS(Unit_Value_Review_QC!$K$10:$K$53,Unit_Value_Review_QC!$I$10:$I$53,"PARTNER|"&amp;F2881&amp;"|"&amp;I2881))</f>
        <v>23.211497613909994</v>
      </c>
      <c r="AA2881" s="20">
        <f>IFERROR(U2881/Z2881,"")</f>
        <v>0.59374415678818326</v>
      </c>
      <c r="AB2881" s="4" t="str">
        <f>IF(OR(N2881&lt;&gt;"REPORTED",U2881=""),"NOT_APPLICABLE",IF(OR(AA2881&lt;Unit_Value_Review_QC!$I$6,AA2881&gt;Unit_Value_Review_QC!$I$5),"REVIEW","WITHIN_BAND"))</f>
        <v>WITHIN_BAND</v>
      </c>
    </row>
    <row r="2882" spans="1:28">
      <c r="A2882" s="1" t="s">
        <v>3268</v>
      </c>
      <c r="B2882" s="6">
        <v>45658</v>
      </c>
      <c r="C2882" s="1">
        <v>202501</v>
      </c>
      <c r="D2882" s="1">
        <v>2025</v>
      </c>
      <c r="E2882" s="1">
        <v>1</v>
      </c>
      <c r="F2882" s="4" t="s">
        <v>256</v>
      </c>
      <c r="G2882" s="4" t="s">
        <v>258</v>
      </c>
      <c r="H2882" s="1">
        <v>52</v>
      </c>
      <c r="I2882" s="4" t="s">
        <v>296</v>
      </c>
      <c r="J2882" s="1" t="s">
        <v>297</v>
      </c>
      <c r="K2882" s="1" t="s">
        <v>383</v>
      </c>
      <c r="L2882" s="1">
        <v>3</v>
      </c>
      <c r="M2882" s="1">
        <v>1</v>
      </c>
      <c r="N2882" s="1" t="s">
        <v>384</v>
      </c>
      <c r="O2882" s="1" t="s">
        <v>385</v>
      </c>
      <c r="P2882" s="1">
        <v>0</v>
      </c>
      <c r="Q2882" s="8">
        <v>9498438</v>
      </c>
      <c r="R2882" s="8">
        <v>427107</v>
      </c>
      <c r="S2882" s="8">
        <v>1821559</v>
      </c>
      <c r="T2882" s="8" t="s">
        <v>386</v>
      </c>
      <c r="U2882" s="9">
        <f>IF(R2882&gt;0,Q2882/R2882,"")</f>
        <v>22.239012706417828</v>
      </c>
      <c r="V2882" s="10">
        <f>SUMIFS(fct_world_monthly!$J$2:$J$361,fct_world_monthly!$C$2:$C$361,C2882,fct_world_monthly!$F$2:$F$361,F2882)</f>
        <v>97780137</v>
      </c>
      <c r="W2882" s="11">
        <f>IF(V2882&gt;0,Q2882/V2882,"")</f>
        <v>9.7140772056803312E-2</v>
      </c>
      <c r="X2882" s="1" t="s">
        <v>232</v>
      </c>
      <c r="Y2882" s="1" t="s">
        <v>166</v>
      </c>
      <c r="Z2882" s="19">
        <f>IF(U2882="","",SUMIFS(Unit_Value_Review_QC!$K$10:$K$53,Unit_Value_Review_QC!$I$10:$I$53,"PARTNER|"&amp;F2882&amp;"|"&amp;I2882))</f>
        <v>20.461444760337919</v>
      </c>
      <c r="AA2882" s="20">
        <f>IFERROR(U2882/Z2882,"")</f>
        <v>1.0868740192542763</v>
      </c>
      <c r="AB2882" s="4" t="str">
        <f>IF(OR(N2882&lt;&gt;"REPORTED",U2882=""),"NOT_APPLICABLE",IF(OR(AA2882&lt;Unit_Value_Review_QC!$I$6,AA2882&gt;Unit_Value_Review_QC!$I$5),"REVIEW","WITHIN_BAND"))</f>
        <v>WITHIN_BAND</v>
      </c>
    </row>
    <row r="2883" spans="1:28">
      <c r="A2883" s="1" t="s">
        <v>3269</v>
      </c>
      <c r="B2883" s="6">
        <v>45658</v>
      </c>
      <c r="C2883" s="1">
        <v>202501</v>
      </c>
      <c r="D2883" s="1">
        <v>2025</v>
      </c>
      <c r="E2883" s="1">
        <v>1</v>
      </c>
      <c r="F2883" s="4" t="s">
        <v>256</v>
      </c>
      <c r="G2883" s="4" t="s">
        <v>258</v>
      </c>
      <c r="H2883" s="1">
        <v>204</v>
      </c>
      <c r="I2883" s="4" t="s">
        <v>301</v>
      </c>
      <c r="J2883" s="1" t="s">
        <v>302</v>
      </c>
      <c r="K2883" s="1" t="s">
        <v>383</v>
      </c>
      <c r="L2883" s="1">
        <v>3</v>
      </c>
      <c r="M2883" s="1">
        <v>1</v>
      </c>
      <c r="N2883" s="1" t="s">
        <v>384</v>
      </c>
      <c r="O2883" s="1" t="s">
        <v>385</v>
      </c>
      <c r="P2883" s="1">
        <v>0</v>
      </c>
      <c r="Q2883" s="8">
        <v>595595</v>
      </c>
      <c r="R2883" s="8">
        <v>58622</v>
      </c>
      <c r="S2883" s="8">
        <v>369690</v>
      </c>
      <c r="T2883" s="8" t="s">
        <v>386</v>
      </c>
      <c r="U2883" s="9">
        <f>IF(R2883&gt;0,Q2883/R2883,"")</f>
        <v>10.159922895841152</v>
      </c>
      <c r="V2883" s="10">
        <f>SUMIFS(fct_world_monthly!$J$2:$J$361,fct_world_monthly!$C$2:$C$361,C2883,fct_world_monthly!$F$2:$F$361,F2883)</f>
        <v>97780137</v>
      </c>
      <c r="W2883" s="11">
        <f>IF(V2883&gt;0,Q2883/V2883,"")</f>
        <v>6.091165529866255E-3</v>
      </c>
      <c r="X2883" s="1" t="s">
        <v>232</v>
      </c>
      <c r="Y2883" s="1" t="s">
        <v>166</v>
      </c>
      <c r="Z2883" s="19">
        <f>IF(U2883="","",SUMIFS(Unit_Value_Review_QC!$K$10:$K$53,Unit_Value_Review_QC!$I$10:$I$53,"PARTNER|"&amp;F2883&amp;"|"&amp;I2883))</f>
        <v>7.8392981154747989</v>
      </c>
      <c r="AA2883" s="20">
        <f>IFERROR(U2883/Z2883,"")</f>
        <v>1.296024560640886</v>
      </c>
      <c r="AB2883" s="4" t="str">
        <f>IF(OR(N2883&lt;&gt;"REPORTED",U2883=""),"NOT_APPLICABLE",IF(OR(AA2883&lt;Unit_Value_Review_QC!$I$6,AA2883&gt;Unit_Value_Review_QC!$I$5),"REVIEW","WITHIN_BAND"))</f>
        <v>WITHIN_BAND</v>
      </c>
    </row>
    <row r="2884" spans="1:28">
      <c r="A2884" s="1" t="s">
        <v>3270</v>
      </c>
      <c r="B2884" s="6">
        <v>45658</v>
      </c>
      <c r="C2884" s="1">
        <v>202501</v>
      </c>
      <c r="D2884" s="1">
        <v>2025</v>
      </c>
      <c r="E2884" s="1">
        <v>1</v>
      </c>
      <c r="F2884" s="4" t="s">
        <v>256</v>
      </c>
      <c r="G2884" s="4" t="s">
        <v>258</v>
      </c>
      <c r="H2884" s="1">
        <v>662</v>
      </c>
      <c r="I2884" s="4" t="s">
        <v>304</v>
      </c>
      <c r="J2884" s="1" t="s">
        <v>305</v>
      </c>
      <c r="K2884" s="1" t="s">
        <v>383</v>
      </c>
      <c r="L2884" s="1">
        <v>3</v>
      </c>
      <c r="M2884" s="1">
        <v>1</v>
      </c>
      <c r="N2884" s="1" t="s">
        <v>384</v>
      </c>
      <c r="O2884" s="1" t="s">
        <v>385</v>
      </c>
      <c r="P2884" s="1">
        <v>0</v>
      </c>
      <c r="Q2884" s="8">
        <v>4215403</v>
      </c>
      <c r="R2884" s="8">
        <v>375044</v>
      </c>
      <c r="S2884" s="8">
        <v>1407118</v>
      </c>
      <c r="T2884" s="8" t="s">
        <v>386</v>
      </c>
      <c r="U2884" s="9">
        <f>IF(R2884&gt;0,Q2884/R2884,"")</f>
        <v>11.239755868644746</v>
      </c>
      <c r="V2884" s="10">
        <f>SUMIFS(fct_world_monthly!$J$2:$J$361,fct_world_monthly!$C$2:$C$361,C2884,fct_world_monthly!$F$2:$F$361,F2884)</f>
        <v>97780137</v>
      </c>
      <c r="W2884" s="11">
        <f>IF(V2884&gt;0,Q2884/V2884,"")</f>
        <v>4.3111035935652249E-2</v>
      </c>
      <c r="X2884" s="1" t="s">
        <v>232</v>
      </c>
      <c r="Y2884" s="1" t="s">
        <v>166</v>
      </c>
      <c r="Z2884" s="19">
        <f>IF(U2884="","",SUMIFS(Unit_Value_Review_QC!$K$10:$K$53,Unit_Value_Review_QC!$I$10:$I$53,"PARTNER|"&amp;F2884&amp;"|"&amp;I2884))</f>
        <v>10.235891461787936</v>
      </c>
      <c r="AA2884" s="20">
        <f>IFERROR(U2884/Z2884,"")</f>
        <v>1.0980729827591842</v>
      </c>
      <c r="AB2884" s="4" t="str">
        <f>IF(OR(N2884&lt;&gt;"REPORTED",U2884=""),"NOT_APPLICABLE",IF(OR(AA2884&lt;Unit_Value_Review_QC!$I$6,AA2884&gt;Unit_Value_Review_QC!$I$5),"REVIEW","WITHIN_BAND"))</f>
        <v>WITHIN_BAND</v>
      </c>
    </row>
    <row r="2885" spans="1:28">
      <c r="A2885" s="1" t="s">
        <v>3271</v>
      </c>
      <c r="B2885" s="6">
        <v>45658</v>
      </c>
      <c r="C2885" s="1">
        <v>202501</v>
      </c>
      <c r="D2885" s="1">
        <v>2025</v>
      </c>
      <c r="E2885" s="1">
        <v>1</v>
      </c>
      <c r="F2885" s="4" t="s">
        <v>256</v>
      </c>
      <c r="G2885" s="4" t="s">
        <v>258</v>
      </c>
      <c r="H2885" s="1">
        <v>664</v>
      </c>
      <c r="I2885" s="4" t="s">
        <v>307</v>
      </c>
      <c r="J2885" s="1" t="s">
        <v>308</v>
      </c>
      <c r="K2885" s="1" t="s">
        <v>383</v>
      </c>
      <c r="L2885" s="1">
        <v>3</v>
      </c>
      <c r="M2885" s="1">
        <v>1</v>
      </c>
      <c r="N2885" s="1" t="s">
        <v>384</v>
      </c>
      <c r="O2885" s="1" t="s">
        <v>385</v>
      </c>
      <c r="P2885" s="1">
        <v>0</v>
      </c>
      <c r="Q2885" s="8">
        <v>6612624</v>
      </c>
      <c r="R2885" s="8">
        <v>447550</v>
      </c>
      <c r="S2885" s="8">
        <v>2856367</v>
      </c>
      <c r="T2885" s="8" t="s">
        <v>386</v>
      </c>
      <c r="U2885" s="9">
        <f>IF(R2885&gt;0,Q2885/R2885,"")</f>
        <v>14.775162551670205</v>
      </c>
      <c r="V2885" s="10">
        <f>SUMIFS(fct_world_monthly!$J$2:$J$361,fct_world_monthly!$C$2:$C$361,C2885,fct_world_monthly!$F$2:$F$361,F2885)</f>
        <v>97780137</v>
      </c>
      <c r="W2885" s="11">
        <f>IF(V2885&gt;0,Q2885/V2885,"")</f>
        <v>6.7627477347469864E-2</v>
      </c>
      <c r="X2885" s="1" t="s">
        <v>232</v>
      </c>
      <c r="Y2885" s="1" t="s">
        <v>166</v>
      </c>
      <c r="Z2885" s="19">
        <f>IF(U2885="","",SUMIFS(Unit_Value_Review_QC!$K$10:$K$53,Unit_Value_Review_QC!$I$10:$I$53,"PARTNER|"&amp;F2885&amp;"|"&amp;I2885))</f>
        <v>13.594059812928137</v>
      </c>
      <c r="AA2885" s="20">
        <f>IFERROR(U2885/Z2885,"")</f>
        <v>1.0868837385590155</v>
      </c>
      <c r="AB2885" s="4" t="str">
        <f>IF(OR(N2885&lt;&gt;"REPORTED",U2885=""),"NOT_APPLICABLE",IF(OR(AA2885&lt;Unit_Value_Review_QC!$I$6,AA2885&gt;Unit_Value_Review_QC!$I$5),"REVIEW","WITHIN_BAND"))</f>
        <v>WITHIN_BAND</v>
      </c>
    </row>
    <row r="2886" spans="1:28">
      <c r="A2886" s="1" t="s">
        <v>3272</v>
      </c>
      <c r="B2886" s="6">
        <v>45658</v>
      </c>
      <c r="C2886" s="1">
        <v>202501</v>
      </c>
      <c r="D2886" s="1">
        <v>2025</v>
      </c>
      <c r="E2886" s="1">
        <v>1</v>
      </c>
      <c r="F2886" s="4" t="s">
        <v>256</v>
      </c>
      <c r="G2886" s="4" t="s">
        <v>258</v>
      </c>
      <c r="H2886" s="1">
        <v>666</v>
      </c>
      <c r="I2886" s="4" t="s">
        <v>310</v>
      </c>
      <c r="J2886" s="1" t="s">
        <v>311</v>
      </c>
      <c r="K2886" s="1" t="s">
        <v>383</v>
      </c>
      <c r="L2886" s="1">
        <v>3</v>
      </c>
      <c r="M2886" s="1">
        <v>1</v>
      </c>
      <c r="N2886" s="1" t="s">
        <v>384</v>
      </c>
      <c r="O2886" s="1" t="s">
        <v>385</v>
      </c>
      <c r="P2886" s="1">
        <v>0</v>
      </c>
      <c r="Q2886" s="8">
        <v>37635639</v>
      </c>
      <c r="R2886" s="8">
        <v>3598131</v>
      </c>
      <c r="S2886" s="8">
        <v>22015299</v>
      </c>
      <c r="T2886" s="8" t="s">
        <v>386</v>
      </c>
      <c r="U2886" s="9">
        <f>IF(R2886&gt;0,Q2886/R2886,"")</f>
        <v>10.459774532945021</v>
      </c>
      <c r="V2886" s="10">
        <f>SUMIFS(fct_world_monthly!$J$2:$J$361,fct_world_monthly!$C$2:$C$361,C2886,fct_world_monthly!$F$2:$F$361,F2886)</f>
        <v>97780137</v>
      </c>
      <c r="W2886" s="11">
        <f>IF(V2886&gt;0,Q2886/V2886,"")</f>
        <v>0.38490065727766365</v>
      </c>
      <c r="X2886" s="1" t="s">
        <v>232</v>
      </c>
      <c r="Y2886" s="1" t="s">
        <v>166</v>
      </c>
      <c r="Z2886" s="19">
        <f>IF(U2886="","",SUMIFS(Unit_Value_Review_QC!$K$10:$K$53,Unit_Value_Review_QC!$I$10:$I$53,"PARTNER|"&amp;F2886&amp;"|"&amp;I2886))</f>
        <v>10.323147527272614</v>
      </c>
      <c r="AA2886" s="20">
        <f>IFERROR(U2886/Z2886,"")</f>
        <v>1.0132350143511417</v>
      </c>
      <c r="AB2886" s="4" t="str">
        <f>IF(OR(N2886&lt;&gt;"REPORTED",U2886=""),"NOT_APPLICABLE",IF(OR(AA2886&lt;Unit_Value_Review_QC!$I$6,AA2886&gt;Unit_Value_Review_QC!$I$5),"REVIEW","WITHIN_BAND"))</f>
        <v>WITHIN_BAND</v>
      </c>
    </row>
    <row r="2887" spans="1:28">
      <c r="A2887" s="1" t="s">
        <v>3273</v>
      </c>
      <c r="B2887" s="6">
        <v>45658</v>
      </c>
      <c r="C2887" s="1">
        <v>202501</v>
      </c>
      <c r="D2887" s="1">
        <v>2025</v>
      </c>
      <c r="E2887" s="1">
        <v>1</v>
      </c>
      <c r="F2887" s="4" t="s">
        <v>256</v>
      </c>
      <c r="G2887" s="4" t="s">
        <v>258</v>
      </c>
      <c r="H2887" s="1">
        <v>669</v>
      </c>
      <c r="I2887" s="4" t="s">
        <v>313</v>
      </c>
      <c r="J2887" s="1" t="s">
        <v>314</v>
      </c>
      <c r="K2887" s="1" t="s">
        <v>383</v>
      </c>
      <c r="L2887" s="1">
        <v>3</v>
      </c>
      <c r="M2887" s="1">
        <v>1</v>
      </c>
      <c r="N2887" s="1" t="s">
        <v>384</v>
      </c>
      <c r="O2887" s="1" t="s">
        <v>385</v>
      </c>
      <c r="P2887" s="1">
        <v>0</v>
      </c>
      <c r="Q2887" s="8">
        <v>1867891</v>
      </c>
      <c r="R2887" s="8">
        <v>190782</v>
      </c>
      <c r="S2887" s="8">
        <v>891288</v>
      </c>
      <c r="T2887" s="8" t="s">
        <v>386</v>
      </c>
      <c r="U2887" s="9">
        <f>IF(R2887&gt;0,Q2887/R2887,"")</f>
        <v>9.7907087670744612</v>
      </c>
      <c r="V2887" s="10">
        <f>SUMIFS(fct_world_monthly!$J$2:$J$361,fct_world_monthly!$C$2:$C$361,C2887,fct_world_monthly!$F$2:$F$361,F2887)</f>
        <v>97780137</v>
      </c>
      <c r="W2887" s="11">
        <f>IF(V2887&gt;0,Q2887/V2887,"")</f>
        <v>1.9102969757549021E-2</v>
      </c>
      <c r="X2887" s="1" t="s">
        <v>232</v>
      </c>
      <c r="Y2887" s="1" t="s">
        <v>166</v>
      </c>
      <c r="Z2887" s="19">
        <f>IF(U2887="","",SUMIFS(Unit_Value_Review_QC!$K$10:$K$53,Unit_Value_Review_QC!$I$10:$I$53,"PARTNER|"&amp;F2887&amp;"|"&amp;I2887))</f>
        <v>13.552232139720488</v>
      </c>
      <c r="AA2887" s="20">
        <f>IFERROR(U2887/Z2887,"")</f>
        <v>0.72244252209779469</v>
      </c>
      <c r="AB2887" s="4" t="str">
        <f>IF(OR(N2887&lt;&gt;"REPORTED",U2887=""),"NOT_APPLICABLE",IF(OR(AA2887&lt;Unit_Value_Review_QC!$I$6,AA2887&gt;Unit_Value_Review_QC!$I$5),"REVIEW","WITHIN_BAND"))</f>
        <v>WITHIN_BAND</v>
      </c>
    </row>
    <row r="2888" spans="1:28">
      <c r="A2888" s="1" t="s">
        <v>3274</v>
      </c>
      <c r="B2888" s="6">
        <v>45658</v>
      </c>
      <c r="C2888" s="1">
        <v>202501</v>
      </c>
      <c r="D2888" s="1">
        <v>2025</v>
      </c>
      <c r="E2888" s="1">
        <v>1</v>
      </c>
      <c r="F2888" s="4" t="s">
        <v>256</v>
      </c>
      <c r="G2888" s="4" t="s">
        <v>258</v>
      </c>
      <c r="H2888" s="1">
        <v>676</v>
      </c>
      <c r="I2888" s="4" t="s">
        <v>316</v>
      </c>
      <c r="J2888" s="1" t="s">
        <v>317</v>
      </c>
      <c r="K2888" s="1" t="s">
        <v>383</v>
      </c>
      <c r="L2888" s="1">
        <v>3</v>
      </c>
      <c r="M2888" s="1">
        <v>1</v>
      </c>
      <c r="N2888" s="1" t="s">
        <v>384</v>
      </c>
      <c r="O2888" s="1" t="s">
        <v>385</v>
      </c>
      <c r="P2888" s="1">
        <v>0</v>
      </c>
      <c r="Q2888" s="8">
        <v>47447</v>
      </c>
      <c r="R2888" s="8">
        <v>3108</v>
      </c>
      <c r="S2888" s="8">
        <v>21419</v>
      </c>
      <c r="T2888" s="8" t="s">
        <v>386</v>
      </c>
      <c r="U2888" s="9">
        <f>IF(R2888&gt;0,Q2888/R2888,"")</f>
        <v>15.266087516087516</v>
      </c>
      <c r="V2888" s="10">
        <f>SUMIFS(fct_world_monthly!$J$2:$J$361,fct_world_monthly!$C$2:$C$361,C2888,fct_world_monthly!$F$2:$F$361,F2888)</f>
        <v>97780137</v>
      </c>
      <c r="W2888" s="11">
        <f>IF(V2888&gt;0,Q2888/V2888,"")</f>
        <v>4.8524170098063988E-4</v>
      </c>
      <c r="X2888" s="1" t="s">
        <v>232</v>
      </c>
      <c r="Y2888" s="1" t="s">
        <v>166</v>
      </c>
      <c r="Z2888" s="19">
        <f>IF(U2888="","",SUMIFS(Unit_Value_Review_QC!$K$10:$K$53,Unit_Value_Review_QC!$I$10:$I$53,"PARTNER|"&amp;F2888&amp;"|"&amp;I2888))</f>
        <v>16.294942108470444</v>
      </c>
      <c r="AA2888" s="20">
        <f>IFERROR(U2888/Z2888,"")</f>
        <v>0.93686049416228934</v>
      </c>
      <c r="AB2888" s="4" t="str">
        <f>IF(OR(N2888&lt;&gt;"REPORTED",U2888=""),"NOT_APPLICABLE",IF(OR(AA2888&lt;Unit_Value_Review_QC!$I$6,AA2888&gt;Unit_Value_Review_QC!$I$5),"REVIEW","WITHIN_BAND"))</f>
        <v>WITHIN_BAND</v>
      </c>
    </row>
    <row r="2889" spans="1:28">
      <c r="A2889" s="1" t="s">
        <v>3275</v>
      </c>
      <c r="B2889" s="6">
        <v>45658</v>
      </c>
      <c r="C2889" s="1">
        <v>202501</v>
      </c>
      <c r="D2889" s="1">
        <v>2025</v>
      </c>
      <c r="E2889" s="1">
        <v>1</v>
      </c>
      <c r="F2889" s="4" t="s">
        <v>256</v>
      </c>
      <c r="G2889" s="4" t="s">
        <v>258</v>
      </c>
      <c r="H2889" s="1">
        <v>690</v>
      </c>
      <c r="I2889" s="4" t="s">
        <v>319</v>
      </c>
      <c r="J2889" s="1" t="s">
        <v>320</v>
      </c>
      <c r="K2889" s="1" t="s">
        <v>383</v>
      </c>
      <c r="L2889" s="1">
        <v>3</v>
      </c>
      <c r="M2889" s="1">
        <v>1</v>
      </c>
      <c r="N2889" s="1" t="s">
        <v>384</v>
      </c>
      <c r="O2889" s="1" t="s">
        <v>385</v>
      </c>
      <c r="P2889" s="1">
        <v>0</v>
      </c>
      <c r="Q2889" s="8">
        <v>1759203</v>
      </c>
      <c r="R2889" s="8">
        <v>80140</v>
      </c>
      <c r="S2889" s="8">
        <v>401378</v>
      </c>
      <c r="T2889" s="8" t="s">
        <v>386</v>
      </c>
      <c r="U2889" s="9">
        <f>IF(R2889&gt;0,Q2889/R2889,"")</f>
        <v>21.95162216121787</v>
      </c>
      <c r="V2889" s="10">
        <f>SUMIFS(fct_world_monthly!$J$2:$J$361,fct_world_monthly!$C$2:$C$361,C2889,fct_world_monthly!$F$2:$F$361,F2889)</f>
        <v>97780137</v>
      </c>
      <c r="W2889" s="11">
        <f>IF(V2889&gt;0,Q2889/V2889,"")</f>
        <v>1.7991414759420923E-2</v>
      </c>
      <c r="X2889" s="1" t="s">
        <v>232</v>
      </c>
      <c r="Y2889" s="1" t="s">
        <v>166</v>
      </c>
      <c r="Z2889" s="19">
        <f>IF(U2889="","",SUMIFS(Unit_Value_Review_QC!$K$10:$K$53,Unit_Value_Review_QC!$I$10:$I$53,"PARTNER|"&amp;F2889&amp;"|"&amp;I2889))</f>
        <v>21.029827109089425</v>
      </c>
      <c r="AA2889" s="20">
        <f>IFERROR(U2889/Z2889,"")</f>
        <v>1.0438327451455855</v>
      </c>
      <c r="AB2889" s="4" t="str">
        <f>IF(OR(N2889&lt;&gt;"REPORTED",U2889=""),"NOT_APPLICABLE",IF(OR(AA2889&lt;Unit_Value_Review_QC!$I$6,AA2889&gt;Unit_Value_Review_QC!$I$5),"REVIEW","WITHIN_BAND"))</f>
        <v>WITHIN_BAND</v>
      </c>
    </row>
    <row r="2890" spans="1:28">
      <c r="A2890" s="1" t="s">
        <v>3276</v>
      </c>
      <c r="B2890" s="6">
        <v>45658</v>
      </c>
      <c r="C2890" s="1">
        <v>202501</v>
      </c>
      <c r="D2890" s="1">
        <v>2025</v>
      </c>
      <c r="E2890" s="1">
        <v>1</v>
      </c>
      <c r="F2890" s="4" t="s">
        <v>256</v>
      </c>
      <c r="G2890" s="4" t="s">
        <v>258</v>
      </c>
      <c r="H2890" s="1">
        <v>696</v>
      </c>
      <c r="I2890" s="4" t="s">
        <v>322</v>
      </c>
      <c r="J2890" s="1" t="s">
        <v>323</v>
      </c>
      <c r="K2890" s="1" t="s">
        <v>383</v>
      </c>
      <c r="L2890" s="1">
        <v>3</v>
      </c>
      <c r="M2890" s="1">
        <v>1</v>
      </c>
      <c r="N2890" s="1" t="s">
        <v>384</v>
      </c>
      <c r="O2890" s="1" t="s">
        <v>385</v>
      </c>
      <c r="P2890" s="1">
        <v>0</v>
      </c>
      <c r="Q2890" s="8">
        <v>815302</v>
      </c>
      <c r="R2890" s="8">
        <v>48927</v>
      </c>
      <c r="S2890" s="8">
        <v>217314</v>
      </c>
      <c r="T2890" s="8" t="s">
        <v>386</v>
      </c>
      <c r="U2890" s="9">
        <f>IF(R2890&gt;0,Q2890/R2890,"")</f>
        <v>16.663641751997876</v>
      </c>
      <c r="V2890" s="10">
        <f>SUMIFS(fct_world_monthly!$J$2:$J$361,fct_world_monthly!$C$2:$C$361,C2890,fct_world_monthly!$F$2:$F$361,F2890)</f>
        <v>97780137</v>
      </c>
      <c r="W2890" s="11">
        <f>IF(V2890&gt;0,Q2890/V2890,"")</f>
        <v>8.3381147236478107E-3</v>
      </c>
      <c r="X2890" s="1" t="s">
        <v>232</v>
      </c>
      <c r="Y2890" s="1" t="s">
        <v>166</v>
      </c>
      <c r="Z2890" s="19">
        <f>IF(U2890="","",SUMIFS(Unit_Value_Review_QC!$K$10:$K$53,Unit_Value_Review_QC!$I$10:$I$53,"PARTNER|"&amp;F2890&amp;"|"&amp;I2890))</f>
        <v>18.09118149032647</v>
      </c>
      <c r="AA2890" s="20">
        <f>IFERROR(U2890/Z2890,"")</f>
        <v>0.92109195637156627</v>
      </c>
      <c r="AB2890" s="4" t="str">
        <f>IF(OR(N2890&lt;&gt;"REPORTED",U2890=""),"NOT_APPLICABLE",IF(OR(AA2890&lt;Unit_Value_Review_QC!$I$6,AA2890&gt;Unit_Value_Review_QC!$I$5),"REVIEW","WITHIN_BAND"))</f>
        <v>WITHIN_BAND</v>
      </c>
    </row>
    <row r="2891" spans="1:28">
      <c r="A2891" s="1" t="s">
        <v>3277</v>
      </c>
      <c r="B2891" s="6">
        <v>45658</v>
      </c>
      <c r="C2891" s="1">
        <v>202501</v>
      </c>
      <c r="D2891" s="1">
        <v>2025</v>
      </c>
      <c r="E2891" s="1">
        <v>1</v>
      </c>
      <c r="F2891" s="4" t="s">
        <v>256</v>
      </c>
      <c r="G2891" s="4" t="s">
        <v>258</v>
      </c>
      <c r="H2891" s="1">
        <v>720</v>
      </c>
      <c r="I2891" s="4" t="s">
        <v>325</v>
      </c>
      <c r="J2891" s="1" t="s">
        <v>326</v>
      </c>
      <c r="K2891" s="1" t="s">
        <v>383</v>
      </c>
      <c r="L2891" s="1">
        <v>3</v>
      </c>
      <c r="M2891" s="1">
        <v>1</v>
      </c>
      <c r="N2891" s="1" t="s">
        <v>384</v>
      </c>
      <c r="O2891" s="1" t="s">
        <v>385</v>
      </c>
      <c r="P2891" s="1">
        <v>0</v>
      </c>
      <c r="Q2891" s="8">
        <v>4906522</v>
      </c>
      <c r="R2891" s="8">
        <v>287181</v>
      </c>
      <c r="S2891" s="8">
        <v>1155374</v>
      </c>
      <c r="T2891" s="8" t="s">
        <v>386</v>
      </c>
      <c r="U2891" s="9">
        <f>IF(R2891&gt;0,Q2891/R2891,"")</f>
        <v>17.085120533740046</v>
      </c>
      <c r="V2891" s="10">
        <f>SUMIFS(fct_world_monthly!$J$2:$J$361,fct_world_monthly!$C$2:$C$361,C2891,fct_world_monthly!$F$2:$F$361,F2891)</f>
        <v>97780137</v>
      </c>
      <c r="W2891" s="11">
        <f>IF(V2891&gt;0,Q2891/V2891,"")</f>
        <v>5.0179127893837987E-2</v>
      </c>
      <c r="X2891" s="1" t="s">
        <v>232</v>
      </c>
      <c r="Y2891" s="1" t="s">
        <v>166</v>
      </c>
      <c r="Z2891" s="19">
        <f>IF(U2891="","",SUMIFS(Unit_Value_Review_QC!$K$10:$K$53,Unit_Value_Review_QC!$I$10:$I$53,"PARTNER|"&amp;F2891&amp;"|"&amp;I2891))</f>
        <v>18.213915185849537</v>
      </c>
      <c r="AA2891" s="20">
        <f>IFERROR(U2891/Z2891,"")</f>
        <v>0.93802569954940518</v>
      </c>
      <c r="AB2891" s="4" t="str">
        <f>IF(OR(N2891&lt;&gt;"REPORTED",U2891=""),"NOT_APPLICABLE",IF(OR(AA2891&lt;Unit_Value_Review_QC!$I$6,AA2891&gt;Unit_Value_Review_QC!$I$5),"REVIEW","WITHIN_BAND"))</f>
        <v>WITHIN_BAND</v>
      </c>
    </row>
    <row r="2892" spans="1:28">
      <c r="A2892" s="1" t="s">
        <v>3278</v>
      </c>
      <c r="B2892" s="6">
        <v>45658</v>
      </c>
      <c r="C2892" s="1">
        <v>202501</v>
      </c>
      <c r="D2892" s="1">
        <v>2025</v>
      </c>
      <c r="E2892" s="1">
        <v>1</v>
      </c>
      <c r="F2892" s="4" t="s">
        <v>265</v>
      </c>
      <c r="G2892" s="4" t="s">
        <v>266</v>
      </c>
      <c r="H2892" s="1">
        <v>52</v>
      </c>
      <c r="I2892" s="4" t="s">
        <v>296</v>
      </c>
      <c r="J2892" s="1" t="s">
        <v>297</v>
      </c>
      <c r="K2892" s="1" t="s">
        <v>383</v>
      </c>
      <c r="L2892" s="1">
        <v>3</v>
      </c>
      <c r="M2892" s="1">
        <v>1</v>
      </c>
      <c r="N2892" s="1" t="s">
        <v>384</v>
      </c>
      <c r="O2892" s="1" t="s">
        <v>385</v>
      </c>
      <c r="P2892" s="1">
        <v>0</v>
      </c>
      <c r="Q2892" s="8">
        <v>6744495</v>
      </c>
      <c r="R2892" s="8">
        <v>438028</v>
      </c>
      <c r="S2892" s="8">
        <v>893142</v>
      </c>
      <c r="T2892" s="8" t="s">
        <v>386</v>
      </c>
      <c r="U2892" s="9">
        <f>IF(R2892&gt;0,Q2892/R2892,"")</f>
        <v>15.397406101893029</v>
      </c>
      <c r="V2892" s="10">
        <f>SUMIFS(fct_world_monthly!$J$2:$J$361,fct_world_monthly!$C$2:$C$361,C2892,fct_world_monthly!$F$2:$F$361,F2892)</f>
        <v>57827679</v>
      </c>
      <c r="W2892" s="11">
        <f>IF(V2892&gt;0,Q2892/V2892,"")</f>
        <v>0.11663091302696067</v>
      </c>
      <c r="X2892" s="1" t="s">
        <v>232</v>
      </c>
      <c r="Y2892" s="1" t="s">
        <v>166</v>
      </c>
      <c r="Z2892" s="19">
        <f>IF(U2892="","",SUMIFS(Unit_Value_Review_QC!$K$10:$K$53,Unit_Value_Review_QC!$I$10:$I$53,"PARTNER|"&amp;F2892&amp;"|"&amp;I2892))</f>
        <v>19.213268245879746</v>
      </c>
      <c r="AA2892" s="20">
        <f>IFERROR(U2892/Z2892,"")</f>
        <v>0.80139442727007038</v>
      </c>
      <c r="AB2892" s="4" t="str">
        <f>IF(OR(N2892&lt;&gt;"REPORTED",U2892=""),"NOT_APPLICABLE",IF(OR(AA2892&lt;Unit_Value_Review_QC!$I$6,AA2892&gt;Unit_Value_Review_QC!$I$5),"REVIEW","WITHIN_BAND"))</f>
        <v>WITHIN_BAND</v>
      </c>
    </row>
    <row r="2893" spans="1:28">
      <c r="A2893" s="1" t="s">
        <v>3279</v>
      </c>
      <c r="B2893" s="6">
        <v>45658</v>
      </c>
      <c r="C2893" s="1">
        <v>202501</v>
      </c>
      <c r="D2893" s="1">
        <v>2025</v>
      </c>
      <c r="E2893" s="1">
        <v>1</v>
      </c>
      <c r="F2893" s="4" t="s">
        <v>265</v>
      </c>
      <c r="G2893" s="4" t="s">
        <v>266</v>
      </c>
      <c r="H2893" s="1">
        <v>204</v>
      </c>
      <c r="I2893" s="4" t="s">
        <v>301</v>
      </c>
      <c r="J2893" s="1" t="s">
        <v>302</v>
      </c>
      <c r="K2893" s="1" t="s">
        <v>383</v>
      </c>
      <c r="L2893" s="1">
        <v>3</v>
      </c>
      <c r="M2893" s="1">
        <v>1</v>
      </c>
      <c r="N2893" s="1" t="s">
        <v>384</v>
      </c>
      <c r="O2893" s="1" t="s">
        <v>385</v>
      </c>
      <c r="P2893" s="1">
        <v>0</v>
      </c>
      <c r="Q2893" s="8">
        <v>23195</v>
      </c>
      <c r="R2893" s="8">
        <v>1925</v>
      </c>
      <c r="S2893" s="8">
        <v>3821</v>
      </c>
      <c r="T2893" s="8" t="s">
        <v>386</v>
      </c>
      <c r="U2893" s="9">
        <f>IF(R2893&gt;0,Q2893/R2893,"")</f>
        <v>12.04935064935065</v>
      </c>
      <c r="V2893" s="10">
        <f>SUMIFS(fct_world_monthly!$J$2:$J$361,fct_world_monthly!$C$2:$C$361,C2893,fct_world_monthly!$F$2:$F$361,F2893)</f>
        <v>57827679</v>
      </c>
      <c r="W2893" s="11">
        <f>IF(V2893&gt;0,Q2893/V2893,"")</f>
        <v>4.0110549828569121E-4</v>
      </c>
      <c r="X2893" s="1" t="s">
        <v>232</v>
      </c>
      <c r="Y2893" s="1" t="s">
        <v>166</v>
      </c>
      <c r="Z2893" s="19">
        <f>IF(U2893="","",SUMIFS(Unit_Value_Review_QC!$K$10:$K$53,Unit_Value_Review_QC!$I$10:$I$53,"PARTNER|"&amp;F2893&amp;"|"&amp;I2893))</f>
        <v>16.024818561257973</v>
      </c>
      <c r="AA2893" s="20">
        <f>IFERROR(U2893/Z2893,"")</f>
        <v>0.75191807029138413</v>
      </c>
      <c r="AB2893" s="4" t="str">
        <f>IF(OR(N2893&lt;&gt;"REPORTED",U2893=""),"NOT_APPLICABLE",IF(OR(AA2893&lt;Unit_Value_Review_QC!$I$6,AA2893&gt;Unit_Value_Review_QC!$I$5),"REVIEW","WITHIN_BAND"))</f>
        <v>WITHIN_BAND</v>
      </c>
    </row>
    <row r="2894" spans="1:28">
      <c r="A2894" s="1" t="s">
        <v>3280</v>
      </c>
      <c r="B2894" s="6">
        <v>45658</v>
      </c>
      <c r="C2894" s="1">
        <v>202501</v>
      </c>
      <c r="D2894" s="1">
        <v>2025</v>
      </c>
      <c r="E2894" s="1">
        <v>1</v>
      </c>
      <c r="F2894" s="4" t="s">
        <v>265</v>
      </c>
      <c r="G2894" s="4" t="s">
        <v>266</v>
      </c>
      <c r="H2894" s="1">
        <v>662</v>
      </c>
      <c r="I2894" s="4" t="s">
        <v>304</v>
      </c>
      <c r="J2894" s="1" t="s">
        <v>305</v>
      </c>
      <c r="K2894" s="1" t="s">
        <v>383</v>
      </c>
      <c r="L2894" s="1">
        <v>3</v>
      </c>
      <c r="M2894" s="1">
        <v>1</v>
      </c>
      <c r="N2894" s="1" t="s">
        <v>384</v>
      </c>
      <c r="O2894" s="1" t="s">
        <v>385</v>
      </c>
      <c r="P2894" s="1">
        <v>0</v>
      </c>
      <c r="Q2894" s="8">
        <v>497226</v>
      </c>
      <c r="R2894" s="8">
        <v>37474</v>
      </c>
      <c r="S2894" s="8">
        <v>79077</v>
      </c>
      <c r="T2894" s="8" t="s">
        <v>386</v>
      </c>
      <c r="U2894" s="9">
        <f>IF(R2894&gt;0,Q2894/R2894,"")</f>
        <v>13.268559534610663</v>
      </c>
      <c r="V2894" s="10">
        <f>SUMIFS(fct_world_monthly!$J$2:$J$361,fct_world_monthly!$C$2:$C$361,C2894,fct_world_monthly!$F$2:$F$361,F2894)</f>
        <v>57827679</v>
      </c>
      <c r="W2894" s="11">
        <f>IF(V2894&gt;0,Q2894/V2894,"")</f>
        <v>8.5984083850226805E-3</v>
      </c>
      <c r="X2894" s="1" t="s">
        <v>232</v>
      </c>
      <c r="Y2894" s="1" t="s">
        <v>166</v>
      </c>
      <c r="Z2894" s="19">
        <f>IF(U2894="","",SUMIFS(Unit_Value_Review_QC!$K$10:$K$53,Unit_Value_Review_QC!$I$10:$I$53,"PARTNER|"&amp;F2894&amp;"|"&amp;I2894))</f>
        <v>13.24068828999865</v>
      </c>
      <c r="AA2894" s="20">
        <f>IFERROR(U2894/Z2894,"")</f>
        <v>1.0021049694699833</v>
      </c>
      <c r="AB2894" s="4" t="str">
        <f>IF(OR(N2894&lt;&gt;"REPORTED",U2894=""),"NOT_APPLICABLE",IF(OR(AA2894&lt;Unit_Value_Review_QC!$I$6,AA2894&gt;Unit_Value_Review_QC!$I$5),"REVIEW","WITHIN_BAND"))</f>
        <v>WITHIN_BAND</v>
      </c>
    </row>
    <row r="2895" spans="1:28">
      <c r="A2895" s="1" t="s">
        <v>3281</v>
      </c>
      <c r="B2895" s="6">
        <v>45658</v>
      </c>
      <c r="C2895" s="1">
        <v>202501</v>
      </c>
      <c r="D2895" s="1">
        <v>2025</v>
      </c>
      <c r="E2895" s="1">
        <v>1</v>
      </c>
      <c r="F2895" s="4" t="s">
        <v>265</v>
      </c>
      <c r="G2895" s="4" t="s">
        <v>266</v>
      </c>
      <c r="H2895" s="1">
        <v>664</v>
      </c>
      <c r="I2895" s="4" t="s">
        <v>307</v>
      </c>
      <c r="J2895" s="1" t="s">
        <v>308</v>
      </c>
      <c r="K2895" s="1" t="s">
        <v>383</v>
      </c>
      <c r="L2895" s="1">
        <v>3</v>
      </c>
      <c r="M2895" s="1">
        <v>1</v>
      </c>
      <c r="N2895" s="1" t="s">
        <v>384</v>
      </c>
      <c r="O2895" s="1" t="s">
        <v>385</v>
      </c>
      <c r="P2895" s="1">
        <v>0</v>
      </c>
      <c r="Q2895" s="8">
        <v>87159</v>
      </c>
      <c r="R2895" s="8">
        <v>7078</v>
      </c>
      <c r="S2895" s="8">
        <v>17923</v>
      </c>
      <c r="T2895" s="8" t="s">
        <v>386</v>
      </c>
      <c r="U2895" s="9">
        <f>IF(R2895&gt;0,Q2895/R2895,"")</f>
        <v>12.314071771686917</v>
      </c>
      <c r="V2895" s="10">
        <f>SUMIFS(fct_world_monthly!$J$2:$J$361,fct_world_monthly!$C$2:$C$361,C2895,fct_world_monthly!$F$2:$F$361,F2895)</f>
        <v>57827679</v>
      </c>
      <c r="W2895" s="11">
        <f>IF(V2895&gt;0,Q2895/V2895,"")</f>
        <v>1.5072194061255683E-3</v>
      </c>
      <c r="X2895" s="1" t="s">
        <v>232</v>
      </c>
      <c r="Y2895" s="1" t="s">
        <v>166</v>
      </c>
      <c r="Z2895" s="19">
        <f>IF(U2895="","",SUMIFS(Unit_Value_Review_QC!$K$10:$K$53,Unit_Value_Review_QC!$I$10:$I$53,"PARTNER|"&amp;F2895&amp;"|"&amp;I2895))</f>
        <v>13.033767004833301</v>
      </c>
      <c r="AA2895" s="20">
        <f>IFERROR(U2895/Z2895,"")</f>
        <v>0.94478225421096607</v>
      </c>
      <c r="AB2895" s="4" t="str">
        <f>IF(OR(N2895&lt;&gt;"REPORTED",U2895=""),"NOT_APPLICABLE",IF(OR(AA2895&lt;Unit_Value_Review_QC!$I$6,AA2895&gt;Unit_Value_Review_QC!$I$5),"REVIEW","WITHIN_BAND"))</f>
        <v>WITHIN_BAND</v>
      </c>
    </row>
    <row r="2896" spans="1:28">
      <c r="A2896" s="1" t="s">
        <v>3282</v>
      </c>
      <c r="B2896" s="6">
        <v>45658</v>
      </c>
      <c r="C2896" s="1">
        <v>202501</v>
      </c>
      <c r="D2896" s="1">
        <v>2025</v>
      </c>
      <c r="E2896" s="1">
        <v>1</v>
      </c>
      <c r="F2896" s="4" t="s">
        <v>265</v>
      </c>
      <c r="G2896" s="4" t="s">
        <v>266</v>
      </c>
      <c r="H2896" s="1">
        <v>666</v>
      </c>
      <c r="I2896" s="4" t="s">
        <v>310</v>
      </c>
      <c r="J2896" s="1" t="s">
        <v>311</v>
      </c>
      <c r="K2896" s="1" t="s">
        <v>383</v>
      </c>
      <c r="L2896" s="1">
        <v>3</v>
      </c>
      <c r="M2896" s="1">
        <v>1</v>
      </c>
      <c r="N2896" s="1" t="s">
        <v>384</v>
      </c>
      <c r="O2896" s="1" t="s">
        <v>385</v>
      </c>
      <c r="P2896" s="1">
        <v>0</v>
      </c>
      <c r="Q2896" s="8">
        <v>13038706</v>
      </c>
      <c r="R2896" s="8">
        <v>1028966</v>
      </c>
      <c r="S2896" s="8">
        <v>3126630</v>
      </c>
      <c r="T2896" s="8" t="s">
        <v>386</v>
      </c>
      <c r="U2896" s="9">
        <f>IF(R2896&gt;0,Q2896/R2896,"")</f>
        <v>12.671658733135983</v>
      </c>
      <c r="V2896" s="10">
        <f>SUMIFS(fct_world_monthly!$J$2:$J$361,fct_world_monthly!$C$2:$C$361,C2896,fct_world_monthly!$F$2:$F$361,F2896)</f>
        <v>57827679</v>
      </c>
      <c r="W2896" s="11">
        <f>IF(V2896&gt;0,Q2896/V2896,"")</f>
        <v>0.22547517426732622</v>
      </c>
      <c r="X2896" s="1" t="s">
        <v>232</v>
      </c>
      <c r="Y2896" s="1" t="s">
        <v>166</v>
      </c>
      <c r="Z2896" s="19">
        <f>IF(U2896="","",SUMIFS(Unit_Value_Review_QC!$K$10:$K$53,Unit_Value_Review_QC!$I$10:$I$53,"PARTNER|"&amp;F2896&amp;"|"&amp;I2896))</f>
        <v>12.503788450831344</v>
      </c>
      <c r="AA2896" s="20">
        <f>IFERROR(U2896/Z2896,"")</f>
        <v>1.0134255536203891</v>
      </c>
      <c r="AB2896" s="4" t="str">
        <f>IF(OR(N2896&lt;&gt;"REPORTED",U2896=""),"NOT_APPLICABLE",IF(OR(AA2896&lt;Unit_Value_Review_QC!$I$6,AA2896&gt;Unit_Value_Review_QC!$I$5),"REVIEW","WITHIN_BAND"))</f>
        <v>WITHIN_BAND</v>
      </c>
    </row>
    <row r="2897" spans="1:28">
      <c r="A2897" s="1" t="s">
        <v>3283</v>
      </c>
      <c r="B2897" s="6">
        <v>45658</v>
      </c>
      <c r="C2897" s="1">
        <v>202501</v>
      </c>
      <c r="D2897" s="1">
        <v>2025</v>
      </c>
      <c r="E2897" s="1">
        <v>1</v>
      </c>
      <c r="F2897" s="4" t="s">
        <v>265</v>
      </c>
      <c r="G2897" s="4" t="s">
        <v>266</v>
      </c>
      <c r="H2897" s="1">
        <v>669</v>
      </c>
      <c r="I2897" s="4" t="s">
        <v>313</v>
      </c>
      <c r="J2897" s="1" t="s">
        <v>314</v>
      </c>
      <c r="K2897" s="1" t="s">
        <v>383</v>
      </c>
      <c r="L2897" s="1">
        <v>3</v>
      </c>
      <c r="M2897" s="1">
        <v>1</v>
      </c>
      <c r="N2897" s="1" t="s">
        <v>384</v>
      </c>
      <c r="O2897" s="1" t="s">
        <v>385</v>
      </c>
      <c r="P2897" s="1">
        <v>0</v>
      </c>
      <c r="Q2897" s="8">
        <v>236140</v>
      </c>
      <c r="R2897" s="8">
        <v>14460</v>
      </c>
      <c r="S2897" s="8">
        <v>41222</v>
      </c>
      <c r="T2897" s="8" t="s">
        <v>386</v>
      </c>
      <c r="U2897" s="9">
        <f>IF(R2897&gt;0,Q2897/R2897,"")</f>
        <v>16.330567081604425</v>
      </c>
      <c r="V2897" s="10">
        <f>SUMIFS(fct_world_monthly!$J$2:$J$361,fct_world_monthly!$C$2:$C$361,C2897,fct_world_monthly!$F$2:$F$361,F2897)</f>
        <v>57827679</v>
      </c>
      <c r="W2897" s="11">
        <f>IF(V2897&gt;0,Q2897/V2897,"")</f>
        <v>4.083511634627425E-3</v>
      </c>
      <c r="X2897" s="1" t="s">
        <v>232</v>
      </c>
      <c r="Y2897" s="1" t="s">
        <v>166</v>
      </c>
      <c r="Z2897" s="19">
        <f>IF(U2897="","",SUMIFS(Unit_Value_Review_QC!$K$10:$K$53,Unit_Value_Review_QC!$I$10:$I$53,"PARTNER|"&amp;F2897&amp;"|"&amp;I2897))</f>
        <v>16.58404384448577</v>
      </c>
      <c r="AA2897" s="20">
        <f>IFERROR(U2897/Z2897,"")</f>
        <v>0.98471562392994838</v>
      </c>
      <c r="AB2897" s="4" t="str">
        <f>IF(OR(N2897&lt;&gt;"REPORTED",U2897=""),"NOT_APPLICABLE",IF(OR(AA2897&lt;Unit_Value_Review_QC!$I$6,AA2897&gt;Unit_Value_Review_QC!$I$5),"REVIEW","WITHIN_BAND"))</f>
        <v>WITHIN_BAND</v>
      </c>
    </row>
    <row r="2898" spans="1:28">
      <c r="A2898" s="1" t="s">
        <v>3284</v>
      </c>
      <c r="B2898" s="6">
        <v>45658</v>
      </c>
      <c r="C2898" s="1">
        <v>202501</v>
      </c>
      <c r="D2898" s="1">
        <v>2025</v>
      </c>
      <c r="E2898" s="1">
        <v>1</v>
      </c>
      <c r="F2898" s="4" t="s">
        <v>265</v>
      </c>
      <c r="G2898" s="4" t="s">
        <v>266</v>
      </c>
      <c r="H2898" s="1">
        <v>676</v>
      </c>
      <c r="I2898" s="4" t="s">
        <v>316</v>
      </c>
      <c r="J2898" s="1" t="s">
        <v>317</v>
      </c>
      <c r="K2898" s="1" t="s">
        <v>383</v>
      </c>
      <c r="L2898" s="1">
        <v>3</v>
      </c>
      <c r="M2898" s="1">
        <v>1</v>
      </c>
      <c r="N2898" s="1" t="s">
        <v>384</v>
      </c>
      <c r="O2898" s="1" t="s">
        <v>385</v>
      </c>
      <c r="P2898" s="1">
        <v>0</v>
      </c>
      <c r="Q2898" s="8">
        <v>579394</v>
      </c>
      <c r="R2898" s="8">
        <v>35512</v>
      </c>
      <c r="S2898" s="8">
        <v>141168</v>
      </c>
      <c r="T2898" s="8" t="s">
        <v>386</v>
      </c>
      <c r="U2898" s="9">
        <f>IF(R2898&gt;0,Q2898/R2898,"")</f>
        <v>16.315442667267401</v>
      </c>
      <c r="V2898" s="10">
        <f>SUMIFS(fct_world_monthly!$J$2:$J$361,fct_world_monthly!$C$2:$C$361,C2898,fct_world_monthly!$F$2:$F$361,F2898)</f>
        <v>57827679</v>
      </c>
      <c r="W2898" s="11">
        <f>IF(V2898&gt;0,Q2898/V2898,"")</f>
        <v>1.0019319641032108E-2</v>
      </c>
      <c r="X2898" s="1" t="s">
        <v>232</v>
      </c>
      <c r="Y2898" s="1" t="s">
        <v>166</v>
      </c>
      <c r="Z2898" s="19">
        <f>IF(U2898="","",SUMIFS(Unit_Value_Review_QC!$K$10:$K$53,Unit_Value_Review_QC!$I$10:$I$53,"PARTNER|"&amp;F2898&amp;"|"&amp;I2898))</f>
        <v>12.705450477595873</v>
      </c>
      <c r="AA2898" s="20">
        <f>IFERROR(U2898/Z2898,"")</f>
        <v>1.2841294132811112</v>
      </c>
      <c r="AB2898" s="4" t="str">
        <f>IF(OR(N2898&lt;&gt;"REPORTED",U2898=""),"NOT_APPLICABLE",IF(OR(AA2898&lt;Unit_Value_Review_QC!$I$6,AA2898&gt;Unit_Value_Review_QC!$I$5),"REVIEW","WITHIN_BAND"))</f>
        <v>WITHIN_BAND</v>
      </c>
    </row>
    <row r="2899" spans="1:28">
      <c r="A2899" s="1" t="s">
        <v>3285</v>
      </c>
      <c r="B2899" s="6">
        <v>45658</v>
      </c>
      <c r="C2899" s="1">
        <v>202501</v>
      </c>
      <c r="D2899" s="1">
        <v>2025</v>
      </c>
      <c r="E2899" s="1">
        <v>1</v>
      </c>
      <c r="F2899" s="4" t="s">
        <v>265</v>
      </c>
      <c r="G2899" s="4" t="s">
        <v>266</v>
      </c>
      <c r="H2899" s="1">
        <v>690</v>
      </c>
      <c r="I2899" s="4" t="s">
        <v>319</v>
      </c>
      <c r="J2899" s="1" t="s">
        <v>320</v>
      </c>
      <c r="K2899" s="1" t="s">
        <v>383</v>
      </c>
      <c r="L2899" s="1">
        <v>3</v>
      </c>
      <c r="M2899" s="1">
        <v>1</v>
      </c>
      <c r="N2899" s="1" t="s">
        <v>384</v>
      </c>
      <c r="O2899" s="1" t="s">
        <v>385</v>
      </c>
      <c r="P2899" s="1">
        <v>0</v>
      </c>
      <c r="Q2899" s="8">
        <v>1020005</v>
      </c>
      <c r="R2899" s="8">
        <v>36573</v>
      </c>
      <c r="S2899" s="8">
        <v>113451</v>
      </c>
      <c r="T2899" s="8" t="s">
        <v>386</v>
      </c>
      <c r="U2899" s="9">
        <f>IF(R2899&gt;0,Q2899/R2899,"")</f>
        <v>27.889563339075274</v>
      </c>
      <c r="V2899" s="10">
        <f>SUMIFS(fct_world_monthly!$J$2:$J$361,fct_world_monthly!$C$2:$C$361,C2899,fct_world_monthly!$F$2:$F$361,F2899)</f>
        <v>57827679</v>
      </c>
      <c r="W2899" s="11">
        <f>IF(V2899&gt;0,Q2899/V2899,"")</f>
        <v>1.7638698589303576E-2</v>
      </c>
      <c r="X2899" s="1" t="s">
        <v>232</v>
      </c>
      <c r="Y2899" s="1" t="s">
        <v>166</v>
      </c>
      <c r="Z2899" s="19">
        <f>IF(U2899="","",SUMIFS(Unit_Value_Review_QC!$K$10:$K$53,Unit_Value_Review_QC!$I$10:$I$53,"PARTNER|"&amp;F2899&amp;"|"&amp;I2899))</f>
        <v>23.234221767733438</v>
      </c>
      <c r="AA2899" s="20">
        <f>IFERROR(U2899/Z2899,"")</f>
        <v>1.2003657199229694</v>
      </c>
      <c r="AB2899" s="4" t="str">
        <f>IF(OR(N2899&lt;&gt;"REPORTED",U2899=""),"NOT_APPLICABLE",IF(OR(AA2899&lt;Unit_Value_Review_QC!$I$6,AA2899&gt;Unit_Value_Review_QC!$I$5),"REVIEW","WITHIN_BAND"))</f>
        <v>WITHIN_BAND</v>
      </c>
    </row>
    <row r="2900" spans="1:28">
      <c r="A2900" s="1" t="s">
        <v>3286</v>
      </c>
      <c r="B2900" s="6">
        <v>45658</v>
      </c>
      <c r="C2900" s="1">
        <v>202501</v>
      </c>
      <c r="D2900" s="1">
        <v>2025</v>
      </c>
      <c r="E2900" s="1">
        <v>1</v>
      </c>
      <c r="F2900" s="4" t="s">
        <v>265</v>
      </c>
      <c r="G2900" s="4" t="s">
        <v>266</v>
      </c>
      <c r="H2900" s="1">
        <v>696</v>
      </c>
      <c r="I2900" s="4" t="s">
        <v>322</v>
      </c>
      <c r="J2900" s="1" t="s">
        <v>323</v>
      </c>
      <c r="K2900" s="1" t="s">
        <v>383</v>
      </c>
      <c r="L2900" s="1">
        <v>3</v>
      </c>
      <c r="M2900" s="1">
        <v>1</v>
      </c>
      <c r="N2900" s="1" t="s">
        <v>384</v>
      </c>
      <c r="O2900" s="1" t="s">
        <v>385</v>
      </c>
      <c r="P2900" s="1">
        <v>0</v>
      </c>
      <c r="Q2900" s="8">
        <v>6159923</v>
      </c>
      <c r="R2900" s="8">
        <v>500438</v>
      </c>
      <c r="S2900" s="8">
        <v>1244579</v>
      </c>
      <c r="T2900" s="8" t="s">
        <v>386</v>
      </c>
      <c r="U2900" s="9">
        <f>IF(R2900&gt;0,Q2900/R2900,"")</f>
        <v>12.309063260583729</v>
      </c>
      <c r="V2900" s="10">
        <f>SUMIFS(fct_world_monthly!$J$2:$J$361,fct_world_monthly!$C$2:$C$361,C2900,fct_world_monthly!$F$2:$F$361,F2900)</f>
        <v>57827679</v>
      </c>
      <c r="W2900" s="11">
        <f>IF(V2900&gt;0,Q2900/V2900,"")</f>
        <v>0.10652205149025608</v>
      </c>
      <c r="X2900" s="1" t="s">
        <v>232</v>
      </c>
      <c r="Y2900" s="1" t="s">
        <v>166</v>
      </c>
      <c r="Z2900" s="19">
        <f>IF(U2900="","",SUMIFS(Unit_Value_Review_QC!$K$10:$K$53,Unit_Value_Review_QC!$I$10:$I$53,"PARTNER|"&amp;F2900&amp;"|"&amp;I2900))</f>
        <v>12.339390026247985</v>
      </c>
      <c r="AA2900" s="20">
        <f>IFERROR(U2900/Z2900,"")</f>
        <v>0.99754227999927503</v>
      </c>
      <c r="AB2900" s="4" t="str">
        <f>IF(OR(N2900&lt;&gt;"REPORTED",U2900=""),"NOT_APPLICABLE",IF(OR(AA2900&lt;Unit_Value_Review_QC!$I$6,AA2900&gt;Unit_Value_Review_QC!$I$5),"REVIEW","WITHIN_BAND"))</f>
        <v>WITHIN_BAND</v>
      </c>
    </row>
    <row r="2901" spans="1:28">
      <c r="A2901" s="1" t="s">
        <v>3287</v>
      </c>
      <c r="B2901" s="6">
        <v>45658</v>
      </c>
      <c r="C2901" s="1">
        <v>202501</v>
      </c>
      <c r="D2901" s="1">
        <v>2025</v>
      </c>
      <c r="E2901" s="1">
        <v>1</v>
      </c>
      <c r="F2901" s="4" t="s">
        <v>265</v>
      </c>
      <c r="G2901" s="4" t="s">
        <v>266</v>
      </c>
      <c r="H2901" s="1">
        <v>720</v>
      </c>
      <c r="I2901" s="4" t="s">
        <v>325</v>
      </c>
      <c r="J2901" s="1" t="s">
        <v>326</v>
      </c>
      <c r="K2901" s="1" t="s">
        <v>383</v>
      </c>
      <c r="L2901" s="1">
        <v>3</v>
      </c>
      <c r="M2901" s="1">
        <v>1</v>
      </c>
      <c r="N2901" s="1" t="s">
        <v>384</v>
      </c>
      <c r="O2901" s="1" t="s">
        <v>385</v>
      </c>
      <c r="P2901" s="1">
        <v>0</v>
      </c>
      <c r="Q2901" s="8">
        <v>15651913</v>
      </c>
      <c r="R2901" s="8">
        <v>942937</v>
      </c>
      <c r="S2901" s="8">
        <v>2409045</v>
      </c>
      <c r="T2901" s="8" t="s">
        <v>386</v>
      </c>
      <c r="U2901" s="9">
        <f>IF(R2901&gt;0,Q2901/R2901,"")</f>
        <v>16.599107893740516</v>
      </c>
      <c r="V2901" s="10">
        <f>SUMIFS(fct_world_monthly!$J$2:$J$361,fct_world_monthly!$C$2:$C$361,C2901,fct_world_monthly!$F$2:$F$361,F2901)</f>
        <v>57827679</v>
      </c>
      <c r="W2901" s="11">
        <f>IF(V2901&gt;0,Q2901/V2901,"")</f>
        <v>0.27066472787192447</v>
      </c>
      <c r="X2901" s="1" t="s">
        <v>232</v>
      </c>
      <c r="Y2901" s="1" t="s">
        <v>166</v>
      </c>
      <c r="Z2901" s="19">
        <f>IF(U2901="","",SUMIFS(Unit_Value_Review_QC!$K$10:$K$53,Unit_Value_Review_QC!$I$10:$I$53,"PARTNER|"&amp;F2901&amp;"|"&amp;I2901))</f>
        <v>15.158852636173485</v>
      </c>
      <c r="AA2901" s="20">
        <f>IFERROR(U2901/Z2901,"")</f>
        <v>1.0950108357231574</v>
      </c>
      <c r="AB2901" s="4" t="str">
        <f>IF(OR(N2901&lt;&gt;"REPORTED",U2901=""),"NOT_APPLICABLE",IF(OR(AA2901&lt;Unit_Value_Review_QC!$I$6,AA2901&gt;Unit_Value_Review_QC!$I$5),"REVIEW","WITHIN_BAND"))</f>
        <v>WITHIN_BAND</v>
      </c>
    </row>
    <row r="2902" spans="1:28">
      <c r="A2902" s="1" t="s">
        <v>3288</v>
      </c>
      <c r="B2902" s="6">
        <v>45658</v>
      </c>
      <c r="C2902" s="1">
        <v>202501</v>
      </c>
      <c r="D2902" s="1">
        <v>2025</v>
      </c>
      <c r="E2902" s="1">
        <v>1</v>
      </c>
      <c r="F2902" s="4" t="s">
        <v>271</v>
      </c>
      <c r="G2902" s="4" t="s">
        <v>273</v>
      </c>
      <c r="H2902" s="1">
        <v>52</v>
      </c>
      <c r="I2902" s="4" t="s">
        <v>296</v>
      </c>
      <c r="J2902" s="1" t="s">
        <v>297</v>
      </c>
      <c r="K2902" s="1" t="s">
        <v>383</v>
      </c>
      <c r="L2902" s="1">
        <v>3</v>
      </c>
      <c r="M2902" s="1">
        <v>1</v>
      </c>
      <c r="N2902" s="1" t="s">
        <v>384</v>
      </c>
      <c r="O2902" s="1" t="s">
        <v>385</v>
      </c>
      <c r="P2902" s="1">
        <v>0</v>
      </c>
      <c r="Q2902" s="8">
        <v>924890</v>
      </c>
      <c r="R2902" s="8">
        <v>25248</v>
      </c>
      <c r="S2902" s="8">
        <v>59153</v>
      </c>
      <c r="T2902" s="8" t="s">
        <v>386</v>
      </c>
      <c r="U2902" s="9">
        <f>IF(R2902&gt;0,Q2902/R2902,"")</f>
        <v>36.632208491761723</v>
      </c>
      <c r="V2902" s="10">
        <f>SUMIFS(fct_world_monthly!$J$2:$J$361,fct_world_monthly!$C$2:$C$361,C2902,fct_world_monthly!$F$2:$F$361,F2902)</f>
        <v>25940775</v>
      </c>
      <c r="W2902" s="11">
        <f>IF(V2902&gt;0,Q2902/V2902,"")</f>
        <v>3.5653907795738564E-2</v>
      </c>
      <c r="X2902" s="1" t="s">
        <v>232</v>
      </c>
      <c r="Y2902" s="1" t="s">
        <v>166</v>
      </c>
      <c r="Z2902" s="19">
        <f>IF(U2902="","",SUMIFS(Unit_Value_Review_QC!$K$10:$K$53,Unit_Value_Review_QC!$I$10:$I$53,"PARTNER|"&amp;F2902&amp;"|"&amp;I2902))</f>
        <v>31.867133143721738</v>
      </c>
      <c r="AA2902" s="20">
        <f>IFERROR(U2902/Z2902,"")</f>
        <v>1.1495294643088649</v>
      </c>
      <c r="AB2902" s="4" t="str">
        <f>IF(OR(N2902&lt;&gt;"REPORTED",U2902=""),"NOT_APPLICABLE",IF(OR(AA2902&lt;Unit_Value_Review_QC!$I$6,AA2902&gt;Unit_Value_Review_QC!$I$5),"REVIEW","WITHIN_BAND"))</f>
        <v>WITHIN_BAND</v>
      </c>
    </row>
    <row r="2903" spans="1:28">
      <c r="A2903" s="1" t="s">
        <v>3289</v>
      </c>
      <c r="B2903" s="6">
        <v>45658</v>
      </c>
      <c r="C2903" s="1">
        <v>202501</v>
      </c>
      <c r="D2903" s="1">
        <v>2025</v>
      </c>
      <c r="E2903" s="1">
        <v>1</v>
      </c>
      <c r="F2903" s="4" t="s">
        <v>271</v>
      </c>
      <c r="G2903" s="4" t="s">
        <v>273</v>
      </c>
      <c r="H2903" s="1">
        <v>204</v>
      </c>
      <c r="I2903" s="4" t="s">
        <v>301</v>
      </c>
      <c r="J2903" s="1" t="s">
        <v>302</v>
      </c>
      <c r="K2903" s="1" t="s">
        <v>383</v>
      </c>
      <c r="L2903" s="1">
        <v>3</v>
      </c>
      <c r="M2903" s="1">
        <v>1</v>
      </c>
      <c r="N2903" s="1" t="s">
        <v>384</v>
      </c>
      <c r="O2903" s="1" t="s">
        <v>385</v>
      </c>
      <c r="P2903" s="1">
        <v>0</v>
      </c>
      <c r="Q2903" s="8">
        <v>1070168</v>
      </c>
      <c r="R2903" s="8">
        <v>48052</v>
      </c>
      <c r="S2903" s="8">
        <v>142332</v>
      </c>
      <c r="T2903" s="8" t="s">
        <v>386</v>
      </c>
      <c r="U2903" s="9">
        <f>IF(R2903&gt;0,Q2903/R2903,"")</f>
        <v>22.271039706984102</v>
      </c>
      <c r="V2903" s="10">
        <f>SUMIFS(fct_world_monthly!$J$2:$J$361,fct_world_monthly!$C$2:$C$361,C2903,fct_world_monthly!$F$2:$F$361,F2903)</f>
        <v>25940775</v>
      </c>
      <c r="W2903" s="11">
        <f>IF(V2903&gt;0,Q2903/V2903,"")</f>
        <v>4.125428018245407E-2</v>
      </c>
      <c r="X2903" s="1" t="s">
        <v>232</v>
      </c>
      <c r="Y2903" s="1" t="s">
        <v>166</v>
      </c>
      <c r="Z2903" s="19">
        <f>IF(U2903="","",SUMIFS(Unit_Value_Review_QC!$K$10:$K$53,Unit_Value_Review_QC!$I$10:$I$53,"PARTNER|"&amp;F2903&amp;"|"&amp;I2903))</f>
        <v>19.682231685892088</v>
      </c>
      <c r="AA2903" s="20">
        <f>IFERROR(U2903/Z2903,"")</f>
        <v>1.1315302076719089</v>
      </c>
      <c r="AB2903" s="4" t="str">
        <f>IF(OR(N2903&lt;&gt;"REPORTED",U2903=""),"NOT_APPLICABLE",IF(OR(AA2903&lt;Unit_Value_Review_QC!$I$6,AA2903&gt;Unit_Value_Review_QC!$I$5),"REVIEW","WITHIN_BAND"))</f>
        <v>WITHIN_BAND</v>
      </c>
    </row>
    <row r="2904" spans="1:28">
      <c r="A2904" s="1" t="s">
        <v>3290</v>
      </c>
      <c r="B2904" s="6">
        <v>45658</v>
      </c>
      <c r="C2904" s="1">
        <v>202501</v>
      </c>
      <c r="D2904" s="1">
        <v>2025</v>
      </c>
      <c r="E2904" s="1">
        <v>1</v>
      </c>
      <c r="F2904" s="4" t="s">
        <v>271</v>
      </c>
      <c r="G2904" s="4" t="s">
        <v>273</v>
      </c>
      <c r="H2904" s="1">
        <v>662</v>
      </c>
      <c r="I2904" s="4" t="s">
        <v>304</v>
      </c>
      <c r="J2904" s="1" t="s">
        <v>305</v>
      </c>
      <c r="K2904" s="1" t="s">
        <v>383</v>
      </c>
      <c r="L2904" s="1">
        <v>3</v>
      </c>
      <c r="M2904" s="1">
        <v>1</v>
      </c>
      <c r="N2904" s="1" t="s">
        <v>384</v>
      </c>
      <c r="O2904" s="1" t="s">
        <v>385</v>
      </c>
      <c r="P2904" s="1">
        <v>0</v>
      </c>
      <c r="Q2904" s="8">
        <v>207731</v>
      </c>
      <c r="R2904" s="8">
        <v>8259</v>
      </c>
      <c r="S2904" s="8">
        <v>22202</v>
      </c>
      <c r="T2904" s="8" t="s">
        <v>386</v>
      </c>
      <c r="U2904" s="9">
        <f>IF(R2904&gt;0,Q2904/R2904,"")</f>
        <v>25.152076522581428</v>
      </c>
      <c r="V2904" s="10">
        <f>SUMIFS(fct_world_monthly!$J$2:$J$361,fct_world_monthly!$C$2:$C$361,C2904,fct_world_monthly!$F$2:$F$361,F2904)</f>
        <v>25940775</v>
      </c>
      <c r="W2904" s="11">
        <f>IF(V2904&gt;0,Q2904/V2904,"")</f>
        <v>8.0078949067635789E-3</v>
      </c>
      <c r="X2904" s="1" t="s">
        <v>232</v>
      </c>
      <c r="Y2904" s="1" t="s">
        <v>166</v>
      </c>
      <c r="Z2904" s="19">
        <f>IF(U2904="","",SUMIFS(Unit_Value_Review_QC!$K$10:$K$53,Unit_Value_Review_QC!$I$10:$I$53,"PARTNER|"&amp;F2904&amp;"|"&amp;I2904))</f>
        <v>19.366411423422985</v>
      </c>
      <c r="AA2904" s="20">
        <f>IFERROR(U2904/Z2904,"")</f>
        <v>1.2987474020179539</v>
      </c>
      <c r="AB2904" s="4" t="str">
        <f>IF(OR(N2904&lt;&gt;"REPORTED",U2904=""),"NOT_APPLICABLE",IF(OR(AA2904&lt;Unit_Value_Review_QC!$I$6,AA2904&gt;Unit_Value_Review_QC!$I$5),"REVIEW","WITHIN_BAND"))</f>
        <v>WITHIN_BAND</v>
      </c>
    </row>
    <row r="2905" spans="1:28">
      <c r="A2905" s="1" t="s">
        <v>3291</v>
      </c>
      <c r="B2905" s="6">
        <v>45658</v>
      </c>
      <c r="C2905" s="1">
        <v>202501</v>
      </c>
      <c r="D2905" s="1">
        <v>2025</v>
      </c>
      <c r="E2905" s="1">
        <v>1</v>
      </c>
      <c r="F2905" s="4" t="s">
        <v>271</v>
      </c>
      <c r="G2905" s="4" t="s">
        <v>273</v>
      </c>
      <c r="H2905" s="1">
        <v>664</v>
      </c>
      <c r="I2905" s="4" t="s">
        <v>307</v>
      </c>
      <c r="J2905" s="1" t="s">
        <v>308</v>
      </c>
      <c r="K2905" s="1" t="s">
        <v>383</v>
      </c>
      <c r="L2905" s="1">
        <v>3</v>
      </c>
      <c r="M2905" s="1">
        <v>1</v>
      </c>
      <c r="N2905" s="1" t="s">
        <v>384</v>
      </c>
      <c r="O2905" s="1" t="s">
        <v>385</v>
      </c>
      <c r="P2905" s="1">
        <v>0</v>
      </c>
      <c r="Q2905" s="8">
        <v>2513659</v>
      </c>
      <c r="R2905" s="8">
        <v>81159</v>
      </c>
      <c r="S2905" s="8">
        <v>270595</v>
      </c>
      <c r="T2905" s="8" t="s">
        <v>386</v>
      </c>
      <c r="U2905" s="9">
        <f>IF(R2905&gt;0,Q2905/R2905,"")</f>
        <v>30.972030212299313</v>
      </c>
      <c r="V2905" s="10">
        <f>SUMIFS(fct_world_monthly!$J$2:$J$361,fct_world_monthly!$C$2:$C$361,C2905,fct_world_monthly!$F$2:$F$361,F2905)</f>
        <v>25940775</v>
      </c>
      <c r="W2905" s="11">
        <f>IF(V2905&gt;0,Q2905/V2905,"")</f>
        <v>9.6899919142739571E-2</v>
      </c>
      <c r="X2905" s="1" t="s">
        <v>232</v>
      </c>
      <c r="Y2905" s="1" t="s">
        <v>166</v>
      </c>
      <c r="Z2905" s="19">
        <f>IF(U2905="","",SUMIFS(Unit_Value_Review_QC!$K$10:$K$53,Unit_Value_Review_QC!$I$10:$I$53,"PARTNER|"&amp;F2905&amp;"|"&amp;I2905))</f>
        <v>29.827360886039607</v>
      </c>
      <c r="AA2905" s="20">
        <f>IFERROR(U2905/Z2905,"")</f>
        <v>1.038376486965545</v>
      </c>
      <c r="AB2905" s="4" t="str">
        <f>IF(OR(N2905&lt;&gt;"REPORTED",U2905=""),"NOT_APPLICABLE",IF(OR(AA2905&lt;Unit_Value_Review_QC!$I$6,AA2905&gt;Unit_Value_Review_QC!$I$5),"REVIEW","WITHIN_BAND"))</f>
        <v>WITHIN_BAND</v>
      </c>
    </row>
    <row r="2906" spans="1:28">
      <c r="A2906" s="1" t="s">
        <v>3292</v>
      </c>
      <c r="B2906" s="6">
        <v>45658</v>
      </c>
      <c r="C2906" s="1">
        <v>202501</v>
      </c>
      <c r="D2906" s="1">
        <v>2025</v>
      </c>
      <c r="E2906" s="1">
        <v>1</v>
      </c>
      <c r="F2906" s="4" t="s">
        <v>271</v>
      </c>
      <c r="G2906" s="4" t="s">
        <v>273</v>
      </c>
      <c r="H2906" s="1">
        <v>666</v>
      </c>
      <c r="I2906" s="4" t="s">
        <v>310</v>
      </c>
      <c r="J2906" s="1" t="s">
        <v>311</v>
      </c>
      <c r="K2906" s="1" t="s">
        <v>383</v>
      </c>
      <c r="L2906" s="1">
        <v>3</v>
      </c>
      <c r="M2906" s="1">
        <v>1</v>
      </c>
      <c r="N2906" s="1" t="s">
        <v>384</v>
      </c>
      <c r="O2906" s="1" t="s">
        <v>385</v>
      </c>
      <c r="P2906" s="1">
        <v>0</v>
      </c>
      <c r="Q2906" s="8">
        <v>589186</v>
      </c>
      <c r="R2906" s="8">
        <v>32441</v>
      </c>
      <c r="S2906" s="8">
        <v>92046</v>
      </c>
      <c r="T2906" s="8" t="s">
        <v>386</v>
      </c>
      <c r="U2906" s="9">
        <f>IF(R2906&gt;0,Q2906/R2906,"")</f>
        <v>18.161770598933447</v>
      </c>
      <c r="V2906" s="10">
        <f>SUMIFS(fct_world_monthly!$J$2:$J$361,fct_world_monthly!$C$2:$C$361,C2906,fct_world_monthly!$F$2:$F$361,F2906)</f>
        <v>25940775</v>
      </c>
      <c r="W2906" s="11">
        <f>IF(V2906&gt;0,Q2906/V2906,"")</f>
        <v>2.2712736994172301E-2</v>
      </c>
      <c r="X2906" s="1" t="s">
        <v>232</v>
      </c>
      <c r="Y2906" s="1" t="s">
        <v>166</v>
      </c>
      <c r="Z2906" s="19">
        <f>IF(U2906="","",SUMIFS(Unit_Value_Review_QC!$K$10:$K$53,Unit_Value_Review_QC!$I$10:$I$53,"PARTNER|"&amp;F2906&amp;"|"&amp;I2906))</f>
        <v>14.86106925541052</v>
      </c>
      <c r="AA2906" s="20">
        <f>IFERROR(U2906/Z2906,"")</f>
        <v>1.2221038935217416</v>
      </c>
      <c r="AB2906" s="4" t="str">
        <f>IF(OR(N2906&lt;&gt;"REPORTED",U2906=""),"NOT_APPLICABLE",IF(OR(AA2906&lt;Unit_Value_Review_QC!$I$6,AA2906&gt;Unit_Value_Review_QC!$I$5),"REVIEW","WITHIN_BAND"))</f>
        <v>WITHIN_BAND</v>
      </c>
    </row>
    <row r="2907" spans="1:28">
      <c r="A2907" s="1" t="s">
        <v>3293</v>
      </c>
      <c r="B2907" s="6">
        <v>45658</v>
      </c>
      <c r="C2907" s="1">
        <v>202501</v>
      </c>
      <c r="D2907" s="1">
        <v>2025</v>
      </c>
      <c r="E2907" s="1">
        <v>1</v>
      </c>
      <c r="F2907" s="4" t="s">
        <v>271</v>
      </c>
      <c r="G2907" s="4" t="s">
        <v>273</v>
      </c>
      <c r="H2907" s="1">
        <v>669</v>
      </c>
      <c r="I2907" s="4" t="s">
        <v>313</v>
      </c>
      <c r="J2907" s="1" t="s">
        <v>314</v>
      </c>
      <c r="K2907" s="1" t="s">
        <v>383</v>
      </c>
      <c r="L2907" s="1">
        <v>3</v>
      </c>
      <c r="M2907" s="1">
        <v>1</v>
      </c>
      <c r="N2907" s="1" t="s">
        <v>384</v>
      </c>
      <c r="O2907" s="1" t="s">
        <v>385</v>
      </c>
      <c r="P2907" s="1">
        <v>0</v>
      </c>
      <c r="Q2907" s="8">
        <v>829838</v>
      </c>
      <c r="R2907" s="8">
        <v>37582</v>
      </c>
      <c r="S2907" s="8">
        <v>161681</v>
      </c>
      <c r="T2907" s="8" t="s">
        <v>386</v>
      </c>
      <c r="U2907" s="9">
        <f>IF(R2907&gt;0,Q2907/R2907,"")</f>
        <v>22.080730136767603</v>
      </c>
      <c r="V2907" s="10">
        <f>SUMIFS(fct_world_monthly!$J$2:$J$361,fct_world_monthly!$C$2:$C$361,C2907,fct_world_monthly!$F$2:$F$361,F2907)</f>
        <v>25940775</v>
      </c>
      <c r="W2907" s="11">
        <f>IF(V2907&gt;0,Q2907/V2907,"")</f>
        <v>3.1989715033571661E-2</v>
      </c>
      <c r="X2907" s="1" t="s">
        <v>232</v>
      </c>
      <c r="Y2907" s="1" t="s">
        <v>166</v>
      </c>
      <c r="Z2907" s="19">
        <f>IF(U2907="","",SUMIFS(Unit_Value_Review_QC!$K$10:$K$53,Unit_Value_Review_QC!$I$10:$I$53,"PARTNER|"&amp;F2907&amp;"|"&amp;I2907))</f>
        <v>17.070169468034248</v>
      </c>
      <c r="AA2907" s="20">
        <f>IFERROR(U2907/Z2907,"")</f>
        <v>1.2935272949759624</v>
      </c>
      <c r="AB2907" s="4" t="str">
        <f>IF(OR(N2907&lt;&gt;"REPORTED",U2907=""),"NOT_APPLICABLE",IF(OR(AA2907&lt;Unit_Value_Review_QC!$I$6,AA2907&gt;Unit_Value_Review_QC!$I$5),"REVIEW","WITHIN_BAND"))</f>
        <v>WITHIN_BAND</v>
      </c>
    </row>
    <row r="2908" spans="1:28">
      <c r="A2908" s="1" t="s">
        <v>3294</v>
      </c>
      <c r="B2908" s="6">
        <v>45658</v>
      </c>
      <c r="C2908" s="1">
        <v>202501</v>
      </c>
      <c r="D2908" s="1">
        <v>2025</v>
      </c>
      <c r="E2908" s="1">
        <v>1</v>
      </c>
      <c r="F2908" s="4" t="s">
        <v>271</v>
      </c>
      <c r="G2908" s="4" t="s">
        <v>273</v>
      </c>
      <c r="H2908" s="1">
        <v>676</v>
      </c>
      <c r="I2908" s="4" t="s">
        <v>316</v>
      </c>
      <c r="J2908" s="1" t="s">
        <v>317</v>
      </c>
      <c r="K2908" s="1" t="s">
        <v>383</v>
      </c>
      <c r="L2908" s="1">
        <v>3</v>
      </c>
      <c r="M2908" s="1">
        <v>1</v>
      </c>
      <c r="N2908" s="1" t="s">
        <v>384</v>
      </c>
      <c r="O2908" s="1" t="s">
        <v>385</v>
      </c>
      <c r="P2908" s="1">
        <v>0</v>
      </c>
      <c r="Q2908" s="8">
        <v>537876</v>
      </c>
      <c r="R2908" s="8">
        <v>7439</v>
      </c>
      <c r="S2908" s="8">
        <v>3931</v>
      </c>
      <c r="T2908" s="8" t="s">
        <v>386</v>
      </c>
      <c r="U2908" s="9">
        <f>IF(R2908&gt;0,Q2908/R2908,"")</f>
        <v>72.304879688130129</v>
      </c>
      <c r="V2908" s="10">
        <f>SUMIFS(fct_world_monthly!$J$2:$J$361,fct_world_monthly!$C$2:$C$361,C2908,fct_world_monthly!$F$2:$F$361,F2908)</f>
        <v>25940775</v>
      </c>
      <c r="W2908" s="11">
        <f>IF(V2908&gt;0,Q2908/V2908,"")</f>
        <v>2.0734769874839899E-2</v>
      </c>
      <c r="X2908" s="1" t="s">
        <v>232</v>
      </c>
      <c r="Y2908" s="1" t="s">
        <v>166</v>
      </c>
      <c r="Z2908" s="19">
        <f>IF(U2908="","",SUMIFS(Unit_Value_Review_QC!$K$10:$K$53,Unit_Value_Review_QC!$I$10:$I$53,"PARTNER|"&amp;F2908&amp;"|"&amp;I2908))</f>
        <v>29.259592038236608</v>
      </c>
      <c r="AA2908" s="20">
        <f>IFERROR(U2908/Z2908,"")</f>
        <v>2.4711513268415253</v>
      </c>
      <c r="AB2908" s="4" t="str">
        <f>IF(OR(N2908&lt;&gt;"REPORTED",U2908=""),"NOT_APPLICABLE",IF(OR(AA2908&lt;Unit_Value_Review_QC!$I$6,AA2908&gt;Unit_Value_Review_QC!$I$5),"REVIEW","WITHIN_BAND"))</f>
        <v>WITHIN_BAND</v>
      </c>
    </row>
    <row r="2909" spans="1:28">
      <c r="A2909" s="1" t="s">
        <v>3295</v>
      </c>
      <c r="B2909" s="6">
        <v>45658</v>
      </c>
      <c r="C2909" s="1">
        <v>202501</v>
      </c>
      <c r="D2909" s="1">
        <v>2025</v>
      </c>
      <c r="E2909" s="1">
        <v>1</v>
      </c>
      <c r="F2909" s="4" t="s">
        <v>271</v>
      </c>
      <c r="G2909" s="4" t="s">
        <v>273</v>
      </c>
      <c r="H2909" s="1">
        <v>690</v>
      </c>
      <c r="I2909" s="4" t="s">
        <v>319</v>
      </c>
      <c r="J2909" s="1" t="s">
        <v>320</v>
      </c>
      <c r="K2909" s="1" t="s">
        <v>383</v>
      </c>
      <c r="L2909" s="1">
        <v>3</v>
      </c>
      <c r="M2909" s="1">
        <v>1</v>
      </c>
      <c r="N2909" s="1" t="s">
        <v>384</v>
      </c>
      <c r="O2909" s="1" t="s">
        <v>385</v>
      </c>
      <c r="P2909" s="1">
        <v>0</v>
      </c>
      <c r="Q2909" s="8">
        <v>872493</v>
      </c>
      <c r="R2909" s="8">
        <v>30995</v>
      </c>
      <c r="S2909" s="8">
        <v>57848</v>
      </c>
      <c r="T2909" s="8" t="s">
        <v>386</v>
      </c>
      <c r="U2909" s="9">
        <f>IF(R2909&gt;0,Q2909/R2909,"")</f>
        <v>28.149475721890628</v>
      </c>
      <c r="V2909" s="10">
        <f>SUMIFS(fct_world_monthly!$J$2:$J$361,fct_world_monthly!$C$2:$C$361,C2909,fct_world_monthly!$F$2:$F$361,F2909)</f>
        <v>25940775</v>
      </c>
      <c r="W2909" s="11">
        <f>IF(V2909&gt;0,Q2909/V2909,"")</f>
        <v>3.3634037533574072E-2</v>
      </c>
      <c r="X2909" s="1" t="s">
        <v>232</v>
      </c>
      <c r="Y2909" s="1" t="s">
        <v>166</v>
      </c>
      <c r="Z2909" s="19">
        <f>IF(U2909="","",SUMIFS(Unit_Value_Review_QC!$K$10:$K$53,Unit_Value_Review_QC!$I$10:$I$53,"PARTNER|"&amp;F2909&amp;"|"&amp;I2909))</f>
        <v>24.149636282520802</v>
      </c>
      <c r="AA2909" s="20">
        <f>IFERROR(U2909/Z2909,"")</f>
        <v>1.1656273159801109</v>
      </c>
      <c r="AB2909" s="4" t="str">
        <f>IF(OR(N2909&lt;&gt;"REPORTED",U2909=""),"NOT_APPLICABLE",IF(OR(AA2909&lt;Unit_Value_Review_QC!$I$6,AA2909&gt;Unit_Value_Review_QC!$I$5),"REVIEW","WITHIN_BAND"))</f>
        <v>WITHIN_BAND</v>
      </c>
    </row>
    <row r="2910" spans="1:28">
      <c r="A2910" s="1" t="s">
        <v>3296</v>
      </c>
      <c r="B2910" s="6">
        <v>45658</v>
      </c>
      <c r="C2910" s="1">
        <v>202501</v>
      </c>
      <c r="D2910" s="1">
        <v>2025</v>
      </c>
      <c r="E2910" s="1">
        <v>1</v>
      </c>
      <c r="F2910" s="4" t="s">
        <v>271</v>
      </c>
      <c r="G2910" s="4" t="s">
        <v>273</v>
      </c>
      <c r="H2910" s="1">
        <v>696</v>
      </c>
      <c r="I2910" s="4" t="s">
        <v>322</v>
      </c>
      <c r="J2910" s="1" t="s">
        <v>323</v>
      </c>
      <c r="K2910" s="1" t="s">
        <v>383</v>
      </c>
      <c r="L2910" s="1">
        <v>3</v>
      </c>
      <c r="M2910" s="1">
        <v>1</v>
      </c>
      <c r="N2910" s="1" t="s">
        <v>384</v>
      </c>
      <c r="O2910" s="1" t="s">
        <v>385</v>
      </c>
      <c r="P2910" s="1">
        <v>0</v>
      </c>
      <c r="Q2910" s="8">
        <v>93792</v>
      </c>
      <c r="R2910" s="8">
        <v>4569</v>
      </c>
      <c r="S2910" s="8">
        <v>12055</v>
      </c>
      <c r="T2910" s="8" t="s">
        <v>386</v>
      </c>
      <c r="U2910" s="9">
        <f>IF(R2910&gt;0,Q2910/R2910,"")</f>
        <v>20.527905449770191</v>
      </c>
      <c r="V2910" s="10">
        <f>SUMIFS(fct_world_monthly!$J$2:$J$361,fct_world_monthly!$C$2:$C$361,C2910,fct_world_monthly!$F$2:$F$361,F2910)</f>
        <v>25940775</v>
      </c>
      <c r="W2910" s="11">
        <f>IF(V2910&gt;0,Q2910/V2910,"")</f>
        <v>3.6156205818831549E-3</v>
      </c>
      <c r="X2910" s="1" t="s">
        <v>232</v>
      </c>
      <c r="Y2910" s="1" t="s">
        <v>166</v>
      </c>
      <c r="Z2910" s="19">
        <f>IF(U2910="","",SUMIFS(Unit_Value_Review_QC!$K$10:$K$53,Unit_Value_Review_QC!$I$10:$I$53,"PARTNER|"&amp;F2910&amp;"|"&amp;I2910))</f>
        <v>19.130986055641273</v>
      </c>
      <c r="AA2910" s="20">
        <f>IFERROR(U2910/Z2910,"")</f>
        <v>1.0730186823651466</v>
      </c>
      <c r="AB2910" s="4" t="str">
        <f>IF(OR(N2910&lt;&gt;"REPORTED",U2910=""),"NOT_APPLICABLE",IF(OR(AA2910&lt;Unit_Value_Review_QC!$I$6,AA2910&gt;Unit_Value_Review_QC!$I$5),"REVIEW","WITHIN_BAND"))</f>
        <v>WITHIN_BAND</v>
      </c>
    </row>
    <row r="2911" spans="1:28">
      <c r="A2911" s="1" t="s">
        <v>3297</v>
      </c>
      <c r="B2911" s="6">
        <v>45658</v>
      </c>
      <c r="C2911" s="1">
        <v>202501</v>
      </c>
      <c r="D2911" s="1">
        <v>2025</v>
      </c>
      <c r="E2911" s="1">
        <v>1</v>
      </c>
      <c r="F2911" s="4" t="s">
        <v>271</v>
      </c>
      <c r="G2911" s="4" t="s">
        <v>273</v>
      </c>
      <c r="H2911" s="1">
        <v>720</v>
      </c>
      <c r="I2911" s="4" t="s">
        <v>325</v>
      </c>
      <c r="J2911" s="1" t="s">
        <v>326</v>
      </c>
      <c r="K2911" s="1" t="s">
        <v>383</v>
      </c>
      <c r="L2911" s="1">
        <v>3</v>
      </c>
      <c r="M2911" s="1">
        <v>1</v>
      </c>
      <c r="N2911" s="1" t="s">
        <v>384</v>
      </c>
      <c r="O2911" s="1" t="s">
        <v>385</v>
      </c>
      <c r="P2911" s="1">
        <v>0</v>
      </c>
      <c r="Q2911" s="8">
        <v>8463720</v>
      </c>
      <c r="R2911" s="8">
        <v>262408</v>
      </c>
      <c r="S2911" s="8">
        <v>648785</v>
      </c>
      <c r="T2911" s="8" t="s">
        <v>386</v>
      </c>
      <c r="U2911" s="9">
        <f>IF(R2911&gt;0,Q2911/R2911,"")</f>
        <v>32.254047132709367</v>
      </c>
      <c r="V2911" s="10">
        <f>SUMIFS(fct_world_monthly!$J$2:$J$361,fct_world_monthly!$C$2:$C$361,C2911,fct_world_monthly!$F$2:$F$361,F2911)</f>
        <v>25940775</v>
      </c>
      <c r="W2911" s="11">
        <f>IF(V2911&gt;0,Q2911/V2911,"")</f>
        <v>0.32627089977072776</v>
      </c>
      <c r="X2911" s="1" t="s">
        <v>232</v>
      </c>
      <c r="Y2911" s="1" t="s">
        <v>166</v>
      </c>
      <c r="Z2911" s="19">
        <f>IF(U2911="","",SUMIFS(Unit_Value_Review_QC!$K$10:$K$53,Unit_Value_Review_QC!$I$10:$I$53,"PARTNER|"&amp;F2911&amp;"|"&amp;I2911))</f>
        <v>27.635683246354834</v>
      </c>
      <c r="AA2911" s="20">
        <f>IFERROR(U2911/Z2911,"")</f>
        <v>1.1671159654416614</v>
      </c>
      <c r="AB2911" s="4" t="str">
        <f>IF(OR(N2911&lt;&gt;"REPORTED",U2911=""),"NOT_APPLICABLE",IF(OR(AA2911&lt;Unit_Value_Review_QC!$I$6,AA2911&gt;Unit_Value_Review_QC!$I$5),"REVIEW","WITHIN_BAND"))</f>
        <v>WITHIN_BAND</v>
      </c>
    </row>
    <row r="2912" spans="1:28">
      <c r="A2912" s="1" t="s">
        <v>3298</v>
      </c>
      <c r="B2912" s="6">
        <v>45658</v>
      </c>
      <c r="C2912" s="1">
        <v>202501</v>
      </c>
      <c r="D2912" s="1">
        <v>2025</v>
      </c>
      <c r="E2912" s="1">
        <v>1</v>
      </c>
      <c r="F2912" s="4" t="s">
        <v>278</v>
      </c>
      <c r="G2912" s="4" t="s">
        <v>279</v>
      </c>
      <c r="H2912" s="1">
        <v>52</v>
      </c>
      <c r="I2912" s="4" t="s">
        <v>296</v>
      </c>
      <c r="J2912" s="1" t="s">
        <v>297</v>
      </c>
      <c r="K2912" s="1" t="s">
        <v>383</v>
      </c>
      <c r="L2912" s="1">
        <v>3</v>
      </c>
      <c r="M2912" s="1">
        <v>1</v>
      </c>
      <c r="N2912" s="1" t="s">
        <v>384</v>
      </c>
      <c r="O2912" s="1" t="s">
        <v>385</v>
      </c>
      <c r="P2912" s="1">
        <v>0</v>
      </c>
      <c r="Q2912" s="8">
        <v>1411460</v>
      </c>
      <c r="R2912" s="8">
        <v>36603</v>
      </c>
      <c r="S2912" s="8">
        <v>114793</v>
      </c>
      <c r="T2912" s="8" t="s">
        <v>386</v>
      </c>
      <c r="U2912" s="9">
        <f>IF(R2912&gt;0,Q2912/R2912,"")</f>
        <v>38.561320110373465</v>
      </c>
      <c r="V2912" s="10">
        <f>SUMIFS(fct_world_monthly!$J$2:$J$361,fct_world_monthly!$C$2:$C$361,C2912,fct_world_monthly!$F$2:$F$361,F2912)</f>
        <v>20170282</v>
      </c>
      <c r="W2912" s="11">
        <f>IF(V2912&gt;0,Q2912/V2912,"")</f>
        <v>6.997720706135889E-2</v>
      </c>
      <c r="X2912" s="1" t="s">
        <v>232</v>
      </c>
      <c r="Y2912" s="1" t="s">
        <v>166</v>
      </c>
      <c r="Z2912" s="19">
        <f>IF(U2912="","",SUMIFS(Unit_Value_Review_QC!$K$10:$K$53,Unit_Value_Review_QC!$I$10:$I$53,"PARTNER|"&amp;F2912&amp;"|"&amp;I2912))</f>
        <v>35.036766549381447</v>
      </c>
      <c r="AA2912" s="20">
        <f>IFERROR(U2912/Z2912,"")</f>
        <v>1.1005958570984127</v>
      </c>
      <c r="AB2912" s="4" t="str">
        <f>IF(OR(N2912&lt;&gt;"REPORTED",U2912=""),"NOT_APPLICABLE",IF(OR(AA2912&lt;Unit_Value_Review_QC!$I$6,AA2912&gt;Unit_Value_Review_QC!$I$5),"REVIEW","WITHIN_BAND"))</f>
        <v>WITHIN_BAND</v>
      </c>
    </row>
    <row r="2913" spans="1:28">
      <c r="A2913" s="1" t="s">
        <v>3299</v>
      </c>
      <c r="B2913" s="6">
        <v>45658</v>
      </c>
      <c r="C2913" s="1">
        <v>202501</v>
      </c>
      <c r="D2913" s="1">
        <v>2025</v>
      </c>
      <c r="E2913" s="1">
        <v>1</v>
      </c>
      <c r="F2913" s="4" t="s">
        <v>278</v>
      </c>
      <c r="G2913" s="4" t="s">
        <v>279</v>
      </c>
      <c r="H2913" s="1">
        <v>204</v>
      </c>
      <c r="I2913" s="4" t="s">
        <v>301</v>
      </c>
      <c r="J2913" s="1" t="s">
        <v>302</v>
      </c>
      <c r="K2913" s="1" t="s">
        <v>383</v>
      </c>
      <c r="L2913" s="1">
        <v>3</v>
      </c>
      <c r="M2913" s="1">
        <v>1</v>
      </c>
      <c r="N2913" s="1" t="s">
        <v>384</v>
      </c>
      <c r="O2913" s="1" t="s">
        <v>385</v>
      </c>
      <c r="P2913" s="1">
        <v>0</v>
      </c>
      <c r="Q2913" s="8">
        <v>88209</v>
      </c>
      <c r="R2913" s="8">
        <v>1784</v>
      </c>
      <c r="S2913" s="8">
        <v>5902</v>
      </c>
      <c r="T2913" s="8" t="s">
        <v>386</v>
      </c>
      <c r="U2913" s="9">
        <f>IF(R2913&gt;0,Q2913/R2913,"")</f>
        <v>49.444506726457398</v>
      </c>
      <c r="V2913" s="10">
        <f>SUMIFS(fct_world_monthly!$J$2:$J$361,fct_world_monthly!$C$2:$C$361,C2913,fct_world_monthly!$F$2:$F$361,F2913)</f>
        <v>20170282</v>
      </c>
      <c r="W2913" s="11">
        <f>IF(V2913&gt;0,Q2913/V2913,"")</f>
        <v>4.3732160016404335E-3</v>
      </c>
      <c r="X2913" s="1" t="s">
        <v>232</v>
      </c>
      <c r="Y2913" s="1" t="s">
        <v>166</v>
      </c>
      <c r="Z2913" s="19">
        <f>IF(U2913="","",SUMIFS(Unit_Value_Review_QC!$K$10:$K$53,Unit_Value_Review_QC!$I$10:$I$53,"PARTNER|"&amp;F2913&amp;"|"&amp;I2913))</f>
        <v>33.195880622110131</v>
      </c>
      <c r="AA2913" s="20">
        <f>IFERROR(U2913/Z2913,"")</f>
        <v>1.4894771821032777</v>
      </c>
      <c r="AB2913" s="4" t="str">
        <f>IF(OR(N2913&lt;&gt;"REPORTED",U2913=""),"NOT_APPLICABLE",IF(OR(AA2913&lt;Unit_Value_Review_QC!$I$6,AA2913&gt;Unit_Value_Review_QC!$I$5),"REVIEW","WITHIN_BAND"))</f>
        <v>WITHIN_BAND</v>
      </c>
    </row>
    <row r="2914" spans="1:28">
      <c r="A2914" s="1" t="s">
        <v>3300</v>
      </c>
      <c r="B2914" s="6">
        <v>45658</v>
      </c>
      <c r="C2914" s="1">
        <v>202501</v>
      </c>
      <c r="D2914" s="1">
        <v>2025</v>
      </c>
      <c r="E2914" s="1">
        <v>1</v>
      </c>
      <c r="F2914" s="4" t="s">
        <v>278</v>
      </c>
      <c r="G2914" s="4" t="s">
        <v>279</v>
      </c>
      <c r="H2914" s="1">
        <v>662</v>
      </c>
      <c r="I2914" s="4" t="s">
        <v>304</v>
      </c>
      <c r="J2914" s="1" t="s">
        <v>305</v>
      </c>
      <c r="K2914" s="1" t="s">
        <v>383</v>
      </c>
      <c r="L2914" s="1">
        <v>3</v>
      </c>
      <c r="M2914" s="1">
        <v>1</v>
      </c>
      <c r="N2914" s="1" t="s">
        <v>384</v>
      </c>
      <c r="O2914" s="1" t="s">
        <v>385</v>
      </c>
      <c r="P2914" s="1">
        <v>0</v>
      </c>
      <c r="Q2914" s="8">
        <v>99448</v>
      </c>
      <c r="R2914" s="8">
        <v>6704</v>
      </c>
      <c r="S2914" s="8">
        <v>13953</v>
      </c>
      <c r="T2914" s="8" t="s">
        <v>386</v>
      </c>
      <c r="U2914" s="9">
        <f>IF(R2914&gt;0,Q2914/R2914,"")</f>
        <v>14.834128878281623</v>
      </c>
      <c r="V2914" s="10">
        <f>SUMIFS(fct_world_monthly!$J$2:$J$361,fct_world_monthly!$C$2:$C$361,C2914,fct_world_monthly!$F$2:$F$361,F2914)</f>
        <v>20170282</v>
      </c>
      <c r="W2914" s="11">
        <f>IF(V2914&gt;0,Q2914/V2914,"")</f>
        <v>4.9304218949442549E-3</v>
      </c>
      <c r="X2914" s="1" t="s">
        <v>232</v>
      </c>
      <c r="Y2914" s="1" t="s">
        <v>166</v>
      </c>
      <c r="Z2914" s="19">
        <f>IF(U2914="","",SUMIFS(Unit_Value_Review_QC!$K$10:$K$53,Unit_Value_Review_QC!$I$10:$I$53,"PARTNER|"&amp;F2914&amp;"|"&amp;I2914))</f>
        <v>11.552282298889692</v>
      </c>
      <c r="AA2914" s="20">
        <f>IFERROR(U2914/Z2914,"")</f>
        <v>1.2840864250441106</v>
      </c>
      <c r="AB2914" s="4" t="str">
        <f>IF(OR(N2914&lt;&gt;"REPORTED",U2914=""),"NOT_APPLICABLE",IF(OR(AA2914&lt;Unit_Value_Review_QC!$I$6,AA2914&gt;Unit_Value_Review_QC!$I$5),"REVIEW","WITHIN_BAND"))</f>
        <v>WITHIN_BAND</v>
      </c>
    </row>
    <row r="2915" spans="1:28">
      <c r="A2915" s="1" t="s">
        <v>3301</v>
      </c>
      <c r="B2915" s="6">
        <v>45658</v>
      </c>
      <c r="C2915" s="1">
        <v>202501</v>
      </c>
      <c r="D2915" s="1">
        <v>2025</v>
      </c>
      <c r="E2915" s="1">
        <v>1</v>
      </c>
      <c r="F2915" s="4" t="s">
        <v>278</v>
      </c>
      <c r="G2915" s="4" t="s">
        <v>279</v>
      </c>
      <c r="H2915" s="1">
        <v>664</v>
      </c>
      <c r="I2915" s="4" t="s">
        <v>307</v>
      </c>
      <c r="J2915" s="1" t="s">
        <v>308</v>
      </c>
      <c r="K2915" s="1" t="s">
        <v>383</v>
      </c>
      <c r="L2915" s="1">
        <v>3</v>
      </c>
      <c r="M2915" s="1">
        <v>1</v>
      </c>
      <c r="N2915" s="1" t="s">
        <v>384</v>
      </c>
      <c r="O2915" s="1" t="s">
        <v>385</v>
      </c>
      <c r="P2915" s="1">
        <v>0</v>
      </c>
      <c r="Q2915" s="8">
        <v>2105009</v>
      </c>
      <c r="R2915" s="8">
        <v>95095</v>
      </c>
      <c r="S2915" s="8">
        <v>408143</v>
      </c>
      <c r="T2915" s="8" t="s">
        <v>386</v>
      </c>
      <c r="U2915" s="9">
        <f>IF(R2915&gt;0,Q2915/R2915,"")</f>
        <v>22.135853620064147</v>
      </c>
      <c r="V2915" s="10">
        <f>SUMIFS(fct_world_monthly!$J$2:$J$361,fct_world_monthly!$C$2:$C$361,C2915,fct_world_monthly!$F$2:$F$361,F2915)</f>
        <v>20170282</v>
      </c>
      <c r="W2915" s="11">
        <f>IF(V2915&gt;0,Q2915/V2915,"")</f>
        <v>0.10436190232739433</v>
      </c>
      <c r="X2915" s="1" t="s">
        <v>232</v>
      </c>
      <c r="Y2915" s="1" t="s">
        <v>166</v>
      </c>
      <c r="Z2915" s="19">
        <f>IF(U2915="","",SUMIFS(Unit_Value_Review_QC!$K$10:$K$53,Unit_Value_Review_QC!$I$10:$I$53,"PARTNER|"&amp;F2915&amp;"|"&amp;I2915))</f>
        <v>20.753901094655859</v>
      </c>
      <c r="AA2915" s="20">
        <f>IFERROR(U2915/Z2915,"")</f>
        <v>1.0665876029333174</v>
      </c>
      <c r="AB2915" s="4" t="str">
        <f>IF(OR(N2915&lt;&gt;"REPORTED",U2915=""),"NOT_APPLICABLE",IF(OR(AA2915&lt;Unit_Value_Review_QC!$I$6,AA2915&gt;Unit_Value_Review_QC!$I$5),"REVIEW","WITHIN_BAND"))</f>
        <v>WITHIN_BAND</v>
      </c>
    </row>
    <row r="2916" spans="1:28">
      <c r="A2916" s="1" t="s">
        <v>3302</v>
      </c>
      <c r="B2916" s="6">
        <v>45658</v>
      </c>
      <c r="C2916" s="1">
        <v>202501</v>
      </c>
      <c r="D2916" s="1">
        <v>2025</v>
      </c>
      <c r="E2916" s="1">
        <v>1</v>
      </c>
      <c r="F2916" s="4" t="s">
        <v>278</v>
      </c>
      <c r="G2916" s="4" t="s">
        <v>279</v>
      </c>
      <c r="H2916" s="1">
        <v>666</v>
      </c>
      <c r="I2916" s="4" t="s">
        <v>310</v>
      </c>
      <c r="J2916" s="1" t="s">
        <v>311</v>
      </c>
      <c r="K2916" s="1" t="s">
        <v>383</v>
      </c>
      <c r="L2916" s="1">
        <v>3</v>
      </c>
      <c r="M2916" s="1">
        <v>1</v>
      </c>
      <c r="N2916" s="1" t="s">
        <v>384</v>
      </c>
      <c r="O2916" s="1" t="s">
        <v>385</v>
      </c>
      <c r="P2916" s="1">
        <v>0</v>
      </c>
      <c r="Q2916" s="8">
        <v>6513240</v>
      </c>
      <c r="R2916" s="8">
        <v>356170</v>
      </c>
      <c r="S2916" s="8">
        <v>1145459</v>
      </c>
      <c r="T2916" s="8" t="s">
        <v>386</v>
      </c>
      <c r="U2916" s="9">
        <f>IF(R2916&gt;0,Q2916/R2916,"")</f>
        <v>18.286885476036723</v>
      </c>
      <c r="V2916" s="10">
        <f>SUMIFS(fct_world_monthly!$J$2:$J$361,fct_world_monthly!$C$2:$C$361,C2916,fct_world_monthly!$F$2:$F$361,F2916)</f>
        <v>20170282</v>
      </c>
      <c r="W2916" s="11">
        <f>IF(V2916&gt;0,Q2916/V2916,"")</f>
        <v>0.32291268907395543</v>
      </c>
      <c r="X2916" s="1" t="s">
        <v>232</v>
      </c>
      <c r="Y2916" s="1" t="s">
        <v>166</v>
      </c>
      <c r="Z2916" s="19">
        <f>IF(U2916="","",SUMIFS(Unit_Value_Review_QC!$K$10:$K$53,Unit_Value_Review_QC!$I$10:$I$53,"PARTNER|"&amp;F2916&amp;"|"&amp;I2916))</f>
        <v>16.653214733323903</v>
      </c>
      <c r="AA2916" s="20">
        <f>IFERROR(U2916/Z2916,"")</f>
        <v>1.0980994221760538</v>
      </c>
      <c r="AB2916" s="4" t="str">
        <f>IF(OR(N2916&lt;&gt;"REPORTED",U2916=""),"NOT_APPLICABLE",IF(OR(AA2916&lt;Unit_Value_Review_QC!$I$6,AA2916&gt;Unit_Value_Review_QC!$I$5),"REVIEW","WITHIN_BAND"))</f>
        <v>WITHIN_BAND</v>
      </c>
    </row>
    <row r="2917" spans="1:28">
      <c r="A2917" s="1" t="s">
        <v>3303</v>
      </c>
      <c r="B2917" s="6">
        <v>45658</v>
      </c>
      <c r="C2917" s="1">
        <v>202501</v>
      </c>
      <c r="D2917" s="1">
        <v>2025</v>
      </c>
      <c r="E2917" s="1">
        <v>1</v>
      </c>
      <c r="F2917" s="4" t="s">
        <v>278</v>
      </c>
      <c r="G2917" s="4" t="s">
        <v>279</v>
      </c>
      <c r="H2917" s="1">
        <v>669</v>
      </c>
      <c r="I2917" s="4" t="s">
        <v>313</v>
      </c>
      <c r="J2917" s="1" t="s">
        <v>314</v>
      </c>
      <c r="K2917" s="1" t="s">
        <v>383</v>
      </c>
      <c r="L2917" s="1">
        <v>3</v>
      </c>
      <c r="M2917" s="1">
        <v>1</v>
      </c>
      <c r="N2917" s="1" t="s">
        <v>384</v>
      </c>
      <c r="O2917" s="1" t="s">
        <v>385</v>
      </c>
      <c r="P2917" s="1">
        <v>0</v>
      </c>
      <c r="Q2917" s="8">
        <v>249407</v>
      </c>
      <c r="R2917" s="8">
        <v>10914</v>
      </c>
      <c r="S2917" s="8">
        <v>35284</v>
      </c>
      <c r="T2917" s="8" t="s">
        <v>386</v>
      </c>
      <c r="U2917" s="9">
        <f>IF(R2917&gt;0,Q2917/R2917,"")</f>
        <v>22.852024922118382</v>
      </c>
      <c r="V2917" s="10">
        <f>SUMIFS(fct_world_monthly!$J$2:$J$361,fct_world_monthly!$C$2:$C$361,C2917,fct_world_monthly!$F$2:$F$361,F2917)</f>
        <v>20170282</v>
      </c>
      <c r="W2917" s="11">
        <f>IF(V2917&gt;0,Q2917/V2917,"")</f>
        <v>1.2365072535921907E-2</v>
      </c>
      <c r="X2917" s="1" t="s">
        <v>232</v>
      </c>
      <c r="Y2917" s="1" t="s">
        <v>166</v>
      </c>
      <c r="Z2917" s="19">
        <f>IF(U2917="","",SUMIFS(Unit_Value_Review_QC!$K$10:$K$53,Unit_Value_Review_QC!$I$10:$I$53,"PARTNER|"&amp;F2917&amp;"|"&amp;I2917))</f>
        <v>20.668787815742178</v>
      </c>
      <c r="AA2917" s="20">
        <f>IFERROR(U2917/Z2917,"")</f>
        <v>1.1056296637151291</v>
      </c>
      <c r="AB2917" s="4" t="str">
        <f>IF(OR(N2917&lt;&gt;"REPORTED",U2917=""),"NOT_APPLICABLE",IF(OR(AA2917&lt;Unit_Value_Review_QC!$I$6,AA2917&gt;Unit_Value_Review_QC!$I$5),"REVIEW","WITHIN_BAND"))</f>
        <v>WITHIN_BAND</v>
      </c>
    </row>
    <row r="2918" spans="1:28">
      <c r="A2918" s="1" t="s">
        <v>3304</v>
      </c>
      <c r="B2918" s="6">
        <v>45658</v>
      </c>
      <c r="C2918" s="1">
        <v>202501</v>
      </c>
      <c r="D2918" s="1">
        <v>2025</v>
      </c>
      <c r="E2918" s="1">
        <v>1</v>
      </c>
      <c r="F2918" s="4" t="s">
        <v>278</v>
      </c>
      <c r="G2918" s="4" t="s">
        <v>279</v>
      </c>
      <c r="H2918" s="1">
        <v>676</v>
      </c>
      <c r="I2918" s="4" t="s">
        <v>316</v>
      </c>
      <c r="J2918" s="1" t="s">
        <v>317</v>
      </c>
      <c r="K2918" s="1" t="s">
        <v>383</v>
      </c>
      <c r="L2918" s="1">
        <v>3</v>
      </c>
      <c r="M2918" s="1">
        <v>1</v>
      </c>
      <c r="N2918" s="1" t="s">
        <v>384</v>
      </c>
      <c r="O2918" s="1" t="s">
        <v>385</v>
      </c>
      <c r="P2918" s="1">
        <v>0</v>
      </c>
      <c r="Q2918" s="8">
        <v>78782</v>
      </c>
      <c r="R2918" s="8">
        <v>3468</v>
      </c>
      <c r="S2918" s="8">
        <v>16754</v>
      </c>
      <c r="T2918" s="8" t="s">
        <v>386</v>
      </c>
      <c r="U2918" s="9">
        <f>IF(R2918&gt;0,Q2918/R2918,"")</f>
        <v>22.71683967704729</v>
      </c>
      <c r="V2918" s="10">
        <f>SUMIFS(fct_world_monthly!$J$2:$J$361,fct_world_monthly!$C$2:$C$361,C2918,fct_world_monthly!$F$2:$F$361,F2918)</f>
        <v>20170282</v>
      </c>
      <c r="W2918" s="11">
        <f>IF(V2918&gt;0,Q2918/V2918,"")</f>
        <v>3.9058452430164336E-3</v>
      </c>
      <c r="X2918" s="1" t="s">
        <v>232</v>
      </c>
      <c r="Y2918" s="1" t="s">
        <v>166</v>
      </c>
      <c r="Z2918" s="19">
        <f>IF(U2918="","",SUMIFS(Unit_Value_Review_QC!$K$10:$K$53,Unit_Value_Review_QC!$I$10:$I$53,"PARTNER|"&amp;F2918&amp;"|"&amp;I2918))</f>
        <v>22.71683967704729</v>
      </c>
      <c r="AA2918" s="20">
        <f>IFERROR(U2918/Z2918,"")</f>
        <v>1</v>
      </c>
      <c r="AB2918" s="4" t="str">
        <f>IF(OR(N2918&lt;&gt;"REPORTED",U2918=""),"NOT_APPLICABLE",IF(OR(AA2918&lt;Unit_Value_Review_QC!$I$6,AA2918&gt;Unit_Value_Review_QC!$I$5),"REVIEW","WITHIN_BAND"))</f>
        <v>WITHIN_BAND</v>
      </c>
    </row>
    <row r="2919" spans="1:28">
      <c r="A2919" s="1" t="s">
        <v>3305</v>
      </c>
      <c r="B2919" s="6">
        <v>45658</v>
      </c>
      <c r="C2919" s="1">
        <v>202501</v>
      </c>
      <c r="D2919" s="1">
        <v>2025</v>
      </c>
      <c r="E2919" s="1">
        <v>1</v>
      </c>
      <c r="F2919" s="4" t="s">
        <v>278</v>
      </c>
      <c r="G2919" s="4" t="s">
        <v>279</v>
      </c>
      <c r="H2919" s="1">
        <v>690</v>
      </c>
      <c r="I2919" s="4" t="s">
        <v>319</v>
      </c>
      <c r="J2919" s="1" t="s">
        <v>320</v>
      </c>
      <c r="K2919" s="1" t="s">
        <v>383</v>
      </c>
      <c r="L2919" s="1">
        <v>3</v>
      </c>
      <c r="M2919" s="1">
        <v>1</v>
      </c>
      <c r="N2919" s="1" t="s">
        <v>384</v>
      </c>
      <c r="O2919" s="1" t="s">
        <v>385</v>
      </c>
      <c r="P2919" s="1">
        <v>0</v>
      </c>
      <c r="Q2919" s="8">
        <v>985149</v>
      </c>
      <c r="R2919" s="8">
        <v>35235</v>
      </c>
      <c r="S2919" s="8">
        <v>99309</v>
      </c>
      <c r="T2919" s="8" t="s">
        <v>386</v>
      </c>
      <c r="U2919" s="9">
        <f>IF(R2919&gt;0,Q2919/R2919,"")</f>
        <v>27.959386973180077</v>
      </c>
      <c r="V2919" s="10">
        <f>SUMIFS(fct_world_monthly!$J$2:$J$361,fct_world_monthly!$C$2:$C$361,C2919,fct_world_monthly!$F$2:$F$361,F2919)</f>
        <v>20170282</v>
      </c>
      <c r="W2919" s="11">
        <f>IF(V2919&gt;0,Q2919/V2919,"")</f>
        <v>4.8841607668152584E-2</v>
      </c>
      <c r="X2919" s="1" t="s">
        <v>232</v>
      </c>
      <c r="Y2919" s="1" t="s">
        <v>166</v>
      </c>
      <c r="Z2919" s="19">
        <f>IF(U2919="","",SUMIFS(Unit_Value_Review_QC!$K$10:$K$53,Unit_Value_Review_QC!$I$10:$I$53,"PARTNER|"&amp;F2919&amp;"|"&amp;I2919))</f>
        <v>28.158453665195097</v>
      </c>
      <c r="AA2919" s="20">
        <f>IFERROR(U2919/Z2919,"")</f>
        <v>0.99293048210736534</v>
      </c>
      <c r="AB2919" s="4" t="str">
        <f>IF(OR(N2919&lt;&gt;"REPORTED",U2919=""),"NOT_APPLICABLE",IF(OR(AA2919&lt;Unit_Value_Review_QC!$I$6,AA2919&gt;Unit_Value_Review_QC!$I$5),"REVIEW","WITHIN_BAND"))</f>
        <v>WITHIN_BAND</v>
      </c>
    </row>
    <row r="2920" spans="1:28">
      <c r="A2920" s="1" t="s">
        <v>3306</v>
      </c>
      <c r="B2920" s="6">
        <v>45658</v>
      </c>
      <c r="C2920" s="1">
        <v>202501</v>
      </c>
      <c r="D2920" s="1">
        <v>2025</v>
      </c>
      <c r="E2920" s="1">
        <v>1</v>
      </c>
      <c r="F2920" s="4" t="s">
        <v>278</v>
      </c>
      <c r="G2920" s="4" t="s">
        <v>279</v>
      </c>
      <c r="H2920" s="1">
        <v>696</v>
      </c>
      <c r="I2920" s="4" t="s">
        <v>322</v>
      </c>
      <c r="J2920" s="1" t="s">
        <v>323</v>
      </c>
      <c r="K2920" s="1" t="s">
        <v>383</v>
      </c>
      <c r="L2920" s="1">
        <v>3</v>
      </c>
      <c r="M2920" s="1">
        <v>1</v>
      </c>
      <c r="N2920" s="1" t="s">
        <v>384</v>
      </c>
      <c r="O2920" s="1" t="s">
        <v>385</v>
      </c>
      <c r="P2920" s="1">
        <v>0</v>
      </c>
      <c r="Q2920" s="8">
        <v>405341</v>
      </c>
      <c r="R2920" s="8">
        <v>13888</v>
      </c>
      <c r="S2920" s="8">
        <v>42852</v>
      </c>
      <c r="T2920" s="8" t="s">
        <v>386</v>
      </c>
      <c r="U2920" s="9">
        <f>IF(R2920&gt;0,Q2920/R2920,"")</f>
        <v>29.186419930875577</v>
      </c>
      <c r="V2920" s="10">
        <f>SUMIFS(fct_world_monthly!$J$2:$J$361,fct_world_monthly!$C$2:$C$361,C2920,fct_world_monthly!$F$2:$F$361,F2920)</f>
        <v>20170282</v>
      </c>
      <c r="W2920" s="11">
        <f>IF(V2920&gt;0,Q2920/V2920,"")</f>
        <v>2.0095951063054052E-2</v>
      </c>
      <c r="X2920" s="1" t="s">
        <v>232</v>
      </c>
      <c r="Y2920" s="1" t="s">
        <v>166</v>
      </c>
      <c r="Z2920" s="19">
        <f>IF(U2920="","",SUMIFS(Unit_Value_Review_QC!$K$10:$K$53,Unit_Value_Review_QC!$I$10:$I$53,"PARTNER|"&amp;F2920&amp;"|"&amp;I2920))</f>
        <v>25.266638688646662</v>
      </c>
      <c r="AA2920" s="20">
        <f>IFERROR(U2920/Z2920,"")</f>
        <v>1.1551366325584984</v>
      </c>
      <c r="AB2920" s="4" t="str">
        <f>IF(OR(N2920&lt;&gt;"REPORTED",U2920=""),"NOT_APPLICABLE",IF(OR(AA2920&lt;Unit_Value_Review_QC!$I$6,AA2920&gt;Unit_Value_Review_QC!$I$5),"REVIEW","WITHIN_BAND"))</f>
        <v>WITHIN_BAND</v>
      </c>
    </row>
    <row r="2921" spans="1:28">
      <c r="A2921" s="1" t="s">
        <v>3307</v>
      </c>
      <c r="B2921" s="6">
        <v>45658</v>
      </c>
      <c r="C2921" s="1">
        <v>202501</v>
      </c>
      <c r="D2921" s="1">
        <v>2025</v>
      </c>
      <c r="E2921" s="1">
        <v>1</v>
      </c>
      <c r="F2921" s="4" t="s">
        <v>278</v>
      </c>
      <c r="G2921" s="4" t="s">
        <v>279</v>
      </c>
      <c r="H2921" s="1">
        <v>720</v>
      </c>
      <c r="I2921" s="4" t="s">
        <v>325</v>
      </c>
      <c r="J2921" s="1" t="s">
        <v>326</v>
      </c>
      <c r="K2921" s="1" t="s">
        <v>383</v>
      </c>
      <c r="L2921" s="1">
        <v>3</v>
      </c>
      <c r="M2921" s="1">
        <v>1</v>
      </c>
      <c r="N2921" s="1" t="s">
        <v>384</v>
      </c>
      <c r="O2921" s="1" t="s">
        <v>385</v>
      </c>
      <c r="P2921" s="1">
        <v>0</v>
      </c>
      <c r="Q2921" s="8">
        <v>1159999</v>
      </c>
      <c r="R2921" s="8">
        <v>64293</v>
      </c>
      <c r="S2921" s="8">
        <v>146229</v>
      </c>
      <c r="T2921" s="8" t="s">
        <v>386</v>
      </c>
      <c r="U2921" s="9">
        <f>IF(R2921&gt;0,Q2921/R2921,"")</f>
        <v>18.042384085359213</v>
      </c>
      <c r="V2921" s="10">
        <f>SUMIFS(fct_world_monthly!$J$2:$J$361,fct_world_monthly!$C$2:$C$361,C2921,fct_world_monthly!$F$2:$F$361,F2921)</f>
        <v>20170282</v>
      </c>
      <c r="W2921" s="11">
        <f>IF(V2921&gt;0,Q2921/V2921,"")</f>
        <v>5.7510301541644285E-2</v>
      </c>
      <c r="X2921" s="1" t="s">
        <v>232</v>
      </c>
      <c r="Y2921" s="1" t="s">
        <v>166</v>
      </c>
      <c r="Z2921" s="19">
        <f>IF(U2921="","",SUMIFS(Unit_Value_Review_QC!$K$10:$K$53,Unit_Value_Review_QC!$I$10:$I$53,"PARTNER|"&amp;F2921&amp;"|"&amp;I2921))</f>
        <v>23.211497613909994</v>
      </c>
      <c r="AA2921" s="20">
        <f>IFERROR(U2921/Z2921,"")</f>
        <v>0.77730374771453448</v>
      </c>
      <c r="AB2921" s="4" t="str">
        <f>IF(OR(N2921&lt;&gt;"REPORTED",U2921=""),"NOT_APPLICABLE",IF(OR(AA2921&lt;Unit_Value_Review_QC!$I$6,AA2921&gt;Unit_Value_Review_QC!$I$5),"REVIEW","WITHIN_BAND"))</f>
        <v>WITHIN_BAND</v>
      </c>
    </row>
    <row r="2922" spans="1:28">
      <c r="A2922" s="1" t="s">
        <v>3308</v>
      </c>
      <c r="B2922" s="6">
        <v>45689</v>
      </c>
      <c r="C2922" s="1">
        <v>202502</v>
      </c>
      <c r="D2922" s="1">
        <v>2025</v>
      </c>
      <c r="E2922" s="1">
        <v>2</v>
      </c>
      <c r="F2922" s="4" t="s">
        <v>256</v>
      </c>
      <c r="G2922" s="4" t="s">
        <v>258</v>
      </c>
      <c r="H2922" s="1">
        <v>52</v>
      </c>
      <c r="I2922" s="4" t="s">
        <v>296</v>
      </c>
      <c r="J2922" s="1" t="s">
        <v>297</v>
      </c>
      <c r="K2922" s="1" t="s">
        <v>383</v>
      </c>
      <c r="L2922" s="1">
        <v>3</v>
      </c>
      <c r="M2922" s="1">
        <v>1</v>
      </c>
      <c r="N2922" s="1" t="s">
        <v>384</v>
      </c>
      <c r="O2922" s="1" t="s">
        <v>385</v>
      </c>
      <c r="P2922" s="1">
        <v>0</v>
      </c>
      <c r="Q2922" s="8">
        <v>8168522</v>
      </c>
      <c r="R2922" s="8">
        <v>358435</v>
      </c>
      <c r="S2922" s="8">
        <v>1665613</v>
      </c>
      <c r="T2922" s="8" t="s">
        <v>386</v>
      </c>
      <c r="U2922" s="9">
        <f>IF(R2922&gt;0,Q2922/R2922,"")</f>
        <v>22.789409516369773</v>
      </c>
      <c r="V2922" s="10">
        <f>SUMIFS(fct_world_monthly!$J$2:$J$361,fct_world_monthly!$C$2:$C$361,C2922,fct_world_monthly!$F$2:$F$361,F2922)</f>
        <v>91782684</v>
      </c>
      <c r="W2922" s="11">
        <f>IF(V2922&gt;0,Q2922/V2922,"")</f>
        <v>8.8998508694733747E-2</v>
      </c>
      <c r="X2922" s="1" t="s">
        <v>232</v>
      </c>
      <c r="Y2922" s="1" t="s">
        <v>166</v>
      </c>
      <c r="Z2922" s="19">
        <f>IF(U2922="","",SUMIFS(Unit_Value_Review_QC!$K$10:$K$53,Unit_Value_Review_QC!$I$10:$I$53,"PARTNER|"&amp;F2922&amp;"|"&amp;I2922))</f>
        <v>20.461444760337919</v>
      </c>
      <c r="AA2922" s="20">
        <f>IFERROR(U2922/Z2922,"")</f>
        <v>1.1137732346517553</v>
      </c>
      <c r="AB2922" s="4" t="str">
        <f>IF(OR(N2922&lt;&gt;"REPORTED",U2922=""),"NOT_APPLICABLE",IF(OR(AA2922&lt;Unit_Value_Review_QC!$I$6,AA2922&gt;Unit_Value_Review_QC!$I$5),"REVIEW","WITHIN_BAND"))</f>
        <v>WITHIN_BAND</v>
      </c>
    </row>
    <row r="2923" spans="1:28">
      <c r="A2923" s="1" t="s">
        <v>3309</v>
      </c>
      <c r="B2923" s="6">
        <v>45689</v>
      </c>
      <c r="C2923" s="1">
        <v>202502</v>
      </c>
      <c r="D2923" s="1">
        <v>2025</v>
      </c>
      <c r="E2923" s="1">
        <v>2</v>
      </c>
      <c r="F2923" s="4" t="s">
        <v>256</v>
      </c>
      <c r="G2923" s="4" t="s">
        <v>258</v>
      </c>
      <c r="H2923" s="1">
        <v>204</v>
      </c>
      <c r="I2923" s="4" t="s">
        <v>301</v>
      </c>
      <c r="J2923" s="1" t="s">
        <v>302</v>
      </c>
      <c r="K2923" s="1" t="s">
        <v>383</v>
      </c>
      <c r="L2923" s="1">
        <v>3</v>
      </c>
      <c r="M2923" s="1">
        <v>1</v>
      </c>
      <c r="N2923" s="1" t="s">
        <v>384</v>
      </c>
      <c r="O2923" s="1" t="s">
        <v>385</v>
      </c>
      <c r="P2923" s="1">
        <v>0</v>
      </c>
      <c r="Q2923" s="8">
        <v>1166399</v>
      </c>
      <c r="R2923" s="8">
        <v>130928</v>
      </c>
      <c r="S2923" s="8">
        <v>641879</v>
      </c>
      <c r="T2923" s="8" t="s">
        <v>386</v>
      </c>
      <c r="U2923" s="9">
        <f>IF(R2923&gt;0,Q2923/R2923,"")</f>
        <v>8.9087055480874984</v>
      </c>
      <c r="V2923" s="10">
        <f>SUMIFS(fct_world_monthly!$J$2:$J$361,fct_world_monthly!$C$2:$C$361,C2923,fct_world_monthly!$F$2:$F$361,F2923)</f>
        <v>91782684</v>
      </c>
      <c r="W2923" s="11">
        <f>IF(V2923&gt;0,Q2923/V2923,"")</f>
        <v>1.2708268588005119E-2</v>
      </c>
      <c r="X2923" s="1" t="s">
        <v>232</v>
      </c>
      <c r="Y2923" s="1" t="s">
        <v>166</v>
      </c>
      <c r="Z2923" s="19">
        <f>IF(U2923="","",SUMIFS(Unit_Value_Review_QC!$K$10:$K$53,Unit_Value_Review_QC!$I$10:$I$53,"PARTNER|"&amp;F2923&amp;"|"&amp;I2923))</f>
        <v>7.8392981154747989</v>
      </c>
      <c r="AA2923" s="20">
        <f>IFERROR(U2923/Z2923,"")</f>
        <v>1.1364162220724436</v>
      </c>
      <c r="AB2923" s="4" t="str">
        <f>IF(OR(N2923&lt;&gt;"REPORTED",U2923=""),"NOT_APPLICABLE",IF(OR(AA2923&lt;Unit_Value_Review_QC!$I$6,AA2923&gt;Unit_Value_Review_QC!$I$5),"REVIEW","WITHIN_BAND"))</f>
        <v>WITHIN_BAND</v>
      </c>
    </row>
    <row r="2924" spans="1:28">
      <c r="A2924" s="1" t="s">
        <v>3310</v>
      </c>
      <c r="B2924" s="6">
        <v>45689</v>
      </c>
      <c r="C2924" s="1">
        <v>202502</v>
      </c>
      <c r="D2924" s="1">
        <v>2025</v>
      </c>
      <c r="E2924" s="1">
        <v>2</v>
      </c>
      <c r="F2924" s="4" t="s">
        <v>256</v>
      </c>
      <c r="G2924" s="4" t="s">
        <v>258</v>
      </c>
      <c r="H2924" s="1">
        <v>662</v>
      </c>
      <c r="I2924" s="4" t="s">
        <v>304</v>
      </c>
      <c r="J2924" s="1" t="s">
        <v>305</v>
      </c>
      <c r="K2924" s="1" t="s">
        <v>383</v>
      </c>
      <c r="L2924" s="1">
        <v>3</v>
      </c>
      <c r="M2924" s="1">
        <v>1</v>
      </c>
      <c r="N2924" s="1" t="s">
        <v>384</v>
      </c>
      <c r="O2924" s="1" t="s">
        <v>385</v>
      </c>
      <c r="P2924" s="1">
        <v>0</v>
      </c>
      <c r="Q2924" s="8">
        <v>4282086</v>
      </c>
      <c r="R2924" s="8">
        <v>368691</v>
      </c>
      <c r="S2924" s="8">
        <v>1419553</v>
      </c>
      <c r="T2924" s="8" t="s">
        <v>386</v>
      </c>
      <c r="U2924" s="9">
        <f>IF(R2924&gt;0,Q2924/R2924,"")</f>
        <v>11.614294897353068</v>
      </c>
      <c r="V2924" s="10">
        <f>SUMIFS(fct_world_monthly!$J$2:$J$361,fct_world_monthly!$C$2:$C$361,C2924,fct_world_monthly!$F$2:$F$361,F2924)</f>
        <v>91782684</v>
      </c>
      <c r="W2924" s="11">
        <f>IF(V2924&gt;0,Q2924/V2924,"")</f>
        <v>4.6654617335008419E-2</v>
      </c>
      <c r="X2924" s="1" t="s">
        <v>232</v>
      </c>
      <c r="Y2924" s="1" t="s">
        <v>166</v>
      </c>
      <c r="Z2924" s="19">
        <f>IF(U2924="","",SUMIFS(Unit_Value_Review_QC!$K$10:$K$53,Unit_Value_Review_QC!$I$10:$I$53,"PARTNER|"&amp;F2924&amp;"|"&amp;I2924))</f>
        <v>10.235891461787936</v>
      </c>
      <c r="AA2924" s="20">
        <f>IFERROR(U2924/Z2924,"")</f>
        <v>1.1346637408877294</v>
      </c>
      <c r="AB2924" s="4" t="str">
        <f>IF(OR(N2924&lt;&gt;"REPORTED",U2924=""),"NOT_APPLICABLE",IF(OR(AA2924&lt;Unit_Value_Review_QC!$I$6,AA2924&gt;Unit_Value_Review_QC!$I$5),"REVIEW","WITHIN_BAND"))</f>
        <v>WITHIN_BAND</v>
      </c>
    </row>
    <row r="2925" spans="1:28">
      <c r="A2925" s="1" t="s">
        <v>3311</v>
      </c>
      <c r="B2925" s="6">
        <v>45689</v>
      </c>
      <c r="C2925" s="1">
        <v>202502</v>
      </c>
      <c r="D2925" s="1">
        <v>2025</v>
      </c>
      <c r="E2925" s="1">
        <v>2</v>
      </c>
      <c r="F2925" s="4" t="s">
        <v>256</v>
      </c>
      <c r="G2925" s="4" t="s">
        <v>258</v>
      </c>
      <c r="H2925" s="1">
        <v>664</v>
      </c>
      <c r="I2925" s="4" t="s">
        <v>307</v>
      </c>
      <c r="J2925" s="1" t="s">
        <v>308</v>
      </c>
      <c r="K2925" s="1" t="s">
        <v>383</v>
      </c>
      <c r="L2925" s="1">
        <v>3</v>
      </c>
      <c r="M2925" s="1">
        <v>1</v>
      </c>
      <c r="N2925" s="1" t="s">
        <v>384</v>
      </c>
      <c r="O2925" s="1" t="s">
        <v>385</v>
      </c>
      <c r="P2925" s="1">
        <v>0</v>
      </c>
      <c r="Q2925" s="8">
        <v>7699201</v>
      </c>
      <c r="R2925" s="8">
        <v>513134</v>
      </c>
      <c r="S2925" s="8">
        <v>4101943</v>
      </c>
      <c r="T2925" s="8" t="s">
        <v>386</v>
      </c>
      <c r="U2925" s="9">
        <f>IF(R2925&gt;0,Q2925/R2925,"")</f>
        <v>15.004269839846902</v>
      </c>
      <c r="V2925" s="10">
        <f>SUMIFS(fct_world_monthly!$J$2:$J$361,fct_world_monthly!$C$2:$C$361,C2925,fct_world_monthly!$F$2:$F$361,F2925)</f>
        <v>91782684</v>
      </c>
      <c r="W2925" s="11">
        <f>IF(V2925&gt;0,Q2925/V2925,"")</f>
        <v>8.3885114974410646E-2</v>
      </c>
      <c r="X2925" s="1" t="s">
        <v>232</v>
      </c>
      <c r="Y2925" s="1" t="s">
        <v>166</v>
      </c>
      <c r="Z2925" s="19">
        <f>IF(U2925="","",SUMIFS(Unit_Value_Review_QC!$K$10:$K$53,Unit_Value_Review_QC!$I$10:$I$53,"PARTNER|"&amp;F2925&amp;"|"&amp;I2925))</f>
        <v>13.594059812928137</v>
      </c>
      <c r="AA2925" s="20">
        <f>IFERROR(U2925/Z2925,"")</f>
        <v>1.1037372239290602</v>
      </c>
      <c r="AB2925" s="4" t="str">
        <f>IF(OR(N2925&lt;&gt;"REPORTED",U2925=""),"NOT_APPLICABLE",IF(OR(AA2925&lt;Unit_Value_Review_QC!$I$6,AA2925&gt;Unit_Value_Review_QC!$I$5),"REVIEW","WITHIN_BAND"))</f>
        <v>WITHIN_BAND</v>
      </c>
    </row>
    <row r="2926" spans="1:28">
      <c r="A2926" s="1" t="s">
        <v>3312</v>
      </c>
      <c r="B2926" s="6">
        <v>45689</v>
      </c>
      <c r="C2926" s="1">
        <v>202502</v>
      </c>
      <c r="D2926" s="1">
        <v>2025</v>
      </c>
      <c r="E2926" s="1">
        <v>2</v>
      </c>
      <c r="F2926" s="4" t="s">
        <v>256</v>
      </c>
      <c r="G2926" s="4" t="s">
        <v>258</v>
      </c>
      <c r="H2926" s="1">
        <v>666</v>
      </c>
      <c r="I2926" s="4" t="s">
        <v>310</v>
      </c>
      <c r="J2926" s="1" t="s">
        <v>311</v>
      </c>
      <c r="K2926" s="1" t="s">
        <v>383</v>
      </c>
      <c r="L2926" s="1">
        <v>3</v>
      </c>
      <c r="M2926" s="1">
        <v>1</v>
      </c>
      <c r="N2926" s="1" t="s">
        <v>384</v>
      </c>
      <c r="O2926" s="1" t="s">
        <v>385</v>
      </c>
      <c r="P2926" s="1">
        <v>0</v>
      </c>
      <c r="Q2926" s="8">
        <v>34909984</v>
      </c>
      <c r="R2926" s="8">
        <v>3246390</v>
      </c>
      <c r="S2926" s="8">
        <v>19222787</v>
      </c>
      <c r="T2926" s="8" t="s">
        <v>386</v>
      </c>
      <c r="U2926" s="9">
        <f>IF(R2926&gt;0,Q2926/R2926,"")</f>
        <v>10.753478171137786</v>
      </c>
      <c r="V2926" s="10">
        <f>SUMIFS(fct_world_monthly!$J$2:$J$361,fct_world_monthly!$C$2:$C$361,C2926,fct_world_monthly!$F$2:$F$361,F2926)</f>
        <v>91782684</v>
      </c>
      <c r="W2926" s="11">
        <f>IF(V2926&gt;0,Q2926/V2926,"")</f>
        <v>0.3803547954644691</v>
      </c>
      <c r="X2926" s="1" t="s">
        <v>232</v>
      </c>
      <c r="Y2926" s="1" t="s">
        <v>166</v>
      </c>
      <c r="Z2926" s="19">
        <f>IF(U2926="","",SUMIFS(Unit_Value_Review_QC!$K$10:$K$53,Unit_Value_Review_QC!$I$10:$I$53,"PARTNER|"&amp;F2926&amp;"|"&amp;I2926))</f>
        <v>10.323147527272614</v>
      </c>
      <c r="AA2926" s="20">
        <f>IFERROR(U2926/Z2926,"")</f>
        <v>1.0416859918671399</v>
      </c>
      <c r="AB2926" s="4" t="str">
        <f>IF(OR(N2926&lt;&gt;"REPORTED",U2926=""),"NOT_APPLICABLE",IF(OR(AA2926&lt;Unit_Value_Review_QC!$I$6,AA2926&gt;Unit_Value_Review_QC!$I$5),"REVIEW","WITHIN_BAND"))</f>
        <v>WITHIN_BAND</v>
      </c>
    </row>
    <row r="2927" spans="1:28">
      <c r="A2927" s="1" t="s">
        <v>3313</v>
      </c>
      <c r="B2927" s="6">
        <v>45689</v>
      </c>
      <c r="C2927" s="1">
        <v>202502</v>
      </c>
      <c r="D2927" s="1">
        <v>2025</v>
      </c>
      <c r="E2927" s="1">
        <v>2</v>
      </c>
      <c r="F2927" s="4" t="s">
        <v>256</v>
      </c>
      <c r="G2927" s="4" t="s">
        <v>258</v>
      </c>
      <c r="H2927" s="1">
        <v>669</v>
      </c>
      <c r="I2927" s="4" t="s">
        <v>313</v>
      </c>
      <c r="J2927" s="1" t="s">
        <v>314</v>
      </c>
      <c r="K2927" s="1" t="s">
        <v>383</v>
      </c>
      <c r="L2927" s="1">
        <v>3</v>
      </c>
      <c r="M2927" s="1">
        <v>1</v>
      </c>
      <c r="N2927" s="1" t="s">
        <v>384</v>
      </c>
      <c r="O2927" s="1" t="s">
        <v>385</v>
      </c>
      <c r="P2927" s="1">
        <v>0</v>
      </c>
      <c r="Q2927" s="8">
        <v>2435125</v>
      </c>
      <c r="R2927" s="8">
        <v>207897</v>
      </c>
      <c r="S2927" s="8">
        <v>1189612</v>
      </c>
      <c r="T2927" s="8" t="s">
        <v>386</v>
      </c>
      <c r="U2927" s="9">
        <f>IF(R2927&gt;0,Q2927/R2927,"")</f>
        <v>11.713131983626507</v>
      </c>
      <c r="V2927" s="10">
        <f>SUMIFS(fct_world_monthly!$J$2:$J$361,fct_world_monthly!$C$2:$C$361,C2927,fct_world_monthly!$F$2:$F$361,F2927)</f>
        <v>91782684</v>
      </c>
      <c r="W2927" s="11">
        <f>IF(V2927&gt;0,Q2927/V2927,"")</f>
        <v>2.6531420676257408E-2</v>
      </c>
      <c r="X2927" s="1" t="s">
        <v>232</v>
      </c>
      <c r="Y2927" s="1" t="s">
        <v>166</v>
      </c>
      <c r="Z2927" s="19">
        <f>IF(U2927="","",SUMIFS(Unit_Value_Review_QC!$K$10:$K$53,Unit_Value_Review_QC!$I$10:$I$53,"PARTNER|"&amp;F2927&amp;"|"&amp;I2927))</f>
        <v>13.552232139720488</v>
      </c>
      <c r="AA2927" s="20">
        <f>IFERROR(U2927/Z2927,"")</f>
        <v>0.86429540631142765</v>
      </c>
      <c r="AB2927" s="4" t="str">
        <f>IF(OR(N2927&lt;&gt;"REPORTED",U2927=""),"NOT_APPLICABLE",IF(OR(AA2927&lt;Unit_Value_Review_QC!$I$6,AA2927&gt;Unit_Value_Review_QC!$I$5),"REVIEW","WITHIN_BAND"))</f>
        <v>WITHIN_BAND</v>
      </c>
    </row>
    <row r="2928" spans="1:28">
      <c r="A2928" s="1" t="s">
        <v>3314</v>
      </c>
      <c r="B2928" s="6">
        <v>45689</v>
      </c>
      <c r="C2928" s="1">
        <v>202502</v>
      </c>
      <c r="D2928" s="1">
        <v>2025</v>
      </c>
      <c r="E2928" s="1">
        <v>2</v>
      </c>
      <c r="F2928" s="4" t="s">
        <v>256</v>
      </c>
      <c r="G2928" s="4" t="s">
        <v>258</v>
      </c>
      <c r="H2928" s="1">
        <v>676</v>
      </c>
      <c r="I2928" s="4" t="s">
        <v>316</v>
      </c>
      <c r="J2928" s="1" t="s">
        <v>317</v>
      </c>
      <c r="K2928" s="1" t="s">
        <v>383</v>
      </c>
      <c r="L2928" s="1">
        <v>3</v>
      </c>
      <c r="M2928" s="1">
        <v>1</v>
      </c>
      <c r="N2928" s="1" t="s">
        <v>384</v>
      </c>
      <c r="O2928" s="1" t="s">
        <v>385</v>
      </c>
      <c r="P2928" s="1">
        <v>0</v>
      </c>
      <c r="Q2928" s="8">
        <v>40891</v>
      </c>
      <c r="R2928" s="8">
        <v>2547</v>
      </c>
      <c r="S2928" s="8">
        <v>20908</v>
      </c>
      <c r="T2928" s="8" t="s">
        <v>386</v>
      </c>
      <c r="U2928" s="9">
        <f>IF(R2928&gt;0,Q2928/R2928,"")</f>
        <v>16.054574008637612</v>
      </c>
      <c r="V2928" s="10">
        <f>SUMIFS(fct_world_monthly!$J$2:$J$361,fct_world_monthly!$C$2:$C$361,C2928,fct_world_monthly!$F$2:$F$361,F2928)</f>
        <v>91782684</v>
      </c>
      <c r="W2928" s="11">
        <f>IF(V2928&gt;0,Q2928/V2928,"")</f>
        <v>4.4551976710552506E-4</v>
      </c>
      <c r="X2928" s="1" t="s">
        <v>232</v>
      </c>
      <c r="Y2928" s="1" t="s">
        <v>166</v>
      </c>
      <c r="Z2928" s="19">
        <f>IF(U2928="","",SUMIFS(Unit_Value_Review_QC!$K$10:$K$53,Unit_Value_Review_QC!$I$10:$I$53,"PARTNER|"&amp;F2928&amp;"|"&amp;I2928))</f>
        <v>16.294942108470444</v>
      </c>
      <c r="AA2928" s="20">
        <f>IFERROR(U2928/Z2928,"")</f>
        <v>0.98524891354429034</v>
      </c>
      <c r="AB2928" s="4" t="str">
        <f>IF(OR(N2928&lt;&gt;"REPORTED",U2928=""),"NOT_APPLICABLE",IF(OR(AA2928&lt;Unit_Value_Review_QC!$I$6,AA2928&gt;Unit_Value_Review_QC!$I$5),"REVIEW","WITHIN_BAND"))</f>
        <v>WITHIN_BAND</v>
      </c>
    </row>
    <row r="2929" spans="1:28">
      <c r="A2929" s="1" t="s">
        <v>3315</v>
      </c>
      <c r="B2929" s="6">
        <v>45689</v>
      </c>
      <c r="C2929" s="1">
        <v>202502</v>
      </c>
      <c r="D2929" s="1">
        <v>2025</v>
      </c>
      <c r="E2929" s="1">
        <v>2</v>
      </c>
      <c r="F2929" s="4" t="s">
        <v>256</v>
      </c>
      <c r="G2929" s="4" t="s">
        <v>258</v>
      </c>
      <c r="H2929" s="1">
        <v>690</v>
      </c>
      <c r="I2929" s="4" t="s">
        <v>319</v>
      </c>
      <c r="J2929" s="1" t="s">
        <v>320</v>
      </c>
      <c r="K2929" s="1" t="s">
        <v>383</v>
      </c>
      <c r="L2929" s="1">
        <v>3</v>
      </c>
      <c r="M2929" s="1">
        <v>1</v>
      </c>
      <c r="N2929" s="1" t="s">
        <v>384</v>
      </c>
      <c r="O2929" s="1" t="s">
        <v>385</v>
      </c>
      <c r="P2929" s="1">
        <v>0</v>
      </c>
      <c r="Q2929" s="8">
        <v>1368679</v>
      </c>
      <c r="R2929" s="8">
        <v>56859</v>
      </c>
      <c r="S2929" s="8">
        <v>344908</v>
      </c>
      <c r="T2929" s="8" t="s">
        <v>386</v>
      </c>
      <c r="U2929" s="9">
        <f>IF(R2929&gt;0,Q2929/R2929,"")</f>
        <v>24.071457464957174</v>
      </c>
      <c r="V2929" s="10">
        <f>SUMIFS(fct_world_monthly!$J$2:$J$361,fct_world_monthly!$C$2:$C$361,C2929,fct_world_monthly!$F$2:$F$361,F2929)</f>
        <v>91782684</v>
      </c>
      <c r="W2929" s="11">
        <f>IF(V2929&gt;0,Q2929/V2929,"")</f>
        <v>1.4912170143117628E-2</v>
      </c>
      <c r="X2929" s="1" t="s">
        <v>232</v>
      </c>
      <c r="Y2929" s="1" t="s">
        <v>166</v>
      </c>
      <c r="Z2929" s="19">
        <f>IF(U2929="","",SUMIFS(Unit_Value_Review_QC!$K$10:$K$53,Unit_Value_Review_QC!$I$10:$I$53,"PARTNER|"&amp;F2929&amp;"|"&amp;I2929))</f>
        <v>21.029827109089425</v>
      </c>
      <c r="AA2929" s="20">
        <f>IFERROR(U2929/Z2929,"")</f>
        <v>1.1446341113547771</v>
      </c>
      <c r="AB2929" s="4" t="str">
        <f>IF(OR(N2929&lt;&gt;"REPORTED",U2929=""),"NOT_APPLICABLE",IF(OR(AA2929&lt;Unit_Value_Review_QC!$I$6,AA2929&gt;Unit_Value_Review_QC!$I$5),"REVIEW","WITHIN_BAND"))</f>
        <v>WITHIN_BAND</v>
      </c>
    </row>
    <row r="2930" spans="1:28">
      <c r="A2930" s="1" t="s">
        <v>3316</v>
      </c>
      <c r="B2930" s="6">
        <v>45689</v>
      </c>
      <c r="C2930" s="1">
        <v>202502</v>
      </c>
      <c r="D2930" s="1">
        <v>2025</v>
      </c>
      <c r="E2930" s="1">
        <v>2</v>
      </c>
      <c r="F2930" s="4" t="s">
        <v>256</v>
      </c>
      <c r="G2930" s="4" t="s">
        <v>258</v>
      </c>
      <c r="H2930" s="1">
        <v>696</v>
      </c>
      <c r="I2930" s="4" t="s">
        <v>322</v>
      </c>
      <c r="J2930" s="1" t="s">
        <v>323</v>
      </c>
      <c r="K2930" s="1" t="s">
        <v>383</v>
      </c>
      <c r="L2930" s="1">
        <v>3</v>
      </c>
      <c r="M2930" s="1">
        <v>1</v>
      </c>
      <c r="N2930" s="1" t="s">
        <v>384</v>
      </c>
      <c r="O2930" s="1" t="s">
        <v>385</v>
      </c>
      <c r="P2930" s="1">
        <v>0</v>
      </c>
      <c r="Q2930" s="8">
        <v>795698</v>
      </c>
      <c r="R2930" s="8">
        <v>47380</v>
      </c>
      <c r="S2930" s="8">
        <v>246007</v>
      </c>
      <c r="T2930" s="8" t="s">
        <v>386</v>
      </c>
      <c r="U2930" s="9">
        <f>IF(R2930&gt;0,Q2930/R2930,"")</f>
        <v>16.79396369776277</v>
      </c>
      <c r="V2930" s="10">
        <f>SUMIFS(fct_world_monthly!$J$2:$J$361,fct_world_monthly!$C$2:$C$361,C2930,fct_world_monthly!$F$2:$F$361,F2930)</f>
        <v>91782684</v>
      </c>
      <c r="W2930" s="11">
        <f>IF(V2930&gt;0,Q2930/V2930,"")</f>
        <v>8.6693694858607541E-3</v>
      </c>
      <c r="X2930" s="1" t="s">
        <v>232</v>
      </c>
      <c r="Y2930" s="1" t="s">
        <v>166</v>
      </c>
      <c r="Z2930" s="19">
        <f>IF(U2930="","",SUMIFS(Unit_Value_Review_QC!$K$10:$K$53,Unit_Value_Review_QC!$I$10:$I$53,"PARTNER|"&amp;F2930&amp;"|"&amp;I2930))</f>
        <v>18.09118149032647</v>
      </c>
      <c r="AA2930" s="20">
        <f>IFERROR(U2930/Z2930,"")</f>
        <v>0.92829557355016667</v>
      </c>
      <c r="AB2930" s="4" t="str">
        <f>IF(OR(N2930&lt;&gt;"REPORTED",U2930=""),"NOT_APPLICABLE",IF(OR(AA2930&lt;Unit_Value_Review_QC!$I$6,AA2930&gt;Unit_Value_Review_QC!$I$5),"REVIEW","WITHIN_BAND"))</f>
        <v>WITHIN_BAND</v>
      </c>
    </row>
    <row r="2931" spans="1:28">
      <c r="A2931" s="1" t="s">
        <v>3317</v>
      </c>
      <c r="B2931" s="6">
        <v>45689</v>
      </c>
      <c r="C2931" s="1">
        <v>202502</v>
      </c>
      <c r="D2931" s="1">
        <v>2025</v>
      </c>
      <c r="E2931" s="1">
        <v>2</v>
      </c>
      <c r="F2931" s="4" t="s">
        <v>256</v>
      </c>
      <c r="G2931" s="4" t="s">
        <v>258</v>
      </c>
      <c r="H2931" s="1">
        <v>720</v>
      </c>
      <c r="I2931" s="4" t="s">
        <v>325</v>
      </c>
      <c r="J2931" s="1" t="s">
        <v>326</v>
      </c>
      <c r="K2931" s="1" t="s">
        <v>383</v>
      </c>
      <c r="L2931" s="1">
        <v>3</v>
      </c>
      <c r="M2931" s="1">
        <v>1</v>
      </c>
      <c r="N2931" s="1" t="s">
        <v>384</v>
      </c>
      <c r="O2931" s="1" t="s">
        <v>385</v>
      </c>
      <c r="P2931" s="1">
        <v>0</v>
      </c>
      <c r="Q2931" s="8">
        <v>5035781</v>
      </c>
      <c r="R2931" s="8">
        <v>242269</v>
      </c>
      <c r="S2931" s="8">
        <v>1102497</v>
      </c>
      <c r="T2931" s="8" t="s">
        <v>386</v>
      </c>
      <c r="U2931" s="9">
        <f>IF(R2931&gt;0,Q2931/R2931,"")</f>
        <v>20.785907400451563</v>
      </c>
      <c r="V2931" s="10">
        <f>SUMIFS(fct_world_monthly!$J$2:$J$361,fct_world_monthly!$C$2:$C$361,C2931,fct_world_monthly!$F$2:$F$361,F2931)</f>
        <v>91782684</v>
      </c>
      <c r="W2931" s="11">
        <f>IF(V2931&gt;0,Q2931/V2931,"")</f>
        <v>5.4866351478673255E-2</v>
      </c>
      <c r="X2931" s="1" t="s">
        <v>232</v>
      </c>
      <c r="Y2931" s="1" t="s">
        <v>166</v>
      </c>
      <c r="Z2931" s="19">
        <f>IF(U2931="","",SUMIFS(Unit_Value_Review_QC!$K$10:$K$53,Unit_Value_Review_QC!$I$10:$I$53,"PARTNER|"&amp;F2931&amp;"|"&amp;I2931))</f>
        <v>18.213915185849537</v>
      </c>
      <c r="AA2931" s="20">
        <f>IFERROR(U2931/Z2931,"")</f>
        <v>1.1412102883074924</v>
      </c>
      <c r="AB2931" s="4" t="str">
        <f>IF(OR(N2931&lt;&gt;"REPORTED",U2931=""),"NOT_APPLICABLE",IF(OR(AA2931&lt;Unit_Value_Review_QC!$I$6,AA2931&gt;Unit_Value_Review_QC!$I$5),"REVIEW","WITHIN_BAND"))</f>
        <v>WITHIN_BAND</v>
      </c>
    </row>
    <row r="2932" spans="1:28">
      <c r="A2932" s="1" t="s">
        <v>3318</v>
      </c>
      <c r="B2932" s="6">
        <v>45689</v>
      </c>
      <c r="C2932" s="1">
        <v>202502</v>
      </c>
      <c r="D2932" s="1">
        <v>2025</v>
      </c>
      <c r="E2932" s="1">
        <v>2</v>
      </c>
      <c r="F2932" s="4" t="s">
        <v>265</v>
      </c>
      <c r="G2932" s="4" t="s">
        <v>266</v>
      </c>
      <c r="H2932" s="1">
        <v>52</v>
      </c>
      <c r="I2932" s="4" t="s">
        <v>296</v>
      </c>
      <c r="J2932" s="1" t="s">
        <v>297</v>
      </c>
      <c r="K2932" s="1" t="s">
        <v>383</v>
      </c>
      <c r="L2932" s="1">
        <v>3</v>
      </c>
      <c r="M2932" s="1">
        <v>1</v>
      </c>
      <c r="N2932" s="1" t="s">
        <v>384</v>
      </c>
      <c r="O2932" s="1" t="s">
        <v>385</v>
      </c>
      <c r="P2932" s="1">
        <v>0</v>
      </c>
      <c r="Q2932" s="8">
        <v>3809624</v>
      </c>
      <c r="R2932" s="8">
        <v>195878</v>
      </c>
      <c r="S2932" s="8">
        <v>468936</v>
      </c>
      <c r="T2932" s="8" t="s">
        <v>386</v>
      </c>
      <c r="U2932" s="9">
        <f>IF(R2932&gt;0,Q2932/R2932,"")</f>
        <v>19.448963130111601</v>
      </c>
      <c r="V2932" s="10">
        <f>SUMIFS(fct_world_monthly!$J$2:$J$361,fct_world_monthly!$C$2:$C$361,C2932,fct_world_monthly!$F$2:$F$361,F2932)</f>
        <v>36438649</v>
      </c>
      <c r="W2932" s="11">
        <f>IF(V2932&gt;0,Q2932/V2932,"")</f>
        <v>0.10454899137451557</v>
      </c>
      <c r="X2932" s="1" t="s">
        <v>232</v>
      </c>
      <c r="Y2932" s="1" t="s">
        <v>166</v>
      </c>
      <c r="Z2932" s="19">
        <f>IF(U2932="","",SUMIFS(Unit_Value_Review_QC!$K$10:$K$53,Unit_Value_Review_QC!$I$10:$I$53,"PARTNER|"&amp;F2932&amp;"|"&amp;I2932))</f>
        <v>19.213268245879746</v>
      </c>
      <c r="AA2932" s="20">
        <f>IFERROR(U2932/Z2932,"")</f>
        <v>1.0122672978493599</v>
      </c>
      <c r="AB2932" s="4" t="str">
        <f>IF(OR(N2932&lt;&gt;"REPORTED",U2932=""),"NOT_APPLICABLE",IF(OR(AA2932&lt;Unit_Value_Review_QC!$I$6,AA2932&gt;Unit_Value_Review_QC!$I$5),"REVIEW","WITHIN_BAND"))</f>
        <v>WITHIN_BAND</v>
      </c>
    </row>
    <row r="2933" spans="1:28">
      <c r="A2933" s="1" t="s">
        <v>3319</v>
      </c>
      <c r="B2933" s="6">
        <v>45689</v>
      </c>
      <c r="C2933" s="1">
        <v>202502</v>
      </c>
      <c r="D2933" s="1">
        <v>2025</v>
      </c>
      <c r="E2933" s="1">
        <v>2</v>
      </c>
      <c r="F2933" s="4" t="s">
        <v>265</v>
      </c>
      <c r="G2933" s="4" t="s">
        <v>266</v>
      </c>
      <c r="H2933" s="1">
        <v>204</v>
      </c>
      <c r="I2933" s="4" t="s">
        <v>301</v>
      </c>
      <c r="J2933" s="1" t="s">
        <v>302</v>
      </c>
      <c r="K2933" s="1" t="s">
        <v>383</v>
      </c>
      <c r="L2933" s="1">
        <v>3</v>
      </c>
      <c r="M2933" s="1">
        <v>1</v>
      </c>
      <c r="N2933" s="1" t="s">
        <v>384</v>
      </c>
      <c r="O2933" s="1" t="s">
        <v>385</v>
      </c>
      <c r="P2933" s="1">
        <v>0</v>
      </c>
      <c r="Q2933" s="8">
        <v>12068</v>
      </c>
      <c r="R2933" s="8">
        <v>1033</v>
      </c>
      <c r="S2933" s="8">
        <v>2332</v>
      </c>
      <c r="T2933" s="8" t="s">
        <v>386</v>
      </c>
      <c r="U2933" s="9">
        <f>IF(R2933&gt;0,Q2933/R2933,"")</f>
        <v>11.682478218780252</v>
      </c>
      <c r="V2933" s="10">
        <f>SUMIFS(fct_world_monthly!$J$2:$J$361,fct_world_monthly!$C$2:$C$361,C2933,fct_world_monthly!$F$2:$F$361,F2933)</f>
        <v>36438649</v>
      </c>
      <c r="W2933" s="11">
        <f>IF(V2933&gt;0,Q2933/V2933,"")</f>
        <v>3.3118681211260055E-4</v>
      </c>
      <c r="X2933" s="1" t="s">
        <v>232</v>
      </c>
      <c r="Y2933" s="1" t="s">
        <v>166</v>
      </c>
      <c r="Z2933" s="19">
        <f>IF(U2933="","",SUMIFS(Unit_Value_Review_QC!$K$10:$K$53,Unit_Value_Review_QC!$I$10:$I$53,"PARTNER|"&amp;F2933&amp;"|"&amp;I2933))</f>
        <v>16.024818561257973</v>
      </c>
      <c r="AA2933" s="20">
        <f>IFERROR(U2933/Z2933,"")</f>
        <v>0.72902405566226636</v>
      </c>
      <c r="AB2933" s="4" t="str">
        <f>IF(OR(N2933&lt;&gt;"REPORTED",U2933=""),"NOT_APPLICABLE",IF(OR(AA2933&lt;Unit_Value_Review_QC!$I$6,AA2933&gt;Unit_Value_Review_QC!$I$5),"REVIEW","WITHIN_BAND"))</f>
        <v>WITHIN_BAND</v>
      </c>
    </row>
    <row r="2934" spans="1:28">
      <c r="A2934" s="1" t="s">
        <v>3320</v>
      </c>
      <c r="B2934" s="6">
        <v>45689</v>
      </c>
      <c r="C2934" s="1">
        <v>202502</v>
      </c>
      <c r="D2934" s="1">
        <v>2025</v>
      </c>
      <c r="E2934" s="1">
        <v>2</v>
      </c>
      <c r="F2934" s="4" t="s">
        <v>265</v>
      </c>
      <c r="G2934" s="4" t="s">
        <v>266</v>
      </c>
      <c r="H2934" s="1">
        <v>662</v>
      </c>
      <c r="I2934" s="4" t="s">
        <v>304</v>
      </c>
      <c r="J2934" s="1" t="s">
        <v>305</v>
      </c>
      <c r="K2934" s="1" t="s">
        <v>383</v>
      </c>
      <c r="L2934" s="1">
        <v>3</v>
      </c>
      <c r="M2934" s="1">
        <v>1</v>
      </c>
      <c r="N2934" s="1" t="s">
        <v>384</v>
      </c>
      <c r="O2934" s="1" t="s">
        <v>385</v>
      </c>
      <c r="P2934" s="1">
        <v>0</v>
      </c>
      <c r="Q2934" s="8">
        <v>451588</v>
      </c>
      <c r="R2934" s="8">
        <v>37557</v>
      </c>
      <c r="S2934" s="8">
        <v>69223</v>
      </c>
      <c r="T2934" s="8" t="s">
        <v>386</v>
      </c>
      <c r="U2934" s="9">
        <f>IF(R2934&gt;0,Q2934/R2934,"")</f>
        <v>12.024070080144847</v>
      </c>
      <c r="V2934" s="10">
        <f>SUMIFS(fct_world_monthly!$J$2:$J$361,fct_world_monthly!$C$2:$C$361,C2934,fct_world_monthly!$F$2:$F$361,F2934)</f>
        <v>36438649</v>
      </c>
      <c r="W2934" s="11">
        <f>IF(V2934&gt;0,Q2934/V2934,"")</f>
        <v>1.2393104914509866E-2</v>
      </c>
      <c r="X2934" s="1" t="s">
        <v>232</v>
      </c>
      <c r="Y2934" s="1" t="s">
        <v>166</v>
      </c>
      <c r="Z2934" s="19">
        <f>IF(U2934="","",SUMIFS(Unit_Value_Review_QC!$K$10:$K$53,Unit_Value_Review_QC!$I$10:$I$53,"PARTNER|"&amp;F2934&amp;"|"&amp;I2934))</f>
        <v>13.24068828999865</v>
      </c>
      <c r="AA2934" s="20">
        <f>IFERROR(U2934/Z2934,"")</f>
        <v>0.90811518380258416</v>
      </c>
      <c r="AB2934" s="4" t="str">
        <f>IF(OR(N2934&lt;&gt;"REPORTED",U2934=""),"NOT_APPLICABLE",IF(OR(AA2934&lt;Unit_Value_Review_QC!$I$6,AA2934&gt;Unit_Value_Review_QC!$I$5),"REVIEW","WITHIN_BAND"))</f>
        <v>WITHIN_BAND</v>
      </c>
    </row>
    <row r="2935" spans="1:28">
      <c r="A2935" s="1" t="s">
        <v>3321</v>
      </c>
      <c r="B2935" s="6">
        <v>45689</v>
      </c>
      <c r="C2935" s="1">
        <v>202502</v>
      </c>
      <c r="D2935" s="1">
        <v>2025</v>
      </c>
      <c r="E2935" s="1">
        <v>2</v>
      </c>
      <c r="F2935" s="4" t="s">
        <v>265</v>
      </c>
      <c r="G2935" s="4" t="s">
        <v>266</v>
      </c>
      <c r="H2935" s="1">
        <v>664</v>
      </c>
      <c r="I2935" s="4" t="s">
        <v>307</v>
      </c>
      <c r="J2935" s="1" t="s">
        <v>308</v>
      </c>
      <c r="K2935" s="1" t="s">
        <v>383</v>
      </c>
      <c r="L2935" s="1">
        <v>3</v>
      </c>
      <c r="M2935" s="1">
        <v>1</v>
      </c>
      <c r="N2935" s="1" t="s">
        <v>384</v>
      </c>
      <c r="O2935" s="1" t="s">
        <v>385</v>
      </c>
      <c r="P2935" s="1">
        <v>0</v>
      </c>
      <c r="Q2935" s="8">
        <v>201338</v>
      </c>
      <c r="R2935" s="8">
        <v>14866</v>
      </c>
      <c r="S2935" s="8">
        <v>58642</v>
      </c>
      <c r="T2935" s="8" t="s">
        <v>386</v>
      </c>
      <c r="U2935" s="9">
        <f>IF(R2935&gt;0,Q2935/R2935,"")</f>
        <v>13.543522131037266</v>
      </c>
      <c r="V2935" s="10">
        <f>SUMIFS(fct_world_monthly!$J$2:$J$361,fct_world_monthly!$C$2:$C$361,C2935,fct_world_monthly!$F$2:$F$361,F2935)</f>
        <v>36438649</v>
      </c>
      <c r="W2935" s="11">
        <f>IF(V2935&gt;0,Q2935/V2935,"")</f>
        <v>5.5253969487178301E-3</v>
      </c>
      <c r="X2935" s="1" t="s">
        <v>232</v>
      </c>
      <c r="Y2935" s="1" t="s">
        <v>166</v>
      </c>
      <c r="Z2935" s="19">
        <f>IF(U2935="","",SUMIFS(Unit_Value_Review_QC!$K$10:$K$53,Unit_Value_Review_QC!$I$10:$I$53,"PARTNER|"&amp;F2935&amp;"|"&amp;I2935))</f>
        <v>13.033767004833301</v>
      </c>
      <c r="AA2935" s="20">
        <f>IFERROR(U2935/Z2935,"")</f>
        <v>1.0391103451530883</v>
      </c>
      <c r="AB2935" s="4" t="str">
        <f>IF(OR(N2935&lt;&gt;"REPORTED",U2935=""),"NOT_APPLICABLE",IF(OR(AA2935&lt;Unit_Value_Review_QC!$I$6,AA2935&gt;Unit_Value_Review_QC!$I$5),"REVIEW","WITHIN_BAND"))</f>
        <v>WITHIN_BAND</v>
      </c>
    </row>
    <row r="2936" spans="1:28">
      <c r="A2936" s="1" t="s">
        <v>3322</v>
      </c>
      <c r="B2936" s="6">
        <v>45689</v>
      </c>
      <c r="C2936" s="1">
        <v>202502</v>
      </c>
      <c r="D2936" s="1">
        <v>2025</v>
      </c>
      <c r="E2936" s="1">
        <v>2</v>
      </c>
      <c r="F2936" s="4" t="s">
        <v>265</v>
      </c>
      <c r="G2936" s="4" t="s">
        <v>266</v>
      </c>
      <c r="H2936" s="1">
        <v>666</v>
      </c>
      <c r="I2936" s="4" t="s">
        <v>310</v>
      </c>
      <c r="J2936" s="1" t="s">
        <v>311</v>
      </c>
      <c r="K2936" s="1" t="s">
        <v>383</v>
      </c>
      <c r="L2936" s="1">
        <v>3</v>
      </c>
      <c r="M2936" s="1">
        <v>1</v>
      </c>
      <c r="N2936" s="1" t="s">
        <v>384</v>
      </c>
      <c r="O2936" s="1" t="s">
        <v>385</v>
      </c>
      <c r="P2936" s="1">
        <v>0</v>
      </c>
      <c r="Q2936" s="8">
        <v>6341666</v>
      </c>
      <c r="R2936" s="8">
        <v>466974</v>
      </c>
      <c r="S2936" s="8">
        <v>1302267</v>
      </c>
      <c r="T2936" s="8" t="s">
        <v>386</v>
      </c>
      <c r="U2936" s="9">
        <f>IF(R2936&gt;0,Q2936/R2936,"")</f>
        <v>13.580340661364444</v>
      </c>
      <c r="V2936" s="10">
        <f>SUMIFS(fct_world_monthly!$J$2:$J$361,fct_world_monthly!$C$2:$C$361,C2936,fct_world_monthly!$F$2:$F$361,F2936)</f>
        <v>36438649</v>
      </c>
      <c r="W2936" s="11">
        <f>IF(V2936&gt;0,Q2936/V2936,"")</f>
        <v>0.17403680361475532</v>
      </c>
      <c r="X2936" s="1" t="s">
        <v>232</v>
      </c>
      <c r="Y2936" s="1" t="s">
        <v>166</v>
      </c>
      <c r="Z2936" s="19">
        <f>IF(U2936="","",SUMIFS(Unit_Value_Review_QC!$K$10:$K$53,Unit_Value_Review_QC!$I$10:$I$53,"PARTNER|"&amp;F2936&amp;"|"&amp;I2936))</f>
        <v>12.503788450831344</v>
      </c>
      <c r="AA2936" s="20">
        <f>IFERROR(U2936/Z2936,"")</f>
        <v>1.0860980825744475</v>
      </c>
      <c r="AB2936" s="4" t="str">
        <f>IF(OR(N2936&lt;&gt;"REPORTED",U2936=""),"NOT_APPLICABLE",IF(OR(AA2936&lt;Unit_Value_Review_QC!$I$6,AA2936&gt;Unit_Value_Review_QC!$I$5),"REVIEW","WITHIN_BAND"))</f>
        <v>WITHIN_BAND</v>
      </c>
    </row>
    <row r="2937" spans="1:28">
      <c r="A2937" s="1" t="s">
        <v>3323</v>
      </c>
      <c r="B2937" s="6">
        <v>45689</v>
      </c>
      <c r="C2937" s="1">
        <v>202502</v>
      </c>
      <c r="D2937" s="1">
        <v>2025</v>
      </c>
      <c r="E2937" s="1">
        <v>2</v>
      </c>
      <c r="F2937" s="4" t="s">
        <v>265</v>
      </c>
      <c r="G2937" s="4" t="s">
        <v>266</v>
      </c>
      <c r="H2937" s="1">
        <v>669</v>
      </c>
      <c r="I2937" s="4" t="s">
        <v>313</v>
      </c>
      <c r="J2937" s="1" t="s">
        <v>314</v>
      </c>
      <c r="K2937" s="1" t="s">
        <v>383</v>
      </c>
      <c r="L2937" s="1">
        <v>3</v>
      </c>
      <c r="M2937" s="1">
        <v>1</v>
      </c>
      <c r="N2937" s="1" t="s">
        <v>384</v>
      </c>
      <c r="O2937" s="1" t="s">
        <v>385</v>
      </c>
      <c r="P2937" s="1">
        <v>0</v>
      </c>
      <c r="Q2937" s="8">
        <v>72233</v>
      </c>
      <c r="R2937" s="8">
        <v>3406</v>
      </c>
      <c r="S2937" s="8">
        <v>9749</v>
      </c>
      <c r="T2937" s="8" t="s">
        <v>386</v>
      </c>
      <c r="U2937" s="9">
        <f>IF(R2937&gt;0,Q2937/R2937,"")</f>
        <v>21.207574867880211</v>
      </c>
      <c r="V2937" s="10">
        <f>SUMIFS(fct_world_monthly!$J$2:$J$361,fct_world_monthly!$C$2:$C$361,C2937,fct_world_monthly!$F$2:$F$361,F2937)</f>
        <v>36438649</v>
      </c>
      <c r="W2937" s="11">
        <f>IF(V2937&gt;0,Q2937/V2937,"")</f>
        <v>1.982318279692532E-3</v>
      </c>
      <c r="X2937" s="1" t="s">
        <v>232</v>
      </c>
      <c r="Y2937" s="1" t="s">
        <v>166</v>
      </c>
      <c r="Z2937" s="19">
        <f>IF(U2937="","",SUMIFS(Unit_Value_Review_QC!$K$10:$K$53,Unit_Value_Review_QC!$I$10:$I$53,"PARTNER|"&amp;F2937&amp;"|"&amp;I2937))</f>
        <v>16.58404384448577</v>
      </c>
      <c r="AA2937" s="20">
        <f>IFERROR(U2937/Z2937,"")</f>
        <v>1.2787939459610014</v>
      </c>
      <c r="AB2937" s="4" t="str">
        <f>IF(OR(N2937&lt;&gt;"REPORTED",U2937=""),"NOT_APPLICABLE",IF(OR(AA2937&lt;Unit_Value_Review_QC!$I$6,AA2937&gt;Unit_Value_Review_QC!$I$5),"REVIEW","WITHIN_BAND"))</f>
        <v>WITHIN_BAND</v>
      </c>
    </row>
    <row r="2938" spans="1:28">
      <c r="A2938" s="1" t="s">
        <v>3324</v>
      </c>
      <c r="B2938" s="6">
        <v>45689</v>
      </c>
      <c r="C2938" s="1">
        <v>202502</v>
      </c>
      <c r="D2938" s="1">
        <v>2025</v>
      </c>
      <c r="E2938" s="1">
        <v>2</v>
      </c>
      <c r="F2938" s="4" t="s">
        <v>265</v>
      </c>
      <c r="G2938" s="4" t="s">
        <v>266</v>
      </c>
      <c r="H2938" s="1">
        <v>676</v>
      </c>
      <c r="I2938" s="4" t="s">
        <v>316</v>
      </c>
      <c r="J2938" s="1" t="s">
        <v>317</v>
      </c>
      <c r="K2938" s="1" t="s">
        <v>383</v>
      </c>
      <c r="L2938" s="1">
        <v>3</v>
      </c>
      <c r="M2938" s="1">
        <v>1</v>
      </c>
      <c r="N2938" s="1" t="s">
        <v>384</v>
      </c>
      <c r="O2938" s="1" t="s">
        <v>385</v>
      </c>
      <c r="P2938" s="1">
        <v>0</v>
      </c>
      <c r="Q2938" s="8">
        <v>261800</v>
      </c>
      <c r="R2938" s="8">
        <v>16842</v>
      </c>
      <c r="S2938" s="8">
        <v>65426</v>
      </c>
      <c r="T2938" s="8" t="s">
        <v>386</v>
      </c>
      <c r="U2938" s="9">
        <f>IF(R2938&gt;0,Q2938/R2938,"")</f>
        <v>15.544472152950956</v>
      </c>
      <c r="V2938" s="10">
        <f>SUMIFS(fct_world_monthly!$J$2:$J$361,fct_world_monthly!$C$2:$C$361,C2938,fct_world_monthly!$F$2:$F$361,F2938)</f>
        <v>36438649</v>
      </c>
      <c r="W2938" s="11">
        <f>IF(V2938&gt;0,Q2938/V2938,"")</f>
        <v>7.1846791026747448E-3</v>
      </c>
      <c r="X2938" s="1" t="s">
        <v>232</v>
      </c>
      <c r="Y2938" s="1" t="s">
        <v>166</v>
      </c>
      <c r="Z2938" s="19">
        <f>IF(U2938="","",SUMIFS(Unit_Value_Review_QC!$K$10:$K$53,Unit_Value_Review_QC!$I$10:$I$53,"PARTNER|"&amp;F2938&amp;"|"&amp;I2938))</f>
        <v>12.705450477595873</v>
      </c>
      <c r="AA2938" s="20">
        <f>IFERROR(U2938/Z2938,"")</f>
        <v>1.2234491158232654</v>
      </c>
      <c r="AB2938" s="4" t="str">
        <f>IF(OR(N2938&lt;&gt;"REPORTED",U2938=""),"NOT_APPLICABLE",IF(OR(AA2938&lt;Unit_Value_Review_QC!$I$6,AA2938&gt;Unit_Value_Review_QC!$I$5),"REVIEW","WITHIN_BAND"))</f>
        <v>WITHIN_BAND</v>
      </c>
    </row>
    <row r="2939" spans="1:28">
      <c r="A2939" s="1" t="s">
        <v>3325</v>
      </c>
      <c r="B2939" s="6">
        <v>45689</v>
      </c>
      <c r="C2939" s="1">
        <v>202502</v>
      </c>
      <c r="D2939" s="1">
        <v>2025</v>
      </c>
      <c r="E2939" s="1">
        <v>2</v>
      </c>
      <c r="F2939" s="4" t="s">
        <v>265</v>
      </c>
      <c r="G2939" s="4" t="s">
        <v>266</v>
      </c>
      <c r="H2939" s="1">
        <v>690</v>
      </c>
      <c r="I2939" s="4" t="s">
        <v>319</v>
      </c>
      <c r="J2939" s="1" t="s">
        <v>320</v>
      </c>
      <c r="K2939" s="1" t="s">
        <v>383</v>
      </c>
      <c r="L2939" s="1">
        <v>3</v>
      </c>
      <c r="M2939" s="1">
        <v>1</v>
      </c>
      <c r="N2939" s="1" t="s">
        <v>384</v>
      </c>
      <c r="O2939" s="1" t="s">
        <v>385</v>
      </c>
      <c r="P2939" s="1">
        <v>0</v>
      </c>
      <c r="Q2939" s="8">
        <v>418158</v>
      </c>
      <c r="R2939" s="8">
        <v>12904</v>
      </c>
      <c r="S2939" s="8">
        <v>34293</v>
      </c>
      <c r="T2939" s="8" t="s">
        <v>386</v>
      </c>
      <c r="U2939" s="9">
        <f>IF(R2939&gt;0,Q2939/R2939,"")</f>
        <v>32.405300681959083</v>
      </c>
      <c r="V2939" s="10">
        <f>SUMIFS(fct_world_monthly!$J$2:$J$361,fct_world_monthly!$C$2:$C$361,C2939,fct_world_monthly!$F$2:$F$361,F2939)</f>
        <v>36438649</v>
      </c>
      <c r="W2939" s="11">
        <f>IF(V2939&gt;0,Q2939/V2939,"")</f>
        <v>1.1475672437800864E-2</v>
      </c>
      <c r="X2939" s="1" t="s">
        <v>232</v>
      </c>
      <c r="Y2939" s="1" t="s">
        <v>166</v>
      </c>
      <c r="Z2939" s="19">
        <f>IF(U2939="","",SUMIFS(Unit_Value_Review_QC!$K$10:$K$53,Unit_Value_Review_QC!$I$10:$I$53,"PARTNER|"&amp;F2939&amp;"|"&amp;I2939))</f>
        <v>23.234221767733438</v>
      </c>
      <c r="AA2939" s="20">
        <f>IFERROR(U2939/Z2939,"")</f>
        <v>1.3947228792901512</v>
      </c>
      <c r="AB2939" s="4" t="str">
        <f>IF(OR(N2939&lt;&gt;"REPORTED",U2939=""),"NOT_APPLICABLE",IF(OR(AA2939&lt;Unit_Value_Review_QC!$I$6,AA2939&gt;Unit_Value_Review_QC!$I$5),"REVIEW","WITHIN_BAND"))</f>
        <v>WITHIN_BAND</v>
      </c>
    </row>
    <row r="2940" spans="1:28">
      <c r="A2940" s="1" t="s">
        <v>3326</v>
      </c>
      <c r="B2940" s="6">
        <v>45689</v>
      </c>
      <c r="C2940" s="1">
        <v>202502</v>
      </c>
      <c r="D2940" s="1">
        <v>2025</v>
      </c>
      <c r="E2940" s="1">
        <v>2</v>
      </c>
      <c r="F2940" s="4" t="s">
        <v>265</v>
      </c>
      <c r="G2940" s="4" t="s">
        <v>266</v>
      </c>
      <c r="H2940" s="1">
        <v>696</v>
      </c>
      <c r="I2940" s="4" t="s">
        <v>322</v>
      </c>
      <c r="J2940" s="1" t="s">
        <v>323</v>
      </c>
      <c r="K2940" s="1" t="s">
        <v>383</v>
      </c>
      <c r="L2940" s="1">
        <v>3</v>
      </c>
      <c r="M2940" s="1">
        <v>1</v>
      </c>
      <c r="N2940" s="1" t="s">
        <v>384</v>
      </c>
      <c r="O2940" s="1" t="s">
        <v>385</v>
      </c>
      <c r="P2940" s="1">
        <v>0</v>
      </c>
      <c r="Q2940" s="8">
        <v>4493884</v>
      </c>
      <c r="R2940" s="8">
        <v>412110</v>
      </c>
      <c r="S2940" s="8">
        <v>1040450</v>
      </c>
      <c r="T2940" s="8" t="s">
        <v>386</v>
      </c>
      <c r="U2940" s="9">
        <f>IF(R2940&gt;0,Q2940/R2940,"")</f>
        <v>10.904574021499114</v>
      </c>
      <c r="V2940" s="10">
        <f>SUMIFS(fct_world_monthly!$J$2:$J$361,fct_world_monthly!$C$2:$C$361,C2940,fct_world_monthly!$F$2:$F$361,F2940)</f>
        <v>36438649</v>
      </c>
      <c r="W2940" s="11">
        <f>IF(V2940&gt;0,Q2940/V2940,"")</f>
        <v>0.12332740437220929</v>
      </c>
      <c r="X2940" s="1" t="s">
        <v>232</v>
      </c>
      <c r="Y2940" s="1" t="s">
        <v>166</v>
      </c>
      <c r="Z2940" s="19">
        <f>IF(U2940="","",SUMIFS(Unit_Value_Review_QC!$K$10:$K$53,Unit_Value_Review_QC!$I$10:$I$53,"PARTNER|"&amp;F2940&amp;"|"&amp;I2940))</f>
        <v>12.339390026247985</v>
      </c>
      <c r="AA2940" s="20">
        <f>IFERROR(U2940/Z2940,"")</f>
        <v>0.88372067000907073</v>
      </c>
      <c r="AB2940" s="4" t="str">
        <f>IF(OR(N2940&lt;&gt;"REPORTED",U2940=""),"NOT_APPLICABLE",IF(OR(AA2940&lt;Unit_Value_Review_QC!$I$6,AA2940&gt;Unit_Value_Review_QC!$I$5),"REVIEW","WITHIN_BAND"))</f>
        <v>WITHIN_BAND</v>
      </c>
    </row>
    <row r="2941" spans="1:28">
      <c r="A2941" s="1" t="s">
        <v>3327</v>
      </c>
      <c r="B2941" s="6">
        <v>45689</v>
      </c>
      <c r="C2941" s="1">
        <v>202502</v>
      </c>
      <c r="D2941" s="1">
        <v>2025</v>
      </c>
      <c r="E2941" s="1">
        <v>2</v>
      </c>
      <c r="F2941" s="4" t="s">
        <v>265</v>
      </c>
      <c r="G2941" s="4" t="s">
        <v>266</v>
      </c>
      <c r="H2941" s="1">
        <v>720</v>
      </c>
      <c r="I2941" s="4" t="s">
        <v>325</v>
      </c>
      <c r="J2941" s="1" t="s">
        <v>326</v>
      </c>
      <c r="K2941" s="1" t="s">
        <v>383</v>
      </c>
      <c r="L2941" s="1">
        <v>3</v>
      </c>
      <c r="M2941" s="1">
        <v>1</v>
      </c>
      <c r="N2941" s="1" t="s">
        <v>384</v>
      </c>
      <c r="O2941" s="1" t="s">
        <v>385</v>
      </c>
      <c r="P2941" s="1">
        <v>0</v>
      </c>
      <c r="Q2941" s="8">
        <v>9706182</v>
      </c>
      <c r="R2941" s="8">
        <v>551375</v>
      </c>
      <c r="S2941" s="8">
        <v>1474642</v>
      </c>
      <c r="T2941" s="8" t="s">
        <v>386</v>
      </c>
      <c r="U2941" s="9">
        <f>IF(R2941&gt;0,Q2941/R2941,"")</f>
        <v>17.603594649739289</v>
      </c>
      <c r="V2941" s="10">
        <f>SUMIFS(fct_world_monthly!$J$2:$J$361,fct_world_monthly!$C$2:$C$361,C2941,fct_world_monthly!$F$2:$F$361,F2941)</f>
        <v>36438649</v>
      </c>
      <c r="W2941" s="11">
        <f>IF(V2941&gt;0,Q2941/V2941,"")</f>
        <v>0.26637052323207699</v>
      </c>
      <c r="X2941" s="1" t="s">
        <v>232</v>
      </c>
      <c r="Y2941" s="1" t="s">
        <v>166</v>
      </c>
      <c r="Z2941" s="19">
        <f>IF(U2941="","",SUMIFS(Unit_Value_Review_QC!$K$10:$K$53,Unit_Value_Review_QC!$I$10:$I$53,"PARTNER|"&amp;F2941&amp;"|"&amp;I2941))</f>
        <v>15.158852636173485</v>
      </c>
      <c r="AA2941" s="20">
        <f>IFERROR(U2941/Z2941,"")</f>
        <v>1.161274871670164</v>
      </c>
      <c r="AB2941" s="4" t="str">
        <f>IF(OR(N2941&lt;&gt;"REPORTED",U2941=""),"NOT_APPLICABLE",IF(OR(AA2941&lt;Unit_Value_Review_QC!$I$6,AA2941&gt;Unit_Value_Review_QC!$I$5),"REVIEW","WITHIN_BAND"))</f>
        <v>WITHIN_BAND</v>
      </c>
    </row>
    <row r="2942" spans="1:28">
      <c r="A2942" s="1" t="s">
        <v>3328</v>
      </c>
      <c r="B2942" s="6">
        <v>45689</v>
      </c>
      <c r="C2942" s="1">
        <v>202502</v>
      </c>
      <c r="D2942" s="1">
        <v>2025</v>
      </c>
      <c r="E2942" s="1">
        <v>2</v>
      </c>
      <c r="F2942" s="4" t="s">
        <v>271</v>
      </c>
      <c r="G2942" s="4" t="s">
        <v>273</v>
      </c>
      <c r="H2942" s="1">
        <v>52</v>
      </c>
      <c r="I2942" s="4" t="s">
        <v>296</v>
      </c>
      <c r="J2942" s="1" t="s">
        <v>297</v>
      </c>
      <c r="K2942" s="1" t="s">
        <v>383</v>
      </c>
      <c r="L2942" s="1">
        <v>3</v>
      </c>
      <c r="M2942" s="1">
        <v>1</v>
      </c>
      <c r="N2942" s="1" t="s">
        <v>384</v>
      </c>
      <c r="O2942" s="1" t="s">
        <v>385</v>
      </c>
      <c r="P2942" s="1">
        <v>0</v>
      </c>
      <c r="Q2942" s="8">
        <v>857879</v>
      </c>
      <c r="R2942" s="8">
        <v>24744</v>
      </c>
      <c r="S2942" s="8">
        <v>54326</v>
      </c>
      <c r="T2942" s="8" t="s">
        <v>386</v>
      </c>
      <c r="U2942" s="9">
        <f>IF(R2942&gt;0,Q2942/R2942,"")</f>
        <v>34.670182670546396</v>
      </c>
      <c r="V2942" s="10">
        <f>SUMIFS(fct_world_monthly!$J$2:$J$361,fct_world_monthly!$C$2:$C$361,C2942,fct_world_monthly!$F$2:$F$361,F2942)</f>
        <v>25262401</v>
      </c>
      <c r="W2942" s="11">
        <f>IF(V2942&gt;0,Q2942/V2942,"")</f>
        <v>3.3958727834302052E-2</v>
      </c>
      <c r="X2942" s="1" t="s">
        <v>232</v>
      </c>
      <c r="Y2942" s="1" t="s">
        <v>166</v>
      </c>
      <c r="Z2942" s="19">
        <f>IF(U2942="","",SUMIFS(Unit_Value_Review_QC!$K$10:$K$53,Unit_Value_Review_QC!$I$10:$I$53,"PARTNER|"&amp;F2942&amp;"|"&amp;I2942))</f>
        <v>31.867133143721738</v>
      </c>
      <c r="AA2942" s="20">
        <f>IFERROR(U2942/Z2942,"")</f>
        <v>1.0879605176337268</v>
      </c>
      <c r="AB2942" s="4" t="str">
        <f>IF(OR(N2942&lt;&gt;"REPORTED",U2942=""),"NOT_APPLICABLE",IF(OR(AA2942&lt;Unit_Value_Review_QC!$I$6,AA2942&gt;Unit_Value_Review_QC!$I$5),"REVIEW","WITHIN_BAND"))</f>
        <v>WITHIN_BAND</v>
      </c>
    </row>
    <row r="2943" spans="1:28">
      <c r="A2943" s="1" t="s">
        <v>3329</v>
      </c>
      <c r="B2943" s="6">
        <v>45689</v>
      </c>
      <c r="C2943" s="1">
        <v>202502</v>
      </c>
      <c r="D2943" s="1">
        <v>2025</v>
      </c>
      <c r="E2943" s="1">
        <v>2</v>
      </c>
      <c r="F2943" s="4" t="s">
        <v>271</v>
      </c>
      <c r="G2943" s="4" t="s">
        <v>273</v>
      </c>
      <c r="H2943" s="1">
        <v>204</v>
      </c>
      <c r="I2943" s="4" t="s">
        <v>301</v>
      </c>
      <c r="J2943" s="1" t="s">
        <v>302</v>
      </c>
      <c r="K2943" s="1" t="s">
        <v>383</v>
      </c>
      <c r="L2943" s="1">
        <v>3</v>
      </c>
      <c r="M2943" s="1">
        <v>1</v>
      </c>
      <c r="N2943" s="1" t="s">
        <v>384</v>
      </c>
      <c r="O2943" s="1" t="s">
        <v>385</v>
      </c>
      <c r="P2943" s="1">
        <v>0</v>
      </c>
      <c r="Q2943" s="8">
        <v>754757</v>
      </c>
      <c r="R2943" s="8">
        <v>34489</v>
      </c>
      <c r="S2943" s="8">
        <v>104397</v>
      </c>
      <c r="T2943" s="8" t="s">
        <v>386</v>
      </c>
      <c r="U2943" s="9">
        <f>IF(R2943&gt;0,Q2943/R2943,"")</f>
        <v>21.883991997448462</v>
      </c>
      <c r="V2943" s="10">
        <f>SUMIFS(fct_world_monthly!$J$2:$J$361,fct_world_monthly!$C$2:$C$361,C2943,fct_world_monthly!$F$2:$F$361,F2943)</f>
        <v>25262401</v>
      </c>
      <c r="W2943" s="11">
        <f>IF(V2943&gt;0,Q2943/V2943,"")</f>
        <v>2.9876693034838614E-2</v>
      </c>
      <c r="X2943" s="1" t="s">
        <v>232</v>
      </c>
      <c r="Y2943" s="1" t="s">
        <v>166</v>
      </c>
      <c r="Z2943" s="19">
        <f>IF(U2943="","",SUMIFS(Unit_Value_Review_QC!$K$10:$K$53,Unit_Value_Review_QC!$I$10:$I$53,"PARTNER|"&amp;F2943&amp;"|"&amp;I2943))</f>
        <v>19.682231685892088</v>
      </c>
      <c r="AA2943" s="20">
        <f>IFERROR(U2943/Z2943,"")</f>
        <v>1.1118653792260031</v>
      </c>
      <c r="AB2943" s="4" t="str">
        <f>IF(OR(N2943&lt;&gt;"REPORTED",U2943=""),"NOT_APPLICABLE",IF(OR(AA2943&lt;Unit_Value_Review_QC!$I$6,AA2943&gt;Unit_Value_Review_QC!$I$5),"REVIEW","WITHIN_BAND"))</f>
        <v>WITHIN_BAND</v>
      </c>
    </row>
    <row r="2944" spans="1:28">
      <c r="A2944" s="1" t="s">
        <v>3330</v>
      </c>
      <c r="B2944" s="6">
        <v>45689</v>
      </c>
      <c r="C2944" s="1">
        <v>202502</v>
      </c>
      <c r="D2944" s="1">
        <v>2025</v>
      </c>
      <c r="E2944" s="1">
        <v>2</v>
      </c>
      <c r="F2944" s="4" t="s">
        <v>271</v>
      </c>
      <c r="G2944" s="4" t="s">
        <v>273</v>
      </c>
      <c r="H2944" s="1">
        <v>662</v>
      </c>
      <c r="I2944" s="4" t="s">
        <v>304</v>
      </c>
      <c r="J2944" s="1" t="s">
        <v>305</v>
      </c>
      <c r="K2944" s="1" t="s">
        <v>383</v>
      </c>
      <c r="L2944" s="1">
        <v>3</v>
      </c>
      <c r="M2944" s="1">
        <v>1</v>
      </c>
      <c r="N2944" s="1" t="s">
        <v>384</v>
      </c>
      <c r="O2944" s="1" t="s">
        <v>385</v>
      </c>
      <c r="P2944" s="1">
        <v>0</v>
      </c>
      <c r="Q2944" s="8">
        <v>111161</v>
      </c>
      <c r="R2944" s="8">
        <v>2885</v>
      </c>
      <c r="S2944" s="8">
        <v>7796</v>
      </c>
      <c r="T2944" s="8" t="s">
        <v>386</v>
      </c>
      <c r="U2944" s="9">
        <f>IF(R2944&gt;0,Q2944/R2944,"")</f>
        <v>38.530675909878681</v>
      </c>
      <c r="V2944" s="10">
        <f>SUMIFS(fct_world_monthly!$J$2:$J$361,fct_world_monthly!$C$2:$C$361,C2944,fct_world_monthly!$F$2:$F$361,F2944)</f>
        <v>25262401</v>
      </c>
      <c r="W2944" s="11">
        <f>IF(V2944&gt;0,Q2944/V2944,"")</f>
        <v>4.4002547501324199E-3</v>
      </c>
      <c r="X2944" s="1" t="s">
        <v>232</v>
      </c>
      <c r="Y2944" s="1" t="s">
        <v>166</v>
      </c>
      <c r="Z2944" s="19">
        <f>IF(U2944="","",SUMIFS(Unit_Value_Review_QC!$K$10:$K$53,Unit_Value_Review_QC!$I$10:$I$53,"PARTNER|"&amp;F2944&amp;"|"&amp;I2944))</f>
        <v>19.366411423422985</v>
      </c>
      <c r="AA2944" s="20">
        <f>IFERROR(U2944/Z2944,"")</f>
        <v>1.9895619827262991</v>
      </c>
      <c r="AB2944" s="4" t="str">
        <f>IF(OR(N2944&lt;&gt;"REPORTED",U2944=""),"NOT_APPLICABLE",IF(OR(AA2944&lt;Unit_Value_Review_QC!$I$6,AA2944&gt;Unit_Value_Review_QC!$I$5),"REVIEW","WITHIN_BAND"))</f>
        <v>WITHIN_BAND</v>
      </c>
    </row>
    <row r="2945" spans="1:28">
      <c r="A2945" s="1" t="s">
        <v>3331</v>
      </c>
      <c r="B2945" s="6">
        <v>45689</v>
      </c>
      <c r="C2945" s="1">
        <v>202502</v>
      </c>
      <c r="D2945" s="1">
        <v>2025</v>
      </c>
      <c r="E2945" s="1">
        <v>2</v>
      </c>
      <c r="F2945" s="4" t="s">
        <v>271</v>
      </c>
      <c r="G2945" s="4" t="s">
        <v>273</v>
      </c>
      <c r="H2945" s="1">
        <v>664</v>
      </c>
      <c r="I2945" s="4" t="s">
        <v>307</v>
      </c>
      <c r="J2945" s="1" t="s">
        <v>308</v>
      </c>
      <c r="K2945" s="1" t="s">
        <v>383</v>
      </c>
      <c r="L2945" s="1">
        <v>3</v>
      </c>
      <c r="M2945" s="1">
        <v>1</v>
      </c>
      <c r="N2945" s="1" t="s">
        <v>384</v>
      </c>
      <c r="O2945" s="1" t="s">
        <v>385</v>
      </c>
      <c r="P2945" s="1">
        <v>0</v>
      </c>
      <c r="Q2945" s="8">
        <v>3352893</v>
      </c>
      <c r="R2945" s="8">
        <v>99883</v>
      </c>
      <c r="S2945" s="8">
        <v>332037</v>
      </c>
      <c r="T2945" s="8" t="s">
        <v>386</v>
      </c>
      <c r="U2945" s="9">
        <f>IF(R2945&gt;0,Q2945/R2945,"")</f>
        <v>33.56820479961555</v>
      </c>
      <c r="V2945" s="10">
        <f>SUMIFS(fct_world_monthly!$J$2:$J$361,fct_world_monthly!$C$2:$C$361,C2945,fct_world_monthly!$F$2:$F$361,F2945)</f>
        <v>25262401</v>
      </c>
      <c r="W2945" s="11">
        <f>IF(V2945&gt;0,Q2945/V2945,"")</f>
        <v>0.13272265767612509</v>
      </c>
      <c r="X2945" s="1" t="s">
        <v>232</v>
      </c>
      <c r="Y2945" s="1" t="s">
        <v>166</v>
      </c>
      <c r="Z2945" s="19">
        <f>IF(U2945="","",SUMIFS(Unit_Value_Review_QC!$K$10:$K$53,Unit_Value_Review_QC!$I$10:$I$53,"PARTNER|"&amp;F2945&amp;"|"&amp;I2945))</f>
        <v>29.827360886039607</v>
      </c>
      <c r="AA2945" s="20">
        <f>IFERROR(U2945/Z2945,"")</f>
        <v>1.1254165237034701</v>
      </c>
      <c r="AB2945" s="4" t="str">
        <f>IF(OR(N2945&lt;&gt;"REPORTED",U2945=""),"NOT_APPLICABLE",IF(OR(AA2945&lt;Unit_Value_Review_QC!$I$6,AA2945&gt;Unit_Value_Review_QC!$I$5),"REVIEW","WITHIN_BAND"))</f>
        <v>WITHIN_BAND</v>
      </c>
    </row>
    <row r="2946" spans="1:28">
      <c r="A2946" s="1" t="s">
        <v>3332</v>
      </c>
      <c r="B2946" s="6">
        <v>45689</v>
      </c>
      <c r="C2946" s="1">
        <v>202502</v>
      </c>
      <c r="D2946" s="1">
        <v>2025</v>
      </c>
      <c r="E2946" s="1">
        <v>2</v>
      </c>
      <c r="F2946" s="4" t="s">
        <v>271</v>
      </c>
      <c r="G2946" s="4" t="s">
        <v>273</v>
      </c>
      <c r="H2946" s="1">
        <v>666</v>
      </c>
      <c r="I2946" s="4" t="s">
        <v>310</v>
      </c>
      <c r="J2946" s="1" t="s">
        <v>311</v>
      </c>
      <c r="K2946" s="1" t="s">
        <v>383</v>
      </c>
      <c r="L2946" s="1">
        <v>3</v>
      </c>
      <c r="M2946" s="1">
        <v>1</v>
      </c>
      <c r="N2946" s="1" t="s">
        <v>384</v>
      </c>
      <c r="O2946" s="1" t="s">
        <v>385</v>
      </c>
      <c r="P2946" s="1">
        <v>0</v>
      </c>
      <c r="Q2946" s="8">
        <v>799940</v>
      </c>
      <c r="R2946" s="8">
        <v>49961</v>
      </c>
      <c r="S2946" s="8">
        <v>127561</v>
      </c>
      <c r="T2946" s="8" t="s">
        <v>386</v>
      </c>
      <c r="U2946" s="9">
        <f>IF(R2946&gt;0,Q2946/R2946,"")</f>
        <v>16.011288805268109</v>
      </c>
      <c r="V2946" s="10">
        <f>SUMIFS(fct_world_monthly!$J$2:$J$361,fct_world_monthly!$C$2:$C$361,C2946,fct_world_monthly!$F$2:$F$361,F2946)</f>
        <v>25262401</v>
      </c>
      <c r="W2946" s="11">
        <f>IF(V2946&gt;0,Q2946/V2946,"")</f>
        <v>3.1665240370462013E-2</v>
      </c>
      <c r="X2946" s="1" t="s">
        <v>232</v>
      </c>
      <c r="Y2946" s="1" t="s">
        <v>166</v>
      </c>
      <c r="Z2946" s="19">
        <f>IF(U2946="","",SUMIFS(Unit_Value_Review_QC!$K$10:$K$53,Unit_Value_Review_QC!$I$10:$I$53,"PARTNER|"&amp;F2946&amp;"|"&amp;I2946))</f>
        <v>14.86106925541052</v>
      </c>
      <c r="AA2946" s="20">
        <f>IFERROR(U2946/Z2946,"")</f>
        <v>1.0773981690071746</v>
      </c>
      <c r="AB2946" s="4" t="str">
        <f>IF(OR(N2946&lt;&gt;"REPORTED",U2946=""),"NOT_APPLICABLE",IF(OR(AA2946&lt;Unit_Value_Review_QC!$I$6,AA2946&gt;Unit_Value_Review_QC!$I$5),"REVIEW","WITHIN_BAND"))</f>
        <v>WITHIN_BAND</v>
      </c>
    </row>
    <row r="2947" spans="1:28">
      <c r="A2947" s="1" t="s">
        <v>3333</v>
      </c>
      <c r="B2947" s="6">
        <v>45689</v>
      </c>
      <c r="C2947" s="1">
        <v>202502</v>
      </c>
      <c r="D2947" s="1">
        <v>2025</v>
      </c>
      <c r="E2947" s="1">
        <v>2</v>
      </c>
      <c r="F2947" s="4" t="s">
        <v>271</v>
      </c>
      <c r="G2947" s="4" t="s">
        <v>273</v>
      </c>
      <c r="H2947" s="1">
        <v>669</v>
      </c>
      <c r="I2947" s="4" t="s">
        <v>313</v>
      </c>
      <c r="J2947" s="1" t="s">
        <v>314</v>
      </c>
      <c r="K2947" s="1" t="s">
        <v>383</v>
      </c>
      <c r="L2947" s="1">
        <v>3</v>
      </c>
      <c r="M2947" s="1">
        <v>1</v>
      </c>
      <c r="N2947" s="1" t="s">
        <v>384</v>
      </c>
      <c r="O2947" s="1" t="s">
        <v>385</v>
      </c>
      <c r="P2947" s="1">
        <v>0</v>
      </c>
      <c r="Q2947" s="8">
        <v>721739</v>
      </c>
      <c r="R2947" s="8">
        <v>49296</v>
      </c>
      <c r="S2947" s="8">
        <v>117774</v>
      </c>
      <c r="T2947" s="8" t="s">
        <v>386</v>
      </c>
      <c r="U2947" s="9">
        <f>IF(R2947&gt;0,Q2947/R2947,"")</f>
        <v>14.640924212917884</v>
      </c>
      <c r="V2947" s="10">
        <f>SUMIFS(fct_world_monthly!$J$2:$J$361,fct_world_monthly!$C$2:$C$361,C2947,fct_world_monthly!$F$2:$F$361,F2947)</f>
        <v>25262401</v>
      </c>
      <c r="W2947" s="11">
        <f>IF(V2947&gt;0,Q2947/V2947,"")</f>
        <v>2.8569691376524344E-2</v>
      </c>
      <c r="X2947" s="1" t="s">
        <v>232</v>
      </c>
      <c r="Y2947" s="1" t="s">
        <v>166</v>
      </c>
      <c r="Z2947" s="19">
        <f>IF(U2947="","",SUMIFS(Unit_Value_Review_QC!$K$10:$K$53,Unit_Value_Review_QC!$I$10:$I$53,"PARTNER|"&amp;F2947&amp;"|"&amp;I2947))</f>
        <v>17.070169468034248</v>
      </c>
      <c r="AA2947" s="20">
        <f>IFERROR(U2947/Z2947,"")</f>
        <v>0.85769061873314201</v>
      </c>
      <c r="AB2947" s="4" t="str">
        <f>IF(OR(N2947&lt;&gt;"REPORTED",U2947=""),"NOT_APPLICABLE",IF(OR(AA2947&lt;Unit_Value_Review_QC!$I$6,AA2947&gt;Unit_Value_Review_QC!$I$5),"REVIEW","WITHIN_BAND"))</f>
        <v>WITHIN_BAND</v>
      </c>
    </row>
    <row r="2948" spans="1:28">
      <c r="A2948" s="1" t="s">
        <v>3334</v>
      </c>
      <c r="B2948" s="6">
        <v>45689</v>
      </c>
      <c r="C2948" s="1">
        <v>202502</v>
      </c>
      <c r="D2948" s="1">
        <v>2025</v>
      </c>
      <c r="E2948" s="1">
        <v>2</v>
      </c>
      <c r="F2948" s="4" t="s">
        <v>271</v>
      </c>
      <c r="G2948" s="4" t="s">
        <v>273</v>
      </c>
      <c r="H2948" s="1">
        <v>676</v>
      </c>
      <c r="I2948" s="4" t="s">
        <v>316</v>
      </c>
      <c r="J2948" s="1" t="s">
        <v>317</v>
      </c>
      <c r="K2948" s="1" t="s">
        <v>383</v>
      </c>
      <c r="L2948" s="1">
        <v>3</v>
      </c>
      <c r="M2948" s="1">
        <v>1</v>
      </c>
      <c r="N2948" s="1" t="s">
        <v>384</v>
      </c>
      <c r="O2948" s="1" t="s">
        <v>385</v>
      </c>
      <c r="P2948" s="1">
        <v>0</v>
      </c>
      <c r="Q2948" s="8">
        <v>229004</v>
      </c>
      <c r="R2948" s="8">
        <v>5515</v>
      </c>
      <c r="S2948" s="8">
        <v>9542</v>
      </c>
      <c r="T2948" s="8" t="s">
        <v>386</v>
      </c>
      <c r="U2948" s="9">
        <f>IF(R2948&gt;0,Q2948/R2948,"")</f>
        <v>41.523844061650045</v>
      </c>
      <c r="V2948" s="10">
        <f>SUMIFS(fct_world_monthly!$J$2:$J$361,fct_world_monthly!$C$2:$C$361,C2948,fct_world_monthly!$F$2:$F$361,F2948)</f>
        <v>25262401</v>
      </c>
      <c r="W2948" s="11">
        <f>IF(V2948&gt;0,Q2948/V2948,"")</f>
        <v>9.0650132582409722E-3</v>
      </c>
      <c r="X2948" s="1" t="s">
        <v>232</v>
      </c>
      <c r="Y2948" s="1" t="s">
        <v>166</v>
      </c>
      <c r="Z2948" s="19">
        <f>IF(U2948="","",SUMIFS(Unit_Value_Review_QC!$K$10:$K$53,Unit_Value_Review_QC!$I$10:$I$53,"PARTNER|"&amp;F2948&amp;"|"&amp;I2948))</f>
        <v>29.259592038236608</v>
      </c>
      <c r="AA2948" s="20">
        <f>IFERROR(U2948/Z2948,"")</f>
        <v>1.4191532133252727</v>
      </c>
      <c r="AB2948" s="4" t="str">
        <f>IF(OR(N2948&lt;&gt;"REPORTED",U2948=""),"NOT_APPLICABLE",IF(OR(AA2948&lt;Unit_Value_Review_QC!$I$6,AA2948&gt;Unit_Value_Review_QC!$I$5),"REVIEW","WITHIN_BAND"))</f>
        <v>WITHIN_BAND</v>
      </c>
    </row>
    <row r="2949" spans="1:28">
      <c r="A2949" s="1" t="s">
        <v>3335</v>
      </c>
      <c r="B2949" s="6">
        <v>45689</v>
      </c>
      <c r="C2949" s="1">
        <v>202502</v>
      </c>
      <c r="D2949" s="1">
        <v>2025</v>
      </c>
      <c r="E2949" s="1">
        <v>2</v>
      </c>
      <c r="F2949" s="4" t="s">
        <v>271</v>
      </c>
      <c r="G2949" s="4" t="s">
        <v>273</v>
      </c>
      <c r="H2949" s="1">
        <v>690</v>
      </c>
      <c r="I2949" s="4" t="s">
        <v>319</v>
      </c>
      <c r="J2949" s="1" t="s">
        <v>320</v>
      </c>
      <c r="K2949" s="1" t="s">
        <v>383</v>
      </c>
      <c r="L2949" s="1">
        <v>3</v>
      </c>
      <c r="M2949" s="1">
        <v>1</v>
      </c>
      <c r="N2949" s="1" t="s">
        <v>384</v>
      </c>
      <c r="O2949" s="1" t="s">
        <v>385</v>
      </c>
      <c r="P2949" s="1">
        <v>0</v>
      </c>
      <c r="Q2949" s="8">
        <v>420206</v>
      </c>
      <c r="R2949" s="8">
        <v>15738</v>
      </c>
      <c r="S2949" s="8">
        <v>44628</v>
      </c>
      <c r="T2949" s="8" t="s">
        <v>386</v>
      </c>
      <c r="U2949" s="9">
        <f>IF(R2949&gt;0,Q2949/R2949,"")</f>
        <v>26.700088956665397</v>
      </c>
      <c r="V2949" s="10">
        <f>SUMIFS(fct_world_monthly!$J$2:$J$361,fct_world_monthly!$C$2:$C$361,C2949,fct_world_monthly!$F$2:$F$361,F2949)</f>
        <v>25262401</v>
      </c>
      <c r="W2949" s="11">
        <f>IF(V2949&gt;0,Q2949/V2949,"")</f>
        <v>1.6633652517826791E-2</v>
      </c>
      <c r="X2949" s="1" t="s">
        <v>232</v>
      </c>
      <c r="Y2949" s="1" t="s">
        <v>166</v>
      </c>
      <c r="Z2949" s="19">
        <f>IF(U2949="","",SUMIFS(Unit_Value_Review_QC!$K$10:$K$53,Unit_Value_Review_QC!$I$10:$I$53,"PARTNER|"&amp;F2949&amp;"|"&amp;I2949))</f>
        <v>24.149636282520802</v>
      </c>
      <c r="AA2949" s="20">
        <f>IFERROR(U2949/Z2949,"")</f>
        <v>1.1056103969561886</v>
      </c>
      <c r="AB2949" s="4" t="str">
        <f>IF(OR(N2949&lt;&gt;"REPORTED",U2949=""),"NOT_APPLICABLE",IF(OR(AA2949&lt;Unit_Value_Review_QC!$I$6,AA2949&gt;Unit_Value_Review_QC!$I$5),"REVIEW","WITHIN_BAND"))</f>
        <v>WITHIN_BAND</v>
      </c>
    </row>
    <row r="2950" spans="1:28">
      <c r="A2950" s="1" t="s">
        <v>3336</v>
      </c>
      <c r="B2950" s="6">
        <v>45689</v>
      </c>
      <c r="C2950" s="1">
        <v>202502</v>
      </c>
      <c r="D2950" s="1">
        <v>2025</v>
      </c>
      <c r="E2950" s="1">
        <v>2</v>
      </c>
      <c r="F2950" s="4" t="s">
        <v>271</v>
      </c>
      <c r="G2950" s="4" t="s">
        <v>273</v>
      </c>
      <c r="H2950" s="1">
        <v>696</v>
      </c>
      <c r="I2950" s="4" t="s">
        <v>322</v>
      </c>
      <c r="J2950" s="1" t="s">
        <v>323</v>
      </c>
      <c r="K2950" s="1" t="s">
        <v>383</v>
      </c>
      <c r="L2950" s="1">
        <v>3</v>
      </c>
      <c r="M2950" s="1">
        <v>1</v>
      </c>
      <c r="N2950" s="1" t="s">
        <v>384</v>
      </c>
      <c r="O2950" s="1" t="s">
        <v>385</v>
      </c>
      <c r="P2950" s="1">
        <v>0</v>
      </c>
      <c r="Q2950" s="8">
        <v>173367</v>
      </c>
      <c r="R2950" s="8">
        <v>8697</v>
      </c>
      <c r="S2950" s="8">
        <v>22173</v>
      </c>
      <c r="T2950" s="8" t="s">
        <v>386</v>
      </c>
      <c r="U2950" s="9">
        <f>IF(R2950&gt;0,Q2950/R2950,"")</f>
        <v>19.934115212142117</v>
      </c>
      <c r="V2950" s="10">
        <f>SUMIFS(fct_world_monthly!$J$2:$J$361,fct_world_monthly!$C$2:$C$361,C2950,fct_world_monthly!$F$2:$F$361,F2950)</f>
        <v>25262401</v>
      </c>
      <c r="W2950" s="11">
        <f>IF(V2950&gt;0,Q2950/V2950,"")</f>
        <v>6.8626493578341982E-3</v>
      </c>
      <c r="X2950" s="1" t="s">
        <v>232</v>
      </c>
      <c r="Y2950" s="1" t="s">
        <v>166</v>
      </c>
      <c r="Z2950" s="19">
        <f>IF(U2950="","",SUMIFS(Unit_Value_Review_QC!$K$10:$K$53,Unit_Value_Review_QC!$I$10:$I$53,"PARTNER|"&amp;F2950&amp;"|"&amp;I2950))</f>
        <v>19.130986055641273</v>
      </c>
      <c r="AA2950" s="20">
        <f>IFERROR(U2950/Z2950,"")</f>
        <v>1.0419805416283821</v>
      </c>
      <c r="AB2950" s="4" t="str">
        <f>IF(OR(N2950&lt;&gt;"REPORTED",U2950=""),"NOT_APPLICABLE",IF(OR(AA2950&lt;Unit_Value_Review_QC!$I$6,AA2950&gt;Unit_Value_Review_QC!$I$5),"REVIEW","WITHIN_BAND"))</f>
        <v>WITHIN_BAND</v>
      </c>
    </row>
    <row r="2951" spans="1:28">
      <c r="A2951" s="1" t="s">
        <v>3337</v>
      </c>
      <c r="B2951" s="6">
        <v>45689</v>
      </c>
      <c r="C2951" s="1">
        <v>202502</v>
      </c>
      <c r="D2951" s="1">
        <v>2025</v>
      </c>
      <c r="E2951" s="1">
        <v>2</v>
      </c>
      <c r="F2951" s="4" t="s">
        <v>271</v>
      </c>
      <c r="G2951" s="4" t="s">
        <v>273</v>
      </c>
      <c r="H2951" s="1">
        <v>720</v>
      </c>
      <c r="I2951" s="4" t="s">
        <v>325</v>
      </c>
      <c r="J2951" s="1" t="s">
        <v>326</v>
      </c>
      <c r="K2951" s="1" t="s">
        <v>383</v>
      </c>
      <c r="L2951" s="1">
        <v>3</v>
      </c>
      <c r="M2951" s="1">
        <v>1</v>
      </c>
      <c r="N2951" s="1" t="s">
        <v>384</v>
      </c>
      <c r="O2951" s="1" t="s">
        <v>385</v>
      </c>
      <c r="P2951" s="1">
        <v>0</v>
      </c>
      <c r="Q2951" s="8">
        <v>6795662</v>
      </c>
      <c r="R2951" s="8">
        <v>238621</v>
      </c>
      <c r="S2951" s="8">
        <v>637473</v>
      </c>
      <c r="T2951" s="8" t="s">
        <v>386</v>
      </c>
      <c r="U2951" s="9">
        <f>IF(R2951&gt;0,Q2951/R2951,"")</f>
        <v>28.478893307797723</v>
      </c>
      <c r="V2951" s="10">
        <f>SUMIFS(fct_world_monthly!$J$2:$J$361,fct_world_monthly!$C$2:$C$361,C2951,fct_world_monthly!$F$2:$F$361,F2951)</f>
        <v>25262401</v>
      </c>
      <c r="W2951" s="11">
        <f>IF(V2951&gt;0,Q2951/V2951,"")</f>
        <v>0.269003013609039</v>
      </c>
      <c r="X2951" s="1" t="s">
        <v>232</v>
      </c>
      <c r="Y2951" s="1" t="s">
        <v>166</v>
      </c>
      <c r="Z2951" s="19">
        <f>IF(U2951="","",SUMIFS(Unit_Value_Review_QC!$K$10:$K$53,Unit_Value_Review_QC!$I$10:$I$53,"PARTNER|"&amp;F2951&amp;"|"&amp;I2951))</f>
        <v>27.635683246354834</v>
      </c>
      <c r="AA2951" s="20">
        <f>IFERROR(U2951/Z2951,"")</f>
        <v>1.0305116415587123</v>
      </c>
      <c r="AB2951" s="4" t="str">
        <f>IF(OR(N2951&lt;&gt;"REPORTED",U2951=""),"NOT_APPLICABLE",IF(OR(AA2951&lt;Unit_Value_Review_QC!$I$6,AA2951&gt;Unit_Value_Review_QC!$I$5),"REVIEW","WITHIN_BAND"))</f>
        <v>WITHIN_BAND</v>
      </c>
    </row>
    <row r="2952" spans="1:28">
      <c r="A2952" s="1" t="s">
        <v>3338</v>
      </c>
      <c r="B2952" s="6">
        <v>45689</v>
      </c>
      <c r="C2952" s="1">
        <v>202502</v>
      </c>
      <c r="D2952" s="1">
        <v>2025</v>
      </c>
      <c r="E2952" s="1">
        <v>2</v>
      </c>
      <c r="F2952" s="4" t="s">
        <v>278</v>
      </c>
      <c r="G2952" s="4" t="s">
        <v>279</v>
      </c>
      <c r="H2952" s="1">
        <v>52</v>
      </c>
      <c r="I2952" s="4" t="s">
        <v>296</v>
      </c>
      <c r="J2952" s="1" t="s">
        <v>297</v>
      </c>
      <c r="K2952" s="1" t="s">
        <v>383</v>
      </c>
      <c r="L2952" s="1">
        <v>3</v>
      </c>
      <c r="M2952" s="1">
        <v>1</v>
      </c>
      <c r="N2952" s="1" t="s">
        <v>384</v>
      </c>
      <c r="O2952" s="1" t="s">
        <v>385</v>
      </c>
      <c r="P2952" s="1">
        <v>0</v>
      </c>
      <c r="Q2952" s="8">
        <v>1265277</v>
      </c>
      <c r="R2952" s="8">
        <v>32932</v>
      </c>
      <c r="S2952" s="8">
        <v>102035</v>
      </c>
      <c r="T2952" s="8" t="s">
        <v>386</v>
      </c>
      <c r="U2952" s="9">
        <f>IF(R2952&gt;0,Q2952/R2952,"")</f>
        <v>38.420897607190575</v>
      </c>
      <c r="V2952" s="10">
        <f>SUMIFS(fct_world_monthly!$J$2:$J$361,fct_world_monthly!$C$2:$C$361,C2952,fct_world_monthly!$F$2:$F$361,F2952)</f>
        <v>21479765</v>
      </c>
      <c r="W2952" s="11">
        <f>IF(V2952&gt;0,Q2952/V2952,"")</f>
        <v>5.8905532718816989E-2</v>
      </c>
      <c r="X2952" s="1" t="s">
        <v>232</v>
      </c>
      <c r="Y2952" s="1" t="s">
        <v>166</v>
      </c>
      <c r="Z2952" s="19">
        <f>IF(U2952="","",SUMIFS(Unit_Value_Review_QC!$K$10:$K$53,Unit_Value_Review_QC!$I$10:$I$53,"PARTNER|"&amp;F2952&amp;"|"&amp;I2952))</f>
        <v>35.036766549381447</v>
      </c>
      <c r="AA2952" s="20">
        <f>IFERROR(U2952/Z2952,"")</f>
        <v>1.096587995728415</v>
      </c>
      <c r="AB2952" s="4" t="str">
        <f>IF(OR(N2952&lt;&gt;"REPORTED",U2952=""),"NOT_APPLICABLE",IF(OR(AA2952&lt;Unit_Value_Review_QC!$I$6,AA2952&gt;Unit_Value_Review_QC!$I$5),"REVIEW","WITHIN_BAND"))</f>
        <v>WITHIN_BAND</v>
      </c>
    </row>
    <row r="2953" spans="1:28">
      <c r="A2953" s="1" t="s">
        <v>3339</v>
      </c>
      <c r="B2953" s="6">
        <v>45689</v>
      </c>
      <c r="C2953" s="1">
        <v>202502</v>
      </c>
      <c r="D2953" s="1">
        <v>2025</v>
      </c>
      <c r="E2953" s="1">
        <v>2</v>
      </c>
      <c r="F2953" s="4" t="s">
        <v>278</v>
      </c>
      <c r="G2953" s="4" t="s">
        <v>279</v>
      </c>
      <c r="H2953" s="1">
        <v>204</v>
      </c>
      <c r="I2953" s="4" t="s">
        <v>301</v>
      </c>
      <c r="J2953" s="1" t="s">
        <v>302</v>
      </c>
      <c r="K2953" s="1" t="s">
        <v>383</v>
      </c>
      <c r="L2953" s="1">
        <v>3</v>
      </c>
      <c r="M2953" s="1">
        <v>1</v>
      </c>
      <c r="N2953" s="1" t="s">
        <v>384</v>
      </c>
      <c r="O2953" s="1" t="s">
        <v>385</v>
      </c>
      <c r="P2953" s="1">
        <v>0</v>
      </c>
      <c r="Q2953" s="8">
        <v>51318</v>
      </c>
      <c r="R2953" s="8">
        <v>749</v>
      </c>
      <c r="S2953" s="8">
        <v>2776</v>
      </c>
      <c r="T2953" s="8" t="s">
        <v>386</v>
      </c>
      <c r="U2953" s="9">
        <f>IF(R2953&gt;0,Q2953/R2953,"")</f>
        <v>68.515353805073431</v>
      </c>
      <c r="V2953" s="10">
        <f>SUMIFS(fct_world_monthly!$J$2:$J$361,fct_world_monthly!$C$2:$C$361,C2953,fct_world_monthly!$F$2:$F$361,F2953)</f>
        <v>21479765</v>
      </c>
      <c r="W2953" s="11">
        <f>IF(V2953&gt;0,Q2953/V2953,"")</f>
        <v>2.3891322833373644E-3</v>
      </c>
      <c r="X2953" s="1" t="s">
        <v>232</v>
      </c>
      <c r="Y2953" s="1" t="s">
        <v>166</v>
      </c>
      <c r="Z2953" s="19">
        <f>IF(U2953="","",SUMIFS(Unit_Value_Review_QC!$K$10:$K$53,Unit_Value_Review_QC!$I$10:$I$53,"PARTNER|"&amp;F2953&amp;"|"&amp;I2953))</f>
        <v>33.195880622110131</v>
      </c>
      <c r="AA2953" s="20">
        <f>IFERROR(U2953/Z2953,"")</f>
        <v>2.063971568792748</v>
      </c>
      <c r="AB2953" s="4" t="str">
        <f>IF(OR(N2953&lt;&gt;"REPORTED",U2953=""),"NOT_APPLICABLE",IF(OR(AA2953&lt;Unit_Value_Review_QC!$I$6,AA2953&gt;Unit_Value_Review_QC!$I$5),"REVIEW","WITHIN_BAND"))</f>
        <v>WITHIN_BAND</v>
      </c>
    </row>
    <row r="2954" spans="1:28">
      <c r="A2954" s="1" t="s">
        <v>3340</v>
      </c>
      <c r="B2954" s="6">
        <v>45689</v>
      </c>
      <c r="C2954" s="1">
        <v>202502</v>
      </c>
      <c r="D2954" s="1">
        <v>2025</v>
      </c>
      <c r="E2954" s="1">
        <v>2</v>
      </c>
      <c r="F2954" s="4" t="s">
        <v>278</v>
      </c>
      <c r="G2954" s="4" t="s">
        <v>279</v>
      </c>
      <c r="H2954" s="1">
        <v>662</v>
      </c>
      <c r="I2954" s="4" t="s">
        <v>304</v>
      </c>
      <c r="J2954" s="1" t="s">
        <v>305</v>
      </c>
      <c r="K2954" s="1" t="s">
        <v>383</v>
      </c>
      <c r="L2954" s="1">
        <v>3</v>
      </c>
      <c r="M2954" s="1">
        <v>1</v>
      </c>
      <c r="N2954" s="1" t="s">
        <v>384</v>
      </c>
      <c r="O2954" s="1" t="s">
        <v>385</v>
      </c>
      <c r="P2954" s="1">
        <v>0</v>
      </c>
      <c r="Q2954" s="8">
        <v>54385</v>
      </c>
      <c r="R2954" s="8">
        <v>3075</v>
      </c>
      <c r="S2954" s="8">
        <v>9068</v>
      </c>
      <c r="T2954" s="8" t="s">
        <v>386</v>
      </c>
      <c r="U2954" s="9">
        <f>IF(R2954&gt;0,Q2954/R2954,"")</f>
        <v>17.686178861788619</v>
      </c>
      <c r="V2954" s="10">
        <f>SUMIFS(fct_world_monthly!$J$2:$J$361,fct_world_monthly!$C$2:$C$361,C2954,fct_world_monthly!$F$2:$F$361,F2954)</f>
        <v>21479765</v>
      </c>
      <c r="W2954" s="11">
        <f>IF(V2954&gt;0,Q2954/V2954,"")</f>
        <v>2.5319178305721686E-3</v>
      </c>
      <c r="X2954" s="1" t="s">
        <v>232</v>
      </c>
      <c r="Y2954" s="1" t="s">
        <v>166</v>
      </c>
      <c r="Z2954" s="19">
        <f>IF(U2954="","",SUMIFS(Unit_Value_Review_QC!$K$10:$K$53,Unit_Value_Review_QC!$I$10:$I$53,"PARTNER|"&amp;F2954&amp;"|"&amp;I2954))</f>
        <v>11.552282298889692</v>
      </c>
      <c r="AA2954" s="20">
        <f>IFERROR(U2954/Z2954,"")</f>
        <v>1.5309683752697478</v>
      </c>
      <c r="AB2954" s="4" t="str">
        <f>IF(OR(N2954&lt;&gt;"REPORTED",U2954=""),"NOT_APPLICABLE",IF(OR(AA2954&lt;Unit_Value_Review_QC!$I$6,AA2954&gt;Unit_Value_Review_QC!$I$5),"REVIEW","WITHIN_BAND"))</f>
        <v>WITHIN_BAND</v>
      </c>
    </row>
    <row r="2955" spans="1:28">
      <c r="A2955" s="1" t="s">
        <v>3341</v>
      </c>
      <c r="B2955" s="6">
        <v>45689</v>
      </c>
      <c r="C2955" s="1">
        <v>202502</v>
      </c>
      <c r="D2955" s="1">
        <v>2025</v>
      </c>
      <c r="E2955" s="1">
        <v>2</v>
      </c>
      <c r="F2955" s="4" t="s">
        <v>278</v>
      </c>
      <c r="G2955" s="4" t="s">
        <v>279</v>
      </c>
      <c r="H2955" s="1">
        <v>664</v>
      </c>
      <c r="I2955" s="4" t="s">
        <v>307</v>
      </c>
      <c r="J2955" s="1" t="s">
        <v>308</v>
      </c>
      <c r="K2955" s="1" t="s">
        <v>383</v>
      </c>
      <c r="L2955" s="1">
        <v>3</v>
      </c>
      <c r="M2955" s="1">
        <v>1</v>
      </c>
      <c r="N2955" s="1" t="s">
        <v>384</v>
      </c>
      <c r="O2955" s="1" t="s">
        <v>385</v>
      </c>
      <c r="P2955" s="1">
        <v>0</v>
      </c>
      <c r="Q2955" s="8">
        <v>2315214</v>
      </c>
      <c r="R2955" s="8">
        <v>102475</v>
      </c>
      <c r="S2955" s="8">
        <v>341027</v>
      </c>
      <c r="T2955" s="8" t="s">
        <v>386</v>
      </c>
      <c r="U2955" s="9">
        <f>IF(R2955&gt;0,Q2955/R2955,"")</f>
        <v>22.592964137594535</v>
      </c>
      <c r="V2955" s="10">
        <f>SUMIFS(fct_world_monthly!$J$2:$J$361,fct_world_monthly!$C$2:$C$361,C2955,fct_world_monthly!$F$2:$F$361,F2955)</f>
        <v>21479765</v>
      </c>
      <c r="W2955" s="11">
        <f>IF(V2955&gt;0,Q2955/V2955,"")</f>
        <v>0.10778581609249449</v>
      </c>
      <c r="X2955" s="1" t="s">
        <v>232</v>
      </c>
      <c r="Y2955" s="1" t="s">
        <v>166</v>
      </c>
      <c r="Z2955" s="19">
        <f>IF(U2955="","",SUMIFS(Unit_Value_Review_QC!$K$10:$K$53,Unit_Value_Review_QC!$I$10:$I$53,"PARTNER|"&amp;F2955&amp;"|"&amp;I2955))</f>
        <v>20.753901094655859</v>
      </c>
      <c r="AA2955" s="20">
        <f>IFERROR(U2955/Z2955,"")</f>
        <v>1.0886128846114735</v>
      </c>
      <c r="AB2955" s="4" t="str">
        <f>IF(OR(N2955&lt;&gt;"REPORTED",U2955=""),"NOT_APPLICABLE",IF(OR(AA2955&lt;Unit_Value_Review_QC!$I$6,AA2955&gt;Unit_Value_Review_QC!$I$5),"REVIEW","WITHIN_BAND"))</f>
        <v>WITHIN_BAND</v>
      </c>
    </row>
    <row r="2956" spans="1:28">
      <c r="A2956" s="1" t="s">
        <v>3342</v>
      </c>
      <c r="B2956" s="6">
        <v>45689</v>
      </c>
      <c r="C2956" s="1">
        <v>202502</v>
      </c>
      <c r="D2956" s="1">
        <v>2025</v>
      </c>
      <c r="E2956" s="1">
        <v>2</v>
      </c>
      <c r="F2956" s="4" t="s">
        <v>278</v>
      </c>
      <c r="G2956" s="4" t="s">
        <v>279</v>
      </c>
      <c r="H2956" s="1">
        <v>666</v>
      </c>
      <c r="I2956" s="4" t="s">
        <v>310</v>
      </c>
      <c r="J2956" s="1" t="s">
        <v>311</v>
      </c>
      <c r="K2956" s="1" t="s">
        <v>383</v>
      </c>
      <c r="L2956" s="1">
        <v>3</v>
      </c>
      <c r="M2956" s="1">
        <v>1</v>
      </c>
      <c r="N2956" s="1" t="s">
        <v>384</v>
      </c>
      <c r="O2956" s="1" t="s">
        <v>385</v>
      </c>
      <c r="P2956" s="1">
        <v>0</v>
      </c>
      <c r="Q2956" s="8">
        <v>6404661</v>
      </c>
      <c r="R2956" s="8">
        <v>325067</v>
      </c>
      <c r="S2956" s="8">
        <v>1131163</v>
      </c>
      <c r="T2956" s="8" t="s">
        <v>386</v>
      </c>
      <c r="U2956" s="9">
        <f>IF(R2956&gt;0,Q2956/R2956,"")</f>
        <v>19.702587466583811</v>
      </c>
      <c r="V2956" s="10">
        <f>SUMIFS(fct_world_monthly!$J$2:$J$361,fct_world_monthly!$C$2:$C$361,C2956,fct_world_monthly!$F$2:$F$361,F2956)</f>
        <v>21479765</v>
      </c>
      <c r="W2956" s="11">
        <f>IF(V2956&gt;0,Q2956/V2956,"")</f>
        <v>0.2981718375410532</v>
      </c>
      <c r="X2956" s="1" t="s">
        <v>232</v>
      </c>
      <c r="Y2956" s="1" t="s">
        <v>166</v>
      </c>
      <c r="Z2956" s="19">
        <f>IF(U2956="","",SUMIFS(Unit_Value_Review_QC!$K$10:$K$53,Unit_Value_Review_QC!$I$10:$I$53,"PARTNER|"&amp;F2956&amp;"|"&amp;I2956))</f>
        <v>16.653214733323903</v>
      </c>
      <c r="AA2956" s="20">
        <f>IFERROR(U2956/Z2956,"")</f>
        <v>1.1831101551316674</v>
      </c>
      <c r="AB2956" s="4" t="str">
        <f>IF(OR(N2956&lt;&gt;"REPORTED",U2956=""),"NOT_APPLICABLE",IF(OR(AA2956&lt;Unit_Value_Review_QC!$I$6,AA2956&gt;Unit_Value_Review_QC!$I$5),"REVIEW","WITHIN_BAND"))</f>
        <v>WITHIN_BAND</v>
      </c>
    </row>
    <row r="2957" spans="1:28">
      <c r="A2957" s="1" t="s">
        <v>3343</v>
      </c>
      <c r="B2957" s="6">
        <v>45689</v>
      </c>
      <c r="C2957" s="1">
        <v>202502</v>
      </c>
      <c r="D2957" s="1">
        <v>2025</v>
      </c>
      <c r="E2957" s="1">
        <v>2</v>
      </c>
      <c r="F2957" s="4" t="s">
        <v>278</v>
      </c>
      <c r="G2957" s="4" t="s">
        <v>279</v>
      </c>
      <c r="H2957" s="1">
        <v>669</v>
      </c>
      <c r="I2957" s="4" t="s">
        <v>313</v>
      </c>
      <c r="J2957" s="1" t="s">
        <v>314</v>
      </c>
      <c r="K2957" s="1" t="s">
        <v>383</v>
      </c>
      <c r="L2957" s="1">
        <v>3</v>
      </c>
      <c r="M2957" s="1">
        <v>1</v>
      </c>
      <c r="N2957" s="1" t="s">
        <v>384</v>
      </c>
      <c r="O2957" s="1" t="s">
        <v>385</v>
      </c>
      <c r="P2957" s="1">
        <v>0</v>
      </c>
      <c r="Q2957" s="8">
        <v>239825</v>
      </c>
      <c r="R2957" s="8">
        <v>11833</v>
      </c>
      <c r="S2957" s="8">
        <v>34542</v>
      </c>
      <c r="T2957" s="8" t="s">
        <v>386</v>
      </c>
      <c r="U2957" s="9">
        <f>IF(R2957&gt;0,Q2957/R2957,"")</f>
        <v>20.267472323164032</v>
      </c>
      <c r="V2957" s="10">
        <f>SUMIFS(fct_world_monthly!$J$2:$J$361,fct_world_monthly!$C$2:$C$361,C2957,fct_world_monthly!$F$2:$F$361,F2957)</f>
        <v>21479765</v>
      </c>
      <c r="W2957" s="11">
        <f>IF(V2957&gt;0,Q2957/V2957,"")</f>
        <v>1.1165159395365824E-2</v>
      </c>
      <c r="X2957" s="1" t="s">
        <v>232</v>
      </c>
      <c r="Y2957" s="1" t="s">
        <v>166</v>
      </c>
      <c r="Z2957" s="19">
        <f>IF(U2957="","",SUMIFS(Unit_Value_Review_QC!$K$10:$K$53,Unit_Value_Review_QC!$I$10:$I$53,"PARTNER|"&amp;F2957&amp;"|"&amp;I2957))</f>
        <v>20.668787815742178</v>
      </c>
      <c r="AA2957" s="20">
        <f>IFERROR(U2957/Z2957,"")</f>
        <v>0.98058350126017124</v>
      </c>
      <c r="AB2957" s="4" t="str">
        <f>IF(OR(N2957&lt;&gt;"REPORTED",U2957=""),"NOT_APPLICABLE",IF(OR(AA2957&lt;Unit_Value_Review_QC!$I$6,AA2957&gt;Unit_Value_Review_QC!$I$5),"REVIEW","WITHIN_BAND"))</f>
        <v>WITHIN_BAND</v>
      </c>
    </row>
    <row r="2958" spans="1:28">
      <c r="A2958" s="1" t="s">
        <v>3344</v>
      </c>
      <c r="B2958" s="6">
        <v>45689</v>
      </c>
      <c r="C2958" s="1">
        <v>202502</v>
      </c>
      <c r="D2958" s="1">
        <v>2025</v>
      </c>
      <c r="E2958" s="1">
        <v>2</v>
      </c>
      <c r="F2958" s="4" t="s">
        <v>278</v>
      </c>
      <c r="G2958" s="4" t="s">
        <v>279</v>
      </c>
      <c r="H2958" s="1">
        <v>676</v>
      </c>
      <c r="I2958" s="4" t="s">
        <v>316</v>
      </c>
      <c r="J2958" s="1" t="s">
        <v>317</v>
      </c>
      <c r="K2958" s="1" t="s">
        <v>383</v>
      </c>
      <c r="L2958" s="1">
        <v>3</v>
      </c>
      <c r="M2958" s="1">
        <v>1</v>
      </c>
      <c r="N2958" s="1" t="s">
        <v>384</v>
      </c>
      <c r="O2958" s="1" t="s">
        <v>385</v>
      </c>
      <c r="P2958" s="1">
        <v>0</v>
      </c>
      <c r="Q2958" s="8">
        <v>92077</v>
      </c>
      <c r="R2958" s="8">
        <v>3594</v>
      </c>
      <c r="S2958" s="8">
        <v>18272</v>
      </c>
      <c r="T2958" s="8" t="s">
        <v>386</v>
      </c>
      <c r="U2958" s="9">
        <f>IF(R2958&gt;0,Q2958/R2958,"")</f>
        <v>25.619643850862548</v>
      </c>
      <c r="V2958" s="10">
        <f>SUMIFS(fct_world_monthly!$J$2:$J$361,fct_world_monthly!$C$2:$C$361,C2958,fct_world_monthly!$F$2:$F$361,F2958)</f>
        <v>21479765</v>
      </c>
      <c r="W2958" s="11">
        <f>IF(V2958&gt;0,Q2958/V2958,"")</f>
        <v>4.2866856318027691E-3</v>
      </c>
      <c r="X2958" s="1" t="s">
        <v>232</v>
      </c>
      <c r="Y2958" s="1" t="s">
        <v>166</v>
      </c>
      <c r="Z2958" s="19">
        <f>IF(U2958="","",SUMIFS(Unit_Value_Review_QC!$K$10:$K$53,Unit_Value_Review_QC!$I$10:$I$53,"PARTNER|"&amp;F2958&amp;"|"&amp;I2958))</f>
        <v>22.71683967704729</v>
      </c>
      <c r="AA2958" s="20">
        <f>IFERROR(U2958/Z2958,"")</f>
        <v>1.1277820425324481</v>
      </c>
      <c r="AB2958" s="4" t="str">
        <f>IF(OR(N2958&lt;&gt;"REPORTED",U2958=""),"NOT_APPLICABLE",IF(OR(AA2958&lt;Unit_Value_Review_QC!$I$6,AA2958&gt;Unit_Value_Review_QC!$I$5),"REVIEW","WITHIN_BAND"))</f>
        <v>WITHIN_BAND</v>
      </c>
    </row>
    <row r="2959" spans="1:28">
      <c r="A2959" s="1" t="s">
        <v>3345</v>
      </c>
      <c r="B2959" s="6">
        <v>45689</v>
      </c>
      <c r="C2959" s="1">
        <v>202502</v>
      </c>
      <c r="D2959" s="1">
        <v>2025</v>
      </c>
      <c r="E2959" s="1">
        <v>2</v>
      </c>
      <c r="F2959" s="4" t="s">
        <v>278</v>
      </c>
      <c r="G2959" s="4" t="s">
        <v>279</v>
      </c>
      <c r="H2959" s="1">
        <v>690</v>
      </c>
      <c r="I2959" s="4" t="s">
        <v>319</v>
      </c>
      <c r="J2959" s="1" t="s">
        <v>320</v>
      </c>
      <c r="K2959" s="1" t="s">
        <v>383</v>
      </c>
      <c r="L2959" s="1">
        <v>3</v>
      </c>
      <c r="M2959" s="1">
        <v>1</v>
      </c>
      <c r="N2959" s="1" t="s">
        <v>384</v>
      </c>
      <c r="O2959" s="1" t="s">
        <v>385</v>
      </c>
      <c r="P2959" s="1">
        <v>0</v>
      </c>
      <c r="Q2959" s="8">
        <v>1052577</v>
      </c>
      <c r="R2959" s="8">
        <v>27302</v>
      </c>
      <c r="S2959" s="8">
        <v>80230</v>
      </c>
      <c r="T2959" s="8" t="s">
        <v>386</v>
      </c>
      <c r="U2959" s="9">
        <f>IF(R2959&gt;0,Q2959/R2959,"")</f>
        <v>38.553109662295803</v>
      </c>
      <c r="V2959" s="10">
        <f>SUMIFS(fct_world_monthly!$J$2:$J$361,fct_world_monthly!$C$2:$C$361,C2959,fct_world_monthly!$F$2:$F$361,F2959)</f>
        <v>21479765</v>
      </c>
      <c r="W2959" s="11">
        <f>IF(V2959&gt;0,Q2959/V2959,"")</f>
        <v>4.9003189746256538E-2</v>
      </c>
      <c r="X2959" s="1" t="s">
        <v>232</v>
      </c>
      <c r="Y2959" s="1" t="s">
        <v>166</v>
      </c>
      <c r="Z2959" s="19">
        <f>IF(U2959="","",SUMIFS(Unit_Value_Review_QC!$K$10:$K$53,Unit_Value_Review_QC!$I$10:$I$53,"PARTNER|"&amp;F2959&amp;"|"&amp;I2959))</f>
        <v>28.158453665195097</v>
      </c>
      <c r="AA2959" s="20">
        <f>IFERROR(U2959/Z2959,"")</f>
        <v>1.369148679849167</v>
      </c>
      <c r="AB2959" s="4" t="str">
        <f>IF(OR(N2959&lt;&gt;"REPORTED",U2959=""),"NOT_APPLICABLE",IF(OR(AA2959&lt;Unit_Value_Review_QC!$I$6,AA2959&gt;Unit_Value_Review_QC!$I$5),"REVIEW","WITHIN_BAND"))</f>
        <v>WITHIN_BAND</v>
      </c>
    </row>
    <row r="2960" spans="1:28">
      <c r="A2960" s="1" t="s">
        <v>3346</v>
      </c>
      <c r="B2960" s="6">
        <v>45689</v>
      </c>
      <c r="C2960" s="1">
        <v>202502</v>
      </c>
      <c r="D2960" s="1">
        <v>2025</v>
      </c>
      <c r="E2960" s="1">
        <v>2</v>
      </c>
      <c r="F2960" s="4" t="s">
        <v>278</v>
      </c>
      <c r="G2960" s="4" t="s">
        <v>279</v>
      </c>
      <c r="H2960" s="1">
        <v>696</v>
      </c>
      <c r="I2960" s="4" t="s">
        <v>322</v>
      </c>
      <c r="J2960" s="1" t="s">
        <v>323</v>
      </c>
      <c r="K2960" s="1" t="s">
        <v>383</v>
      </c>
      <c r="L2960" s="1">
        <v>3</v>
      </c>
      <c r="M2960" s="1">
        <v>1</v>
      </c>
      <c r="N2960" s="1" t="s">
        <v>384</v>
      </c>
      <c r="O2960" s="1" t="s">
        <v>385</v>
      </c>
      <c r="P2960" s="1">
        <v>0</v>
      </c>
      <c r="Q2960" s="8">
        <v>836550</v>
      </c>
      <c r="R2960" s="8">
        <v>44862</v>
      </c>
      <c r="S2960" s="8">
        <v>96398</v>
      </c>
      <c r="T2960" s="8" t="s">
        <v>386</v>
      </c>
      <c r="U2960" s="9">
        <f>IF(R2960&gt;0,Q2960/R2960,"")</f>
        <v>18.647184699745889</v>
      </c>
      <c r="V2960" s="10">
        <f>SUMIFS(fct_world_monthly!$J$2:$J$361,fct_world_monthly!$C$2:$C$361,C2960,fct_world_monthly!$F$2:$F$361,F2960)</f>
        <v>21479765</v>
      </c>
      <c r="W2960" s="11">
        <f>IF(V2960&gt;0,Q2960/V2960,"")</f>
        <v>3.8945956810980009E-2</v>
      </c>
      <c r="X2960" s="1" t="s">
        <v>232</v>
      </c>
      <c r="Y2960" s="1" t="s">
        <v>166</v>
      </c>
      <c r="Z2960" s="19">
        <f>IF(U2960="","",SUMIFS(Unit_Value_Review_QC!$K$10:$K$53,Unit_Value_Review_QC!$I$10:$I$53,"PARTNER|"&amp;F2960&amp;"|"&amp;I2960))</f>
        <v>25.266638688646662</v>
      </c>
      <c r="AA2960" s="20">
        <f>IFERROR(U2960/Z2960,"")</f>
        <v>0.73801604279578492</v>
      </c>
      <c r="AB2960" s="4" t="str">
        <f>IF(OR(N2960&lt;&gt;"REPORTED",U2960=""),"NOT_APPLICABLE",IF(OR(AA2960&lt;Unit_Value_Review_QC!$I$6,AA2960&gt;Unit_Value_Review_QC!$I$5),"REVIEW","WITHIN_BAND"))</f>
        <v>WITHIN_BAND</v>
      </c>
    </row>
    <row r="2961" spans="1:28">
      <c r="A2961" s="1" t="s">
        <v>3347</v>
      </c>
      <c r="B2961" s="6">
        <v>45689</v>
      </c>
      <c r="C2961" s="1">
        <v>202502</v>
      </c>
      <c r="D2961" s="1">
        <v>2025</v>
      </c>
      <c r="E2961" s="1">
        <v>2</v>
      </c>
      <c r="F2961" s="4" t="s">
        <v>278</v>
      </c>
      <c r="G2961" s="4" t="s">
        <v>279</v>
      </c>
      <c r="H2961" s="1">
        <v>720</v>
      </c>
      <c r="I2961" s="4" t="s">
        <v>325</v>
      </c>
      <c r="J2961" s="1" t="s">
        <v>326</v>
      </c>
      <c r="K2961" s="1" t="s">
        <v>383</v>
      </c>
      <c r="L2961" s="1">
        <v>3</v>
      </c>
      <c r="M2961" s="1">
        <v>1</v>
      </c>
      <c r="N2961" s="1" t="s">
        <v>384</v>
      </c>
      <c r="O2961" s="1" t="s">
        <v>385</v>
      </c>
      <c r="P2961" s="1">
        <v>0</v>
      </c>
      <c r="Q2961" s="8">
        <v>1629350</v>
      </c>
      <c r="R2961" s="8">
        <v>71392</v>
      </c>
      <c r="S2961" s="8">
        <v>224752</v>
      </c>
      <c r="T2961" s="8" t="s">
        <v>386</v>
      </c>
      <c r="U2961" s="9">
        <f>IF(R2961&gt;0,Q2961/R2961,"")</f>
        <v>22.822585163603765</v>
      </c>
      <c r="V2961" s="10">
        <f>SUMIFS(fct_world_monthly!$J$2:$J$361,fct_world_monthly!$C$2:$C$361,C2961,fct_world_monthly!$F$2:$F$361,F2961)</f>
        <v>21479765</v>
      </c>
      <c r="W2961" s="11">
        <f>IF(V2961&gt;0,Q2961/V2961,"")</f>
        <v>7.5855112940015873E-2</v>
      </c>
      <c r="X2961" s="1" t="s">
        <v>232</v>
      </c>
      <c r="Y2961" s="1" t="s">
        <v>166</v>
      </c>
      <c r="Z2961" s="19">
        <f>IF(U2961="","",SUMIFS(Unit_Value_Review_QC!$K$10:$K$53,Unit_Value_Review_QC!$I$10:$I$53,"PARTNER|"&amp;F2961&amp;"|"&amp;I2961))</f>
        <v>23.211497613909994</v>
      </c>
      <c r="AA2961" s="20">
        <f>IFERROR(U2961/Z2961,"")</f>
        <v>0.98324483595262868</v>
      </c>
      <c r="AB2961" s="4" t="str">
        <f>IF(OR(N2961&lt;&gt;"REPORTED",U2961=""),"NOT_APPLICABLE",IF(OR(AA2961&lt;Unit_Value_Review_QC!$I$6,AA2961&gt;Unit_Value_Review_QC!$I$5),"REVIEW","WITHIN_BAND"))</f>
        <v>WITHIN_BAND</v>
      </c>
    </row>
    <row r="2962" spans="1:28">
      <c r="A2962" s="1" t="s">
        <v>3348</v>
      </c>
      <c r="B2962" s="6">
        <v>45717</v>
      </c>
      <c r="C2962" s="1">
        <v>202503</v>
      </c>
      <c r="D2962" s="1">
        <v>2025</v>
      </c>
      <c r="E2962" s="1">
        <v>3</v>
      </c>
      <c r="F2962" s="4" t="s">
        <v>256</v>
      </c>
      <c r="G2962" s="4" t="s">
        <v>258</v>
      </c>
      <c r="H2962" s="1">
        <v>52</v>
      </c>
      <c r="I2962" s="4" t="s">
        <v>296</v>
      </c>
      <c r="J2962" s="1" t="s">
        <v>297</v>
      </c>
      <c r="K2962" s="1" t="s">
        <v>383</v>
      </c>
      <c r="L2962" s="1">
        <v>3</v>
      </c>
      <c r="M2962" s="1">
        <v>1</v>
      </c>
      <c r="N2962" s="1" t="s">
        <v>384</v>
      </c>
      <c r="O2962" s="1" t="s">
        <v>385</v>
      </c>
      <c r="P2962" s="1">
        <v>0</v>
      </c>
      <c r="Q2962" s="8">
        <v>9693391</v>
      </c>
      <c r="R2962" s="8">
        <v>425225</v>
      </c>
      <c r="S2962" s="8">
        <v>1839291</v>
      </c>
      <c r="T2962" s="8" t="s">
        <v>386</v>
      </c>
      <c r="U2962" s="9">
        <f>IF(R2962&gt;0,Q2962/R2962,"")</f>
        <v>22.795910400376272</v>
      </c>
      <c r="V2962" s="10">
        <f>SUMIFS(fct_world_monthly!$J$2:$J$361,fct_world_monthly!$C$2:$C$361,C2962,fct_world_monthly!$F$2:$F$361,F2962)</f>
        <v>121168985</v>
      </c>
      <c r="W2962" s="11">
        <f>IF(V2962&gt;0,Q2962/V2962,"")</f>
        <v>7.9998945274650929E-2</v>
      </c>
      <c r="X2962" s="1" t="s">
        <v>232</v>
      </c>
      <c r="Y2962" s="1" t="s">
        <v>166</v>
      </c>
      <c r="Z2962" s="19">
        <f>IF(U2962="","",SUMIFS(Unit_Value_Review_QC!$K$10:$K$53,Unit_Value_Review_QC!$I$10:$I$53,"PARTNER|"&amp;F2962&amp;"|"&amp;I2962))</f>
        <v>20.461444760337919</v>
      </c>
      <c r="AA2962" s="20">
        <f>IFERROR(U2962/Z2962,"")</f>
        <v>1.1140909484829458</v>
      </c>
      <c r="AB2962" s="4" t="str">
        <f>IF(OR(N2962&lt;&gt;"REPORTED",U2962=""),"NOT_APPLICABLE",IF(OR(AA2962&lt;Unit_Value_Review_QC!$I$6,AA2962&gt;Unit_Value_Review_QC!$I$5),"REVIEW","WITHIN_BAND"))</f>
        <v>WITHIN_BAND</v>
      </c>
    </row>
    <row r="2963" spans="1:28">
      <c r="A2963" s="1" t="s">
        <v>3349</v>
      </c>
      <c r="B2963" s="6">
        <v>45717</v>
      </c>
      <c r="C2963" s="1">
        <v>202503</v>
      </c>
      <c r="D2963" s="1">
        <v>2025</v>
      </c>
      <c r="E2963" s="1">
        <v>3</v>
      </c>
      <c r="F2963" s="4" t="s">
        <v>256</v>
      </c>
      <c r="G2963" s="4" t="s">
        <v>258</v>
      </c>
      <c r="H2963" s="1">
        <v>204</v>
      </c>
      <c r="I2963" s="4" t="s">
        <v>301</v>
      </c>
      <c r="J2963" s="1" t="s">
        <v>302</v>
      </c>
      <c r="K2963" s="1" t="s">
        <v>383</v>
      </c>
      <c r="L2963" s="1">
        <v>3</v>
      </c>
      <c r="M2963" s="1">
        <v>1</v>
      </c>
      <c r="N2963" s="1" t="s">
        <v>384</v>
      </c>
      <c r="O2963" s="1" t="s">
        <v>385</v>
      </c>
      <c r="P2963" s="1">
        <v>0</v>
      </c>
      <c r="Q2963" s="8">
        <v>1475455</v>
      </c>
      <c r="R2963" s="8">
        <v>158709</v>
      </c>
      <c r="S2963" s="8">
        <v>1029855</v>
      </c>
      <c r="T2963" s="8" t="s">
        <v>386</v>
      </c>
      <c r="U2963" s="9">
        <f>IF(R2963&gt;0,Q2963/R2963,"")</f>
        <v>9.2966057375448141</v>
      </c>
      <c r="V2963" s="10">
        <f>SUMIFS(fct_world_monthly!$J$2:$J$361,fct_world_monthly!$C$2:$C$361,C2963,fct_world_monthly!$F$2:$F$361,F2963)</f>
        <v>121168985</v>
      </c>
      <c r="W2963" s="11">
        <f>IF(V2963&gt;0,Q2963/V2963,"")</f>
        <v>1.2176837166705656E-2</v>
      </c>
      <c r="X2963" s="1" t="s">
        <v>232</v>
      </c>
      <c r="Y2963" s="1" t="s">
        <v>166</v>
      </c>
      <c r="Z2963" s="19">
        <f>IF(U2963="","",SUMIFS(Unit_Value_Review_QC!$K$10:$K$53,Unit_Value_Review_QC!$I$10:$I$53,"PARTNER|"&amp;F2963&amp;"|"&amp;I2963))</f>
        <v>7.8392981154747989</v>
      </c>
      <c r="AA2963" s="20">
        <f>IFERROR(U2963/Z2963,"")</f>
        <v>1.1858977169388782</v>
      </c>
      <c r="AB2963" s="4" t="str">
        <f>IF(OR(N2963&lt;&gt;"REPORTED",U2963=""),"NOT_APPLICABLE",IF(OR(AA2963&lt;Unit_Value_Review_QC!$I$6,AA2963&gt;Unit_Value_Review_QC!$I$5),"REVIEW","WITHIN_BAND"))</f>
        <v>WITHIN_BAND</v>
      </c>
    </row>
    <row r="2964" spans="1:28">
      <c r="A2964" s="1" t="s">
        <v>3350</v>
      </c>
      <c r="B2964" s="6">
        <v>45717</v>
      </c>
      <c r="C2964" s="1">
        <v>202503</v>
      </c>
      <c r="D2964" s="1">
        <v>2025</v>
      </c>
      <c r="E2964" s="1">
        <v>3</v>
      </c>
      <c r="F2964" s="4" t="s">
        <v>256</v>
      </c>
      <c r="G2964" s="4" t="s">
        <v>258</v>
      </c>
      <c r="H2964" s="1">
        <v>662</v>
      </c>
      <c r="I2964" s="4" t="s">
        <v>304</v>
      </c>
      <c r="J2964" s="1" t="s">
        <v>305</v>
      </c>
      <c r="K2964" s="1" t="s">
        <v>383</v>
      </c>
      <c r="L2964" s="1">
        <v>3</v>
      </c>
      <c r="M2964" s="1">
        <v>1</v>
      </c>
      <c r="N2964" s="1" t="s">
        <v>384</v>
      </c>
      <c r="O2964" s="1" t="s">
        <v>385</v>
      </c>
      <c r="P2964" s="1">
        <v>0</v>
      </c>
      <c r="Q2964" s="8">
        <v>6243490</v>
      </c>
      <c r="R2964" s="8">
        <v>490700</v>
      </c>
      <c r="S2964" s="8">
        <v>1932070</v>
      </c>
      <c r="T2964" s="8" t="s">
        <v>386</v>
      </c>
      <c r="U2964" s="9">
        <f>IF(R2964&gt;0,Q2964/R2964,"")</f>
        <v>12.723639698390055</v>
      </c>
      <c r="V2964" s="10">
        <f>SUMIFS(fct_world_monthly!$J$2:$J$361,fct_world_monthly!$C$2:$C$361,C2964,fct_world_monthly!$F$2:$F$361,F2964)</f>
        <v>121168985</v>
      </c>
      <c r="W2964" s="11">
        <f>IF(V2964&gt;0,Q2964/V2964,"")</f>
        <v>5.1527129652856295E-2</v>
      </c>
      <c r="X2964" s="1" t="s">
        <v>232</v>
      </c>
      <c r="Y2964" s="1" t="s">
        <v>166</v>
      </c>
      <c r="Z2964" s="19">
        <f>IF(U2964="","",SUMIFS(Unit_Value_Review_QC!$K$10:$K$53,Unit_Value_Review_QC!$I$10:$I$53,"PARTNER|"&amp;F2964&amp;"|"&amp;I2964))</f>
        <v>10.235891461787936</v>
      </c>
      <c r="AA2964" s="20">
        <f>IFERROR(U2964/Z2964,"")</f>
        <v>1.2430416779905535</v>
      </c>
      <c r="AB2964" s="4" t="str">
        <f>IF(OR(N2964&lt;&gt;"REPORTED",U2964=""),"NOT_APPLICABLE",IF(OR(AA2964&lt;Unit_Value_Review_QC!$I$6,AA2964&gt;Unit_Value_Review_QC!$I$5),"REVIEW","WITHIN_BAND"))</f>
        <v>WITHIN_BAND</v>
      </c>
    </row>
    <row r="2965" spans="1:28">
      <c r="A2965" s="1" t="s">
        <v>3351</v>
      </c>
      <c r="B2965" s="6">
        <v>45717</v>
      </c>
      <c r="C2965" s="1">
        <v>202503</v>
      </c>
      <c r="D2965" s="1">
        <v>2025</v>
      </c>
      <c r="E2965" s="1">
        <v>3</v>
      </c>
      <c r="F2965" s="4" t="s">
        <v>256</v>
      </c>
      <c r="G2965" s="4" t="s">
        <v>258</v>
      </c>
      <c r="H2965" s="1">
        <v>664</v>
      </c>
      <c r="I2965" s="4" t="s">
        <v>307</v>
      </c>
      <c r="J2965" s="1" t="s">
        <v>308</v>
      </c>
      <c r="K2965" s="1" t="s">
        <v>383</v>
      </c>
      <c r="L2965" s="1">
        <v>3</v>
      </c>
      <c r="M2965" s="1">
        <v>1</v>
      </c>
      <c r="N2965" s="1" t="s">
        <v>384</v>
      </c>
      <c r="O2965" s="1" t="s">
        <v>385</v>
      </c>
      <c r="P2965" s="1">
        <v>0</v>
      </c>
      <c r="Q2965" s="8">
        <v>10865112</v>
      </c>
      <c r="R2965" s="8">
        <v>799821</v>
      </c>
      <c r="S2965" s="8">
        <v>5272822</v>
      </c>
      <c r="T2965" s="8" t="s">
        <v>386</v>
      </c>
      <c r="U2965" s="9">
        <f>IF(R2965&gt;0,Q2965/R2965,"")</f>
        <v>13.584429516104228</v>
      </c>
      <c r="V2965" s="10">
        <f>SUMIFS(fct_world_monthly!$J$2:$J$361,fct_world_monthly!$C$2:$C$361,C2965,fct_world_monthly!$F$2:$F$361,F2965)</f>
        <v>121168985</v>
      </c>
      <c r="W2965" s="11">
        <f>IF(V2965&gt;0,Q2965/V2965,"")</f>
        <v>8.9669084873492996E-2</v>
      </c>
      <c r="X2965" s="1" t="s">
        <v>232</v>
      </c>
      <c r="Y2965" s="1" t="s">
        <v>166</v>
      </c>
      <c r="Z2965" s="19">
        <f>IF(U2965="","",SUMIFS(Unit_Value_Review_QC!$K$10:$K$53,Unit_Value_Review_QC!$I$10:$I$53,"PARTNER|"&amp;F2965&amp;"|"&amp;I2965))</f>
        <v>13.594059812928137</v>
      </c>
      <c r="AA2965" s="20">
        <f>IFERROR(U2965/Z2965,"")</f>
        <v>0.99929158051704681</v>
      </c>
      <c r="AB2965" s="4" t="str">
        <f>IF(OR(N2965&lt;&gt;"REPORTED",U2965=""),"NOT_APPLICABLE",IF(OR(AA2965&lt;Unit_Value_Review_QC!$I$6,AA2965&gt;Unit_Value_Review_QC!$I$5),"REVIEW","WITHIN_BAND"))</f>
        <v>WITHIN_BAND</v>
      </c>
    </row>
    <row r="2966" spans="1:28">
      <c r="A2966" s="1" t="s">
        <v>3352</v>
      </c>
      <c r="B2966" s="6">
        <v>45717</v>
      </c>
      <c r="C2966" s="1">
        <v>202503</v>
      </c>
      <c r="D2966" s="1">
        <v>2025</v>
      </c>
      <c r="E2966" s="1">
        <v>3</v>
      </c>
      <c r="F2966" s="4" t="s">
        <v>256</v>
      </c>
      <c r="G2966" s="4" t="s">
        <v>258</v>
      </c>
      <c r="H2966" s="1">
        <v>666</v>
      </c>
      <c r="I2966" s="4" t="s">
        <v>310</v>
      </c>
      <c r="J2966" s="1" t="s">
        <v>311</v>
      </c>
      <c r="K2966" s="1" t="s">
        <v>383</v>
      </c>
      <c r="L2966" s="1">
        <v>3</v>
      </c>
      <c r="M2966" s="1">
        <v>1</v>
      </c>
      <c r="N2966" s="1" t="s">
        <v>384</v>
      </c>
      <c r="O2966" s="1" t="s">
        <v>385</v>
      </c>
      <c r="P2966" s="1">
        <v>0</v>
      </c>
      <c r="Q2966" s="8">
        <v>49334359</v>
      </c>
      <c r="R2966" s="8">
        <v>4591029</v>
      </c>
      <c r="S2966" s="8">
        <v>29127059</v>
      </c>
      <c r="T2966" s="8" t="s">
        <v>386</v>
      </c>
      <c r="U2966" s="9">
        <f>IF(R2966&gt;0,Q2966/R2966,"")</f>
        <v>10.745817332018595</v>
      </c>
      <c r="V2966" s="10">
        <f>SUMIFS(fct_world_monthly!$J$2:$J$361,fct_world_monthly!$C$2:$C$361,C2966,fct_world_monthly!$F$2:$F$361,F2966)</f>
        <v>121168985</v>
      </c>
      <c r="W2966" s="11">
        <f>IF(V2966&gt;0,Q2966/V2966,"")</f>
        <v>0.40715335694196003</v>
      </c>
      <c r="X2966" s="1" t="s">
        <v>232</v>
      </c>
      <c r="Y2966" s="1" t="s">
        <v>166</v>
      </c>
      <c r="Z2966" s="19">
        <f>IF(U2966="","",SUMIFS(Unit_Value_Review_QC!$K$10:$K$53,Unit_Value_Review_QC!$I$10:$I$53,"PARTNER|"&amp;F2966&amp;"|"&amp;I2966))</f>
        <v>10.323147527272614</v>
      </c>
      <c r="AA2966" s="20">
        <f>IFERROR(U2966/Z2966,"")</f>
        <v>1.0409438888313214</v>
      </c>
      <c r="AB2966" s="4" t="str">
        <f>IF(OR(N2966&lt;&gt;"REPORTED",U2966=""),"NOT_APPLICABLE",IF(OR(AA2966&lt;Unit_Value_Review_QC!$I$6,AA2966&gt;Unit_Value_Review_QC!$I$5),"REVIEW","WITHIN_BAND"))</f>
        <v>WITHIN_BAND</v>
      </c>
    </row>
    <row r="2967" spans="1:28">
      <c r="A2967" s="1" t="s">
        <v>3353</v>
      </c>
      <c r="B2967" s="6">
        <v>45717</v>
      </c>
      <c r="C2967" s="1">
        <v>202503</v>
      </c>
      <c r="D2967" s="1">
        <v>2025</v>
      </c>
      <c r="E2967" s="1">
        <v>3</v>
      </c>
      <c r="F2967" s="4" t="s">
        <v>256</v>
      </c>
      <c r="G2967" s="4" t="s">
        <v>258</v>
      </c>
      <c r="H2967" s="1">
        <v>669</v>
      </c>
      <c r="I2967" s="4" t="s">
        <v>313</v>
      </c>
      <c r="J2967" s="1" t="s">
        <v>314</v>
      </c>
      <c r="K2967" s="1" t="s">
        <v>383</v>
      </c>
      <c r="L2967" s="1">
        <v>3</v>
      </c>
      <c r="M2967" s="1">
        <v>1</v>
      </c>
      <c r="N2967" s="1" t="s">
        <v>384</v>
      </c>
      <c r="O2967" s="1" t="s">
        <v>385</v>
      </c>
      <c r="P2967" s="1">
        <v>0</v>
      </c>
      <c r="Q2967" s="8">
        <v>2254033</v>
      </c>
      <c r="R2967" s="8">
        <v>192677</v>
      </c>
      <c r="S2967" s="8">
        <v>1233983</v>
      </c>
      <c r="T2967" s="8" t="s">
        <v>386</v>
      </c>
      <c r="U2967" s="9">
        <f>IF(R2967&gt;0,Q2967/R2967,"")</f>
        <v>11.69850578948188</v>
      </c>
      <c r="V2967" s="10">
        <f>SUMIFS(fct_world_monthly!$J$2:$J$361,fct_world_monthly!$C$2:$C$361,C2967,fct_world_monthly!$F$2:$F$361,F2967)</f>
        <v>121168985</v>
      </c>
      <c r="W2967" s="11">
        <f>IF(V2967&gt;0,Q2967/V2967,"")</f>
        <v>1.8602392353125677E-2</v>
      </c>
      <c r="X2967" s="1" t="s">
        <v>232</v>
      </c>
      <c r="Y2967" s="1" t="s">
        <v>166</v>
      </c>
      <c r="Z2967" s="19">
        <f>IF(U2967="","",SUMIFS(Unit_Value_Review_QC!$K$10:$K$53,Unit_Value_Review_QC!$I$10:$I$53,"PARTNER|"&amp;F2967&amp;"|"&amp;I2967))</f>
        <v>13.552232139720488</v>
      </c>
      <c r="AA2967" s="20">
        <f>IFERROR(U2967/Z2967,"")</f>
        <v>0.86321616017737124</v>
      </c>
      <c r="AB2967" s="4" t="str">
        <f>IF(OR(N2967&lt;&gt;"REPORTED",U2967=""),"NOT_APPLICABLE",IF(OR(AA2967&lt;Unit_Value_Review_QC!$I$6,AA2967&gt;Unit_Value_Review_QC!$I$5),"REVIEW","WITHIN_BAND"))</f>
        <v>WITHIN_BAND</v>
      </c>
    </row>
    <row r="2968" spans="1:28">
      <c r="A2968" s="1" t="s">
        <v>3354</v>
      </c>
      <c r="B2968" s="6">
        <v>45717</v>
      </c>
      <c r="C2968" s="1">
        <v>202503</v>
      </c>
      <c r="D2968" s="1">
        <v>2025</v>
      </c>
      <c r="E2968" s="1">
        <v>3</v>
      </c>
      <c r="F2968" s="4" t="s">
        <v>256</v>
      </c>
      <c r="G2968" s="4" t="s">
        <v>258</v>
      </c>
      <c r="H2968" s="1">
        <v>676</v>
      </c>
      <c r="I2968" s="4" t="s">
        <v>316</v>
      </c>
      <c r="J2968" s="1" t="s">
        <v>317</v>
      </c>
      <c r="K2968" s="1" t="s">
        <v>383</v>
      </c>
      <c r="L2968" s="1">
        <v>3</v>
      </c>
      <c r="M2968" s="1">
        <v>1</v>
      </c>
      <c r="N2968" s="1" t="s">
        <v>384</v>
      </c>
      <c r="O2968" s="1" t="s">
        <v>385</v>
      </c>
      <c r="P2968" s="1">
        <v>0</v>
      </c>
      <c r="Q2968" s="8">
        <v>26730</v>
      </c>
      <c r="R2968" s="8">
        <v>1133</v>
      </c>
      <c r="S2968" s="8">
        <v>13115</v>
      </c>
      <c r="T2968" s="8" t="s">
        <v>386</v>
      </c>
      <c r="U2968" s="9">
        <f>IF(R2968&gt;0,Q2968/R2968,"")</f>
        <v>23.592233009708739</v>
      </c>
      <c r="V2968" s="10">
        <f>SUMIFS(fct_world_monthly!$J$2:$J$361,fct_world_monthly!$C$2:$C$361,C2968,fct_world_monthly!$F$2:$F$361,F2968)</f>
        <v>121168985</v>
      </c>
      <c r="W2968" s="11">
        <f>IF(V2968&gt;0,Q2968/V2968,"")</f>
        <v>2.2060100610729719E-4</v>
      </c>
      <c r="X2968" s="1" t="s">
        <v>232</v>
      </c>
      <c r="Y2968" s="1" t="s">
        <v>166</v>
      </c>
      <c r="Z2968" s="19">
        <f>IF(U2968="","",SUMIFS(Unit_Value_Review_QC!$K$10:$K$53,Unit_Value_Review_QC!$I$10:$I$53,"PARTNER|"&amp;F2968&amp;"|"&amp;I2968))</f>
        <v>16.294942108470444</v>
      </c>
      <c r="AA2968" s="20">
        <f>IFERROR(U2968/Z2968,"")</f>
        <v>1.4478255186586404</v>
      </c>
      <c r="AB2968" s="4" t="str">
        <f>IF(OR(N2968&lt;&gt;"REPORTED",U2968=""),"NOT_APPLICABLE",IF(OR(AA2968&lt;Unit_Value_Review_QC!$I$6,AA2968&gt;Unit_Value_Review_QC!$I$5),"REVIEW","WITHIN_BAND"))</f>
        <v>WITHIN_BAND</v>
      </c>
    </row>
    <row r="2969" spans="1:28">
      <c r="A2969" s="1" t="s">
        <v>3355</v>
      </c>
      <c r="B2969" s="6">
        <v>45717</v>
      </c>
      <c r="C2969" s="1">
        <v>202503</v>
      </c>
      <c r="D2969" s="1">
        <v>2025</v>
      </c>
      <c r="E2969" s="1">
        <v>3</v>
      </c>
      <c r="F2969" s="4" t="s">
        <v>256</v>
      </c>
      <c r="G2969" s="4" t="s">
        <v>258</v>
      </c>
      <c r="H2969" s="1">
        <v>690</v>
      </c>
      <c r="I2969" s="4" t="s">
        <v>319</v>
      </c>
      <c r="J2969" s="1" t="s">
        <v>320</v>
      </c>
      <c r="K2969" s="1" t="s">
        <v>383</v>
      </c>
      <c r="L2969" s="1">
        <v>3</v>
      </c>
      <c r="M2969" s="1">
        <v>1</v>
      </c>
      <c r="N2969" s="1" t="s">
        <v>384</v>
      </c>
      <c r="O2969" s="1" t="s">
        <v>385</v>
      </c>
      <c r="P2969" s="1">
        <v>0</v>
      </c>
      <c r="Q2969" s="8">
        <v>2172591</v>
      </c>
      <c r="R2969" s="8">
        <v>101764</v>
      </c>
      <c r="S2969" s="8">
        <v>621317</v>
      </c>
      <c r="T2969" s="8" t="s">
        <v>386</v>
      </c>
      <c r="U2969" s="9">
        <f>IF(R2969&gt;0,Q2969/R2969,"")</f>
        <v>21.349308203293894</v>
      </c>
      <c r="V2969" s="10">
        <f>SUMIFS(fct_world_monthly!$J$2:$J$361,fct_world_monthly!$C$2:$C$361,C2969,fct_world_monthly!$F$2:$F$361,F2969)</f>
        <v>121168985</v>
      </c>
      <c r="W2969" s="11">
        <f>IF(V2969&gt;0,Q2969/V2969,"")</f>
        <v>1.7930256657675229E-2</v>
      </c>
      <c r="X2969" s="1" t="s">
        <v>232</v>
      </c>
      <c r="Y2969" s="1" t="s">
        <v>166</v>
      </c>
      <c r="Z2969" s="19">
        <f>IF(U2969="","",SUMIFS(Unit_Value_Review_QC!$K$10:$K$53,Unit_Value_Review_QC!$I$10:$I$53,"PARTNER|"&amp;F2969&amp;"|"&amp;I2969))</f>
        <v>21.029827109089425</v>
      </c>
      <c r="AA2969" s="20">
        <f>IFERROR(U2969/Z2969,"")</f>
        <v>1.0151918079281967</v>
      </c>
      <c r="AB2969" s="4" t="str">
        <f>IF(OR(N2969&lt;&gt;"REPORTED",U2969=""),"NOT_APPLICABLE",IF(OR(AA2969&lt;Unit_Value_Review_QC!$I$6,AA2969&gt;Unit_Value_Review_QC!$I$5),"REVIEW","WITHIN_BAND"))</f>
        <v>WITHIN_BAND</v>
      </c>
    </row>
    <row r="2970" spans="1:28">
      <c r="A2970" s="1" t="s">
        <v>3356</v>
      </c>
      <c r="B2970" s="6">
        <v>45717</v>
      </c>
      <c r="C2970" s="1">
        <v>202503</v>
      </c>
      <c r="D2970" s="1">
        <v>2025</v>
      </c>
      <c r="E2970" s="1">
        <v>3</v>
      </c>
      <c r="F2970" s="4" t="s">
        <v>256</v>
      </c>
      <c r="G2970" s="4" t="s">
        <v>258</v>
      </c>
      <c r="H2970" s="1">
        <v>696</v>
      </c>
      <c r="I2970" s="4" t="s">
        <v>322</v>
      </c>
      <c r="J2970" s="1" t="s">
        <v>323</v>
      </c>
      <c r="K2970" s="1" t="s">
        <v>383</v>
      </c>
      <c r="L2970" s="1">
        <v>3</v>
      </c>
      <c r="M2970" s="1">
        <v>1</v>
      </c>
      <c r="N2970" s="1" t="s">
        <v>384</v>
      </c>
      <c r="O2970" s="1" t="s">
        <v>385</v>
      </c>
      <c r="P2970" s="1">
        <v>0</v>
      </c>
      <c r="Q2970" s="8">
        <v>1023714</v>
      </c>
      <c r="R2970" s="8">
        <v>48441</v>
      </c>
      <c r="S2970" s="8">
        <v>278396</v>
      </c>
      <c r="T2970" s="8" t="s">
        <v>386</v>
      </c>
      <c r="U2970" s="9">
        <f>IF(R2970&gt;0,Q2970/R2970,"")</f>
        <v>21.133213600049544</v>
      </c>
      <c r="V2970" s="10">
        <f>SUMIFS(fct_world_monthly!$J$2:$J$361,fct_world_monthly!$C$2:$C$361,C2970,fct_world_monthly!$F$2:$F$361,F2970)</f>
        <v>121168985</v>
      </c>
      <c r="W2970" s="11">
        <f>IF(V2970&gt;0,Q2970/V2970,"")</f>
        <v>8.4486471517443186E-3</v>
      </c>
      <c r="X2970" s="1" t="s">
        <v>232</v>
      </c>
      <c r="Y2970" s="1" t="s">
        <v>166</v>
      </c>
      <c r="Z2970" s="19">
        <f>IF(U2970="","",SUMIFS(Unit_Value_Review_QC!$K$10:$K$53,Unit_Value_Review_QC!$I$10:$I$53,"PARTNER|"&amp;F2970&amp;"|"&amp;I2970))</f>
        <v>18.09118149032647</v>
      </c>
      <c r="AA2970" s="20">
        <f>IFERROR(U2970/Z2970,"")</f>
        <v>1.1681499968009097</v>
      </c>
      <c r="AB2970" s="4" t="str">
        <f>IF(OR(N2970&lt;&gt;"REPORTED",U2970=""),"NOT_APPLICABLE",IF(OR(AA2970&lt;Unit_Value_Review_QC!$I$6,AA2970&gt;Unit_Value_Review_QC!$I$5),"REVIEW","WITHIN_BAND"))</f>
        <v>WITHIN_BAND</v>
      </c>
    </row>
    <row r="2971" spans="1:28">
      <c r="A2971" s="1" t="s">
        <v>3357</v>
      </c>
      <c r="B2971" s="6">
        <v>45717</v>
      </c>
      <c r="C2971" s="1">
        <v>202503</v>
      </c>
      <c r="D2971" s="1">
        <v>2025</v>
      </c>
      <c r="E2971" s="1">
        <v>3</v>
      </c>
      <c r="F2971" s="4" t="s">
        <v>256</v>
      </c>
      <c r="G2971" s="4" t="s">
        <v>258</v>
      </c>
      <c r="H2971" s="1">
        <v>720</v>
      </c>
      <c r="I2971" s="4" t="s">
        <v>325</v>
      </c>
      <c r="J2971" s="1" t="s">
        <v>326</v>
      </c>
      <c r="K2971" s="1" t="s">
        <v>383</v>
      </c>
      <c r="L2971" s="1">
        <v>3</v>
      </c>
      <c r="M2971" s="1">
        <v>1</v>
      </c>
      <c r="N2971" s="1" t="s">
        <v>384</v>
      </c>
      <c r="O2971" s="1" t="s">
        <v>385</v>
      </c>
      <c r="P2971" s="1">
        <v>0</v>
      </c>
      <c r="Q2971" s="8">
        <v>5519660</v>
      </c>
      <c r="R2971" s="8">
        <v>291992</v>
      </c>
      <c r="S2971" s="8">
        <v>1364590</v>
      </c>
      <c r="T2971" s="8" t="s">
        <v>386</v>
      </c>
      <c r="U2971" s="9">
        <f>IF(R2971&gt;0,Q2971/R2971,"")</f>
        <v>18.903463108578318</v>
      </c>
      <c r="V2971" s="10">
        <f>SUMIFS(fct_world_monthly!$J$2:$J$361,fct_world_monthly!$C$2:$C$361,C2971,fct_world_monthly!$F$2:$F$361,F2971)</f>
        <v>121168985</v>
      </c>
      <c r="W2971" s="11">
        <f>IF(V2971&gt;0,Q2971/V2971,"")</f>
        <v>4.555340626151156E-2</v>
      </c>
      <c r="X2971" s="1" t="s">
        <v>232</v>
      </c>
      <c r="Y2971" s="1" t="s">
        <v>166</v>
      </c>
      <c r="Z2971" s="19">
        <f>IF(U2971="","",SUMIFS(Unit_Value_Review_QC!$K$10:$K$53,Unit_Value_Review_QC!$I$10:$I$53,"PARTNER|"&amp;F2971&amp;"|"&amp;I2971))</f>
        <v>18.213915185849537</v>
      </c>
      <c r="AA2971" s="20">
        <f>IFERROR(U2971/Z2971,"")</f>
        <v>1.0378583031540904</v>
      </c>
      <c r="AB2971" s="4" t="str">
        <f>IF(OR(N2971&lt;&gt;"REPORTED",U2971=""),"NOT_APPLICABLE",IF(OR(AA2971&lt;Unit_Value_Review_QC!$I$6,AA2971&gt;Unit_Value_Review_QC!$I$5),"REVIEW","WITHIN_BAND"))</f>
        <v>WITHIN_BAND</v>
      </c>
    </row>
    <row r="2972" spans="1:28">
      <c r="A2972" s="1" t="s">
        <v>3358</v>
      </c>
      <c r="B2972" s="6">
        <v>45717</v>
      </c>
      <c r="C2972" s="1">
        <v>202503</v>
      </c>
      <c r="D2972" s="1">
        <v>2025</v>
      </c>
      <c r="E2972" s="1">
        <v>3</v>
      </c>
      <c r="F2972" s="4" t="s">
        <v>265</v>
      </c>
      <c r="G2972" s="4" t="s">
        <v>266</v>
      </c>
      <c r="H2972" s="1">
        <v>52</v>
      </c>
      <c r="I2972" s="4" t="s">
        <v>296</v>
      </c>
      <c r="J2972" s="1" t="s">
        <v>297</v>
      </c>
      <c r="K2972" s="1" t="s">
        <v>383</v>
      </c>
      <c r="L2972" s="1">
        <v>3</v>
      </c>
      <c r="M2972" s="1">
        <v>1</v>
      </c>
      <c r="N2972" s="1" t="s">
        <v>384</v>
      </c>
      <c r="O2972" s="1" t="s">
        <v>385</v>
      </c>
      <c r="P2972" s="1">
        <v>0</v>
      </c>
      <c r="Q2972" s="8">
        <v>2265412</v>
      </c>
      <c r="R2972" s="8">
        <v>93167</v>
      </c>
      <c r="S2972" s="8">
        <v>256674</v>
      </c>
      <c r="T2972" s="8" t="s">
        <v>386</v>
      </c>
      <c r="U2972" s="9">
        <f>IF(R2972&gt;0,Q2972/R2972,"")</f>
        <v>24.315605310893343</v>
      </c>
      <c r="V2972" s="10">
        <f>SUMIFS(fct_world_monthly!$J$2:$J$361,fct_world_monthly!$C$2:$C$361,C2972,fct_world_monthly!$F$2:$F$361,F2972)</f>
        <v>28808132</v>
      </c>
      <c r="W2972" s="11">
        <f>IF(V2972&gt;0,Q2972/V2972,"")</f>
        <v>7.8637934594301365E-2</v>
      </c>
      <c r="X2972" s="1" t="s">
        <v>232</v>
      </c>
      <c r="Y2972" s="1" t="s">
        <v>166</v>
      </c>
      <c r="Z2972" s="19">
        <f>IF(U2972="","",SUMIFS(Unit_Value_Review_QC!$K$10:$K$53,Unit_Value_Review_QC!$I$10:$I$53,"PARTNER|"&amp;F2972&amp;"|"&amp;I2972))</f>
        <v>19.213268245879746</v>
      </c>
      <c r="AA2972" s="20">
        <f>IFERROR(U2972/Z2972,"")</f>
        <v>1.2655632034965101</v>
      </c>
      <c r="AB2972" s="4" t="str">
        <f>IF(OR(N2972&lt;&gt;"REPORTED",U2972=""),"NOT_APPLICABLE",IF(OR(AA2972&lt;Unit_Value_Review_QC!$I$6,AA2972&gt;Unit_Value_Review_QC!$I$5),"REVIEW","WITHIN_BAND"))</f>
        <v>WITHIN_BAND</v>
      </c>
    </row>
    <row r="2973" spans="1:28">
      <c r="A2973" s="1" t="s">
        <v>3359</v>
      </c>
      <c r="B2973" s="6">
        <v>45717</v>
      </c>
      <c r="C2973" s="1">
        <v>202503</v>
      </c>
      <c r="D2973" s="1">
        <v>2025</v>
      </c>
      <c r="E2973" s="1">
        <v>3</v>
      </c>
      <c r="F2973" s="4" t="s">
        <v>265</v>
      </c>
      <c r="G2973" s="4" t="s">
        <v>266</v>
      </c>
      <c r="H2973" s="1">
        <v>204</v>
      </c>
      <c r="I2973" s="4" t="s">
        <v>301</v>
      </c>
      <c r="J2973" s="1" t="s">
        <v>302</v>
      </c>
      <c r="K2973" s="1" t="s">
        <v>383</v>
      </c>
      <c r="L2973" s="1">
        <v>3</v>
      </c>
      <c r="M2973" s="1">
        <v>1</v>
      </c>
      <c r="N2973" s="1" t="s">
        <v>384</v>
      </c>
      <c r="O2973" s="1" t="s">
        <v>385</v>
      </c>
      <c r="P2973" s="1">
        <v>0</v>
      </c>
      <c r="Q2973" s="8">
        <v>34687</v>
      </c>
      <c r="R2973" s="8">
        <v>3476</v>
      </c>
      <c r="S2973" s="8">
        <v>7314</v>
      </c>
      <c r="T2973" s="8" t="s">
        <v>386</v>
      </c>
      <c r="U2973" s="9">
        <f>IF(R2973&gt;0,Q2973/R2973,"")</f>
        <v>9.9789988492520134</v>
      </c>
      <c r="V2973" s="10">
        <f>SUMIFS(fct_world_monthly!$J$2:$J$361,fct_world_monthly!$C$2:$C$361,C2973,fct_world_monthly!$F$2:$F$361,F2973)</f>
        <v>28808132</v>
      </c>
      <c r="W2973" s="11">
        <f>IF(V2973&gt;0,Q2973/V2973,"")</f>
        <v>1.2040697397526503E-3</v>
      </c>
      <c r="X2973" s="1" t="s">
        <v>232</v>
      </c>
      <c r="Y2973" s="1" t="s">
        <v>166</v>
      </c>
      <c r="Z2973" s="19">
        <f>IF(U2973="","",SUMIFS(Unit_Value_Review_QC!$K$10:$K$53,Unit_Value_Review_QC!$I$10:$I$53,"PARTNER|"&amp;F2973&amp;"|"&amp;I2973))</f>
        <v>16.024818561257973</v>
      </c>
      <c r="AA2973" s="20">
        <f>IFERROR(U2973/Z2973,"")</f>
        <v>0.62272148736694632</v>
      </c>
      <c r="AB2973" s="4" t="str">
        <f>IF(OR(N2973&lt;&gt;"REPORTED",U2973=""),"NOT_APPLICABLE",IF(OR(AA2973&lt;Unit_Value_Review_QC!$I$6,AA2973&gt;Unit_Value_Review_QC!$I$5),"REVIEW","WITHIN_BAND"))</f>
        <v>WITHIN_BAND</v>
      </c>
    </row>
    <row r="2974" spans="1:28">
      <c r="A2974" s="1" t="s">
        <v>3360</v>
      </c>
      <c r="B2974" s="6">
        <v>45717</v>
      </c>
      <c r="C2974" s="1">
        <v>202503</v>
      </c>
      <c r="D2974" s="1">
        <v>2025</v>
      </c>
      <c r="E2974" s="1">
        <v>3</v>
      </c>
      <c r="F2974" s="4" t="s">
        <v>265</v>
      </c>
      <c r="G2974" s="4" t="s">
        <v>266</v>
      </c>
      <c r="H2974" s="1">
        <v>662</v>
      </c>
      <c r="I2974" s="4" t="s">
        <v>304</v>
      </c>
      <c r="J2974" s="1" t="s">
        <v>305</v>
      </c>
      <c r="K2974" s="1" t="s">
        <v>383</v>
      </c>
      <c r="L2974" s="1">
        <v>3</v>
      </c>
      <c r="M2974" s="1">
        <v>1</v>
      </c>
      <c r="N2974" s="1" t="s">
        <v>384</v>
      </c>
      <c r="O2974" s="1" t="s">
        <v>385</v>
      </c>
      <c r="P2974" s="1">
        <v>0</v>
      </c>
      <c r="Q2974" s="8">
        <v>638965</v>
      </c>
      <c r="R2974" s="8">
        <v>46045</v>
      </c>
      <c r="S2974" s="8">
        <v>107809</v>
      </c>
      <c r="T2974" s="8" t="s">
        <v>386</v>
      </c>
      <c r="U2974" s="9">
        <f>IF(R2974&gt;0,Q2974/R2974,"")</f>
        <v>13.876968183298947</v>
      </c>
      <c r="V2974" s="10">
        <f>SUMIFS(fct_world_monthly!$J$2:$J$361,fct_world_monthly!$C$2:$C$361,C2974,fct_world_monthly!$F$2:$F$361,F2974)</f>
        <v>28808132</v>
      </c>
      <c r="W2974" s="11">
        <f>IF(V2974&gt;0,Q2974/V2974,"")</f>
        <v>2.2180021946580915E-2</v>
      </c>
      <c r="X2974" s="1" t="s">
        <v>232</v>
      </c>
      <c r="Y2974" s="1" t="s">
        <v>166</v>
      </c>
      <c r="Z2974" s="19">
        <f>IF(U2974="","",SUMIFS(Unit_Value_Review_QC!$K$10:$K$53,Unit_Value_Review_QC!$I$10:$I$53,"PARTNER|"&amp;F2974&amp;"|"&amp;I2974))</f>
        <v>13.24068828999865</v>
      </c>
      <c r="AA2974" s="20">
        <f>IFERROR(U2974/Z2974,"")</f>
        <v>1.0480548955888427</v>
      </c>
      <c r="AB2974" s="4" t="str">
        <f>IF(OR(N2974&lt;&gt;"REPORTED",U2974=""),"NOT_APPLICABLE",IF(OR(AA2974&lt;Unit_Value_Review_QC!$I$6,AA2974&gt;Unit_Value_Review_QC!$I$5),"REVIEW","WITHIN_BAND"))</f>
        <v>WITHIN_BAND</v>
      </c>
    </row>
    <row r="2975" spans="1:28">
      <c r="A2975" s="1" t="s">
        <v>3361</v>
      </c>
      <c r="B2975" s="6">
        <v>45717</v>
      </c>
      <c r="C2975" s="1">
        <v>202503</v>
      </c>
      <c r="D2975" s="1">
        <v>2025</v>
      </c>
      <c r="E2975" s="1">
        <v>3</v>
      </c>
      <c r="F2975" s="4" t="s">
        <v>265</v>
      </c>
      <c r="G2975" s="4" t="s">
        <v>266</v>
      </c>
      <c r="H2975" s="1">
        <v>664</v>
      </c>
      <c r="I2975" s="4" t="s">
        <v>307</v>
      </c>
      <c r="J2975" s="1" t="s">
        <v>308</v>
      </c>
      <c r="K2975" s="1" t="s">
        <v>383</v>
      </c>
      <c r="L2975" s="1">
        <v>3</v>
      </c>
      <c r="M2975" s="1">
        <v>1</v>
      </c>
      <c r="N2975" s="1" t="s">
        <v>384</v>
      </c>
      <c r="O2975" s="1" t="s">
        <v>385</v>
      </c>
      <c r="P2975" s="1">
        <v>0</v>
      </c>
      <c r="Q2975" s="8">
        <v>168659</v>
      </c>
      <c r="R2975" s="8">
        <v>11533</v>
      </c>
      <c r="S2975" s="8">
        <v>36487</v>
      </c>
      <c r="T2975" s="8" t="s">
        <v>386</v>
      </c>
      <c r="U2975" s="9">
        <f>IF(R2975&gt;0,Q2975/R2975,"")</f>
        <v>14.624035376744992</v>
      </c>
      <c r="V2975" s="10">
        <f>SUMIFS(fct_world_monthly!$J$2:$J$361,fct_world_monthly!$C$2:$C$361,C2975,fct_world_monthly!$F$2:$F$361,F2975)</f>
        <v>28808132</v>
      </c>
      <c r="W2975" s="11">
        <f>IF(V2975&gt;0,Q2975/V2975,"")</f>
        <v>5.8545621770963834E-3</v>
      </c>
      <c r="X2975" s="1" t="s">
        <v>232</v>
      </c>
      <c r="Y2975" s="1" t="s">
        <v>166</v>
      </c>
      <c r="Z2975" s="19">
        <f>IF(U2975="","",SUMIFS(Unit_Value_Review_QC!$K$10:$K$53,Unit_Value_Review_QC!$I$10:$I$53,"PARTNER|"&amp;F2975&amp;"|"&amp;I2975))</f>
        <v>13.033767004833301</v>
      </c>
      <c r="AA2975" s="20">
        <f>IFERROR(U2975/Z2975,"")</f>
        <v>1.1220114162944583</v>
      </c>
      <c r="AB2975" s="4" t="str">
        <f>IF(OR(N2975&lt;&gt;"REPORTED",U2975=""),"NOT_APPLICABLE",IF(OR(AA2975&lt;Unit_Value_Review_QC!$I$6,AA2975&gt;Unit_Value_Review_QC!$I$5),"REVIEW","WITHIN_BAND"))</f>
        <v>WITHIN_BAND</v>
      </c>
    </row>
    <row r="2976" spans="1:28">
      <c r="A2976" s="1" t="s">
        <v>3362</v>
      </c>
      <c r="B2976" s="6">
        <v>45717</v>
      </c>
      <c r="C2976" s="1">
        <v>202503</v>
      </c>
      <c r="D2976" s="1">
        <v>2025</v>
      </c>
      <c r="E2976" s="1">
        <v>3</v>
      </c>
      <c r="F2976" s="4" t="s">
        <v>265</v>
      </c>
      <c r="G2976" s="4" t="s">
        <v>266</v>
      </c>
      <c r="H2976" s="1">
        <v>666</v>
      </c>
      <c r="I2976" s="4" t="s">
        <v>310</v>
      </c>
      <c r="J2976" s="1" t="s">
        <v>311</v>
      </c>
      <c r="K2976" s="1" t="s">
        <v>383</v>
      </c>
      <c r="L2976" s="1">
        <v>3</v>
      </c>
      <c r="M2976" s="1">
        <v>1</v>
      </c>
      <c r="N2976" s="1" t="s">
        <v>384</v>
      </c>
      <c r="O2976" s="1" t="s">
        <v>385</v>
      </c>
      <c r="P2976" s="1">
        <v>0</v>
      </c>
      <c r="Q2976" s="8">
        <v>5403751</v>
      </c>
      <c r="R2976" s="8">
        <v>460113</v>
      </c>
      <c r="S2976" s="8">
        <v>1641460</v>
      </c>
      <c r="T2976" s="8" t="s">
        <v>386</v>
      </c>
      <c r="U2976" s="9">
        <f>IF(R2976&gt;0,Q2976/R2976,"")</f>
        <v>11.744399745279964</v>
      </c>
      <c r="V2976" s="10">
        <f>SUMIFS(fct_world_monthly!$J$2:$J$361,fct_world_monthly!$C$2:$C$361,C2976,fct_world_monthly!$F$2:$F$361,F2976)</f>
        <v>28808132</v>
      </c>
      <c r="W2976" s="11">
        <f>IF(V2976&gt;0,Q2976/V2976,"")</f>
        <v>0.18757727852677153</v>
      </c>
      <c r="X2976" s="1" t="s">
        <v>232</v>
      </c>
      <c r="Y2976" s="1" t="s">
        <v>166</v>
      </c>
      <c r="Z2976" s="19">
        <f>IF(U2976="","",SUMIFS(Unit_Value_Review_QC!$K$10:$K$53,Unit_Value_Review_QC!$I$10:$I$53,"PARTNER|"&amp;F2976&amp;"|"&amp;I2976))</f>
        <v>12.503788450831344</v>
      </c>
      <c r="AA2976" s="20">
        <f>IFERROR(U2976/Z2976,"")</f>
        <v>0.93926731018062848</v>
      </c>
      <c r="AB2976" s="4" t="str">
        <f>IF(OR(N2976&lt;&gt;"REPORTED",U2976=""),"NOT_APPLICABLE",IF(OR(AA2976&lt;Unit_Value_Review_QC!$I$6,AA2976&gt;Unit_Value_Review_QC!$I$5),"REVIEW","WITHIN_BAND"))</f>
        <v>WITHIN_BAND</v>
      </c>
    </row>
    <row r="2977" spans="1:28">
      <c r="A2977" s="1" t="s">
        <v>3363</v>
      </c>
      <c r="B2977" s="6">
        <v>45717</v>
      </c>
      <c r="C2977" s="1">
        <v>202503</v>
      </c>
      <c r="D2977" s="1">
        <v>2025</v>
      </c>
      <c r="E2977" s="1">
        <v>3</v>
      </c>
      <c r="F2977" s="4" t="s">
        <v>265</v>
      </c>
      <c r="G2977" s="4" t="s">
        <v>266</v>
      </c>
      <c r="H2977" s="1">
        <v>669</v>
      </c>
      <c r="I2977" s="4" t="s">
        <v>313</v>
      </c>
      <c r="J2977" s="1" t="s">
        <v>314</v>
      </c>
      <c r="K2977" s="1" t="s">
        <v>383</v>
      </c>
      <c r="L2977" s="1">
        <v>3</v>
      </c>
      <c r="M2977" s="1">
        <v>1</v>
      </c>
      <c r="N2977" s="1" t="s">
        <v>384</v>
      </c>
      <c r="O2977" s="1" t="s">
        <v>385</v>
      </c>
      <c r="P2977" s="1">
        <v>0</v>
      </c>
      <c r="Q2977" s="8">
        <v>148580</v>
      </c>
      <c r="R2977" s="8">
        <v>6043</v>
      </c>
      <c r="S2977" s="8">
        <v>19217</v>
      </c>
      <c r="T2977" s="8" t="s">
        <v>386</v>
      </c>
      <c r="U2977" s="9">
        <f>IF(R2977&gt;0,Q2977/R2977,"")</f>
        <v>24.587125599867615</v>
      </c>
      <c r="V2977" s="10">
        <f>SUMIFS(fct_world_monthly!$J$2:$J$361,fct_world_monthly!$C$2:$C$361,C2977,fct_world_monthly!$F$2:$F$361,F2977)</f>
        <v>28808132</v>
      </c>
      <c r="W2977" s="11">
        <f>IF(V2977&gt;0,Q2977/V2977,"")</f>
        <v>5.1575714801640037E-3</v>
      </c>
      <c r="X2977" s="1" t="s">
        <v>232</v>
      </c>
      <c r="Y2977" s="1" t="s">
        <v>166</v>
      </c>
      <c r="Z2977" s="19">
        <f>IF(U2977="","",SUMIFS(Unit_Value_Review_QC!$K$10:$K$53,Unit_Value_Review_QC!$I$10:$I$53,"PARTNER|"&amp;F2977&amp;"|"&amp;I2977))</f>
        <v>16.58404384448577</v>
      </c>
      <c r="AA2977" s="20">
        <f>IFERROR(U2977/Z2977,"")</f>
        <v>1.4825772188272939</v>
      </c>
      <c r="AB2977" s="4" t="str">
        <f>IF(OR(N2977&lt;&gt;"REPORTED",U2977=""),"NOT_APPLICABLE",IF(OR(AA2977&lt;Unit_Value_Review_QC!$I$6,AA2977&gt;Unit_Value_Review_QC!$I$5),"REVIEW","WITHIN_BAND"))</f>
        <v>WITHIN_BAND</v>
      </c>
    </row>
    <row r="2978" spans="1:28">
      <c r="A2978" s="1" t="s">
        <v>3364</v>
      </c>
      <c r="B2978" s="6">
        <v>45717</v>
      </c>
      <c r="C2978" s="1">
        <v>202503</v>
      </c>
      <c r="D2978" s="1">
        <v>2025</v>
      </c>
      <c r="E2978" s="1">
        <v>3</v>
      </c>
      <c r="F2978" s="4" t="s">
        <v>265</v>
      </c>
      <c r="G2978" s="4" t="s">
        <v>266</v>
      </c>
      <c r="H2978" s="1">
        <v>676</v>
      </c>
      <c r="I2978" s="4" t="s">
        <v>316</v>
      </c>
      <c r="J2978" s="1" t="s">
        <v>317</v>
      </c>
      <c r="K2978" s="1" t="s">
        <v>383</v>
      </c>
      <c r="L2978" s="1">
        <v>3</v>
      </c>
      <c r="M2978" s="1">
        <v>1</v>
      </c>
      <c r="N2978" s="1" t="s">
        <v>384</v>
      </c>
      <c r="O2978" s="1" t="s">
        <v>385</v>
      </c>
      <c r="P2978" s="1">
        <v>0</v>
      </c>
      <c r="Q2978" s="8">
        <v>149026</v>
      </c>
      <c r="R2978" s="8">
        <v>7412</v>
      </c>
      <c r="S2978" s="8">
        <v>39458</v>
      </c>
      <c r="T2978" s="8" t="s">
        <v>386</v>
      </c>
      <c r="U2978" s="9">
        <f>IF(R2978&gt;0,Q2978/R2978,"")</f>
        <v>20.106044252563411</v>
      </c>
      <c r="V2978" s="10">
        <f>SUMIFS(fct_world_monthly!$J$2:$J$361,fct_world_monthly!$C$2:$C$361,C2978,fct_world_monthly!$F$2:$F$361,F2978)</f>
        <v>28808132</v>
      </c>
      <c r="W2978" s="11">
        <f>IF(V2978&gt;0,Q2978/V2978,"")</f>
        <v>5.1730532198338997E-3</v>
      </c>
      <c r="X2978" s="1" t="s">
        <v>232</v>
      </c>
      <c r="Y2978" s="1" t="s">
        <v>166</v>
      </c>
      <c r="Z2978" s="19">
        <f>IF(U2978="","",SUMIFS(Unit_Value_Review_QC!$K$10:$K$53,Unit_Value_Review_QC!$I$10:$I$53,"PARTNER|"&amp;F2978&amp;"|"&amp;I2978))</f>
        <v>12.705450477595873</v>
      </c>
      <c r="AA2978" s="20">
        <f>IFERROR(U2978/Z2978,"")</f>
        <v>1.5824739380958872</v>
      </c>
      <c r="AB2978" s="4" t="str">
        <f>IF(OR(N2978&lt;&gt;"REPORTED",U2978=""),"NOT_APPLICABLE",IF(OR(AA2978&lt;Unit_Value_Review_QC!$I$6,AA2978&gt;Unit_Value_Review_QC!$I$5),"REVIEW","WITHIN_BAND"))</f>
        <v>WITHIN_BAND</v>
      </c>
    </row>
    <row r="2979" spans="1:28">
      <c r="A2979" s="1" t="s">
        <v>3365</v>
      </c>
      <c r="B2979" s="6">
        <v>45717</v>
      </c>
      <c r="C2979" s="1">
        <v>202503</v>
      </c>
      <c r="D2979" s="1">
        <v>2025</v>
      </c>
      <c r="E2979" s="1">
        <v>3</v>
      </c>
      <c r="F2979" s="4" t="s">
        <v>265</v>
      </c>
      <c r="G2979" s="4" t="s">
        <v>266</v>
      </c>
      <c r="H2979" s="1">
        <v>690</v>
      </c>
      <c r="I2979" s="4" t="s">
        <v>319</v>
      </c>
      <c r="J2979" s="1" t="s">
        <v>320</v>
      </c>
      <c r="K2979" s="1" t="s">
        <v>383</v>
      </c>
      <c r="L2979" s="1">
        <v>3</v>
      </c>
      <c r="M2979" s="1">
        <v>1</v>
      </c>
      <c r="N2979" s="1" t="s">
        <v>384</v>
      </c>
      <c r="O2979" s="1" t="s">
        <v>385</v>
      </c>
      <c r="P2979" s="1">
        <v>0</v>
      </c>
      <c r="Q2979" s="8">
        <v>578346</v>
      </c>
      <c r="R2979" s="8">
        <v>23093</v>
      </c>
      <c r="S2979" s="8">
        <v>66383</v>
      </c>
      <c r="T2979" s="8" t="s">
        <v>386</v>
      </c>
      <c r="U2979" s="9">
        <f>IF(R2979&gt;0,Q2979/R2979,"")</f>
        <v>25.044212531936086</v>
      </c>
      <c r="V2979" s="10">
        <f>SUMIFS(fct_world_monthly!$J$2:$J$361,fct_world_monthly!$C$2:$C$361,C2979,fct_world_monthly!$F$2:$F$361,F2979)</f>
        <v>28808132</v>
      </c>
      <c r="W2979" s="11">
        <f>IF(V2979&gt;0,Q2979/V2979,"")</f>
        <v>2.0075789711044088E-2</v>
      </c>
      <c r="X2979" s="1" t="s">
        <v>232</v>
      </c>
      <c r="Y2979" s="1" t="s">
        <v>166</v>
      </c>
      <c r="Z2979" s="19">
        <f>IF(U2979="","",SUMIFS(Unit_Value_Review_QC!$K$10:$K$53,Unit_Value_Review_QC!$I$10:$I$53,"PARTNER|"&amp;F2979&amp;"|"&amp;I2979))</f>
        <v>23.234221767733438</v>
      </c>
      <c r="AA2979" s="20">
        <f>IFERROR(U2979/Z2979,"")</f>
        <v>1.0779019319991288</v>
      </c>
      <c r="AB2979" s="4" t="str">
        <f>IF(OR(N2979&lt;&gt;"REPORTED",U2979=""),"NOT_APPLICABLE",IF(OR(AA2979&lt;Unit_Value_Review_QC!$I$6,AA2979&gt;Unit_Value_Review_QC!$I$5),"REVIEW","WITHIN_BAND"))</f>
        <v>WITHIN_BAND</v>
      </c>
    </row>
    <row r="2980" spans="1:28">
      <c r="A2980" s="1" t="s">
        <v>3366</v>
      </c>
      <c r="B2980" s="6">
        <v>45717</v>
      </c>
      <c r="C2980" s="1">
        <v>202503</v>
      </c>
      <c r="D2980" s="1">
        <v>2025</v>
      </c>
      <c r="E2980" s="1">
        <v>3</v>
      </c>
      <c r="F2980" s="4" t="s">
        <v>265</v>
      </c>
      <c r="G2980" s="4" t="s">
        <v>266</v>
      </c>
      <c r="H2980" s="1">
        <v>696</v>
      </c>
      <c r="I2980" s="4" t="s">
        <v>322</v>
      </c>
      <c r="J2980" s="1" t="s">
        <v>323</v>
      </c>
      <c r="K2980" s="1" t="s">
        <v>383</v>
      </c>
      <c r="L2980" s="1">
        <v>3</v>
      </c>
      <c r="M2980" s="1">
        <v>1</v>
      </c>
      <c r="N2980" s="1" t="s">
        <v>384</v>
      </c>
      <c r="O2980" s="1" t="s">
        <v>385</v>
      </c>
      <c r="P2980" s="1">
        <v>0</v>
      </c>
      <c r="Q2980" s="8">
        <v>3776401</v>
      </c>
      <c r="R2980" s="8">
        <v>358447</v>
      </c>
      <c r="S2980" s="8">
        <v>938906</v>
      </c>
      <c r="T2980" s="8" t="s">
        <v>386</v>
      </c>
      <c r="U2980" s="9">
        <f>IF(R2980&gt;0,Q2980/R2980,"")</f>
        <v>10.535451545137775</v>
      </c>
      <c r="V2980" s="10">
        <f>SUMIFS(fct_world_monthly!$J$2:$J$361,fct_world_monthly!$C$2:$C$361,C2980,fct_world_monthly!$F$2:$F$361,F2980)</f>
        <v>28808132</v>
      </c>
      <c r="W2980" s="11">
        <f>IF(V2980&gt;0,Q2980/V2980,"")</f>
        <v>0.13108802056308266</v>
      </c>
      <c r="X2980" s="1" t="s">
        <v>232</v>
      </c>
      <c r="Y2980" s="1" t="s">
        <v>166</v>
      </c>
      <c r="Z2980" s="19">
        <f>IF(U2980="","",SUMIFS(Unit_Value_Review_QC!$K$10:$K$53,Unit_Value_Review_QC!$I$10:$I$53,"PARTNER|"&amp;F2980&amp;"|"&amp;I2980))</f>
        <v>12.339390026247985</v>
      </c>
      <c r="AA2980" s="20">
        <f>IFERROR(U2980/Z2980,"")</f>
        <v>0.85380651091561854</v>
      </c>
      <c r="AB2980" s="4" t="str">
        <f>IF(OR(N2980&lt;&gt;"REPORTED",U2980=""),"NOT_APPLICABLE",IF(OR(AA2980&lt;Unit_Value_Review_QC!$I$6,AA2980&gt;Unit_Value_Review_QC!$I$5),"REVIEW","WITHIN_BAND"))</f>
        <v>WITHIN_BAND</v>
      </c>
    </row>
    <row r="2981" spans="1:28">
      <c r="A2981" s="1" t="s">
        <v>3367</v>
      </c>
      <c r="B2981" s="6">
        <v>45717</v>
      </c>
      <c r="C2981" s="1">
        <v>202503</v>
      </c>
      <c r="D2981" s="1">
        <v>2025</v>
      </c>
      <c r="E2981" s="1">
        <v>3</v>
      </c>
      <c r="F2981" s="4" t="s">
        <v>265</v>
      </c>
      <c r="G2981" s="4" t="s">
        <v>266</v>
      </c>
      <c r="H2981" s="1">
        <v>720</v>
      </c>
      <c r="I2981" s="4" t="s">
        <v>325</v>
      </c>
      <c r="J2981" s="1" t="s">
        <v>326</v>
      </c>
      <c r="K2981" s="1" t="s">
        <v>383</v>
      </c>
      <c r="L2981" s="1">
        <v>3</v>
      </c>
      <c r="M2981" s="1">
        <v>1</v>
      </c>
      <c r="N2981" s="1" t="s">
        <v>384</v>
      </c>
      <c r="O2981" s="1" t="s">
        <v>385</v>
      </c>
      <c r="P2981" s="1">
        <v>0</v>
      </c>
      <c r="Q2981" s="8">
        <v>6755114</v>
      </c>
      <c r="R2981" s="8">
        <v>364189</v>
      </c>
      <c r="S2981" s="8">
        <v>1007368</v>
      </c>
      <c r="T2981" s="8" t="s">
        <v>386</v>
      </c>
      <c r="U2981" s="9">
        <f>IF(R2981&gt;0,Q2981/R2981,"")</f>
        <v>18.548374607689965</v>
      </c>
      <c r="V2981" s="10">
        <f>SUMIFS(fct_world_monthly!$J$2:$J$361,fct_world_monthly!$C$2:$C$361,C2981,fct_world_monthly!$F$2:$F$361,F2981)</f>
        <v>28808132</v>
      </c>
      <c r="W2981" s="11">
        <f>IF(V2981&gt;0,Q2981/V2981,"")</f>
        <v>0.23448635961540304</v>
      </c>
      <c r="X2981" s="1" t="s">
        <v>232</v>
      </c>
      <c r="Y2981" s="1" t="s">
        <v>166</v>
      </c>
      <c r="Z2981" s="19">
        <f>IF(U2981="","",SUMIFS(Unit_Value_Review_QC!$K$10:$K$53,Unit_Value_Review_QC!$I$10:$I$53,"PARTNER|"&amp;F2981&amp;"|"&amp;I2981))</f>
        <v>15.158852636173485</v>
      </c>
      <c r="AA2981" s="20">
        <f>IFERROR(U2981/Z2981,"")</f>
        <v>1.2236001663759224</v>
      </c>
      <c r="AB2981" s="4" t="str">
        <f>IF(OR(N2981&lt;&gt;"REPORTED",U2981=""),"NOT_APPLICABLE",IF(OR(AA2981&lt;Unit_Value_Review_QC!$I$6,AA2981&gt;Unit_Value_Review_QC!$I$5),"REVIEW","WITHIN_BAND"))</f>
        <v>WITHIN_BAND</v>
      </c>
    </row>
    <row r="2982" spans="1:28">
      <c r="A2982" s="1" t="s">
        <v>3368</v>
      </c>
      <c r="B2982" s="6">
        <v>45717</v>
      </c>
      <c r="C2982" s="1">
        <v>202503</v>
      </c>
      <c r="D2982" s="1">
        <v>2025</v>
      </c>
      <c r="E2982" s="1">
        <v>3</v>
      </c>
      <c r="F2982" s="4" t="s">
        <v>271</v>
      </c>
      <c r="G2982" s="4" t="s">
        <v>273</v>
      </c>
      <c r="H2982" s="1">
        <v>52</v>
      </c>
      <c r="I2982" s="4" t="s">
        <v>296</v>
      </c>
      <c r="J2982" s="1" t="s">
        <v>297</v>
      </c>
      <c r="K2982" s="1" t="s">
        <v>383</v>
      </c>
      <c r="L2982" s="1">
        <v>3</v>
      </c>
      <c r="M2982" s="1">
        <v>1</v>
      </c>
      <c r="N2982" s="1" t="s">
        <v>384</v>
      </c>
      <c r="O2982" s="1" t="s">
        <v>385</v>
      </c>
      <c r="P2982" s="1">
        <v>0</v>
      </c>
      <c r="Q2982" s="8">
        <v>1426874</v>
      </c>
      <c r="R2982" s="8">
        <v>29768</v>
      </c>
      <c r="S2982" s="8">
        <v>76697</v>
      </c>
      <c r="T2982" s="8" t="s">
        <v>386</v>
      </c>
      <c r="U2982" s="9">
        <f>IF(R2982&gt;0,Q2982/R2982,"")</f>
        <v>47.933149690943296</v>
      </c>
      <c r="V2982" s="10">
        <f>SUMIFS(fct_world_monthly!$J$2:$J$361,fct_world_monthly!$C$2:$C$361,C2982,fct_world_monthly!$F$2:$F$361,F2982)</f>
        <v>30959359</v>
      </c>
      <c r="W2982" s="11">
        <f>IF(V2982&gt;0,Q2982/V2982,"")</f>
        <v>4.6088615723600734E-2</v>
      </c>
      <c r="X2982" s="1" t="s">
        <v>232</v>
      </c>
      <c r="Y2982" s="1" t="s">
        <v>166</v>
      </c>
      <c r="Z2982" s="19">
        <f>IF(U2982="","",SUMIFS(Unit_Value_Review_QC!$K$10:$K$53,Unit_Value_Review_QC!$I$10:$I$53,"PARTNER|"&amp;F2982&amp;"|"&amp;I2982))</f>
        <v>31.867133143721738</v>
      </c>
      <c r="AA2982" s="20">
        <f>IFERROR(U2982/Z2982,"")</f>
        <v>1.5041563191380705</v>
      </c>
      <c r="AB2982" s="4" t="str">
        <f>IF(OR(N2982&lt;&gt;"REPORTED",U2982=""),"NOT_APPLICABLE",IF(OR(AA2982&lt;Unit_Value_Review_QC!$I$6,AA2982&gt;Unit_Value_Review_QC!$I$5),"REVIEW","WITHIN_BAND"))</f>
        <v>WITHIN_BAND</v>
      </c>
    </row>
    <row r="2983" spans="1:28">
      <c r="A2983" s="1" t="s">
        <v>3369</v>
      </c>
      <c r="B2983" s="6">
        <v>45717</v>
      </c>
      <c r="C2983" s="1">
        <v>202503</v>
      </c>
      <c r="D2983" s="1">
        <v>2025</v>
      </c>
      <c r="E2983" s="1">
        <v>3</v>
      </c>
      <c r="F2983" s="4" t="s">
        <v>271</v>
      </c>
      <c r="G2983" s="4" t="s">
        <v>273</v>
      </c>
      <c r="H2983" s="1">
        <v>204</v>
      </c>
      <c r="I2983" s="4" t="s">
        <v>301</v>
      </c>
      <c r="J2983" s="1" t="s">
        <v>302</v>
      </c>
      <c r="K2983" s="1" t="s">
        <v>383</v>
      </c>
      <c r="L2983" s="1">
        <v>3</v>
      </c>
      <c r="M2983" s="1">
        <v>1</v>
      </c>
      <c r="N2983" s="1" t="s">
        <v>384</v>
      </c>
      <c r="O2983" s="1" t="s">
        <v>385</v>
      </c>
      <c r="P2983" s="1">
        <v>0</v>
      </c>
      <c r="Q2983" s="8">
        <v>866061</v>
      </c>
      <c r="R2983" s="8">
        <v>38454</v>
      </c>
      <c r="S2983" s="8">
        <v>127041</v>
      </c>
      <c r="T2983" s="8" t="s">
        <v>386</v>
      </c>
      <c r="U2983" s="9">
        <f>IF(R2983&gt;0,Q2983/R2983,"")</f>
        <v>22.522000312061163</v>
      </c>
      <c r="V2983" s="10">
        <f>SUMIFS(fct_world_monthly!$J$2:$J$361,fct_world_monthly!$C$2:$C$361,C2983,fct_world_monthly!$F$2:$F$361,F2983)</f>
        <v>30959359</v>
      </c>
      <c r="W2983" s="11">
        <f>IF(V2983&gt;0,Q2983/V2983,"")</f>
        <v>2.7974125691685024E-2</v>
      </c>
      <c r="X2983" s="1" t="s">
        <v>232</v>
      </c>
      <c r="Y2983" s="1" t="s">
        <v>166</v>
      </c>
      <c r="Z2983" s="19">
        <f>IF(U2983="","",SUMIFS(Unit_Value_Review_QC!$K$10:$K$53,Unit_Value_Review_QC!$I$10:$I$53,"PARTNER|"&amp;F2983&amp;"|"&amp;I2983))</f>
        <v>19.682231685892088</v>
      </c>
      <c r="AA2983" s="20">
        <f>IFERROR(U2983/Z2983,"")</f>
        <v>1.1442808250349261</v>
      </c>
      <c r="AB2983" s="4" t="str">
        <f>IF(OR(N2983&lt;&gt;"REPORTED",U2983=""),"NOT_APPLICABLE",IF(OR(AA2983&lt;Unit_Value_Review_QC!$I$6,AA2983&gt;Unit_Value_Review_QC!$I$5),"REVIEW","WITHIN_BAND"))</f>
        <v>WITHIN_BAND</v>
      </c>
    </row>
    <row r="2984" spans="1:28">
      <c r="A2984" s="1" t="s">
        <v>3370</v>
      </c>
      <c r="B2984" s="6">
        <v>45717</v>
      </c>
      <c r="C2984" s="1">
        <v>202503</v>
      </c>
      <c r="D2984" s="1">
        <v>2025</v>
      </c>
      <c r="E2984" s="1">
        <v>3</v>
      </c>
      <c r="F2984" s="4" t="s">
        <v>271</v>
      </c>
      <c r="G2984" s="4" t="s">
        <v>273</v>
      </c>
      <c r="H2984" s="1">
        <v>662</v>
      </c>
      <c r="I2984" s="4" t="s">
        <v>304</v>
      </c>
      <c r="J2984" s="1" t="s">
        <v>305</v>
      </c>
      <c r="K2984" s="1" t="s">
        <v>383</v>
      </c>
      <c r="L2984" s="1">
        <v>3</v>
      </c>
      <c r="M2984" s="1">
        <v>1</v>
      </c>
      <c r="N2984" s="1" t="s">
        <v>384</v>
      </c>
      <c r="O2984" s="1" t="s">
        <v>385</v>
      </c>
      <c r="P2984" s="1">
        <v>0</v>
      </c>
      <c r="Q2984" s="8">
        <v>231366</v>
      </c>
      <c r="R2984" s="8">
        <v>12914</v>
      </c>
      <c r="S2984" s="8">
        <v>24801</v>
      </c>
      <c r="T2984" s="8" t="s">
        <v>386</v>
      </c>
      <c r="U2984" s="9">
        <f>IF(R2984&gt;0,Q2984/R2984,"")</f>
        <v>17.915905219142015</v>
      </c>
      <c r="V2984" s="10">
        <f>SUMIFS(fct_world_monthly!$J$2:$J$361,fct_world_monthly!$C$2:$C$361,C2984,fct_world_monthly!$F$2:$F$361,F2984)</f>
        <v>30959359</v>
      </c>
      <c r="W2984" s="11">
        <f>IF(V2984&gt;0,Q2984/V2984,"")</f>
        <v>7.4732167419874554E-3</v>
      </c>
      <c r="X2984" s="1" t="s">
        <v>232</v>
      </c>
      <c r="Y2984" s="1" t="s">
        <v>166</v>
      </c>
      <c r="Z2984" s="19">
        <f>IF(U2984="","",SUMIFS(Unit_Value_Review_QC!$K$10:$K$53,Unit_Value_Review_QC!$I$10:$I$53,"PARTNER|"&amp;F2984&amp;"|"&amp;I2984))</f>
        <v>19.366411423422985</v>
      </c>
      <c r="AA2984" s="20">
        <f>IFERROR(U2984/Z2984,"")</f>
        <v>0.9251019627453213</v>
      </c>
      <c r="AB2984" s="4" t="str">
        <f>IF(OR(N2984&lt;&gt;"REPORTED",U2984=""),"NOT_APPLICABLE",IF(OR(AA2984&lt;Unit_Value_Review_QC!$I$6,AA2984&gt;Unit_Value_Review_QC!$I$5),"REVIEW","WITHIN_BAND"))</f>
        <v>WITHIN_BAND</v>
      </c>
    </row>
    <row r="2985" spans="1:28">
      <c r="A2985" s="1" t="s">
        <v>3371</v>
      </c>
      <c r="B2985" s="6">
        <v>45717</v>
      </c>
      <c r="C2985" s="1">
        <v>202503</v>
      </c>
      <c r="D2985" s="1">
        <v>2025</v>
      </c>
      <c r="E2985" s="1">
        <v>3</v>
      </c>
      <c r="F2985" s="4" t="s">
        <v>271</v>
      </c>
      <c r="G2985" s="4" t="s">
        <v>273</v>
      </c>
      <c r="H2985" s="1">
        <v>664</v>
      </c>
      <c r="I2985" s="4" t="s">
        <v>307</v>
      </c>
      <c r="J2985" s="1" t="s">
        <v>308</v>
      </c>
      <c r="K2985" s="1" t="s">
        <v>383</v>
      </c>
      <c r="L2985" s="1">
        <v>3</v>
      </c>
      <c r="M2985" s="1">
        <v>1</v>
      </c>
      <c r="N2985" s="1" t="s">
        <v>384</v>
      </c>
      <c r="O2985" s="1" t="s">
        <v>385</v>
      </c>
      <c r="P2985" s="1">
        <v>0</v>
      </c>
      <c r="Q2985" s="8">
        <v>3694960</v>
      </c>
      <c r="R2985" s="8">
        <v>135592</v>
      </c>
      <c r="S2985" s="8">
        <v>468302</v>
      </c>
      <c r="T2985" s="8" t="s">
        <v>386</v>
      </c>
      <c r="U2985" s="9">
        <f>IF(R2985&gt;0,Q2985/R2985,"")</f>
        <v>27.250575255177296</v>
      </c>
      <c r="V2985" s="10">
        <f>SUMIFS(fct_world_monthly!$J$2:$J$361,fct_world_monthly!$C$2:$C$361,C2985,fct_world_monthly!$F$2:$F$361,F2985)</f>
        <v>30959359</v>
      </c>
      <c r="W2985" s="11">
        <f>IF(V2985&gt;0,Q2985/V2985,"")</f>
        <v>0.11934872424199738</v>
      </c>
      <c r="X2985" s="1" t="s">
        <v>232</v>
      </c>
      <c r="Y2985" s="1" t="s">
        <v>166</v>
      </c>
      <c r="Z2985" s="19">
        <f>IF(U2985="","",SUMIFS(Unit_Value_Review_QC!$K$10:$K$53,Unit_Value_Review_QC!$I$10:$I$53,"PARTNER|"&amp;F2985&amp;"|"&amp;I2985))</f>
        <v>29.827360886039607</v>
      </c>
      <c r="AA2985" s="20">
        <f>IFERROR(U2985/Z2985,"")</f>
        <v>0.91361000255076708</v>
      </c>
      <c r="AB2985" s="4" t="str">
        <f>IF(OR(N2985&lt;&gt;"REPORTED",U2985=""),"NOT_APPLICABLE",IF(OR(AA2985&lt;Unit_Value_Review_QC!$I$6,AA2985&gt;Unit_Value_Review_QC!$I$5),"REVIEW","WITHIN_BAND"))</f>
        <v>WITHIN_BAND</v>
      </c>
    </row>
    <row r="2986" spans="1:28">
      <c r="A2986" s="1" t="s">
        <v>3372</v>
      </c>
      <c r="B2986" s="6">
        <v>45717</v>
      </c>
      <c r="C2986" s="1">
        <v>202503</v>
      </c>
      <c r="D2986" s="1">
        <v>2025</v>
      </c>
      <c r="E2986" s="1">
        <v>3</v>
      </c>
      <c r="F2986" s="4" t="s">
        <v>271</v>
      </c>
      <c r="G2986" s="4" t="s">
        <v>273</v>
      </c>
      <c r="H2986" s="1">
        <v>666</v>
      </c>
      <c r="I2986" s="4" t="s">
        <v>310</v>
      </c>
      <c r="J2986" s="1" t="s">
        <v>311</v>
      </c>
      <c r="K2986" s="1" t="s">
        <v>383</v>
      </c>
      <c r="L2986" s="1">
        <v>3</v>
      </c>
      <c r="M2986" s="1">
        <v>1</v>
      </c>
      <c r="N2986" s="1" t="s">
        <v>384</v>
      </c>
      <c r="O2986" s="1" t="s">
        <v>385</v>
      </c>
      <c r="P2986" s="1">
        <v>0</v>
      </c>
      <c r="Q2986" s="8">
        <v>1545036</v>
      </c>
      <c r="R2986" s="8">
        <v>87064</v>
      </c>
      <c r="S2986" s="8">
        <v>282617</v>
      </c>
      <c r="T2986" s="8" t="s">
        <v>386</v>
      </c>
      <c r="U2986" s="9">
        <f>IF(R2986&gt;0,Q2986/R2986,"")</f>
        <v>17.745979968758615</v>
      </c>
      <c r="V2986" s="10">
        <f>SUMIFS(fct_world_monthly!$J$2:$J$361,fct_world_monthly!$C$2:$C$361,C2986,fct_world_monthly!$F$2:$F$361,F2986)</f>
        <v>30959359</v>
      </c>
      <c r="W2986" s="11">
        <f>IF(V2986&gt;0,Q2986/V2986,"")</f>
        <v>4.9905296811862287E-2</v>
      </c>
      <c r="X2986" s="1" t="s">
        <v>232</v>
      </c>
      <c r="Y2986" s="1" t="s">
        <v>166</v>
      </c>
      <c r="Z2986" s="19">
        <f>IF(U2986="","",SUMIFS(Unit_Value_Review_QC!$K$10:$K$53,Unit_Value_Review_QC!$I$10:$I$53,"PARTNER|"&amp;F2986&amp;"|"&amp;I2986))</f>
        <v>14.86106925541052</v>
      </c>
      <c r="AA2986" s="20">
        <f>IFERROR(U2986/Z2986,"")</f>
        <v>1.1941253797937705</v>
      </c>
      <c r="AB2986" s="4" t="str">
        <f>IF(OR(N2986&lt;&gt;"REPORTED",U2986=""),"NOT_APPLICABLE",IF(OR(AA2986&lt;Unit_Value_Review_QC!$I$6,AA2986&gt;Unit_Value_Review_QC!$I$5),"REVIEW","WITHIN_BAND"))</f>
        <v>WITHIN_BAND</v>
      </c>
    </row>
    <row r="2987" spans="1:28">
      <c r="A2987" s="1" t="s">
        <v>3373</v>
      </c>
      <c r="B2987" s="6">
        <v>45717</v>
      </c>
      <c r="C2987" s="1">
        <v>202503</v>
      </c>
      <c r="D2987" s="1">
        <v>2025</v>
      </c>
      <c r="E2987" s="1">
        <v>3</v>
      </c>
      <c r="F2987" s="4" t="s">
        <v>271</v>
      </c>
      <c r="G2987" s="4" t="s">
        <v>273</v>
      </c>
      <c r="H2987" s="1">
        <v>669</v>
      </c>
      <c r="I2987" s="4" t="s">
        <v>313</v>
      </c>
      <c r="J2987" s="1" t="s">
        <v>314</v>
      </c>
      <c r="K2987" s="1" t="s">
        <v>383</v>
      </c>
      <c r="L2987" s="1">
        <v>3</v>
      </c>
      <c r="M2987" s="1">
        <v>1</v>
      </c>
      <c r="N2987" s="1" t="s">
        <v>384</v>
      </c>
      <c r="O2987" s="1" t="s">
        <v>385</v>
      </c>
      <c r="P2987" s="1">
        <v>0</v>
      </c>
      <c r="Q2987" s="8">
        <v>1073789</v>
      </c>
      <c r="R2987" s="8">
        <v>46243</v>
      </c>
      <c r="S2987" s="8">
        <v>127007</v>
      </c>
      <c r="T2987" s="8" t="s">
        <v>386</v>
      </c>
      <c r="U2987" s="9">
        <f>IF(R2987&gt;0,Q2987/R2987,"")</f>
        <v>23.220573924702116</v>
      </c>
      <c r="V2987" s="10">
        <f>SUMIFS(fct_world_monthly!$J$2:$J$361,fct_world_monthly!$C$2:$C$361,C2987,fct_world_monthly!$F$2:$F$361,F2987)</f>
        <v>30959359</v>
      </c>
      <c r="W2987" s="11">
        <f>IF(V2987&gt;0,Q2987/V2987,"")</f>
        <v>3.468382533372219E-2</v>
      </c>
      <c r="X2987" s="1" t="s">
        <v>232</v>
      </c>
      <c r="Y2987" s="1" t="s">
        <v>166</v>
      </c>
      <c r="Z2987" s="19">
        <f>IF(U2987="","",SUMIFS(Unit_Value_Review_QC!$K$10:$K$53,Unit_Value_Review_QC!$I$10:$I$53,"PARTNER|"&amp;F2987&amp;"|"&amp;I2987))</f>
        <v>17.070169468034248</v>
      </c>
      <c r="AA2987" s="20">
        <f>IFERROR(U2987/Z2987,"")</f>
        <v>1.360301312074562</v>
      </c>
      <c r="AB2987" s="4" t="str">
        <f>IF(OR(N2987&lt;&gt;"REPORTED",U2987=""),"NOT_APPLICABLE",IF(OR(AA2987&lt;Unit_Value_Review_QC!$I$6,AA2987&gt;Unit_Value_Review_QC!$I$5),"REVIEW","WITHIN_BAND"))</f>
        <v>WITHIN_BAND</v>
      </c>
    </row>
    <row r="2988" spans="1:28">
      <c r="A2988" s="1" t="s">
        <v>3374</v>
      </c>
      <c r="B2988" s="6">
        <v>45717</v>
      </c>
      <c r="C2988" s="1">
        <v>202503</v>
      </c>
      <c r="D2988" s="1">
        <v>2025</v>
      </c>
      <c r="E2988" s="1">
        <v>3</v>
      </c>
      <c r="F2988" s="4" t="s">
        <v>271</v>
      </c>
      <c r="G2988" s="4" t="s">
        <v>273</v>
      </c>
      <c r="H2988" s="1">
        <v>676</v>
      </c>
      <c r="I2988" s="4" t="s">
        <v>316</v>
      </c>
      <c r="J2988" s="1" t="s">
        <v>317</v>
      </c>
      <c r="K2988" s="1" t="s">
        <v>383</v>
      </c>
      <c r="L2988" s="1">
        <v>3</v>
      </c>
      <c r="M2988" s="1">
        <v>1</v>
      </c>
      <c r="N2988" s="1" t="s">
        <v>384</v>
      </c>
      <c r="O2988" s="1" t="s">
        <v>385</v>
      </c>
      <c r="P2988" s="1">
        <v>0</v>
      </c>
      <c r="Q2988" s="8">
        <v>313685</v>
      </c>
      <c r="R2988" s="8">
        <v>5939</v>
      </c>
      <c r="S2988" s="8">
        <v>13617</v>
      </c>
      <c r="T2988" s="8" t="s">
        <v>386</v>
      </c>
      <c r="U2988" s="9">
        <f>IF(R2988&gt;0,Q2988/R2988,"")</f>
        <v>52.817814446876575</v>
      </c>
      <c r="V2988" s="10">
        <f>SUMIFS(fct_world_monthly!$J$2:$J$361,fct_world_monthly!$C$2:$C$361,C2988,fct_world_monthly!$F$2:$F$361,F2988)</f>
        <v>30959359</v>
      </c>
      <c r="W2988" s="11">
        <f>IF(V2988&gt;0,Q2988/V2988,"")</f>
        <v>1.0132154221926882E-2</v>
      </c>
      <c r="X2988" s="1" t="s">
        <v>232</v>
      </c>
      <c r="Y2988" s="1" t="s">
        <v>166</v>
      </c>
      <c r="Z2988" s="19">
        <f>IF(U2988="","",SUMIFS(Unit_Value_Review_QC!$K$10:$K$53,Unit_Value_Review_QC!$I$10:$I$53,"PARTNER|"&amp;F2988&amp;"|"&amp;I2988))</f>
        <v>29.259592038236608</v>
      </c>
      <c r="AA2988" s="20">
        <f>IFERROR(U2988/Z2988,"")</f>
        <v>1.805145279464387</v>
      </c>
      <c r="AB2988" s="4" t="str">
        <f>IF(OR(N2988&lt;&gt;"REPORTED",U2988=""),"NOT_APPLICABLE",IF(OR(AA2988&lt;Unit_Value_Review_QC!$I$6,AA2988&gt;Unit_Value_Review_QC!$I$5),"REVIEW","WITHIN_BAND"))</f>
        <v>WITHIN_BAND</v>
      </c>
    </row>
    <row r="2989" spans="1:28">
      <c r="A2989" s="1" t="s">
        <v>3375</v>
      </c>
      <c r="B2989" s="6">
        <v>45717</v>
      </c>
      <c r="C2989" s="1">
        <v>202503</v>
      </c>
      <c r="D2989" s="1">
        <v>2025</v>
      </c>
      <c r="E2989" s="1">
        <v>3</v>
      </c>
      <c r="F2989" s="4" t="s">
        <v>271</v>
      </c>
      <c r="G2989" s="4" t="s">
        <v>273</v>
      </c>
      <c r="H2989" s="1">
        <v>690</v>
      </c>
      <c r="I2989" s="4" t="s">
        <v>319</v>
      </c>
      <c r="J2989" s="1" t="s">
        <v>320</v>
      </c>
      <c r="K2989" s="1" t="s">
        <v>383</v>
      </c>
      <c r="L2989" s="1">
        <v>3</v>
      </c>
      <c r="M2989" s="1">
        <v>1</v>
      </c>
      <c r="N2989" s="1" t="s">
        <v>384</v>
      </c>
      <c r="O2989" s="1" t="s">
        <v>385</v>
      </c>
      <c r="P2989" s="1">
        <v>0</v>
      </c>
      <c r="Q2989" s="8">
        <v>512965</v>
      </c>
      <c r="R2989" s="8">
        <v>18082</v>
      </c>
      <c r="S2989" s="8">
        <v>56105</v>
      </c>
      <c r="T2989" s="8" t="s">
        <v>386</v>
      </c>
      <c r="U2989" s="9">
        <f>IF(R2989&gt;0,Q2989/R2989,"")</f>
        <v>28.368819820816281</v>
      </c>
      <c r="V2989" s="10">
        <f>SUMIFS(fct_world_monthly!$J$2:$J$361,fct_world_monthly!$C$2:$C$361,C2989,fct_world_monthly!$F$2:$F$361,F2989)</f>
        <v>30959359</v>
      </c>
      <c r="W2989" s="11">
        <f>IF(V2989&gt;0,Q2989/V2989,"")</f>
        <v>1.6568979997292579E-2</v>
      </c>
      <c r="X2989" s="1" t="s">
        <v>232</v>
      </c>
      <c r="Y2989" s="1" t="s">
        <v>166</v>
      </c>
      <c r="Z2989" s="19">
        <f>IF(U2989="","",SUMIFS(Unit_Value_Review_QC!$K$10:$K$53,Unit_Value_Review_QC!$I$10:$I$53,"PARTNER|"&amp;F2989&amp;"|"&amp;I2989))</f>
        <v>24.149636282520802</v>
      </c>
      <c r="AA2989" s="20">
        <f>IFERROR(U2989/Z2989,"")</f>
        <v>1.174710024156731</v>
      </c>
      <c r="AB2989" s="4" t="str">
        <f>IF(OR(N2989&lt;&gt;"REPORTED",U2989=""),"NOT_APPLICABLE",IF(OR(AA2989&lt;Unit_Value_Review_QC!$I$6,AA2989&gt;Unit_Value_Review_QC!$I$5),"REVIEW","WITHIN_BAND"))</f>
        <v>WITHIN_BAND</v>
      </c>
    </row>
    <row r="2990" spans="1:28">
      <c r="A2990" s="1" t="s">
        <v>3376</v>
      </c>
      <c r="B2990" s="6">
        <v>45717</v>
      </c>
      <c r="C2990" s="1">
        <v>202503</v>
      </c>
      <c r="D2990" s="1">
        <v>2025</v>
      </c>
      <c r="E2990" s="1">
        <v>3</v>
      </c>
      <c r="F2990" s="4" t="s">
        <v>271</v>
      </c>
      <c r="G2990" s="4" t="s">
        <v>273</v>
      </c>
      <c r="H2990" s="1">
        <v>696</v>
      </c>
      <c r="I2990" s="4" t="s">
        <v>322</v>
      </c>
      <c r="J2990" s="1" t="s">
        <v>323</v>
      </c>
      <c r="K2990" s="1" t="s">
        <v>383</v>
      </c>
      <c r="L2990" s="1">
        <v>3</v>
      </c>
      <c r="M2990" s="1">
        <v>1</v>
      </c>
      <c r="N2990" s="1" t="s">
        <v>384</v>
      </c>
      <c r="O2990" s="1" t="s">
        <v>385</v>
      </c>
      <c r="P2990" s="1">
        <v>0</v>
      </c>
      <c r="Q2990" s="8">
        <v>265650</v>
      </c>
      <c r="R2990" s="8">
        <v>16043</v>
      </c>
      <c r="S2990" s="8">
        <v>39961</v>
      </c>
      <c r="T2990" s="8" t="s">
        <v>386</v>
      </c>
      <c r="U2990" s="9">
        <f>IF(R2990&gt;0,Q2990/R2990,"")</f>
        <v>16.558623698809448</v>
      </c>
      <c r="V2990" s="10">
        <f>SUMIFS(fct_world_monthly!$J$2:$J$361,fct_world_monthly!$C$2:$C$361,C2990,fct_world_monthly!$F$2:$F$361,F2990)</f>
        <v>30959359</v>
      </c>
      <c r="W2990" s="11">
        <f>IF(V2990&gt;0,Q2990/V2990,"")</f>
        <v>8.5806040105675316E-3</v>
      </c>
      <c r="X2990" s="1" t="s">
        <v>232</v>
      </c>
      <c r="Y2990" s="1" t="s">
        <v>166</v>
      </c>
      <c r="Z2990" s="19">
        <f>IF(U2990="","",SUMIFS(Unit_Value_Review_QC!$K$10:$K$53,Unit_Value_Review_QC!$I$10:$I$53,"PARTNER|"&amp;F2990&amp;"|"&amp;I2990))</f>
        <v>19.130986055641273</v>
      </c>
      <c r="AA2990" s="20">
        <f>IFERROR(U2990/Z2990,"")</f>
        <v>0.86553947876234549</v>
      </c>
      <c r="AB2990" s="4" t="str">
        <f>IF(OR(N2990&lt;&gt;"REPORTED",U2990=""),"NOT_APPLICABLE",IF(OR(AA2990&lt;Unit_Value_Review_QC!$I$6,AA2990&gt;Unit_Value_Review_QC!$I$5),"REVIEW","WITHIN_BAND"))</f>
        <v>WITHIN_BAND</v>
      </c>
    </row>
    <row r="2991" spans="1:28">
      <c r="A2991" s="1" t="s">
        <v>3377</v>
      </c>
      <c r="B2991" s="6">
        <v>45717</v>
      </c>
      <c r="C2991" s="1">
        <v>202503</v>
      </c>
      <c r="D2991" s="1">
        <v>2025</v>
      </c>
      <c r="E2991" s="1">
        <v>3</v>
      </c>
      <c r="F2991" s="4" t="s">
        <v>271</v>
      </c>
      <c r="G2991" s="4" t="s">
        <v>273</v>
      </c>
      <c r="H2991" s="1">
        <v>720</v>
      </c>
      <c r="I2991" s="4" t="s">
        <v>325</v>
      </c>
      <c r="J2991" s="1" t="s">
        <v>326</v>
      </c>
      <c r="K2991" s="1" t="s">
        <v>383</v>
      </c>
      <c r="L2991" s="1">
        <v>3</v>
      </c>
      <c r="M2991" s="1">
        <v>1</v>
      </c>
      <c r="N2991" s="1" t="s">
        <v>384</v>
      </c>
      <c r="O2991" s="1" t="s">
        <v>385</v>
      </c>
      <c r="P2991" s="1">
        <v>0</v>
      </c>
      <c r="Q2991" s="8">
        <v>8765717</v>
      </c>
      <c r="R2991" s="8">
        <v>294313</v>
      </c>
      <c r="S2991" s="8">
        <v>751868</v>
      </c>
      <c r="T2991" s="8" t="s">
        <v>386</v>
      </c>
      <c r="U2991" s="9">
        <f>IF(R2991&gt;0,Q2991/R2991,"")</f>
        <v>29.783655496019545</v>
      </c>
      <c r="V2991" s="10">
        <f>SUMIFS(fct_world_monthly!$J$2:$J$361,fct_world_monthly!$C$2:$C$361,C2991,fct_world_monthly!$F$2:$F$361,F2991)</f>
        <v>30959359</v>
      </c>
      <c r="W2991" s="11">
        <f>IF(V2991&gt;0,Q2991/V2991,"")</f>
        <v>0.28313625614793897</v>
      </c>
      <c r="X2991" s="1" t="s">
        <v>232</v>
      </c>
      <c r="Y2991" s="1" t="s">
        <v>166</v>
      </c>
      <c r="Z2991" s="19">
        <f>IF(U2991="","",SUMIFS(Unit_Value_Review_QC!$K$10:$K$53,Unit_Value_Review_QC!$I$10:$I$53,"PARTNER|"&amp;F2991&amp;"|"&amp;I2991))</f>
        <v>27.635683246354834</v>
      </c>
      <c r="AA2991" s="20">
        <f>IFERROR(U2991/Z2991,"")</f>
        <v>1.0777245936174937</v>
      </c>
      <c r="AB2991" s="4" t="str">
        <f>IF(OR(N2991&lt;&gt;"REPORTED",U2991=""),"NOT_APPLICABLE",IF(OR(AA2991&lt;Unit_Value_Review_QC!$I$6,AA2991&gt;Unit_Value_Review_QC!$I$5),"REVIEW","WITHIN_BAND"))</f>
        <v>WITHIN_BAND</v>
      </c>
    </row>
    <row r="2992" spans="1:28">
      <c r="A2992" s="1" t="s">
        <v>3378</v>
      </c>
      <c r="B2992" s="6">
        <v>45717</v>
      </c>
      <c r="C2992" s="1">
        <v>202503</v>
      </c>
      <c r="D2992" s="1">
        <v>2025</v>
      </c>
      <c r="E2992" s="1">
        <v>3</v>
      </c>
      <c r="F2992" s="4" t="s">
        <v>278</v>
      </c>
      <c r="G2992" s="4" t="s">
        <v>279</v>
      </c>
      <c r="H2992" s="1">
        <v>52</v>
      </c>
      <c r="I2992" s="4" t="s">
        <v>296</v>
      </c>
      <c r="J2992" s="1" t="s">
        <v>297</v>
      </c>
      <c r="K2992" s="1" t="s">
        <v>383</v>
      </c>
      <c r="L2992" s="1">
        <v>3</v>
      </c>
      <c r="M2992" s="1">
        <v>1</v>
      </c>
      <c r="N2992" s="1" t="s">
        <v>384</v>
      </c>
      <c r="O2992" s="1" t="s">
        <v>385</v>
      </c>
      <c r="P2992" s="1">
        <v>0</v>
      </c>
      <c r="Q2992" s="8">
        <v>1023096</v>
      </c>
      <c r="R2992" s="8">
        <v>27004</v>
      </c>
      <c r="S2992" s="8">
        <v>92182</v>
      </c>
      <c r="T2992" s="8" t="s">
        <v>386</v>
      </c>
      <c r="U2992" s="9">
        <f>IF(R2992&gt;0,Q2992/R2992,"")</f>
        <v>37.886831580506595</v>
      </c>
      <c r="V2992" s="10">
        <f>SUMIFS(fct_world_monthly!$J$2:$J$361,fct_world_monthly!$C$2:$C$361,C2992,fct_world_monthly!$F$2:$F$361,F2992)</f>
        <v>22760523</v>
      </c>
      <c r="W2992" s="11">
        <f>IF(V2992&gt;0,Q2992/V2992,"")</f>
        <v>4.4950460936244746E-2</v>
      </c>
      <c r="X2992" s="1" t="s">
        <v>232</v>
      </c>
      <c r="Y2992" s="1" t="s">
        <v>166</v>
      </c>
      <c r="Z2992" s="19">
        <f>IF(U2992="","",SUMIFS(Unit_Value_Review_QC!$K$10:$K$53,Unit_Value_Review_QC!$I$10:$I$53,"PARTNER|"&amp;F2992&amp;"|"&amp;I2992))</f>
        <v>35.036766549381447</v>
      </c>
      <c r="AA2992" s="20">
        <f>IFERROR(U2992/Z2992,"")</f>
        <v>1.0813449787698934</v>
      </c>
      <c r="AB2992" s="4" t="str">
        <f>IF(OR(N2992&lt;&gt;"REPORTED",U2992=""),"NOT_APPLICABLE",IF(OR(AA2992&lt;Unit_Value_Review_QC!$I$6,AA2992&gt;Unit_Value_Review_QC!$I$5),"REVIEW","WITHIN_BAND"))</f>
        <v>WITHIN_BAND</v>
      </c>
    </row>
    <row r="2993" spans="1:28">
      <c r="A2993" s="1" t="s">
        <v>3379</v>
      </c>
      <c r="B2993" s="6">
        <v>45717</v>
      </c>
      <c r="C2993" s="1">
        <v>202503</v>
      </c>
      <c r="D2993" s="1">
        <v>2025</v>
      </c>
      <c r="E2993" s="1">
        <v>3</v>
      </c>
      <c r="F2993" s="4" t="s">
        <v>278</v>
      </c>
      <c r="G2993" s="4" t="s">
        <v>279</v>
      </c>
      <c r="H2993" s="1">
        <v>204</v>
      </c>
      <c r="I2993" s="4" t="s">
        <v>301</v>
      </c>
      <c r="J2993" s="1" t="s">
        <v>302</v>
      </c>
      <c r="K2993" s="1" t="s">
        <v>383</v>
      </c>
      <c r="L2993" s="1">
        <v>3</v>
      </c>
      <c r="M2993" s="1">
        <v>1</v>
      </c>
      <c r="N2993" s="1" t="s">
        <v>384</v>
      </c>
      <c r="O2993" s="1" t="s">
        <v>385</v>
      </c>
      <c r="P2993" s="1">
        <v>0</v>
      </c>
      <c r="Q2993" s="8">
        <v>52362</v>
      </c>
      <c r="R2993" s="8">
        <v>1345</v>
      </c>
      <c r="S2993" s="8">
        <v>4732</v>
      </c>
      <c r="T2993" s="8" t="s">
        <v>386</v>
      </c>
      <c r="U2993" s="9">
        <f>IF(R2993&gt;0,Q2993/R2993,"")</f>
        <v>38.930855018587359</v>
      </c>
      <c r="V2993" s="10">
        <f>SUMIFS(fct_world_monthly!$J$2:$J$361,fct_world_monthly!$C$2:$C$361,C2993,fct_world_monthly!$F$2:$F$361,F2993)</f>
        <v>22760523</v>
      </c>
      <c r="W2993" s="11">
        <f>IF(V2993&gt;0,Q2993/V2993,"")</f>
        <v>2.3005622498217639E-3</v>
      </c>
      <c r="X2993" s="1" t="s">
        <v>232</v>
      </c>
      <c r="Y2993" s="1" t="s">
        <v>166</v>
      </c>
      <c r="Z2993" s="19">
        <f>IF(U2993="","",SUMIFS(Unit_Value_Review_QC!$K$10:$K$53,Unit_Value_Review_QC!$I$10:$I$53,"PARTNER|"&amp;F2993&amp;"|"&amp;I2993))</f>
        <v>33.195880622110131</v>
      </c>
      <c r="AA2993" s="20">
        <f>IFERROR(U2993/Z2993,"")</f>
        <v>1.1727616285213849</v>
      </c>
      <c r="AB2993" s="4" t="str">
        <f>IF(OR(N2993&lt;&gt;"REPORTED",U2993=""),"NOT_APPLICABLE",IF(OR(AA2993&lt;Unit_Value_Review_QC!$I$6,AA2993&gt;Unit_Value_Review_QC!$I$5),"REVIEW","WITHIN_BAND"))</f>
        <v>WITHIN_BAND</v>
      </c>
    </row>
    <row r="2994" spans="1:28">
      <c r="A2994" s="1" t="s">
        <v>3380</v>
      </c>
      <c r="B2994" s="6">
        <v>45717</v>
      </c>
      <c r="C2994" s="1">
        <v>202503</v>
      </c>
      <c r="D2994" s="1">
        <v>2025</v>
      </c>
      <c r="E2994" s="1">
        <v>3</v>
      </c>
      <c r="F2994" s="4" t="s">
        <v>278</v>
      </c>
      <c r="G2994" s="4" t="s">
        <v>279</v>
      </c>
      <c r="H2994" s="1">
        <v>662</v>
      </c>
      <c r="I2994" s="4" t="s">
        <v>304</v>
      </c>
      <c r="J2994" s="1" t="s">
        <v>305</v>
      </c>
      <c r="K2994" s="1" t="s">
        <v>383</v>
      </c>
      <c r="L2994" s="1">
        <v>3</v>
      </c>
      <c r="M2994" s="1">
        <v>1</v>
      </c>
      <c r="N2994" s="1" t="s">
        <v>384</v>
      </c>
      <c r="O2994" s="1" t="s">
        <v>385</v>
      </c>
      <c r="P2994" s="1">
        <v>0</v>
      </c>
      <c r="Q2994" s="8">
        <v>87595</v>
      </c>
      <c r="R2994" s="8">
        <v>8596</v>
      </c>
      <c r="S2994" s="8">
        <v>33783</v>
      </c>
      <c r="T2994" s="8" t="s">
        <v>386</v>
      </c>
      <c r="U2994" s="9">
        <f>IF(R2994&gt;0,Q2994/R2994,"")</f>
        <v>10.190204746393672</v>
      </c>
      <c r="V2994" s="10">
        <f>SUMIFS(fct_world_monthly!$J$2:$J$361,fct_world_monthly!$C$2:$C$361,C2994,fct_world_monthly!$F$2:$F$361,F2994)</f>
        <v>22760523</v>
      </c>
      <c r="W2994" s="11">
        <f>IF(V2994&gt;0,Q2994/V2994,"")</f>
        <v>3.848549525861071E-3</v>
      </c>
      <c r="X2994" s="1" t="s">
        <v>232</v>
      </c>
      <c r="Y2994" s="1" t="s">
        <v>166</v>
      </c>
      <c r="Z2994" s="19">
        <f>IF(U2994="","",SUMIFS(Unit_Value_Review_QC!$K$10:$K$53,Unit_Value_Review_QC!$I$10:$I$53,"PARTNER|"&amp;F2994&amp;"|"&amp;I2994))</f>
        <v>11.552282298889692</v>
      </c>
      <c r="AA2994" s="20">
        <f>IFERROR(U2994/Z2994,"")</f>
        <v>0.88209450589456839</v>
      </c>
      <c r="AB2994" s="4" t="str">
        <f>IF(OR(N2994&lt;&gt;"REPORTED",U2994=""),"NOT_APPLICABLE",IF(OR(AA2994&lt;Unit_Value_Review_QC!$I$6,AA2994&gt;Unit_Value_Review_QC!$I$5),"REVIEW","WITHIN_BAND"))</f>
        <v>WITHIN_BAND</v>
      </c>
    </row>
    <row r="2995" spans="1:28">
      <c r="A2995" s="1" t="s">
        <v>3381</v>
      </c>
      <c r="B2995" s="6">
        <v>45717</v>
      </c>
      <c r="C2995" s="1">
        <v>202503</v>
      </c>
      <c r="D2995" s="1">
        <v>2025</v>
      </c>
      <c r="E2995" s="1">
        <v>3</v>
      </c>
      <c r="F2995" s="4" t="s">
        <v>278</v>
      </c>
      <c r="G2995" s="4" t="s">
        <v>279</v>
      </c>
      <c r="H2995" s="1">
        <v>664</v>
      </c>
      <c r="I2995" s="4" t="s">
        <v>307</v>
      </c>
      <c r="J2995" s="1" t="s">
        <v>308</v>
      </c>
      <c r="K2995" s="1" t="s">
        <v>383</v>
      </c>
      <c r="L2995" s="1">
        <v>3</v>
      </c>
      <c r="M2995" s="1">
        <v>1</v>
      </c>
      <c r="N2995" s="1" t="s">
        <v>384</v>
      </c>
      <c r="O2995" s="1" t="s">
        <v>385</v>
      </c>
      <c r="P2995" s="1">
        <v>0</v>
      </c>
      <c r="Q2995" s="8">
        <v>3668332</v>
      </c>
      <c r="R2995" s="8">
        <v>159071</v>
      </c>
      <c r="S2995" s="8">
        <v>659645</v>
      </c>
      <c r="T2995" s="8" t="s">
        <v>386</v>
      </c>
      <c r="U2995" s="9">
        <f>IF(R2995&gt;0,Q2995/R2995,"")</f>
        <v>23.060972773164185</v>
      </c>
      <c r="V2995" s="10">
        <f>SUMIFS(fct_world_monthly!$J$2:$J$361,fct_world_monthly!$C$2:$C$361,C2995,fct_world_monthly!$F$2:$F$361,F2995)</f>
        <v>22760523</v>
      </c>
      <c r="W2995" s="11">
        <f>IF(V2995&gt;0,Q2995/V2995,"")</f>
        <v>0.16117081316628795</v>
      </c>
      <c r="X2995" s="1" t="s">
        <v>232</v>
      </c>
      <c r="Y2995" s="1" t="s">
        <v>166</v>
      </c>
      <c r="Z2995" s="19">
        <f>IF(U2995="","",SUMIFS(Unit_Value_Review_QC!$K$10:$K$53,Unit_Value_Review_QC!$I$10:$I$53,"PARTNER|"&amp;F2995&amp;"|"&amp;I2995))</f>
        <v>20.753901094655859</v>
      </c>
      <c r="AA2995" s="20">
        <f>IFERROR(U2995/Z2995,"")</f>
        <v>1.1111632780741352</v>
      </c>
      <c r="AB2995" s="4" t="str">
        <f>IF(OR(N2995&lt;&gt;"REPORTED",U2995=""),"NOT_APPLICABLE",IF(OR(AA2995&lt;Unit_Value_Review_QC!$I$6,AA2995&gt;Unit_Value_Review_QC!$I$5),"REVIEW","WITHIN_BAND"))</f>
        <v>WITHIN_BAND</v>
      </c>
    </row>
    <row r="2996" spans="1:28">
      <c r="A2996" s="1" t="s">
        <v>3382</v>
      </c>
      <c r="B2996" s="6">
        <v>45717</v>
      </c>
      <c r="C2996" s="1">
        <v>202503</v>
      </c>
      <c r="D2996" s="1">
        <v>2025</v>
      </c>
      <c r="E2996" s="1">
        <v>3</v>
      </c>
      <c r="F2996" s="4" t="s">
        <v>278</v>
      </c>
      <c r="G2996" s="4" t="s">
        <v>279</v>
      </c>
      <c r="H2996" s="1">
        <v>666</v>
      </c>
      <c r="I2996" s="4" t="s">
        <v>310</v>
      </c>
      <c r="J2996" s="1" t="s">
        <v>311</v>
      </c>
      <c r="K2996" s="1" t="s">
        <v>383</v>
      </c>
      <c r="L2996" s="1">
        <v>3</v>
      </c>
      <c r="M2996" s="1">
        <v>1</v>
      </c>
      <c r="N2996" s="1" t="s">
        <v>384</v>
      </c>
      <c r="O2996" s="1" t="s">
        <v>385</v>
      </c>
      <c r="P2996" s="1">
        <v>0</v>
      </c>
      <c r="Q2996" s="8">
        <v>7869065</v>
      </c>
      <c r="R2996" s="8">
        <v>395350</v>
      </c>
      <c r="S2996" s="8">
        <v>1500333</v>
      </c>
      <c r="T2996" s="8" t="s">
        <v>386</v>
      </c>
      <c r="U2996" s="9">
        <f>IF(R2996&gt;0,Q2996/R2996,"")</f>
        <v>19.90404704692045</v>
      </c>
      <c r="V2996" s="10">
        <f>SUMIFS(fct_world_monthly!$J$2:$J$361,fct_world_monthly!$C$2:$C$361,C2996,fct_world_monthly!$F$2:$F$361,F2996)</f>
        <v>22760523</v>
      </c>
      <c r="W2996" s="11">
        <f>IF(V2996&gt;0,Q2996/V2996,"")</f>
        <v>0.34573304840139218</v>
      </c>
      <c r="X2996" s="1" t="s">
        <v>232</v>
      </c>
      <c r="Y2996" s="1" t="s">
        <v>166</v>
      </c>
      <c r="Z2996" s="19">
        <f>IF(U2996="","",SUMIFS(Unit_Value_Review_QC!$K$10:$K$53,Unit_Value_Review_QC!$I$10:$I$53,"PARTNER|"&amp;F2996&amp;"|"&amp;I2996))</f>
        <v>16.653214733323903</v>
      </c>
      <c r="AA2996" s="20">
        <f>IFERROR(U2996/Z2996,"")</f>
        <v>1.1952074939075559</v>
      </c>
      <c r="AB2996" s="4" t="str">
        <f>IF(OR(N2996&lt;&gt;"REPORTED",U2996=""),"NOT_APPLICABLE",IF(OR(AA2996&lt;Unit_Value_Review_QC!$I$6,AA2996&gt;Unit_Value_Review_QC!$I$5),"REVIEW","WITHIN_BAND"))</f>
        <v>WITHIN_BAND</v>
      </c>
    </row>
    <row r="2997" spans="1:28">
      <c r="A2997" s="1" t="s">
        <v>3383</v>
      </c>
      <c r="B2997" s="6">
        <v>45717</v>
      </c>
      <c r="C2997" s="1">
        <v>202503</v>
      </c>
      <c r="D2997" s="1">
        <v>2025</v>
      </c>
      <c r="E2997" s="1">
        <v>3</v>
      </c>
      <c r="F2997" s="4" t="s">
        <v>278</v>
      </c>
      <c r="G2997" s="4" t="s">
        <v>279</v>
      </c>
      <c r="H2997" s="1">
        <v>669</v>
      </c>
      <c r="I2997" s="4" t="s">
        <v>313</v>
      </c>
      <c r="J2997" s="1" t="s">
        <v>314</v>
      </c>
      <c r="K2997" s="1" t="s">
        <v>383</v>
      </c>
      <c r="L2997" s="1">
        <v>3</v>
      </c>
      <c r="M2997" s="1">
        <v>1</v>
      </c>
      <c r="N2997" s="1" t="s">
        <v>384</v>
      </c>
      <c r="O2997" s="1" t="s">
        <v>385</v>
      </c>
      <c r="P2997" s="1">
        <v>0</v>
      </c>
      <c r="Q2997" s="8">
        <v>288980</v>
      </c>
      <c r="R2997" s="8">
        <v>15693</v>
      </c>
      <c r="S2997" s="8">
        <v>56383</v>
      </c>
      <c r="T2997" s="8" t="s">
        <v>386</v>
      </c>
      <c r="U2997" s="9">
        <f>IF(R2997&gt;0,Q2997/R2997,"")</f>
        <v>18.414579748932645</v>
      </c>
      <c r="V2997" s="10">
        <f>SUMIFS(fct_world_monthly!$J$2:$J$361,fct_world_monthly!$C$2:$C$361,C2997,fct_world_monthly!$F$2:$F$361,F2997)</f>
        <v>22760523</v>
      </c>
      <c r="W2997" s="11">
        <f>IF(V2997&gt;0,Q2997/V2997,"")</f>
        <v>1.2696544802595265E-2</v>
      </c>
      <c r="X2997" s="1" t="s">
        <v>232</v>
      </c>
      <c r="Y2997" s="1" t="s">
        <v>166</v>
      </c>
      <c r="Z2997" s="19">
        <f>IF(U2997="","",SUMIFS(Unit_Value_Review_QC!$K$10:$K$53,Unit_Value_Review_QC!$I$10:$I$53,"PARTNER|"&amp;F2997&amp;"|"&amp;I2997))</f>
        <v>20.668787815742178</v>
      </c>
      <c r="AA2997" s="20">
        <f>IFERROR(U2997/Z2997,"")</f>
        <v>0.89093660997900237</v>
      </c>
      <c r="AB2997" s="4" t="str">
        <f>IF(OR(N2997&lt;&gt;"REPORTED",U2997=""),"NOT_APPLICABLE",IF(OR(AA2997&lt;Unit_Value_Review_QC!$I$6,AA2997&gt;Unit_Value_Review_QC!$I$5),"REVIEW","WITHIN_BAND"))</f>
        <v>WITHIN_BAND</v>
      </c>
    </row>
    <row r="2998" spans="1:28">
      <c r="A2998" s="1" t="s">
        <v>3384</v>
      </c>
      <c r="B2998" s="6">
        <v>45717</v>
      </c>
      <c r="C2998" s="1">
        <v>202503</v>
      </c>
      <c r="D2998" s="1">
        <v>2025</v>
      </c>
      <c r="E2998" s="1">
        <v>3</v>
      </c>
      <c r="F2998" s="4" t="s">
        <v>278</v>
      </c>
      <c r="G2998" s="4" t="s">
        <v>279</v>
      </c>
      <c r="H2998" s="1">
        <v>676</v>
      </c>
      <c r="I2998" s="4" t="s">
        <v>316</v>
      </c>
      <c r="J2998" s="1" t="s">
        <v>317</v>
      </c>
      <c r="K2998" s="1" t="s">
        <v>383</v>
      </c>
      <c r="L2998" s="1">
        <v>3</v>
      </c>
      <c r="M2998" s="1">
        <v>1</v>
      </c>
      <c r="N2998" s="1" t="s">
        <v>384</v>
      </c>
      <c r="O2998" s="1" t="s">
        <v>385</v>
      </c>
      <c r="P2998" s="1">
        <v>0</v>
      </c>
      <c r="Q2998" s="8">
        <v>70804</v>
      </c>
      <c r="R2998" s="8">
        <v>3453</v>
      </c>
      <c r="S2998" s="8">
        <v>16706</v>
      </c>
      <c r="T2998" s="8" t="s">
        <v>386</v>
      </c>
      <c r="U2998" s="9">
        <f>IF(R2998&gt;0,Q2998/R2998,"")</f>
        <v>20.505068056762237</v>
      </c>
      <c r="V2998" s="10">
        <f>SUMIFS(fct_world_monthly!$J$2:$J$361,fct_world_monthly!$C$2:$C$361,C2998,fct_world_monthly!$F$2:$F$361,F2998)</f>
        <v>22760523</v>
      </c>
      <c r="W2998" s="11">
        <f>IF(V2998&gt;0,Q2998/V2998,"")</f>
        <v>3.1108248259497377E-3</v>
      </c>
      <c r="X2998" s="1" t="s">
        <v>232</v>
      </c>
      <c r="Y2998" s="1" t="s">
        <v>166</v>
      </c>
      <c r="Z2998" s="19">
        <f>IF(U2998="","",SUMIFS(Unit_Value_Review_QC!$K$10:$K$53,Unit_Value_Review_QC!$I$10:$I$53,"PARTNER|"&amp;F2998&amp;"|"&amp;I2998))</f>
        <v>22.71683967704729</v>
      </c>
      <c r="AA2998" s="20">
        <f>IFERROR(U2998/Z2998,"")</f>
        <v>0.90263735397491096</v>
      </c>
      <c r="AB2998" s="4" t="str">
        <f>IF(OR(N2998&lt;&gt;"REPORTED",U2998=""),"NOT_APPLICABLE",IF(OR(AA2998&lt;Unit_Value_Review_QC!$I$6,AA2998&gt;Unit_Value_Review_QC!$I$5),"REVIEW","WITHIN_BAND"))</f>
        <v>WITHIN_BAND</v>
      </c>
    </row>
    <row r="2999" spans="1:28">
      <c r="A2999" s="1" t="s">
        <v>3385</v>
      </c>
      <c r="B2999" s="6">
        <v>45717</v>
      </c>
      <c r="C2999" s="1">
        <v>202503</v>
      </c>
      <c r="D2999" s="1">
        <v>2025</v>
      </c>
      <c r="E2999" s="1">
        <v>3</v>
      </c>
      <c r="F2999" s="4" t="s">
        <v>278</v>
      </c>
      <c r="G2999" s="4" t="s">
        <v>279</v>
      </c>
      <c r="H2999" s="1">
        <v>690</v>
      </c>
      <c r="I2999" s="4" t="s">
        <v>319</v>
      </c>
      <c r="J2999" s="1" t="s">
        <v>320</v>
      </c>
      <c r="K2999" s="1" t="s">
        <v>383</v>
      </c>
      <c r="L2999" s="1">
        <v>3</v>
      </c>
      <c r="M2999" s="1">
        <v>1</v>
      </c>
      <c r="N2999" s="1" t="s">
        <v>384</v>
      </c>
      <c r="O2999" s="1" t="s">
        <v>385</v>
      </c>
      <c r="P2999" s="1">
        <v>0</v>
      </c>
      <c r="Q2999" s="8">
        <v>701701</v>
      </c>
      <c r="R2999" s="8">
        <v>23596</v>
      </c>
      <c r="S2999" s="8">
        <v>71029</v>
      </c>
      <c r="T2999" s="8" t="s">
        <v>386</v>
      </c>
      <c r="U2999" s="9">
        <f>IF(R2999&gt;0,Q2999/R2999,"")</f>
        <v>29.738133581963044</v>
      </c>
      <c r="V2999" s="10">
        <f>SUMIFS(fct_world_monthly!$J$2:$J$361,fct_world_monthly!$C$2:$C$361,C2999,fct_world_monthly!$F$2:$F$361,F2999)</f>
        <v>22760523</v>
      </c>
      <c r="W2999" s="11">
        <f>IF(V2999&gt;0,Q2999/V2999,"")</f>
        <v>3.0829739720831546E-2</v>
      </c>
      <c r="X2999" s="1" t="s">
        <v>232</v>
      </c>
      <c r="Y2999" s="1" t="s">
        <v>166</v>
      </c>
      <c r="Z2999" s="19">
        <f>IF(U2999="","",SUMIFS(Unit_Value_Review_QC!$K$10:$K$53,Unit_Value_Review_QC!$I$10:$I$53,"PARTNER|"&amp;F2999&amp;"|"&amp;I2999))</f>
        <v>28.158453665195097</v>
      </c>
      <c r="AA2999" s="20">
        <f>IFERROR(U2999/Z2999,"")</f>
        <v>1.0560996685240742</v>
      </c>
      <c r="AB2999" s="4" t="str">
        <f>IF(OR(N2999&lt;&gt;"REPORTED",U2999=""),"NOT_APPLICABLE",IF(OR(AA2999&lt;Unit_Value_Review_QC!$I$6,AA2999&gt;Unit_Value_Review_QC!$I$5),"REVIEW","WITHIN_BAND"))</f>
        <v>WITHIN_BAND</v>
      </c>
    </row>
    <row r="3000" spans="1:28">
      <c r="A3000" s="1" t="s">
        <v>3386</v>
      </c>
      <c r="B3000" s="6">
        <v>45717</v>
      </c>
      <c r="C3000" s="1">
        <v>202503</v>
      </c>
      <c r="D3000" s="1">
        <v>2025</v>
      </c>
      <c r="E3000" s="1">
        <v>3</v>
      </c>
      <c r="F3000" s="4" t="s">
        <v>278</v>
      </c>
      <c r="G3000" s="4" t="s">
        <v>279</v>
      </c>
      <c r="H3000" s="1">
        <v>696</v>
      </c>
      <c r="I3000" s="4" t="s">
        <v>322</v>
      </c>
      <c r="J3000" s="1" t="s">
        <v>323</v>
      </c>
      <c r="K3000" s="1" t="s">
        <v>383</v>
      </c>
      <c r="L3000" s="1">
        <v>3</v>
      </c>
      <c r="M3000" s="1">
        <v>1</v>
      </c>
      <c r="N3000" s="1" t="s">
        <v>384</v>
      </c>
      <c r="O3000" s="1" t="s">
        <v>385</v>
      </c>
      <c r="P3000" s="1">
        <v>0</v>
      </c>
      <c r="Q3000" s="8">
        <v>690028</v>
      </c>
      <c r="R3000" s="8">
        <v>34188</v>
      </c>
      <c r="S3000" s="8">
        <v>76150</v>
      </c>
      <c r="T3000" s="8" t="s">
        <v>386</v>
      </c>
      <c r="U3000" s="9">
        <f>IF(R3000&gt;0,Q3000/R3000,"")</f>
        <v>20.183339183339182</v>
      </c>
      <c r="V3000" s="10">
        <f>SUMIFS(fct_world_monthly!$J$2:$J$361,fct_world_monthly!$C$2:$C$361,C3000,fct_world_monthly!$F$2:$F$361,F3000)</f>
        <v>22760523</v>
      </c>
      <c r="W3000" s="11">
        <f>IF(V3000&gt;0,Q3000/V3000,"")</f>
        <v>3.0316878043619648E-2</v>
      </c>
      <c r="X3000" s="1" t="s">
        <v>232</v>
      </c>
      <c r="Y3000" s="1" t="s">
        <v>166</v>
      </c>
      <c r="Z3000" s="19">
        <f>IF(U3000="","",SUMIFS(Unit_Value_Review_QC!$K$10:$K$53,Unit_Value_Review_QC!$I$10:$I$53,"PARTNER|"&amp;F3000&amp;"|"&amp;I3000))</f>
        <v>25.266638688646662</v>
      </c>
      <c r="AA3000" s="20">
        <f>IFERROR(U3000/Z3000,"")</f>
        <v>0.7988137809723137</v>
      </c>
      <c r="AB3000" s="4" t="str">
        <f>IF(OR(N3000&lt;&gt;"REPORTED",U3000=""),"NOT_APPLICABLE",IF(OR(AA3000&lt;Unit_Value_Review_QC!$I$6,AA3000&gt;Unit_Value_Review_QC!$I$5),"REVIEW","WITHIN_BAND"))</f>
        <v>WITHIN_BAND</v>
      </c>
    </row>
    <row r="3001" spans="1:28">
      <c r="A3001" s="1" t="s">
        <v>3387</v>
      </c>
      <c r="B3001" s="6">
        <v>45717</v>
      </c>
      <c r="C3001" s="1">
        <v>202503</v>
      </c>
      <c r="D3001" s="1">
        <v>2025</v>
      </c>
      <c r="E3001" s="1">
        <v>3</v>
      </c>
      <c r="F3001" s="4" t="s">
        <v>278</v>
      </c>
      <c r="G3001" s="4" t="s">
        <v>279</v>
      </c>
      <c r="H3001" s="1">
        <v>720</v>
      </c>
      <c r="I3001" s="4" t="s">
        <v>325</v>
      </c>
      <c r="J3001" s="1" t="s">
        <v>326</v>
      </c>
      <c r="K3001" s="1" t="s">
        <v>383</v>
      </c>
      <c r="L3001" s="1">
        <v>3</v>
      </c>
      <c r="M3001" s="1">
        <v>1</v>
      </c>
      <c r="N3001" s="1" t="s">
        <v>384</v>
      </c>
      <c r="O3001" s="1" t="s">
        <v>385</v>
      </c>
      <c r="P3001" s="1">
        <v>0</v>
      </c>
      <c r="Q3001" s="8">
        <v>1147077</v>
      </c>
      <c r="R3001" s="8">
        <v>44505</v>
      </c>
      <c r="S3001" s="8">
        <v>128626</v>
      </c>
      <c r="T3001" s="8" t="s">
        <v>386</v>
      </c>
      <c r="U3001" s="9">
        <f>IF(R3001&gt;0,Q3001/R3001,"")</f>
        <v>25.774115267947423</v>
      </c>
      <c r="V3001" s="10">
        <f>SUMIFS(fct_world_monthly!$J$2:$J$361,fct_world_monthly!$C$2:$C$361,C3001,fct_world_monthly!$F$2:$F$361,F3001)</f>
        <v>22760523</v>
      </c>
      <c r="W3001" s="11">
        <f>IF(V3001&gt;0,Q3001/V3001,"")</f>
        <v>5.0397655625048686E-2</v>
      </c>
      <c r="X3001" s="1" t="s">
        <v>232</v>
      </c>
      <c r="Y3001" s="1" t="s">
        <v>166</v>
      </c>
      <c r="Z3001" s="19">
        <f>IF(U3001="","",SUMIFS(Unit_Value_Review_QC!$K$10:$K$53,Unit_Value_Review_QC!$I$10:$I$53,"PARTNER|"&amp;F3001&amp;"|"&amp;I3001))</f>
        <v>23.211497613909994</v>
      </c>
      <c r="AA3001" s="20">
        <f>IFERROR(U3001/Z3001,"")</f>
        <v>1.1104029432595388</v>
      </c>
      <c r="AB3001" s="4" t="str">
        <f>IF(OR(N3001&lt;&gt;"REPORTED",U3001=""),"NOT_APPLICABLE",IF(OR(AA3001&lt;Unit_Value_Review_QC!$I$6,AA3001&gt;Unit_Value_Review_QC!$I$5),"REVIEW","WITHIN_BAND"))</f>
        <v>WITHIN_BAND</v>
      </c>
    </row>
    <row r="3002" spans="1:28">
      <c r="A3002" s="1" t="s">
        <v>3388</v>
      </c>
      <c r="B3002" s="6">
        <v>45748</v>
      </c>
      <c r="C3002" s="1">
        <v>202504</v>
      </c>
      <c r="D3002" s="1">
        <v>2025</v>
      </c>
      <c r="E3002" s="1">
        <v>4</v>
      </c>
      <c r="F3002" s="4" t="s">
        <v>256</v>
      </c>
      <c r="G3002" s="4" t="s">
        <v>258</v>
      </c>
      <c r="H3002" s="1">
        <v>52</v>
      </c>
      <c r="I3002" s="4" t="s">
        <v>296</v>
      </c>
      <c r="J3002" s="1" t="s">
        <v>297</v>
      </c>
      <c r="K3002" s="1" t="s">
        <v>383</v>
      </c>
      <c r="L3002" s="1">
        <v>3</v>
      </c>
      <c r="M3002" s="1">
        <v>1</v>
      </c>
      <c r="N3002" s="1" t="s">
        <v>384</v>
      </c>
      <c r="O3002" s="1" t="s">
        <v>385</v>
      </c>
      <c r="P3002" s="1">
        <v>0</v>
      </c>
      <c r="Q3002" s="8">
        <v>9453970</v>
      </c>
      <c r="R3002" s="8">
        <v>427719</v>
      </c>
      <c r="S3002" s="8">
        <v>1823630</v>
      </c>
      <c r="T3002" s="8" t="s">
        <v>386</v>
      </c>
      <c r="U3002" s="9">
        <f>IF(R3002&gt;0,Q3002/R3002,"")</f>
        <v>22.103226651142457</v>
      </c>
      <c r="V3002" s="10">
        <f>SUMIFS(fct_world_monthly!$J$2:$J$361,fct_world_monthly!$C$2:$C$361,C3002,fct_world_monthly!$F$2:$F$361,F3002)</f>
        <v>121169793</v>
      </c>
      <c r="W3002" s="11">
        <f>IF(V3002&gt;0,Q3002/V3002,"")</f>
        <v>7.8022498561171924E-2</v>
      </c>
      <c r="X3002" s="1" t="s">
        <v>232</v>
      </c>
      <c r="Y3002" s="1" t="s">
        <v>166</v>
      </c>
      <c r="Z3002" s="19">
        <f>IF(U3002="","",SUMIFS(Unit_Value_Review_QC!$K$10:$K$53,Unit_Value_Review_QC!$I$10:$I$53,"PARTNER|"&amp;F3002&amp;"|"&amp;I3002))</f>
        <v>20.461444760337919</v>
      </c>
      <c r="AA3002" s="20">
        <f>IFERROR(U3002/Z3002,"")</f>
        <v>1.0802378282684582</v>
      </c>
      <c r="AB3002" s="4" t="str">
        <f>IF(OR(N3002&lt;&gt;"REPORTED",U3002=""),"NOT_APPLICABLE",IF(OR(AA3002&lt;Unit_Value_Review_QC!$I$6,AA3002&gt;Unit_Value_Review_QC!$I$5),"REVIEW","WITHIN_BAND"))</f>
        <v>WITHIN_BAND</v>
      </c>
    </row>
    <row r="3003" spans="1:28">
      <c r="A3003" s="1" t="s">
        <v>3389</v>
      </c>
      <c r="B3003" s="6">
        <v>45748</v>
      </c>
      <c r="C3003" s="1">
        <v>202504</v>
      </c>
      <c r="D3003" s="1">
        <v>2025</v>
      </c>
      <c r="E3003" s="1">
        <v>4</v>
      </c>
      <c r="F3003" s="4" t="s">
        <v>256</v>
      </c>
      <c r="G3003" s="4" t="s">
        <v>258</v>
      </c>
      <c r="H3003" s="1">
        <v>204</v>
      </c>
      <c r="I3003" s="4" t="s">
        <v>301</v>
      </c>
      <c r="J3003" s="1" t="s">
        <v>302</v>
      </c>
      <c r="K3003" s="1" t="s">
        <v>383</v>
      </c>
      <c r="L3003" s="1">
        <v>3</v>
      </c>
      <c r="M3003" s="1">
        <v>1</v>
      </c>
      <c r="N3003" s="1" t="s">
        <v>384</v>
      </c>
      <c r="O3003" s="1" t="s">
        <v>385</v>
      </c>
      <c r="P3003" s="1">
        <v>0</v>
      </c>
      <c r="Q3003" s="8">
        <v>1520653</v>
      </c>
      <c r="R3003" s="8">
        <v>175983</v>
      </c>
      <c r="S3003" s="8">
        <v>1042607</v>
      </c>
      <c r="T3003" s="8" t="s">
        <v>386</v>
      </c>
      <c r="U3003" s="9">
        <f>IF(R3003&gt;0,Q3003/R3003,"")</f>
        <v>8.640908496843446</v>
      </c>
      <c r="V3003" s="10">
        <f>SUMIFS(fct_world_monthly!$J$2:$J$361,fct_world_monthly!$C$2:$C$361,C3003,fct_world_monthly!$F$2:$F$361,F3003)</f>
        <v>121169793</v>
      </c>
      <c r="W3003" s="11">
        <f>IF(V3003&gt;0,Q3003/V3003,"")</f>
        <v>1.2549769726849331E-2</v>
      </c>
      <c r="X3003" s="1" t="s">
        <v>232</v>
      </c>
      <c r="Y3003" s="1" t="s">
        <v>166</v>
      </c>
      <c r="Z3003" s="19">
        <f>IF(U3003="","",SUMIFS(Unit_Value_Review_QC!$K$10:$K$53,Unit_Value_Review_QC!$I$10:$I$53,"PARTNER|"&amp;F3003&amp;"|"&amp;I3003))</f>
        <v>7.8392981154747989</v>
      </c>
      <c r="AA3003" s="20">
        <f>IFERROR(U3003/Z3003,"")</f>
        <v>1.1022553766371337</v>
      </c>
      <c r="AB3003" s="4" t="str">
        <f>IF(OR(N3003&lt;&gt;"REPORTED",U3003=""),"NOT_APPLICABLE",IF(OR(AA3003&lt;Unit_Value_Review_QC!$I$6,AA3003&gt;Unit_Value_Review_QC!$I$5),"REVIEW","WITHIN_BAND"))</f>
        <v>WITHIN_BAND</v>
      </c>
    </row>
    <row r="3004" spans="1:28">
      <c r="A3004" s="1" t="s">
        <v>3390</v>
      </c>
      <c r="B3004" s="6">
        <v>45748</v>
      </c>
      <c r="C3004" s="1">
        <v>202504</v>
      </c>
      <c r="D3004" s="1">
        <v>2025</v>
      </c>
      <c r="E3004" s="1">
        <v>4</v>
      </c>
      <c r="F3004" s="4" t="s">
        <v>256</v>
      </c>
      <c r="G3004" s="4" t="s">
        <v>258</v>
      </c>
      <c r="H3004" s="1">
        <v>662</v>
      </c>
      <c r="I3004" s="4" t="s">
        <v>304</v>
      </c>
      <c r="J3004" s="1" t="s">
        <v>305</v>
      </c>
      <c r="K3004" s="1" t="s">
        <v>383</v>
      </c>
      <c r="L3004" s="1">
        <v>3</v>
      </c>
      <c r="M3004" s="1">
        <v>1</v>
      </c>
      <c r="N3004" s="1" t="s">
        <v>384</v>
      </c>
      <c r="O3004" s="1" t="s">
        <v>385</v>
      </c>
      <c r="P3004" s="1">
        <v>0</v>
      </c>
      <c r="Q3004" s="8">
        <v>4962494</v>
      </c>
      <c r="R3004" s="8">
        <v>1690165</v>
      </c>
      <c r="S3004" s="8">
        <v>1712686</v>
      </c>
      <c r="T3004" s="8" t="s">
        <v>386</v>
      </c>
      <c r="U3004" s="9">
        <f>IF(R3004&gt;0,Q3004/R3004,"")</f>
        <v>2.9361003215662378</v>
      </c>
      <c r="V3004" s="10">
        <f>SUMIFS(fct_world_monthly!$J$2:$J$361,fct_world_monthly!$C$2:$C$361,C3004,fct_world_monthly!$F$2:$F$361,F3004)</f>
        <v>121169793</v>
      </c>
      <c r="W3004" s="11">
        <f>IF(V3004&gt;0,Q3004/V3004,"")</f>
        <v>4.0954877260539681E-2</v>
      </c>
      <c r="X3004" s="1" t="s">
        <v>232</v>
      </c>
      <c r="Y3004" s="1" t="s">
        <v>166</v>
      </c>
      <c r="Z3004" s="19">
        <f>IF(U3004="","",SUMIFS(Unit_Value_Review_QC!$K$10:$K$53,Unit_Value_Review_QC!$I$10:$I$53,"PARTNER|"&amp;F3004&amp;"|"&amp;I3004))</f>
        <v>10.235891461787936</v>
      </c>
      <c r="AA3004" s="20">
        <f>IFERROR(U3004/Z3004,"")</f>
        <v>0.28684363570355598</v>
      </c>
      <c r="AB3004" s="4" t="str">
        <f>IF(OR(N3004&lt;&gt;"REPORTED",U3004=""),"NOT_APPLICABLE",IF(OR(AA3004&lt;Unit_Value_Review_QC!$I$6,AA3004&gt;Unit_Value_Review_QC!$I$5),"REVIEW","WITHIN_BAND"))</f>
        <v>REVIEW</v>
      </c>
    </row>
    <row r="3005" spans="1:28">
      <c r="A3005" s="1" t="s">
        <v>3391</v>
      </c>
      <c r="B3005" s="6">
        <v>45748</v>
      </c>
      <c r="C3005" s="1">
        <v>202504</v>
      </c>
      <c r="D3005" s="1">
        <v>2025</v>
      </c>
      <c r="E3005" s="1">
        <v>4</v>
      </c>
      <c r="F3005" s="4" t="s">
        <v>256</v>
      </c>
      <c r="G3005" s="4" t="s">
        <v>258</v>
      </c>
      <c r="H3005" s="1">
        <v>664</v>
      </c>
      <c r="I3005" s="4" t="s">
        <v>307</v>
      </c>
      <c r="J3005" s="1" t="s">
        <v>308</v>
      </c>
      <c r="K3005" s="1" t="s">
        <v>383</v>
      </c>
      <c r="L3005" s="1">
        <v>3</v>
      </c>
      <c r="M3005" s="1">
        <v>1</v>
      </c>
      <c r="N3005" s="1" t="s">
        <v>384</v>
      </c>
      <c r="O3005" s="1" t="s">
        <v>385</v>
      </c>
      <c r="P3005" s="1">
        <v>0</v>
      </c>
      <c r="Q3005" s="8">
        <v>10814486</v>
      </c>
      <c r="R3005" s="8">
        <v>757226</v>
      </c>
      <c r="S3005" s="8">
        <v>4819942</v>
      </c>
      <c r="T3005" s="8" t="s">
        <v>386</v>
      </c>
      <c r="U3005" s="9">
        <f>IF(R3005&gt;0,Q3005/R3005,"")</f>
        <v>14.281715102228397</v>
      </c>
      <c r="V3005" s="10">
        <f>SUMIFS(fct_world_monthly!$J$2:$J$361,fct_world_monthly!$C$2:$C$361,C3005,fct_world_monthly!$F$2:$F$361,F3005)</f>
        <v>121169793</v>
      </c>
      <c r="W3005" s="11">
        <f>IF(V3005&gt;0,Q3005/V3005,"")</f>
        <v>8.9250676527936293E-2</v>
      </c>
      <c r="X3005" s="1" t="s">
        <v>232</v>
      </c>
      <c r="Y3005" s="1" t="s">
        <v>166</v>
      </c>
      <c r="Z3005" s="19">
        <f>IF(U3005="","",SUMIFS(Unit_Value_Review_QC!$K$10:$K$53,Unit_Value_Review_QC!$I$10:$I$53,"PARTNER|"&amp;F3005&amp;"|"&amp;I3005))</f>
        <v>13.594059812928137</v>
      </c>
      <c r="AA3005" s="20">
        <f>IFERROR(U3005/Z3005,"")</f>
        <v>1.0505849833503227</v>
      </c>
      <c r="AB3005" s="4" t="str">
        <f>IF(OR(N3005&lt;&gt;"REPORTED",U3005=""),"NOT_APPLICABLE",IF(OR(AA3005&lt;Unit_Value_Review_QC!$I$6,AA3005&gt;Unit_Value_Review_QC!$I$5),"REVIEW","WITHIN_BAND"))</f>
        <v>WITHIN_BAND</v>
      </c>
    </row>
    <row r="3006" spans="1:28">
      <c r="A3006" s="1" t="s">
        <v>3392</v>
      </c>
      <c r="B3006" s="6">
        <v>45748</v>
      </c>
      <c r="C3006" s="1">
        <v>202504</v>
      </c>
      <c r="D3006" s="1">
        <v>2025</v>
      </c>
      <c r="E3006" s="1">
        <v>4</v>
      </c>
      <c r="F3006" s="4" t="s">
        <v>256</v>
      </c>
      <c r="G3006" s="4" t="s">
        <v>258</v>
      </c>
      <c r="H3006" s="1">
        <v>666</v>
      </c>
      <c r="I3006" s="4" t="s">
        <v>310</v>
      </c>
      <c r="J3006" s="1" t="s">
        <v>311</v>
      </c>
      <c r="K3006" s="1" t="s">
        <v>383</v>
      </c>
      <c r="L3006" s="1">
        <v>3</v>
      </c>
      <c r="M3006" s="1">
        <v>1</v>
      </c>
      <c r="N3006" s="1" t="s">
        <v>384</v>
      </c>
      <c r="O3006" s="1" t="s">
        <v>385</v>
      </c>
      <c r="P3006" s="1">
        <v>0</v>
      </c>
      <c r="Q3006" s="8">
        <v>48906353</v>
      </c>
      <c r="R3006" s="8">
        <v>4627983</v>
      </c>
      <c r="S3006" s="8">
        <v>28103365</v>
      </c>
      <c r="T3006" s="8" t="s">
        <v>386</v>
      </c>
      <c r="U3006" s="9">
        <f>IF(R3006&gt;0,Q3006/R3006,"")</f>
        <v>10.567530822822816</v>
      </c>
      <c r="V3006" s="10">
        <f>SUMIFS(fct_world_monthly!$J$2:$J$361,fct_world_monthly!$C$2:$C$361,C3006,fct_world_monthly!$F$2:$F$361,F3006)</f>
        <v>121169793</v>
      </c>
      <c r="W3006" s="11">
        <f>IF(V3006&gt;0,Q3006/V3006,"")</f>
        <v>0.4036183589089733</v>
      </c>
      <c r="X3006" s="1" t="s">
        <v>232</v>
      </c>
      <c r="Y3006" s="1" t="s">
        <v>166</v>
      </c>
      <c r="Z3006" s="19">
        <f>IF(U3006="","",SUMIFS(Unit_Value_Review_QC!$K$10:$K$53,Unit_Value_Review_QC!$I$10:$I$53,"PARTNER|"&amp;F3006&amp;"|"&amp;I3006))</f>
        <v>10.323147527272614</v>
      </c>
      <c r="AA3006" s="20">
        <f>IFERROR(U3006/Z3006,"")</f>
        <v>1.0236733316950637</v>
      </c>
      <c r="AB3006" s="4" t="str">
        <f>IF(OR(N3006&lt;&gt;"REPORTED",U3006=""),"NOT_APPLICABLE",IF(OR(AA3006&lt;Unit_Value_Review_QC!$I$6,AA3006&gt;Unit_Value_Review_QC!$I$5),"REVIEW","WITHIN_BAND"))</f>
        <v>WITHIN_BAND</v>
      </c>
    </row>
    <row r="3007" spans="1:28">
      <c r="A3007" s="1" t="s">
        <v>3393</v>
      </c>
      <c r="B3007" s="6">
        <v>45748</v>
      </c>
      <c r="C3007" s="1">
        <v>202504</v>
      </c>
      <c r="D3007" s="1">
        <v>2025</v>
      </c>
      <c r="E3007" s="1">
        <v>4</v>
      </c>
      <c r="F3007" s="4" t="s">
        <v>256</v>
      </c>
      <c r="G3007" s="4" t="s">
        <v>258</v>
      </c>
      <c r="H3007" s="1">
        <v>669</v>
      </c>
      <c r="I3007" s="4" t="s">
        <v>313</v>
      </c>
      <c r="J3007" s="1" t="s">
        <v>314</v>
      </c>
      <c r="K3007" s="1" t="s">
        <v>383</v>
      </c>
      <c r="L3007" s="1">
        <v>3</v>
      </c>
      <c r="M3007" s="1">
        <v>1</v>
      </c>
      <c r="N3007" s="1" t="s">
        <v>384</v>
      </c>
      <c r="O3007" s="1" t="s">
        <v>385</v>
      </c>
      <c r="P3007" s="1">
        <v>0</v>
      </c>
      <c r="Q3007" s="8">
        <v>2522811</v>
      </c>
      <c r="R3007" s="8">
        <v>232233</v>
      </c>
      <c r="S3007" s="8">
        <v>1175331</v>
      </c>
      <c r="T3007" s="8" t="s">
        <v>386</v>
      </c>
      <c r="U3007" s="9">
        <f>IF(R3007&gt;0,Q3007/R3007,"")</f>
        <v>10.863275245120203</v>
      </c>
      <c r="V3007" s="10">
        <f>SUMIFS(fct_world_monthly!$J$2:$J$361,fct_world_monthly!$C$2:$C$361,C3007,fct_world_monthly!$F$2:$F$361,F3007)</f>
        <v>121169793</v>
      </c>
      <c r="W3007" s="11">
        <f>IF(V3007&gt;0,Q3007/V3007,"")</f>
        <v>2.0820461416485213E-2</v>
      </c>
      <c r="X3007" s="1" t="s">
        <v>232</v>
      </c>
      <c r="Y3007" s="1" t="s">
        <v>166</v>
      </c>
      <c r="Z3007" s="19">
        <f>IF(U3007="","",SUMIFS(Unit_Value_Review_QC!$K$10:$K$53,Unit_Value_Review_QC!$I$10:$I$53,"PARTNER|"&amp;F3007&amp;"|"&amp;I3007))</f>
        <v>13.552232139720488</v>
      </c>
      <c r="AA3007" s="20">
        <f>IFERROR(U3007/Z3007,"")</f>
        <v>0.80158568220513493</v>
      </c>
      <c r="AB3007" s="4" t="str">
        <f>IF(OR(N3007&lt;&gt;"REPORTED",U3007=""),"NOT_APPLICABLE",IF(OR(AA3007&lt;Unit_Value_Review_QC!$I$6,AA3007&gt;Unit_Value_Review_QC!$I$5),"REVIEW","WITHIN_BAND"))</f>
        <v>WITHIN_BAND</v>
      </c>
    </row>
    <row r="3008" spans="1:28">
      <c r="A3008" s="1" t="s">
        <v>3394</v>
      </c>
      <c r="B3008" s="6">
        <v>45748</v>
      </c>
      <c r="C3008" s="1">
        <v>202504</v>
      </c>
      <c r="D3008" s="1">
        <v>2025</v>
      </c>
      <c r="E3008" s="1">
        <v>4</v>
      </c>
      <c r="F3008" s="4" t="s">
        <v>256</v>
      </c>
      <c r="G3008" s="4" t="s">
        <v>258</v>
      </c>
      <c r="H3008" s="1">
        <v>676</v>
      </c>
      <c r="I3008" s="4" t="s">
        <v>316</v>
      </c>
      <c r="J3008" s="1" t="s">
        <v>317</v>
      </c>
      <c r="K3008" s="1" t="s">
        <v>383</v>
      </c>
      <c r="L3008" s="1">
        <v>3</v>
      </c>
      <c r="M3008" s="1">
        <v>1</v>
      </c>
      <c r="N3008" s="1" t="s">
        <v>384</v>
      </c>
      <c r="O3008" s="1" t="s">
        <v>385</v>
      </c>
      <c r="P3008" s="1">
        <v>0</v>
      </c>
      <c r="Q3008" s="8">
        <v>14689</v>
      </c>
      <c r="R3008" s="8">
        <v>772</v>
      </c>
      <c r="S3008" s="8">
        <v>7757</v>
      </c>
      <c r="T3008" s="8" t="s">
        <v>386</v>
      </c>
      <c r="U3008" s="9">
        <f>IF(R3008&gt;0,Q3008/R3008,"")</f>
        <v>19.027202072538859</v>
      </c>
      <c r="V3008" s="10">
        <f>SUMIFS(fct_world_monthly!$J$2:$J$361,fct_world_monthly!$C$2:$C$361,C3008,fct_world_monthly!$F$2:$F$361,F3008)</f>
        <v>121169793</v>
      </c>
      <c r="W3008" s="11">
        <f>IF(V3008&gt;0,Q3008/V3008,"")</f>
        <v>1.2122658326238124E-4</v>
      </c>
      <c r="X3008" s="1" t="s">
        <v>232</v>
      </c>
      <c r="Y3008" s="1" t="s">
        <v>166</v>
      </c>
      <c r="Z3008" s="19">
        <f>IF(U3008="","",SUMIFS(Unit_Value_Review_QC!$K$10:$K$53,Unit_Value_Review_QC!$I$10:$I$53,"PARTNER|"&amp;F3008&amp;"|"&amp;I3008))</f>
        <v>16.294942108470444</v>
      </c>
      <c r="AA3008" s="20">
        <f>IFERROR(U3008/Z3008,"")</f>
        <v>1.1676753403528897</v>
      </c>
      <c r="AB3008" s="4" t="str">
        <f>IF(OR(N3008&lt;&gt;"REPORTED",U3008=""),"NOT_APPLICABLE",IF(OR(AA3008&lt;Unit_Value_Review_QC!$I$6,AA3008&gt;Unit_Value_Review_QC!$I$5),"REVIEW","WITHIN_BAND"))</f>
        <v>WITHIN_BAND</v>
      </c>
    </row>
    <row r="3009" spans="1:28">
      <c r="A3009" s="1" t="s">
        <v>3395</v>
      </c>
      <c r="B3009" s="6">
        <v>45748</v>
      </c>
      <c r="C3009" s="1">
        <v>202504</v>
      </c>
      <c r="D3009" s="1">
        <v>2025</v>
      </c>
      <c r="E3009" s="1">
        <v>4</v>
      </c>
      <c r="F3009" s="4" t="s">
        <v>256</v>
      </c>
      <c r="G3009" s="4" t="s">
        <v>258</v>
      </c>
      <c r="H3009" s="1">
        <v>690</v>
      </c>
      <c r="I3009" s="4" t="s">
        <v>319</v>
      </c>
      <c r="J3009" s="1" t="s">
        <v>320</v>
      </c>
      <c r="K3009" s="1" t="s">
        <v>383</v>
      </c>
      <c r="L3009" s="1">
        <v>3</v>
      </c>
      <c r="M3009" s="1">
        <v>1</v>
      </c>
      <c r="N3009" s="1" t="s">
        <v>384</v>
      </c>
      <c r="O3009" s="1" t="s">
        <v>385</v>
      </c>
      <c r="P3009" s="1">
        <v>0</v>
      </c>
      <c r="Q3009" s="8">
        <v>2894351</v>
      </c>
      <c r="R3009" s="8">
        <v>127438</v>
      </c>
      <c r="S3009" s="8">
        <v>700179</v>
      </c>
      <c r="T3009" s="8" t="s">
        <v>386</v>
      </c>
      <c r="U3009" s="9">
        <f>IF(R3009&gt;0,Q3009/R3009,"")</f>
        <v>22.711836343947645</v>
      </c>
      <c r="V3009" s="10">
        <f>SUMIFS(fct_world_monthly!$J$2:$J$361,fct_world_monthly!$C$2:$C$361,C3009,fct_world_monthly!$F$2:$F$361,F3009)</f>
        <v>121169793</v>
      </c>
      <c r="W3009" s="11">
        <f>IF(V3009&gt;0,Q3009/V3009,"")</f>
        <v>2.3886737183746776E-2</v>
      </c>
      <c r="X3009" s="1" t="s">
        <v>232</v>
      </c>
      <c r="Y3009" s="1" t="s">
        <v>166</v>
      </c>
      <c r="Z3009" s="19">
        <f>IF(U3009="","",SUMIFS(Unit_Value_Review_QC!$K$10:$K$53,Unit_Value_Review_QC!$I$10:$I$53,"PARTNER|"&amp;F3009&amp;"|"&amp;I3009))</f>
        <v>21.029827109089425</v>
      </c>
      <c r="AA3009" s="20">
        <f>IFERROR(U3009/Z3009,"")</f>
        <v>1.0799820762259729</v>
      </c>
      <c r="AB3009" s="4" t="str">
        <f>IF(OR(N3009&lt;&gt;"REPORTED",U3009=""),"NOT_APPLICABLE",IF(OR(AA3009&lt;Unit_Value_Review_QC!$I$6,AA3009&gt;Unit_Value_Review_QC!$I$5),"REVIEW","WITHIN_BAND"))</f>
        <v>WITHIN_BAND</v>
      </c>
    </row>
    <row r="3010" spans="1:28">
      <c r="A3010" s="1" t="s">
        <v>3396</v>
      </c>
      <c r="B3010" s="6">
        <v>45748</v>
      </c>
      <c r="C3010" s="1">
        <v>202504</v>
      </c>
      <c r="D3010" s="1">
        <v>2025</v>
      </c>
      <c r="E3010" s="1">
        <v>4</v>
      </c>
      <c r="F3010" s="4" t="s">
        <v>256</v>
      </c>
      <c r="G3010" s="4" t="s">
        <v>258</v>
      </c>
      <c r="H3010" s="1">
        <v>696</v>
      </c>
      <c r="I3010" s="4" t="s">
        <v>322</v>
      </c>
      <c r="J3010" s="1" t="s">
        <v>323</v>
      </c>
      <c r="K3010" s="1" t="s">
        <v>383</v>
      </c>
      <c r="L3010" s="1">
        <v>3</v>
      </c>
      <c r="M3010" s="1">
        <v>1</v>
      </c>
      <c r="N3010" s="1" t="s">
        <v>384</v>
      </c>
      <c r="O3010" s="1" t="s">
        <v>385</v>
      </c>
      <c r="P3010" s="1">
        <v>0</v>
      </c>
      <c r="Q3010" s="8">
        <v>1729553</v>
      </c>
      <c r="R3010" s="8">
        <v>81154</v>
      </c>
      <c r="S3010" s="8">
        <v>426685</v>
      </c>
      <c r="T3010" s="8" t="s">
        <v>386</v>
      </c>
      <c r="U3010" s="9">
        <f>IF(R3010&gt;0,Q3010/R3010,"")</f>
        <v>21.311987086280404</v>
      </c>
      <c r="V3010" s="10">
        <f>SUMIFS(fct_world_monthly!$J$2:$J$361,fct_world_monthly!$C$2:$C$361,C3010,fct_world_monthly!$F$2:$F$361,F3010)</f>
        <v>121169793</v>
      </c>
      <c r="W3010" s="11">
        <f>IF(V3010&gt;0,Q3010/V3010,"")</f>
        <v>1.4273796770454168E-2</v>
      </c>
      <c r="X3010" s="1" t="s">
        <v>232</v>
      </c>
      <c r="Y3010" s="1" t="s">
        <v>166</v>
      </c>
      <c r="Z3010" s="19">
        <f>IF(U3010="","",SUMIFS(Unit_Value_Review_QC!$K$10:$K$53,Unit_Value_Review_QC!$I$10:$I$53,"PARTNER|"&amp;F3010&amp;"|"&amp;I3010))</f>
        <v>18.09118149032647</v>
      </c>
      <c r="AA3010" s="20">
        <f>IFERROR(U3010/Z3010,"")</f>
        <v>1.1780317995082925</v>
      </c>
      <c r="AB3010" s="4" t="str">
        <f>IF(OR(N3010&lt;&gt;"REPORTED",U3010=""),"NOT_APPLICABLE",IF(OR(AA3010&lt;Unit_Value_Review_QC!$I$6,AA3010&gt;Unit_Value_Review_QC!$I$5),"REVIEW","WITHIN_BAND"))</f>
        <v>WITHIN_BAND</v>
      </c>
    </row>
    <row r="3011" spans="1:28">
      <c r="A3011" s="1" t="s">
        <v>3397</v>
      </c>
      <c r="B3011" s="6">
        <v>45748</v>
      </c>
      <c r="C3011" s="1">
        <v>202504</v>
      </c>
      <c r="D3011" s="1">
        <v>2025</v>
      </c>
      <c r="E3011" s="1">
        <v>4</v>
      </c>
      <c r="F3011" s="4" t="s">
        <v>256</v>
      </c>
      <c r="G3011" s="4" t="s">
        <v>258</v>
      </c>
      <c r="H3011" s="1">
        <v>720</v>
      </c>
      <c r="I3011" s="4" t="s">
        <v>325</v>
      </c>
      <c r="J3011" s="1" t="s">
        <v>326</v>
      </c>
      <c r="K3011" s="1" t="s">
        <v>383</v>
      </c>
      <c r="L3011" s="1">
        <v>3</v>
      </c>
      <c r="M3011" s="1">
        <v>1</v>
      </c>
      <c r="N3011" s="1" t="s">
        <v>384</v>
      </c>
      <c r="O3011" s="1" t="s">
        <v>385</v>
      </c>
      <c r="P3011" s="1">
        <v>0</v>
      </c>
      <c r="Q3011" s="8">
        <v>3730338</v>
      </c>
      <c r="R3011" s="8">
        <v>168903</v>
      </c>
      <c r="S3011" s="8">
        <v>824582</v>
      </c>
      <c r="T3011" s="8" t="s">
        <v>386</v>
      </c>
      <c r="U3011" s="9">
        <f>IF(R3011&gt;0,Q3011/R3011,"")</f>
        <v>22.085682314701337</v>
      </c>
      <c r="V3011" s="10">
        <f>SUMIFS(fct_world_monthly!$J$2:$J$361,fct_world_monthly!$C$2:$C$361,C3011,fct_world_monthly!$F$2:$F$361,F3011)</f>
        <v>121169793</v>
      </c>
      <c r="W3011" s="11">
        <f>IF(V3011&gt;0,Q3011/V3011,"")</f>
        <v>3.0786039223488645E-2</v>
      </c>
      <c r="X3011" s="1" t="s">
        <v>232</v>
      </c>
      <c r="Y3011" s="1" t="s">
        <v>166</v>
      </c>
      <c r="Z3011" s="19">
        <f>IF(U3011="","",SUMIFS(Unit_Value_Review_QC!$K$10:$K$53,Unit_Value_Review_QC!$I$10:$I$53,"PARTNER|"&amp;F3011&amp;"|"&amp;I3011))</f>
        <v>18.213915185849537</v>
      </c>
      <c r="AA3011" s="20">
        <f>IFERROR(U3011/Z3011,"")</f>
        <v>1.2125719313692529</v>
      </c>
      <c r="AB3011" s="4" t="str">
        <f>IF(OR(N3011&lt;&gt;"REPORTED",U3011=""),"NOT_APPLICABLE",IF(OR(AA3011&lt;Unit_Value_Review_QC!$I$6,AA3011&gt;Unit_Value_Review_QC!$I$5),"REVIEW","WITHIN_BAND"))</f>
        <v>WITHIN_BAND</v>
      </c>
    </row>
    <row r="3012" spans="1:28">
      <c r="A3012" s="1" t="s">
        <v>3398</v>
      </c>
      <c r="B3012" s="6">
        <v>45748</v>
      </c>
      <c r="C3012" s="1">
        <v>202504</v>
      </c>
      <c r="D3012" s="1">
        <v>2025</v>
      </c>
      <c r="E3012" s="1">
        <v>4</v>
      </c>
      <c r="F3012" s="4" t="s">
        <v>265</v>
      </c>
      <c r="G3012" s="4" t="s">
        <v>266</v>
      </c>
      <c r="H3012" s="1">
        <v>52</v>
      </c>
      <c r="I3012" s="4" t="s">
        <v>296</v>
      </c>
      <c r="J3012" s="1" t="s">
        <v>297</v>
      </c>
      <c r="K3012" s="1" t="s">
        <v>383</v>
      </c>
      <c r="L3012" s="1">
        <v>3</v>
      </c>
      <c r="M3012" s="1">
        <v>1</v>
      </c>
      <c r="N3012" s="1" t="s">
        <v>384</v>
      </c>
      <c r="O3012" s="1" t="s">
        <v>385</v>
      </c>
      <c r="P3012" s="1">
        <v>0</v>
      </c>
      <c r="Q3012" s="8">
        <v>1168634</v>
      </c>
      <c r="R3012" s="8">
        <v>51383</v>
      </c>
      <c r="S3012" s="8">
        <v>142377</v>
      </c>
      <c r="T3012" s="8" t="s">
        <v>386</v>
      </c>
      <c r="U3012" s="9">
        <f>IF(R3012&gt;0,Q3012/R3012,"")</f>
        <v>22.743592238678161</v>
      </c>
      <c r="V3012" s="10">
        <f>SUMIFS(fct_world_monthly!$J$2:$J$361,fct_world_monthly!$C$2:$C$361,C3012,fct_world_monthly!$F$2:$F$361,F3012)</f>
        <v>21378689</v>
      </c>
      <c r="W3012" s="11">
        <f>IF(V3012&gt;0,Q3012/V3012,"")</f>
        <v>5.4663501583282308E-2</v>
      </c>
      <c r="X3012" s="1" t="s">
        <v>232</v>
      </c>
      <c r="Y3012" s="1" t="s">
        <v>166</v>
      </c>
      <c r="Z3012" s="19">
        <f>IF(U3012="","",SUMIFS(Unit_Value_Review_QC!$K$10:$K$53,Unit_Value_Review_QC!$I$10:$I$53,"PARTNER|"&amp;F3012&amp;"|"&amp;I3012))</f>
        <v>19.213268245879746</v>
      </c>
      <c r="AA3012" s="20">
        <f>IFERROR(U3012/Z3012,"")</f>
        <v>1.1837440641341948</v>
      </c>
      <c r="AB3012" s="4" t="str">
        <f>IF(OR(N3012&lt;&gt;"REPORTED",U3012=""),"NOT_APPLICABLE",IF(OR(AA3012&lt;Unit_Value_Review_QC!$I$6,AA3012&gt;Unit_Value_Review_QC!$I$5),"REVIEW","WITHIN_BAND"))</f>
        <v>WITHIN_BAND</v>
      </c>
    </row>
    <row r="3013" spans="1:28">
      <c r="A3013" s="1" t="s">
        <v>3399</v>
      </c>
      <c r="B3013" s="6">
        <v>45748</v>
      </c>
      <c r="C3013" s="1">
        <v>202504</v>
      </c>
      <c r="D3013" s="1">
        <v>2025</v>
      </c>
      <c r="E3013" s="1">
        <v>4</v>
      </c>
      <c r="F3013" s="4" t="s">
        <v>265</v>
      </c>
      <c r="G3013" s="4" t="s">
        <v>266</v>
      </c>
      <c r="H3013" s="1">
        <v>204</v>
      </c>
      <c r="I3013" s="4" t="s">
        <v>301</v>
      </c>
      <c r="J3013" s="1" t="s">
        <v>302</v>
      </c>
      <c r="K3013" s="1" t="s">
        <v>383</v>
      </c>
      <c r="L3013" s="1">
        <v>3</v>
      </c>
      <c r="M3013" s="1">
        <v>1</v>
      </c>
      <c r="N3013" s="1" t="s">
        <v>384</v>
      </c>
      <c r="O3013" s="1" t="s">
        <v>385</v>
      </c>
      <c r="P3013" s="1">
        <v>0</v>
      </c>
      <c r="Q3013" s="8">
        <v>17091</v>
      </c>
      <c r="R3013" s="8">
        <v>1380</v>
      </c>
      <c r="S3013" s="8">
        <v>4094</v>
      </c>
      <c r="T3013" s="8" t="s">
        <v>386</v>
      </c>
      <c r="U3013" s="9">
        <f>IF(R3013&gt;0,Q3013/R3013,"")</f>
        <v>12.384782608695652</v>
      </c>
      <c r="V3013" s="10">
        <f>SUMIFS(fct_world_monthly!$J$2:$J$361,fct_world_monthly!$C$2:$C$361,C3013,fct_world_monthly!$F$2:$F$361,F3013)</f>
        <v>21378689</v>
      </c>
      <c r="W3013" s="11">
        <f>IF(V3013&gt;0,Q3013/V3013,"")</f>
        <v>7.9944097601120448E-4</v>
      </c>
      <c r="X3013" s="1" t="s">
        <v>232</v>
      </c>
      <c r="Y3013" s="1" t="s">
        <v>166</v>
      </c>
      <c r="Z3013" s="19">
        <f>IF(U3013="","",SUMIFS(Unit_Value_Review_QC!$K$10:$K$53,Unit_Value_Review_QC!$I$10:$I$53,"PARTNER|"&amp;F3013&amp;"|"&amp;I3013))</f>
        <v>16.024818561257973</v>
      </c>
      <c r="AA3013" s="20">
        <f>IFERROR(U3013/Z3013,"")</f>
        <v>0.77285009882342326</v>
      </c>
      <c r="AB3013" s="4" t="str">
        <f>IF(OR(N3013&lt;&gt;"REPORTED",U3013=""),"NOT_APPLICABLE",IF(OR(AA3013&lt;Unit_Value_Review_QC!$I$6,AA3013&gt;Unit_Value_Review_QC!$I$5),"REVIEW","WITHIN_BAND"))</f>
        <v>WITHIN_BAND</v>
      </c>
    </row>
    <row r="3014" spans="1:28">
      <c r="A3014" s="1" t="s">
        <v>3400</v>
      </c>
      <c r="B3014" s="6">
        <v>45748</v>
      </c>
      <c r="C3014" s="1">
        <v>202504</v>
      </c>
      <c r="D3014" s="1">
        <v>2025</v>
      </c>
      <c r="E3014" s="1">
        <v>4</v>
      </c>
      <c r="F3014" s="4" t="s">
        <v>265</v>
      </c>
      <c r="G3014" s="4" t="s">
        <v>266</v>
      </c>
      <c r="H3014" s="1">
        <v>662</v>
      </c>
      <c r="I3014" s="4" t="s">
        <v>304</v>
      </c>
      <c r="J3014" s="1" t="s">
        <v>305</v>
      </c>
      <c r="K3014" s="1" t="s">
        <v>383</v>
      </c>
      <c r="L3014" s="1">
        <v>3</v>
      </c>
      <c r="M3014" s="1">
        <v>1</v>
      </c>
      <c r="N3014" s="1" t="s">
        <v>384</v>
      </c>
      <c r="O3014" s="1" t="s">
        <v>385</v>
      </c>
      <c r="P3014" s="1">
        <v>0</v>
      </c>
      <c r="Q3014" s="8">
        <v>574970</v>
      </c>
      <c r="R3014" s="8">
        <v>41373</v>
      </c>
      <c r="S3014" s="8">
        <v>97234</v>
      </c>
      <c r="T3014" s="8" t="s">
        <v>386</v>
      </c>
      <c r="U3014" s="9">
        <f>IF(R3014&gt;0,Q3014/R3014,"")</f>
        <v>13.897227660551568</v>
      </c>
      <c r="V3014" s="10">
        <f>SUMIFS(fct_world_monthly!$J$2:$J$361,fct_world_monthly!$C$2:$C$361,C3014,fct_world_monthly!$F$2:$F$361,F3014)</f>
        <v>21378689</v>
      </c>
      <c r="W3014" s="11">
        <f>IF(V3014&gt;0,Q3014/V3014,"")</f>
        <v>2.6894539697920671E-2</v>
      </c>
      <c r="X3014" s="1" t="s">
        <v>232</v>
      </c>
      <c r="Y3014" s="1" t="s">
        <v>166</v>
      </c>
      <c r="Z3014" s="19">
        <f>IF(U3014="","",SUMIFS(Unit_Value_Review_QC!$K$10:$K$53,Unit_Value_Review_QC!$I$10:$I$53,"PARTNER|"&amp;F3014&amp;"|"&amp;I3014))</f>
        <v>13.24068828999865</v>
      </c>
      <c r="AA3014" s="20">
        <f>IFERROR(U3014/Z3014,"")</f>
        <v>1.0495849880439247</v>
      </c>
      <c r="AB3014" s="4" t="str">
        <f>IF(OR(N3014&lt;&gt;"REPORTED",U3014=""),"NOT_APPLICABLE",IF(OR(AA3014&lt;Unit_Value_Review_QC!$I$6,AA3014&gt;Unit_Value_Review_QC!$I$5),"REVIEW","WITHIN_BAND"))</f>
        <v>WITHIN_BAND</v>
      </c>
    </row>
    <row r="3015" spans="1:28">
      <c r="A3015" s="1" t="s">
        <v>3401</v>
      </c>
      <c r="B3015" s="6">
        <v>45748</v>
      </c>
      <c r="C3015" s="1">
        <v>202504</v>
      </c>
      <c r="D3015" s="1">
        <v>2025</v>
      </c>
      <c r="E3015" s="1">
        <v>4</v>
      </c>
      <c r="F3015" s="4" t="s">
        <v>265</v>
      </c>
      <c r="G3015" s="4" t="s">
        <v>266</v>
      </c>
      <c r="H3015" s="1">
        <v>664</v>
      </c>
      <c r="I3015" s="4" t="s">
        <v>307</v>
      </c>
      <c r="J3015" s="1" t="s">
        <v>308</v>
      </c>
      <c r="K3015" s="1" t="s">
        <v>383</v>
      </c>
      <c r="L3015" s="1">
        <v>3</v>
      </c>
      <c r="M3015" s="1">
        <v>1</v>
      </c>
      <c r="N3015" s="1" t="s">
        <v>384</v>
      </c>
      <c r="O3015" s="1" t="s">
        <v>385</v>
      </c>
      <c r="P3015" s="1">
        <v>0</v>
      </c>
      <c r="Q3015" s="8">
        <v>88853</v>
      </c>
      <c r="R3015" s="8">
        <v>6510</v>
      </c>
      <c r="S3015" s="8">
        <v>24759</v>
      </c>
      <c r="T3015" s="8" t="s">
        <v>386</v>
      </c>
      <c r="U3015" s="9">
        <f>IF(R3015&gt;0,Q3015/R3015,"")</f>
        <v>13.648694316436252</v>
      </c>
      <c r="V3015" s="10">
        <f>SUMIFS(fct_world_monthly!$J$2:$J$361,fct_world_monthly!$C$2:$C$361,C3015,fct_world_monthly!$F$2:$F$361,F3015)</f>
        <v>21378689</v>
      </c>
      <c r="W3015" s="11">
        <f>IF(V3015&gt;0,Q3015/V3015,"")</f>
        <v>4.1561482090880317E-3</v>
      </c>
      <c r="X3015" s="1" t="s">
        <v>232</v>
      </c>
      <c r="Y3015" s="1" t="s">
        <v>166</v>
      </c>
      <c r="Z3015" s="19">
        <f>IF(U3015="","",SUMIFS(Unit_Value_Review_QC!$K$10:$K$53,Unit_Value_Review_QC!$I$10:$I$53,"PARTNER|"&amp;F3015&amp;"|"&amp;I3015))</f>
        <v>13.033767004833301</v>
      </c>
      <c r="AA3015" s="20">
        <f>IFERROR(U3015/Z3015,"")</f>
        <v>1.0471795537986002</v>
      </c>
      <c r="AB3015" s="4" t="str">
        <f>IF(OR(N3015&lt;&gt;"REPORTED",U3015=""),"NOT_APPLICABLE",IF(OR(AA3015&lt;Unit_Value_Review_QC!$I$6,AA3015&gt;Unit_Value_Review_QC!$I$5),"REVIEW","WITHIN_BAND"))</f>
        <v>WITHIN_BAND</v>
      </c>
    </row>
    <row r="3016" spans="1:28">
      <c r="A3016" s="1" t="s">
        <v>3402</v>
      </c>
      <c r="B3016" s="6">
        <v>45748</v>
      </c>
      <c r="C3016" s="1">
        <v>202504</v>
      </c>
      <c r="D3016" s="1">
        <v>2025</v>
      </c>
      <c r="E3016" s="1">
        <v>4</v>
      </c>
      <c r="F3016" s="4" t="s">
        <v>265</v>
      </c>
      <c r="G3016" s="4" t="s">
        <v>266</v>
      </c>
      <c r="H3016" s="1">
        <v>666</v>
      </c>
      <c r="I3016" s="4" t="s">
        <v>310</v>
      </c>
      <c r="J3016" s="1" t="s">
        <v>311</v>
      </c>
      <c r="K3016" s="1" t="s">
        <v>383</v>
      </c>
      <c r="L3016" s="1">
        <v>3</v>
      </c>
      <c r="M3016" s="1">
        <v>1</v>
      </c>
      <c r="N3016" s="1" t="s">
        <v>384</v>
      </c>
      <c r="O3016" s="1" t="s">
        <v>385</v>
      </c>
      <c r="P3016" s="1">
        <v>0</v>
      </c>
      <c r="Q3016" s="8">
        <v>3720743</v>
      </c>
      <c r="R3016" s="8">
        <v>293389</v>
      </c>
      <c r="S3016" s="8">
        <v>1047724</v>
      </c>
      <c r="T3016" s="8" t="s">
        <v>386</v>
      </c>
      <c r="U3016" s="9">
        <f>IF(R3016&gt;0,Q3016/R3016,"")</f>
        <v>12.681944449178394</v>
      </c>
      <c r="V3016" s="10">
        <f>SUMIFS(fct_world_monthly!$J$2:$J$361,fct_world_monthly!$C$2:$C$361,C3016,fct_world_monthly!$F$2:$F$361,F3016)</f>
        <v>21378689</v>
      </c>
      <c r="W3016" s="11">
        <f>IF(V3016&gt;0,Q3016/V3016,"")</f>
        <v>0.1740398113280005</v>
      </c>
      <c r="X3016" s="1" t="s">
        <v>232</v>
      </c>
      <c r="Y3016" s="1" t="s">
        <v>166</v>
      </c>
      <c r="Z3016" s="19">
        <f>IF(U3016="","",SUMIFS(Unit_Value_Review_QC!$K$10:$K$53,Unit_Value_Review_QC!$I$10:$I$53,"PARTNER|"&amp;F3016&amp;"|"&amp;I3016))</f>
        <v>12.503788450831344</v>
      </c>
      <c r="AA3016" s="20">
        <f>IFERROR(U3016/Z3016,"")</f>
        <v>1.014248161590994</v>
      </c>
      <c r="AB3016" s="4" t="str">
        <f>IF(OR(N3016&lt;&gt;"REPORTED",U3016=""),"NOT_APPLICABLE",IF(OR(AA3016&lt;Unit_Value_Review_QC!$I$6,AA3016&gt;Unit_Value_Review_QC!$I$5),"REVIEW","WITHIN_BAND"))</f>
        <v>WITHIN_BAND</v>
      </c>
    </row>
    <row r="3017" spans="1:28">
      <c r="A3017" s="1" t="s">
        <v>3403</v>
      </c>
      <c r="B3017" s="6">
        <v>45748</v>
      </c>
      <c r="C3017" s="1">
        <v>202504</v>
      </c>
      <c r="D3017" s="1">
        <v>2025</v>
      </c>
      <c r="E3017" s="1">
        <v>4</v>
      </c>
      <c r="F3017" s="4" t="s">
        <v>265</v>
      </c>
      <c r="G3017" s="4" t="s">
        <v>266</v>
      </c>
      <c r="H3017" s="1">
        <v>669</v>
      </c>
      <c r="I3017" s="4" t="s">
        <v>313</v>
      </c>
      <c r="J3017" s="1" t="s">
        <v>314</v>
      </c>
      <c r="K3017" s="1" t="s">
        <v>383</v>
      </c>
      <c r="L3017" s="1">
        <v>3</v>
      </c>
      <c r="M3017" s="1">
        <v>1</v>
      </c>
      <c r="N3017" s="1" t="s">
        <v>384</v>
      </c>
      <c r="O3017" s="1" t="s">
        <v>385</v>
      </c>
      <c r="P3017" s="1">
        <v>0</v>
      </c>
      <c r="Q3017" s="8">
        <v>111619</v>
      </c>
      <c r="R3017" s="8">
        <v>5891</v>
      </c>
      <c r="S3017" s="8">
        <v>16747</v>
      </c>
      <c r="T3017" s="8" t="s">
        <v>386</v>
      </c>
      <c r="U3017" s="9">
        <f>IF(R3017&gt;0,Q3017/R3017,"")</f>
        <v>18.947377355287728</v>
      </c>
      <c r="V3017" s="10">
        <f>SUMIFS(fct_world_monthly!$J$2:$J$361,fct_world_monthly!$C$2:$C$361,C3017,fct_world_monthly!$F$2:$F$361,F3017)</f>
        <v>21378689</v>
      </c>
      <c r="W3017" s="11">
        <f>IF(V3017&gt;0,Q3017/V3017,"")</f>
        <v>5.2210404482707059E-3</v>
      </c>
      <c r="X3017" s="1" t="s">
        <v>232</v>
      </c>
      <c r="Y3017" s="1" t="s">
        <v>166</v>
      </c>
      <c r="Z3017" s="19">
        <f>IF(U3017="","",SUMIFS(Unit_Value_Review_QC!$K$10:$K$53,Unit_Value_Review_QC!$I$10:$I$53,"PARTNER|"&amp;F3017&amp;"|"&amp;I3017))</f>
        <v>16.58404384448577</v>
      </c>
      <c r="AA3017" s="20">
        <f>IFERROR(U3017/Z3017,"")</f>
        <v>1.142506467841242</v>
      </c>
      <c r="AB3017" s="4" t="str">
        <f>IF(OR(N3017&lt;&gt;"REPORTED",U3017=""),"NOT_APPLICABLE",IF(OR(AA3017&lt;Unit_Value_Review_QC!$I$6,AA3017&gt;Unit_Value_Review_QC!$I$5),"REVIEW","WITHIN_BAND"))</f>
        <v>WITHIN_BAND</v>
      </c>
    </row>
    <row r="3018" spans="1:28">
      <c r="A3018" s="1" t="s">
        <v>3404</v>
      </c>
      <c r="B3018" s="6">
        <v>45748</v>
      </c>
      <c r="C3018" s="1">
        <v>202504</v>
      </c>
      <c r="D3018" s="1">
        <v>2025</v>
      </c>
      <c r="E3018" s="1">
        <v>4</v>
      </c>
      <c r="F3018" s="4" t="s">
        <v>265</v>
      </c>
      <c r="G3018" s="4" t="s">
        <v>266</v>
      </c>
      <c r="H3018" s="1">
        <v>676</v>
      </c>
      <c r="I3018" s="4" t="s">
        <v>316</v>
      </c>
      <c r="J3018" s="1" t="s">
        <v>317</v>
      </c>
      <c r="K3018" s="1" t="s">
        <v>383</v>
      </c>
      <c r="L3018" s="1">
        <v>3</v>
      </c>
      <c r="M3018" s="1">
        <v>1</v>
      </c>
      <c r="N3018" s="1" t="s">
        <v>384</v>
      </c>
      <c r="O3018" s="1" t="s">
        <v>385</v>
      </c>
      <c r="P3018" s="1">
        <v>0</v>
      </c>
      <c r="Q3018" s="8">
        <v>56824</v>
      </c>
      <c r="R3018" s="8">
        <v>2869</v>
      </c>
      <c r="S3018" s="8">
        <v>16704</v>
      </c>
      <c r="T3018" s="8" t="s">
        <v>386</v>
      </c>
      <c r="U3018" s="9">
        <f>IF(R3018&gt;0,Q3018/R3018,"")</f>
        <v>19.806204252352735</v>
      </c>
      <c r="V3018" s="10">
        <f>SUMIFS(fct_world_monthly!$J$2:$J$361,fct_world_monthly!$C$2:$C$361,C3018,fct_world_monthly!$F$2:$F$361,F3018)</f>
        <v>21378689</v>
      </c>
      <c r="W3018" s="11">
        <f>IF(V3018&gt;0,Q3018/V3018,"")</f>
        <v>2.657974022635345E-3</v>
      </c>
      <c r="X3018" s="1" t="s">
        <v>232</v>
      </c>
      <c r="Y3018" s="1" t="s">
        <v>166</v>
      </c>
      <c r="Z3018" s="19">
        <f>IF(U3018="","",SUMIFS(Unit_Value_Review_QC!$K$10:$K$53,Unit_Value_Review_QC!$I$10:$I$53,"PARTNER|"&amp;F3018&amp;"|"&amp;I3018))</f>
        <v>12.705450477595873</v>
      </c>
      <c r="AA3018" s="20">
        <f>IFERROR(U3018/Z3018,"")</f>
        <v>1.5588746174154124</v>
      </c>
      <c r="AB3018" s="4" t="str">
        <f>IF(OR(N3018&lt;&gt;"REPORTED",U3018=""),"NOT_APPLICABLE",IF(OR(AA3018&lt;Unit_Value_Review_QC!$I$6,AA3018&gt;Unit_Value_Review_QC!$I$5),"REVIEW","WITHIN_BAND"))</f>
        <v>WITHIN_BAND</v>
      </c>
    </row>
    <row r="3019" spans="1:28">
      <c r="A3019" s="1" t="s">
        <v>3405</v>
      </c>
      <c r="B3019" s="6">
        <v>45748</v>
      </c>
      <c r="C3019" s="1">
        <v>202504</v>
      </c>
      <c r="D3019" s="1">
        <v>2025</v>
      </c>
      <c r="E3019" s="1">
        <v>4</v>
      </c>
      <c r="F3019" s="4" t="s">
        <v>265</v>
      </c>
      <c r="G3019" s="4" t="s">
        <v>266</v>
      </c>
      <c r="H3019" s="1">
        <v>690</v>
      </c>
      <c r="I3019" s="4" t="s">
        <v>319</v>
      </c>
      <c r="J3019" s="1" t="s">
        <v>320</v>
      </c>
      <c r="K3019" s="1" t="s">
        <v>383</v>
      </c>
      <c r="L3019" s="1">
        <v>3</v>
      </c>
      <c r="M3019" s="1">
        <v>1</v>
      </c>
      <c r="N3019" s="1" t="s">
        <v>384</v>
      </c>
      <c r="O3019" s="1" t="s">
        <v>385</v>
      </c>
      <c r="P3019" s="1">
        <v>0</v>
      </c>
      <c r="Q3019" s="8">
        <v>309626</v>
      </c>
      <c r="R3019" s="8">
        <v>9954</v>
      </c>
      <c r="S3019" s="8">
        <v>36430</v>
      </c>
      <c r="T3019" s="8" t="s">
        <v>386</v>
      </c>
      <c r="U3019" s="9">
        <f>IF(R3019&gt;0,Q3019/R3019,"")</f>
        <v>31.105686156319067</v>
      </c>
      <c r="V3019" s="10">
        <f>SUMIFS(fct_world_monthly!$J$2:$J$361,fct_world_monthly!$C$2:$C$361,C3019,fct_world_monthly!$F$2:$F$361,F3019)</f>
        <v>21378689</v>
      </c>
      <c r="W3019" s="11">
        <f>IF(V3019&gt;0,Q3019/V3019,"")</f>
        <v>1.4482927367529413E-2</v>
      </c>
      <c r="X3019" s="1" t="s">
        <v>232</v>
      </c>
      <c r="Y3019" s="1" t="s">
        <v>166</v>
      </c>
      <c r="Z3019" s="19">
        <f>IF(U3019="","",SUMIFS(Unit_Value_Review_QC!$K$10:$K$53,Unit_Value_Review_QC!$I$10:$I$53,"PARTNER|"&amp;F3019&amp;"|"&amp;I3019))</f>
        <v>23.234221767733438</v>
      </c>
      <c r="AA3019" s="20">
        <f>IFERROR(U3019/Z3019,"")</f>
        <v>1.3387875207215736</v>
      </c>
      <c r="AB3019" s="4" t="str">
        <f>IF(OR(N3019&lt;&gt;"REPORTED",U3019=""),"NOT_APPLICABLE",IF(OR(AA3019&lt;Unit_Value_Review_QC!$I$6,AA3019&gt;Unit_Value_Review_QC!$I$5),"REVIEW","WITHIN_BAND"))</f>
        <v>WITHIN_BAND</v>
      </c>
    </row>
    <row r="3020" spans="1:28">
      <c r="A3020" s="1" t="s">
        <v>3406</v>
      </c>
      <c r="B3020" s="6">
        <v>45748</v>
      </c>
      <c r="C3020" s="1">
        <v>202504</v>
      </c>
      <c r="D3020" s="1">
        <v>2025</v>
      </c>
      <c r="E3020" s="1">
        <v>4</v>
      </c>
      <c r="F3020" s="4" t="s">
        <v>265</v>
      </c>
      <c r="G3020" s="4" t="s">
        <v>266</v>
      </c>
      <c r="H3020" s="1">
        <v>696</v>
      </c>
      <c r="I3020" s="4" t="s">
        <v>322</v>
      </c>
      <c r="J3020" s="1" t="s">
        <v>323</v>
      </c>
      <c r="K3020" s="1" t="s">
        <v>383</v>
      </c>
      <c r="L3020" s="1">
        <v>3</v>
      </c>
      <c r="M3020" s="1">
        <v>1</v>
      </c>
      <c r="N3020" s="1" t="s">
        <v>384</v>
      </c>
      <c r="O3020" s="1" t="s">
        <v>385</v>
      </c>
      <c r="P3020" s="1">
        <v>0</v>
      </c>
      <c r="Q3020" s="8">
        <v>3330771</v>
      </c>
      <c r="R3020" s="8">
        <v>269036</v>
      </c>
      <c r="S3020" s="8">
        <v>726660</v>
      </c>
      <c r="T3020" s="8" t="s">
        <v>386</v>
      </c>
      <c r="U3020" s="9">
        <f>IF(R3020&gt;0,Q3020/R3020,"")</f>
        <v>12.380391471773294</v>
      </c>
      <c r="V3020" s="10">
        <f>SUMIFS(fct_world_monthly!$J$2:$J$361,fct_world_monthly!$C$2:$C$361,C3020,fct_world_monthly!$F$2:$F$361,F3020)</f>
        <v>21378689</v>
      </c>
      <c r="W3020" s="11">
        <f>IF(V3020&gt;0,Q3020/V3020,"")</f>
        <v>0.15579865538059887</v>
      </c>
      <c r="X3020" s="1" t="s">
        <v>232</v>
      </c>
      <c r="Y3020" s="1" t="s">
        <v>166</v>
      </c>
      <c r="Z3020" s="19">
        <f>IF(U3020="","",SUMIFS(Unit_Value_Review_QC!$K$10:$K$53,Unit_Value_Review_QC!$I$10:$I$53,"PARTNER|"&amp;F3020&amp;"|"&amp;I3020))</f>
        <v>12.339390026247985</v>
      </c>
      <c r="AA3020" s="20">
        <f>IFERROR(U3020/Z3020,"")</f>
        <v>1.0033228097530018</v>
      </c>
      <c r="AB3020" s="4" t="str">
        <f>IF(OR(N3020&lt;&gt;"REPORTED",U3020=""),"NOT_APPLICABLE",IF(OR(AA3020&lt;Unit_Value_Review_QC!$I$6,AA3020&gt;Unit_Value_Review_QC!$I$5),"REVIEW","WITHIN_BAND"))</f>
        <v>WITHIN_BAND</v>
      </c>
    </row>
    <row r="3021" spans="1:28">
      <c r="A3021" s="1" t="s">
        <v>3407</v>
      </c>
      <c r="B3021" s="6">
        <v>45748</v>
      </c>
      <c r="C3021" s="1">
        <v>202504</v>
      </c>
      <c r="D3021" s="1">
        <v>2025</v>
      </c>
      <c r="E3021" s="1">
        <v>4</v>
      </c>
      <c r="F3021" s="4" t="s">
        <v>265</v>
      </c>
      <c r="G3021" s="4" t="s">
        <v>266</v>
      </c>
      <c r="H3021" s="1">
        <v>720</v>
      </c>
      <c r="I3021" s="4" t="s">
        <v>325</v>
      </c>
      <c r="J3021" s="1" t="s">
        <v>326</v>
      </c>
      <c r="K3021" s="1" t="s">
        <v>383</v>
      </c>
      <c r="L3021" s="1">
        <v>3</v>
      </c>
      <c r="M3021" s="1">
        <v>1</v>
      </c>
      <c r="N3021" s="1" t="s">
        <v>384</v>
      </c>
      <c r="O3021" s="1" t="s">
        <v>385</v>
      </c>
      <c r="P3021" s="1">
        <v>0</v>
      </c>
      <c r="Q3021" s="8">
        <v>4443136</v>
      </c>
      <c r="R3021" s="8">
        <v>223372</v>
      </c>
      <c r="S3021" s="8">
        <v>706843</v>
      </c>
      <c r="T3021" s="8" t="s">
        <v>386</v>
      </c>
      <c r="U3021" s="9">
        <f>IF(R3021&gt;0,Q3021/R3021,"")</f>
        <v>19.891194957290978</v>
      </c>
      <c r="V3021" s="10">
        <f>SUMIFS(fct_world_monthly!$J$2:$J$361,fct_world_monthly!$C$2:$C$361,C3021,fct_world_monthly!$F$2:$F$361,F3021)</f>
        <v>21378689</v>
      </c>
      <c r="W3021" s="11">
        <f>IF(V3021&gt;0,Q3021/V3021,"")</f>
        <v>0.2078301433731507</v>
      </c>
      <c r="X3021" s="1" t="s">
        <v>232</v>
      </c>
      <c r="Y3021" s="1" t="s">
        <v>166</v>
      </c>
      <c r="Z3021" s="19">
        <f>IF(U3021="","",SUMIFS(Unit_Value_Review_QC!$K$10:$K$53,Unit_Value_Review_QC!$I$10:$I$53,"PARTNER|"&amp;F3021&amp;"|"&amp;I3021))</f>
        <v>15.158852636173485</v>
      </c>
      <c r="AA3021" s="20">
        <f>IFERROR(U3021/Z3021,"")</f>
        <v>1.3121834108885477</v>
      </c>
      <c r="AB3021" s="4" t="str">
        <f>IF(OR(N3021&lt;&gt;"REPORTED",U3021=""),"NOT_APPLICABLE",IF(OR(AA3021&lt;Unit_Value_Review_QC!$I$6,AA3021&gt;Unit_Value_Review_QC!$I$5),"REVIEW","WITHIN_BAND"))</f>
        <v>WITHIN_BAND</v>
      </c>
    </row>
    <row r="3022" spans="1:28">
      <c r="A3022" s="1" t="s">
        <v>3408</v>
      </c>
      <c r="B3022" s="6">
        <v>45748</v>
      </c>
      <c r="C3022" s="1">
        <v>202504</v>
      </c>
      <c r="D3022" s="1">
        <v>2025</v>
      </c>
      <c r="E3022" s="1">
        <v>4</v>
      </c>
      <c r="F3022" s="4" t="s">
        <v>271</v>
      </c>
      <c r="G3022" s="4" t="s">
        <v>273</v>
      </c>
      <c r="H3022" s="1">
        <v>52</v>
      </c>
      <c r="I3022" s="4" t="s">
        <v>296</v>
      </c>
      <c r="J3022" s="1" t="s">
        <v>297</v>
      </c>
      <c r="K3022" s="1" t="s">
        <v>383</v>
      </c>
      <c r="L3022" s="1">
        <v>3</v>
      </c>
      <c r="M3022" s="1">
        <v>1</v>
      </c>
      <c r="N3022" s="1" t="s">
        <v>384</v>
      </c>
      <c r="O3022" s="1" t="s">
        <v>385</v>
      </c>
      <c r="P3022" s="1">
        <v>0</v>
      </c>
      <c r="Q3022" s="8">
        <v>794719</v>
      </c>
      <c r="R3022" s="8">
        <v>25960</v>
      </c>
      <c r="S3022" s="8">
        <v>64118</v>
      </c>
      <c r="T3022" s="8" t="s">
        <v>386</v>
      </c>
      <c r="U3022" s="9">
        <f>IF(R3022&gt;0,Q3022/R3022,"")</f>
        <v>30.613212634822805</v>
      </c>
      <c r="V3022" s="10">
        <f>SUMIFS(fct_world_monthly!$J$2:$J$361,fct_world_monthly!$C$2:$C$361,C3022,fct_world_monthly!$F$2:$F$361,F3022)</f>
        <v>30033977</v>
      </c>
      <c r="W3022" s="11">
        <f>IF(V3022&gt;0,Q3022/V3022,"")</f>
        <v>2.6460664866327893E-2</v>
      </c>
      <c r="X3022" s="1" t="s">
        <v>232</v>
      </c>
      <c r="Y3022" s="1" t="s">
        <v>166</v>
      </c>
      <c r="Z3022" s="19">
        <f>IF(U3022="","",SUMIFS(Unit_Value_Review_QC!$K$10:$K$53,Unit_Value_Review_QC!$I$10:$I$53,"PARTNER|"&amp;F3022&amp;"|"&amp;I3022))</f>
        <v>31.867133143721738</v>
      </c>
      <c r="AA3022" s="20">
        <f>IFERROR(U3022/Z3022,"")</f>
        <v>0.96065160605305433</v>
      </c>
      <c r="AB3022" s="4" t="str">
        <f>IF(OR(N3022&lt;&gt;"REPORTED",U3022=""),"NOT_APPLICABLE",IF(OR(AA3022&lt;Unit_Value_Review_QC!$I$6,AA3022&gt;Unit_Value_Review_QC!$I$5),"REVIEW","WITHIN_BAND"))</f>
        <v>WITHIN_BAND</v>
      </c>
    </row>
    <row r="3023" spans="1:28">
      <c r="A3023" s="1" t="s">
        <v>3409</v>
      </c>
      <c r="B3023" s="6">
        <v>45748</v>
      </c>
      <c r="C3023" s="1">
        <v>202504</v>
      </c>
      <c r="D3023" s="1">
        <v>2025</v>
      </c>
      <c r="E3023" s="1">
        <v>4</v>
      </c>
      <c r="F3023" s="4" t="s">
        <v>271</v>
      </c>
      <c r="G3023" s="4" t="s">
        <v>273</v>
      </c>
      <c r="H3023" s="1">
        <v>204</v>
      </c>
      <c r="I3023" s="4" t="s">
        <v>301</v>
      </c>
      <c r="J3023" s="1" t="s">
        <v>302</v>
      </c>
      <c r="K3023" s="1" t="s">
        <v>383</v>
      </c>
      <c r="L3023" s="1">
        <v>3</v>
      </c>
      <c r="M3023" s="1">
        <v>1</v>
      </c>
      <c r="N3023" s="1" t="s">
        <v>384</v>
      </c>
      <c r="O3023" s="1" t="s">
        <v>385</v>
      </c>
      <c r="P3023" s="1">
        <v>0</v>
      </c>
      <c r="Q3023" s="8">
        <v>902705</v>
      </c>
      <c r="R3023" s="8">
        <v>44420</v>
      </c>
      <c r="S3023" s="8">
        <v>145824</v>
      </c>
      <c r="T3023" s="8" t="s">
        <v>386</v>
      </c>
      <c r="U3023" s="9">
        <f>IF(R3023&gt;0,Q3023/R3023,"")</f>
        <v>20.322039621791987</v>
      </c>
      <c r="V3023" s="10">
        <f>SUMIFS(fct_world_monthly!$J$2:$J$361,fct_world_monthly!$C$2:$C$361,C3023,fct_world_monthly!$F$2:$F$361,F3023)</f>
        <v>30033977</v>
      </c>
      <c r="W3023" s="11">
        <f>IF(V3023&gt;0,Q3023/V3023,"")</f>
        <v>3.0056126100116546E-2</v>
      </c>
      <c r="X3023" s="1" t="s">
        <v>232</v>
      </c>
      <c r="Y3023" s="1" t="s">
        <v>166</v>
      </c>
      <c r="Z3023" s="19">
        <f>IF(U3023="","",SUMIFS(Unit_Value_Review_QC!$K$10:$K$53,Unit_Value_Review_QC!$I$10:$I$53,"PARTNER|"&amp;F3023&amp;"|"&amp;I3023))</f>
        <v>19.682231685892088</v>
      </c>
      <c r="AA3023" s="20">
        <f>IFERROR(U3023/Z3023,"")</f>
        <v>1.0325068796115484</v>
      </c>
      <c r="AB3023" s="4" t="str">
        <f>IF(OR(N3023&lt;&gt;"REPORTED",U3023=""),"NOT_APPLICABLE",IF(OR(AA3023&lt;Unit_Value_Review_QC!$I$6,AA3023&gt;Unit_Value_Review_QC!$I$5),"REVIEW","WITHIN_BAND"))</f>
        <v>WITHIN_BAND</v>
      </c>
    </row>
    <row r="3024" spans="1:28">
      <c r="A3024" s="1" t="s">
        <v>3410</v>
      </c>
      <c r="B3024" s="6">
        <v>45748</v>
      </c>
      <c r="C3024" s="1">
        <v>202504</v>
      </c>
      <c r="D3024" s="1">
        <v>2025</v>
      </c>
      <c r="E3024" s="1">
        <v>4</v>
      </c>
      <c r="F3024" s="4" t="s">
        <v>271</v>
      </c>
      <c r="G3024" s="4" t="s">
        <v>273</v>
      </c>
      <c r="H3024" s="1">
        <v>662</v>
      </c>
      <c r="I3024" s="4" t="s">
        <v>304</v>
      </c>
      <c r="J3024" s="1" t="s">
        <v>305</v>
      </c>
      <c r="K3024" s="1" t="s">
        <v>383</v>
      </c>
      <c r="L3024" s="1">
        <v>3</v>
      </c>
      <c r="M3024" s="1">
        <v>1</v>
      </c>
      <c r="N3024" s="1" t="s">
        <v>384</v>
      </c>
      <c r="O3024" s="1" t="s">
        <v>385</v>
      </c>
      <c r="P3024" s="1">
        <v>0</v>
      </c>
      <c r="Q3024" s="8">
        <v>106331</v>
      </c>
      <c r="R3024" s="8">
        <v>4353</v>
      </c>
      <c r="S3024" s="8">
        <v>10859</v>
      </c>
      <c r="T3024" s="8" t="s">
        <v>386</v>
      </c>
      <c r="U3024" s="9">
        <f>IF(R3024&gt;0,Q3024/R3024,"")</f>
        <v>24.427061796462208</v>
      </c>
      <c r="V3024" s="10">
        <f>SUMIFS(fct_world_monthly!$J$2:$J$361,fct_world_monthly!$C$2:$C$361,C3024,fct_world_monthly!$F$2:$F$361,F3024)</f>
        <v>30033977</v>
      </c>
      <c r="W3024" s="11">
        <f>IF(V3024&gt;0,Q3024/V3024,"")</f>
        <v>3.5403569763671323E-3</v>
      </c>
      <c r="X3024" s="1" t="s">
        <v>232</v>
      </c>
      <c r="Y3024" s="1" t="s">
        <v>166</v>
      </c>
      <c r="Z3024" s="19">
        <f>IF(U3024="","",SUMIFS(Unit_Value_Review_QC!$K$10:$K$53,Unit_Value_Review_QC!$I$10:$I$53,"PARTNER|"&amp;F3024&amp;"|"&amp;I3024))</f>
        <v>19.366411423422985</v>
      </c>
      <c r="AA3024" s="20">
        <f>IFERROR(U3024/Z3024,"")</f>
        <v>1.2613106921253643</v>
      </c>
      <c r="AB3024" s="4" t="str">
        <f>IF(OR(N3024&lt;&gt;"REPORTED",U3024=""),"NOT_APPLICABLE",IF(OR(AA3024&lt;Unit_Value_Review_QC!$I$6,AA3024&gt;Unit_Value_Review_QC!$I$5),"REVIEW","WITHIN_BAND"))</f>
        <v>WITHIN_BAND</v>
      </c>
    </row>
    <row r="3025" spans="1:28">
      <c r="A3025" s="1" t="s">
        <v>3411</v>
      </c>
      <c r="B3025" s="6">
        <v>45748</v>
      </c>
      <c r="C3025" s="1">
        <v>202504</v>
      </c>
      <c r="D3025" s="1">
        <v>2025</v>
      </c>
      <c r="E3025" s="1">
        <v>4</v>
      </c>
      <c r="F3025" s="4" t="s">
        <v>271</v>
      </c>
      <c r="G3025" s="4" t="s">
        <v>273</v>
      </c>
      <c r="H3025" s="1">
        <v>664</v>
      </c>
      <c r="I3025" s="4" t="s">
        <v>307</v>
      </c>
      <c r="J3025" s="1" t="s">
        <v>308</v>
      </c>
      <c r="K3025" s="1" t="s">
        <v>383</v>
      </c>
      <c r="L3025" s="1">
        <v>3</v>
      </c>
      <c r="M3025" s="1">
        <v>1</v>
      </c>
      <c r="N3025" s="1" t="s">
        <v>384</v>
      </c>
      <c r="O3025" s="1" t="s">
        <v>385</v>
      </c>
      <c r="P3025" s="1">
        <v>0</v>
      </c>
      <c r="Q3025" s="8">
        <v>4044322</v>
      </c>
      <c r="R3025" s="8">
        <v>171258</v>
      </c>
      <c r="S3025" s="8">
        <v>514942</v>
      </c>
      <c r="T3025" s="8" t="s">
        <v>386</v>
      </c>
      <c r="U3025" s="9">
        <f>IF(R3025&gt;0,Q3025/R3025,"")</f>
        <v>23.615375632087261</v>
      </c>
      <c r="V3025" s="10">
        <f>SUMIFS(fct_world_monthly!$J$2:$J$361,fct_world_monthly!$C$2:$C$361,C3025,fct_world_monthly!$F$2:$F$361,F3025)</f>
        <v>30033977</v>
      </c>
      <c r="W3025" s="11">
        <f>IF(V3025&gt;0,Q3025/V3025,"")</f>
        <v>0.13465822391753179</v>
      </c>
      <c r="X3025" s="1" t="s">
        <v>232</v>
      </c>
      <c r="Y3025" s="1" t="s">
        <v>166</v>
      </c>
      <c r="Z3025" s="19">
        <f>IF(U3025="","",SUMIFS(Unit_Value_Review_QC!$K$10:$K$53,Unit_Value_Review_QC!$I$10:$I$53,"PARTNER|"&amp;F3025&amp;"|"&amp;I3025))</f>
        <v>29.827360886039607</v>
      </c>
      <c r="AA3025" s="20">
        <f>IFERROR(U3025/Z3025,"")</f>
        <v>0.79173533730703605</v>
      </c>
      <c r="AB3025" s="4" t="str">
        <f>IF(OR(N3025&lt;&gt;"REPORTED",U3025=""),"NOT_APPLICABLE",IF(OR(AA3025&lt;Unit_Value_Review_QC!$I$6,AA3025&gt;Unit_Value_Review_QC!$I$5),"REVIEW","WITHIN_BAND"))</f>
        <v>WITHIN_BAND</v>
      </c>
    </row>
    <row r="3026" spans="1:28">
      <c r="A3026" s="1" t="s">
        <v>3412</v>
      </c>
      <c r="B3026" s="6">
        <v>45748</v>
      </c>
      <c r="C3026" s="1">
        <v>202504</v>
      </c>
      <c r="D3026" s="1">
        <v>2025</v>
      </c>
      <c r="E3026" s="1">
        <v>4</v>
      </c>
      <c r="F3026" s="4" t="s">
        <v>271</v>
      </c>
      <c r="G3026" s="4" t="s">
        <v>273</v>
      </c>
      <c r="H3026" s="1">
        <v>666</v>
      </c>
      <c r="I3026" s="4" t="s">
        <v>310</v>
      </c>
      <c r="J3026" s="1" t="s">
        <v>311</v>
      </c>
      <c r="K3026" s="1" t="s">
        <v>383</v>
      </c>
      <c r="L3026" s="1">
        <v>3</v>
      </c>
      <c r="M3026" s="1">
        <v>1</v>
      </c>
      <c r="N3026" s="1" t="s">
        <v>384</v>
      </c>
      <c r="O3026" s="1" t="s">
        <v>385</v>
      </c>
      <c r="P3026" s="1">
        <v>0</v>
      </c>
      <c r="Q3026" s="8">
        <v>1631300</v>
      </c>
      <c r="R3026" s="8">
        <v>98377</v>
      </c>
      <c r="S3026" s="8">
        <v>321843</v>
      </c>
      <c r="T3026" s="8" t="s">
        <v>386</v>
      </c>
      <c r="U3026" s="9">
        <f>IF(R3026&gt;0,Q3026/R3026,"")</f>
        <v>16.5821279364079</v>
      </c>
      <c r="V3026" s="10">
        <f>SUMIFS(fct_world_monthly!$J$2:$J$361,fct_world_monthly!$C$2:$C$361,C3026,fct_world_monthly!$F$2:$F$361,F3026)</f>
        <v>30033977</v>
      </c>
      <c r="W3026" s="11">
        <f>IF(V3026&gt;0,Q3026/V3026,"")</f>
        <v>5.4315151136993943E-2</v>
      </c>
      <c r="X3026" s="1" t="s">
        <v>232</v>
      </c>
      <c r="Y3026" s="1" t="s">
        <v>166</v>
      </c>
      <c r="Z3026" s="19">
        <f>IF(U3026="","",SUMIFS(Unit_Value_Review_QC!$K$10:$K$53,Unit_Value_Review_QC!$I$10:$I$53,"PARTNER|"&amp;F3026&amp;"|"&amp;I3026))</f>
        <v>14.86106925541052</v>
      </c>
      <c r="AA3026" s="20">
        <f>IFERROR(U3026/Z3026,"")</f>
        <v>1.1158098822782074</v>
      </c>
      <c r="AB3026" s="4" t="str">
        <f>IF(OR(N3026&lt;&gt;"REPORTED",U3026=""),"NOT_APPLICABLE",IF(OR(AA3026&lt;Unit_Value_Review_QC!$I$6,AA3026&gt;Unit_Value_Review_QC!$I$5),"REVIEW","WITHIN_BAND"))</f>
        <v>WITHIN_BAND</v>
      </c>
    </row>
    <row r="3027" spans="1:28">
      <c r="A3027" s="1" t="s">
        <v>3413</v>
      </c>
      <c r="B3027" s="6">
        <v>45748</v>
      </c>
      <c r="C3027" s="1">
        <v>202504</v>
      </c>
      <c r="D3027" s="1">
        <v>2025</v>
      </c>
      <c r="E3027" s="1">
        <v>4</v>
      </c>
      <c r="F3027" s="4" t="s">
        <v>271</v>
      </c>
      <c r="G3027" s="4" t="s">
        <v>273</v>
      </c>
      <c r="H3027" s="1">
        <v>669</v>
      </c>
      <c r="I3027" s="4" t="s">
        <v>313</v>
      </c>
      <c r="J3027" s="1" t="s">
        <v>314</v>
      </c>
      <c r="K3027" s="1" t="s">
        <v>383</v>
      </c>
      <c r="L3027" s="1">
        <v>3</v>
      </c>
      <c r="M3027" s="1">
        <v>1</v>
      </c>
      <c r="N3027" s="1" t="s">
        <v>384</v>
      </c>
      <c r="O3027" s="1" t="s">
        <v>385</v>
      </c>
      <c r="P3027" s="1">
        <v>0</v>
      </c>
      <c r="Q3027" s="8">
        <v>1304355</v>
      </c>
      <c r="R3027" s="8">
        <v>80451</v>
      </c>
      <c r="S3027" s="8">
        <v>197762</v>
      </c>
      <c r="T3027" s="8" t="s">
        <v>386</v>
      </c>
      <c r="U3027" s="9">
        <f>IF(R3027&gt;0,Q3027/R3027,"")</f>
        <v>16.213036506693516</v>
      </c>
      <c r="V3027" s="10">
        <f>SUMIFS(fct_world_monthly!$J$2:$J$361,fct_world_monthly!$C$2:$C$361,C3027,fct_world_monthly!$F$2:$F$361,F3027)</f>
        <v>30033977</v>
      </c>
      <c r="W3027" s="11">
        <f>IF(V3027&gt;0,Q3027/V3027,"")</f>
        <v>4.3429313407278694E-2</v>
      </c>
      <c r="X3027" s="1" t="s">
        <v>232</v>
      </c>
      <c r="Y3027" s="1" t="s">
        <v>166</v>
      </c>
      <c r="Z3027" s="19">
        <f>IF(U3027="","",SUMIFS(Unit_Value_Review_QC!$K$10:$K$53,Unit_Value_Review_QC!$I$10:$I$53,"PARTNER|"&amp;F3027&amp;"|"&amp;I3027))</f>
        <v>17.070169468034248</v>
      </c>
      <c r="AA3027" s="20">
        <f>IFERROR(U3027/Z3027,"")</f>
        <v>0.94978767123865959</v>
      </c>
      <c r="AB3027" s="4" t="str">
        <f>IF(OR(N3027&lt;&gt;"REPORTED",U3027=""),"NOT_APPLICABLE",IF(OR(AA3027&lt;Unit_Value_Review_QC!$I$6,AA3027&gt;Unit_Value_Review_QC!$I$5),"REVIEW","WITHIN_BAND"))</f>
        <v>WITHIN_BAND</v>
      </c>
    </row>
    <row r="3028" spans="1:28">
      <c r="A3028" s="1" t="s">
        <v>3414</v>
      </c>
      <c r="B3028" s="6">
        <v>45748</v>
      </c>
      <c r="C3028" s="1">
        <v>202504</v>
      </c>
      <c r="D3028" s="1">
        <v>2025</v>
      </c>
      <c r="E3028" s="1">
        <v>4</v>
      </c>
      <c r="F3028" s="4" t="s">
        <v>271</v>
      </c>
      <c r="G3028" s="4" t="s">
        <v>273</v>
      </c>
      <c r="H3028" s="1">
        <v>676</v>
      </c>
      <c r="I3028" s="4" t="s">
        <v>316</v>
      </c>
      <c r="J3028" s="1" t="s">
        <v>317</v>
      </c>
      <c r="K3028" s="1" t="s">
        <v>383</v>
      </c>
      <c r="L3028" s="1">
        <v>3</v>
      </c>
      <c r="M3028" s="1">
        <v>1</v>
      </c>
      <c r="N3028" s="1" t="s">
        <v>384</v>
      </c>
      <c r="O3028" s="1" t="s">
        <v>385</v>
      </c>
      <c r="P3028" s="1">
        <v>0</v>
      </c>
      <c r="Q3028" s="8">
        <v>249887</v>
      </c>
      <c r="R3028" s="8">
        <v>6436</v>
      </c>
      <c r="S3028" s="8">
        <v>14621</v>
      </c>
      <c r="T3028" s="8" t="s">
        <v>386</v>
      </c>
      <c r="U3028" s="9">
        <f>IF(R3028&gt;0,Q3028/R3028,"")</f>
        <v>38.826444996892477</v>
      </c>
      <c r="V3028" s="10">
        <f>SUMIFS(fct_world_monthly!$J$2:$J$361,fct_world_monthly!$C$2:$C$361,C3028,fct_world_monthly!$F$2:$F$361,F3028)</f>
        <v>30033977</v>
      </c>
      <c r="W3028" s="11">
        <f>IF(V3028&gt;0,Q3028/V3028,"")</f>
        <v>8.3201435494207106E-3</v>
      </c>
      <c r="X3028" s="1" t="s">
        <v>232</v>
      </c>
      <c r="Y3028" s="1" t="s">
        <v>166</v>
      </c>
      <c r="Z3028" s="19">
        <f>IF(U3028="","",SUMIFS(Unit_Value_Review_QC!$K$10:$K$53,Unit_Value_Review_QC!$I$10:$I$53,"PARTNER|"&amp;F3028&amp;"|"&amp;I3028))</f>
        <v>29.259592038236608</v>
      </c>
      <c r="AA3028" s="20">
        <f>IFERROR(U3028/Z3028,"")</f>
        <v>1.3269646735386416</v>
      </c>
      <c r="AB3028" s="4" t="str">
        <f>IF(OR(N3028&lt;&gt;"REPORTED",U3028=""),"NOT_APPLICABLE",IF(OR(AA3028&lt;Unit_Value_Review_QC!$I$6,AA3028&gt;Unit_Value_Review_QC!$I$5),"REVIEW","WITHIN_BAND"))</f>
        <v>WITHIN_BAND</v>
      </c>
    </row>
    <row r="3029" spans="1:28">
      <c r="A3029" s="1" t="s">
        <v>3415</v>
      </c>
      <c r="B3029" s="6">
        <v>45748</v>
      </c>
      <c r="C3029" s="1">
        <v>202504</v>
      </c>
      <c r="D3029" s="1">
        <v>2025</v>
      </c>
      <c r="E3029" s="1">
        <v>4</v>
      </c>
      <c r="F3029" s="4" t="s">
        <v>271</v>
      </c>
      <c r="G3029" s="4" t="s">
        <v>273</v>
      </c>
      <c r="H3029" s="1">
        <v>690</v>
      </c>
      <c r="I3029" s="4" t="s">
        <v>319</v>
      </c>
      <c r="J3029" s="1" t="s">
        <v>320</v>
      </c>
      <c r="K3029" s="1" t="s">
        <v>383</v>
      </c>
      <c r="L3029" s="1">
        <v>3</v>
      </c>
      <c r="M3029" s="1">
        <v>1</v>
      </c>
      <c r="N3029" s="1" t="s">
        <v>384</v>
      </c>
      <c r="O3029" s="1" t="s">
        <v>385</v>
      </c>
      <c r="P3029" s="1">
        <v>0</v>
      </c>
      <c r="Q3029" s="8">
        <v>916128</v>
      </c>
      <c r="R3029" s="8">
        <v>34290</v>
      </c>
      <c r="S3029" s="8">
        <v>96241</v>
      </c>
      <c r="T3029" s="8" t="s">
        <v>386</v>
      </c>
      <c r="U3029" s="9">
        <f>IF(R3029&gt;0,Q3029/R3029,"")</f>
        <v>26.717060367454067</v>
      </c>
      <c r="V3029" s="10">
        <f>SUMIFS(fct_world_monthly!$J$2:$J$361,fct_world_monthly!$C$2:$C$361,C3029,fct_world_monthly!$F$2:$F$361,F3029)</f>
        <v>30033977</v>
      </c>
      <c r="W3029" s="11">
        <f>IF(V3029&gt;0,Q3029/V3029,"")</f>
        <v>3.0503053258647699E-2</v>
      </c>
      <c r="X3029" s="1" t="s">
        <v>232</v>
      </c>
      <c r="Y3029" s="1" t="s">
        <v>166</v>
      </c>
      <c r="Z3029" s="19">
        <f>IF(U3029="","",SUMIFS(Unit_Value_Review_QC!$K$10:$K$53,Unit_Value_Review_QC!$I$10:$I$53,"PARTNER|"&amp;F3029&amp;"|"&amp;I3029))</f>
        <v>24.149636282520802</v>
      </c>
      <c r="AA3029" s="20">
        <f>IFERROR(U3029/Z3029,"")</f>
        <v>1.1063131574694371</v>
      </c>
      <c r="AB3029" s="4" t="str">
        <f>IF(OR(N3029&lt;&gt;"REPORTED",U3029=""),"NOT_APPLICABLE",IF(OR(AA3029&lt;Unit_Value_Review_QC!$I$6,AA3029&gt;Unit_Value_Review_QC!$I$5),"REVIEW","WITHIN_BAND"))</f>
        <v>WITHIN_BAND</v>
      </c>
    </row>
    <row r="3030" spans="1:28">
      <c r="A3030" s="1" t="s">
        <v>3416</v>
      </c>
      <c r="B3030" s="6">
        <v>45748</v>
      </c>
      <c r="C3030" s="1">
        <v>202504</v>
      </c>
      <c r="D3030" s="1">
        <v>2025</v>
      </c>
      <c r="E3030" s="1">
        <v>4</v>
      </c>
      <c r="F3030" s="4" t="s">
        <v>271</v>
      </c>
      <c r="G3030" s="4" t="s">
        <v>273</v>
      </c>
      <c r="H3030" s="1">
        <v>696</v>
      </c>
      <c r="I3030" s="4" t="s">
        <v>322</v>
      </c>
      <c r="J3030" s="1" t="s">
        <v>323</v>
      </c>
      <c r="K3030" s="1" t="s">
        <v>383</v>
      </c>
      <c r="L3030" s="1">
        <v>3</v>
      </c>
      <c r="M3030" s="1">
        <v>1</v>
      </c>
      <c r="N3030" s="1" t="s">
        <v>384</v>
      </c>
      <c r="O3030" s="1" t="s">
        <v>385</v>
      </c>
      <c r="P3030" s="1">
        <v>0</v>
      </c>
      <c r="Q3030" s="8">
        <v>247950</v>
      </c>
      <c r="R3030" s="8">
        <v>15033</v>
      </c>
      <c r="S3030" s="8">
        <v>35615</v>
      </c>
      <c r="T3030" s="8" t="s">
        <v>386</v>
      </c>
      <c r="U3030" s="9">
        <f>IF(R3030&gt;0,Q3030/R3030,"")</f>
        <v>16.493713829574936</v>
      </c>
      <c r="V3030" s="10">
        <f>SUMIFS(fct_world_monthly!$J$2:$J$361,fct_world_monthly!$C$2:$C$361,C3030,fct_world_monthly!$F$2:$F$361,F3030)</f>
        <v>30033977</v>
      </c>
      <c r="W3030" s="11">
        <f>IF(V3030&gt;0,Q3030/V3030,"")</f>
        <v>8.2556499260820499E-3</v>
      </c>
      <c r="X3030" s="1" t="s">
        <v>232</v>
      </c>
      <c r="Y3030" s="1" t="s">
        <v>166</v>
      </c>
      <c r="Z3030" s="19">
        <f>IF(U3030="","",SUMIFS(Unit_Value_Review_QC!$K$10:$K$53,Unit_Value_Review_QC!$I$10:$I$53,"PARTNER|"&amp;F3030&amp;"|"&amp;I3030))</f>
        <v>19.130986055641273</v>
      </c>
      <c r="AA3030" s="20">
        <f>IFERROR(U3030/Z3030,"")</f>
        <v>0.86214656064271877</v>
      </c>
      <c r="AB3030" s="4" t="str">
        <f>IF(OR(N3030&lt;&gt;"REPORTED",U3030=""),"NOT_APPLICABLE",IF(OR(AA3030&lt;Unit_Value_Review_QC!$I$6,AA3030&gt;Unit_Value_Review_QC!$I$5),"REVIEW","WITHIN_BAND"))</f>
        <v>WITHIN_BAND</v>
      </c>
    </row>
    <row r="3031" spans="1:28">
      <c r="A3031" s="1" t="s">
        <v>3417</v>
      </c>
      <c r="B3031" s="6">
        <v>45748</v>
      </c>
      <c r="C3031" s="1">
        <v>202504</v>
      </c>
      <c r="D3031" s="1">
        <v>2025</v>
      </c>
      <c r="E3031" s="1">
        <v>4</v>
      </c>
      <c r="F3031" s="4" t="s">
        <v>271</v>
      </c>
      <c r="G3031" s="4" t="s">
        <v>273</v>
      </c>
      <c r="H3031" s="1">
        <v>720</v>
      </c>
      <c r="I3031" s="4" t="s">
        <v>325</v>
      </c>
      <c r="J3031" s="1" t="s">
        <v>326</v>
      </c>
      <c r="K3031" s="1" t="s">
        <v>383</v>
      </c>
      <c r="L3031" s="1">
        <v>3</v>
      </c>
      <c r="M3031" s="1">
        <v>1</v>
      </c>
      <c r="N3031" s="1" t="s">
        <v>384</v>
      </c>
      <c r="O3031" s="1" t="s">
        <v>385</v>
      </c>
      <c r="P3031" s="1">
        <v>0</v>
      </c>
      <c r="Q3031" s="8">
        <v>8109859</v>
      </c>
      <c r="R3031" s="8">
        <v>284274</v>
      </c>
      <c r="S3031" s="8">
        <v>678341</v>
      </c>
      <c r="T3031" s="8" t="s">
        <v>386</v>
      </c>
      <c r="U3031" s="9">
        <f>IF(R3031&gt;0,Q3031/R3031,"")</f>
        <v>28.528317749776622</v>
      </c>
      <c r="V3031" s="10">
        <f>SUMIFS(fct_world_monthly!$J$2:$J$361,fct_world_monthly!$C$2:$C$361,C3031,fct_world_monthly!$F$2:$F$361,F3031)</f>
        <v>30033977</v>
      </c>
      <c r="W3031" s="11">
        <f>IF(V3031&gt;0,Q3031/V3031,"")</f>
        <v>0.27002281449439747</v>
      </c>
      <c r="X3031" s="1" t="s">
        <v>232</v>
      </c>
      <c r="Y3031" s="1" t="s">
        <v>166</v>
      </c>
      <c r="Z3031" s="19">
        <f>IF(U3031="","",SUMIFS(Unit_Value_Review_QC!$K$10:$K$53,Unit_Value_Review_QC!$I$10:$I$53,"PARTNER|"&amp;F3031&amp;"|"&amp;I3031))</f>
        <v>27.635683246354834</v>
      </c>
      <c r="AA3031" s="20">
        <f>IFERROR(U3031/Z3031,"")</f>
        <v>1.0323000700024136</v>
      </c>
      <c r="AB3031" s="4" t="str">
        <f>IF(OR(N3031&lt;&gt;"REPORTED",U3031=""),"NOT_APPLICABLE",IF(OR(AA3031&lt;Unit_Value_Review_QC!$I$6,AA3031&gt;Unit_Value_Review_QC!$I$5),"REVIEW","WITHIN_BAND"))</f>
        <v>WITHIN_BAND</v>
      </c>
    </row>
    <row r="3032" spans="1:28">
      <c r="A3032" s="1" t="s">
        <v>3418</v>
      </c>
      <c r="B3032" s="6">
        <v>45748</v>
      </c>
      <c r="C3032" s="1">
        <v>202504</v>
      </c>
      <c r="D3032" s="1">
        <v>2025</v>
      </c>
      <c r="E3032" s="1">
        <v>4</v>
      </c>
      <c r="F3032" s="4" t="s">
        <v>278</v>
      </c>
      <c r="G3032" s="4" t="s">
        <v>279</v>
      </c>
      <c r="H3032" s="1">
        <v>52</v>
      </c>
      <c r="I3032" s="4" t="s">
        <v>296</v>
      </c>
      <c r="J3032" s="1" t="s">
        <v>297</v>
      </c>
      <c r="K3032" s="1" t="s">
        <v>383</v>
      </c>
      <c r="L3032" s="1">
        <v>3</v>
      </c>
      <c r="M3032" s="1">
        <v>1</v>
      </c>
      <c r="N3032" s="1" t="s">
        <v>384</v>
      </c>
      <c r="O3032" s="1" t="s">
        <v>385</v>
      </c>
      <c r="P3032" s="1">
        <v>0</v>
      </c>
      <c r="Q3032" s="8">
        <v>1154885</v>
      </c>
      <c r="R3032" s="8">
        <v>31359</v>
      </c>
      <c r="S3032" s="8">
        <v>94595</v>
      </c>
      <c r="T3032" s="8" t="s">
        <v>386</v>
      </c>
      <c r="U3032" s="9">
        <f>IF(R3032&gt;0,Q3032/R3032,"")</f>
        <v>36.827864408941615</v>
      </c>
      <c r="V3032" s="10">
        <f>SUMIFS(fct_world_monthly!$J$2:$J$361,fct_world_monthly!$C$2:$C$361,C3032,fct_world_monthly!$F$2:$F$361,F3032)</f>
        <v>22599336</v>
      </c>
      <c r="W3032" s="11">
        <f>IF(V3032&gt;0,Q3032/V3032,"")</f>
        <v>5.1102607616436167E-2</v>
      </c>
      <c r="X3032" s="1" t="s">
        <v>232</v>
      </c>
      <c r="Y3032" s="1" t="s">
        <v>166</v>
      </c>
      <c r="Z3032" s="19">
        <f>IF(U3032="","",SUMIFS(Unit_Value_Review_QC!$K$10:$K$53,Unit_Value_Review_QC!$I$10:$I$53,"PARTNER|"&amp;F3032&amp;"|"&amp;I3032))</f>
        <v>35.036766549381447</v>
      </c>
      <c r="AA3032" s="20">
        <f>IFERROR(U3032/Z3032,"")</f>
        <v>1.0511205238370316</v>
      </c>
      <c r="AB3032" s="4" t="str">
        <f>IF(OR(N3032&lt;&gt;"REPORTED",U3032=""),"NOT_APPLICABLE",IF(OR(AA3032&lt;Unit_Value_Review_QC!$I$6,AA3032&gt;Unit_Value_Review_QC!$I$5),"REVIEW","WITHIN_BAND"))</f>
        <v>WITHIN_BAND</v>
      </c>
    </row>
    <row r="3033" spans="1:28">
      <c r="A3033" s="1" t="s">
        <v>3419</v>
      </c>
      <c r="B3033" s="6">
        <v>45748</v>
      </c>
      <c r="C3033" s="1">
        <v>202504</v>
      </c>
      <c r="D3033" s="1">
        <v>2025</v>
      </c>
      <c r="E3033" s="1">
        <v>4</v>
      </c>
      <c r="F3033" s="4" t="s">
        <v>278</v>
      </c>
      <c r="G3033" s="4" t="s">
        <v>279</v>
      </c>
      <c r="H3033" s="1">
        <v>204</v>
      </c>
      <c r="I3033" s="4" t="s">
        <v>301</v>
      </c>
      <c r="J3033" s="1" t="s">
        <v>302</v>
      </c>
      <c r="K3033" s="1" t="s">
        <v>383</v>
      </c>
      <c r="L3033" s="1">
        <v>3</v>
      </c>
      <c r="M3033" s="1">
        <v>1</v>
      </c>
      <c r="N3033" s="1" t="s">
        <v>384</v>
      </c>
      <c r="O3033" s="1" t="s">
        <v>385</v>
      </c>
      <c r="P3033" s="1">
        <v>0</v>
      </c>
      <c r="Q3033" s="8">
        <v>107356</v>
      </c>
      <c r="R3033" s="8">
        <v>2401</v>
      </c>
      <c r="S3033" s="8">
        <v>8347</v>
      </c>
      <c r="T3033" s="8" t="s">
        <v>386</v>
      </c>
      <c r="U3033" s="9">
        <f>IF(R3033&gt;0,Q3033/R3033,"")</f>
        <v>44.713036234902127</v>
      </c>
      <c r="V3033" s="10">
        <f>SUMIFS(fct_world_monthly!$J$2:$J$361,fct_world_monthly!$C$2:$C$361,C3033,fct_world_monthly!$F$2:$F$361,F3033)</f>
        <v>22599336</v>
      </c>
      <c r="W3033" s="11">
        <f>IF(V3033&gt;0,Q3033/V3033,"")</f>
        <v>4.750405056148552E-3</v>
      </c>
      <c r="X3033" s="1" t="s">
        <v>232</v>
      </c>
      <c r="Y3033" s="1" t="s">
        <v>166</v>
      </c>
      <c r="Z3033" s="19">
        <f>IF(U3033="","",SUMIFS(Unit_Value_Review_QC!$K$10:$K$53,Unit_Value_Review_QC!$I$10:$I$53,"PARTNER|"&amp;F3033&amp;"|"&amp;I3033))</f>
        <v>33.195880622110131</v>
      </c>
      <c r="AA3033" s="20">
        <f>IFERROR(U3033/Z3033,"")</f>
        <v>1.3469453256534785</v>
      </c>
      <c r="AB3033" s="4" t="str">
        <f>IF(OR(N3033&lt;&gt;"REPORTED",U3033=""),"NOT_APPLICABLE",IF(OR(AA3033&lt;Unit_Value_Review_QC!$I$6,AA3033&gt;Unit_Value_Review_QC!$I$5),"REVIEW","WITHIN_BAND"))</f>
        <v>WITHIN_BAND</v>
      </c>
    </row>
    <row r="3034" spans="1:28">
      <c r="A3034" s="1" t="s">
        <v>3420</v>
      </c>
      <c r="B3034" s="6">
        <v>45748</v>
      </c>
      <c r="C3034" s="1">
        <v>202504</v>
      </c>
      <c r="D3034" s="1">
        <v>2025</v>
      </c>
      <c r="E3034" s="1">
        <v>4</v>
      </c>
      <c r="F3034" s="4" t="s">
        <v>278</v>
      </c>
      <c r="G3034" s="4" t="s">
        <v>279</v>
      </c>
      <c r="H3034" s="1">
        <v>662</v>
      </c>
      <c r="I3034" s="4" t="s">
        <v>304</v>
      </c>
      <c r="J3034" s="1" t="s">
        <v>305</v>
      </c>
      <c r="K3034" s="1" t="s">
        <v>383</v>
      </c>
      <c r="L3034" s="1">
        <v>3</v>
      </c>
      <c r="M3034" s="1">
        <v>1</v>
      </c>
      <c r="N3034" s="1" t="s">
        <v>384</v>
      </c>
      <c r="O3034" s="1" t="s">
        <v>385</v>
      </c>
      <c r="P3034" s="1">
        <v>0</v>
      </c>
      <c r="Q3034" s="8">
        <v>77129</v>
      </c>
      <c r="R3034" s="8">
        <v>5890</v>
      </c>
      <c r="S3034" s="8">
        <v>19282</v>
      </c>
      <c r="T3034" s="8" t="s">
        <v>386</v>
      </c>
      <c r="U3034" s="9">
        <f>IF(R3034&gt;0,Q3034/R3034,"")</f>
        <v>13.094906621392191</v>
      </c>
      <c r="V3034" s="10">
        <f>SUMIFS(fct_world_monthly!$J$2:$J$361,fct_world_monthly!$C$2:$C$361,C3034,fct_world_monthly!$F$2:$F$361,F3034)</f>
        <v>22599336</v>
      </c>
      <c r="W3034" s="11">
        <f>IF(V3034&gt;0,Q3034/V3034,"")</f>
        <v>3.4128878830776265E-3</v>
      </c>
      <c r="X3034" s="1" t="s">
        <v>232</v>
      </c>
      <c r="Y3034" s="1" t="s">
        <v>166</v>
      </c>
      <c r="Z3034" s="19">
        <f>IF(U3034="","",SUMIFS(Unit_Value_Review_QC!$K$10:$K$53,Unit_Value_Review_QC!$I$10:$I$53,"PARTNER|"&amp;F3034&amp;"|"&amp;I3034))</f>
        <v>11.552282298889692</v>
      </c>
      <c r="AA3034" s="20">
        <f>IFERROR(U3034/Z3034,"")</f>
        <v>1.1335341608342417</v>
      </c>
      <c r="AB3034" s="4" t="str">
        <f>IF(OR(N3034&lt;&gt;"REPORTED",U3034=""),"NOT_APPLICABLE",IF(OR(AA3034&lt;Unit_Value_Review_QC!$I$6,AA3034&gt;Unit_Value_Review_QC!$I$5),"REVIEW","WITHIN_BAND"))</f>
        <v>WITHIN_BAND</v>
      </c>
    </row>
    <row r="3035" spans="1:28">
      <c r="A3035" s="1" t="s">
        <v>3421</v>
      </c>
      <c r="B3035" s="6">
        <v>45748</v>
      </c>
      <c r="C3035" s="1">
        <v>202504</v>
      </c>
      <c r="D3035" s="1">
        <v>2025</v>
      </c>
      <c r="E3035" s="1">
        <v>4</v>
      </c>
      <c r="F3035" s="4" t="s">
        <v>278</v>
      </c>
      <c r="G3035" s="4" t="s">
        <v>279</v>
      </c>
      <c r="H3035" s="1">
        <v>664</v>
      </c>
      <c r="I3035" s="4" t="s">
        <v>307</v>
      </c>
      <c r="J3035" s="1" t="s">
        <v>308</v>
      </c>
      <c r="K3035" s="1" t="s">
        <v>383</v>
      </c>
      <c r="L3035" s="1">
        <v>3</v>
      </c>
      <c r="M3035" s="1">
        <v>1</v>
      </c>
      <c r="N3035" s="1" t="s">
        <v>384</v>
      </c>
      <c r="O3035" s="1" t="s">
        <v>385</v>
      </c>
      <c r="P3035" s="1">
        <v>0</v>
      </c>
      <c r="Q3035" s="8">
        <v>3226681</v>
      </c>
      <c r="R3035" s="8">
        <v>136947</v>
      </c>
      <c r="S3035" s="8">
        <v>520026</v>
      </c>
      <c r="T3035" s="8" t="s">
        <v>386</v>
      </c>
      <c r="U3035" s="9">
        <f>IF(R3035&gt;0,Q3035/R3035,"")</f>
        <v>23.561531103273531</v>
      </c>
      <c r="V3035" s="10">
        <f>SUMIFS(fct_world_monthly!$J$2:$J$361,fct_world_monthly!$C$2:$C$361,C3035,fct_world_monthly!$F$2:$F$361,F3035)</f>
        <v>22599336</v>
      </c>
      <c r="W3035" s="11">
        <f>IF(V3035&gt;0,Q3035/V3035,"")</f>
        <v>0.14277769045957811</v>
      </c>
      <c r="X3035" s="1" t="s">
        <v>232</v>
      </c>
      <c r="Y3035" s="1" t="s">
        <v>166</v>
      </c>
      <c r="Z3035" s="19">
        <f>IF(U3035="","",SUMIFS(Unit_Value_Review_QC!$K$10:$K$53,Unit_Value_Review_QC!$I$10:$I$53,"PARTNER|"&amp;F3035&amp;"|"&amp;I3035))</f>
        <v>20.753901094655859</v>
      </c>
      <c r="AA3035" s="20">
        <f>IFERROR(U3035/Z3035,"")</f>
        <v>1.1352820366548166</v>
      </c>
      <c r="AB3035" s="4" t="str">
        <f>IF(OR(N3035&lt;&gt;"REPORTED",U3035=""),"NOT_APPLICABLE",IF(OR(AA3035&lt;Unit_Value_Review_QC!$I$6,AA3035&gt;Unit_Value_Review_QC!$I$5),"REVIEW","WITHIN_BAND"))</f>
        <v>WITHIN_BAND</v>
      </c>
    </row>
    <row r="3036" spans="1:28">
      <c r="A3036" s="1" t="s">
        <v>3422</v>
      </c>
      <c r="B3036" s="6">
        <v>45748</v>
      </c>
      <c r="C3036" s="1">
        <v>202504</v>
      </c>
      <c r="D3036" s="1">
        <v>2025</v>
      </c>
      <c r="E3036" s="1">
        <v>4</v>
      </c>
      <c r="F3036" s="4" t="s">
        <v>278</v>
      </c>
      <c r="G3036" s="4" t="s">
        <v>279</v>
      </c>
      <c r="H3036" s="1">
        <v>666</v>
      </c>
      <c r="I3036" s="4" t="s">
        <v>310</v>
      </c>
      <c r="J3036" s="1" t="s">
        <v>311</v>
      </c>
      <c r="K3036" s="1" t="s">
        <v>383</v>
      </c>
      <c r="L3036" s="1">
        <v>3</v>
      </c>
      <c r="M3036" s="1">
        <v>1</v>
      </c>
      <c r="N3036" s="1" t="s">
        <v>384</v>
      </c>
      <c r="O3036" s="1" t="s">
        <v>385</v>
      </c>
      <c r="P3036" s="1">
        <v>0</v>
      </c>
      <c r="Q3036" s="8">
        <v>6838182</v>
      </c>
      <c r="R3036" s="8">
        <v>346203</v>
      </c>
      <c r="S3036" s="8">
        <v>1289348</v>
      </c>
      <c r="T3036" s="8" t="s">
        <v>386</v>
      </c>
      <c r="U3036" s="9">
        <f>IF(R3036&gt;0,Q3036/R3036,"")</f>
        <v>19.751943224062185</v>
      </c>
      <c r="V3036" s="10">
        <f>SUMIFS(fct_world_monthly!$J$2:$J$361,fct_world_monthly!$C$2:$C$361,C3036,fct_world_monthly!$F$2:$F$361,F3036)</f>
        <v>22599336</v>
      </c>
      <c r="W3036" s="11">
        <f>IF(V3036&gt;0,Q3036/V3036,"")</f>
        <v>0.30258331483721468</v>
      </c>
      <c r="X3036" s="1" t="s">
        <v>232</v>
      </c>
      <c r="Y3036" s="1" t="s">
        <v>166</v>
      </c>
      <c r="Z3036" s="19">
        <f>IF(U3036="","",SUMIFS(Unit_Value_Review_QC!$K$10:$K$53,Unit_Value_Review_QC!$I$10:$I$53,"PARTNER|"&amp;F3036&amp;"|"&amp;I3036))</f>
        <v>16.653214733323903</v>
      </c>
      <c r="AA3036" s="20">
        <f>IFERROR(U3036/Z3036,"")</f>
        <v>1.1860738926603507</v>
      </c>
      <c r="AB3036" s="4" t="str">
        <f>IF(OR(N3036&lt;&gt;"REPORTED",U3036=""),"NOT_APPLICABLE",IF(OR(AA3036&lt;Unit_Value_Review_QC!$I$6,AA3036&gt;Unit_Value_Review_QC!$I$5),"REVIEW","WITHIN_BAND"))</f>
        <v>WITHIN_BAND</v>
      </c>
    </row>
    <row r="3037" spans="1:28">
      <c r="A3037" s="1" t="s">
        <v>3423</v>
      </c>
      <c r="B3037" s="6">
        <v>45748</v>
      </c>
      <c r="C3037" s="1">
        <v>202504</v>
      </c>
      <c r="D3037" s="1">
        <v>2025</v>
      </c>
      <c r="E3037" s="1">
        <v>4</v>
      </c>
      <c r="F3037" s="4" t="s">
        <v>278</v>
      </c>
      <c r="G3037" s="4" t="s">
        <v>279</v>
      </c>
      <c r="H3037" s="1">
        <v>669</v>
      </c>
      <c r="I3037" s="4" t="s">
        <v>313</v>
      </c>
      <c r="J3037" s="1" t="s">
        <v>314</v>
      </c>
      <c r="K3037" s="1" t="s">
        <v>383</v>
      </c>
      <c r="L3037" s="1">
        <v>3</v>
      </c>
      <c r="M3037" s="1">
        <v>1</v>
      </c>
      <c r="N3037" s="1" t="s">
        <v>384</v>
      </c>
      <c r="O3037" s="1" t="s">
        <v>385</v>
      </c>
      <c r="P3037" s="1">
        <v>0</v>
      </c>
      <c r="Q3037" s="8">
        <v>276951</v>
      </c>
      <c r="R3037" s="8">
        <v>12508</v>
      </c>
      <c r="S3037" s="8">
        <v>40518</v>
      </c>
      <c r="T3037" s="8" t="s">
        <v>386</v>
      </c>
      <c r="U3037" s="9">
        <f>IF(R3037&gt;0,Q3037/R3037,"")</f>
        <v>22.141909178125999</v>
      </c>
      <c r="V3037" s="10">
        <f>SUMIFS(fct_world_monthly!$J$2:$J$361,fct_world_monthly!$C$2:$C$361,C3037,fct_world_monthly!$F$2:$F$361,F3037)</f>
        <v>22599336</v>
      </c>
      <c r="W3037" s="11">
        <f>IF(V3037&gt;0,Q3037/V3037,"")</f>
        <v>1.225482907993403E-2</v>
      </c>
      <c r="X3037" s="1" t="s">
        <v>232</v>
      </c>
      <c r="Y3037" s="1" t="s">
        <v>166</v>
      </c>
      <c r="Z3037" s="19">
        <f>IF(U3037="","",SUMIFS(Unit_Value_Review_QC!$K$10:$K$53,Unit_Value_Review_QC!$I$10:$I$53,"PARTNER|"&amp;F3037&amp;"|"&amp;I3037))</f>
        <v>20.668787815742178</v>
      </c>
      <c r="AA3037" s="20">
        <f>IFERROR(U3037/Z3037,"")</f>
        <v>1.0712727507542477</v>
      </c>
      <c r="AB3037" s="4" t="str">
        <f>IF(OR(N3037&lt;&gt;"REPORTED",U3037=""),"NOT_APPLICABLE",IF(OR(AA3037&lt;Unit_Value_Review_QC!$I$6,AA3037&gt;Unit_Value_Review_QC!$I$5),"REVIEW","WITHIN_BAND"))</f>
        <v>WITHIN_BAND</v>
      </c>
    </row>
    <row r="3038" spans="1:28">
      <c r="A3038" s="1" t="s">
        <v>3424</v>
      </c>
      <c r="B3038" s="6">
        <v>45748</v>
      </c>
      <c r="C3038" s="1">
        <v>202504</v>
      </c>
      <c r="D3038" s="1">
        <v>2025</v>
      </c>
      <c r="E3038" s="1">
        <v>4</v>
      </c>
      <c r="F3038" s="4" t="s">
        <v>278</v>
      </c>
      <c r="G3038" s="4" t="s">
        <v>279</v>
      </c>
      <c r="H3038" s="1">
        <v>676</v>
      </c>
      <c r="I3038" s="4" t="s">
        <v>316</v>
      </c>
      <c r="J3038" s="1" t="s">
        <v>317</v>
      </c>
      <c r="K3038" s="1" t="s">
        <v>383</v>
      </c>
      <c r="L3038" s="1">
        <v>3</v>
      </c>
      <c r="M3038" s="1">
        <v>1</v>
      </c>
      <c r="N3038" s="1" t="s">
        <v>384</v>
      </c>
      <c r="O3038" s="1" t="s">
        <v>385</v>
      </c>
      <c r="P3038" s="1">
        <v>0</v>
      </c>
      <c r="Q3038" s="8">
        <v>105561</v>
      </c>
      <c r="R3038" s="8">
        <v>5099</v>
      </c>
      <c r="S3038" s="8">
        <v>19853</v>
      </c>
      <c r="T3038" s="8" t="s">
        <v>386</v>
      </c>
      <c r="U3038" s="9">
        <f>IF(R3038&gt;0,Q3038/R3038,"")</f>
        <v>20.702294567562266</v>
      </c>
      <c r="V3038" s="10">
        <f>SUMIFS(fct_world_monthly!$J$2:$J$361,fct_world_monthly!$C$2:$C$361,C3038,fct_world_monthly!$F$2:$F$361,F3038)</f>
        <v>22599336</v>
      </c>
      <c r="W3038" s="11">
        <f>IF(V3038&gt;0,Q3038/V3038,"")</f>
        <v>4.6709779437767553E-3</v>
      </c>
      <c r="X3038" s="1" t="s">
        <v>232</v>
      </c>
      <c r="Y3038" s="1" t="s">
        <v>166</v>
      </c>
      <c r="Z3038" s="19">
        <f>IF(U3038="","",SUMIFS(Unit_Value_Review_QC!$K$10:$K$53,Unit_Value_Review_QC!$I$10:$I$53,"PARTNER|"&amp;F3038&amp;"|"&amp;I3038))</f>
        <v>22.71683967704729</v>
      </c>
      <c r="AA3038" s="20">
        <f>IFERROR(U3038/Z3038,"")</f>
        <v>0.91131930593671062</v>
      </c>
      <c r="AB3038" s="4" t="str">
        <f>IF(OR(N3038&lt;&gt;"REPORTED",U3038=""),"NOT_APPLICABLE",IF(OR(AA3038&lt;Unit_Value_Review_QC!$I$6,AA3038&gt;Unit_Value_Review_QC!$I$5),"REVIEW","WITHIN_BAND"))</f>
        <v>WITHIN_BAND</v>
      </c>
    </row>
    <row r="3039" spans="1:28">
      <c r="A3039" s="1" t="s">
        <v>3425</v>
      </c>
      <c r="B3039" s="6">
        <v>45748</v>
      </c>
      <c r="C3039" s="1">
        <v>202504</v>
      </c>
      <c r="D3039" s="1">
        <v>2025</v>
      </c>
      <c r="E3039" s="1">
        <v>4</v>
      </c>
      <c r="F3039" s="4" t="s">
        <v>278</v>
      </c>
      <c r="G3039" s="4" t="s">
        <v>279</v>
      </c>
      <c r="H3039" s="1">
        <v>690</v>
      </c>
      <c r="I3039" s="4" t="s">
        <v>319</v>
      </c>
      <c r="J3039" s="1" t="s">
        <v>320</v>
      </c>
      <c r="K3039" s="1" t="s">
        <v>383</v>
      </c>
      <c r="L3039" s="1">
        <v>3</v>
      </c>
      <c r="M3039" s="1">
        <v>1</v>
      </c>
      <c r="N3039" s="1" t="s">
        <v>384</v>
      </c>
      <c r="O3039" s="1" t="s">
        <v>385</v>
      </c>
      <c r="P3039" s="1">
        <v>0</v>
      </c>
      <c r="Q3039" s="8">
        <v>399520</v>
      </c>
      <c r="R3039" s="8">
        <v>10355</v>
      </c>
      <c r="S3039" s="8">
        <v>27602</v>
      </c>
      <c r="T3039" s="8" t="s">
        <v>386</v>
      </c>
      <c r="U3039" s="9">
        <f>IF(R3039&gt;0,Q3039/R3039,"")</f>
        <v>38.582327378078226</v>
      </c>
      <c r="V3039" s="10">
        <f>SUMIFS(fct_world_monthly!$J$2:$J$361,fct_world_monthly!$C$2:$C$361,C3039,fct_world_monthly!$F$2:$F$361,F3039)</f>
        <v>22599336</v>
      </c>
      <c r="W3039" s="11">
        <f>IF(V3039&gt;0,Q3039/V3039,"")</f>
        <v>1.767839550684144E-2</v>
      </c>
      <c r="X3039" s="1" t="s">
        <v>232</v>
      </c>
      <c r="Y3039" s="1" t="s">
        <v>166</v>
      </c>
      <c r="Z3039" s="19">
        <f>IF(U3039="","",SUMIFS(Unit_Value_Review_QC!$K$10:$K$53,Unit_Value_Review_QC!$I$10:$I$53,"PARTNER|"&amp;F3039&amp;"|"&amp;I3039))</f>
        <v>28.158453665195097</v>
      </c>
      <c r="AA3039" s="20">
        <f>IFERROR(U3039/Z3039,"")</f>
        <v>1.3701862977570898</v>
      </c>
      <c r="AB3039" s="4" t="str">
        <f>IF(OR(N3039&lt;&gt;"REPORTED",U3039=""),"NOT_APPLICABLE",IF(OR(AA3039&lt;Unit_Value_Review_QC!$I$6,AA3039&gt;Unit_Value_Review_QC!$I$5),"REVIEW","WITHIN_BAND"))</f>
        <v>WITHIN_BAND</v>
      </c>
    </row>
    <row r="3040" spans="1:28">
      <c r="A3040" s="1" t="s">
        <v>3426</v>
      </c>
      <c r="B3040" s="6">
        <v>45748</v>
      </c>
      <c r="C3040" s="1">
        <v>202504</v>
      </c>
      <c r="D3040" s="1">
        <v>2025</v>
      </c>
      <c r="E3040" s="1">
        <v>4</v>
      </c>
      <c r="F3040" s="4" t="s">
        <v>278</v>
      </c>
      <c r="G3040" s="4" t="s">
        <v>279</v>
      </c>
      <c r="H3040" s="1">
        <v>696</v>
      </c>
      <c r="I3040" s="4" t="s">
        <v>322</v>
      </c>
      <c r="J3040" s="1" t="s">
        <v>323</v>
      </c>
      <c r="K3040" s="1" t="s">
        <v>383</v>
      </c>
      <c r="L3040" s="1">
        <v>3</v>
      </c>
      <c r="M3040" s="1">
        <v>1</v>
      </c>
      <c r="N3040" s="1" t="s">
        <v>384</v>
      </c>
      <c r="O3040" s="1" t="s">
        <v>385</v>
      </c>
      <c r="P3040" s="1">
        <v>0</v>
      </c>
      <c r="Q3040" s="8">
        <v>698304</v>
      </c>
      <c r="R3040" s="8">
        <v>26747</v>
      </c>
      <c r="S3040" s="8">
        <v>76393</v>
      </c>
      <c r="T3040" s="8" t="s">
        <v>386</v>
      </c>
      <c r="U3040" s="9">
        <f>IF(R3040&gt;0,Q3040/R3040,"")</f>
        <v>26.107750401914235</v>
      </c>
      <c r="V3040" s="10">
        <f>SUMIFS(fct_world_monthly!$J$2:$J$361,fct_world_monthly!$C$2:$C$361,C3040,fct_world_monthly!$F$2:$F$361,F3040)</f>
        <v>22599336</v>
      </c>
      <c r="W3040" s="11">
        <f>IF(V3040&gt;0,Q3040/V3040,"")</f>
        <v>3.0899314917925021E-2</v>
      </c>
      <c r="X3040" s="1" t="s">
        <v>232</v>
      </c>
      <c r="Y3040" s="1" t="s">
        <v>166</v>
      </c>
      <c r="Z3040" s="19">
        <f>IF(U3040="","",SUMIFS(Unit_Value_Review_QC!$K$10:$K$53,Unit_Value_Review_QC!$I$10:$I$53,"PARTNER|"&amp;F3040&amp;"|"&amp;I3040))</f>
        <v>25.266638688646662</v>
      </c>
      <c r="AA3040" s="20">
        <f>IFERROR(U3040/Z3040,"")</f>
        <v>1.0332894186532822</v>
      </c>
      <c r="AB3040" s="4" t="str">
        <f>IF(OR(N3040&lt;&gt;"REPORTED",U3040=""),"NOT_APPLICABLE",IF(OR(AA3040&lt;Unit_Value_Review_QC!$I$6,AA3040&gt;Unit_Value_Review_QC!$I$5),"REVIEW","WITHIN_BAND"))</f>
        <v>WITHIN_BAND</v>
      </c>
    </row>
    <row r="3041" spans="1:28">
      <c r="A3041" s="1" t="s">
        <v>3427</v>
      </c>
      <c r="B3041" s="6">
        <v>45748</v>
      </c>
      <c r="C3041" s="1">
        <v>202504</v>
      </c>
      <c r="D3041" s="1">
        <v>2025</v>
      </c>
      <c r="E3041" s="1">
        <v>4</v>
      </c>
      <c r="F3041" s="4" t="s">
        <v>278</v>
      </c>
      <c r="G3041" s="4" t="s">
        <v>279</v>
      </c>
      <c r="H3041" s="1">
        <v>720</v>
      </c>
      <c r="I3041" s="4" t="s">
        <v>325</v>
      </c>
      <c r="J3041" s="1" t="s">
        <v>326</v>
      </c>
      <c r="K3041" s="1" t="s">
        <v>383</v>
      </c>
      <c r="L3041" s="1">
        <v>3</v>
      </c>
      <c r="M3041" s="1">
        <v>1</v>
      </c>
      <c r="N3041" s="1" t="s">
        <v>384</v>
      </c>
      <c r="O3041" s="1" t="s">
        <v>385</v>
      </c>
      <c r="P3041" s="1">
        <v>0</v>
      </c>
      <c r="Q3041" s="8">
        <v>1104635</v>
      </c>
      <c r="R3041" s="8">
        <v>35986</v>
      </c>
      <c r="S3041" s="8">
        <v>119133</v>
      </c>
      <c r="T3041" s="8" t="s">
        <v>386</v>
      </c>
      <c r="U3041" s="9">
        <f>IF(R3041&gt;0,Q3041/R3041,"")</f>
        <v>30.696242983382426</v>
      </c>
      <c r="V3041" s="10">
        <f>SUMIFS(fct_world_monthly!$J$2:$J$361,fct_world_monthly!$C$2:$C$361,C3041,fct_world_monthly!$F$2:$F$361,F3041)</f>
        <v>22599336</v>
      </c>
      <c r="W3041" s="11">
        <f>IF(V3041&gt;0,Q3041/V3041,"")</f>
        <v>4.8879090960902566E-2</v>
      </c>
      <c r="X3041" s="1" t="s">
        <v>232</v>
      </c>
      <c r="Y3041" s="1" t="s">
        <v>166</v>
      </c>
      <c r="Z3041" s="19">
        <f>IF(U3041="","",SUMIFS(Unit_Value_Review_QC!$K$10:$K$53,Unit_Value_Review_QC!$I$10:$I$53,"PARTNER|"&amp;F3041&amp;"|"&amp;I3041))</f>
        <v>23.211497613909994</v>
      </c>
      <c r="AA3041" s="20">
        <f>IFERROR(U3041/Z3041,"")</f>
        <v>1.3224585286985979</v>
      </c>
      <c r="AB3041" s="4" t="str">
        <f>IF(OR(N3041&lt;&gt;"REPORTED",U3041=""),"NOT_APPLICABLE",IF(OR(AA3041&lt;Unit_Value_Review_QC!$I$6,AA3041&gt;Unit_Value_Review_QC!$I$5),"REVIEW","WITHIN_BAND"))</f>
        <v>WITHIN_BAND</v>
      </c>
    </row>
    <row r="3042" spans="1:28">
      <c r="A3042" s="1" t="s">
        <v>3428</v>
      </c>
      <c r="B3042" s="6">
        <v>45778</v>
      </c>
      <c r="C3042" s="1">
        <v>202505</v>
      </c>
      <c r="D3042" s="1">
        <v>2025</v>
      </c>
      <c r="E3042" s="1">
        <v>5</v>
      </c>
      <c r="F3042" s="4" t="s">
        <v>256</v>
      </c>
      <c r="G3042" s="4" t="s">
        <v>258</v>
      </c>
      <c r="H3042" s="1">
        <v>52</v>
      </c>
      <c r="I3042" s="4" t="s">
        <v>296</v>
      </c>
      <c r="J3042" s="1" t="s">
        <v>297</v>
      </c>
      <c r="K3042" s="1" t="s">
        <v>383</v>
      </c>
      <c r="L3042" s="1">
        <v>3</v>
      </c>
      <c r="M3042" s="1">
        <v>1</v>
      </c>
      <c r="N3042" s="1" t="s">
        <v>384</v>
      </c>
      <c r="O3042" s="1" t="s">
        <v>385</v>
      </c>
      <c r="P3042" s="1">
        <v>0</v>
      </c>
      <c r="Q3042" s="8">
        <v>12270553</v>
      </c>
      <c r="R3042" s="8">
        <v>498668</v>
      </c>
      <c r="S3042" s="8">
        <v>2438310</v>
      </c>
      <c r="T3042" s="8" t="s">
        <v>386</v>
      </c>
      <c r="U3042" s="9">
        <f>IF(R3042&gt;0,Q3042/R3042,"")</f>
        <v>24.606658137277709</v>
      </c>
      <c r="V3042" s="10">
        <f>SUMIFS(fct_world_monthly!$J$2:$J$361,fct_world_monthly!$C$2:$C$361,C3042,fct_world_monthly!$F$2:$F$361,F3042)</f>
        <v>131665365</v>
      </c>
      <c r="W3042" s="11">
        <f>IF(V3042&gt;0,Q3042/V3042,"")</f>
        <v>9.3194994750517721E-2</v>
      </c>
      <c r="X3042" s="1" t="s">
        <v>232</v>
      </c>
      <c r="Y3042" s="1" t="s">
        <v>166</v>
      </c>
      <c r="Z3042" s="19">
        <f>IF(U3042="","",SUMIFS(Unit_Value_Review_QC!$K$10:$K$53,Unit_Value_Review_QC!$I$10:$I$53,"PARTNER|"&amp;F3042&amp;"|"&amp;I3042))</f>
        <v>20.461444760337919</v>
      </c>
      <c r="AA3042" s="20">
        <f>IFERROR(U3042/Z3042,"")</f>
        <v>1.2025865438873991</v>
      </c>
      <c r="AB3042" s="4" t="str">
        <f>IF(OR(N3042&lt;&gt;"REPORTED",U3042=""),"NOT_APPLICABLE",IF(OR(AA3042&lt;Unit_Value_Review_QC!$I$6,AA3042&gt;Unit_Value_Review_QC!$I$5),"REVIEW","WITHIN_BAND"))</f>
        <v>WITHIN_BAND</v>
      </c>
    </row>
    <row r="3043" spans="1:28">
      <c r="A3043" s="1" t="s">
        <v>3429</v>
      </c>
      <c r="B3043" s="6">
        <v>45778</v>
      </c>
      <c r="C3043" s="1">
        <v>202505</v>
      </c>
      <c r="D3043" s="1">
        <v>2025</v>
      </c>
      <c r="E3043" s="1">
        <v>5</v>
      </c>
      <c r="F3043" s="4" t="s">
        <v>256</v>
      </c>
      <c r="G3043" s="4" t="s">
        <v>258</v>
      </c>
      <c r="H3043" s="1">
        <v>204</v>
      </c>
      <c r="I3043" s="4" t="s">
        <v>301</v>
      </c>
      <c r="J3043" s="1" t="s">
        <v>302</v>
      </c>
      <c r="K3043" s="1" t="s">
        <v>383</v>
      </c>
      <c r="L3043" s="1">
        <v>3</v>
      </c>
      <c r="M3043" s="1">
        <v>1</v>
      </c>
      <c r="N3043" s="1" t="s">
        <v>384</v>
      </c>
      <c r="O3043" s="1" t="s">
        <v>385</v>
      </c>
      <c r="P3043" s="1">
        <v>0</v>
      </c>
      <c r="Q3043" s="8">
        <v>1745982</v>
      </c>
      <c r="R3043" s="8">
        <v>207656</v>
      </c>
      <c r="S3043" s="8">
        <v>1361239</v>
      </c>
      <c r="T3043" s="8" t="s">
        <v>386</v>
      </c>
      <c r="U3043" s="9">
        <f>IF(R3043&gt;0,Q3043/R3043,"")</f>
        <v>8.4080498516777755</v>
      </c>
      <c r="V3043" s="10">
        <f>SUMIFS(fct_world_monthly!$J$2:$J$361,fct_world_monthly!$C$2:$C$361,C3043,fct_world_monthly!$F$2:$F$361,F3043)</f>
        <v>131665365</v>
      </c>
      <c r="W3043" s="11">
        <f>IF(V3043&gt;0,Q3043/V3043,"")</f>
        <v>1.3260753881630146E-2</v>
      </c>
      <c r="X3043" s="1" t="s">
        <v>232</v>
      </c>
      <c r="Y3043" s="1" t="s">
        <v>166</v>
      </c>
      <c r="Z3043" s="19">
        <f>IF(U3043="","",SUMIFS(Unit_Value_Review_QC!$K$10:$K$53,Unit_Value_Review_QC!$I$10:$I$53,"PARTNER|"&amp;F3043&amp;"|"&amp;I3043))</f>
        <v>7.8392981154747989</v>
      </c>
      <c r="AA3043" s="20">
        <f>IFERROR(U3043/Z3043,"")</f>
        <v>1.0725513595509601</v>
      </c>
      <c r="AB3043" s="4" t="str">
        <f>IF(OR(N3043&lt;&gt;"REPORTED",U3043=""),"NOT_APPLICABLE",IF(OR(AA3043&lt;Unit_Value_Review_QC!$I$6,AA3043&gt;Unit_Value_Review_QC!$I$5),"REVIEW","WITHIN_BAND"))</f>
        <v>WITHIN_BAND</v>
      </c>
    </row>
    <row r="3044" spans="1:28">
      <c r="A3044" s="1" t="s">
        <v>3430</v>
      </c>
      <c r="B3044" s="6">
        <v>45778</v>
      </c>
      <c r="C3044" s="1">
        <v>202505</v>
      </c>
      <c r="D3044" s="1">
        <v>2025</v>
      </c>
      <c r="E3044" s="1">
        <v>5</v>
      </c>
      <c r="F3044" s="4" t="s">
        <v>256</v>
      </c>
      <c r="G3044" s="4" t="s">
        <v>258</v>
      </c>
      <c r="H3044" s="1">
        <v>662</v>
      </c>
      <c r="I3044" s="4" t="s">
        <v>304</v>
      </c>
      <c r="J3044" s="1" t="s">
        <v>305</v>
      </c>
      <c r="K3044" s="1" t="s">
        <v>383</v>
      </c>
      <c r="L3044" s="1">
        <v>3</v>
      </c>
      <c r="M3044" s="1">
        <v>1</v>
      </c>
      <c r="N3044" s="1" t="s">
        <v>384</v>
      </c>
      <c r="O3044" s="1" t="s">
        <v>385</v>
      </c>
      <c r="P3044" s="1">
        <v>0</v>
      </c>
      <c r="Q3044" s="8">
        <v>6794255</v>
      </c>
      <c r="R3044" s="8">
        <v>3037931</v>
      </c>
      <c r="S3044" s="8">
        <v>2518897</v>
      </c>
      <c r="T3044" s="8" t="s">
        <v>386</v>
      </c>
      <c r="U3044" s="9">
        <f>IF(R3044&gt;0,Q3044/R3044,"")</f>
        <v>2.2364744294719006</v>
      </c>
      <c r="V3044" s="10">
        <f>SUMIFS(fct_world_monthly!$J$2:$J$361,fct_world_monthly!$C$2:$C$361,C3044,fct_world_monthly!$F$2:$F$361,F3044)</f>
        <v>131665365</v>
      </c>
      <c r="W3044" s="11">
        <f>IF(V3044&gt;0,Q3044/V3044,"")</f>
        <v>5.1602446854569536E-2</v>
      </c>
      <c r="X3044" s="1" t="s">
        <v>232</v>
      </c>
      <c r="Y3044" s="1" t="s">
        <v>166</v>
      </c>
      <c r="Z3044" s="19">
        <f>IF(U3044="","",SUMIFS(Unit_Value_Review_QC!$K$10:$K$53,Unit_Value_Review_QC!$I$10:$I$53,"PARTNER|"&amp;F3044&amp;"|"&amp;I3044))</f>
        <v>10.235891461787936</v>
      </c>
      <c r="AA3044" s="20">
        <f>IFERROR(U3044/Z3044,"")</f>
        <v>0.21849337088234896</v>
      </c>
      <c r="AB3044" s="4" t="str">
        <f>IF(OR(N3044&lt;&gt;"REPORTED",U3044=""),"NOT_APPLICABLE",IF(OR(AA3044&lt;Unit_Value_Review_QC!$I$6,AA3044&gt;Unit_Value_Review_QC!$I$5),"REVIEW","WITHIN_BAND"))</f>
        <v>REVIEW</v>
      </c>
    </row>
    <row r="3045" spans="1:28">
      <c r="A3045" s="1" t="s">
        <v>3431</v>
      </c>
      <c r="B3045" s="6">
        <v>45778</v>
      </c>
      <c r="C3045" s="1">
        <v>202505</v>
      </c>
      <c r="D3045" s="1">
        <v>2025</v>
      </c>
      <c r="E3045" s="1">
        <v>5</v>
      </c>
      <c r="F3045" s="4" t="s">
        <v>256</v>
      </c>
      <c r="G3045" s="4" t="s">
        <v>258</v>
      </c>
      <c r="H3045" s="1">
        <v>664</v>
      </c>
      <c r="I3045" s="4" t="s">
        <v>307</v>
      </c>
      <c r="J3045" s="1" t="s">
        <v>308</v>
      </c>
      <c r="K3045" s="1" t="s">
        <v>383</v>
      </c>
      <c r="L3045" s="1">
        <v>3</v>
      </c>
      <c r="M3045" s="1">
        <v>1</v>
      </c>
      <c r="N3045" s="1" t="s">
        <v>384</v>
      </c>
      <c r="O3045" s="1" t="s">
        <v>385</v>
      </c>
      <c r="P3045" s="1">
        <v>0</v>
      </c>
      <c r="Q3045" s="8">
        <v>11614345</v>
      </c>
      <c r="R3045" s="8">
        <v>936075</v>
      </c>
      <c r="S3045" s="8">
        <v>5404557</v>
      </c>
      <c r="T3045" s="8" t="s">
        <v>386</v>
      </c>
      <c r="U3045" s="9">
        <f>IF(R3045&gt;0,Q3045/R3045,"")</f>
        <v>12.40749405763427</v>
      </c>
      <c r="V3045" s="10">
        <f>SUMIFS(fct_world_monthly!$J$2:$J$361,fct_world_monthly!$C$2:$C$361,C3045,fct_world_monthly!$F$2:$F$361,F3045)</f>
        <v>131665365</v>
      </c>
      <c r="W3045" s="11">
        <f>IF(V3045&gt;0,Q3045/V3045,"")</f>
        <v>8.8211087251381562E-2</v>
      </c>
      <c r="X3045" s="1" t="s">
        <v>232</v>
      </c>
      <c r="Y3045" s="1" t="s">
        <v>166</v>
      </c>
      <c r="Z3045" s="19">
        <f>IF(U3045="","",SUMIFS(Unit_Value_Review_QC!$K$10:$K$53,Unit_Value_Review_QC!$I$10:$I$53,"PARTNER|"&amp;F3045&amp;"|"&amp;I3045))</f>
        <v>13.594059812928137</v>
      </c>
      <c r="AA3045" s="20">
        <f>IFERROR(U3045/Z3045,"")</f>
        <v>0.91271439352021788</v>
      </c>
      <c r="AB3045" s="4" t="str">
        <f>IF(OR(N3045&lt;&gt;"REPORTED",U3045=""),"NOT_APPLICABLE",IF(OR(AA3045&lt;Unit_Value_Review_QC!$I$6,AA3045&gt;Unit_Value_Review_QC!$I$5),"REVIEW","WITHIN_BAND"))</f>
        <v>WITHIN_BAND</v>
      </c>
    </row>
    <row r="3046" spans="1:28">
      <c r="A3046" s="1" t="s">
        <v>3432</v>
      </c>
      <c r="B3046" s="6">
        <v>45778</v>
      </c>
      <c r="C3046" s="1">
        <v>202505</v>
      </c>
      <c r="D3046" s="1">
        <v>2025</v>
      </c>
      <c r="E3046" s="1">
        <v>5</v>
      </c>
      <c r="F3046" s="4" t="s">
        <v>256</v>
      </c>
      <c r="G3046" s="4" t="s">
        <v>258</v>
      </c>
      <c r="H3046" s="1">
        <v>666</v>
      </c>
      <c r="I3046" s="4" t="s">
        <v>310</v>
      </c>
      <c r="J3046" s="1" t="s">
        <v>311</v>
      </c>
      <c r="K3046" s="1" t="s">
        <v>383</v>
      </c>
      <c r="L3046" s="1">
        <v>3</v>
      </c>
      <c r="M3046" s="1">
        <v>1</v>
      </c>
      <c r="N3046" s="1" t="s">
        <v>384</v>
      </c>
      <c r="O3046" s="1" t="s">
        <v>385</v>
      </c>
      <c r="P3046" s="1">
        <v>0</v>
      </c>
      <c r="Q3046" s="8">
        <v>49402908</v>
      </c>
      <c r="R3046" s="8">
        <v>4653368</v>
      </c>
      <c r="S3046" s="8">
        <v>29084359</v>
      </c>
      <c r="T3046" s="8" t="s">
        <v>386</v>
      </c>
      <c r="U3046" s="9">
        <f>IF(R3046&gt;0,Q3046/R3046,"")</f>
        <v>10.616591681551943</v>
      </c>
      <c r="V3046" s="10">
        <f>SUMIFS(fct_world_monthly!$J$2:$J$361,fct_world_monthly!$C$2:$C$361,C3046,fct_world_monthly!$F$2:$F$361,F3046)</f>
        <v>131665365</v>
      </c>
      <c r="W3046" s="11">
        <f>IF(V3046&gt;0,Q3046/V3046,"")</f>
        <v>0.37521566890427105</v>
      </c>
      <c r="X3046" s="1" t="s">
        <v>232</v>
      </c>
      <c r="Y3046" s="1" t="s">
        <v>166</v>
      </c>
      <c r="Z3046" s="19">
        <f>IF(U3046="","",SUMIFS(Unit_Value_Review_QC!$K$10:$K$53,Unit_Value_Review_QC!$I$10:$I$53,"PARTNER|"&amp;F3046&amp;"|"&amp;I3046))</f>
        <v>10.323147527272614</v>
      </c>
      <c r="AA3046" s="20">
        <f>IFERROR(U3046/Z3046,"")</f>
        <v>1.0284258413922771</v>
      </c>
      <c r="AB3046" s="4" t="str">
        <f>IF(OR(N3046&lt;&gt;"REPORTED",U3046=""),"NOT_APPLICABLE",IF(OR(AA3046&lt;Unit_Value_Review_QC!$I$6,AA3046&gt;Unit_Value_Review_QC!$I$5),"REVIEW","WITHIN_BAND"))</f>
        <v>WITHIN_BAND</v>
      </c>
    </row>
    <row r="3047" spans="1:28">
      <c r="A3047" s="1" t="s">
        <v>3433</v>
      </c>
      <c r="B3047" s="6">
        <v>45778</v>
      </c>
      <c r="C3047" s="1">
        <v>202505</v>
      </c>
      <c r="D3047" s="1">
        <v>2025</v>
      </c>
      <c r="E3047" s="1">
        <v>5</v>
      </c>
      <c r="F3047" s="4" t="s">
        <v>256</v>
      </c>
      <c r="G3047" s="4" t="s">
        <v>258</v>
      </c>
      <c r="H3047" s="1">
        <v>669</v>
      </c>
      <c r="I3047" s="4" t="s">
        <v>313</v>
      </c>
      <c r="J3047" s="1" t="s">
        <v>314</v>
      </c>
      <c r="K3047" s="1" t="s">
        <v>383</v>
      </c>
      <c r="L3047" s="1">
        <v>3</v>
      </c>
      <c r="M3047" s="1">
        <v>1</v>
      </c>
      <c r="N3047" s="1" t="s">
        <v>384</v>
      </c>
      <c r="O3047" s="1" t="s">
        <v>385</v>
      </c>
      <c r="P3047" s="1">
        <v>0</v>
      </c>
      <c r="Q3047" s="8">
        <v>2254296</v>
      </c>
      <c r="R3047" s="8">
        <v>194677</v>
      </c>
      <c r="S3047" s="8">
        <v>1031266</v>
      </c>
      <c r="T3047" s="8" t="s">
        <v>386</v>
      </c>
      <c r="U3047" s="9">
        <f>IF(R3047&gt;0,Q3047/R3047,"")</f>
        <v>11.579672996810102</v>
      </c>
      <c r="V3047" s="10">
        <f>SUMIFS(fct_world_monthly!$J$2:$J$361,fct_world_monthly!$C$2:$C$361,C3047,fct_world_monthly!$F$2:$F$361,F3047)</f>
        <v>131665365</v>
      </c>
      <c r="W3047" s="11">
        <f>IF(V3047&gt;0,Q3047/V3047,"")</f>
        <v>1.7121404706545263E-2</v>
      </c>
      <c r="X3047" s="1" t="s">
        <v>232</v>
      </c>
      <c r="Y3047" s="1" t="s">
        <v>166</v>
      </c>
      <c r="Z3047" s="19">
        <f>IF(U3047="","",SUMIFS(Unit_Value_Review_QC!$K$10:$K$53,Unit_Value_Review_QC!$I$10:$I$53,"PARTNER|"&amp;F3047&amp;"|"&amp;I3047))</f>
        <v>13.552232139720488</v>
      </c>
      <c r="AA3047" s="20">
        <f>IFERROR(U3047/Z3047,"")</f>
        <v>0.85444765684547452</v>
      </c>
      <c r="AB3047" s="4" t="str">
        <f>IF(OR(N3047&lt;&gt;"REPORTED",U3047=""),"NOT_APPLICABLE",IF(OR(AA3047&lt;Unit_Value_Review_QC!$I$6,AA3047&gt;Unit_Value_Review_QC!$I$5),"REVIEW","WITHIN_BAND"))</f>
        <v>WITHIN_BAND</v>
      </c>
    </row>
    <row r="3048" spans="1:28">
      <c r="A3048" s="1" t="s">
        <v>3434</v>
      </c>
      <c r="B3048" s="6">
        <v>45778</v>
      </c>
      <c r="C3048" s="1">
        <v>202505</v>
      </c>
      <c r="D3048" s="1">
        <v>2025</v>
      </c>
      <c r="E3048" s="1">
        <v>5</v>
      </c>
      <c r="F3048" s="4" t="s">
        <v>256</v>
      </c>
      <c r="G3048" s="4" t="s">
        <v>258</v>
      </c>
      <c r="H3048" s="1">
        <v>676</v>
      </c>
      <c r="I3048" s="4" t="s">
        <v>316</v>
      </c>
      <c r="J3048" s="1" t="s">
        <v>317</v>
      </c>
      <c r="K3048" s="1" t="s">
        <v>383</v>
      </c>
      <c r="L3048" s="1">
        <v>3</v>
      </c>
      <c r="M3048" s="1">
        <v>1</v>
      </c>
      <c r="N3048" s="1" t="s">
        <v>384</v>
      </c>
      <c r="O3048" s="1" t="s">
        <v>385</v>
      </c>
      <c r="P3048" s="1">
        <v>0</v>
      </c>
      <c r="Q3048" s="8">
        <v>17668</v>
      </c>
      <c r="R3048" s="8">
        <v>689</v>
      </c>
      <c r="S3048" s="8">
        <v>7570</v>
      </c>
      <c r="T3048" s="8" t="s">
        <v>386</v>
      </c>
      <c r="U3048" s="9">
        <f>IF(R3048&gt;0,Q3048/R3048,"")</f>
        <v>25.642960812772134</v>
      </c>
      <c r="V3048" s="10">
        <f>SUMIFS(fct_world_monthly!$J$2:$J$361,fct_world_monthly!$C$2:$C$361,C3048,fct_world_monthly!$F$2:$F$361,F3048)</f>
        <v>131665365</v>
      </c>
      <c r="W3048" s="11">
        <f>IF(V3048&gt;0,Q3048/V3048,"")</f>
        <v>1.3418866837151897E-4</v>
      </c>
      <c r="X3048" s="1" t="s">
        <v>232</v>
      </c>
      <c r="Y3048" s="1" t="s">
        <v>166</v>
      </c>
      <c r="Z3048" s="19">
        <f>IF(U3048="","",SUMIFS(Unit_Value_Review_QC!$K$10:$K$53,Unit_Value_Review_QC!$I$10:$I$53,"PARTNER|"&amp;F3048&amp;"|"&amp;I3048))</f>
        <v>16.294942108470444</v>
      </c>
      <c r="AA3048" s="20">
        <f>IFERROR(U3048/Z3048,"")</f>
        <v>1.5736760917636154</v>
      </c>
      <c r="AB3048" s="4" t="str">
        <f>IF(OR(N3048&lt;&gt;"REPORTED",U3048=""),"NOT_APPLICABLE",IF(OR(AA3048&lt;Unit_Value_Review_QC!$I$6,AA3048&gt;Unit_Value_Review_QC!$I$5),"REVIEW","WITHIN_BAND"))</f>
        <v>WITHIN_BAND</v>
      </c>
    </row>
    <row r="3049" spans="1:28">
      <c r="A3049" s="1" t="s">
        <v>3435</v>
      </c>
      <c r="B3049" s="6">
        <v>45778</v>
      </c>
      <c r="C3049" s="1">
        <v>202505</v>
      </c>
      <c r="D3049" s="1">
        <v>2025</v>
      </c>
      <c r="E3049" s="1">
        <v>5</v>
      </c>
      <c r="F3049" s="4" t="s">
        <v>256</v>
      </c>
      <c r="G3049" s="4" t="s">
        <v>258</v>
      </c>
      <c r="H3049" s="1">
        <v>690</v>
      </c>
      <c r="I3049" s="4" t="s">
        <v>319</v>
      </c>
      <c r="J3049" s="1" t="s">
        <v>320</v>
      </c>
      <c r="K3049" s="1" t="s">
        <v>383</v>
      </c>
      <c r="L3049" s="1">
        <v>3</v>
      </c>
      <c r="M3049" s="1">
        <v>1</v>
      </c>
      <c r="N3049" s="1" t="s">
        <v>384</v>
      </c>
      <c r="O3049" s="1" t="s">
        <v>385</v>
      </c>
      <c r="P3049" s="1">
        <v>0</v>
      </c>
      <c r="Q3049" s="8">
        <v>2693973</v>
      </c>
      <c r="R3049" s="8">
        <v>134827</v>
      </c>
      <c r="S3049" s="8">
        <v>765617</v>
      </c>
      <c r="T3049" s="8" t="s">
        <v>386</v>
      </c>
      <c r="U3049" s="9">
        <f>IF(R3049&gt;0,Q3049/R3049,"")</f>
        <v>19.980960786786028</v>
      </c>
      <c r="V3049" s="10">
        <f>SUMIFS(fct_world_monthly!$J$2:$J$361,fct_world_monthly!$C$2:$C$361,C3049,fct_world_monthly!$F$2:$F$361,F3049)</f>
        <v>131665365</v>
      </c>
      <c r="W3049" s="11">
        <f>IF(V3049&gt;0,Q3049/V3049,"")</f>
        <v>2.0460756706974535E-2</v>
      </c>
      <c r="X3049" s="1" t="s">
        <v>232</v>
      </c>
      <c r="Y3049" s="1" t="s">
        <v>166</v>
      </c>
      <c r="Z3049" s="19">
        <f>IF(U3049="","",SUMIFS(Unit_Value_Review_QC!$K$10:$K$53,Unit_Value_Review_QC!$I$10:$I$53,"PARTNER|"&amp;F3049&amp;"|"&amp;I3049))</f>
        <v>21.029827109089425</v>
      </c>
      <c r="AA3049" s="20">
        <f>IFERROR(U3049/Z3049,"")</f>
        <v>0.95012482428588008</v>
      </c>
      <c r="AB3049" s="4" t="str">
        <f>IF(OR(N3049&lt;&gt;"REPORTED",U3049=""),"NOT_APPLICABLE",IF(OR(AA3049&lt;Unit_Value_Review_QC!$I$6,AA3049&gt;Unit_Value_Review_QC!$I$5),"REVIEW","WITHIN_BAND"))</f>
        <v>WITHIN_BAND</v>
      </c>
    </row>
    <row r="3050" spans="1:28">
      <c r="A3050" s="1" t="s">
        <v>3436</v>
      </c>
      <c r="B3050" s="6">
        <v>45778</v>
      </c>
      <c r="C3050" s="1">
        <v>202505</v>
      </c>
      <c r="D3050" s="1">
        <v>2025</v>
      </c>
      <c r="E3050" s="1">
        <v>5</v>
      </c>
      <c r="F3050" s="4" t="s">
        <v>256</v>
      </c>
      <c r="G3050" s="4" t="s">
        <v>258</v>
      </c>
      <c r="H3050" s="1">
        <v>696</v>
      </c>
      <c r="I3050" s="4" t="s">
        <v>322</v>
      </c>
      <c r="J3050" s="1" t="s">
        <v>323</v>
      </c>
      <c r="K3050" s="1" t="s">
        <v>383</v>
      </c>
      <c r="L3050" s="1">
        <v>3</v>
      </c>
      <c r="M3050" s="1">
        <v>1</v>
      </c>
      <c r="N3050" s="1" t="s">
        <v>384</v>
      </c>
      <c r="O3050" s="1" t="s">
        <v>385</v>
      </c>
      <c r="P3050" s="1">
        <v>0</v>
      </c>
      <c r="Q3050" s="8">
        <v>761662</v>
      </c>
      <c r="R3050" s="8">
        <v>43357</v>
      </c>
      <c r="S3050" s="8">
        <v>223247</v>
      </c>
      <c r="T3050" s="8" t="s">
        <v>386</v>
      </c>
      <c r="U3050" s="9">
        <f>IF(R3050&gt;0,Q3050/R3050,"")</f>
        <v>17.567220979311298</v>
      </c>
      <c r="V3050" s="10">
        <f>SUMIFS(fct_world_monthly!$J$2:$J$361,fct_world_monthly!$C$2:$C$361,C3050,fct_world_monthly!$F$2:$F$361,F3050)</f>
        <v>131665365</v>
      </c>
      <c r="W3050" s="11">
        <f>IF(V3050&gt;0,Q3050/V3050,"")</f>
        <v>5.7848318728315525E-3</v>
      </c>
      <c r="X3050" s="1" t="s">
        <v>232</v>
      </c>
      <c r="Y3050" s="1" t="s">
        <v>166</v>
      </c>
      <c r="Z3050" s="19">
        <f>IF(U3050="","",SUMIFS(Unit_Value_Review_QC!$K$10:$K$53,Unit_Value_Review_QC!$I$10:$I$53,"PARTNER|"&amp;F3050&amp;"|"&amp;I3050))</f>
        <v>18.09118149032647</v>
      </c>
      <c r="AA3050" s="20">
        <f>IFERROR(U3050/Z3050,"")</f>
        <v>0.97103779477889052</v>
      </c>
      <c r="AB3050" s="4" t="str">
        <f>IF(OR(N3050&lt;&gt;"REPORTED",U3050=""),"NOT_APPLICABLE",IF(OR(AA3050&lt;Unit_Value_Review_QC!$I$6,AA3050&gt;Unit_Value_Review_QC!$I$5),"REVIEW","WITHIN_BAND"))</f>
        <v>WITHIN_BAND</v>
      </c>
    </row>
    <row r="3051" spans="1:28">
      <c r="A3051" s="1" t="s">
        <v>3437</v>
      </c>
      <c r="B3051" s="6">
        <v>45778</v>
      </c>
      <c r="C3051" s="1">
        <v>202505</v>
      </c>
      <c r="D3051" s="1">
        <v>2025</v>
      </c>
      <c r="E3051" s="1">
        <v>5</v>
      </c>
      <c r="F3051" s="4" t="s">
        <v>256</v>
      </c>
      <c r="G3051" s="4" t="s">
        <v>258</v>
      </c>
      <c r="H3051" s="1">
        <v>720</v>
      </c>
      <c r="I3051" s="4" t="s">
        <v>325</v>
      </c>
      <c r="J3051" s="1" t="s">
        <v>326</v>
      </c>
      <c r="K3051" s="1" t="s">
        <v>383</v>
      </c>
      <c r="L3051" s="1">
        <v>3</v>
      </c>
      <c r="M3051" s="1">
        <v>1</v>
      </c>
      <c r="N3051" s="1" t="s">
        <v>384</v>
      </c>
      <c r="O3051" s="1" t="s">
        <v>385</v>
      </c>
      <c r="P3051" s="1">
        <v>0</v>
      </c>
      <c r="Q3051" s="8">
        <v>4249391</v>
      </c>
      <c r="R3051" s="8">
        <v>217550</v>
      </c>
      <c r="S3051" s="8">
        <v>1061282</v>
      </c>
      <c r="T3051" s="8" t="s">
        <v>386</v>
      </c>
      <c r="U3051" s="9">
        <f>IF(R3051&gt;0,Q3051/R3051,"")</f>
        <v>19.532939554125488</v>
      </c>
      <c r="V3051" s="10">
        <f>SUMIFS(fct_world_monthly!$J$2:$J$361,fct_world_monthly!$C$2:$C$361,C3051,fct_world_monthly!$F$2:$F$361,F3051)</f>
        <v>131665365</v>
      </c>
      <c r="W3051" s="11">
        <f>IF(V3051&gt;0,Q3051/V3051,"")</f>
        <v>3.227417476114542E-2</v>
      </c>
      <c r="X3051" s="1" t="s">
        <v>232</v>
      </c>
      <c r="Y3051" s="1" t="s">
        <v>166</v>
      </c>
      <c r="Z3051" s="19">
        <f>IF(U3051="","",SUMIFS(Unit_Value_Review_QC!$K$10:$K$53,Unit_Value_Review_QC!$I$10:$I$53,"PARTNER|"&amp;F3051&amp;"|"&amp;I3051))</f>
        <v>18.213915185849537</v>
      </c>
      <c r="AA3051" s="20">
        <f>IFERROR(U3051/Z3051,"")</f>
        <v>1.0724184973311344</v>
      </c>
      <c r="AB3051" s="4" t="str">
        <f>IF(OR(N3051&lt;&gt;"REPORTED",U3051=""),"NOT_APPLICABLE",IF(OR(AA3051&lt;Unit_Value_Review_QC!$I$6,AA3051&gt;Unit_Value_Review_QC!$I$5),"REVIEW","WITHIN_BAND"))</f>
        <v>WITHIN_BAND</v>
      </c>
    </row>
    <row r="3052" spans="1:28">
      <c r="A3052" s="1" t="s">
        <v>3438</v>
      </c>
      <c r="B3052" s="6">
        <v>45778</v>
      </c>
      <c r="C3052" s="1">
        <v>202505</v>
      </c>
      <c r="D3052" s="1">
        <v>2025</v>
      </c>
      <c r="E3052" s="1">
        <v>5</v>
      </c>
      <c r="F3052" s="4" t="s">
        <v>265</v>
      </c>
      <c r="G3052" s="4" t="s">
        <v>266</v>
      </c>
      <c r="H3052" s="1">
        <v>52</v>
      </c>
      <c r="I3052" s="4" t="s">
        <v>296</v>
      </c>
      <c r="J3052" s="1" t="s">
        <v>297</v>
      </c>
      <c r="K3052" s="1" t="s">
        <v>383</v>
      </c>
      <c r="L3052" s="1">
        <v>3</v>
      </c>
      <c r="M3052" s="1">
        <v>1</v>
      </c>
      <c r="N3052" s="1" t="s">
        <v>384</v>
      </c>
      <c r="O3052" s="1" t="s">
        <v>385</v>
      </c>
      <c r="P3052" s="1">
        <v>0</v>
      </c>
      <c r="Q3052" s="8">
        <v>2715855</v>
      </c>
      <c r="R3052" s="8">
        <v>117056</v>
      </c>
      <c r="S3052" s="8">
        <v>369340</v>
      </c>
      <c r="T3052" s="8" t="s">
        <v>386</v>
      </c>
      <c r="U3052" s="9">
        <f>IF(R3052&gt;0,Q3052/R3052,"")</f>
        <v>23.201330986878077</v>
      </c>
      <c r="V3052" s="10">
        <f>SUMIFS(fct_world_monthly!$J$2:$J$361,fct_world_monthly!$C$2:$C$361,C3052,fct_world_monthly!$F$2:$F$361,F3052)</f>
        <v>23022069</v>
      </c>
      <c r="W3052" s="11">
        <f>IF(V3052&gt;0,Q3052/V3052,"")</f>
        <v>0.11796745983169453</v>
      </c>
      <c r="X3052" s="1" t="s">
        <v>232</v>
      </c>
      <c r="Y3052" s="1" t="s">
        <v>166</v>
      </c>
      <c r="Z3052" s="19">
        <f>IF(U3052="","",SUMIFS(Unit_Value_Review_QC!$K$10:$K$53,Unit_Value_Review_QC!$I$10:$I$53,"PARTNER|"&amp;F3052&amp;"|"&amp;I3052))</f>
        <v>19.213268245879746</v>
      </c>
      <c r="AA3052" s="20">
        <f>IFERROR(U3052/Z3052,"")</f>
        <v>1.2075681601881327</v>
      </c>
      <c r="AB3052" s="4" t="str">
        <f>IF(OR(N3052&lt;&gt;"REPORTED",U3052=""),"NOT_APPLICABLE",IF(OR(AA3052&lt;Unit_Value_Review_QC!$I$6,AA3052&gt;Unit_Value_Review_QC!$I$5),"REVIEW","WITHIN_BAND"))</f>
        <v>WITHIN_BAND</v>
      </c>
    </row>
    <row r="3053" spans="1:28">
      <c r="A3053" s="1" t="s">
        <v>3439</v>
      </c>
      <c r="B3053" s="6">
        <v>45778</v>
      </c>
      <c r="C3053" s="1">
        <v>202505</v>
      </c>
      <c r="D3053" s="1">
        <v>2025</v>
      </c>
      <c r="E3053" s="1">
        <v>5</v>
      </c>
      <c r="F3053" s="4" t="s">
        <v>265</v>
      </c>
      <c r="G3053" s="4" t="s">
        <v>266</v>
      </c>
      <c r="H3053" s="1">
        <v>204</v>
      </c>
      <c r="I3053" s="4" t="s">
        <v>301</v>
      </c>
      <c r="J3053" s="1" t="s">
        <v>302</v>
      </c>
      <c r="K3053" s="1" t="s">
        <v>383</v>
      </c>
      <c r="L3053" s="1">
        <v>3</v>
      </c>
      <c r="M3053" s="1">
        <v>1</v>
      </c>
      <c r="N3053" s="1" t="s">
        <v>384</v>
      </c>
      <c r="O3053" s="1" t="s">
        <v>385</v>
      </c>
      <c r="P3053" s="1">
        <v>0</v>
      </c>
      <c r="Q3053" s="8">
        <v>18217</v>
      </c>
      <c r="R3053" s="8">
        <v>1239</v>
      </c>
      <c r="S3053" s="8">
        <v>3923</v>
      </c>
      <c r="T3053" s="8" t="s">
        <v>386</v>
      </c>
      <c r="U3053" s="9">
        <f>IF(R3053&gt;0,Q3053/R3053,"")</f>
        <v>14.702986279257466</v>
      </c>
      <c r="V3053" s="10">
        <f>SUMIFS(fct_world_monthly!$J$2:$J$361,fct_world_monthly!$C$2:$C$361,C3053,fct_world_monthly!$F$2:$F$361,F3053)</f>
        <v>23022069</v>
      </c>
      <c r="W3053" s="11">
        <f>IF(V3053&gt;0,Q3053/V3053,"")</f>
        <v>7.9128422384625811E-4</v>
      </c>
      <c r="X3053" s="1" t="s">
        <v>232</v>
      </c>
      <c r="Y3053" s="1" t="s">
        <v>166</v>
      </c>
      <c r="Z3053" s="19">
        <f>IF(U3053="","",SUMIFS(Unit_Value_Review_QC!$K$10:$K$53,Unit_Value_Review_QC!$I$10:$I$53,"PARTNER|"&amp;F3053&amp;"|"&amp;I3053))</f>
        <v>16.024818561257973</v>
      </c>
      <c r="AA3053" s="20">
        <f>IFERROR(U3053/Z3053,"")</f>
        <v>0.9175134322458911</v>
      </c>
      <c r="AB3053" s="4" t="str">
        <f>IF(OR(N3053&lt;&gt;"REPORTED",U3053=""),"NOT_APPLICABLE",IF(OR(AA3053&lt;Unit_Value_Review_QC!$I$6,AA3053&gt;Unit_Value_Review_QC!$I$5),"REVIEW","WITHIN_BAND"))</f>
        <v>WITHIN_BAND</v>
      </c>
    </row>
    <row r="3054" spans="1:28">
      <c r="A3054" s="1" t="s">
        <v>3440</v>
      </c>
      <c r="B3054" s="6">
        <v>45778</v>
      </c>
      <c r="C3054" s="1">
        <v>202505</v>
      </c>
      <c r="D3054" s="1">
        <v>2025</v>
      </c>
      <c r="E3054" s="1">
        <v>5</v>
      </c>
      <c r="F3054" s="4" t="s">
        <v>265</v>
      </c>
      <c r="G3054" s="4" t="s">
        <v>266</v>
      </c>
      <c r="H3054" s="1">
        <v>662</v>
      </c>
      <c r="I3054" s="4" t="s">
        <v>304</v>
      </c>
      <c r="J3054" s="1" t="s">
        <v>305</v>
      </c>
      <c r="K3054" s="1" t="s">
        <v>383</v>
      </c>
      <c r="L3054" s="1">
        <v>3</v>
      </c>
      <c r="M3054" s="1">
        <v>1</v>
      </c>
      <c r="N3054" s="1" t="s">
        <v>384</v>
      </c>
      <c r="O3054" s="1" t="s">
        <v>385</v>
      </c>
      <c r="P3054" s="1">
        <v>0</v>
      </c>
      <c r="Q3054" s="8">
        <v>468630</v>
      </c>
      <c r="R3054" s="8">
        <v>27817</v>
      </c>
      <c r="S3054" s="8">
        <v>83455</v>
      </c>
      <c r="T3054" s="8" t="s">
        <v>386</v>
      </c>
      <c r="U3054" s="9">
        <f>IF(R3054&gt;0,Q3054/R3054,"")</f>
        <v>16.846892188230218</v>
      </c>
      <c r="V3054" s="10">
        <f>SUMIFS(fct_world_monthly!$J$2:$J$361,fct_world_monthly!$C$2:$C$361,C3054,fct_world_monthly!$F$2:$F$361,F3054)</f>
        <v>23022069</v>
      </c>
      <c r="W3054" s="11">
        <f>IF(V3054&gt;0,Q3054/V3054,"")</f>
        <v>2.0355685668390622E-2</v>
      </c>
      <c r="X3054" s="1" t="s">
        <v>232</v>
      </c>
      <c r="Y3054" s="1" t="s">
        <v>166</v>
      </c>
      <c r="Z3054" s="19">
        <f>IF(U3054="","",SUMIFS(Unit_Value_Review_QC!$K$10:$K$53,Unit_Value_Review_QC!$I$10:$I$53,"PARTNER|"&amp;F3054&amp;"|"&amp;I3054))</f>
        <v>13.24068828999865</v>
      </c>
      <c r="AA3054" s="20">
        <f>IFERROR(U3054/Z3054,"")</f>
        <v>1.272357736942989</v>
      </c>
      <c r="AB3054" s="4" t="str">
        <f>IF(OR(N3054&lt;&gt;"REPORTED",U3054=""),"NOT_APPLICABLE",IF(OR(AA3054&lt;Unit_Value_Review_QC!$I$6,AA3054&gt;Unit_Value_Review_QC!$I$5),"REVIEW","WITHIN_BAND"))</f>
        <v>WITHIN_BAND</v>
      </c>
    </row>
    <row r="3055" spans="1:28">
      <c r="A3055" s="1" t="s">
        <v>3441</v>
      </c>
      <c r="B3055" s="6">
        <v>45778</v>
      </c>
      <c r="C3055" s="1">
        <v>202505</v>
      </c>
      <c r="D3055" s="1">
        <v>2025</v>
      </c>
      <c r="E3055" s="1">
        <v>5</v>
      </c>
      <c r="F3055" s="4" t="s">
        <v>265</v>
      </c>
      <c r="G3055" s="4" t="s">
        <v>266</v>
      </c>
      <c r="H3055" s="1">
        <v>664</v>
      </c>
      <c r="I3055" s="4" t="s">
        <v>307</v>
      </c>
      <c r="J3055" s="1" t="s">
        <v>308</v>
      </c>
      <c r="K3055" s="1" t="s">
        <v>383</v>
      </c>
      <c r="L3055" s="1">
        <v>3</v>
      </c>
      <c r="M3055" s="1">
        <v>1</v>
      </c>
      <c r="N3055" s="1" t="s">
        <v>384</v>
      </c>
      <c r="O3055" s="1" t="s">
        <v>385</v>
      </c>
      <c r="P3055" s="1">
        <v>0</v>
      </c>
      <c r="Q3055" s="8">
        <v>237269</v>
      </c>
      <c r="R3055" s="8">
        <v>16041</v>
      </c>
      <c r="S3055" s="8">
        <v>70201</v>
      </c>
      <c r="T3055" s="8" t="s">
        <v>386</v>
      </c>
      <c r="U3055" s="9">
        <f>IF(R3055&gt;0,Q3055/R3055,"")</f>
        <v>14.791409513122623</v>
      </c>
      <c r="V3055" s="10">
        <f>SUMIFS(fct_world_monthly!$J$2:$J$361,fct_world_monthly!$C$2:$C$361,C3055,fct_world_monthly!$F$2:$F$361,F3055)</f>
        <v>23022069</v>
      </c>
      <c r="W3055" s="11">
        <f>IF(V3055&gt;0,Q3055/V3055,"")</f>
        <v>1.0306154498972269E-2</v>
      </c>
      <c r="X3055" s="1" t="s">
        <v>232</v>
      </c>
      <c r="Y3055" s="1" t="s">
        <v>166</v>
      </c>
      <c r="Z3055" s="19">
        <f>IF(U3055="","",SUMIFS(Unit_Value_Review_QC!$K$10:$K$53,Unit_Value_Review_QC!$I$10:$I$53,"PARTNER|"&amp;F3055&amp;"|"&amp;I3055))</f>
        <v>13.033767004833301</v>
      </c>
      <c r="AA3055" s="20">
        <f>IFERROR(U3055/Z3055,"")</f>
        <v>1.1348529943520962</v>
      </c>
      <c r="AB3055" s="4" t="str">
        <f>IF(OR(N3055&lt;&gt;"REPORTED",U3055=""),"NOT_APPLICABLE",IF(OR(AA3055&lt;Unit_Value_Review_QC!$I$6,AA3055&gt;Unit_Value_Review_QC!$I$5),"REVIEW","WITHIN_BAND"))</f>
        <v>WITHIN_BAND</v>
      </c>
    </row>
    <row r="3056" spans="1:28">
      <c r="A3056" s="1" t="s">
        <v>3442</v>
      </c>
      <c r="B3056" s="6">
        <v>45778</v>
      </c>
      <c r="C3056" s="1">
        <v>202505</v>
      </c>
      <c r="D3056" s="1">
        <v>2025</v>
      </c>
      <c r="E3056" s="1">
        <v>5</v>
      </c>
      <c r="F3056" s="4" t="s">
        <v>265</v>
      </c>
      <c r="G3056" s="4" t="s">
        <v>266</v>
      </c>
      <c r="H3056" s="1">
        <v>666</v>
      </c>
      <c r="I3056" s="4" t="s">
        <v>310</v>
      </c>
      <c r="J3056" s="1" t="s">
        <v>311</v>
      </c>
      <c r="K3056" s="1" t="s">
        <v>383</v>
      </c>
      <c r="L3056" s="1">
        <v>3</v>
      </c>
      <c r="M3056" s="1">
        <v>1</v>
      </c>
      <c r="N3056" s="1" t="s">
        <v>384</v>
      </c>
      <c r="O3056" s="1" t="s">
        <v>385</v>
      </c>
      <c r="P3056" s="1">
        <v>0</v>
      </c>
      <c r="Q3056" s="8">
        <v>5456472</v>
      </c>
      <c r="R3056" s="8">
        <v>435917</v>
      </c>
      <c r="S3056" s="8">
        <v>1527236</v>
      </c>
      <c r="T3056" s="8" t="s">
        <v>386</v>
      </c>
      <c r="U3056" s="9">
        <f>IF(R3056&gt;0,Q3056/R3056,"")</f>
        <v>12.517226903286636</v>
      </c>
      <c r="V3056" s="10">
        <f>SUMIFS(fct_world_monthly!$J$2:$J$361,fct_world_monthly!$C$2:$C$361,C3056,fct_world_monthly!$F$2:$F$361,F3056)</f>
        <v>23022069</v>
      </c>
      <c r="W3056" s="11">
        <f>IF(V3056&gt;0,Q3056/V3056,"")</f>
        <v>0.23701049631985727</v>
      </c>
      <c r="X3056" s="1" t="s">
        <v>232</v>
      </c>
      <c r="Y3056" s="1" t="s">
        <v>166</v>
      </c>
      <c r="Z3056" s="19">
        <f>IF(U3056="","",SUMIFS(Unit_Value_Review_QC!$K$10:$K$53,Unit_Value_Review_QC!$I$10:$I$53,"PARTNER|"&amp;F3056&amp;"|"&amp;I3056))</f>
        <v>12.503788450831344</v>
      </c>
      <c r="AA3056" s="20">
        <f>IFERROR(U3056/Z3056,"")</f>
        <v>1.0010747504652799</v>
      </c>
      <c r="AB3056" s="4" t="str">
        <f>IF(OR(N3056&lt;&gt;"REPORTED",U3056=""),"NOT_APPLICABLE",IF(OR(AA3056&lt;Unit_Value_Review_QC!$I$6,AA3056&gt;Unit_Value_Review_QC!$I$5),"REVIEW","WITHIN_BAND"))</f>
        <v>WITHIN_BAND</v>
      </c>
    </row>
    <row r="3057" spans="1:28">
      <c r="A3057" s="1" t="s">
        <v>3443</v>
      </c>
      <c r="B3057" s="6">
        <v>45778</v>
      </c>
      <c r="C3057" s="1">
        <v>202505</v>
      </c>
      <c r="D3057" s="1">
        <v>2025</v>
      </c>
      <c r="E3057" s="1">
        <v>5</v>
      </c>
      <c r="F3057" s="4" t="s">
        <v>265</v>
      </c>
      <c r="G3057" s="4" t="s">
        <v>266</v>
      </c>
      <c r="H3057" s="1">
        <v>669</v>
      </c>
      <c r="I3057" s="4" t="s">
        <v>313</v>
      </c>
      <c r="J3057" s="1" t="s">
        <v>314</v>
      </c>
      <c r="K3057" s="1" t="s">
        <v>383</v>
      </c>
      <c r="L3057" s="1">
        <v>3</v>
      </c>
      <c r="M3057" s="1">
        <v>1</v>
      </c>
      <c r="N3057" s="1" t="s">
        <v>384</v>
      </c>
      <c r="O3057" s="1" t="s">
        <v>385</v>
      </c>
      <c r="P3057" s="1">
        <v>0</v>
      </c>
      <c r="Q3057" s="8">
        <v>61104</v>
      </c>
      <c r="R3057" s="8">
        <v>3651</v>
      </c>
      <c r="S3057" s="8">
        <v>11768</v>
      </c>
      <c r="T3057" s="8" t="s">
        <v>386</v>
      </c>
      <c r="U3057" s="9">
        <f>IF(R3057&gt;0,Q3057/R3057,"")</f>
        <v>16.736236647493836</v>
      </c>
      <c r="V3057" s="10">
        <f>SUMIFS(fct_world_monthly!$J$2:$J$361,fct_world_monthly!$C$2:$C$361,C3057,fct_world_monthly!$F$2:$F$361,F3057)</f>
        <v>23022069</v>
      </c>
      <c r="W3057" s="11">
        <f>IF(V3057&gt;0,Q3057/V3057,"")</f>
        <v>2.6541489385684667E-3</v>
      </c>
      <c r="X3057" s="1" t="s">
        <v>232</v>
      </c>
      <c r="Y3057" s="1" t="s">
        <v>166</v>
      </c>
      <c r="Z3057" s="19">
        <f>IF(U3057="","",SUMIFS(Unit_Value_Review_QC!$K$10:$K$53,Unit_Value_Review_QC!$I$10:$I$53,"PARTNER|"&amp;F3057&amp;"|"&amp;I3057))</f>
        <v>16.58404384448577</v>
      </c>
      <c r="AA3057" s="20">
        <f>IFERROR(U3057/Z3057,"")</f>
        <v>1.0091770622675162</v>
      </c>
      <c r="AB3057" s="4" t="str">
        <f>IF(OR(N3057&lt;&gt;"REPORTED",U3057=""),"NOT_APPLICABLE",IF(OR(AA3057&lt;Unit_Value_Review_QC!$I$6,AA3057&gt;Unit_Value_Review_QC!$I$5),"REVIEW","WITHIN_BAND"))</f>
        <v>WITHIN_BAND</v>
      </c>
    </row>
    <row r="3058" spans="1:28">
      <c r="A3058" s="1" t="s">
        <v>3444</v>
      </c>
      <c r="B3058" s="6">
        <v>45778</v>
      </c>
      <c r="C3058" s="1">
        <v>202505</v>
      </c>
      <c r="D3058" s="1">
        <v>2025</v>
      </c>
      <c r="E3058" s="1">
        <v>5</v>
      </c>
      <c r="F3058" s="4" t="s">
        <v>265</v>
      </c>
      <c r="G3058" s="4" t="s">
        <v>266</v>
      </c>
      <c r="H3058" s="1">
        <v>676</v>
      </c>
      <c r="I3058" s="4" t="s">
        <v>316</v>
      </c>
      <c r="J3058" s="1" t="s">
        <v>317</v>
      </c>
      <c r="K3058" s="1" t="s">
        <v>383</v>
      </c>
      <c r="L3058" s="1">
        <v>3</v>
      </c>
      <c r="M3058" s="1">
        <v>1</v>
      </c>
      <c r="N3058" s="1" t="s">
        <v>384</v>
      </c>
      <c r="O3058" s="1" t="s">
        <v>385</v>
      </c>
      <c r="P3058" s="1">
        <v>0</v>
      </c>
      <c r="Q3058" s="8">
        <v>161453</v>
      </c>
      <c r="R3058" s="8">
        <v>8132</v>
      </c>
      <c r="S3058" s="8">
        <v>45250</v>
      </c>
      <c r="T3058" s="8" t="s">
        <v>386</v>
      </c>
      <c r="U3058" s="9">
        <f>IF(R3058&gt;0,Q3058/R3058,"")</f>
        <v>19.854033448106247</v>
      </c>
      <c r="V3058" s="10">
        <f>SUMIFS(fct_world_monthly!$J$2:$J$361,fct_world_monthly!$C$2:$C$361,C3058,fct_world_monthly!$F$2:$F$361,F3058)</f>
        <v>23022069</v>
      </c>
      <c r="W3058" s="11">
        <f>IF(V3058&gt;0,Q3058/V3058,"")</f>
        <v>7.0129665583054243E-3</v>
      </c>
      <c r="X3058" s="1" t="s">
        <v>232</v>
      </c>
      <c r="Y3058" s="1" t="s">
        <v>166</v>
      </c>
      <c r="Z3058" s="19">
        <f>IF(U3058="","",SUMIFS(Unit_Value_Review_QC!$K$10:$K$53,Unit_Value_Review_QC!$I$10:$I$53,"PARTNER|"&amp;F3058&amp;"|"&amp;I3058))</f>
        <v>12.705450477595873</v>
      </c>
      <c r="AA3058" s="20">
        <f>IFERROR(U3058/Z3058,"")</f>
        <v>1.5626390802211862</v>
      </c>
      <c r="AB3058" s="4" t="str">
        <f>IF(OR(N3058&lt;&gt;"REPORTED",U3058=""),"NOT_APPLICABLE",IF(OR(AA3058&lt;Unit_Value_Review_QC!$I$6,AA3058&gt;Unit_Value_Review_QC!$I$5),"REVIEW","WITHIN_BAND"))</f>
        <v>WITHIN_BAND</v>
      </c>
    </row>
    <row r="3059" spans="1:28">
      <c r="A3059" s="1" t="s">
        <v>3445</v>
      </c>
      <c r="B3059" s="6">
        <v>45778</v>
      </c>
      <c r="C3059" s="1">
        <v>202505</v>
      </c>
      <c r="D3059" s="1">
        <v>2025</v>
      </c>
      <c r="E3059" s="1">
        <v>5</v>
      </c>
      <c r="F3059" s="4" t="s">
        <v>265</v>
      </c>
      <c r="G3059" s="4" t="s">
        <v>266</v>
      </c>
      <c r="H3059" s="1">
        <v>690</v>
      </c>
      <c r="I3059" s="4" t="s">
        <v>319</v>
      </c>
      <c r="J3059" s="1" t="s">
        <v>320</v>
      </c>
      <c r="K3059" s="1" t="s">
        <v>383</v>
      </c>
      <c r="L3059" s="1">
        <v>3</v>
      </c>
      <c r="M3059" s="1">
        <v>1</v>
      </c>
      <c r="N3059" s="1" t="s">
        <v>384</v>
      </c>
      <c r="O3059" s="1" t="s">
        <v>385</v>
      </c>
      <c r="P3059" s="1">
        <v>0</v>
      </c>
      <c r="Q3059" s="8">
        <v>680217</v>
      </c>
      <c r="R3059" s="8">
        <v>18045</v>
      </c>
      <c r="S3059" s="8">
        <v>67634</v>
      </c>
      <c r="T3059" s="8" t="s">
        <v>386</v>
      </c>
      <c r="U3059" s="9">
        <f>IF(R3059&gt;0,Q3059/R3059,"")</f>
        <v>37.69559434746467</v>
      </c>
      <c r="V3059" s="10">
        <f>SUMIFS(fct_world_monthly!$J$2:$J$361,fct_world_monthly!$C$2:$C$361,C3059,fct_world_monthly!$F$2:$F$361,F3059)</f>
        <v>23022069</v>
      </c>
      <c r="W3059" s="11">
        <f>IF(V3059&gt;0,Q3059/V3059,"")</f>
        <v>2.9546301854972288E-2</v>
      </c>
      <c r="X3059" s="1" t="s">
        <v>232</v>
      </c>
      <c r="Y3059" s="1" t="s">
        <v>166</v>
      </c>
      <c r="Z3059" s="19">
        <f>IF(U3059="","",SUMIFS(Unit_Value_Review_QC!$K$10:$K$53,Unit_Value_Review_QC!$I$10:$I$53,"PARTNER|"&amp;F3059&amp;"|"&amp;I3059))</f>
        <v>23.234221767733438</v>
      </c>
      <c r="AA3059" s="20">
        <f>IFERROR(U3059/Z3059,"")</f>
        <v>1.6224169126169954</v>
      </c>
      <c r="AB3059" s="4" t="str">
        <f>IF(OR(N3059&lt;&gt;"REPORTED",U3059=""),"NOT_APPLICABLE",IF(OR(AA3059&lt;Unit_Value_Review_QC!$I$6,AA3059&gt;Unit_Value_Review_QC!$I$5),"REVIEW","WITHIN_BAND"))</f>
        <v>WITHIN_BAND</v>
      </c>
    </row>
    <row r="3060" spans="1:28">
      <c r="A3060" s="1" t="s">
        <v>3446</v>
      </c>
      <c r="B3060" s="6">
        <v>45778</v>
      </c>
      <c r="C3060" s="1">
        <v>202505</v>
      </c>
      <c r="D3060" s="1">
        <v>2025</v>
      </c>
      <c r="E3060" s="1">
        <v>5</v>
      </c>
      <c r="F3060" s="4" t="s">
        <v>265</v>
      </c>
      <c r="G3060" s="4" t="s">
        <v>266</v>
      </c>
      <c r="H3060" s="1">
        <v>696</v>
      </c>
      <c r="I3060" s="4" t="s">
        <v>322</v>
      </c>
      <c r="J3060" s="1" t="s">
        <v>323</v>
      </c>
      <c r="K3060" s="1" t="s">
        <v>383</v>
      </c>
      <c r="L3060" s="1">
        <v>3</v>
      </c>
      <c r="M3060" s="1">
        <v>1</v>
      </c>
      <c r="N3060" s="1" t="s">
        <v>384</v>
      </c>
      <c r="O3060" s="1" t="s">
        <v>385</v>
      </c>
      <c r="P3060" s="1">
        <v>0</v>
      </c>
      <c r="Q3060" s="8">
        <v>1891545</v>
      </c>
      <c r="R3060" s="8">
        <v>157646</v>
      </c>
      <c r="S3060" s="8">
        <v>433494</v>
      </c>
      <c r="T3060" s="8" t="s">
        <v>386</v>
      </c>
      <c r="U3060" s="9">
        <f>IF(R3060&gt;0,Q3060/R3060,"")</f>
        <v>11.998686931479391</v>
      </c>
      <c r="V3060" s="10">
        <f>SUMIFS(fct_world_monthly!$J$2:$J$361,fct_world_monthly!$C$2:$C$361,C3060,fct_world_monthly!$F$2:$F$361,F3060)</f>
        <v>23022069</v>
      </c>
      <c r="W3060" s="11">
        <f>IF(V3060&gt;0,Q3060/V3060,"")</f>
        <v>8.2162250491039701E-2</v>
      </c>
      <c r="X3060" s="1" t="s">
        <v>232</v>
      </c>
      <c r="Y3060" s="1" t="s">
        <v>166</v>
      </c>
      <c r="Z3060" s="19">
        <f>IF(U3060="","",SUMIFS(Unit_Value_Review_QC!$K$10:$K$53,Unit_Value_Review_QC!$I$10:$I$53,"PARTNER|"&amp;F3060&amp;"|"&amp;I3060))</f>
        <v>12.339390026247985</v>
      </c>
      <c r="AA3060" s="20">
        <f>IFERROR(U3060/Z3060,"")</f>
        <v>0.97238898405481466</v>
      </c>
      <c r="AB3060" s="4" t="str">
        <f>IF(OR(N3060&lt;&gt;"REPORTED",U3060=""),"NOT_APPLICABLE",IF(OR(AA3060&lt;Unit_Value_Review_QC!$I$6,AA3060&gt;Unit_Value_Review_QC!$I$5),"REVIEW","WITHIN_BAND"))</f>
        <v>WITHIN_BAND</v>
      </c>
    </row>
    <row r="3061" spans="1:28">
      <c r="A3061" s="1" t="s">
        <v>3447</v>
      </c>
      <c r="B3061" s="6">
        <v>45778</v>
      </c>
      <c r="C3061" s="1">
        <v>202505</v>
      </c>
      <c r="D3061" s="1">
        <v>2025</v>
      </c>
      <c r="E3061" s="1">
        <v>5</v>
      </c>
      <c r="F3061" s="4" t="s">
        <v>265</v>
      </c>
      <c r="G3061" s="4" t="s">
        <v>266</v>
      </c>
      <c r="H3061" s="1">
        <v>720</v>
      </c>
      <c r="I3061" s="4" t="s">
        <v>325</v>
      </c>
      <c r="J3061" s="1" t="s">
        <v>326</v>
      </c>
      <c r="K3061" s="1" t="s">
        <v>383</v>
      </c>
      <c r="L3061" s="1">
        <v>3</v>
      </c>
      <c r="M3061" s="1">
        <v>1</v>
      </c>
      <c r="N3061" s="1" t="s">
        <v>384</v>
      </c>
      <c r="O3061" s="1" t="s">
        <v>385</v>
      </c>
      <c r="P3061" s="1">
        <v>0</v>
      </c>
      <c r="Q3061" s="8">
        <v>3700448</v>
      </c>
      <c r="R3061" s="8">
        <v>207042</v>
      </c>
      <c r="S3061" s="8">
        <v>651039</v>
      </c>
      <c r="T3061" s="8" t="s">
        <v>386</v>
      </c>
      <c r="U3061" s="9">
        <f>IF(R3061&gt;0,Q3061/R3061,"")</f>
        <v>17.872933994068838</v>
      </c>
      <c r="V3061" s="10">
        <f>SUMIFS(fct_world_monthly!$J$2:$J$361,fct_world_monthly!$C$2:$C$361,C3061,fct_world_monthly!$F$2:$F$361,F3061)</f>
        <v>23022069</v>
      </c>
      <c r="W3061" s="11">
        <f>IF(V3061&gt;0,Q3061/V3061,"")</f>
        <v>0.1607348149291013</v>
      </c>
      <c r="X3061" s="1" t="s">
        <v>232</v>
      </c>
      <c r="Y3061" s="1" t="s">
        <v>166</v>
      </c>
      <c r="Z3061" s="19">
        <f>IF(U3061="","",SUMIFS(Unit_Value_Review_QC!$K$10:$K$53,Unit_Value_Review_QC!$I$10:$I$53,"PARTNER|"&amp;F3061&amp;"|"&amp;I3061))</f>
        <v>15.158852636173485</v>
      </c>
      <c r="AA3061" s="20">
        <f>IFERROR(U3061/Z3061,"")</f>
        <v>1.179042663916315</v>
      </c>
      <c r="AB3061" s="4" t="str">
        <f>IF(OR(N3061&lt;&gt;"REPORTED",U3061=""),"NOT_APPLICABLE",IF(OR(AA3061&lt;Unit_Value_Review_QC!$I$6,AA3061&gt;Unit_Value_Review_QC!$I$5),"REVIEW","WITHIN_BAND"))</f>
        <v>WITHIN_BAND</v>
      </c>
    </row>
    <row r="3062" spans="1:28">
      <c r="A3062" s="1" t="s">
        <v>3448</v>
      </c>
      <c r="B3062" s="6">
        <v>45778</v>
      </c>
      <c r="C3062" s="1">
        <v>202505</v>
      </c>
      <c r="D3062" s="1">
        <v>2025</v>
      </c>
      <c r="E3062" s="1">
        <v>5</v>
      </c>
      <c r="F3062" s="4" t="s">
        <v>271</v>
      </c>
      <c r="G3062" s="4" t="s">
        <v>273</v>
      </c>
      <c r="H3062" s="1">
        <v>52</v>
      </c>
      <c r="I3062" s="4" t="s">
        <v>296</v>
      </c>
      <c r="J3062" s="1" t="s">
        <v>297</v>
      </c>
      <c r="K3062" s="1" t="s">
        <v>383</v>
      </c>
      <c r="L3062" s="1">
        <v>3</v>
      </c>
      <c r="M3062" s="1">
        <v>1</v>
      </c>
      <c r="N3062" s="1" t="s">
        <v>384</v>
      </c>
      <c r="O3062" s="1" t="s">
        <v>385</v>
      </c>
      <c r="P3062" s="1">
        <v>0</v>
      </c>
      <c r="Q3062" s="8">
        <v>1049930</v>
      </c>
      <c r="R3062" s="8">
        <v>27030</v>
      </c>
      <c r="S3062" s="8">
        <v>69251</v>
      </c>
      <c r="T3062" s="8" t="s">
        <v>386</v>
      </c>
      <c r="U3062" s="9">
        <f>IF(R3062&gt;0,Q3062/R3062,"")</f>
        <v>38.843137254901961</v>
      </c>
      <c r="V3062" s="10">
        <f>SUMIFS(fct_world_monthly!$J$2:$J$361,fct_world_monthly!$C$2:$C$361,C3062,fct_world_monthly!$F$2:$F$361,F3062)</f>
        <v>36508617</v>
      </c>
      <c r="W3062" s="11">
        <f>IF(V3062&gt;0,Q3062/V3062,"")</f>
        <v>2.8758416129540047E-2</v>
      </c>
      <c r="X3062" s="1" t="s">
        <v>232</v>
      </c>
      <c r="Y3062" s="1" t="s">
        <v>166</v>
      </c>
      <c r="Z3062" s="19">
        <f>IF(U3062="","",SUMIFS(Unit_Value_Review_QC!$K$10:$K$53,Unit_Value_Review_QC!$I$10:$I$53,"PARTNER|"&amp;F3062&amp;"|"&amp;I3062))</f>
        <v>31.867133143721738</v>
      </c>
      <c r="AA3062" s="20">
        <f>IFERROR(U3062/Z3062,"")</f>
        <v>1.2189090584244975</v>
      </c>
      <c r="AB3062" s="4" t="str">
        <f>IF(OR(N3062&lt;&gt;"REPORTED",U3062=""),"NOT_APPLICABLE",IF(OR(AA3062&lt;Unit_Value_Review_QC!$I$6,AA3062&gt;Unit_Value_Review_QC!$I$5),"REVIEW","WITHIN_BAND"))</f>
        <v>WITHIN_BAND</v>
      </c>
    </row>
    <row r="3063" spans="1:28">
      <c r="A3063" s="1" t="s">
        <v>3449</v>
      </c>
      <c r="B3063" s="6">
        <v>45778</v>
      </c>
      <c r="C3063" s="1">
        <v>202505</v>
      </c>
      <c r="D3063" s="1">
        <v>2025</v>
      </c>
      <c r="E3063" s="1">
        <v>5</v>
      </c>
      <c r="F3063" s="4" t="s">
        <v>271</v>
      </c>
      <c r="G3063" s="4" t="s">
        <v>273</v>
      </c>
      <c r="H3063" s="1">
        <v>204</v>
      </c>
      <c r="I3063" s="4" t="s">
        <v>301</v>
      </c>
      <c r="J3063" s="1" t="s">
        <v>302</v>
      </c>
      <c r="K3063" s="1" t="s">
        <v>383</v>
      </c>
      <c r="L3063" s="1">
        <v>3</v>
      </c>
      <c r="M3063" s="1">
        <v>1</v>
      </c>
      <c r="N3063" s="1" t="s">
        <v>384</v>
      </c>
      <c r="O3063" s="1" t="s">
        <v>385</v>
      </c>
      <c r="P3063" s="1">
        <v>0</v>
      </c>
      <c r="Q3063" s="8">
        <v>1589641</v>
      </c>
      <c r="R3063" s="8">
        <v>75969</v>
      </c>
      <c r="S3063" s="8">
        <v>250935</v>
      </c>
      <c r="T3063" s="8" t="s">
        <v>386</v>
      </c>
      <c r="U3063" s="9">
        <f>IF(R3063&gt;0,Q3063/R3063,"")</f>
        <v>20.924864089299582</v>
      </c>
      <c r="V3063" s="10">
        <f>SUMIFS(fct_world_monthly!$J$2:$J$361,fct_world_monthly!$C$2:$C$361,C3063,fct_world_monthly!$F$2:$F$361,F3063)</f>
        <v>36508617</v>
      </c>
      <c r="W3063" s="11">
        <f>IF(V3063&gt;0,Q3063/V3063,"")</f>
        <v>4.3541528839616137E-2</v>
      </c>
      <c r="X3063" s="1" t="s">
        <v>232</v>
      </c>
      <c r="Y3063" s="1" t="s">
        <v>166</v>
      </c>
      <c r="Z3063" s="19">
        <f>IF(U3063="","",SUMIFS(Unit_Value_Review_QC!$K$10:$K$53,Unit_Value_Review_QC!$I$10:$I$53,"PARTNER|"&amp;F3063&amp;"|"&amp;I3063))</f>
        <v>19.682231685892088</v>
      </c>
      <c r="AA3063" s="20">
        <f>IFERROR(U3063/Z3063,"")</f>
        <v>1.0631347310223054</v>
      </c>
      <c r="AB3063" s="4" t="str">
        <f>IF(OR(N3063&lt;&gt;"REPORTED",U3063=""),"NOT_APPLICABLE",IF(OR(AA3063&lt;Unit_Value_Review_QC!$I$6,AA3063&gt;Unit_Value_Review_QC!$I$5),"REVIEW","WITHIN_BAND"))</f>
        <v>WITHIN_BAND</v>
      </c>
    </row>
    <row r="3064" spans="1:28">
      <c r="A3064" s="1" t="s">
        <v>3450</v>
      </c>
      <c r="B3064" s="6">
        <v>45778</v>
      </c>
      <c r="C3064" s="1">
        <v>202505</v>
      </c>
      <c r="D3064" s="1">
        <v>2025</v>
      </c>
      <c r="E3064" s="1">
        <v>5</v>
      </c>
      <c r="F3064" s="4" t="s">
        <v>271</v>
      </c>
      <c r="G3064" s="4" t="s">
        <v>273</v>
      </c>
      <c r="H3064" s="1">
        <v>662</v>
      </c>
      <c r="I3064" s="4" t="s">
        <v>304</v>
      </c>
      <c r="J3064" s="1" t="s">
        <v>305</v>
      </c>
      <c r="K3064" s="1" t="s">
        <v>383</v>
      </c>
      <c r="L3064" s="1">
        <v>3</v>
      </c>
      <c r="M3064" s="1">
        <v>1</v>
      </c>
      <c r="N3064" s="1" t="s">
        <v>384</v>
      </c>
      <c r="O3064" s="1" t="s">
        <v>385</v>
      </c>
      <c r="P3064" s="1">
        <v>0</v>
      </c>
      <c r="Q3064" s="8">
        <v>217737</v>
      </c>
      <c r="R3064" s="8">
        <v>13349</v>
      </c>
      <c r="S3064" s="8">
        <v>37105</v>
      </c>
      <c r="T3064" s="8" t="s">
        <v>386</v>
      </c>
      <c r="U3064" s="9">
        <f>IF(R3064&gt;0,Q3064/R3064,"")</f>
        <v>16.311109446400479</v>
      </c>
      <c r="V3064" s="10">
        <f>SUMIFS(fct_world_monthly!$J$2:$J$361,fct_world_monthly!$C$2:$C$361,C3064,fct_world_monthly!$F$2:$F$361,F3064)</f>
        <v>36508617</v>
      </c>
      <c r="W3064" s="11">
        <f>IF(V3064&gt;0,Q3064/V3064,"")</f>
        <v>5.9639892686156803E-3</v>
      </c>
      <c r="X3064" s="1" t="s">
        <v>232</v>
      </c>
      <c r="Y3064" s="1" t="s">
        <v>166</v>
      </c>
      <c r="Z3064" s="19">
        <f>IF(U3064="","",SUMIFS(Unit_Value_Review_QC!$K$10:$K$53,Unit_Value_Review_QC!$I$10:$I$53,"PARTNER|"&amp;F3064&amp;"|"&amp;I3064))</f>
        <v>19.366411423422985</v>
      </c>
      <c r="AA3064" s="20">
        <f>IFERROR(U3064/Z3064,"")</f>
        <v>0.842237061362477</v>
      </c>
      <c r="AB3064" s="4" t="str">
        <f>IF(OR(N3064&lt;&gt;"REPORTED",U3064=""),"NOT_APPLICABLE",IF(OR(AA3064&lt;Unit_Value_Review_QC!$I$6,AA3064&gt;Unit_Value_Review_QC!$I$5),"REVIEW","WITHIN_BAND"))</f>
        <v>WITHIN_BAND</v>
      </c>
    </row>
    <row r="3065" spans="1:28">
      <c r="A3065" s="1" t="s">
        <v>3451</v>
      </c>
      <c r="B3065" s="6">
        <v>45778</v>
      </c>
      <c r="C3065" s="1">
        <v>202505</v>
      </c>
      <c r="D3065" s="1">
        <v>2025</v>
      </c>
      <c r="E3065" s="1">
        <v>5</v>
      </c>
      <c r="F3065" s="4" t="s">
        <v>271</v>
      </c>
      <c r="G3065" s="4" t="s">
        <v>273</v>
      </c>
      <c r="H3065" s="1">
        <v>664</v>
      </c>
      <c r="I3065" s="4" t="s">
        <v>307</v>
      </c>
      <c r="J3065" s="1" t="s">
        <v>308</v>
      </c>
      <c r="K3065" s="1" t="s">
        <v>383</v>
      </c>
      <c r="L3065" s="1">
        <v>3</v>
      </c>
      <c r="M3065" s="1">
        <v>1</v>
      </c>
      <c r="N3065" s="1" t="s">
        <v>384</v>
      </c>
      <c r="O3065" s="1" t="s">
        <v>385</v>
      </c>
      <c r="P3065" s="1">
        <v>0</v>
      </c>
      <c r="Q3065" s="8">
        <v>4799200</v>
      </c>
      <c r="R3065" s="8">
        <v>177854</v>
      </c>
      <c r="S3065" s="8">
        <v>553779</v>
      </c>
      <c r="T3065" s="8" t="s">
        <v>386</v>
      </c>
      <c r="U3065" s="9">
        <f>IF(R3065&gt;0,Q3065/R3065,"")</f>
        <v>26.983930639738212</v>
      </c>
      <c r="V3065" s="10">
        <f>SUMIFS(fct_world_monthly!$J$2:$J$361,fct_world_monthly!$C$2:$C$361,C3065,fct_world_monthly!$F$2:$F$361,F3065)</f>
        <v>36508617</v>
      </c>
      <c r="W3065" s="11">
        <f>IF(V3065&gt;0,Q3065/V3065,"")</f>
        <v>0.13145389758258988</v>
      </c>
      <c r="X3065" s="1" t="s">
        <v>232</v>
      </c>
      <c r="Y3065" s="1" t="s">
        <v>166</v>
      </c>
      <c r="Z3065" s="19">
        <f>IF(U3065="","",SUMIFS(Unit_Value_Review_QC!$K$10:$K$53,Unit_Value_Review_QC!$I$10:$I$53,"PARTNER|"&amp;F3065&amp;"|"&amp;I3065))</f>
        <v>29.827360886039607</v>
      </c>
      <c r="AA3065" s="20">
        <f>IFERROR(U3065/Z3065,"")</f>
        <v>0.90467040456025616</v>
      </c>
      <c r="AB3065" s="4" t="str">
        <f>IF(OR(N3065&lt;&gt;"REPORTED",U3065=""),"NOT_APPLICABLE",IF(OR(AA3065&lt;Unit_Value_Review_QC!$I$6,AA3065&gt;Unit_Value_Review_QC!$I$5),"REVIEW","WITHIN_BAND"))</f>
        <v>WITHIN_BAND</v>
      </c>
    </row>
    <row r="3066" spans="1:28">
      <c r="A3066" s="1" t="s">
        <v>3452</v>
      </c>
      <c r="B3066" s="6">
        <v>45778</v>
      </c>
      <c r="C3066" s="1">
        <v>202505</v>
      </c>
      <c r="D3066" s="1">
        <v>2025</v>
      </c>
      <c r="E3066" s="1">
        <v>5</v>
      </c>
      <c r="F3066" s="4" t="s">
        <v>271</v>
      </c>
      <c r="G3066" s="4" t="s">
        <v>273</v>
      </c>
      <c r="H3066" s="1">
        <v>666</v>
      </c>
      <c r="I3066" s="4" t="s">
        <v>310</v>
      </c>
      <c r="J3066" s="1" t="s">
        <v>311</v>
      </c>
      <c r="K3066" s="1" t="s">
        <v>383</v>
      </c>
      <c r="L3066" s="1">
        <v>3</v>
      </c>
      <c r="M3066" s="1">
        <v>1</v>
      </c>
      <c r="N3066" s="1" t="s">
        <v>384</v>
      </c>
      <c r="O3066" s="1" t="s">
        <v>385</v>
      </c>
      <c r="P3066" s="1">
        <v>0</v>
      </c>
      <c r="Q3066" s="8">
        <v>1563541</v>
      </c>
      <c r="R3066" s="8">
        <v>92021</v>
      </c>
      <c r="S3066" s="8">
        <v>335724</v>
      </c>
      <c r="T3066" s="8" t="s">
        <v>386</v>
      </c>
      <c r="U3066" s="9">
        <f>IF(R3066&gt;0,Q3066/R3066,"")</f>
        <v>16.991132458895251</v>
      </c>
      <c r="V3066" s="10">
        <f>SUMIFS(fct_world_monthly!$J$2:$J$361,fct_world_monthly!$C$2:$C$361,C3066,fct_world_monthly!$F$2:$F$361,F3066)</f>
        <v>36508617</v>
      </c>
      <c r="W3066" s="11">
        <f>IF(V3066&gt;0,Q3066/V3066,"")</f>
        <v>4.2826629121557797E-2</v>
      </c>
      <c r="X3066" s="1" t="s">
        <v>232</v>
      </c>
      <c r="Y3066" s="1" t="s">
        <v>166</v>
      </c>
      <c r="Z3066" s="19">
        <f>IF(U3066="","",SUMIFS(Unit_Value_Review_QC!$K$10:$K$53,Unit_Value_Review_QC!$I$10:$I$53,"PARTNER|"&amp;F3066&amp;"|"&amp;I3066))</f>
        <v>14.86106925541052</v>
      </c>
      <c r="AA3066" s="20">
        <f>IFERROR(U3066/Z3066,"")</f>
        <v>1.1433317594364369</v>
      </c>
      <c r="AB3066" s="4" t="str">
        <f>IF(OR(N3066&lt;&gt;"REPORTED",U3066=""),"NOT_APPLICABLE",IF(OR(AA3066&lt;Unit_Value_Review_QC!$I$6,AA3066&gt;Unit_Value_Review_QC!$I$5),"REVIEW","WITHIN_BAND"))</f>
        <v>WITHIN_BAND</v>
      </c>
    </row>
    <row r="3067" spans="1:28">
      <c r="A3067" s="1" t="s">
        <v>3453</v>
      </c>
      <c r="B3067" s="6">
        <v>45778</v>
      </c>
      <c r="C3067" s="1">
        <v>202505</v>
      </c>
      <c r="D3067" s="1">
        <v>2025</v>
      </c>
      <c r="E3067" s="1">
        <v>5</v>
      </c>
      <c r="F3067" s="4" t="s">
        <v>271</v>
      </c>
      <c r="G3067" s="4" t="s">
        <v>273</v>
      </c>
      <c r="H3067" s="1">
        <v>669</v>
      </c>
      <c r="I3067" s="4" t="s">
        <v>313</v>
      </c>
      <c r="J3067" s="1" t="s">
        <v>314</v>
      </c>
      <c r="K3067" s="1" t="s">
        <v>383</v>
      </c>
      <c r="L3067" s="1">
        <v>3</v>
      </c>
      <c r="M3067" s="1">
        <v>1</v>
      </c>
      <c r="N3067" s="1" t="s">
        <v>384</v>
      </c>
      <c r="O3067" s="1" t="s">
        <v>385</v>
      </c>
      <c r="P3067" s="1">
        <v>0</v>
      </c>
      <c r="Q3067" s="8">
        <v>2301792</v>
      </c>
      <c r="R3067" s="8">
        <v>145045</v>
      </c>
      <c r="S3067" s="8">
        <v>471480</v>
      </c>
      <c r="T3067" s="8" t="s">
        <v>386</v>
      </c>
      <c r="U3067" s="9">
        <f>IF(R3067&gt;0,Q3067/R3067,"")</f>
        <v>15.8695025681685</v>
      </c>
      <c r="V3067" s="10">
        <f>SUMIFS(fct_world_monthly!$J$2:$J$361,fct_world_monthly!$C$2:$C$361,C3067,fct_world_monthly!$F$2:$F$361,F3067)</f>
        <v>36508617</v>
      </c>
      <c r="W3067" s="11">
        <f>IF(V3067&gt;0,Q3067/V3067,"")</f>
        <v>6.3047910031760454E-2</v>
      </c>
      <c r="X3067" s="1" t="s">
        <v>232</v>
      </c>
      <c r="Y3067" s="1" t="s">
        <v>166</v>
      </c>
      <c r="Z3067" s="19">
        <f>IF(U3067="","",SUMIFS(Unit_Value_Review_QC!$K$10:$K$53,Unit_Value_Review_QC!$I$10:$I$53,"PARTNER|"&amp;F3067&amp;"|"&amp;I3067))</f>
        <v>17.070169468034248</v>
      </c>
      <c r="AA3067" s="20">
        <f>IFERROR(U3067/Z3067,"")</f>
        <v>0.92966285999010567</v>
      </c>
      <c r="AB3067" s="4" t="str">
        <f>IF(OR(N3067&lt;&gt;"REPORTED",U3067=""),"NOT_APPLICABLE",IF(OR(AA3067&lt;Unit_Value_Review_QC!$I$6,AA3067&gt;Unit_Value_Review_QC!$I$5),"REVIEW","WITHIN_BAND"))</f>
        <v>WITHIN_BAND</v>
      </c>
    </row>
    <row r="3068" spans="1:28">
      <c r="A3068" s="1" t="s">
        <v>3454</v>
      </c>
      <c r="B3068" s="6">
        <v>45778</v>
      </c>
      <c r="C3068" s="1">
        <v>202505</v>
      </c>
      <c r="D3068" s="1">
        <v>2025</v>
      </c>
      <c r="E3068" s="1">
        <v>5</v>
      </c>
      <c r="F3068" s="4" t="s">
        <v>271</v>
      </c>
      <c r="G3068" s="4" t="s">
        <v>273</v>
      </c>
      <c r="H3068" s="1">
        <v>676</v>
      </c>
      <c r="I3068" s="4" t="s">
        <v>316</v>
      </c>
      <c r="J3068" s="1" t="s">
        <v>317</v>
      </c>
      <c r="K3068" s="1" t="s">
        <v>383</v>
      </c>
      <c r="L3068" s="1">
        <v>3</v>
      </c>
      <c r="M3068" s="1">
        <v>1</v>
      </c>
      <c r="N3068" s="1" t="s">
        <v>384</v>
      </c>
      <c r="O3068" s="1" t="s">
        <v>385</v>
      </c>
      <c r="P3068" s="1">
        <v>0</v>
      </c>
      <c r="Q3068" s="8">
        <v>404121</v>
      </c>
      <c r="R3068" s="8">
        <v>11427</v>
      </c>
      <c r="S3068" s="8">
        <v>22083</v>
      </c>
      <c r="T3068" s="8" t="s">
        <v>386</v>
      </c>
      <c r="U3068" s="9">
        <f>IF(R3068&gt;0,Q3068/R3068,"")</f>
        <v>35.365450249409292</v>
      </c>
      <c r="V3068" s="10">
        <f>SUMIFS(fct_world_monthly!$J$2:$J$361,fct_world_monthly!$C$2:$C$361,C3068,fct_world_monthly!$F$2:$F$361,F3068)</f>
        <v>36508617</v>
      </c>
      <c r="W3068" s="11">
        <f>IF(V3068&gt;0,Q3068/V3068,"")</f>
        <v>1.1069194979366105E-2</v>
      </c>
      <c r="X3068" s="1" t="s">
        <v>232</v>
      </c>
      <c r="Y3068" s="1" t="s">
        <v>166</v>
      </c>
      <c r="Z3068" s="19">
        <f>IF(U3068="","",SUMIFS(Unit_Value_Review_QC!$K$10:$K$53,Unit_Value_Review_QC!$I$10:$I$53,"PARTNER|"&amp;F3068&amp;"|"&amp;I3068))</f>
        <v>29.259592038236608</v>
      </c>
      <c r="AA3068" s="20">
        <f>IFERROR(U3068/Z3068,"")</f>
        <v>1.2086788566017432</v>
      </c>
      <c r="AB3068" s="4" t="str">
        <f>IF(OR(N3068&lt;&gt;"REPORTED",U3068=""),"NOT_APPLICABLE",IF(OR(AA3068&lt;Unit_Value_Review_QC!$I$6,AA3068&gt;Unit_Value_Review_QC!$I$5),"REVIEW","WITHIN_BAND"))</f>
        <v>WITHIN_BAND</v>
      </c>
    </row>
    <row r="3069" spans="1:28">
      <c r="A3069" s="1" t="s">
        <v>3455</v>
      </c>
      <c r="B3069" s="6">
        <v>45778</v>
      </c>
      <c r="C3069" s="1">
        <v>202505</v>
      </c>
      <c r="D3069" s="1">
        <v>2025</v>
      </c>
      <c r="E3069" s="1">
        <v>5</v>
      </c>
      <c r="F3069" s="4" t="s">
        <v>271</v>
      </c>
      <c r="G3069" s="4" t="s">
        <v>273</v>
      </c>
      <c r="H3069" s="1">
        <v>690</v>
      </c>
      <c r="I3069" s="4" t="s">
        <v>319</v>
      </c>
      <c r="J3069" s="1" t="s">
        <v>320</v>
      </c>
      <c r="K3069" s="1" t="s">
        <v>383</v>
      </c>
      <c r="L3069" s="1">
        <v>3</v>
      </c>
      <c r="M3069" s="1">
        <v>1</v>
      </c>
      <c r="N3069" s="1" t="s">
        <v>384</v>
      </c>
      <c r="O3069" s="1" t="s">
        <v>385</v>
      </c>
      <c r="P3069" s="1">
        <v>0</v>
      </c>
      <c r="Q3069" s="8">
        <v>839203</v>
      </c>
      <c r="R3069" s="8">
        <v>36883</v>
      </c>
      <c r="S3069" s="8">
        <v>87405</v>
      </c>
      <c r="T3069" s="8" t="s">
        <v>386</v>
      </c>
      <c r="U3069" s="9">
        <f>IF(R3069&gt;0,Q3069/R3069,"")</f>
        <v>22.753111189436869</v>
      </c>
      <c r="V3069" s="10">
        <f>SUMIFS(fct_world_monthly!$J$2:$J$361,fct_world_monthly!$C$2:$C$361,C3069,fct_world_monthly!$F$2:$F$361,F3069)</f>
        <v>36508617</v>
      </c>
      <c r="W3069" s="11">
        <f>IF(V3069&gt;0,Q3069/V3069,"")</f>
        <v>2.2986436325429693E-2</v>
      </c>
      <c r="X3069" s="1" t="s">
        <v>232</v>
      </c>
      <c r="Y3069" s="1" t="s">
        <v>166</v>
      </c>
      <c r="Z3069" s="19">
        <f>IF(U3069="","",SUMIFS(Unit_Value_Review_QC!$K$10:$K$53,Unit_Value_Review_QC!$I$10:$I$53,"PARTNER|"&amp;F3069&amp;"|"&amp;I3069))</f>
        <v>24.149636282520802</v>
      </c>
      <c r="AA3069" s="20">
        <f>IFERROR(U3069/Z3069,"")</f>
        <v>0.94217200305850068</v>
      </c>
      <c r="AB3069" s="4" t="str">
        <f>IF(OR(N3069&lt;&gt;"REPORTED",U3069=""),"NOT_APPLICABLE",IF(OR(AA3069&lt;Unit_Value_Review_QC!$I$6,AA3069&gt;Unit_Value_Review_QC!$I$5),"REVIEW","WITHIN_BAND"))</f>
        <v>WITHIN_BAND</v>
      </c>
    </row>
    <row r="3070" spans="1:28">
      <c r="A3070" s="1" t="s">
        <v>3456</v>
      </c>
      <c r="B3070" s="6">
        <v>45778</v>
      </c>
      <c r="C3070" s="1">
        <v>202505</v>
      </c>
      <c r="D3070" s="1">
        <v>2025</v>
      </c>
      <c r="E3070" s="1">
        <v>5</v>
      </c>
      <c r="F3070" s="4" t="s">
        <v>271</v>
      </c>
      <c r="G3070" s="4" t="s">
        <v>273</v>
      </c>
      <c r="H3070" s="1">
        <v>696</v>
      </c>
      <c r="I3070" s="4" t="s">
        <v>322</v>
      </c>
      <c r="J3070" s="1" t="s">
        <v>323</v>
      </c>
      <c r="K3070" s="1" t="s">
        <v>383</v>
      </c>
      <c r="L3070" s="1">
        <v>3</v>
      </c>
      <c r="M3070" s="1">
        <v>1</v>
      </c>
      <c r="N3070" s="1" t="s">
        <v>384</v>
      </c>
      <c r="O3070" s="1" t="s">
        <v>385</v>
      </c>
      <c r="P3070" s="1">
        <v>0</v>
      </c>
      <c r="Q3070" s="8">
        <v>837194</v>
      </c>
      <c r="R3070" s="8">
        <v>56550</v>
      </c>
      <c r="S3070" s="8">
        <v>98563</v>
      </c>
      <c r="T3070" s="8" t="s">
        <v>386</v>
      </c>
      <c r="U3070" s="9">
        <f>IF(R3070&gt;0,Q3070/R3070,"")</f>
        <v>14.80449160035367</v>
      </c>
      <c r="V3070" s="10">
        <f>SUMIFS(fct_world_monthly!$J$2:$J$361,fct_world_monthly!$C$2:$C$361,C3070,fct_world_monthly!$F$2:$F$361,F3070)</f>
        <v>36508617</v>
      </c>
      <c r="W3070" s="11">
        <f>IF(V3070&gt;0,Q3070/V3070,"")</f>
        <v>2.2931408220694855E-2</v>
      </c>
      <c r="X3070" s="1" t="s">
        <v>232</v>
      </c>
      <c r="Y3070" s="1" t="s">
        <v>166</v>
      </c>
      <c r="Z3070" s="19">
        <f>IF(U3070="","",SUMIFS(Unit_Value_Review_QC!$K$10:$K$53,Unit_Value_Review_QC!$I$10:$I$53,"PARTNER|"&amp;F3070&amp;"|"&amp;I3070))</f>
        <v>19.130986055641273</v>
      </c>
      <c r="AA3070" s="20">
        <f>IFERROR(U3070/Z3070,"")</f>
        <v>0.77384885218648602</v>
      </c>
      <c r="AB3070" s="4" t="str">
        <f>IF(OR(N3070&lt;&gt;"REPORTED",U3070=""),"NOT_APPLICABLE",IF(OR(AA3070&lt;Unit_Value_Review_QC!$I$6,AA3070&gt;Unit_Value_Review_QC!$I$5),"REVIEW","WITHIN_BAND"))</f>
        <v>WITHIN_BAND</v>
      </c>
    </row>
    <row r="3071" spans="1:28">
      <c r="A3071" s="1" t="s">
        <v>3457</v>
      </c>
      <c r="B3071" s="6">
        <v>45778</v>
      </c>
      <c r="C3071" s="1">
        <v>202505</v>
      </c>
      <c r="D3071" s="1">
        <v>2025</v>
      </c>
      <c r="E3071" s="1">
        <v>5</v>
      </c>
      <c r="F3071" s="4" t="s">
        <v>271</v>
      </c>
      <c r="G3071" s="4" t="s">
        <v>273</v>
      </c>
      <c r="H3071" s="1">
        <v>720</v>
      </c>
      <c r="I3071" s="4" t="s">
        <v>325</v>
      </c>
      <c r="J3071" s="1" t="s">
        <v>326</v>
      </c>
      <c r="K3071" s="1" t="s">
        <v>383</v>
      </c>
      <c r="L3071" s="1">
        <v>3</v>
      </c>
      <c r="M3071" s="1">
        <v>1</v>
      </c>
      <c r="N3071" s="1" t="s">
        <v>384</v>
      </c>
      <c r="O3071" s="1" t="s">
        <v>385</v>
      </c>
      <c r="P3071" s="1">
        <v>0</v>
      </c>
      <c r="Q3071" s="8">
        <v>9366163</v>
      </c>
      <c r="R3071" s="8">
        <v>350636</v>
      </c>
      <c r="S3071" s="8">
        <v>793091</v>
      </c>
      <c r="T3071" s="8" t="s">
        <v>386</v>
      </c>
      <c r="U3071" s="9">
        <f>IF(R3071&gt;0,Q3071/R3071,"")</f>
        <v>26.711926328157976</v>
      </c>
      <c r="V3071" s="10">
        <f>SUMIFS(fct_world_monthly!$J$2:$J$361,fct_world_monthly!$C$2:$C$361,C3071,fct_world_monthly!$F$2:$F$361,F3071)</f>
        <v>36508617</v>
      </c>
      <c r="W3071" s="11">
        <f>IF(V3071&gt;0,Q3071/V3071,"")</f>
        <v>0.25654663938653166</v>
      </c>
      <c r="X3071" s="1" t="s">
        <v>232</v>
      </c>
      <c r="Y3071" s="1" t="s">
        <v>166</v>
      </c>
      <c r="Z3071" s="19">
        <f>IF(U3071="","",SUMIFS(Unit_Value_Review_QC!$K$10:$K$53,Unit_Value_Review_QC!$I$10:$I$53,"PARTNER|"&amp;F3071&amp;"|"&amp;I3071))</f>
        <v>27.635683246354834</v>
      </c>
      <c r="AA3071" s="20">
        <f>IFERROR(U3071/Z3071,"")</f>
        <v>0.96657376226373193</v>
      </c>
      <c r="AB3071" s="4" t="str">
        <f>IF(OR(N3071&lt;&gt;"REPORTED",U3071=""),"NOT_APPLICABLE",IF(OR(AA3071&lt;Unit_Value_Review_QC!$I$6,AA3071&gt;Unit_Value_Review_QC!$I$5),"REVIEW","WITHIN_BAND"))</f>
        <v>WITHIN_BAND</v>
      </c>
    </row>
    <row r="3072" spans="1:28">
      <c r="A3072" s="1" t="s">
        <v>3458</v>
      </c>
      <c r="B3072" s="6">
        <v>45778</v>
      </c>
      <c r="C3072" s="1">
        <v>202505</v>
      </c>
      <c r="D3072" s="1">
        <v>2025</v>
      </c>
      <c r="E3072" s="1">
        <v>5</v>
      </c>
      <c r="F3072" s="4" t="s">
        <v>278</v>
      </c>
      <c r="G3072" s="4" t="s">
        <v>279</v>
      </c>
      <c r="H3072" s="1">
        <v>52</v>
      </c>
      <c r="I3072" s="4" t="s">
        <v>296</v>
      </c>
      <c r="J3072" s="1" t="s">
        <v>297</v>
      </c>
      <c r="K3072" s="1" t="s">
        <v>383</v>
      </c>
      <c r="L3072" s="1">
        <v>3</v>
      </c>
      <c r="M3072" s="1">
        <v>1</v>
      </c>
      <c r="N3072" s="1" t="s">
        <v>384</v>
      </c>
      <c r="O3072" s="1" t="s">
        <v>385</v>
      </c>
      <c r="P3072" s="1">
        <v>0</v>
      </c>
      <c r="Q3072" s="8">
        <v>973631</v>
      </c>
      <c r="R3072" s="8">
        <v>27326</v>
      </c>
      <c r="S3072" s="8">
        <v>85770</v>
      </c>
      <c r="T3072" s="8" t="s">
        <v>386</v>
      </c>
      <c r="U3072" s="9">
        <f>IF(R3072&gt;0,Q3072/R3072,"")</f>
        <v>35.630205664934493</v>
      </c>
      <c r="V3072" s="10">
        <f>SUMIFS(fct_world_monthly!$J$2:$J$361,fct_world_monthly!$C$2:$C$361,C3072,fct_world_monthly!$F$2:$F$361,F3072)</f>
        <v>23433219</v>
      </c>
      <c r="W3072" s="11">
        <f>IF(V3072&gt;0,Q3072/V3072,"")</f>
        <v>4.1549178540088751E-2</v>
      </c>
      <c r="X3072" s="1" t="s">
        <v>232</v>
      </c>
      <c r="Y3072" s="1" t="s">
        <v>166</v>
      </c>
      <c r="Z3072" s="19">
        <f>IF(U3072="","",SUMIFS(Unit_Value_Review_QC!$K$10:$K$53,Unit_Value_Review_QC!$I$10:$I$53,"PARTNER|"&amp;F3072&amp;"|"&amp;I3072))</f>
        <v>35.036766549381447</v>
      </c>
      <c r="AA3072" s="20">
        <f>IFERROR(U3072/Z3072,"")</f>
        <v>1.0169376108014032</v>
      </c>
      <c r="AB3072" s="4" t="str">
        <f>IF(OR(N3072&lt;&gt;"REPORTED",U3072=""),"NOT_APPLICABLE",IF(OR(AA3072&lt;Unit_Value_Review_QC!$I$6,AA3072&gt;Unit_Value_Review_QC!$I$5),"REVIEW","WITHIN_BAND"))</f>
        <v>WITHIN_BAND</v>
      </c>
    </row>
    <row r="3073" spans="1:28">
      <c r="A3073" s="1" t="s">
        <v>3459</v>
      </c>
      <c r="B3073" s="6">
        <v>45778</v>
      </c>
      <c r="C3073" s="1">
        <v>202505</v>
      </c>
      <c r="D3073" s="1">
        <v>2025</v>
      </c>
      <c r="E3073" s="1">
        <v>5</v>
      </c>
      <c r="F3073" s="4" t="s">
        <v>278</v>
      </c>
      <c r="G3073" s="4" t="s">
        <v>279</v>
      </c>
      <c r="H3073" s="1">
        <v>204</v>
      </c>
      <c r="I3073" s="4" t="s">
        <v>301</v>
      </c>
      <c r="J3073" s="1" t="s">
        <v>302</v>
      </c>
      <c r="K3073" s="1" t="s">
        <v>383</v>
      </c>
      <c r="L3073" s="1">
        <v>3</v>
      </c>
      <c r="M3073" s="1">
        <v>1</v>
      </c>
      <c r="N3073" s="1" t="s">
        <v>384</v>
      </c>
      <c r="O3073" s="1" t="s">
        <v>385</v>
      </c>
      <c r="P3073" s="1">
        <v>0</v>
      </c>
      <c r="Q3073" s="8">
        <v>232820</v>
      </c>
      <c r="R3073" s="8">
        <v>6165</v>
      </c>
      <c r="S3073" s="8">
        <v>21134</v>
      </c>
      <c r="T3073" s="8" t="s">
        <v>386</v>
      </c>
      <c r="U3073" s="9">
        <f>IF(R3073&gt;0,Q3073/R3073,"")</f>
        <v>37.764801297648013</v>
      </c>
      <c r="V3073" s="10">
        <f>SUMIFS(fct_world_monthly!$J$2:$J$361,fct_world_monthly!$C$2:$C$361,C3073,fct_world_monthly!$F$2:$F$361,F3073)</f>
        <v>23433219</v>
      </c>
      <c r="W3073" s="11">
        <f>IF(V3073&gt;0,Q3073/V3073,"")</f>
        <v>9.9354681061957391E-3</v>
      </c>
      <c r="X3073" s="1" t="s">
        <v>232</v>
      </c>
      <c r="Y3073" s="1" t="s">
        <v>166</v>
      </c>
      <c r="Z3073" s="19">
        <f>IF(U3073="","",SUMIFS(Unit_Value_Review_QC!$K$10:$K$53,Unit_Value_Review_QC!$I$10:$I$53,"PARTNER|"&amp;F3073&amp;"|"&amp;I3073))</f>
        <v>33.195880622110131</v>
      </c>
      <c r="AA3073" s="20">
        <f>IFERROR(U3073/Z3073,"")</f>
        <v>1.1376351700847711</v>
      </c>
      <c r="AB3073" s="4" t="str">
        <f>IF(OR(N3073&lt;&gt;"REPORTED",U3073=""),"NOT_APPLICABLE",IF(OR(AA3073&lt;Unit_Value_Review_QC!$I$6,AA3073&gt;Unit_Value_Review_QC!$I$5),"REVIEW","WITHIN_BAND"))</f>
        <v>WITHIN_BAND</v>
      </c>
    </row>
    <row r="3074" spans="1:28">
      <c r="A3074" s="1" t="s">
        <v>3460</v>
      </c>
      <c r="B3074" s="6">
        <v>45778</v>
      </c>
      <c r="C3074" s="1">
        <v>202505</v>
      </c>
      <c r="D3074" s="1">
        <v>2025</v>
      </c>
      <c r="E3074" s="1">
        <v>5</v>
      </c>
      <c r="F3074" s="4" t="s">
        <v>278</v>
      </c>
      <c r="G3074" s="4" t="s">
        <v>279</v>
      </c>
      <c r="H3074" s="1">
        <v>662</v>
      </c>
      <c r="I3074" s="4" t="s">
        <v>304</v>
      </c>
      <c r="J3074" s="1" t="s">
        <v>305</v>
      </c>
      <c r="K3074" s="1" t="s">
        <v>383</v>
      </c>
      <c r="L3074" s="1">
        <v>3</v>
      </c>
      <c r="M3074" s="1">
        <v>1</v>
      </c>
      <c r="N3074" s="1" t="s">
        <v>384</v>
      </c>
      <c r="O3074" s="1" t="s">
        <v>385</v>
      </c>
      <c r="P3074" s="1">
        <v>0</v>
      </c>
      <c r="Q3074" s="8">
        <v>99370</v>
      </c>
      <c r="R3074" s="8">
        <v>8704</v>
      </c>
      <c r="S3074" s="8">
        <v>31216</v>
      </c>
      <c r="T3074" s="8" t="s">
        <v>386</v>
      </c>
      <c r="U3074" s="9">
        <f>IF(R3074&gt;0,Q3074/R3074,"")</f>
        <v>11.416590073529411</v>
      </c>
      <c r="V3074" s="10">
        <f>SUMIFS(fct_world_monthly!$J$2:$J$361,fct_world_monthly!$C$2:$C$361,C3074,fct_world_monthly!$F$2:$F$361,F3074)</f>
        <v>23433219</v>
      </c>
      <c r="W3074" s="11">
        <f>IF(V3074&gt;0,Q3074/V3074,"")</f>
        <v>4.2405612306188065E-3</v>
      </c>
      <c r="X3074" s="1" t="s">
        <v>232</v>
      </c>
      <c r="Y3074" s="1" t="s">
        <v>166</v>
      </c>
      <c r="Z3074" s="19">
        <f>IF(U3074="","",SUMIFS(Unit_Value_Review_QC!$K$10:$K$53,Unit_Value_Review_QC!$I$10:$I$53,"PARTNER|"&amp;F3074&amp;"|"&amp;I3074))</f>
        <v>11.552282298889692</v>
      </c>
      <c r="AA3074" s="20">
        <f>IFERROR(U3074/Z3074,"")</f>
        <v>0.98825407639377705</v>
      </c>
      <c r="AB3074" s="4" t="str">
        <f>IF(OR(N3074&lt;&gt;"REPORTED",U3074=""),"NOT_APPLICABLE",IF(OR(AA3074&lt;Unit_Value_Review_QC!$I$6,AA3074&gt;Unit_Value_Review_QC!$I$5),"REVIEW","WITHIN_BAND"))</f>
        <v>WITHIN_BAND</v>
      </c>
    </row>
    <row r="3075" spans="1:28">
      <c r="A3075" s="1" t="s">
        <v>3461</v>
      </c>
      <c r="B3075" s="6">
        <v>45778</v>
      </c>
      <c r="C3075" s="1">
        <v>202505</v>
      </c>
      <c r="D3075" s="1">
        <v>2025</v>
      </c>
      <c r="E3075" s="1">
        <v>5</v>
      </c>
      <c r="F3075" s="4" t="s">
        <v>278</v>
      </c>
      <c r="G3075" s="4" t="s">
        <v>279</v>
      </c>
      <c r="H3075" s="1">
        <v>664</v>
      </c>
      <c r="I3075" s="4" t="s">
        <v>307</v>
      </c>
      <c r="J3075" s="1" t="s">
        <v>308</v>
      </c>
      <c r="K3075" s="1" t="s">
        <v>383</v>
      </c>
      <c r="L3075" s="1">
        <v>3</v>
      </c>
      <c r="M3075" s="1">
        <v>1</v>
      </c>
      <c r="N3075" s="1" t="s">
        <v>384</v>
      </c>
      <c r="O3075" s="1" t="s">
        <v>385</v>
      </c>
      <c r="P3075" s="1">
        <v>0</v>
      </c>
      <c r="Q3075" s="8">
        <v>3166495</v>
      </c>
      <c r="R3075" s="8">
        <v>139445</v>
      </c>
      <c r="S3075" s="8">
        <v>512498</v>
      </c>
      <c r="T3075" s="8" t="s">
        <v>386</v>
      </c>
      <c r="U3075" s="9">
        <f>IF(R3075&gt;0,Q3075/R3075,"")</f>
        <v>22.707841801427087</v>
      </c>
      <c r="V3075" s="10">
        <f>SUMIFS(fct_world_monthly!$J$2:$J$361,fct_world_monthly!$C$2:$C$361,C3075,fct_world_monthly!$F$2:$F$361,F3075)</f>
        <v>23433219</v>
      </c>
      <c r="W3075" s="11">
        <f>IF(V3075&gt;0,Q3075/V3075,"")</f>
        <v>0.13512846869224412</v>
      </c>
      <c r="X3075" s="1" t="s">
        <v>232</v>
      </c>
      <c r="Y3075" s="1" t="s">
        <v>166</v>
      </c>
      <c r="Z3075" s="19">
        <f>IF(U3075="","",SUMIFS(Unit_Value_Review_QC!$K$10:$K$53,Unit_Value_Review_QC!$I$10:$I$53,"PARTNER|"&amp;F3075&amp;"|"&amp;I3075))</f>
        <v>20.753901094655859</v>
      </c>
      <c r="AA3075" s="20">
        <f>IFERROR(U3075/Z3075,"")</f>
        <v>1.0941481169183354</v>
      </c>
      <c r="AB3075" s="4" t="str">
        <f>IF(OR(N3075&lt;&gt;"REPORTED",U3075=""),"NOT_APPLICABLE",IF(OR(AA3075&lt;Unit_Value_Review_QC!$I$6,AA3075&gt;Unit_Value_Review_QC!$I$5),"REVIEW","WITHIN_BAND"))</f>
        <v>WITHIN_BAND</v>
      </c>
    </row>
    <row r="3076" spans="1:28">
      <c r="A3076" s="1" t="s">
        <v>3462</v>
      </c>
      <c r="B3076" s="6">
        <v>45778</v>
      </c>
      <c r="C3076" s="1">
        <v>202505</v>
      </c>
      <c r="D3076" s="1">
        <v>2025</v>
      </c>
      <c r="E3076" s="1">
        <v>5</v>
      </c>
      <c r="F3076" s="4" t="s">
        <v>278</v>
      </c>
      <c r="G3076" s="4" t="s">
        <v>279</v>
      </c>
      <c r="H3076" s="1">
        <v>666</v>
      </c>
      <c r="I3076" s="4" t="s">
        <v>310</v>
      </c>
      <c r="J3076" s="1" t="s">
        <v>311</v>
      </c>
      <c r="K3076" s="1" t="s">
        <v>383</v>
      </c>
      <c r="L3076" s="1">
        <v>3</v>
      </c>
      <c r="M3076" s="1">
        <v>1</v>
      </c>
      <c r="N3076" s="1" t="s">
        <v>384</v>
      </c>
      <c r="O3076" s="1" t="s">
        <v>385</v>
      </c>
      <c r="P3076" s="1">
        <v>0</v>
      </c>
      <c r="Q3076" s="8">
        <v>7415393</v>
      </c>
      <c r="R3076" s="8">
        <v>384470</v>
      </c>
      <c r="S3076" s="8">
        <v>1430826</v>
      </c>
      <c r="T3076" s="8" t="s">
        <v>386</v>
      </c>
      <c r="U3076" s="9">
        <f>IF(R3076&gt;0,Q3076/R3076,"")</f>
        <v>19.287312404088745</v>
      </c>
      <c r="V3076" s="10">
        <f>SUMIFS(fct_world_monthly!$J$2:$J$361,fct_world_monthly!$C$2:$C$361,C3076,fct_world_monthly!$F$2:$F$361,F3076)</f>
        <v>23433219</v>
      </c>
      <c r="W3076" s="11">
        <f>IF(V3076&gt;0,Q3076/V3076,"")</f>
        <v>0.3164479024414017</v>
      </c>
      <c r="X3076" s="1" t="s">
        <v>232</v>
      </c>
      <c r="Y3076" s="1" t="s">
        <v>166</v>
      </c>
      <c r="Z3076" s="19">
        <f>IF(U3076="","",SUMIFS(Unit_Value_Review_QC!$K$10:$K$53,Unit_Value_Review_QC!$I$10:$I$53,"PARTNER|"&amp;F3076&amp;"|"&amp;I3076))</f>
        <v>16.653214733323903</v>
      </c>
      <c r="AA3076" s="20">
        <f>IFERROR(U3076/Z3076,"")</f>
        <v>1.1581735246284841</v>
      </c>
      <c r="AB3076" s="4" t="str">
        <f>IF(OR(N3076&lt;&gt;"REPORTED",U3076=""),"NOT_APPLICABLE",IF(OR(AA3076&lt;Unit_Value_Review_QC!$I$6,AA3076&gt;Unit_Value_Review_QC!$I$5),"REVIEW","WITHIN_BAND"))</f>
        <v>WITHIN_BAND</v>
      </c>
    </row>
    <row r="3077" spans="1:28">
      <c r="A3077" s="1" t="s">
        <v>3463</v>
      </c>
      <c r="B3077" s="6">
        <v>45778</v>
      </c>
      <c r="C3077" s="1">
        <v>202505</v>
      </c>
      <c r="D3077" s="1">
        <v>2025</v>
      </c>
      <c r="E3077" s="1">
        <v>5</v>
      </c>
      <c r="F3077" s="4" t="s">
        <v>278</v>
      </c>
      <c r="G3077" s="4" t="s">
        <v>279</v>
      </c>
      <c r="H3077" s="1">
        <v>669</v>
      </c>
      <c r="I3077" s="4" t="s">
        <v>313</v>
      </c>
      <c r="J3077" s="1" t="s">
        <v>314</v>
      </c>
      <c r="K3077" s="1" t="s">
        <v>383</v>
      </c>
      <c r="L3077" s="1">
        <v>3</v>
      </c>
      <c r="M3077" s="1">
        <v>1</v>
      </c>
      <c r="N3077" s="1" t="s">
        <v>384</v>
      </c>
      <c r="O3077" s="1" t="s">
        <v>385</v>
      </c>
      <c r="P3077" s="1">
        <v>0</v>
      </c>
      <c r="Q3077" s="8">
        <v>356011</v>
      </c>
      <c r="R3077" s="8">
        <v>20769</v>
      </c>
      <c r="S3077" s="8">
        <v>63015</v>
      </c>
      <c r="T3077" s="8" t="s">
        <v>386</v>
      </c>
      <c r="U3077" s="9">
        <f>IF(R3077&gt;0,Q3077/R3077,"")</f>
        <v>17.14146083104627</v>
      </c>
      <c r="V3077" s="10">
        <f>SUMIFS(fct_world_monthly!$J$2:$J$361,fct_world_monthly!$C$2:$C$361,C3077,fct_world_monthly!$F$2:$F$361,F3077)</f>
        <v>23433219</v>
      </c>
      <c r="W3077" s="11">
        <f>IF(V3077&gt;0,Q3077/V3077,"")</f>
        <v>1.5192577682135775E-2</v>
      </c>
      <c r="X3077" s="1" t="s">
        <v>232</v>
      </c>
      <c r="Y3077" s="1" t="s">
        <v>166</v>
      </c>
      <c r="Z3077" s="19">
        <f>IF(U3077="","",SUMIFS(Unit_Value_Review_QC!$K$10:$K$53,Unit_Value_Review_QC!$I$10:$I$53,"PARTNER|"&amp;F3077&amp;"|"&amp;I3077))</f>
        <v>20.668787815742178</v>
      </c>
      <c r="AA3077" s="20">
        <f>IFERROR(U3077/Z3077,"")</f>
        <v>0.82934040369753304</v>
      </c>
      <c r="AB3077" s="4" t="str">
        <f>IF(OR(N3077&lt;&gt;"REPORTED",U3077=""),"NOT_APPLICABLE",IF(OR(AA3077&lt;Unit_Value_Review_QC!$I$6,AA3077&gt;Unit_Value_Review_QC!$I$5),"REVIEW","WITHIN_BAND"))</f>
        <v>WITHIN_BAND</v>
      </c>
    </row>
    <row r="3078" spans="1:28">
      <c r="A3078" s="1" t="s">
        <v>3464</v>
      </c>
      <c r="B3078" s="6">
        <v>45778</v>
      </c>
      <c r="C3078" s="1">
        <v>202505</v>
      </c>
      <c r="D3078" s="1">
        <v>2025</v>
      </c>
      <c r="E3078" s="1">
        <v>5</v>
      </c>
      <c r="F3078" s="4" t="s">
        <v>278</v>
      </c>
      <c r="G3078" s="4" t="s">
        <v>279</v>
      </c>
      <c r="H3078" s="1">
        <v>676</v>
      </c>
      <c r="I3078" s="4" t="s">
        <v>316</v>
      </c>
      <c r="J3078" s="1" t="s">
        <v>317</v>
      </c>
      <c r="K3078" s="1" t="s">
        <v>383</v>
      </c>
      <c r="L3078" s="1">
        <v>3</v>
      </c>
      <c r="M3078" s="1">
        <v>1</v>
      </c>
      <c r="N3078" s="1" t="s">
        <v>384</v>
      </c>
      <c r="O3078" s="1" t="s">
        <v>385</v>
      </c>
      <c r="P3078" s="1">
        <v>0</v>
      </c>
      <c r="Q3078" s="8">
        <v>128054</v>
      </c>
      <c r="R3078" s="8">
        <v>8635</v>
      </c>
      <c r="S3078" s="8">
        <v>37583</v>
      </c>
      <c r="T3078" s="8" t="s">
        <v>386</v>
      </c>
      <c r="U3078" s="9">
        <f>IF(R3078&gt;0,Q3078/R3078,"")</f>
        <v>14.829646786334685</v>
      </c>
      <c r="V3078" s="10">
        <f>SUMIFS(fct_world_monthly!$J$2:$J$361,fct_world_monthly!$C$2:$C$361,C3078,fct_world_monthly!$F$2:$F$361,F3078)</f>
        <v>23433219</v>
      </c>
      <c r="W3078" s="11">
        <f>IF(V3078&gt;0,Q3078/V3078,"")</f>
        <v>5.4646354817918952E-3</v>
      </c>
      <c r="X3078" s="1" t="s">
        <v>232</v>
      </c>
      <c r="Y3078" s="1" t="s">
        <v>166</v>
      </c>
      <c r="Z3078" s="19">
        <f>IF(U3078="","",SUMIFS(Unit_Value_Review_QC!$K$10:$K$53,Unit_Value_Review_QC!$I$10:$I$53,"PARTNER|"&amp;F3078&amp;"|"&amp;I3078))</f>
        <v>22.71683967704729</v>
      </c>
      <c r="AA3078" s="20">
        <f>IFERROR(U3078/Z3078,"")</f>
        <v>0.65280413108335267</v>
      </c>
      <c r="AB3078" s="4" t="str">
        <f>IF(OR(N3078&lt;&gt;"REPORTED",U3078=""),"NOT_APPLICABLE",IF(OR(AA3078&lt;Unit_Value_Review_QC!$I$6,AA3078&gt;Unit_Value_Review_QC!$I$5),"REVIEW","WITHIN_BAND"))</f>
        <v>WITHIN_BAND</v>
      </c>
    </row>
    <row r="3079" spans="1:28">
      <c r="A3079" s="1" t="s">
        <v>3465</v>
      </c>
      <c r="B3079" s="6">
        <v>45778</v>
      </c>
      <c r="C3079" s="1">
        <v>202505</v>
      </c>
      <c r="D3079" s="1">
        <v>2025</v>
      </c>
      <c r="E3079" s="1">
        <v>5</v>
      </c>
      <c r="F3079" s="4" t="s">
        <v>278</v>
      </c>
      <c r="G3079" s="4" t="s">
        <v>279</v>
      </c>
      <c r="H3079" s="1">
        <v>690</v>
      </c>
      <c r="I3079" s="4" t="s">
        <v>319</v>
      </c>
      <c r="J3079" s="1" t="s">
        <v>320</v>
      </c>
      <c r="K3079" s="1" t="s">
        <v>383</v>
      </c>
      <c r="L3079" s="1">
        <v>3</v>
      </c>
      <c r="M3079" s="1">
        <v>1</v>
      </c>
      <c r="N3079" s="1" t="s">
        <v>384</v>
      </c>
      <c r="O3079" s="1" t="s">
        <v>385</v>
      </c>
      <c r="P3079" s="1">
        <v>0</v>
      </c>
      <c r="Q3079" s="8">
        <v>949400</v>
      </c>
      <c r="R3079" s="8">
        <v>33324</v>
      </c>
      <c r="S3079" s="8">
        <v>92234</v>
      </c>
      <c r="T3079" s="8" t="s">
        <v>386</v>
      </c>
      <c r="U3079" s="9">
        <f>IF(R3079&gt;0,Q3079/R3079,"")</f>
        <v>28.489977193614212</v>
      </c>
      <c r="V3079" s="10">
        <f>SUMIFS(fct_world_monthly!$J$2:$J$361,fct_world_monthly!$C$2:$C$361,C3079,fct_world_monthly!$F$2:$F$361,F3079)</f>
        <v>23433219</v>
      </c>
      <c r="W3079" s="11">
        <f>IF(V3079&gt;0,Q3079/V3079,"")</f>
        <v>4.0515133665588156E-2</v>
      </c>
      <c r="X3079" s="1" t="s">
        <v>232</v>
      </c>
      <c r="Y3079" s="1" t="s">
        <v>166</v>
      </c>
      <c r="Z3079" s="19">
        <f>IF(U3079="","",SUMIFS(Unit_Value_Review_QC!$K$10:$K$53,Unit_Value_Review_QC!$I$10:$I$53,"PARTNER|"&amp;F3079&amp;"|"&amp;I3079))</f>
        <v>28.158453665195097</v>
      </c>
      <c r="AA3079" s="20">
        <f>IFERROR(U3079/Z3079,"")</f>
        <v>1.0117734990834704</v>
      </c>
      <c r="AB3079" s="4" t="str">
        <f>IF(OR(N3079&lt;&gt;"REPORTED",U3079=""),"NOT_APPLICABLE",IF(OR(AA3079&lt;Unit_Value_Review_QC!$I$6,AA3079&gt;Unit_Value_Review_QC!$I$5),"REVIEW","WITHIN_BAND"))</f>
        <v>WITHIN_BAND</v>
      </c>
    </row>
    <row r="3080" spans="1:28">
      <c r="A3080" s="1" t="s">
        <v>3466</v>
      </c>
      <c r="B3080" s="6">
        <v>45778</v>
      </c>
      <c r="C3080" s="1">
        <v>202505</v>
      </c>
      <c r="D3080" s="1">
        <v>2025</v>
      </c>
      <c r="E3080" s="1">
        <v>5</v>
      </c>
      <c r="F3080" s="4" t="s">
        <v>278</v>
      </c>
      <c r="G3080" s="4" t="s">
        <v>279</v>
      </c>
      <c r="H3080" s="1">
        <v>696</v>
      </c>
      <c r="I3080" s="4" t="s">
        <v>322</v>
      </c>
      <c r="J3080" s="1" t="s">
        <v>323</v>
      </c>
      <c r="K3080" s="1" t="s">
        <v>383</v>
      </c>
      <c r="L3080" s="1">
        <v>3</v>
      </c>
      <c r="M3080" s="1">
        <v>1</v>
      </c>
      <c r="N3080" s="1" t="s">
        <v>384</v>
      </c>
      <c r="O3080" s="1" t="s">
        <v>385</v>
      </c>
      <c r="P3080" s="1">
        <v>0</v>
      </c>
      <c r="Q3080" s="8">
        <v>1264440</v>
      </c>
      <c r="R3080" s="8">
        <v>48527</v>
      </c>
      <c r="S3080" s="8">
        <v>142490</v>
      </c>
      <c r="T3080" s="8" t="s">
        <v>386</v>
      </c>
      <c r="U3080" s="9">
        <f>IF(R3080&gt;0,Q3080/R3080,"")</f>
        <v>26.056422197951655</v>
      </c>
      <c r="V3080" s="10">
        <f>SUMIFS(fct_world_monthly!$J$2:$J$361,fct_world_monthly!$C$2:$C$361,C3080,fct_world_monthly!$F$2:$F$361,F3080)</f>
        <v>23433219</v>
      </c>
      <c r="W3080" s="11">
        <f>IF(V3080&gt;0,Q3080/V3080,"")</f>
        <v>5.3959295989168196E-2</v>
      </c>
      <c r="X3080" s="1" t="s">
        <v>232</v>
      </c>
      <c r="Y3080" s="1" t="s">
        <v>166</v>
      </c>
      <c r="Z3080" s="19">
        <f>IF(U3080="","",SUMIFS(Unit_Value_Review_QC!$K$10:$K$53,Unit_Value_Review_QC!$I$10:$I$53,"PARTNER|"&amp;F3080&amp;"|"&amp;I3080))</f>
        <v>25.266638688646662</v>
      </c>
      <c r="AA3080" s="20">
        <f>IFERROR(U3080/Z3080,"")</f>
        <v>1.0312579571440927</v>
      </c>
      <c r="AB3080" s="4" t="str">
        <f>IF(OR(N3080&lt;&gt;"REPORTED",U3080=""),"NOT_APPLICABLE",IF(OR(AA3080&lt;Unit_Value_Review_QC!$I$6,AA3080&gt;Unit_Value_Review_QC!$I$5),"REVIEW","WITHIN_BAND"))</f>
        <v>WITHIN_BAND</v>
      </c>
    </row>
    <row r="3081" spans="1:28">
      <c r="A3081" s="1" t="s">
        <v>3467</v>
      </c>
      <c r="B3081" s="6">
        <v>45778</v>
      </c>
      <c r="C3081" s="1">
        <v>202505</v>
      </c>
      <c r="D3081" s="1">
        <v>2025</v>
      </c>
      <c r="E3081" s="1">
        <v>5</v>
      </c>
      <c r="F3081" s="4" t="s">
        <v>278</v>
      </c>
      <c r="G3081" s="4" t="s">
        <v>279</v>
      </c>
      <c r="H3081" s="1">
        <v>720</v>
      </c>
      <c r="I3081" s="4" t="s">
        <v>325</v>
      </c>
      <c r="J3081" s="1" t="s">
        <v>326</v>
      </c>
      <c r="K3081" s="1" t="s">
        <v>383</v>
      </c>
      <c r="L3081" s="1">
        <v>3</v>
      </c>
      <c r="M3081" s="1">
        <v>1</v>
      </c>
      <c r="N3081" s="1" t="s">
        <v>384</v>
      </c>
      <c r="O3081" s="1" t="s">
        <v>385</v>
      </c>
      <c r="P3081" s="1">
        <v>0</v>
      </c>
      <c r="Q3081" s="8">
        <v>958580</v>
      </c>
      <c r="R3081" s="8">
        <v>51583</v>
      </c>
      <c r="S3081" s="8">
        <v>118774</v>
      </c>
      <c r="T3081" s="8" t="s">
        <v>386</v>
      </c>
      <c r="U3081" s="9">
        <f>IF(R3081&gt;0,Q3081/R3081,"")</f>
        <v>18.583254172886416</v>
      </c>
      <c r="V3081" s="10">
        <f>SUMIFS(fct_world_monthly!$J$2:$J$361,fct_world_monthly!$C$2:$C$361,C3081,fct_world_monthly!$F$2:$F$361,F3081)</f>
        <v>23433219</v>
      </c>
      <c r="W3081" s="11">
        <f>IF(V3081&gt;0,Q3081/V3081,"")</f>
        <v>4.0906885221360323E-2</v>
      </c>
      <c r="X3081" s="1" t="s">
        <v>232</v>
      </c>
      <c r="Y3081" s="1" t="s">
        <v>166</v>
      </c>
      <c r="Z3081" s="19">
        <f>IF(U3081="","",SUMIFS(Unit_Value_Review_QC!$K$10:$K$53,Unit_Value_Review_QC!$I$10:$I$53,"PARTNER|"&amp;F3081&amp;"|"&amp;I3081))</f>
        <v>23.211497613909994</v>
      </c>
      <c r="AA3081" s="20">
        <f>IFERROR(U3081/Z3081,"")</f>
        <v>0.80060556548277162</v>
      </c>
      <c r="AB3081" s="4" t="str">
        <f>IF(OR(N3081&lt;&gt;"REPORTED",U3081=""),"NOT_APPLICABLE",IF(OR(AA3081&lt;Unit_Value_Review_QC!$I$6,AA3081&gt;Unit_Value_Review_QC!$I$5),"REVIEW","WITHIN_BAND"))</f>
        <v>WITHIN_BAND</v>
      </c>
    </row>
    <row r="3082" spans="1:28">
      <c r="A3082" s="1" t="s">
        <v>3468</v>
      </c>
      <c r="B3082" s="6">
        <v>45809</v>
      </c>
      <c r="C3082" s="1">
        <v>202506</v>
      </c>
      <c r="D3082" s="1">
        <v>2025</v>
      </c>
      <c r="E3082" s="1">
        <v>6</v>
      </c>
      <c r="F3082" s="4" t="s">
        <v>256</v>
      </c>
      <c r="G3082" s="4" t="s">
        <v>258</v>
      </c>
      <c r="H3082" s="1">
        <v>52</v>
      </c>
      <c r="I3082" s="4" t="s">
        <v>296</v>
      </c>
      <c r="J3082" s="1" t="s">
        <v>297</v>
      </c>
      <c r="K3082" s="1" t="s">
        <v>383</v>
      </c>
      <c r="L3082" s="1">
        <v>3</v>
      </c>
      <c r="M3082" s="1">
        <v>1</v>
      </c>
      <c r="N3082" s="1" t="s">
        <v>384</v>
      </c>
      <c r="O3082" s="1" t="s">
        <v>385</v>
      </c>
      <c r="P3082" s="1">
        <v>0</v>
      </c>
      <c r="Q3082" s="8">
        <v>11238763</v>
      </c>
      <c r="R3082" s="8">
        <v>467817</v>
      </c>
      <c r="S3082" s="8">
        <v>2210552</v>
      </c>
      <c r="T3082" s="8" t="s">
        <v>386</v>
      </c>
      <c r="U3082" s="9">
        <f>IF(R3082&gt;0,Q3082/R3082,"")</f>
        <v>24.023844794011332</v>
      </c>
      <c r="V3082" s="10">
        <f>SUMIFS(fct_world_monthly!$J$2:$J$361,fct_world_monthly!$C$2:$C$361,C3082,fct_world_monthly!$F$2:$F$361,F3082)</f>
        <v>111578798</v>
      </c>
      <c r="W3082" s="11">
        <f>IF(V3082&gt;0,Q3082/V3082,"")</f>
        <v>0.10072489757417892</v>
      </c>
      <c r="X3082" s="1" t="s">
        <v>232</v>
      </c>
      <c r="Y3082" s="1" t="s">
        <v>166</v>
      </c>
      <c r="Z3082" s="19">
        <f>IF(U3082="","",SUMIFS(Unit_Value_Review_QC!$K$10:$K$53,Unit_Value_Review_QC!$I$10:$I$53,"PARTNER|"&amp;F3082&amp;"|"&amp;I3082))</f>
        <v>20.461444760337919</v>
      </c>
      <c r="AA3082" s="20">
        <f>IFERROR(U3082/Z3082,"")</f>
        <v>1.174103054569182</v>
      </c>
      <c r="AB3082" s="4" t="str">
        <f>IF(OR(N3082&lt;&gt;"REPORTED",U3082=""),"NOT_APPLICABLE",IF(OR(AA3082&lt;Unit_Value_Review_QC!$I$6,AA3082&gt;Unit_Value_Review_QC!$I$5),"REVIEW","WITHIN_BAND"))</f>
        <v>WITHIN_BAND</v>
      </c>
    </row>
    <row r="3083" spans="1:28">
      <c r="A3083" s="1" t="s">
        <v>3469</v>
      </c>
      <c r="B3083" s="6">
        <v>45809</v>
      </c>
      <c r="C3083" s="1">
        <v>202506</v>
      </c>
      <c r="D3083" s="1">
        <v>2025</v>
      </c>
      <c r="E3083" s="1">
        <v>6</v>
      </c>
      <c r="F3083" s="4" t="s">
        <v>256</v>
      </c>
      <c r="G3083" s="4" t="s">
        <v>258</v>
      </c>
      <c r="H3083" s="1">
        <v>204</v>
      </c>
      <c r="I3083" s="4" t="s">
        <v>301</v>
      </c>
      <c r="J3083" s="1" t="s">
        <v>302</v>
      </c>
      <c r="K3083" s="1" t="s">
        <v>383</v>
      </c>
      <c r="L3083" s="1">
        <v>3</v>
      </c>
      <c r="M3083" s="1">
        <v>1</v>
      </c>
      <c r="N3083" s="1" t="s">
        <v>384</v>
      </c>
      <c r="O3083" s="1" t="s">
        <v>385</v>
      </c>
      <c r="P3083" s="1">
        <v>0</v>
      </c>
      <c r="Q3083" s="8">
        <v>601598</v>
      </c>
      <c r="R3083" s="8">
        <v>48151</v>
      </c>
      <c r="S3083" s="8">
        <v>340045</v>
      </c>
      <c r="T3083" s="8" t="s">
        <v>386</v>
      </c>
      <c r="U3083" s="9">
        <f>IF(R3083&gt;0,Q3083/R3083,"")</f>
        <v>12.493987663807605</v>
      </c>
      <c r="V3083" s="10">
        <f>SUMIFS(fct_world_monthly!$J$2:$J$361,fct_world_monthly!$C$2:$C$361,C3083,fct_world_monthly!$F$2:$F$361,F3083)</f>
        <v>111578798</v>
      </c>
      <c r="W3083" s="11">
        <f>IF(V3083&gt;0,Q3083/V3083,"")</f>
        <v>5.3916874064192733E-3</v>
      </c>
      <c r="X3083" s="1" t="s">
        <v>232</v>
      </c>
      <c r="Y3083" s="1" t="s">
        <v>166</v>
      </c>
      <c r="Z3083" s="19">
        <f>IF(U3083="","",SUMIFS(Unit_Value_Review_QC!$K$10:$K$53,Unit_Value_Review_QC!$I$10:$I$53,"PARTNER|"&amp;F3083&amp;"|"&amp;I3083))</f>
        <v>7.8392981154747989</v>
      </c>
      <c r="AA3083" s="20">
        <f>IFERROR(U3083/Z3083,"")</f>
        <v>1.5937635589013299</v>
      </c>
      <c r="AB3083" s="4" t="str">
        <f>IF(OR(N3083&lt;&gt;"REPORTED",U3083=""),"NOT_APPLICABLE",IF(OR(AA3083&lt;Unit_Value_Review_QC!$I$6,AA3083&gt;Unit_Value_Review_QC!$I$5),"REVIEW","WITHIN_BAND"))</f>
        <v>WITHIN_BAND</v>
      </c>
    </row>
    <row r="3084" spans="1:28">
      <c r="A3084" s="1" t="s">
        <v>3470</v>
      </c>
      <c r="B3084" s="6">
        <v>45809</v>
      </c>
      <c r="C3084" s="1">
        <v>202506</v>
      </c>
      <c r="D3084" s="1">
        <v>2025</v>
      </c>
      <c r="E3084" s="1">
        <v>6</v>
      </c>
      <c r="F3084" s="4" t="s">
        <v>256</v>
      </c>
      <c r="G3084" s="4" t="s">
        <v>258</v>
      </c>
      <c r="H3084" s="1">
        <v>662</v>
      </c>
      <c r="I3084" s="4" t="s">
        <v>304</v>
      </c>
      <c r="J3084" s="1" t="s">
        <v>305</v>
      </c>
      <c r="K3084" s="1" t="s">
        <v>383</v>
      </c>
      <c r="L3084" s="1">
        <v>3</v>
      </c>
      <c r="M3084" s="1">
        <v>1</v>
      </c>
      <c r="N3084" s="1" t="s">
        <v>384</v>
      </c>
      <c r="O3084" s="1" t="s">
        <v>385</v>
      </c>
      <c r="P3084" s="1">
        <v>0</v>
      </c>
      <c r="Q3084" s="8">
        <v>3623560</v>
      </c>
      <c r="R3084" s="8">
        <v>1912801</v>
      </c>
      <c r="S3084" s="8">
        <v>1211482</v>
      </c>
      <c r="T3084" s="8" t="s">
        <v>386</v>
      </c>
      <c r="U3084" s="9">
        <f>IF(R3084&gt;0,Q3084/R3084,"")</f>
        <v>1.8943737482362253</v>
      </c>
      <c r="V3084" s="10">
        <f>SUMIFS(fct_world_monthly!$J$2:$J$361,fct_world_monthly!$C$2:$C$361,C3084,fct_world_monthly!$F$2:$F$361,F3084)</f>
        <v>111578798</v>
      </c>
      <c r="W3084" s="11">
        <f>IF(V3084&gt;0,Q3084/V3084,"")</f>
        <v>3.2475345360863273E-2</v>
      </c>
      <c r="X3084" s="1" t="s">
        <v>232</v>
      </c>
      <c r="Y3084" s="1" t="s">
        <v>166</v>
      </c>
      <c r="Z3084" s="19">
        <f>IF(U3084="","",SUMIFS(Unit_Value_Review_QC!$K$10:$K$53,Unit_Value_Review_QC!$I$10:$I$53,"PARTNER|"&amp;F3084&amp;"|"&amp;I3084))</f>
        <v>10.235891461787936</v>
      </c>
      <c r="AA3084" s="20">
        <f>IFERROR(U3084/Z3084,"")</f>
        <v>0.18507169163606282</v>
      </c>
      <c r="AB3084" s="4" t="str">
        <f>IF(OR(N3084&lt;&gt;"REPORTED",U3084=""),"NOT_APPLICABLE",IF(OR(AA3084&lt;Unit_Value_Review_QC!$I$6,AA3084&gt;Unit_Value_Review_QC!$I$5),"REVIEW","WITHIN_BAND"))</f>
        <v>REVIEW</v>
      </c>
    </row>
    <row r="3085" spans="1:28">
      <c r="A3085" s="1" t="s">
        <v>3471</v>
      </c>
      <c r="B3085" s="6">
        <v>45809</v>
      </c>
      <c r="C3085" s="1">
        <v>202506</v>
      </c>
      <c r="D3085" s="1">
        <v>2025</v>
      </c>
      <c r="E3085" s="1">
        <v>6</v>
      </c>
      <c r="F3085" s="4" t="s">
        <v>256</v>
      </c>
      <c r="G3085" s="4" t="s">
        <v>258</v>
      </c>
      <c r="H3085" s="1">
        <v>664</v>
      </c>
      <c r="I3085" s="4" t="s">
        <v>307</v>
      </c>
      <c r="J3085" s="1" t="s">
        <v>308</v>
      </c>
      <c r="K3085" s="1" t="s">
        <v>383</v>
      </c>
      <c r="L3085" s="1">
        <v>3</v>
      </c>
      <c r="M3085" s="1">
        <v>1</v>
      </c>
      <c r="N3085" s="1" t="s">
        <v>384</v>
      </c>
      <c r="O3085" s="1" t="s">
        <v>385</v>
      </c>
      <c r="P3085" s="1">
        <v>0</v>
      </c>
      <c r="Q3085" s="8">
        <v>9996136</v>
      </c>
      <c r="R3085" s="8">
        <v>801827</v>
      </c>
      <c r="S3085" s="8">
        <v>4777961</v>
      </c>
      <c r="T3085" s="8" t="s">
        <v>386</v>
      </c>
      <c r="U3085" s="9">
        <f>IF(R3085&gt;0,Q3085/R3085,"")</f>
        <v>12.466699175757364</v>
      </c>
      <c r="V3085" s="10">
        <f>SUMIFS(fct_world_monthly!$J$2:$J$361,fct_world_monthly!$C$2:$C$361,C3085,fct_world_monthly!$F$2:$F$361,F3085)</f>
        <v>111578798</v>
      </c>
      <c r="W3085" s="11">
        <f>IF(V3085&gt;0,Q3085/V3085,"")</f>
        <v>8.9588131250526643E-2</v>
      </c>
      <c r="X3085" s="1" t="s">
        <v>232</v>
      </c>
      <c r="Y3085" s="1" t="s">
        <v>166</v>
      </c>
      <c r="Z3085" s="19">
        <f>IF(U3085="","",SUMIFS(Unit_Value_Review_QC!$K$10:$K$53,Unit_Value_Review_QC!$I$10:$I$53,"PARTNER|"&amp;F3085&amp;"|"&amp;I3085))</f>
        <v>13.594059812928137</v>
      </c>
      <c r="AA3085" s="20">
        <f>IFERROR(U3085/Z3085,"")</f>
        <v>0.91706961329546033</v>
      </c>
      <c r="AB3085" s="4" t="str">
        <f>IF(OR(N3085&lt;&gt;"REPORTED",U3085=""),"NOT_APPLICABLE",IF(OR(AA3085&lt;Unit_Value_Review_QC!$I$6,AA3085&gt;Unit_Value_Review_QC!$I$5),"REVIEW","WITHIN_BAND"))</f>
        <v>WITHIN_BAND</v>
      </c>
    </row>
    <row r="3086" spans="1:28">
      <c r="A3086" s="1" t="s">
        <v>3472</v>
      </c>
      <c r="B3086" s="6">
        <v>45809</v>
      </c>
      <c r="C3086" s="1">
        <v>202506</v>
      </c>
      <c r="D3086" s="1">
        <v>2025</v>
      </c>
      <c r="E3086" s="1">
        <v>6</v>
      </c>
      <c r="F3086" s="4" t="s">
        <v>256</v>
      </c>
      <c r="G3086" s="4" t="s">
        <v>258</v>
      </c>
      <c r="H3086" s="1">
        <v>666</v>
      </c>
      <c r="I3086" s="4" t="s">
        <v>310</v>
      </c>
      <c r="J3086" s="1" t="s">
        <v>311</v>
      </c>
      <c r="K3086" s="1" t="s">
        <v>383</v>
      </c>
      <c r="L3086" s="1">
        <v>3</v>
      </c>
      <c r="M3086" s="1">
        <v>1</v>
      </c>
      <c r="N3086" s="1" t="s">
        <v>384</v>
      </c>
      <c r="O3086" s="1" t="s">
        <v>385</v>
      </c>
      <c r="P3086" s="1">
        <v>0</v>
      </c>
      <c r="Q3086" s="8">
        <v>38374659</v>
      </c>
      <c r="R3086" s="8">
        <v>3942873</v>
      </c>
      <c r="S3086" s="8">
        <v>23507075</v>
      </c>
      <c r="T3086" s="8" t="s">
        <v>386</v>
      </c>
      <c r="U3086" s="9">
        <f>IF(R3086&gt;0,Q3086/R3086,"")</f>
        <v>9.7326642273286517</v>
      </c>
      <c r="V3086" s="10">
        <f>SUMIFS(fct_world_monthly!$J$2:$J$361,fct_world_monthly!$C$2:$C$361,C3086,fct_world_monthly!$F$2:$F$361,F3086)</f>
        <v>111578798</v>
      </c>
      <c r="W3086" s="11">
        <f>IF(V3086&gt;0,Q3086/V3086,"")</f>
        <v>0.34392429106468775</v>
      </c>
      <c r="X3086" s="1" t="s">
        <v>232</v>
      </c>
      <c r="Y3086" s="1" t="s">
        <v>166</v>
      </c>
      <c r="Z3086" s="19">
        <f>IF(U3086="","",SUMIFS(Unit_Value_Review_QC!$K$10:$K$53,Unit_Value_Review_QC!$I$10:$I$53,"PARTNER|"&amp;F3086&amp;"|"&amp;I3086))</f>
        <v>10.323147527272614</v>
      </c>
      <c r="AA3086" s="20">
        <f>IFERROR(U3086/Z3086,"")</f>
        <v>0.94280007154949874</v>
      </c>
      <c r="AB3086" s="4" t="str">
        <f>IF(OR(N3086&lt;&gt;"REPORTED",U3086=""),"NOT_APPLICABLE",IF(OR(AA3086&lt;Unit_Value_Review_QC!$I$6,AA3086&gt;Unit_Value_Review_QC!$I$5),"REVIEW","WITHIN_BAND"))</f>
        <v>WITHIN_BAND</v>
      </c>
    </row>
    <row r="3087" spans="1:28">
      <c r="A3087" s="1" t="s">
        <v>3473</v>
      </c>
      <c r="B3087" s="6">
        <v>45809</v>
      </c>
      <c r="C3087" s="1">
        <v>202506</v>
      </c>
      <c r="D3087" s="1">
        <v>2025</v>
      </c>
      <c r="E3087" s="1">
        <v>6</v>
      </c>
      <c r="F3087" s="4" t="s">
        <v>256</v>
      </c>
      <c r="G3087" s="4" t="s">
        <v>258</v>
      </c>
      <c r="H3087" s="1">
        <v>669</v>
      </c>
      <c r="I3087" s="4" t="s">
        <v>313</v>
      </c>
      <c r="J3087" s="1" t="s">
        <v>314</v>
      </c>
      <c r="K3087" s="1" t="s">
        <v>383</v>
      </c>
      <c r="L3087" s="1">
        <v>3</v>
      </c>
      <c r="M3087" s="1">
        <v>1</v>
      </c>
      <c r="N3087" s="1" t="s">
        <v>384</v>
      </c>
      <c r="O3087" s="1" t="s">
        <v>385</v>
      </c>
      <c r="P3087" s="1">
        <v>0</v>
      </c>
      <c r="Q3087" s="8">
        <v>1725990</v>
      </c>
      <c r="R3087" s="8">
        <v>177578</v>
      </c>
      <c r="S3087" s="8">
        <v>969299</v>
      </c>
      <c r="T3087" s="8" t="s">
        <v>386</v>
      </c>
      <c r="U3087" s="9">
        <f>IF(R3087&gt;0,Q3087/R3087,"")</f>
        <v>9.7196161686695426</v>
      </c>
      <c r="V3087" s="10">
        <f>SUMIFS(fct_world_monthly!$J$2:$J$361,fct_world_monthly!$C$2:$C$361,C3087,fct_world_monthly!$F$2:$F$361,F3087)</f>
        <v>111578798</v>
      </c>
      <c r="W3087" s="11">
        <f>IF(V3087&gt;0,Q3087/V3087,"")</f>
        <v>1.5468799009646976E-2</v>
      </c>
      <c r="X3087" s="1" t="s">
        <v>232</v>
      </c>
      <c r="Y3087" s="1" t="s">
        <v>166</v>
      </c>
      <c r="Z3087" s="19">
        <f>IF(U3087="","",SUMIFS(Unit_Value_Review_QC!$K$10:$K$53,Unit_Value_Review_QC!$I$10:$I$53,"PARTNER|"&amp;F3087&amp;"|"&amp;I3087))</f>
        <v>13.552232139720488</v>
      </c>
      <c r="AA3087" s="20">
        <f>IFERROR(U3087/Z3087,"")</f>
        <v>0.71719670003158664</v>
      </c>
      <c r="AB3087" s="4" t="str">
        <f>IF(OR(N3087&lt;&gt;"REPORTED",U3087=""),"NOT_APPLICABLE",IF(OR(AA3087&lt;Unit_Value_Review_QC!$I$6,AA3087&gt;Unit_Value_Review_QC!$I$5),"REVIEW","WITHIN_BAND"))</f>
        <v>WITHIN_BAND</v>
      </c>
    </row>
    <row r="3088" spans="1:28">
      <c r="A3088" s="1" t="s">
        <v>3474</v>
      </c>
      <c r="B3088" s="6">
        <v>45809</v>
      </c>
      <c r="C3088" s="1">
        <v>202506</v>
      </c>
      <c r="D3088" s="1">
        <v>2025</v>
      </c>
      <c r="E3088" s="1">
        <v>6</v>
      </c>
      <c r="F3088" s="4" t="s">
        <v>256</v>
      </c>
      <c r="G3088" s="4" t="s">
        <v>258</v>
      </c>
      <c r="H3088" s="1">
        <v>676</v>
      </c>
      <c r="I3088" s="4" t="s">
        <v>316</v>
      </c>
      <c r="J3088" s="1" t="s">
        <v>317</v>
      </c>
      <c r="K3088" s="1" t="s">
        <v>383</v>
      </c>
      <c r="L3088" s="1">
        <v>3</v>
      </c>
      <c r="M3088" s="1">
        <v>1</v>
      </c>
      <c r="N3088" s="1" t="s">
        <v>384</v>
      </c>
      <c r="O3088" s="1" t="s">
        <v>385</v>
      </c>
      <c r="P3088" s="1">
        <v>0</v>
      </c>
      <c r="Q3088" s="8">
        <v>73983</v>
      </c>
      <c r="R3088" s="8">
        <v>6308</v>
      </c>
      <c r="S3088" s="8">
        <v>47793</v>
      </c>
      <c r="T3088" s="8" t="s">
        <v>386</v>
      </c>
      <c r="U3088" s="9">
        <f>IF(R3088&gt;0,Q3088/R3088,"")</f>
        <v>11.728440076093849</v>
      </c>
      <c r="V3088" s="10">
        <f>SUMIFS(fct_world_monthly!$J$2:$J$361,fct_world_monthly!$C$2:$C$361,C3088,fct_world_monthly!$F$2:$F$361,F3088)</f>
        <v>111578798</v>
      </c>
      <c r="W3088" s="11">
        <f>IF(V3088&gt;0,Q3088/V3088,"")</f>
        <v>6.6305607629865313E-4</v>
      </c>
      <c r="X3088" s="1" t="s">
        <v>232</v>
      </c>
      <c r="Y3088" s="1" t="s">
        <v>166</v>
      </c>
      <c r="Z3088" s="19">
        <f>IF(U3088="","",SUMIFS(Unit_Value_Review_QC!$K$10:$K$53,Unit_Value_Review_QC!$I$10:$I$53,"PARTNER|"&amp;F3088&amp;"|"&amp;I3088))</f>
        <v>16.294942108470444</v>
      </c>
      <c r="AA3088" s="20">
        <f>IFERROR(U3088/Z3088,"")</f>
        <v>0.71975954244091278</v>
      </c>
      <c r="AB3088" s="4" t="str">
        <f>IF(OR(N3088&lt;&gt;"REPORTED",U3088=""),"NOT_APPLICABLE",IF(OR(AA3088&lt;Unit_Value_Review_QC!$I$6,AA3088&gt;Unit_Value_Review_QC!$I$5),"REVIEW","WITHIN_BAND"))</f>
        <v>WITHIN_BAND</v>
      </c>
    </row>
    <row r="3089" spans="1:28">
      <c r="A3089" s="1" t="s">
        <v>3475</v>
      </c>
      <c r="B3089" s="6">
        <v>45809</v>
      </c>
      <c r="C3089" s="1">
        <v>202506</v>
      </c>
      <c r="D3089" s="1">
        <v>2025</v>
      </c>
      <c r="E3089" s="1">
        <v>6</v>
      </c>
      <c r="F3089" s="4" t="s">
        <v>256</v>
      </c>
      <c r="G3089" s="4" t="s">
        <v>258</v>
      </c>
      <c r="H3089" s="1">
        <v>690</v>
      </c>
      <c r="I3089" s="4" t="s">
        <v>319</v>
      </c>
      <c r="J3089" s="1" t="s">
        <v>320</v>
      </c>
      <c r="K3089" s="1" t="s">
        <v>383</v>
      </c>
      <c r="L3089" s="1">
        <v>3</v>
      </c>
      <c r="M3089" s="1">
        <v>1</v>
      </c>
      <c r="N3089" s="1" t="s">
        <v>384</v>
      </c>
      <c r="O3089" s="1" t="s">
        <v>385</v>
      </c>
      <c r="P3089" s="1">
        <v>0</v>
      </c>
      <c r="Q3089" s="8">
        <v>2934932</v>
      </c>
      <c r="R3089" s="8">
        <v>146776</v>
      </c>
      <c r="S3089" s="8">
        <v>815659</v>
      </c>
      <c r="T3089" s="8" t="s">
        <v>386</v>
      </c>
      <c r="U3089" s="9">
        <f>IF(R3089&gt;0,Q3089/R3089,"")</f>
        <v>19.995993895459748</v>
      </c>
      <c r="V3089" s="10">
        <f>SUMIFS(fct_world_monthly!$J$2:$J$361,fct_world_monthly!$C$2:$C$361,C3089,fct_world_monthly!$F$2:$F$361,F3089)</f>
        <v>111578798</v>
      </c>
      <c r="W3089" s="11">
        <f>IF(V3089&gt;0,Q3089/V3089,"")</f>
        <v>2.6303671061235129E-2</v>
      </c>
      <c r="X3089" s="1" t="s">
        <v>232</v>
      </c>
      <c r="Y3089" s="1" t="s">
        <v>166</v>
      </c>
      <c r="Z3089" s="19">
        <f>IF(U3089="","",SUMIFS(Unit_Value_Review_QC!$K$10:$K$53,Unit_Value_Review_QC!$I$10:$I$53,"PARTNER|"&amp;F3089&amp;"|"&amp;I3089))</f>
        <v>21.029827109089425</v>
      </c>
      <c r="AA3089" s="20">
        <f>IFERROR(U3089/Z3089,"")</f>
        <v>0.95083967127895042</v>
      </c>
      <c r="AB3089" s="4" t="str">
        <f>IF(OR(N3089&lt;&gt;"REPORTED",U3089=""),"NOT_APPLICABLE",IF(OR(AA3089&lt;Unit_Value_Review_QC!$I$6,AA3089&gt;Unit_Value_Review_QC!$I$5),"REVIEW","WITHIN_BAND"))</f>
        <v>WITHIN_BAND</v>
      </c>
    </row>
    <row r="3090" spans="1:28">
      <c r="A3090" s="1" t="s">
        <v>3476</v>
      </c>
      <c r="B3090" s="6">
        <v>45809</v>
      </c>
      <c r="C3090" s="1">
        <v>202506</v>
      </c>
      <c r="D3090" s="1">
        <v>2025</v>
      </c>
      <c r="E3090" s="1">
        <v>6</v>
      </c>
      <c r="F3090" s="4" t="s">
        <v>256</v>
      </c>
      <c r="G3090" s="4" t="s">
        <v>258</v>
      </c>
      <c r="H3090" s="1">
        <v>696</v>
      </c>
      <c r="I3090" s="4" t="s">
        <v>322</v>
      </c>
      <c r="J3090" s="1" t="s">
        <v>323</v>
      </c>
      <c r="K3090" s="1" t="s">
        <v>383</v>
      </c>
      <c r="L3090" s="1">
        <v>3</v>
      </c>
      <c r="M3090" s="1">
        <v>1</v>
      </c>
      <c r="N3090" s="1" t="s">
        <v>384</v>
      </c>
      <c r="O3090" s="1" t="s">
        <v>385</v>
      </c>
      <c r="P3090" s="1">
        <v>0</v>
      </c>
      <c r="Q3090" s="8">
        <v>432995</v>
      </c>
      <c r="R3090" s="8">
        <v>18488</v>
      </c>
      <c r="S3090" s="8">
        <v>113190</v>
      </c>
      <c r="T3090" s="8" t="s">
        <v>386</v>
      </c>
      <c r="U3090" s="9">
        <f>IF(R3090&gt;0,Q3090/R3090,"")</f>
        <v>23.420326698398963</v>
      </c>
      <c r="V3090" s="10">
        <f>SUMIFS(fct_world_monthly!$J$2:$J$361,fct_world_monthly!$C$2:$C$361,C3090,fct_world_monthly!$F$2:$F$361,F3090)</f>
        <v>111578798</v>
      </c>
      <c r="W3090" s="11">
        <f>IF(V3090&gt;0,Q3090/V3090,"")</f>
        <v>3.8806207609442074E-3</v>
      </c>
      <c r="X3090" s="1" t="s">
        <v>232</v>
      </c>
      <c r="Y3090" s="1" t="s">
        <v>166</v>
      </c>
      <c r="Z3090" s="19">
        <f>IF(U3090="","",SUMIFS(Unit_Value_Review_QC!$K$10:$K$53,Unit_Value_Review_QC!$I$10:$I$53,"PARTNER|"&amp;F3090&amp;"|"&amp;I3090))</f>
        <v>18.09118149032647</v>
      </c>
      <c r="AA3090" s="20">
        <f>IFERROR(U3090/Z3090,"")</f>
        <v>1.2945714303359368</v>
      </c>
      <c r="AB3090" s="4" t="str">
        <f>IF(OR(N3090&lt;&gt;"REPORTED",U3090=""),"NOT_APPLICABLE",IF(OR(AA3090&lt;Unit_Value_Review_QC!$I$6,AA3090&gt;Unit_Value_Review_QC!$I$5),"REVIEW","WITHIN_BAND"))</f>
        <v>WITHIN_BAND</v>
      </c>
    </row>
    <row r="3091" spans="1:28">
      <c r="A3091" s="1" t="s">
        <v>3477</v>
      </c>
      <c r="B3091" s="6">
        <v>45809</v>
      </c>
      <c r="C3091" s="1">
        <v>202506</v>
      </c>
      <c r="D3091" s="1">
        <v>2025</v>
      </c>
      <c r="E3091" s="1">
        <v>6</v>
      </c>
      <c r="F3091" s="4" t="s">
        <v>256</v>
      </c>
      <c r="G3091" s="4" t="s">
        <v>258</v>
      </c>
      <c r="H3091" s="1">
        <v>720</v>
      </c>
      <c r="I3091" s="4" t="s">
        <v>325</v>
      </c>
      <c r="J3091" s="1" t="s">
        <v>326</v>
      </c>
      <c r="K3091" s="1" t="s">
        <v>383</v>
      </c>
      <c r="L3091" s="1">
        <v>3</v>
      </c>
      <c r="M3091" s="1">
        <v>1</v>
      </c>
      <c r="N3091" s="1" t="s">
        <v>384</v>
      </c>
      <c r="O3091" s="1" t="s">
        <v>385</v>
      </c>
      <c r="P3091" s="1">
        <v>0</v>
      </c>
      <c r="Q3091" s="8">
        <v>3329222</v>
      </c>
      <c r="R3091" s="8">
        <v>181905</v>
      </c>
      <c r="S3091" s="8">
        <v>851707</v>
      </c>
      <c r="T3091" s="8" t="s">
        <v>386</v>
      </c>
      <c r="U3091" s="9">
        <f>IF(R3091&gt;0,Q3091/R3091,"")</f>
        <v>18.30198180368874</v>
      </c>
      <c r="V3091" s="10">
        <f>SUMIFS(fct_world_monthly!$J$2:$J$361,fct_world_monthly!$C$2:$C$361,C3091,fct_world_monthly!$F$2:$F$361,F3091)</f>
        <v>111578798</v>
      </c>
      <c r="W3091" s="11">
        <f>IF(V3091&gt;0,Q3091/V3091,"")</f>
        <v>2.9837406923849459E-2</v>
      </c>
      <c r="X3091" s="1" t="s">
        <v>232</v>
      </c>
      <c r="Y3091" s="1" t="s">
        <v>166</v>
      </c>
      <c r="Z3091" s="19">
        <f>IF(U3091="","",SUMIFS(Unit_Value_Review_QC!$K$10:$K$53,Unit_Value_Review_QC!$I$10:$I$53,"PARTNER|"&amp;F3091&amp;"|"&amp;I3091))</f>
        <v>18.213915185849537</v>
      </c>
      <c r="AA3091" s="20">
        <f>IFERROR(U3091/Z3091,"")</f>
        <v>1.0048351283587629</v>
      </c>
      <c r="AB3091" s="4" t="str">
        <f>IF(OR(N3091&lt;&gt;"REPORTED",U3091=""),"NOT_APPLICABLE",IF(OR(AA3091&lt;Unit_Value_Review_QC!$I$6,AA3091&gt;Unit_Value_Review_QC!$I$5),"REVIEW","WITHIN_BAND"))</f>
        <v>WITHIN_BAND</v>
      </c>
    </row>
    <row r="3092" spans="1:28">
      <c r="A3092" s="1" t="s">
        <v>3478</v>
      </c>
      <c r="B3092" s="6">
        <v>45809</v>
      </c>
      <c r="C3092" s="1">
        <v>202506</v>
      </c>
      <c r="D3092" s="1">
        <v>2025</v>
      </c>
      <c r="E3092" s="1">
        <v>6</v>
      </c>
      <c r="F3092" s="4" t="s">
        <v>265</v>
      </c>
      <c r="G3092" s="4" t="s">
        <v>266</v>
      </c>
      <c r="H3092" s="1">
        <v>52</v>
      </c>
      <c r="I3092" s="4" t="s">
        <v>296</v>
      </c>
      <c r="J3092" s="1" t="s">
        <v>297</v>
      </c>
      <c r="K3092" s="1" t="s">
        <v>383</v>
      </c>
      <c r="L3092" s="1">
        <v>3</v>
      </c>
      <c r="M3092" s="1">
        <v>1</v>
      </c>
      <c r="N3092" s="1" t="s">
        <v>384</v>
      </c>
      <c r="O3092" s="1" t="s">
        <v>385</v>
      </c>
      <c r="P3092" s="1">
        <v>0</v>
      </c>
      <c r="Q3092" s="8">
        <v>3177465</v>
      </c>
      <c r="R3092" s="8">
        <v>192015</v>
      </c>
      <c r="S3092" s="8">
        <v>409740</v>
      </c>
      <c r="T3092" s="8" t="s">
        <v>386</v>
      </c>
      <c r="U3092" s="9">
        <f>IF(R3092&gt;0,Q3092/R3092,"")</f>
        <v>16.548004062182642</v>
      </c>
      <c r="V3092" s="10">
        <f>SUMIFS(fct_world_monthly!$J$2:$J$361,fct_world_monthly!$C$2:$C$361,C3092,fct_world_monthly!$F$2:$F$361,F3092)</f>
        <v>35066860</v>
      </c>
      <c r="W3092" s="11">
        <f>IF(V3092&gt;0,Q3092/V3092,"")</f>
        <v>9.0611620202093943E-2</v>
      </c>
      <c r="X3092" s="1" t="s">
        <v>232</v>
      </c>
      <c r="Y3092" s="1" t="s">
        <v>166</v>
      </c>
      <c r="Z3092" s="19">
        <f>IF(U3092="","",SUMIFS(Unit_Value_Review_QC!$K$10:$K$53,Unit_Value_Review_QC!$I$10:$I$53,"PARTNER|"&amp;F3092&amp;"|"&amp;I3092))</f>
        <v>19.213268245879746</v>
      </c>
      <c r="AA3092" s="20">
        <f>IFERROR(U3092/Z3092,"")</f>
        <v>0.8612800201616575</v>
      </c>
      <c r="AB3092" s="4" t="str">
        <f>IF(OR(N3092&lt;&gt;"REPORTED",U3092=""),"NOT_APPLICABLE",IF(OR(AA3092&lt;Unit_Value_Review_QC!$I$6,AA3092&gt;Unit_Value_Review_QC!$I$5),"REVIEW","WITHIN_BAND"))</f>
        <v>WITHIN_BAND</v>
      </c>
    </row>
    <row r="3093" spans="1:28">
      <c r="A3093" s="1" t="s">
        <v>3479</v>
      </c>
      <c r="B3093" s="6">
        <v>45809</v>
      </c>
      <c r="C3093" s="1">
        <v>202506</v>
      </c>
      <c r="D3093" s="1">
        <v>2025</v>
      </c>
      <c r="E3093" s="1">
        <v>6</v>
      </c>
      <c r="F3093" s="4" t="s">
        <v>265</v>
      </c>
      <c r="G3093" s="4" t="s">
        <v>266</v>
      </c>
      <c r="H3093" s="1">
        <v>204</v>
      </c>
      <c r="I3093" s="4" t="s">
        <v>301</v>
      </c>
      <c r="J3093" s="1" t="s">
        <v>302</v>
      </c>
      <c r="K3093" s="1" t="s">
        <v>383</v>
      </c>
      <c r="L3093" s="1">
        <v>3</v>
      </c>
      <c r="M3093" s="1">
        <v>1</v>
      </c>
      <c r="N3093" s="1" t="s">
        <v>384</v>
      </c>
      <c r="O3093" s="1" t="s">
        <v>385</v>
      </c>
      <c r="P3093" s="1">
        <v>0</v>
      </c>
      <c r="Q3093" s="8">
        <v>71895</v>
      </c>
      <c r="R3093" s="8">
        <v>3800</v>
      </c>
      <c r="S3093" s="8">
        <v>11872</v>
      </c>
      <c r="T3093" s="8" t="s">
        <v>386</v>
      </c>
      <c r="U3093" s="9">
        <f>IF(R3093&gt;0,Q3093/R3093,"")</f>
        <v>18.919736842105262</v>
      </c>
      <c r="V3093" s="10">
        <f>SUMIFS(fct_world_monthly!$J$2:$J$361,fct_world_monthly!$C$2:$C$361,C3093,fct_world_monthly!$F$2:$F$361,F3093)</f>
        <v>35066860</v>
      </c>
      <c r="W3093" s="11">
        <f>IF(V3093&gt;0,Q3093/V3093,"")</f>
        <v>2.0502263390563056E-3</v>
      </c>
      <c r="X3093" s="1" t="s">
        <v>232</v>
      </c>
      <c r="Y3093" s="1" t="s">
        <v>166</v>
      </c>
      <c r="Z3093" s="19">
        <f>IF(U3093="","",SUMIFS(Unit_Value_Review_QC!$K$10:$K$53,Unit_Value_Review_QC!$I$10:$I$53,"PARTNER|"&amp;F3093&amp;"|"&amp;I3093))</f>
        <v>16.024818561257973</v>
      </c>
      <c r="AA3093" s="20">
        <f>IFERROR(U3093/Z3093,"")</f>
        <v>1.1806521721154535</v>
      </c>
      <c r="AB3093" s="4" t="str">
        <f>IF(OR(N3093&lt;&gt;"REPORTED",U3093=""),"NOT_APPLICABLE",IF(OR(AA3093&lt;Unit_Value_Review_QC!$I$6,AA3093&gt;Unit_Value_Review_QC!$I$5),"REVIEW","WITHIN_BAND"))</f>
        <v>WITHIN_BAND</v>
      </c>
    </row>
    <row r="3094" spans="1:28">
      <c r="A3094" s="1" t="s">
        <v>3480</v>
      </c>
      <c r="B3094" s="6">
        <v>45809</v>
      </c>
      <c r="C3094" s="1">
        <v>202506</v>
      </c>
      <c r="D3094" s="1">
        <v>2025</v>
      </c>
      <c r="E3094" s="1">
        <v>6</v>
      </c>
      <c r="F3094" s="4" t="s">
        <v>265</v>
      </c>
      <c r="G3094" s="4" t="s">
        <v>266</v>
      </c>
      <c r="H3094" s="1">
        <v>662</v>
      </c>
      <c r="I3094" s="4" t="s">
        <v>304</v>
      </c>
      <c r="J3094" s="1" t="s">
        <v>305</v>
      </c>
      <c r="K3094" s="1" t="s">
        <v>383</v>
      </c>
      <c r="L3094" s="1">
        <v>3</v>
      </c>
      <c r="M3094" s="1">
        <v>1</v>
      </c>
      <c r="N3094" s="1" t="s">
        <v>384</v>
      </c>
      <c r="O3094" s="1" t="s">
        <v>385</v>
      </c>
      <c r="P3094" s="1">
        <v>0</v>
      </c>
      <c r="Q3094" s="8">
        <v>232253</v>
      </c>
      <c r="R3094" s="8">
        <v>18731</v>
      </c>
      <c r="S3094" s="8">
        <v>38973</v>
      </c>
      <c r="T3094" s="8" t="s">
        <v>386</v>
      </c>
      <c r="U3094" s="9">
        <f>IF(R3094&gt;0,Q3094/R3094,"")</f>
        <v>12.399391383268378</v>
      </c>
      <c r="V3094" s="10">
        <f>SUMIFS(fct_world_monthly!$J$2:$J$361,fct_world_monthly!$C$2:$C$361,C3094,fct_world_monthly!$F$2:$F$361,F3094)</f>
        <v>35066860</v>
      </c>
      <c r="W3094" s="11">
        <f>IF(V3094&gt;0,Q3094/V3094,"")</f>
        <v>6.6231478951922131E-3</v>
      </c>
      <c r="X3094" s="1" t="s">
        <v>232</v>
      </c>
      <c r="Y3094" s="1" t="s">
        <v>166</v>
      </c>
      <c r="Z3094" s="19">
        <f>IF(U3094="","",SUMIFS(Unit_Value_Review_QC!$K$10:$K$53,Unit_Value_Review_QC!$I$10:$I$53,"PARTNER|"&amp;F3094&amp;"|"&amp;I3094))</f>
        <v>13.24068828999865</v>
      </c>
      <c r="AA3094" s="20">
        <f>IFERROR(U3094/Z3094,"")</f>
        <v>0.93646124066180569</v>
      </c>
      <c r="AB3094" s="4" t="str">
        <f>IF(OR(N3094&lt;&gt;"REPORTED",U3094=""),"NOT_APPLICABLE",IF(OR(AA3094&lt;Unit_Value_Review_QC!$I$6,AA3094&gt;Unit_Value_Review_QC!$I$5),"REVIEW","WITHIN_BAND"))</f>
        <v>WITHIN_BAND</v>
      </c>
    </row>
    <row r="3095" spans="1:28">
      <c r="A3095" s="1" t="s">
        <v>3481</v>
      </c>
      <c r="B3095" s="6">
        <v>45809</v>
      </c>
      <c r="C3095" s="1">
        <v>202506</v>
      </c>
      <c r="D3095" s="1">
        <v>2025</v>
      </c>
      <c r="E3095" s="1">
        <v>6</v>
      </c>
      <c r="F3095" s="4" t="s">
        <v>265</v>
      </c>
      <c r="G3095" s="4" t="s">
        <v>266</v>
      </c>
      <c r="H3095" s="1">
        <v>664</v>
      </c>
      <c r="I3095" s="4" t="s">
        <v>307</v>
      </c>
      <c r="J3095" s="1" t="s">
        <v>308</v>
      </c>
      <c r="K3095" s="1" t="s">
        <v>383</v>
      </c>
      <c r="L3095" s="1">
        <v>3</v>
      </c>
      <c r="M3095" s="1">
        <v>1</v>
      </c>
      <c r="N3095" s="1" t="s">
        <v>384</v>
      </c>
      <c r="O3095" s="1" t="s">
        <v>385</v>
      </c>
      <c r="P3095" s="1">
        <v>0</v>
      </c>
      <c r="Q3095" s="8">
        <v>149523</v>
      </c>
      <c r="R3095" s="8">
        <v>8873</v>
      </c>
      <c r="S3095" s="8">
        <v>34618</v>
      </c>
      <c r="T3095" s="8" t="s">
        <v>386</v>
      </c>
      <c r="U3095" s="9">
        <f>IF(R3095&gt;0,Q3095/R3095,"")</f>
        <v>16.851459483827341</v>
      </c>
      <c r="V3095" s="10">
        <f>SUMIFS(fct_world_monthly!$J$2:$J$361,fct_world_monthly!$C$2:$C$361,C3095,fct_world_monthly!$F$2:$F$361,F3095)</f>
        <v>35066860</v>
      </c>
      <c r="W3095" s="11">
        <f>IF(V3095&gt;0,Q3095/V3095,"")</f>
        <v>4.2639403699105084E-3</v>
      </c>
      <c r="X3095" s="1" t="s">
        <v>232</v>
      </c>
      <c r="Y3095" s="1" t="s">
        <v>166</v>
      </c>
      <c r="Z3095" s="19">
        <f>IF(U3095="","",SUMIFS(Unit_Value_Review_QC!$K$10:$K$53,Unit_Value_Review_QC!$I$10:$I$53,"PARTNER|"&amp;F3095&amp;"|"&amp;I3095))</f>
        <v>13.033767004833301</v>
      </c>
      <c r="AA3095" s="20">
        <f>IFERROR(U3095/Z3095,"")</f>
        <v>1.2929078352849432</v>
      </c>
      <c r="AB3095" s="4" t="str">
        <f>IF(OR(N3095&lt;&gt;"REPORTED",U3095=""),"NOT_APPLICABLE",IF(OR(AA3095&lt;Unit_Value_Review_QC!$I$6,AA3095&gt;Unit_Value_Review_QC!$I$5),"REVIEW","WITHIN_BAND"))</f>
        <v>WITHIN_BAND</v>
      </c>
    </row>
    <row r="3096" spans="1:28">
      <c r="A3096" s="1" t="s">
        <v>3482</v>
      </c>
      <c r="B3096" s="6">
        <v>45809</v>
      </c>
      <c r="C3096" s="1">
        <v>202506</v>
      </c>
      <c r="D3096" s="1">
        <v>2025</v>
      </c>
      <c r="E3096" s="1">
        <v>6</v>
      </c>
      <c r="F3096" s="4" t="s">
        <v>265</v>
      </c>
      <c r="G3096" s="4" t="s">
        <v>266</v>
      </c>
      <c r="H3096" s="1">
        <v>666</v>
      </c>
      <c r="I3096" s="4" t="s">
        <v>310</v>
      </c>
      <c r="J3096" s="1" t="s">
        <v>311</v>
      </c>
      <c r="K3096" s="1" t="s">
        <v>383</v>
      </c>
      <c r="L3096" s="1">
        <v>3</v>
      </c>
      <c r="M3096" s="1">
        <v>1</v>
      </c>
      <c r="N3096" s="1" t="s">
        <v>384</v>
      </c>
      <c r="O3096" s="1" t="s">
        <v>385</v>
      </c>
      <c r="P3096" s="1">
        <v>0</v>
      </c>
      <c r="Q3096" s="8">
        <v>9270715</v>
      </c>
      <c r="R3096" s="8">
        <v>739072</v>
      </c>
      <c r="S3096" s="8">
        <v>2406831</v>
      </c>
      <c r="T3096" s="8" t="s">
        <v>386</v>
      </c>
      <c r="U3096" s="9">
        <f>IF(R3096&gt;0,Q3096/R3096,"")</f>
        <v>12.543723750865951</v>
      </c>
      <c r="V3096" s="10">
        <f>SUMIFS(fct_world_monthly!$J$2:$J$361,fct_world_monthly!$C$2:$C$361,C3096,fct_world_monthly!$F$2:$F$361,F3096)</f>
        <v>35066860</v>
      </c>
      <c r="W3096" s="11">
        <f>IF(V3096&gt;0,Q3096/V3096,"")</f>
        <v>0.26437254433388108</v>
      </c>
      <c r="X3096" s="1" t="s">
        <v>232</v>
      </c>
      <c r="Y3096" s="1" t="s">
        <v>166</v>
      </c>
      <c r="Z3096" s="19">
        <f>IF(U3096="","",SUMIFS(Unit_Value_Review_QC!$K$10:$K$53,Unit_Value_Review_QC!$I$10:$I$53,"PARTNER|"&amp;F3096&amp;"|"&amp;I3096))</f>
        <v>12.503788450831344</v>
      </c>
      <c r="AA3096" s="20">
        <f>IFERROR(U3096/Z3096,"")</f>
        <v>1.0031938560214486</v>
      </c>
      <c r="AB3096" s="4" t="str">
        <f>IF(OR(N3096&lt;&gt;"REPORTED",U3096=""),"NOT_APPLICABLE",IF(OR(AA3096&lt;Unit_Value_Review_QC!$I$6,AA3096&gt;Unit_Value_Review_QC!$I$5),"REVIEW","WITHIN_BAND"))</f>
        <v>WITHIN_BAND</v>
      </c>
    </row>
    <row r="3097" spans="1:28">
      <c r="A3097" s="1" t="s">
        <v>3483</v>
      </c>
      <c r="B3097" s="6">
        <v>45809</v>
      </c>
      <c r="C3097" s="1">
        <v>202506</v>
      </c>
      <c r="D3097" s="1">
        <v>2025</v>
      </c>
      <c r="E3097" s="1">
        <v>6</v>
      </c>
      <c r="F3097" s="4" t="s">
        <v>265</v>
      </c>
      <c r="G3097" s="4" t="s">
        <v>266</v>
      </c>
      <c r="H3097" s="1">
        <v>669</v>
      </c>
      <c r="I3097" s="4" t="s">
        <v>313</v>
      </c>
      <c r="J3097" s="1" t="s">
        <v>314</v>
      </c>
      <c r="K3097" s="1" t="s">
        <v>383</v>
      </c>
      <c r="L3097" s="1">
        <v>3</v>
      </c>
      <c r="M3097" s="1">
        <v>1</v>
      </c>
      <c r="N3097" s="1" t="s">
        <v>384</v>
      </c>
      <c r="O3097" s="1" t="s">
        <v>385</v>
      </c>
      <c r="P3097" s="1">
        <v>0</v>
      </c>
      <c r="Q3097" s="8">
        <v>77517</v>
      </c>
      <c r="R3097" s="8">
        <v>4501</v>
      </c>
      <c r="S3097" s="8">
        <v>13579</v>
      </c>
      <c r="T3097" s="8" t="s">
        <v>386</v>
      </c>
      <c r="U3097" s="9">
        <f>IF(R3097&gt;0,Q3097/R3097,"")</f>
        <v>17.222172850477673</v>
      </c>
      <c r="V3097" s="10">
        <f>SUMIFS(fct_world_monthly!$J$2:$J$361,fct_world_monthly!$C$2:$C$361,C3097,fct_world_monthly!$F$2:$F$361,F3097)</f>
        <v>35066860</v>
      </c>
      <c r="W3097" s="11">
        <f>IF(V3097&gt;0,Q3097/V3097,"")</f>
        <v>2.2105486490663837E-3</v>
      </c>
      <c r="X3097" s="1" t="s">
        <v>232</v>
      </c>
      <c r="Y3097" s="1" t="s">
        <v>166</v>
      </c>
      <c r="Z3097" s="19">
        <f>IF(U3097="","",SUMIFS(Unit_Value_Review_QC!$K$10:$K$53,Unit_Value_Review_QC!$I$10:$I$53,"PARTNER|"&amp;F3097&amp;"|"&amp;I3097))</f>
        <v>16.58404384448577</v>
      </c>
      <c r="AA3097" s="20">
        <f>IFERROR(U3097/Z3097,"")</f>
        <v>1.0384784924579227</v>
      </c>
      <c r="AB3097" s="4" t="str">
        <f>IF(OR(N3097&lt;&gt;"REPORTED",U3097=""),"NOT_APPLICABLE",IF(OR(AA3097&lt;Unit_Value_Review_QC!$I$6,AA3097&gt;Unit_Value_Review_QC!$I$5),"REVIEW","WITHIN_BAND"))</f>
        <v>WITHIN_BAND</v>
      </c>
    </row>
    <row r="3098" spans="1:28">
      <c r="A3098" s="1" t="s">
        <v>3484</v>
      </c>
      <c r="B3098" s="6">
        <v>45809</v>
      </c>
      <c r="C3098" s="1">
        <v>202506</v>
      </c>
      <c r="D3098" s="1">
        <v>2025</v>
      </c>
      <c r="E3098" s="1">
        <v>6</v>
      </c>
      <c r="F3098" s="4" t="s">
        <v>265</v>
      </c>
      <c r="G3098" s="4" t="s">
        <v>266</v>
      </c>
      <c r="H3098" s="1">
        <v>676</v>
      </c>
      <c r="I3098" s="4" t="s">
        <v>316</v>
      </c>
      <c r="J3098" s="1" t="s">
        <v>317</v>
      </c>
      <c r="K3098" s="1" t="s">
        <v>383</v>
      </c>
      <c r="L3098" s="1">
        <v>3</v>
      </c>
      <c r="M3098" s="1">
        <v>1</v>
      </c>
      <c r="N3098" s="1" t="s">
        <v>384</v>
      </c>
      <c r="O3098" s="1" t="s">
        <v>385</v>
      </c>
      <c r="P3098" s="1">
        <v>0</v>
      </c>
      <c r="Q3098" s="8">
        <v>69478</v>
      </c>
      <c r="R3098" s="8">
        <v>4305</v>
      </c>
      <c r="S3098" s="8">
        <v>16977</v>
      </c>
      <c r="T3098" s="8" t="s">
        <v>386</v>
      </c>
      <c r="U3098" s="9">
        <f>IF(R3098&gt;0,Q3098/R3098,"")</f>
        <v>16.13890824622532</v>
      </c>
      <c r="V3098" s="10">
        <f>SUMIFS(fct_world_monthly!$J$2:$J$361,fct_world_monthly!$C$2:$C$361,C3098,fct_world_monthly!$F$2:$F$361,F3098)</f>
        <v>35066860</v>
      </c>
      <c r="W3098" s="11">
        <f>IF(V3098&gt;0,Q3098/V3098,"")</f>
        <v>1.9813008635503719E-3</v>
      </c>
      <c r="X3098" s="1" t="s">
        <v>232</v>
      </c>
      <c r="Y3098" s="1" t="s">
        <v>166</v>
      </c>
      <c r="Z3098" s="19">
        <f>IF(U3098="","",SUMIFS(Unit_Value_Review_QC!$K$10:$K$53,Unit_Value_Review_QC!$I$10:$I$53,"PARTNER|"&amp;F3098&amp;"|"&amp;I3098))</f>
        <v>12.705450477595873</v>
      </c>
      <c r="AA3098" s="20">
        <f>IFERROR(U3098/Z3098,"")</f>
        <v>1.2702350282411337</v>
      </c>
      <c r="AB3098" s="4" t="str">
        <f>IF(OR(N3098&lt;&gt;"REPORTED",U3098=""),"NOT_APPLICABLE",IF(OR(AA3098&lt;Unit_Value_Review_QC!$I$6,AA3098&gt;Unit_Value_Review_QC!$I$5),"REVIEW","WITHIN_BAND"))</f>
        <v>WITHIN_BAND</v>
      </c>
    </row>
    <row r="3099" spans="1:28">
      <c r="A3099" s="1" t="s">
        <v>3485</v>
      </c>
      <c r="B3099" s="6">
        <v>45809</v>
      </c>
      <c r="C3099" s="1">
        <v>202506</v>
      </c>
      <c r="D3099" s="1">
        <v>2025</v>
      </c>
      <c r="E3099" s="1">
        <v>6</v>
      </c>
      <c r="F3099" s="4" t="s">
        <v>265</v>
      </c>
      <c r="G3099" s="4" t="s">
        <v>266</v>
      </c>
      <c r="H3099" s="1">
        <v>690</v>
      </c>
      <c r="I3099" s="4" t="s">
        <v>319</v>
      </c>
      <c r="J3099" s="1" t="s">
        <v>320</v>
      </c>
      <c r="K3099" s="1" t="s">
        <v>383</v>
      </c>
      <c r="L3099" s="1">
        <v>3</v>
      </c>
      <c r="M3099" s="1">
        <v>1</v>
      </c>
      <c r="N3099" s="1" t="s">
        <v>384</v>
      </c>
      <c r="O3099" s="1" t="s">
        <v>385</v>
      </c>
      <c r="P3099" s="1">
        <v>0</v>
      </c>
      <c r="Q3099" s="8">
        <v>1263945</v>
      </c>
      <c r="R3099" s="8">
        <v>50918</v>
      </c>
      <c r="S3099" s="8">
        <v>193395</v>
      </c>
      <c r="T3099" s="8" t="s">
        <v>386</v>
      </c>
      <c r="U3099" s="9">
        <f>IF(R3099&gt;0,Q3099/R3099,"")</f>
        <v>24.823147020699949</v>
      </c>
      <c r="V3099" s="10">
        <f>SUMIFS(fct_world_monthly!$J$2:$J$361,fct_world_monthly!$C$2:$C$361,C3099,fct_world_monthly!$F$2:$F$361,F3099)</f>
        <v>35066860</v>
      </c>
      <c r="W3099" s="11">
        <f>IF(V3099&gt;0,Q3099/V3099,"")</f>
        <v>3.6043860214458892E-2</v>
      </c>
      <c r="X3099" s="1" t="s">
        <v>232</v>
      </c>
      <c r="Y3099" s="1" t="s">
        <v>166</v>
      </c>
      <c r="Z3099" s="19">
        <f>IF(U3099="","",SUMIFS(Unit_Value_Review_QC!$K$10:$K$53,Unit_Value_Review_QC!$I$10:$I$53,"PARTNER|"&amp;F3099&amp;"|"&amp;I3099))</f>
        <v>23.234221767733438</v>
      </c>
      <c r="AA3099" s="20">
        <f>IFERROR(U3099/Z3099,"")</f>
        <v>1.0683872810051738</v>
      </c>
      <c r="AB3099" s="4" t="str">
        <f>IF(OR(N3099&lt;&gt;"REPORTED",U3099=""),"NOT_APPLICABLE",IF(OR(AA3099&lt;Unit_Value_Review_QC!$I$6,AA3099&gt;Unit_Value_Review_QC!$I$5),"REVIEW","WITHIN_BAND"))</f>
        <v>WITHIN_BAND</v>
      </c>
    </row>
    <row r="3100" spans="1:28">
      <c r="A3100" s="1" t="s">
        <v>3486</v>
      </c>
      <c r="B3100" s="6">
        <v>45809</v>
      </c>
      <c r="C3100" s="1">
        <v>202506</v>
      </c>
      <c r="D3100" s="1">
        <v>2025</v>
      </c>
      <c r="E3100" s="1">
        <v>6</v>
      </c>
      <c r="F3100" s="4" t="s">
        <v>265</v>
      </c>
      <c r="G3100" s="4" t="s">
        <v>266</v>
      </c>
      <c r="H3100" s="1">
        <v>696</v>
      </c>
      <c r="I3100" s="4" t="s">
        <v>322</v>
      </c>
      <c r="J3100" s="1" t="s">
        <v>323</v>
      </c>
      <c r="K3100" s="1" t="s">
        <v>383</v>
      </c>
      <c r="L3100" s="1">
        <v>3</v>
      </c>
      <c r="M3100" s="1">
        <v>1</v>
      </c>
      <c r="N3100" s="1" t="s">
        <v>384</v>
      </c>
      <c r="O3100" s="1" t="s">
        <v>385</v>
      </c>
      <c r="P3100" s="1">
        <v>0</v>
      </c>
      <c r="Q3100" s="8">
        <v>6495396</v>
      </c>
      <c r="R3100" s="8">
        <v>590275</v>
      </c>
      <c r="S3100" s="8">
        <v>1565781</v>
      </c>
      <c r="T3100" s="8" t="s">
        <v>386</v>
      </c>
      <c r="U3100" s="9">
        <f>IF(R3100&gt;0,Q3100/R3100,"")</f>
        <v>11.004016771843633</v>
      </c>
      <c r="V3100" s="10">
        <f>SUMIFS(fct_world_monthly!$J$2:$J$361,fct_world_monthly!$C$2:$C$361,C3100,fct_world_monthly!$F$2:$F$361,F3100)</f>
        <v>35066860</v>
      </c>
      <c r="W3100" s="11">
        <f>IF(V3100&gt;0,Q3100/V3100,"")</f>
        <v>0.1852289027303842</v>
      </c>
      <c r="X3100" s="1" t="s">
        <v>232</v>
      </c>
      <c r="Y3100" s="1" t="s">
        <v>166</v>
      </c>
      <c r="Z3100" s="19">
        <f>IF(U3100="","",SUMIFS(Unit_Value_Review_QC!$K$10:$K$53,Unit_Value_Review_QC!$I$10:$I$53,"PARTNER|"&amp;F3100&amp;"|"&amp;I3100))</f>
        <v>12.339390026247985</v>
      </c>
      <c r="AA3100" s="20">
        <f>IFERROR(U3100/Z3100,"")</f>
        <v>0.89177963808877214</v>
      </c>
      <c r="AB3100" s="4" t="str">
        <f>IF(OR(N3100&lt;&gt;"REPORTED",U3100=""),"NOT_APPLICABLE",IF(OR(AA3100&lt;Unit_Value_Review_QC!$I$6,AA3100&gt;Unit_Value_Review_QC!$I$5),"REVIEW","WITHIN_BAND"))</f>
        <v>WITHIN_BAND</v>
      </c>
    </row>
    <row r="3101" spans="1:28">
      <c r="A3101" s="1" t="s">
        <v>3487</v>
      </c>
      <c r="B3101" s="6">
        <v>45809</v>
      </c>
      <c r="C3101" s="1">
        <v>202506</v>
      </c>
      <c r="D3101" s="1">
        <v>2025</v>
      </c>
      <c r="E3101" s="1">
        <v>6</v>
      </c>
      <c r="F3101" s="4" t="s">
        <v>265</v>
      </c>
      <c r="G3101" s="4" t="s">
        <v>266</v>
      </c>
      <c r="H3101" s="1">
        <v>720</v>
      </c>
      <c r="I3101" s="4" t="s">
        <v>325</v>
      </c>
      <c r="J3101" s="1" t="s">
        <v>326</v>
      </c>
      <c r="K3101" s="1" t="s">
        <v>383</v>
      </c>
      <c r="L3101" s="1">
        <v>3</v>
      </c>
      <c r="M3101" s="1">
        <v>1</v>
      </c>
      <c r="N3101" s="1" t="s">
        <v>384</v>
      </c>
      <c r="O3101" s="1" t="s">
        <v>385</v>
      </c>
      <c r="P3101" s="1">
        <v>0</v>
      </c>
      <c r="Q3101" s="8">
        <v>8044558</v>
      </c>
      <c r="R3101" s="8">
        <v>540943</v>
      </c>
      <c r="S3101" s="8">
        <v>1680719</v>
      </c>
      <c r="T3101" s="8" t="s">
        <v>386</v>
      </c>
      <c r="U3101" s="9">
        <f>IF(R3101&gt;0,Q3101/R3101,"")</f>
        <v>14.871359829039289</v>
      </c>
      <c r="V3101" s="10">
        <f>SUMIFS(fct_world_monthly!$J$2:$J$361,fct_world_monthly!$C$2:$C$361,C3101,fct_world_monthly!$F$2:$F$361,F3101)</f>
        <v>35066860</v>
      </c>
      <c r="W3101" s="11">
        <f>IF(V3101&gt;0,Q3101/V3101,"")</f>
        <v>0.2294062827410267</v>
      </c>
      <c r="X3101" s="1" t="s">
        <v>232</v>
      </c>
      <c r="Y3101" s="1" t="s">
        <v>166</v>
      </c>
      <c r="Z3101" s="19">
        <f>IF(U3101="","",SUMIFS(Unit_Value_Review_QC!$K$10:$K$53,Unit_Value_Review_QC!$I$10:$I$53,"PARTNER|"&amp;F3101&amp;"|"&amp;I3101))</f>
        <v>15.158852636173485</v>
      </c>
      <c r="AA3101" s="20">
        <f>IFERROR(U3101/Z3101,"")</f>
        <v>0.98103465915037968</v>
      </c>
      <c r="AB3101" s="4" t="str">
        <f>IF(OR(N3101&lt;&gt;"REPORTED",U3101=""),"NOT_APPLICABLE",IF(OR(AA3101&lt;Unit_Value_Review_QC!$I$6,AA3101&gt;Unit_Value_Review_QC!$I$5),"REVIEW","WITHIN_BAND"))</f>
        <v>WITHIN_BAND</v>
      </c>
    </row>
    <row r="3102" spans="1:28">
      <c r="A3102" s="1" t="s">
        <v>3488</v>
      </c>
      <c r="B3102" s="6">
        <v>45809</v>
      </c>
      <c r="C3102" s="1">
        <v>202506</v>
      </c>
      <c r="D3102" s="1">
        <v>2025</v>
      </c>
      <c r="E3102" s="1">
        <v>6</v>
      </c>
      <c r="F3102" s="4" t="s">
        <v>271</v>
      </c>
      <c r="G3102" s="4" t="s">
        <v>273</v>
      </c>
      <c r="H3102" s="1">
        <v>52</v>
      </c>
      <c r="I3102" s="4" t="s">
        <v>296</v>
      </c>
      <c r="J3102" s="1" t="s">
        <v>297</v>
      </c>
      <c r="K3102" s="1" t="s">
        <v>383</v>
      </c>
      <c r="L3102" s="1">
        <v>3</v>
      </c>
      <c r="M3102" s="1">
        <v>1</v>
      </c>
      <c r="N3102" s="1" t="s">
        <v>384</v>
      </c>
      <c r="O3102" s="1" t="s">
        <v>385</v>
      </c>
      <c r="P3102" s="1">
        <v>0</v>
      </c>
      <c r="Q3102" s="8">
        <v>814700</v>
      </c>
      <c r="R3102" s="8">
        <v>25903</v>
      </c>
      <c r="S3102" s="8">
        <v>56692</v>
      </c>
      <c r="T3102" s="8" t="s">
        <v>386</v>
      </c>
      <c r="U3102" s="9">
        <f>IF(R3102&gt;0,Q3102/R3102,"")</f>
        <v>31.451955371964637</v>
      </c>
      <c r="V3102" s="10">
        <f>SUMIFS(fct_world_monthly!$J$2:$J$361,fct_world_monthly!$C$2:$C$361,C3102,fct_world_monthly!$F$2:$F$361,F3102)</f>
        <v>27969754</v>
      </c>
      <c r="W3102" s="11">
        <f>IF(V3102&gt;0,Q3102/V3102,"")</f>
        <v>2.9127892937492406E-2</v>
      </c>
      <c r="X3102" s="1" t="s">
        <v>232</v>
      </c>
      <c r="Y3102" s="1" t="s">
        <v>166</v>
      </c>
      <c r="Z3102" s="19">
        <f>IF(U3102="","",SUMIFS(Unit_Value_Review_QC!$K$10:$K$53,Unit_Value_Review_QC!$I$10:$I$53,"PARTNER|"&amp;F3102&amp;"|"&amp;I3102))</f>
        <v>31.867133143721738</v>
      </c>
      <c r="AA3102" s="20">
        <f>IFERROR(U3102/Z3102,"")</f>
        <v>0.98697159955102842</v>
      </c>
      <c r="AB3102" s="4" t="str">
        <f>IF(OR(N3102&lt;&gt;"REPORTED",U3102=""),"NOT_APPLICABLE",IF(OR(AA3102&lt;Unit_Value_Review_QC!$I$6,AA3102&gt;Unit_Value_Review_QC!$I$5),"REVIEW","WITHIN_BAND"))</f>
        <v>WITHIN_BAND</v>
      </c>
    </row>
    <row r="3103" spans="1:28">
      <c r="A3103" s="1" t="s">
        <v>3489</v>
      </c>
      <c r="B3103" s="6">
        <v>45809</v>
      </c>
      <c r="C3103" s="1">
        <v>202506</v>
      </c>
      <c r="D3103" s="1">
        <v>2025</v>
      </c>
      <c r="E3103" s="1">
        <v>6</v>
      </c>
      <c r="F3103" s="4" t="s">
        <v>271</v>
      </c>
      <c r="G3103" s="4" t="s">
        <v>273</v>
      </c>
      <c r="H3103" s="1">
        <v>204</v>
      </c>
      <c r="I3103" s="4" t="s">
        <v>301</v>
      </c>
      <c r="J3103" s="1" t="s">
        <v>302</v>
      </c>
      <c r="K3103" s="1" t="s">
        <v>383</v>
      </c>
      <c r="L3103" s="1">
        <v>3</v>
      </c>
      <c r="M3103" s="1">
        <v>1</v>
      </c>
      <c r="N3103" s="1" t="s">
        <v>384</v>
      </c>
      <c r="O3103" s="1" t="s">
        <v>385</v>
      </c>
      <c r="P3103" s="1">
        <v>0</v>
      </c>
      <c r="Q3103" s="8">
        <v>1413316</v>
      </c>
      <c r="R3103" s="8">
        <v>72265</v>
      </c>
      <c r="S3103" s="8">
        <v>219247</v>
      </c>
      <c r="T3103" s="8" t="s">
        <v>386</v>
      </c>
      <c r="U3103" s="9">
        <f>IF(R3103&gt;0,Q3103/R3103,"")</f>
        <v>19.557406766761225</v>
      </c>
      <c r="V3103" s="10">
        <f>SUMIFS(fct_world_monthly!$J$2:$J$361,fct_world_monthly!$C$2:$C$361,C3103,fct_world_monthly!$F$2:$F$361,F3103)</f>
        <v>27969754</v>
      </c>
      <c r="W3103" s="11">
        <f>IF(V3103&gt;0,Q3103/V3103,"")</f>
        <v>5.0530154823671312E-2</v>
      </c>
      <c r="X3103" s="1" t="s">
        <v>232</v>
      </c>
      <c r="Y3103" s="1" t="s">
        <v>166</v>
      </c>
      <c r="Z3103" s="19">
        <f>IF(U3103="","",SUMIFS(Unit_Value_Review_QC!$K$10:$K$53,Unit_Value_Review_QC!$I$10:$I$53,"PARTNER|"&amp;F3103&amp;"|"&amp;I3103))</f>
        <v>19.682231685892088</v>
      </c>
      <c r="AA3103" s="20">
        <f>IFERROR(U3103/Z3103,"")</f>
        <v>0.99365798954493889</v>
      </c>
      <c r="AB3103" s="4" t="str">
        <f>IF(OR(N3103&lt;&gt;"REPORTED",U3103=""),"NOT_APPLICABLE",IF(OR(AA3103&lt;Unit_Value_Review_QC!$I$6,AA3103&gt;Unit_Value_Review_QC!$I$5),"REVIEW","WITHIN_BAND"))</f>
        <v>WITHIN_BAND</v>
      </c>
    </row>
    <row r="3104" spans="1:28">
      <c r="A3104" s="1" t="s">
        <v>3490</v>
      </c>
      <c r="B3104" s="6">
        <v>45809</v>
      </c>
      <c r="C3104" s="1">
        <v>202506</v>
      </c>
      <c r="D3104" s="1">
        <v>2025</v>
      </c>
      <c r="E3104" s="1">
        <v>6</v>
      </c>
      <c r="F3104" s="4" t="s">
        <v>271</v>
      </c>
      <c r="G3104" s="4" t="s">
        <v>273</v>
      </c>
      <c r="H3104" s="1">
        <v>662</v>
      </c>
      <c r="I3104" s="4" t="s">
        <v>304</v>
      </c>
      <c r="J3104" s="1" t="s">
        <v>305</v>
      </c>
      <c r="K3104" s="1" t="s">
        <v>383</v>
      </c>
      <c r="L3104" s="1">
        <v>3</v>
      </c>
      <c r="M3104" s="1">
        <v>1</v>
      </c>
      <c r="N3104" s="1" t="s">
        <v>384</v>
      </c>
      <c r="O3104" s="1" t="s">
        <v>385</v>
      </c>
      <c r="P3104" s="1">
        <v>0</v>
      </c>
      <c r="Q3104" s="8">
        <v>118889</v>
      </c>
      <c r="R3104" s="8">
        <v>6747</v>
      </c>
      <c r="S3104" s="8">
        <v>18176</v>
      </c>
      <c r="T3104" s="8" t="s">
        <v>386</v>
      </c>
      <c r="U3104" s="9">
        <f>IF(R3104&gt;0,Q3104/R3104,"")</f>
        <v>17.621016748184378</v>
      </c>
      <c r="V3104" s="10">
        <f>SUMIFS(fct_world_monthly!$J$2:$J$361,fct_world_monthly!$C$2:$C$361,C3104,fct_world_monthly!$F$2:$F$361,F3104)</f>
        <v>27969754</v>
      </c>
      <c r="W3104" s="11">
        <f>IF(V3104&gt;0,Q3104/V3104,"")</f>
        <v>4.2506273026212526E-3</v>
      </c>
      <c r="X3104" s="1" t="s">
        <v>232</v>
      </c>
      <c r="Y3104" s="1" t="s">
        <v>166</v>
      </c>
      <c r="Z3104" s="19">
        <f>IF(U3104="","",SUMIFS(Unit_Value_Review_QC!$K$10:$K$53,Unit_Value_Review_QC!$I$10:$I$53,"PARTNER|"&amp;F3104&amp;"|"&amp;I3104))</f>
        <v>19.366411423422985</v>
      </c>
      <c r="AA3104" s="20">
        <f>IFERROR(U3104/Z3104,"")</f>
        <v>0.9098751628746452</v>
      </c>
      <c r="AB3104" s="4" t="str">
        <f>IF(OR(N3104&lt;&gt;"REPORTED",U3104=""),"NOT_APPLICABLE",IF(OR(AA3104&lt;Unit_Value_Review_QC!$I$6,AA3104&gt;Unit_Value_Review_QC!$I$5),"REVIEW","WITHIN_BAND"))</f>
        <v>WITHIN_BAND</v>
      </c>
    </row>
    <row r="3105" spans="1:28">
      <c r="A3105" s="1" t="s">
        <v>3491</v>
      </c>
      <c r="B3105" s="6">
        <v>45809</v>
      </c>
      <c r="C3105" s="1">
        <v>202506</v>
      </c>
      <c r="D3105" s="1">
        <v>2025</v>
      </c>
      <c r="E3105" s="1">
        <v>6</v>
      </c>
      <c r="F3105" s="4" t="s">
        <v>271</v>
      </c>
      <c r="G3105" s="4" t="s">
        <v>273</v>
      </c>
      <c r="H3105" s="1">
        <v>664</v>
      </c>
      <c r="I3105" s="4" t="s">
        <v>307</v>
      </c>
      <c r="J3105" s="1" t="s">
        <v>308</v>
      </c>
      <c r="K3105" s="1" t="s">
        <v>383</v>
      </c>
      <c r="L3105" s="1">
        <v>3</v>
      </c>
      <c r="M3105" s="1">
        <v>1</v>
      </c>
      <c r="N3105" s="1" t="s">
        <v>384</v>
      </c>
      <c r="O3105" s="1" t="s">
        <v>385</v>
      </c>
      <c r="P3105" s="1">
        <v>0</v>
      </c>
      <c r="Q3105" s="8">
        <v>2489582</v>
      </c>
      <c r="R3105" s="8">
        <v>80628</v>
      </c>
      <c r="S3105" s="8">
        <v>267773</v>
      </c>
      <c r="T3105" s="8" t="s">
        <v>386</v>
      </c>
      <c r="U3105" s="9">
        <f>IF(R3105&gt;0,Q3105/R3105,"")</f>
        <v>30.877387508061716</v>
      </c>
      <c r="V3105" s="10">
        <f>SUMIFS(fct_world_monthly!$J$2:$J$361,fct_world_monthly!$C$2:$C$361,C3105,fct_world_monthly!$F$2:$F$361,F3105)</f>
        <v>27969754</v>
      </c>
      <c r="W3105" s="11">
        <f>IF(V3105&gt;0,Q3105/V3105,"")</f>
        <v>8.9009792506576924E-2</v>
      </c>
      <c r="X3105" s="1" t="s">
        <v>232</v>
      </c>
      <c r="Y3105" s="1" t="s">
        <v>166</v>
      </c>
      <c r="Z3105" s="19">
        <f>IF(U3105="","",SUMIFS(Unit_Value_Review_QC!$K$10:$K$53,Unit_Value_Review_QC!$I$10:$I$53,"PARTNER|"&amp;F3105&amp;"|"&amp;I3105))</f>
        <v>29.827360886039607</v>
      </c>
      <c r="AA3105" s="20">
        <f>IFERROR(U3105/Z3105,"")</f>
        <v>1.0352034705998265</v>
      </c>
      <c r="AB3105" s="4" t="str">
        <f>IF(OR(N3105&lt;&gt;"REPORTED",U3105=""),"NOT_APPLICABLE",IF(OR(AA3105&lt;Unit_Value_Review_QC!$I$6,AA3105&gt;Unit_Value_Review_QC!$I$5),"REVIEW","WITHIN_BAND"))</f>
        <v>WITHIN_BAND</v>
      </c>
    </row>
    <row r="3106" spans="1:28">
      <c r="A3106" s="1" t="s">
        <v>3492</v>
      </c>
      <c r="B3106" s="6">
        <v>45809</v>
      </c>
      <c r="C3106" s="1">
        <v>202506</v>
      </c>
      <c r="D3106" s="1">
        <v>2025</v>
      </c>
      <c r="E3106" s="1">
        <v>6</v>
      </c>
      <c r="F3106" s="4" t="s">
        <v>271</v>
      </c>
      <c r="G3106" s="4" t="s">
        <v>273</v>
      </c>
      <c r="H3106" s="1">
        <v>666</v>
      </c>
      <c r="I3106" s="4" t="s">
        <v>310</v>
      </c>
      <c r="J3106" s="1" t="s">
        <v>311</v>
      </c>
      <c r="K3106" s="1" t="s">
        <v>383</v>
      </c>
      <c r="L3106" s="1">
        <v>3</v>
      </c>
      <c r="M3106" s="1">
        <v>1</v>
      </c>
      <c r="N3106" s="1" t="s">
        <v>384</v>
      </c>
      <c r="O3106" s="1" t="s">
        <v>385</v>
      </c>
      <c r="P3106" s="1">
        <v>0</v>
      </c>
      <c r="Q3106" s="8">
        <v>509431</v>
      </c>
      <c r="R3106" s="8">
        <v>35719</v>
      </c>
      <c r="S3106" s="8">
        <v>116632</v>
      </c>
      <c r="T3106" s="8" t="s">
        <v>386</v>
      </c>
      <c r="U3106" s="9">
        <f>IF(R3106&gt;0,Q3106/R3106,"")</f>
        <v>14.262185391528318</v>
      </c>
      <c r="V3106" s="10">
        <f>SUMIFS(fct_world_monthly!$J$2:$J$361,fct_world_monthly!$C$2:$C$361,C3106,fct_world_monthly!$F$2:$F$361,F3106)</f>
        <v>27969754</v>
      </c>
      <c r="W3106" s="11">
        <f>IF(V3106&gt;0,Q3106/V3106,"")</f>
        <v>1.8213638918669072E-2</v>
      </c>
      <c r="X3106" s="1" t="s">
        <v>232</v>
      </c>
      <c r="Y3106" s="1" t="s">
        <v>166</v>
      </c>
      <c r="Z3106" s="19">
        <f>IF(U3106="","",SUMIFS(Unit_Value_Review_QC!$K$10:$K$53,Unit_Value_Review_QC!$I$10:$I$53,"PARTNER|"&amp;F3106&amp;"|"&amp;I3106))</f>
        <v>14.86106925541052</v>
      </c>
      <c r="AA3106" s="20">
        <f>IFERROR(U3106/Z3106,"")</f>
        <v>0.95970115921072341</v>
      </c>
      <c r="AB3106" s="4" t="str">
        <f>IF(OR(N3106&lt;&gt;"REPORTED",U3106=""),"NOT_APPLICABLE",IF(OR(AA3106&lt;Unit_Value_Review_QC!$I$6,AA3106&gt;Unit_Value_Review_QC!$I$5),"REVIEW","WITHIN_BAND"))</f>
        <v>WITHIN_BAND</v>
      </c>
    </row>
    <row r="3107" spans="1:28">
      <c r="A3107" s="1" t="s">
        <v>3493</v>
      </c>
      <c r="B3107" s="6">
        <v>45809</v>
      </c>
      <c r="C3107" s="1">
        <v>202506</v>
      </c>
      <c r="D3107" s="1">
        <v>2025</v>
      </c>
      <c r="E3107" s="1">
        <v>6</v>
      </c>
      <c r="F3107" s="4" t="s">
        <v>271</v>
      </c>
      <c r="G3107" s="4" t="s">
        <v>273</v>
      </c>
      <c r="H3107" s="1">
        <v>669</v>
      </c>
      <c r="I3107" s="4" t="s">
        <v>313</v>
      </c>
      <c r="J3107" s="1" t="s">
        <v>314</v>
      </c>
      <c r="K3107" s="1" t="s">
        <v>383</v>
      </c>
      <c r="L3107" s="1">
        <v>3</v>
      </c>
      <c r="M3107" s="1">
        <v>1</v>
      </c>
      <c r="N3107" s="1" t="s">
        <v>384</v>
      </c>
      <c r="O3107" s="1" t="s">
        <v>385</v>
      </c>
      <c r="P3107" s="1">
        <v>0</v>
      </c>
      <c r="Q3107" s="8">
        <v>1034433</v>
      </c>
      <c r="R3107" s="8">
        <v>61054</v>
      </c>
      <c r="S3107" s="8">
        <v>193715</v>
      </c>
      <c r="T3107" s="8" t="s">
        <v>386</v>
      </c>
      <c r="U3107" s="9">
        <f>IF(R3107&gt;0,Q3107/R3107,"")</f>
        <v>16.942919382841421</v>
      </c>
      <c r="V3107" s="10">
        <f>SUMIFS(fct_world_monthly!$J$2:$J$361,fct_world_monthly!$C$2:$C$361,C3107,fct_world_monthly!$F$2:$F$361,F3107)</f>
        <v>27969754</v>
      </c>
      <c r="W3107" s="11">
        <f>IF(V3107&gt;0,Q3107/V3107,"")</f>
        <v>3.6983986344677901E-2</v>
      </c>
      <c r="X3107" s="1" t="s">
        <v>232</v>
      </c>
      <c r="Y3107" s="1" t="s">
        <v>166</v>
      </c>
      <c r="Z3107" s="19">
        <f>IF(U3107="","",SUMIFS(Unit_Value_Review_QC!$K$10:$K$53,Unit_Value_Review_QC!$I$10:$I$53,"PARTNER|"&amp;F3107&amp;"|"&amp;I3107))</f>
        <v>17.070169468034248</v>
      </c>
      <c r="AA3107" s="20">
        <f>IFERROR(U3107/Z3107,"")</f>
        <v>0.99254547030531148</v>
      </c>
      <c r="AB3107" s="4" t="str">
        <f>IF(OR(N3107&lt;&gt;"REPORTED",U3107=""),"NOT_APPLICABLE",IF(OR(AA3107&lt;Unit_Value_Review_QC!$I$6,AA3107&gt;Unit_Value_Review_QC!$I$5),"REVIEW","WITHIN_BAND"))</f>
        <v>WITHIN_BAND</v>
      </c>
    </row>
    <row r="3108" spans="1:28">
      <c r="A3108" s="1" t="s">
        <v>3494</v>
      </c>
      <c r="B3108" s="6">
        <v>45809</v>
      </c>
      <c r="C3108" s="1">
        <v>202506</v>
      </c>
      <c r="D3108" s="1">
        <v>2025</v>
      </c>
      <c r="E3108" s="1">
        <v>6</v>
      </c>
      <c r="F3108" s="4" t="s">
        <v>271</v>
      </c>
      <c r="G3108" s="4" t="s">
        <v>273</v>
      </c>
      <c r="H3108" s="1">
        <v>676</v>
      </c>
      <c r="I3108" s="4" t="s">
        <v>316</v>
      </c>
      <c r="J3108" s="1" t="s">
        <v>317</v>
      </c>
      <c r="K3108" s="1" t="s">
        <v>383</v>
      </c>
      <c r="L3108" s="1">
        <v>3</v>
      </c>
      <c r="M3108" s="1">
        <v>1</v>
      </c>
      <c r="N3108" s="1" t="s">
        <v>384</v>
      </c>
      <c r="O3108" s="1" t="s">
        <v>385</v>
      </c>
      <c r="P3108" s="1">
        <v>0</v>
      </c>
      <c r="Q3108" s="8">
        <v>423834</v>
      </c>
      <c r="R3108" s="8">
        <v>11274</v>
      </c>
      <c r="S3108" s="8">
        <v>22107</v>
      </c>
      <c r="T3108" s="8" t="s">
        <v>386</v>
      </c>
      <c r="U3108" s="9">
        <f>IF(R3108&gt;0,Q3108/R3108,"")</f>
        <v>37.593932943054817</v>
      </c>
      <c r="V3108" s="10">
        <f>SUMIFS(fct_world_monthly!$J$2:$J$361,fct_world_monthly!$C$2:$C$361,C3108,fct_world_monthly!$F$2:$F$361,F3108)</f>
        <v>27969754</v>
      </c>
      <c r="W3108" s="11">
        <f>IF(V3108&gt;0,Q3108/V3108,"")</f>
        <v>1.5153297379733836E-2</v>
      </c>
      <c r="X3108" s="1" t="s">
        <v>232</v>
      </c>
      <c r="Y3108" s="1" t="s">
        <v>166</v>
      </c>
      <c r="Z3108" s="19">
        <f>IF(U3108="","",SUMIFS(Unit_Value_Review_QC!$K$10:$K$53,Unit_Value_Review_QC!$I$10:$I$53,"PARTNER|"&amp;F3108&amp;"|"&amp;I3108))</f>
        <v>29.259592038236608</v>
      </c>
      <c r="AA3108" s="20">
        <f>IFERROR(U3108/Z3108,"")</f>
        <v>1.2848413229387081</v>
      </c>
      <c r="AB3108" s="4" t="str">
        <f>IF(OR(N3108&lt;&gt;"REPORTED",U3108=""),"NOT_APPLICABLE",IF(OR(AA3108&lt;Unit_Value_Review_QC!$I$6,AA3108&gt;Unit_Value_Review_QC!$I$5),"REVIEW","WITHIN_BAND"))</f>
        <v>WITHIN_BAND</v>
      </c>
    </row>
    <row r="3109" spans="1:28">
      <c r="A3109" s="1" t="s">
        <v>3495</v>
      </c>
      <c r="B3109" s="6">
        <v>45809</v>
      </c>
      <c r="C3109" s="1">
        <v>202506</v>
      </c>
      <c r="D3109" s="1">
        <v>2025</v>
      </c>
      <c r="E3109" s="1">
        <v>6</v>
      </c>
      <c r="F3109" s="4" t="s">
        <v>271</v>
      </c>
      <c r="G3109" s="4" t="s">
        <v>273</v>
      </c>
      <c r="H3109" s="1">
        <v>690</v>
      </c>
      <c r="I3109" s="4" t="s">
        <v>319</v>
      </c>
      <c r="J3109" s="1" t="s">
        <v>320</v>
      </c>
      <c r="K3109" s="1" t="s">
        <v>383</v>
      </c>
      <c r="L3109" s="1">
        <v>3</v>
      </c>
      <c r="M3109" s="1">
        <v>1</v>
      </c>
      <c r="N3109" s="1" t="s">
        <v>384</v>
      </c>
      <c r="O3109" s="1" t="s">
        <v>385</v>
      </c>
      <c r="P3109" s="1">
        <v>0</v>
      </c>
      <c r="Q3109" s="8">
        <v>594147</v>
      </c>
      <c r="R3109" s="8">
        <v>34612</v>
      </c>
      <c r="S3109" s="8">
        <v>76527</v>
      </c>
      <c r="T3109" s="8" t="s">
        <v>386</v>
      </c>
      <c r="U3109" s="9">
        <f>IF(R3109&gt;0,Q3109/R3109,"")</f>
        <v>17.165925112677684</v>
      </c>
      <c r="V3109" s="10">
        <f>SUMIFS(fct_world_monthly!$J$2:$J$361,fct_world_monthly!$C$2:$C$361,C3109,fct_world_monthly!$F$2:$F$361,F3109)</f>
        <v>27969754</v>
      </c>
      <c r="W3109" s="11">
        <f>IF(V3109&gt;0,Q3109/V3109,"")</f>
        <v>2.1242482146964895E-2</v>
      </c>
      <c r="X3109" s="1" t="s">
        <v>232</v>
      </c>
      <c r="Y3109" s="1" t="s">
        <v>166</v>
      </c>
      <c r="Z3109" s="19">
        <f>IF(U3109="","",SUMIFS(Unit_Value_Review_QC!$K$10:$K$53,Unit_Value_Review_QC!$I$10:$I$53,"PARTNER|"&amp;F3109&amp;"|"&amp;I3109))</f>
        <v>24.149636282520802</v>
      </c>
      <c r="AA3109" s="20">
        <f>IFERROR(U3109/Z3109,"")</f>
        <v>0.71081505791050614</v>
      </c>
      <c r="AB3109" s="4" t="str">
        <f>IF(OR(N3109&lt;&gt;"REPORTED",U3109=""),"NOT_APPLICABLE",IF(OR(AA3109&lt;Unit_Value_Review_QC!$I$6,AA3109&gt;Unit_Value_Review_QC!$I$5),"REVIEW","WITHIN_BAND"))</f>
        <v>WITHIN_BAND</v>
      </c>
    </row>
    <row r="3110" spans="1:28">
      <c r="A3110" s="1" t="s">
        <v>3496</v>
      </c>
      <c r="B3110" s="6">
        <v>45809</v>
      </c>
      <c r="C3110" s="1">
        <v>202506</v>
      </c>
      <c r="D3110" s="1">
        <v>2025</v>
      </c>
      <c r="E3110" s="1">
        <v>6</v>
      </c>
      <c r="F3110" s="4" t="s">
        <v>271</v>
      </c>
      <c r="G3110" s="4" t="s">
        <v>273</v>
      </c>
      <c r="H3110" s="1">
        <v>696</v>
      </c>
      <c r="I3110" s="4" t="s">
        <v>322</v>
      </c>
      <c r="J3110" s="1" t="s">
        <v>323</v>
      </c>
      <c r="K3110" s="1" t="s">
        <v>383</v>
      </c>
      <c r="L3110" s="1">
        <v>3</v>
      </c>
      <c r="M3110" s="1">
        <v>1</v>
      </c>
      <c r="N3110" s="1" t="s">
        <v>384</v>
      </c>
      <c r="O3110" s="1" t="s">
        <v>385</v>
      </c>
      <c r="P3110" s="1">
        <v>0</v>
      </c>
      <c r="Q3110" s="8">
        <v>349539</v>
      </c>
      <c r="R3110" s="8">
        <v>13893</v>
      </c>
      <c r="S3110" s="8">
        <v>36678</v>
      </c>
      <c r="T3110" s="8" t="s">
        <v>386</v>
      </c>
      <c r="U3110" s="9">
        <f>IF(R3110&gt;0,Q3110/R3110,"")</f>
        <v>25.159360829194558</v>
      </c>
      <c r="V3110" s="10">
        <f>SUMIFS(fct_world_monthly!$J$2:$J$361,fct_world_monthly!$C$2:$C$361,C3110,fct_world_monthly!$F$2:$F$361,F3110)</f>
        <v>27969754</v>
      </c>
      <c r="W3110" s="11">
        <f>IF(V3110&gt;0,Q3110/V3110,"")</f>
        <v>1.2497035190227272E-2</v>
      </c>
      <c r="X3110" s="1" t="s">
        <v>232</v>
      </c>
      <c r="Y3110" s="1" t="s">
        <v>166</v>
      </c>
      <c r="Z3110" s="19">
        <f>IF(U3110="","",SUMIFS(Unit_Value_Review_QC!$K$10:$K$53,Unit_Value_Review_QC!$I$10:$I$53,"PARTNER|"&amp;F3110&amp;"|"&amp;I3110))</f>
        <v>19.130986055641273</v>
      </c>
      <c r="AA3110" s="20">
        <f>IFERROR(U3110/Z3110,"")</f>
        <v>1.3151105100395837</v>
      </c>
      <c r="AB3110" s="4" t="str">
        <f>IF(OR(N3110&lt;&gt;"REPORTED",U3110=""),"NOT_APPLICABLE",IF(OR(AA3110&lt;Unit_Value_Review_QC!$I$6,AA3110&gt;Unit_Value_Review_QC!$I$5),"REVIEW","WITHIN_BAND"))</f>
        <v>WITHIN_BAND</v>
      </c>
    </row>
    <row r="3111" spans="1:28">
      <c r="A3111" s="1" t="s">
        <v>3497</v>
      </c>
      <c r="B3111" s="6">
        <v>45809</v>
      </c>
      <c r="C3111" s="1">
        <v>202506</v>
      </c>
      <c r="D3111" s="1">
        <v>2025</v>
      </c>
      <c r="E3111" s="1">
        <v>6</v>
      </c>
      <c r="F3111" s="4" t="s">
        <v>271</v>
      </c>
      <c r="G3111" s="4" t="s">
        <v>273</v>
      </c>
      <c r="H3111" s="1">
        <v>720</v>
      </c>
      <c r="I3111" s="4" t="s">
        <v>325</v>
      </c>
      <c r="J3111" s="1" t="s">
        <v>326</v>
      </c>
      <c r="K3111" s="1" t="s">
        <v>383</v>
      </c>
      <c r="L3111" s="1">
        <v>3</v>
      </c>
      <c r="M3111" s="1">
        <v>1</v>
      </c>
      <c r="N3111" s="1" t="s">
        <v>384</v>
      </c>
      <c r="O3111" s="1" t="s">
        <v>385</v>
      </c>
      <c r="P3111" s="1">
        <v>0</v>
      </c>
      <c r="Q3111" s="8">
        <v>8022775</v>
      </c>
      <c r="R3111" s="8">
        <v>320801</v>
      </c>
      <c r="S3111" s="8">
        <v>718485</v>
      </c>
      <c r="T3111" s="8" t="s">
        <v>386</v>
      </c>
      <c r="U3111" s="9">
        <f>IF(R3111&gt;0,Q3111/R3111,"")</f>
        <v>25.008572292480384</v>
      </c>
      <c r="V3111" s="10">
        <f>SUMIFS(fct_world_monthly!$J$2:$J$361,fct_world_monthly!$C$2:$C$361,C3111,fct_world_monthly!$F$2:$F$361,F3111)</f>
        <v>27969754</v>
      </c>
      <c r="W3111" s="11">
        <f>IF(V3111&gt;0,Q3111/V3111,"")</f>
        <v>0.2868375245631406</v>
      </c>
      <c r="X3111" s="1" t="s">
        <v>232</v>
      </c>
      <c r="Y3111" s="1" t="s">
        <v>166</v>
      </c>
      <c r="Z3111" s="19">
        <f>IF(U3111="","",SUMIFS(Unit_Value_Review_QC!$K$10:$K$53,Unit_Value_Review_QC!$I$10:$I$53,"PARTNER|"&amp;F3111&amp;"|"&amp;I3111))</f>
        <v>27.635683246354834</v>
      </c>
      <c r="AA3111" s="20">
        <f>IFERROR(U3111/Z3111,"")</f>
        <v>0.90493772379516013</v>
      </c>
      <c r="AB3111" s="4" t="str">
        <f>IF(OR(N3111&lt;&gt;"REPORTED",U3111=""),"NOT_APPLICABLE",IF(OR(AA3111&lt;Unit_Value_Review_QC!$I$6,AA3111&gt;Unit_Value_Review_QC!$I$5),"REVIEW","WITHIN_BAND"))</f>
        <v>WITHIN_BAND</v>
      </c>
    </row>
    <row r="3112" spans="1:28">
      <c r="A3112" s="1" t="s">
        <v>3498</v>
      </c>
      <c r="B3112" s="6">
        <v>45809</v>
      </c>
      <c r="C3112" s="1">
        <v>202506</v>
      </c>
      <c r="D3112" s="1">
        <v>2025</v>
      </c>
      <c r="E3112" s="1">
        <v>6</v>
      </c>
      <c r="F3112" s="4" t="s">
        <v>278</v>
      </c>
      <c r="G3112" s="4" t="s">
        <v>279</v>
      </c>
      <c r="H3112" s="1">
        <v>52</v>
      </c>
      <c r="I3112" s="4" t="s">
        <v>296</v>
      </c>
      <c r="J3112" s="1" t="s">
        <v>297</v>
      </c>
      <c r="K3112" s="1" t="s">
        <v>383</v>
      </c>
      <c r="L3112" s="1">
        <v>3</v>
      </c>
      <c r="M3112" s="1">
        <v>1</v>
      </c>
      <c r="N3112" s="1" t="s">
        <v>384</v>
      </c>
      <c r="O3112" s="1" t="s">
        <v>385</v>
      </c>
      <c r="P3112" s="1">
        <v>0</v>
      </c>
      <c r="Q3112" s="8">
        <v>803813</v>
      </c>
      <c r="R3112" s="8">
        <v>20868</v>
      </c>
      <c r="S3112" s="8">
        <v>68399</v>
      </c>
      <c r="T3112" s="8" t="s">
        <v>386</v>
      </c>
      <c r="U3112" s="9">
        <f>IF(R3112&gt;0,Q3112/R3112,"")</f>
        <v>38.518928502971058</v>
      </c>
      <c r="V3112" s="10">
        <f>SUMIFS(fct_world_monthly!$J$2:$J$361,fct_world_monthly!$C$2:$C$361,C3112,fct_world_monthly!$F$2:$F$361,F3112)</f>
        <v>21406585</v>
      </c>
      <c r="W3112" s="11">
        <f>IF(V3112&gt;0,Q3112/V3112,"")</f>
        <v>3.7549800680491539E-2</v>
      </c>
      <c r="X3112" s="1" t="s">
        <v>232</v>
      </c>
      <c r="Y3112" s="1" t="s">
        <v>166</v>
      </c>
      <c r="Z3112" s="19">
        <f>IF(U3112="","",SUMIFS(Unit_Value_Review_QC!$K$10:$K$53,Unit_Value_Review_QC!$I$10:$I$53,"PARTNER|"&amp;F3112&amp;"|"&amp;I3112))</f>
        <v>35.036766549381447</v>
      </c>
      <c r="AA3112" s="20">
        <f>IFERROR(U3112/Z3112,"")</f>
        <v>1.0993859393012706</v>
      </c>
      <c r="AB3112" s="4" t="str">
        <f>IF(OR(N3112&lt;&gt;"REPORTED",U3112=""),"NOT_APPLICABLE",IF(OR(AA3112&lt;Unit_Value_Review_QC!$I$6,AA3112&gt;Unit_Value_Review_QC!$I$5),"REVIEW","WITHIN_BAND"))</f>
        <v>WITHIN_BAND</v>
      </c>
    </row>
    <row r="3113" spans="1:28">
      <c r="A3113" s="1" t="s">
        <v>3499</v>
      </c>
      <c r="B3113" s="6">
        <v>45809</v>
      </c>
      <c r="C3113" s="1">
        <v>202506</v>
      </c>
      <c r="D3113" s="1">
        <v>2025</v>
      </c>
      <c r="E3113" s="1">
        <v>6</v>
      </c>
      <c r="F3113" s="4" t="s">
        <v>278</v>
      </c>
      <c r="G3113" s="4" t="s">
        <v>279</v>
      </c>
      <c r="H3113" s="1">
        <v>204</v>
      </c>
      <c r="I3113" s="4" t="s">
        <v>301</v>
      </c>
      <c r="J3113" s="1" t="s">
        <v>302</v>
      </c>
      <c r="K3113" s="1" t="s">
        <v>383</v>
      </c>
      <c r="L3113" s="1">
        <v>3</v>
      </c>
      <c r="M3113" s="1">
        <v>1</v>
      </c>
      <c r="N3113" s="1" t="s">
        <v>384</v>
      </c>
      <c r="O3113" s="1" t="s">
        <v>385</v>
      </c>
      <c r="P3113" s="1">
        <v>0</v>
      </c>
      <c r="Q3113" s="8">
        <v>166121</v>
      </c>
      <c r="R3113" s="8">
        <v>3215</v>
      </c>
      <c r="S3113" s="8">
        <v>13637</v>
      </c>
      <c r="T3113" s="8" t="s">
        <v>386</v>
      </c>
      <c r="U3113" s="9">
        <f>IF(R3113&gt;0,Q3113/R3113,"")</f>
        <v>51.670606531881802</v>
      </c>
      <c r="V3113" s="10">
        <f>SUMIFS(fct_world_monthly!$J$2:$J$361,fct_world_monthly!$C$2:$C$361,C3113,fct_world_monthly!$F$2:$F$361,F3113)</f>
        <v>21406585</v>
      </c>
      <c r="W3113" s="11">
        <f>IF(V3113&gt;0,Q3113/V3113,"")</f>
        <v>7.7602756348105033E-3</v>
      </c>
      <c r="X3113" s="1" t="s">
        <v>232</v>
      </c>
      <c r="Y3113" s="1" t="s">
        <v>166</v>
      </c>
      <c r="Z3113" s="19">
        <f>IF(U3113="","",SUMIFS(Unit_Value_Review_QC!$K$10:$K$53,Unit_Value_Review_QC!$I$10:$I$53,"PARTNER|"&amp;F3113&amp;"|"&amp;I3113))</f>
        <v>33.195880622110131</v>
      </c>
      <c r="AA3113" s="20">
        <f>IFERROR(U3113/Z3113,"")</f>
        <v>1.5565367016492573</v>
      </c>
      <c r="AB3113" s="4" t="str">
        <f>IF(OR(N3113&lt;&gt;"REPORTED",U3113=""),"NOT_APPLICABLE",IF(OR(AA3113&lt;Unit_Value_Review_QC!$I$6,AA3113&gt;Unit_Value_Review_QC!$I$5),"REVIEW","WITHIN_BAND"))</f>
        <v>WITHIN_BAND</v>
      </c>
    </row>
    <row r="3114" spans="1:28">
      <c r="A3114" s="1" t="s">
        <v>3500</v>
      </c>
      <c r="B3114" s="6">
        <v>45809</v>
      </c>
      <c r="C3114" s="1">
        <v>202506</v>
      </c>
      <c r="D3114" s="1">
        <v>2025</v>
      </c>
      <c r="E3114" s="1">
        <v>6</v>
      </c>
      <c r="F3114" s="4" t="s">
        <v>278</v>
      </c>
      <c r="G3114" s="4" t="s">
        <v>279</v>
      </c>
      <c r="H3114" s="1">
        <v>662</v>
      </c>
      <c r="I3114" s="4" t="s">
        <v>304</v>
      </c>
      <c r="J3114" s="1" t="s">
        <v>305</v>
      </c>
      <c r="K3114" s="1" t="s">
        <v>383</v>
      </c>
      <c r="L3114" s="1">
        <v>3</v>
      </c>
      <c r="M3114" s="1">
        <v>1</v>
      </c>
      <c r="N3114" s="1" t="s">
        <v>384</v>
      </c>
      <c r="O3114" s="1" t="s">
        <v>385</v>
      </c>
      <c r="P3114" s="1">
        <v>0</v>
      </c>
      <c r="Q3114" s="8">
        <v>39738</v>
      </c>
      <c r="R3114" s="8">
        <v>3691</v>
      </c>
      <c r="S3114" s="8">
        <v>6506</v>
      </c>
      <c r="T3114" s="8" t="s">
        <v>386</v>
      </c>
      <c r="U3114" s="9">
        <f>IF(R3114&gt;0,Q3114/R3114,"")</f>
        <v>10.766188024925494</v>
      </c>
      <c r="V3114" s="10">
        <f>SUMIFS(fct_world_monthly!$J$2:$J$361,fct_world_monthly!$C$2:$C$361,C3114,fct_world_monthly!$F$2:$F$361,F3114)</f>
        <v>21406585</v>
      </c>
      <c r="W3114" s="11">
        <f>IF(V3114&gt;0,Q3114/V3114,"")</f>
        <v>1.8563446715111262E-3</v>
      </c>
      <c r="X3114" s="1" t="s">
        <v>232</v>
      </c>
      <c r="Y3114" s="1" t="s">
        <v>166</v>
      </c>
      <c r="Z3114" s="19">
        <f>IF(U3114="","",SUMIFS(Unit_Value_Review_QC!$K$10:$K$53,Unit_Value_Review_QC!$I$10:$I$53,"PARTNER|"&amp;F3114&amp;"|"&amp;I3114))</f>
        <v>11.552282298889692</v>
      </c>
      <c r="AA3114" s="20">
        <f>IFERROR(U3114/Z3114,"")</f>
        <v>0.93195333583219742</v>
      </c>
      <c r="AB3114" s="4" t="str">
        <f>IF(OR(N3114&lt;&gt;"REPORTED",U3114=""),"NOT_APPLICABLE",IF(OR(AA3114&lt;Unit_Value_Review_QC!$I$6,AA3114&gt;Unit_Value_Review_QC!$I$5),"REVIEW","WITHIN_BAND"))</f>
        <v>WITHIN_BAND</v>
      </c>
    </row>
    <row r="3115" spans="1:28">
      <c r="A3115" s="1" t="s">
        <v>3501</v>
      </c>
      <c r="B3115" s="6">
        <v>45809</v>
      </c>
      <c r="C3115" s="1">
        <v>202506</v>
      </c>
      <c r="D3115" s="1">
        <v>2025</v>
      </c>
      <c r="E3115" s="1">
        <v>6</v>
      </c>
      <c r="F3115" s="4" t="s">
        <v>278</v>
      </c>
      <c r="G3115" s="4" t="s">
        <v>279</v>
      </c>
      <c r="H3115" s="1">
        <v>664</v>
      </c>
      <c r="I3115" s="4" t="s">
        <v>307</v>
      </c>
      <c r="J3115" s="1" t="s">
        <v>308</v>
      </c>
      <c r="K3115" s="1" t="s">
        <v>383</v>
      </c>
      <c r="L3115" s="1">
        <v>3</v>
      </c>
      <c r="M3115" s="1">
        <v>1</v>
      </c>
      <c r="N3115" s="1" t="s">
        <v>384</v>
      </c>
      <c r="O3115" s="1" t="s">
        <v>385</v>
      </c>
      <c r="P3115" s="1">
        <v>0</v>
      </c>
      <c r="Q3115" s="8">
        <v>2474899</v>
      </c>
      <c r="R3115" s="8">
        <v>108579</v>
      </c>
      <c r="S3115" s="8">
        <v>390009</v>
      </c>
      <c r="T3115" s="8" t="s">
        <v>386</v>
      </c>
      <c r="U3115" s="9">
        <f>IF(R3115&gt;0,Q3115/R3115,"")</f>
        <v>22.793532819421802</v>
      </c>
      <c r="V3115" s="10">
        <f>SUMIFS(fct_world_monthly!$J$2:$J$361,fct_world_monthly!$C$2:$C$361,C3115,fct_world_monthly!$F$2:$F$361,F3115)</f>
        <v>21406585</v>
      </c>
      <c r="W3115" s="11">
        <f>IF(V3115&gt;0,Q3115/V3115,"")</f>
        <v>0.11561391039252641</v>
      </c>
      <c r="X3115" s="1" t="s">
        <v>232</v>
      </c>
      <c r="Y3115" s="1" t="s">
        <v>166</v>
      </c>
      <c r="Z3115" s="19">
        <f>IF(U3115="","",SUMIFS(Unit_Value_Review_QC!$K$10:$K$53,Unit_Value_Review_QC!$I$10:$I$53,"PARTNER|"&amp;F3115&amp;"|"&amp;I3115))</f>
        <v>20.753901094655859</v>
      </c>
      <c r="AA3115" s="20">
        <f>IFERROR(U3115/Z3115,"")</f>
        <v>1.0982770282783678</v>
      </c>
      <c r="AB3115" s="4" t="str">
        <f>IF(OR(N3115&lt;&gt;"REPORTED",U3115=""),"NOT_APPLICABLE",IF(OR(AA3115&lt;Unit_Value_Review_QC!$I$6,AA3115&gt;Unit_Value_Review_QC!$I$5),"REVIEW","WITHIN_BAND"))</f>
        <v>WITHIN_BAND</v>
      </c>
    </row>
    <row r="3116" spans="1:28">
      <c r="A3116" s="1" t="s">
        <v>3502</v>
      </c>
      <c r="B3116" s="6">
        <v>45809</v>
      </c>
      <c r="C3116" s="1">
        <v>202506</v>
      </c>
      <c r="D3116" s="1">
        <v>2025</v>
      </c>
      <c r="E3116" s="1">
        <v>6</v>
      </c>
      <c r="F3116" s="4" t="s">
        <v>278</v>
      </c>
      <c r="G3116" s="4" t="s">
        <v>279</v>
      </c>
      <c r="H3116" s="1">
        <v>666</v>
      </c>
      <c r="I3116" s="4" t="s">
        <v>310</v>
      </c>
      <c r="J3116" s="1" t="s">
        <v>311</v>
      </c>
      <c r="K3116" s="1" t="s">
        <v>383</v>
      </c>
      <c r="L3116" s="1">
        <v>3</v>
      </c>
      <c r="M3116" s="1">
        <v>1</v>
      </c>
      <c r="N3116" s="1" t="s">
        <v>384</v>
      </c>
      <c r="O3116" s="1" t="s">
        <v>385</v>
      </c>
      <c r="P3116" s="1">
        <v>0</v>
      </c>
      <c r="Q3116" s="8">
        <v>6112493</v>
      </c>
      <c r="R3116" s="8">
        <v>363194</v>
      </c>
      <c r="S3116" s="8">
        <v>1409128</v>
      </c>
      <c r="T3116" s="8" t="s">
        <v>386</v>
      </c>
      <c r="U3116" s="9">
        <f>IF(R3116&gt;0,Q3116/R3116,"")</f>
        <v>16.829829237267134</v>
      </c>
      <c r="V3116" s="10">
        <f>SUMIFS(fct_world_monthly!$J$2:$J$361,fct_world_monthly!$C$2:$C$361,C3116,fct_world_monthly!$F$2:$F$361,F3116)</f>
        <v>21406585</v>
      </c>
      <c r="W3116" s="11">
        <f>IF(V3116&gt;0,Q3116/V3116,"")</f>
        <v>0.28554264960992143</v>
      </c>
      <c r="X3116" s="1" t="s">
        <v>232</v>
      </c>
      <c r="Y3116" s="1" t="s">
        <v>166</v>
      </c>
      <c r="Z3116" s="19">
        <f>IF(U3116="","",SUMIFS(Unit_Value_Review_QC!$K$10:$K$53,Unit_Value_Review_QC!$I$10:$I$53,"PARTNER|"&amp;F3116&amp;"|"&amp;I3116))</f>
        <v>16.653214733323903</v>
      </c>
      <c r="AA3116" s="20">
        <f>IFERROR(U3116/Z3116,"")</f>
        <v>1.0106054300488791</v>
      </c>
      <c r="AB3116" s="4" t="str">
        <f>IF(OR(N3116&lt;&gt;"REPORTED",U3116=""),"NOT_APPLICABLE",IF(OR(AA3116&lt;Unit_Value_Review_QC!$I$6,AA3116&gt;Unit_Value_Review_QC!$I$5),"REVIEW","WITHIN_BAND"))</f>
        <v>WITHIN_BAND</v>
      </c>
    </row>
    <row r="3117" spans="1:28">
      <c r="A3117" s="1" t="s">
        <v>3503</v>
      </c>
      <c r="B3117" s="6">
        <v>45809</v>
      </c>
      <c r="C3117" s="1">
        <v>202506</v>
      </c>
      <c r="D3117" s="1">
        <v>2025</v>
      </c>
      <c r="E3117" s="1">
        <v>6</v>
      </c>
      <c r="F3117" s="4" t="s">
        <v>278</v>
      </c>
      <c r="G3117" s="4" t="s">
        <v>279</v>
      </c>
      <c r="H3117" s="1">
        <v>669</v>
      </c>
      <c r="I3117" s="4" t="s">
        <v>313</v>
      </c>
      <c r="J3117" s="1" t="s">
        <v>314</v>
      </c>
      <c r="K3117" s="1" t="s">
        <v>383</v>
      </c>
      <c r="L3117" s="1">
        <v>3</v>
      </c>
      <c r="M3117" s="1">
        <v>1</v>
      </c>
      <c r="N3117" s="1" t="s">
        <v>384</v>
      </c>
      <c r="O3117" s="1" t="s">
        <v>385</v>
      </c>
      <c r="P3117" s="1">
        <v>0</v>
      </c>
      <c r="Q3117" s="8">
        <v>489732</v>
      </c>
      <c r="R3117" s="8">
        <v>16168</v>
      </c>
      <c r="S3117" s="8">
        <v>67318</v>
      </c>
      <c r="T3117" s="8" t="s">
        <v>386</v>
      </c>
      <c r="U3117" s="9">
        <f>IF(R3117&gt;0,Q3117/R3117,"")</f>
        <v>30.290202869866402</v>
      </c>
      <c r="V3117" s="10">
        <f>SUMIFS(fct_world_monthly!$J$2:$J$361,fct_world_monthly!$C$2:$C$361,C3117,fct_world_monthly!$F$2:$F$361,F3117)</f>
        <v>21406585</v>
      </c>
      <c r="W3117" s="11">
        <f>IF(V3117&gt;0,Q3117/V3117,"")</f>
        <v>2.287763321426561E-2</v>
      </c>
      <c r="X3117" s="1" t="s">
        <v>232</v>
      </c>
      <c r="Y3117" s="1" t="s">
        <v>166</v>
      </c>
      <c r="Z3117" s="19">
        <f>IF(U3117="","",SUMIFS(Unit_Value_Review_QC!$K$10:$K$53,Unit_Value_Review_QC!$I$10:$I$53,"PARTNER|"&amp;F3117&amp;"|"&amp;I3117))</f>
        <v>20.668787815742178</v>
      </c>
      <c r="AA3117" s="20">
        <f>IFERROR(U3117/Z3117,"")</f>
        <v>1.4655045636878699</v>
      </c>
      <c r="AB3117" s="4" t="str">
        <f>IF(OR(N3117&lt;&gt;"REPORTED",U3117=""),"NOT_APPLICABLE",IF(OR(AA3117&lt;Unit_Value_Review_QC!$I$6,AA3117&gt;Unit_Value_Review_QC!$I$5),"REVIEW","WITHIN_BAND"))</f>
        <v>WITHIN_BAND</v>
      </c>
    </row>
    <row r="3118" spans="1:28">
      <c r="A3118" s="1" t="s">
        <v>3504</v>
      </c>
      <c r="B3118" s="6">
        <v>45809</v>
      </c>
      <c r="C3118" s="1">
        <v>202506</v>
      </c>
      <c r="D3118" s="1">
        <v>2025</v>
      </c>
      <c r="E3118" s="1">
        <v>6</v>
      </c>
      <c r="F3118" s="4" t="s">
        <v>278</v>
      </c>
      <c r="G3118" s="4" t="s">
        <v>279</v>
      </c>
      <c r="H3118" s="1">
        <v>676</v>
      </c>
      <c r="I3118" s="4" t="s">
        <v>316</v>
      </c>
      <c r="J3118" s="1" t="s">
        <v>317</v>
      </c>
      <c r="K3118" s="1" t="s">
        <v>383</v>
      </c>
      <c r="L3118" s="1">
        <v>3</v>
      </c>
      <c r="M3118" s="1">
        <v>1</v>
      </c>
      <c r="N3118" s="1" t="s">
        <v>384</v>
      </c>
      <c r="O3118" s="1" t="s">
        <v>385</v>
      </c>
      <c r="P3118" s="1">
        <v>0</v>
      </c>
      <c r="Q3118" s="8">
        <v>74593</v>
      </c>
      <c r="R3118" s="8">
        <v>6943</v>
      </c>
      <c r="S3118" s="8">
        <v>23067</v>
      </c>
      <c r="T3118" s="8" t="s">
        <v>386</v>
      </c>
      <c r="U3118" s="9">
        <f>IF(R3118&gt;0,Q3118/R3118,"")</f>
        <v>10.743626674348265</v>
      </c>
      <c r="V3118" s="10">
        <f>SUMIFS(fct_world_monthly!$J$2:$J$361,fct_world_monthly!$C$2:$C$361,C3118,fct_world_monthly!$F$2:$F$361,F3118)</f>
        <v>21406585</v>
      </c>
      <c r="W3118" s="11">
        <f>IF(V3118&gt;0,Q3118/V3118,"")</f>
        <v>3.484581963914375E-3</v>
      </c>
      <c r="X3118" s="1" t="s">
        <v>232</v>
      </c>
      <c r="Y3118" s="1" t="s">
        <v>166</v>
      </c>
      <c r="Z3118" s="19">
        <f>IF(U3118="","",SUMIFS(Unit_Value_Review_QC!$K$10:$K$53,Unit_Value_Review_QC!$I$10:$I$53,"PARTNER|"&amp;F3118&amp;"|"&amp;I3118))</f>
        <v>22.71683967704729</v>
      </c>
      <c r="AA3118" s="20">
        <f>IFERROR(U3118/Z3118,"")</f>
        <v>0.47293667724403776</v>
      </c>
      <c r="AB3118" s="4" t="str">
        <f>IF(OR(N3118&lt;&gt;"REPORTED",U3118=""),"NOT_APPLICABLE",IF(OR(AA3118&lt;Unit_Value_Review_QC!$I$6,AA3118&gt;Unit_Value_Review_QC!$I$5),"REVIEW","WITHIN_BAND"))</f>
        <v>WITHIN_BAND</v>
      </c>
    </row>
    <row r="3119" spans="1:28">
      <c r="A3119" s="1" t="s">
        <v>3505</v>
      </c>
      <c r="B3119" s="6">
        <v>45809</v>
      </c>
      <c r="C3119" s="1">
        <v>202506</v>
      </c>
      <c r="D3119" s="1">
        <v>2025</v>
      </c>
      <c r="E3119" s="1">
        <v>6</v>
      </c>
      <c r="F3119" s="4" t="s">
        <v>278</v>
      </c>
      <c r="G3119" s="4" t="s">
        <v>279</v>
      </c>
      <c r="H3119" s="1">
        <v>690</v>
      </c>
      <c r="I3119" s="4" t="s">
        <v>319</v>
      </c>
      <c r="J3119" s="1" t="s">
        <v>320</v>
      </c>
      <c r="K3119" s="1" t="s">
        <v>383</v>
      </c>
      <c r="L3119" s="1">
        <v>3</v>
      </c>
      <c r="M3119" s="1">
        <v>1</v>
      </c>
      <c r="N3119" s="1" t="s">
        <v>384</v>
      </c>
      <c r="O3119" s="1" t="s">
        <v>385</v>
      </c>
      <c r="P3119" s="1">
        <v>0</v>
      </c>
      <c r="Q3119" s="8">
        <v>666333</v>
      </c>
      <c r="R3119" s="8">
        <v>24265</v>
      </c>
      <c r="S3119" s="8">
        <v>49927</v>
      </c>
      <c r="T3119" s="8" t="s">
        <v>386</v>
      </c>
      <c r="U3119" s="9">
        <f>IF(R3119&gt;0,Q3119/R3119,"")</f>
        <v>27.460663507109004</v>
      </c>
      <c r="V3119" s="10">
        <f>SUMIFS(fct_world_monthly!$J$2:$J$361,fct_world_monthly!$C$2:$C$361,C3119,fct_world_monthly!$F$2:$F$361,F3119)</f>
        <v>21406585</v>
      </c>
      <c r="W3119" s="11">
        <f>IF(V3119&gt;0,Q3119/V3119,"")</f>
        <v>3.1127477829836006E-2</v>
      </c>
      <c r="X3119" s="1" t="s">
        <v>232</v>
      </c>
      <c r="Y3119" s="1" t="s">
        <v>166</v>
      </c>
      <c r="Z3119" s="19">
        <f>IF(U3119="","",SUMIFS(Unit_Value_Review_QC!$K$10:$K$53,Unit_Value_Review_QC!$I$10:$I$53,"PARTNER|"&amp;F3119&amp;"|"&amp;I3119))</f>
        <v>28.158453665195097</v>
      </c>
      <c r="AA3119" s="20">
        <f>IFERROR(U3119/Z3119,"")</f>
        <v>0.97521915917745905</v>
      </c>
      <c r="AB3119" s="4" t="str">
        <f>IF(OR(N3119&lt;&gt;"REPORTED",U3119=""),"NOT_APPLICABLE",IF(OR(AA3119&lt;Unit_Value_Review_QC!$I$6,AA3119&gt;Unit_Value_Review_QC!$I$5),"REVIEW","WITHIN_BAND"))</f>
        <v>WITHIN_BAND</v>
      </c>
    </row>
    <row r="3120" spans="1:28">
      <c r="A3120" s="1" t="s">
        <v>3506</v>
      </c>
      <c r="B3120" s="6">
        <v>45809</v>
      </c>
      <c r="C3120" s="1">
        <v>202506</v>
      </c>
      <c r="D3120" s="1">
        <v>2025</v>
      </c>
      <c r="E3120" s="1">
        <v>6</v>
      </c>
      <c r="F3120" s="4" t="s">
        <v>278</v>
      </c>
      <c r="G3120" s="4" t="s">
        <v>279</v>
      </c>
      <c r="H3120" s="1">
        <v>696</v>
      </c>
      <c r="I3120" s="4" t="s">
        <v>322</v>
      </c>
      <c r="J3120" s="1" t="s">
        <v>323</v>
      </c>
      <c r="K3120" s="1" t="s">
        <v>383</v>
      </c>
      <c r="L3120" s="1">
        <v>3</v>
      </c>
      <c r="M3120" s="1">
        <v>1</v>
      </c>
      <c r="N3120" s="1" t="s">
        <v>384</v>
      </c>
      <c r="O3120" s="1" t="s">
        <v>385</v>
      </c>
      <c r="P3120" s="1">
        <v>0</v>
      </c>
      <c r="Q3120" s="8">
        <v>2792569</v>
      </c>
      <c r="R3120" s="8">
        <v>104758</v>
      </c>
      <c r="S3120" s="8">
        <v>289544</v>
      </c>
      <c r="T3120" s="8" t="s">
        <v>386</v>
      </c>
      <c r="U3120" s="9">
        <f>IF(R3120&gt;0,Q3120/R3120,"")</f>
        <v>26.657334046087172</v>
      </c>
      <c r="V3120" s="10">
        <f>SUMIFS(fct_world_monthly!$J$2:$J$361,fct_world_monthly!$C$2:$C$361,C3120,fct_world_monthly!$F$2:$F$361,F3120)</f>
        <v>21406585</v>
      </c>
      <c r="W3120" s="11">
        <f>IF(V3120&gt;0,Q3120/V3120,"")</f>
        <v>0.13045373654882364</v>
      </c>
      <c r="X3120" s="1" t="s">
        <v>232</v>
      </c>
      <c r="Y3120" s="1" t="s">
        <v>166</v>
      </c>
      <c r="Z3120" s="19">
        <f>IF(U3120="","",SUMIFS(Unit_Value_Review_QC!$K$10:$K$53,Unit_Value_Review_QC!$I$10:$I$53,"PARTNER|"&amp;F3120&amp;"|"&amp;I3120))</f>
        <v>25.266638688646662</v>
      </c>
      <c r="AA3120" s="20">
        <f>IFERROR(U3120/Z3120,"")</f>
        <v>1.0550407743023376</v>
      </c>
      <c r="AB3120" s="4" t="str">
        <f>IF(OR(N3120&lt;&gt;"REPORTED",U3120=""),"NOT_APPLICABLE",IF(OR(AA3120&lt;Unit_Value_Review_QC!$I$6,AA3120&gt;Unit_Value_Review_QC!$I$5),"REVIEW","WITHIN_BAND"))</f>
        <v>WITHIN_BAND</v>
      </c>
    </row>
    <row r="3121" spans="1:28">
      <c r="A3121" s="1" t="s">
        <v>3507</v>
      </c>
      <c r="B3121" s="6">
        <v>45809</v>
      </c>
      <c r="C3121" s="1">
        <v>202506</v>
      </c>
      <c r="D3121" s="1">
        <v>2025</v>
      </c>
      <c r="E3121" s="1">
        <v>6</v>
      </c>
      <c r="F3121" s="4" t="s">
        <v>278</v>
      </c>
      <c r="G3121" s="4" t="s">
        <v>279</v>
      </c>
      <c r="H3121" s="1">
        <v>720</v>
      </c>
      <c r="I3121" s="4" t="s">
        <v>325</v>
      </c>
      <c r="J3121" s="1" t="s">
        <v>326</v>
      </c>
      <c r="K3121" s="1" t="s">
        <v>383</v>
      </c>
      <c r="L3121" s="1">
        <v>3</v>
      </c>
      <c r="M3121" s="1">
        <v>1</v>
      </c>
      <c r="N3121" s="1" t="s">
        <v>384</v>
      </c>
      <c r="O3121" s="1" t="s">
        <v>385</v>
      </c>
      <c r="P3121" s="1">
        <v>0</v>
      </c>
      <c r="Q3121" s="8">
        <v>742074</v>
      </c>
      <c r="R3121" s="8">
        <v>42333</v>
      </c>
      <c r="S3121" s="8">
        <v>106471</v>
      </c>
      <c r="T3121" s="8" t="s">
        <v>386</v>
      </c>
      <c r="U3121" s="9">
        <f>IF(R3121&gt;0,Q3121/R3121,"")</f>
        <v>17.529445113741055</v>
      </c>
      <c r="V3121" s="10">
        <f>SUMIFS(fct_world_monthly!$J$2:$J$361,fct_world_monthly!$C$2:$C$361,C3121,fct_world_monthly!$F$2:$F$361,F3121)</f>
        <v>21406585</v>
      </c>
      <c r="W3121" s="11">
        <f>IF(V3121&gt;0,Q3121/V3121,"")</f>
        <v>3.4665688151566447E-2</v>
      </c>
      <c r="X3121" s="1" t="s">
        <v>232</v>
      </c>
      <c r="Y3121" s="1" t="s">
        <v>166</v>
      </c>
      <c r="Z3121" s="19">
        <f>IF(U3121="","",SUMIFS(Unit_Value_Review_QC!$K$10:$K$53,Unit_Value_Review_QC!$I$10:$I$53,"PARTNER|"&amp;F3121&amp;"|"&amp;I3121))</f>
        <v>23.211497613909994</v>
      </c>
      <c r="AA3121" s="20">
        <f>IFERROR(U3121/Z3121,"")</f>
        <v>0.75520526100117524</v>
      </c>
      <c r="AB3121" s="4" t="str">
        <f>IF(OR(N3121&lt;&gt;"REPORTED",U3121=""),"NOT_APPLICABLE",IF(OR(AA3121&lt;Unit_Value_Review_QC!$I$6,AA3121&gt;Unit_Value_Review_QC!$I$5),"REVIEW","WITHIN_BAND"))</f>
        <v>WITHIN_BAND</v>
      </c>
    </row>
    <row r="3122" spans="1:28">
      <c r="A3122" s="1" t="s">
        <v>3508</v>
      </c>
      <c r="B3122" s="6">
        <v>45839</v>
      </c>
      <c r="C3122" s="1">
        <v>202507</v>
      </c>
      <c r="D3122" s="1">
        <v>2025</v>
      </c>
      <c r="E3122" s="1">
        <v>7</v>
      </c>
      <c r="F3122" s="4" t="s">
        <v>256</v>
      </c>
      <c r="G3122" s="4" t="s">
        <v>258</v>
      </c>
      <c r="H3122" s="1">
        <v>52</v>
      </c>
      <c r="I3122" s="4" t="s">
        <v>296</v>
      </c>
      <c r="J3122" s="1" t="s">
        <v>297</v>
      </c>
      <c r="K3122" s="1" t="s">
        <v>383</v>
      </c>
      <c r="L3122" s="1">
        <v>3</v>
      </c>
      <c r="M3122" s="1">
        <v>1</v>
      </c>
      <c r="N3122" s="1" t="s">
        <v>384</v>
      </c>
      <c r="O3122" s="1" t="s">
        <v>385</v>
      </c>
      <c r="P3122" s="1">
        <v>0</v>
      </c>
      <c r="Q3122" s="8">
        <v>10796049</v>
      </c>
      <c r="R3122" s="8">
        <v>455991</v>
      </c>
      <c r="S3122" s="8">
        <v>2254545</v>
      </c>
      <c r="T3122" s="8" t="s">
        <v>386</v>
      </c>
      <c r="U3122" s="9">
        <f>IF(R3122&gt;0,Q3122/R3122,"")</f>
        <v>23.676013342368599</v>
      </c>
      <c r="V3122" s="10">
        <f>SUMIFS(fct_world_monthly!$J$2:$J$361,fct_world_monthly!$C$2:$C$361,C3122,fct_world_monthly!$F$2:$F$361,F3122)</f>
        <v>113264142</v>
      </c>
      <c r="W3122" s="11">
        <f>IF(V3122&gt;0,Q3122/V3122,"")</f>
        <v>9.5317448305925451E-2</v>
      </c>
      <c r="X3122" s="1" t="s">
        <v>232</v>
      </c>
      <c r="Y3122" s="1" t="s">
        <v>166</v>
      </c>
      <c r="Z3122" s="19">
        <f>IF(U3122="","",SUMIFS(Unit_Value_Review_QC!$K$10:$K$53,Unit_Value_Review_QC!$I$10:$I$53,"PARTNER|"&amp;F3122&amp;"|"&amp;I3122))</f>
        <v>20.461444760337919</v>
      </c>
      <c r="AA3122" s="20">
        <f>IFERROR(U3122/Z3122,"")</f>
        <v>1.1571036952513607</v>
      </c>
      <c r="AB3122" s="4" t="str">
        <f>IF(OR(N3122&lt;&gt;"REPORTED",U3122=""),"NOT_APPLICABLE",IF(OR(AA3122&lt;Unit_Value_Review_QC!$I$6,AA3122&gt;Unit_Value_Review_QC!$I$5),"REVIEW","WITHIN_BAND"))</f>
        <v>WITHIN_BAND</v>
      </c>
    </row>
    <row r="3123" spans="1:28">
      <c r="A3123" s="1" t="s">
        <v>3509</v>
      </c>
      <c r="B3123" s="6">
        <v>45839</v>
      </c>
      <c r="C3123" s="1">
        <v>202507</v>
      </c>
      <c r="D3123" s="1">
        <v>2025</v>
      </c>
      <c r="E3123" s="1">
        <v>7</v>
      </c>
      <c r="F3123" s="4" t="s">
        <v>256</v>
      </c>
      <c r="G3123" s="4" t="s">
        <v>258</v>
      </c>
      <c r="H3123" s="1">
        <v>204</v>
      </c>
      <c r="I3123" s="4" t="s">
        <v>301</v>
      </c>
      <c r="J3123" s="1" t="s">
        <v>302</v>
      </c>
      <c r="K3123" s="1" t="s">
        <v>383</v>
      </c>
      <c r="L3123" s="1">
        <v>3</v>
      </c>
      <c r="M3123" s="1">
        <v>1</v>
      </c>
      <c r="N3123" s="1" t="s">
        <v>384</v>
      </c>
      <c r="O3123" s="1" t="s">
        <v>385</v>
      </c>
      <c r="P3123" s="1">
        <v>0</v>
      </c>
      <c r="Q3123" s="8">
        <v>621854</v>
      </c>
      <c r="R3123" s="8">
        <v>31591</v>
      </c>
      <c r="S3123" s="8">
        <v>92248</v>
      </c>
      <c r="T3123" s="8" t="s">
        <v>386</v>
      </c>
      <c r="U3123" s="9">
        <f>IF(R3123&gt;0,Q3123/R3123,"")</f>
        <v>19.684530404229054</v>
      </c>
      <c r="V3123" s="10">
        <f>SUMIFS(fct_world_monthly!$J$2:$J$361,fct_world_monthly!$C$2:$C$361,C3123,fct_world_monthly!$F$2:$F$361,F3123)</f>
        <v>113264142</v>
      </c>
      <c r="W3123" s="11">
        <f>IF(V3123&gt;0,Q3123/V3123,"")</f>
        <v>5.4902989509248218E-3</v>
      </c>
      <c r="X3123" s="1" t="s">
        <v>232</v>
      </c>
      <c r="Y3123" s="1" t="s">
        <v>166</v>
      </c>
      <c r="Z3123" s="19">
        <f>IF(U3123="","",SUMIFS(Unit_Value_Review_QC!$K$10:$K$53,Unit_Value_Review_QC!$I$10:$I$53,"PARTNER|"&amp;F3123&amp;"|"&amp;I3123))</f>
        <v>7.8392981154747989</v>
      </c>
      <c r="AA3123" s="20">
        <f>IFERROR(U3123/Z3123,"")</f>
        <v>2.5110067399237859</v>
      </c>
      <c r="AB3123" s="4" t="str">
        <f>IF(OR(N3123&lt;&gt;"REPORTED",U3123=""),"NOT_APPLICABLE",IF(OR(AA3123&lt;Unit_Value_Review_QC!$I$6,AA3123&gt;Unit_Value_Review_QC!$I$5),"REVIEW","WITHIN_BAND"))</f>
        <v>REVIEW</v>
      </c>
    </row>
    <row r="3124" spans="1:28">
      <c r="A3124" s="1" t="s">
        <v>3510</v>
      </c>
      <c r="B3124" s="6">
        <v>45839</v>
      </c>
      <c r="C3124" s="1">
        <v>202507</v>
      </c>
      <c r="D3124" s="1">
        <v>2025</v>
      </c>
      <c r="E3124" s="1">
        <v>7</v>
      </c>
      <c r="F3124" s="4" t="s">
        <v>256</v>
      </c>
      <c r="G3124" s="4" t="s">
        <v>258</v>
      </c>
      <c r="H3124" s="1">
        <v>662</v>
      </c>
      <c r="I3124" s="4" t="s">
        <v>304</v>
      </c>
      <c r="J3124" s="1" t="s">
        <v>305</v>
      </c>
      <c r="K3124" s="1" t="s">
        <v>383</v>
      </c>
      <c r="L3124" s="1">
        <v>3</v>
      </c>
      <c r="M3124" s="1">
        <v>1</v>
      </c>
      <c r="N3124" s="1" t="s">
        <v>384</v>
      </c>
      <c r="O3124" s="1" t="s">
        <v>385</v>
      </c>
      <c r="P3124" s="1">
        <v>0</v>
      </c>
      <c r="Q3124" s="8">
        <v>3981108</v>
      </c>
      <c r="R3124" s="8">
        <v>1371785</v>
      </c>
      <c r="S3124" s="8">
        <v>1533919</v>
      </c>
      <c r="T3124" s="8" t="s">
        <v>386</v>
      </c>
      <c r="U3124" s="9">
        <f>IF(R3124&gt;0,Q3124/R3124,"")</f>
        <v>2.9021369966867985</v>
      </c>
      <c r="V3124" s="10">
        <f>SUMIFS(fct_world_monthly!$J$2:$J$361,fct_world_monthly!$C$2:$C$361,C3124,fct_world_monthly!$F$2:$F$361,F3124)</f>
        <v>113264142</v>
      </c>
      <c r="W3124" s="11">
        <f>IF(V3124&gt;0,Q3124/V3124,"")</f>
        <v>3.5148882335593906E-2</v>
      </c>
      <c r="X3124" s="1" t="s">
        <v>232</v>
      </c>
      <c r="Y3124" s="1" t="s">
        <v>166</v>
      </c>
      <c r="Z3124" s="19">
        <f>IF(U3124="","",SUMIFS(Unit_Value_Review_QC!$K$10:$K$53,Unit_Value_Review_QC!$I$10:$I$53,"PARTNER|"&amp;F3124&amp;"|"&amp;I3124))</f>
        <v>10.235891461787936</v>
      </c>
      <c r="AA3124" s="20">
        <f>IFERROR(U3124/Z3124,"")</f>
        <v>0.28352557347065427</v>
      </c>
      <c r="AB3124" s="4" t="str">
        <f>IF(OR(N3124&lt;&gt;"REPORTED",U3124=""),"NOT_APPLICABLE",IF(OR(AA3124&lt;Unit_Value_Review_QC!$I$6,AA3124&gt;Unit_Value_Review_QC!$I$5),"REVIEW","WITHIN_BAND"))</f>
        <v>REVIEW</v>
      </c>
    </row>
    <row r="3125" spans="1:28">
      <c r="A3125" s="1" t="s">
        <v>3511</v>
      </c>
      <c r="B3125" s="6">
        <v>45839</v>
      </c>
      <c r="C3125" s="1">
        <v>202507</v>
      </c>
      <c r="D3125" s="1">
        <v>2025</v>
      </c>
      <c r="E3125" s="1">
        <v>7</v>
      </c>
      <c r="F3125" s="4" t="s">
        <v>256</v>
      </c>
      <c r="G3125" s="4" t="s">
        <v>258</v>
      </c>
      <c r="H3125" s="1">
        <v>664</v>
      </c>
      <c r="I3125" s="4" t="s">
        <v>307</v>
      </c>
      <c r="J3125" s="1" t="s">
        <v>308</v>
      </c>
      <c r="K3125" s="1" t="s">
        <v>383</v>
      </c>
      <c r="L3125" s="1">
        <v>3</v>
      </c>
      <c r="M3125" s="1">
        <v>1</v>
      </c>
      <c r="N3125" s="1" t="s">
        <v>384</v>
      </c>
      <c r="O3125" s="1" t="s">
        <v>385</v>
      </c>
      <c r="P3125" s="1">
        <v>0</v>
      </c>
      <c r="Q3125" s="8">
        <v>9892531</v>
      </c>
      <c r="R3125" s="8">
        <v>797886</v>
      </c>
      <c r="S3125" s="8">
        <v>4910703</v>
      </c>
      <c r="T3125" s="8" t="s">
        <v>386</v>
      </c>
      <c r="U3125" s="9">
        <f>IF(R3125&gt;0,Q3125/R3125,"")</f>
        <v>12.398426592270074</v>
      </c>
      <c r="V3125" s="10">
        <f>SUMIFS(fct_world_monthly!$J$2:$J$361,fct_world_monthly!$C$2:$C$361,C3125,fct_world_monthly!$F$2:$F$361,F3125)</f>
        <v>113264142</v>
      </c>
      <c r="W3125" s="11">
        <f>IF(V3125&gt;0,Q3125/V3125,"")</f>
        <v>8.7340360552945348E-2</v>
      </c>
      <c r="X3125" s="1" t="s">
        <v>232</v>
      </c>
      <c r="Y3125" s="1" t="s">
        <v>166</v>
      </c>
      <c r="Z3125" s="19">
        <f>IF(U3125="","",SUMIFS(Unit_Value_Review_QC!$K$10:$K$53,Unit_Value_Review_QC!$I$10:$I$53,"PARTNER|"&amp;F3125&amp;"|"&amp;I3125))</f>
        <v>13.594059812928137</v>
      </c>
      <c r="AA3125" s="20">
        <f>IFERROR(U3125/Z3125,"")</f>
        <v>0.91204737678724945</v>
      </c>
      <c r="AB3125" s="4" t="str">
        <f>IF(OR(N3125&lt;&gt;"REPORTED",U3125=""),"NOT_APPLICABLE",IF(OR(AA3125&lt;Unit_Value_Review_QC!$I$6,AA3125&gt;Unit_Value_Review_QC!$I$5),"REVIEW","WITHIN_BAND"))</f>
        <v>WITHIN_BAND</v>
      </c>
    </row>
    <row r="3126" spans="1:28">
      <c r="A3126" s="1" t="s">
        <v>3512</v>
      </c>
      <c r="B3126" s="6">
        <v>45839</v>
      </c>
      <c r="C3126" s="1">
        <v>202507</v>
      </c>
      <c r="D3126" s="1">
        <v>2025</v>
      </c>
      <c r="E3126" s="1">
        <v>7</v>
      </c>
      <c r="F3126" s="4" t="s">
        <v>256</v>
      </c>
      <c r="G3126" s="4" t="s">
        <v>258</v>
      </c>
      <c r="H3126" s="1">
        <v>666</v>
      </c>
      <c r="I3126" s="4" t="s">
        <v>310</v>
      </c>
      <c r="J3126" s="1" t="s">
        <v>311</v>
      </c>
      <c r="K3126" s="1" t="s">
        <v>383</v>
      </c>
      <c r="L3126" s="1">
        <v>3</v>
      </c>
      <c r="M3126" s="1">
        <v>1</v>
      </c>
      <c r="N3126" s="1" t="s">
        <v>384</v>
      </c>
      <c r="O3126" s="1" t="s">
        <v>385</v>
      </c>
      <c r="P3126" s="1">
        <v>0</v>
      </c>
      <c r="Q3126" s="8">
        <v>39076567</v>
      </c>
      <c r="R3126" s="8">
        <v>3842620</v>
      </c>
      <c r="S3126" s="8">
        <v>24248753</v>
      </c>
      <c r="T3126" s="8" t="s">
        <v>386</v>
      </c>
      <c r="U3126" s="9">
        <f>IF(R3126&gt;0,Q3126/R3126,"")</f>
        <v>10.169250927752419</v>
      </c>
      <c r="V3126" s="10">
        <f>SUMIFS(fct_world_monthly!$J$2:$J$361,fct_world_monthly!$C$2:$C$361,C3126,fct_world_monthly!$F$2:$F$361,F3126)</f>
        <v>113264142</v>
      </c>
      <c r="W3126" s="11">
        <f>IF(V3126&gt;0,Q3126/V3126,"")</f>
        <v>0.34500386715506132</v>
      </c>
      <c r="X3126" s="1" t="s">
        <v>232</v>
      </c>
      <c r="Y3126" s="1" t="s">
        <v>166</v>
      </c>
      <c r="Z3126" s="19">
        <f>IF(U3126="","",SUMIFS(Unit_Value_Review_QC!$K$10:$K$53,Unit_Value_Review_QC!$I$10:$I$53,"PARTNER|"&amp;F3126&amp;"|"&amp;I3126))</f>
        <v>10.323147527272614</v>
      </c>
      <c r="AA3126" s="20">
        <f>IFERROR(U3126/Z3126,"")</f>
        <v>0.9850920856150106</v>
      </c>
      <c r="AB3126" s="4" t="str">
        <f>IF(OR(N3126&lt;&gt;"REPORTED",U3126=""),"NOT_APPLICABLE",IF(OR(AA3126&lt;Unit_Value_Review_QC!$I$6,AA3126&gt;Unit_Value_Review_QC!$I$5),"REVIEW","WITHIN_BAND"))</f>
        <v>WITHIN_BAND</v>
      </c>
    </row>
    <row r="3127" spans="1:28">
      <c r="A3127" s="1" t="s">
        <v>3513</v>
      </c>
      <c r="B3127" s="6">
        <v>45839</v>
      </c>
      <c r="C3127" s="1">
        <v>202507</v>
      </c>
      <c r="D3127" s="1">
        <v>2025</v>
      </c>
      <c r="E3127" s="1">
        <v>7</v>
      </c>
      <c r="F3127" s="4" t="s">
        <v>256</v>
      </c>
      <c r="G3127" s="4" t="s">
        <v>258</v>
      </c>
      <c r="H3127" s="1">
        <v>669</v>
      </c>
      <c r="I3127" s="4" t="s">
        <v>313</v>
      </c>
      <c r="J3127" s="1" t="s">
        <v>314</v>
      </c>
      <c r="K3127" s="1" t="s">
        <v>383</v>
      </c>
      <c r="L3127" s="1">
        <v>3</v>
      </c>
      <c r="M3127" s="1">
        <v>1</v>
      </c>
      <c r="N3127" s="1" t="s">
        <v>384</v>
      </c>
      <c r="O3127" s="1" t="s">
        <v>385</v>
      </c>
      <c r="P3127" s="1">
        <v>0</v>
      </c>
      <c r="Q3127" s="8">
        <v>2150880</v>
      </c>
      <c r="R3127" s="8">
        <v>203890</v>
      </c>
      <c r="S3127" s="8">
        <v>1590631</v>
      </c>
      <c r="T3127" s="8" t="s">
        <v>386</v>
      </c>
      <c r="U3127" s="9">
        <f>IF(R3127&gt;0,Q3127/R3127,"")</f>
        <v>10.549217715434793</v>
      </c>
      <c r="V3127" s="10">
        <f>SUMIFS(fct_world_monthly!$J$2:$J$361,fct_world_monthly!$C$2:$C$361,C3127,fct_world_monthly!$F$2:$F$361,F3127)</f>
        <v>113264142</v>
      </c>
      <c r="W3127" s="11">
        <f>IF(V3127&gt;0,Q3127/V3127,"")</f>
        <v>1.8989946526942303E-2</v>
      </c>
      <c r="X3127" s="1" t="s">
        <v>232</v>
      </c>
      <c r="Y3127" s="1" t="s">
        <v>166</v>
      </c>
      <c r="Z3127" s="19">
        <f>IF(U3127="","",SUMIFS(Unit_Value_Review_QC!$K$10:$K$53,Unit_Value_Review_QC!$I$10:$I$53,"PARTNER|"&amp;F3127&amp;"|"&amp;I3127))</f>
        <v>13.552232139720488</v>
      </c>
      <c r="AA3127" s="20">
        <f>IFERROR(U3127/Z3127,"")</f>
        <v>0.77841182224999639</v>
      </c>
      <c r="AB3127" s="4" t="str">
        <f>IF(OR(N3127&lt;&gt;"REPORTED",U3127=""),"NOT_APPLICABLE",IF(OR(AA3127&lt;Unit_Value_Review_QC!$I$6,AA3127&gt;Unit_Value_Review_QC!$I$5),"REVIEW","WITHIN_BAND"))</f>
        <v>WITHIN_BAND</v>
      </c>
    </row>
    <row r="3128" spans="1:28">
      <c r="A3128" s="1" t="s">
        <v>3514</v>
      </c>
      <c r="B3128" s="6">
        <v>45839</v>
      </c>
      <c r="C3128" s="1">
        <v>202507</v>
      </c>
      <c r="D3128" s="1">
        <v>2025</v>
      </c>
      <c r="E3128" s="1">
        <v>7</v>
      </c>
      <c r="F3128" s="4" t="s">
        <v>256</v>
      </c>
      <c r="G3128" s="4" t="s">
        <v>258</v>
      </c>
      <c r="H3128" s="1">
        <v>676</v>
      </c>
      <c r="I3128" s="4" t="s">
        <v>316</v>
      </c>
      <c r="J3128" s="1" t="s">
        <v>317</v>
      </c>
      <c r="K3128" s="1" t="s">
        <v>383</v>
      </c>
      <c r="L3128" s="1">
        <v>3</v>
      </c>
      <c r="M3128" s="1">
        <v>1</v>
      </c>
      <c r="N3128" s="1" t="s">
        <v>384</v>
      </c>
      <c r="O3128" s="1" t="s">
        <v>385</v>
      </c>
      <c r="P3128" s="1">
        <v>0</v>
      </c>
      <c r="Q3128" s="8">
        <v>17154</v>
      </c>
      <c r="R3128" s="8">
        <v>843</v>
      </c>
      <c r="S3128" s="8">
        <v>6991</v>
      </c>
      <c r="T3128" s="8" t="s">
        <v>386</v>
      </c>
      <c r="U3128" s="9">
        <f>IF(R3128&gt;0,Q3128/R3128,"")</f>
        <v>20.348754448398576</v>
      </c>
      <c r="V3128" s="10">
        <f>SUMIFS(fct_world_monthly!$J$2:$J$361,fct_world_monthly!$C$2:$C$361,C3128,fct_world_monthly!$F$2:$F$361,F3128)</f>
        <v>113264142</v>
      </c>
      <c r="W3128" s="11">
        <f>IF(V3128&gt;0,Q3128/V3128,"")</f>
        <v>1.5145128632149089E-4</v>
      </c>
      <c r="X3128" s="1" t="s">
        <v>232</v>
      </c>
      <c r="Y3128" s="1" t="s">
        <v>166</v>
      </c>
      <c r="Z3128" s="19">
        <f>IF(U3128="","",SUMIFS(Unit_Value_Review_QC!$K$10:$K$53,Unit_Value_Review_QC!$I$10:$I$53,"PARTNER|"&amp;F3128&amp;"|"&amp;I3128))</f>
        <v>16.294942108470444</v>
      </c>
      <c r="AA3128" s="20">
        <f>IFERROR(U3128/Z3128,"")</f>
        <v>1.2487773391855672</v>
      </c>
      <c r="AB3128" s="4" t="str">
        <f>IF(OR(N3128&lt;&gt;"REPORTED",U3128=""),"NOT_APPLICABLE",IF(OR(AA3128&lt;Unit_Value_Review_QC!$I$6,AA3128&gt;Unit_Value_Review_QC!$I$5),"REVIEW","WITHIN_BAND"))</f>
        <v>WITHIN_BAND</v>
      </c>
    </row>
    <row r="3129" spans="1:28">
      <c r="A3129" s="1" t="s">
        <v>3515</v>
      </c>
      <c r="B3129" s="6">
        <v>45839</v>
      </c>
      <c r="C3129" s="1">
        <v>202507</v>
      </c>
      <c r="D3129" s="1">
        <v>2025</v>
      </c>
      <c r="E3129" s="1">
        <v>7</v>
      </c>
      <c r="F3129" s="4" t="s">
        <v>256</v>
      </c>
      <c r="G3129" s="4" t="s">
        <v>258</v>
      </c>
      <c r="H3129" s="1">
        <v>690</v>
      </c>
      <c r="I3129" s="4" t="s">
        <v>319</v>
      </c>
      <c r="J3129" s="1" t="s">
        <v>320</v>
      </c>
      <c r="K3129" s="1" t="s">
        <v>383</v>
      </c>
      <c r="L3129" s="1">
        <v>3</v>
      </c>
      <c r="M3129" s="1">
        <v>1</v>
      </c>
      <c r="N3129" s="1" t="s">
        <v>384</v>
      </c>
      <c r="O3129" s="1" t="s">
        <v>385</v>
      </c>
      <c r="P3129" s="1">
        <v>0</v>
      </c>
      <c r="Q3129" s="8">
        <v>2392573</v>
      </c>
      <c r="R3129" s="8">
        <v>119114</v>
      </c>
      <c r="S3129" s="8">
        <v>647947</v>
      </c>
      <c r="T3129" s="8" t="s">
        <v>386</v>
      </c>
      <c r="U3129" s="9">
        <f>IF(R3129&gt;0,Q3129/R3129,"")</f>
        <v>20.08641301610222</v>
      </c>
      <c r="V3129" s="10">
        <f>SUMIFS(fct_world_monthly!$J$2:$J$361,fct_world_monthly!$C$2:$C$361,C3129,fct_world_monthly!$F$2:$F$361,F3129)</f>
        <v>113264142</v>
      </c>
      <c r="W3129" s="11">
        <f>IF(V3129&gt;0,Q3129/V3129,"")</f>
        <v>2.1123834584823854E-2</v>
      </c>
      <c r="X3129" s="1" t="s">
        <v>232</v>
      </c>
      <c r="Y3129" s="1" t="s">
        <v>166</v>
      </c>
      <c r="Z3129" s="19">
        <f>IF(U3129="","",SUMIFS(Unit_Value_Review_QC!$K$10:$K$53,Unit_Value_Review_QC!$I$10:$I$53,"PARTNER|"&amp;F3129&amp;"|"&amp;I3129))</f>
        <v>21.029827109089425</v>
      </c>
      <c r="AA3129" s="20">
        <f>IFERROR(U3129/Z3129,"")</f>
        <v>0.95513923685185953</v>
      </c>
      <c r="AB3129" s="4" t="str">
        <f>IF(OR(N3129&lt;&gt;"REPORTED",U3129=""),"NOT_APPLICABLE",IF(OR(AA3129&lt;Unit_Value_Review_QC!$I$6,AA3129&gt;Unit_Value_Review_QC!$I$5),"REVIEW","WITHIN_BAND"))</f>
        <v>WITHIN_BAND</v>
      </c>
    </row>
    <row r="3130" spans="1:28">
      <c r="A3130" s="1" t="s">
        <v>3516</v>
      </c>
      <c r="B3130" s="6">
        <v>45839</v>
      </c>
      <c r="C3130" s="1">
        <v>202507</v>
      </c>
      <c r="D3130" s="1">
        <v>2025</v>
      </c>
      <c r="E3130" s="1">
        <v>7</v>
      </c>
      <c r="F3130" s="4" t="s">
        <v>256</v>
      </c>
      <c r="G3130" s="4" t="s">
        <v>258</v>
      </c>
      <c r="H3130" s="1">
        <v>696</v>
      </c>
      <c r="I3130" s="4" t="s">
        <v>322</v>
      </c>
      <c r="J3130" s="1" t="s">
        <v>323</v>
      </c>
      <c r="K3130" s="1" t="s">
        <v>383</v>
      </c>
      <c r="L3130" s="1">
        <v>3</v>
      </c>
      <c r="M3130" s="1">
        <v>1</v>
      </c>
      <c r="N3130" s="1" t="s">
        <v>384</v>
      </c>
      <c r="O3130" s="1" t="s">
        <v>385</v>
      </c>
      <c r="P3130" s="1">
        <v>0</v>
      </c>
      <c r="Q3130" s="8">
        <v>521047</v>
      </c>
      <c r="R3130" s="8">
        <v>27574</v>
      </c>
      <c r="S3130" s="8">
        <v>159221</v>
      </c>
      <c r="T3130" s="8" t="s">
        <v>386</v>
      </c>
      <c r="U3130" s="9">
        <f>IF(R3130&gt;0,Q3130/R3130,"")</f>
        <v>18.896315369551026</v>
      </c>
      <c r="V3130" s="10">
        <f>SUMIFS(fct_world_monthly!$J$2:$J$361,fct_world_monthly!$C$2:$C$361,C3130,fct_world_monthly!$F$2:$F$361,F3130)</f>
        <v>113264142</v>
      </c>
      <c r="W3130" s="11">
        <f>IF(V3130&gt;0,Q3130/V3130,"")</f>
        <v>4.6002820557277521E-3</v>
      </c>
      <c r="X3130" s="1" t="s">
        <v>232</v>
      </c>
      <c r="Y3130" s="1" t="s">
        <v>166</v>
      </c>
      <c r="Z3130" s="19">
        <f>IF(U3130="","",SUMIFS(Unit_Value_Review_QC!$K$10:$K$53,Unit_Value_Review_QC!$I$10:$I$53,"PARTNER|"&amp;F3130&amp;"|"&amp;I3130))</f>
        <v>18.09118149032647</v>
      </c>
      <c r="AA3130" s="20">
        <f>IFERROR(U3130/Z3130,"")</f>
        <v>1.0445042176850123</v>
      </c>
      <c r="AB3130" s="4" t="str">
        <f>IF(OR(N3130&lt;&gt;"REPORTED",U3130=""),"NOT_APPLICABLE",IF(OR(AA3130&lt;Unit_Value_Review_QC!$I$6,AA3130&gt;Unit_Value_Review_QC!$I$5),"REVIEW","WITHIN_BAND"))</f>
        <v>WITHIN_BAND</v>
      </c>
    </row>
    <row r="3131" spans="1:28">
      <c r="A3131" s="1" t="s">
        <v>3517</v>
      </c>
      <c r="B3131" s="6">
        <v>45839</v>
      </c>
      <c r="C3131" s="1">
        <v>202507</v>
      </c>
      <c r="D3131" s="1">
        <v>2025</v>
      </c>
      <c r="E3131" s="1">
        <v>7</v>
      </c>
      <c r="F3131" s="4" t="s">
        <v>256</v>
      </c>
      <c r="G3131" s="4" t="s">
        <v>258</v>
      </c>
      <c r="H3131" s="1">
        <v>720</v>
      </c>
      <c r="I3131" s="4" t="s">
        <v>325</v>
      </c>
      <c r="J3131" s="1" t="s">
        <v>326</v>
      </c>
      <c r="K3131" s="1" t="s">
        <v>383</v>
      </c>
      <c r="L3131" s="1">
        <v>3</v>
      </c>
      <c r="M3131" s="1">
        <v>1</v>
      </c>
      <c r="N3131" s="1" t="s">
        <v>384</v>
      </c>
      <c r="O3131" s="1" t="s">
        <v>385</v>
      </c>
      <c r="P3131" s="1">
        <v>0</v>
      </c>
      <c r="Q3131" s="8">
        <v>3560001</v>
      </c>
      <c r="R3131" s="8">
        <v>185715</v>
      </c>
      <c r="S3131" s="8">
        <v>808394</v>
      </c>
      <c r="T3131" s="8" t="s">
        <v>386</v>
      </c>
      <c r="U3131" s="9">
        <f>IF(R3131&gt;0,Q3131/R3131,"")</f>
        <v>19.16916242629836</v>
      </c>
      <c r="V3131" s="10">
        <f>SUMIFS(fct_world_monthly!$J$2:$J$361,fct_world_monthly!$C$2:$C$361,C3131,fct_world_monthly!$F$2:$F$361,F3131)</f>
        <v>113264142</v>
      </c>
      <c r="W3131" s="11">
        <f>IF(V3131&gt;0,Q3131/V3131,"")</f>
        <v>3.143096250179514E-2</v>
      </c>
      <c r="X3131" s="1" t="s">
        <v>232</v>
      </c>
      <c r="Y3131" s="1" t="s">
        <v>166</v>
      </c>
      <c r="Z3131" s="19">
        <f>IF(U3131="","",SUMIFS(Unit_Value_Review_QC!$K$10:$K$53,Unit_Value_Review_QC!$I$10:$I$53,"PARTNER|"&amp;F3131&amp;"|"&amp;I3131))</f>
        <v>18.213915185849537</v>
      </c>
      <c r="AA3131" s="20">
        <f>IFERROR(U3131/Z3131,"")</f>
        <v>1.0524460134299385</v>
      </c>
      <c r="AB3131" s="4" t="str">
        <f>IF(OR(N3131&lt;&gt;"REPORTED",U3131=""),"NOT_APPLICABLE",IF(OR(AA3131&lt;Unit_Value_Review_QC!$I$6,AA3131&gt;Unit_Value_Review_QC!$I$5),"REVIEW","WITHIN_BAND"))</f>
        <v>WITHIN_BAND</v>
      </c>
    </row>
    <row r="3132" spans="1:28">
      <c r="A3132" s="1" t="s">
        <v>3518</v>
      </c>
      <c r="B3132" s="6">
        <v>45839</v>
      </c>
      <c r="C3132" s="1">
        <v>202507</v>
      </c>
      <c r="D3132" s="1">
        <v>2025</v>
      </c>
      <c r="E3132" s="1">
        <v>7</v>
      </c>
      <c r="F3132" s="4" t="s">
        <v>265</v>
      </c>
      <c r="G3132" s="4" t="s">
        <v>266</v>
      </c>
      <c r="H3132" s="1">
        <v>52</v>
      </c>
      <c r="I3132" s="4" t="s">
        <v>296</v>
      </c>
      <c r="J3132" s="1" t="s">
        <v>297</v>
      </c>
      <c r="K3132" s="1" t="s">
        <v>383</v>
      </c>
      <c r="L3132" s="1">
        <v>3</v>
      </c>
      <c r="M3132" s="1">
        <v>1</v>
      </c>
      <c r="N3132" s="1" t="s">
        <v>384</v>
      </c>
      <c r="O3132" s="1" t="s">
        <v>385</v>
      </c>
      <c r="P3132" s="1">
        <v>0</v>
      </c>
      <c r="Q3132" s="8">
        <v>3433516</v>
      </c>
      <c r="R3132" s="8">
        <v>2758582</v>
      </c>
      <c r="S3132" s="8">
        <v>451402</v>
      </c>
      <c r="T3132" s="8" t="s">
        <v>386</v>
      </c>
      <c r="U3132" s="9">
        <f>IF(R3132&gt;0,Q3132/R3132,"")</f>
        <v>1.2446670064547656</v>
      </c>
      <c r="V3132" s="10">
        <f>SUMIFS(fct_world_monthly!$J$2:$J$361,fct_world_monthly!$C$2:$C$361,C3132,fct_world_monthly!$F$2:$F$361,F3132)</f>
        <v>63059661</v>
      </c>
      <c r="W3132" s="11">
        <f>IF(V3132&gt;0,Q3132/V3132,"")</f>
        <v>5.4448691057822213E-2</v>
      </c>
      <c r="X3132" s="1" t="s">
        <v>232</v>
      </c>
      <c r="Y3132" s="1" t="s">
        <v>166</v>
      </c>
      <c r="Z3132" s="19">
        <f>IF(U3132="","",SUMIFS(Unit_Value_Review_QC!$K$10:$K$53,Unit_Value_Review_QC!$I$10:$I$53,"PARTNER|"&amp;F3132&amp;"|"&amp;I3132))</f>
        <v>19.213268245879746</v>
      </c>
      <c r="AA3132" s="20">
        <f>IFERROR(U3132/Z3132,"")</f>
        <v>6.4781638944830869E-2</v>
      </c>
      <c r="AB3132" s="4" t="str">
        <f>IF(OR(N3132&lt;&gt;"REPORTED",U3132=""),"NOT_APPLICABLE",IF(OR(AA3132&lt;Unit_Value_Review_QC!$I$6,AA3132&gt;Unit_Value_Review_QC!$I$5),"REVIEW","WITHIN_BAND"))</f>
        <v>REVIEW</v>
      </c>
    </row>
    <row r="3133" spans="1:28">
      <c r="A3133" s="1" t="s">
        <v>3519</v>
      </c>
      <c r="B3133" s="6">
        <v>45839</v>
      </c>
      <c r="C3133" s="1">
        <v>202507</v>
      </c>
      <c r="D3133" s="1">
        <v>2025</v>
      </c>
      <c r="E3133" s="1">
        <v>7</v>
      </c>
      <c r="F3133" s="4" t="s">
        <v>265</v>
      </c>
      <c r="G3133" s="4" t="s">
        <v>266</v>
      </c>
      <c r="H3133" s="1">
        <v>204</v>
      </c>
      <c r="I3133" s="4" t="s">
        <v>301</v>
      </c>
      <c r="J3133" s="1" t="s">
        <v>302</v>
      </c>
      <c r="K3133" s="1" t="s">
        <v>383</v>
      </c>
      <c r="L3133" s="1">
        <v>3</v>
      </c>
      <c r="M3133" s="1">
        <v>1</v>
      </c>
      <c r="N3133" s="1" t="s">
        <v>384</v>
      </c>
      <c r="O3133" s="1" t="s">
        <v>385</v>
      </c>
      <c r="P3133" s="1">
        <v>0</v>
      </c>
      <c r="Q3133" s="8">
        <v>25985</v>
      </c>
      <c r="R3133" s="8">
        <v>897</v>
      </c>
      <c r="S3133" s="8">
        <v>4485</v>
      </c>
      <c r="T3133" s="8" t="s">
        <v>386</v>
      </c>
      <c r="U3133" s="9">
        <f>IF(R3133&gt;0,Q3133/R3133,"")</f>
        <v>28.968784838350057</v>
      </c>
      <c r="V3133" s="10">
        <f>SUMIFS(fct_world_monthly!$J$2:$J$361,fct_world_monthly!$C$2:$C$361,C3133,fct_world_monthly!$F$2:$F$361,F3133)</f>
        <v>63059661</v>
      </c>
      <c r="W3133" s="11">
        <f>IF(V3133&gt;0,Q3133/V3133,"")</f>
        <v>4.1207008708784529E-4</v>
      </c>
      <c r="X3133" s="1" t="s">
        <v>232</v>
      </c>
      <c r="Y3133" s="1" t="s">
        <v>166</v>
      </c>
      <c r="Z3133" s="19">
        <f>IF(U3133="","",SUMIFS(Unit_Value_Review_QC!$K$10:$K$53,Unit_Value_Review_QC!$I$10:$I$53,"PARTNER|"&amp;F3133&amp;"|"&amp;I3133))</f>
        <v>16.024818561257973</v>
      </c>
      <c r="AA3133" s="20">
        <f>IFERROR(U3133/Z3133,"")</f>
        <v>1.8077449505971794</v>
      </c>
      <c r="AB3133" s="4" t="str">
        <f>IF(OR(N3133&lt;&gt;"REPORTED",U3133=""),"NOT_APPLICABLE",IF(OR(AA3133&lt;Unit_Value_Review_QC!$I$6,AA3133&gt;Unit_Value_Review_QC!$I$5),"REVIEW","WITHIN_BAND"))</f>
        <v>WITHIN_BAND</v>
      </c>
    </row>
    <row r="3134" spans="1:28">
      <c r="A3134" s="1" t="s">
        <v>3520</v>
      </c>
      <c r="B3134" s="6">
        <v>45839</v>
      </c>
      <c r="C3134" s="1">
        <v>202507</v>
      </c>
      <c r="D3134" s="1">
        <v>2025</v>
      </c>
      <c r="E3134" s="1">
        <v>7</v>
      </c>
      <c r="F3134" s="4" t="s">
        <v>265</v>
      </c>
      <c r="G3134" s="4" t="s">
        <v>266</v>
      </c>
      <c r="H3134" s="1">
        <v>662</v>
      </c>
      <c r="I3134" s="4" t="s">
        <v>304</v>
      </c>
      <c r="J3134" s="1" t="s">
        <v>305</v>
      </c>
      <c r="K3134" s="1" t="s">
        <v>383</v>
      </c>
      <c r="L3134" s="1">
        <v>3</v>
      </c>
      <c r="M3134" s="1">
        <v>1</v>
      </c>
      <c r="N3134" s="1" t="s">
        <v>384</v>
      </c>
      <c r="O3134" s="1" t="s">
        <v>385</v>
      </c>
      <c r="P3134" s="1">
        <v>0</v>
      </c>
      <c r="Q3134" s="8">
        <v>400007</v>
      </c>
      <c r="R3134" s="8">
        <v>22916</v>
      </c>
      <c r="S3134" s="8">
        <v>67816</v>
      </c>
      <c r="T3134" s="8" t="s">
        <v>386</v>
      </c>
      <c r="U3134" s="9">
        <f>IF(R3134&gt;0,Q3134/R3134,"")</f>
        <v>17.455358701344039</v>
      </c>
      <c r="V3134" s="10">
        <f>SUMIFS(fct_world_monthly!$J$2:$J$361,fct_world_monthly!$C$2:$C$361,C3134,fct_world_monthly!$F$2:$F$361,F3134)</f>
        <v>63059661</v>
      </c>
      <c r="W3134" s="11">
        <f>IF(V3134&gt;0,Q3134/V3134,"")</f>
        <v>6.3433103454203473E-3</v>
      </c>
      <c r="X3134" s="1" t="s">
        <v>232</v>
      </c>
      <c r="Y3134" s="1" t="s">
        <v>166</v>
      </c>
      <c r="Z3134" s="19">
        <f>IF(U3134="","",SUMIFS(Unit_Value_Review_QC!$K$10:$K$53,Unit_Value_Review_QC!$I$10:$I$53,"PARTNER|"&amp;F3134&amp;"|"&amp;I3134))</f>
        <v>13.24068828999865</v>
      </c>
      <c r="AA3134" s="20">
        <f>IFERROR(U3134/Z3134,"")</f>
        <v>1.3183120332595504</v>
      </c>
      <c r="AB3134" s="4" t="str">
        <f>IF(OR(N3134&lt;&gt;"REPORTED",U3134=""),"NOT_APPLICABLE",IF(OR(AA3134&lt;Unit_Value_Review_QC!$I$6,AA3134&gt;Unit_Value_Review_QC!$I$5),"REVIEW","WITHIN_BAND"))</f>
        <v>WITHIN_BAND</v>
      </c>
    </row>
    <row r="3135" spans="1:28">
      <c r="A3135" s="1" t="s">
        <v>3521</v>
      </c>
      <c r="B3135" s="6">
        <v>45839</v>
      </c>
      <c r="C3135" s="1">
        <v>202507</v>
      </c>
      <c r="D3135" s="1">
        <v>2025</v>
      </c>
      <c r="E3135" s="1">
        <v>7</v>
      </c>
      <c r="F3135" s="4" t="s">
        <v>265</v>
      </c>
      <c r="G3135" s="4" t="s">
        <v>266</v>
      </c>
      <c r="H3135" s="1">
        <v>664</v>
      </c>
      <c r="I3135" s="4" t="s">
        <v>307</v>
      </c>
      <c r="J3135" s="1" t="s">
        <v>308</v>
      </c>
      <c r="K3135" s="1" t="s">
        <v>383</v>
      </c>
      <c r="L3135" s="1">
        <v>3</v>
      </c>
      <c r="M3135" s="1">
        <v>1</v>
      </c>
      <c r="N3135" s="1" t="s">
        <v>384</v>
      </c>
      <c r="O3135" s="1" t="s">
        <v>385</v>
      </c>
      <c r="P3135" s="1">
        <v>0</v>
      </c>
      <c r="Q3135" s="8">
        <v>201411</v>
      </c>
      <c r="R3135" s="8">
        <v>12424</v>
      </c>
      <c r="S3135" s="8">
        <v>43742</v>
      </c>
      <c r="T3135" s="8" t="s">
        <v>386</v>
      </c>
      <c r="U3135" s="9">
        <f>IF(R3135&gt;0,Q3135/R3135,"")</f>
        <v>16.21144558918223</v>
      </c>
      <c r="V3135" s="10">
        <f>SUMIFS(fct_world_monthly!$J$2:$J$361,fct_world_monthly!$C$2:$C$361,C3135,fct_world_monthly!$F$2:$F$361,F3135)</f>
        <v>63059661</v>
      </c>
      <c r="W3135" s="11">
        <f>IF(V3135&gt;0,Q3135/V3135,"")</f>
        <v>3.1939753053857995E-3</v>
      </c>
      <c r="X3135" s="1" t="s">
        <v>232</v>
      </c>
      <c r="Y3135" s="1" t="s">
        <v>166</v>
      </c>
      <c r="Z3135" s="19">
        <f>IF(U3135="","",SUMIFS(Unit_Value_Review_QC!$K$10:$K$53,Unit_Value_Review_QC!$I$10:$I$53,"PARTNER|"&amp;F3135&amp;"|"&amp;I3135))</f>
        <v>13.033767004833301</v>
      </c>
      <c r="AA3135" s="20">
        <f>IFERROR(U3135/Z3135,"")</f>
        <v>1.2438035437621797</v>
      </c>
      <c r="AB3135" s="4" t="str">
        <f>IF(OR(N3135&lt;&gt;"REPORTED",U3135=""),"NOT_APPLICABLE",IF(OR(AA3135&lt;Unit_Value_Review_QC!$I$6,AA3135&gt;Unit_Value_Review_QC!$I$5),"REVIEW","WITHIN_BAND"))</f>
        <v>WITHIN_BAND</v>
      </c>
    </row>
    <row r="3136" spans="1:28">
      <c r="A3136" s="1" t="s">
        <v>3522</v>
      </c>
      <c r="B3136" s="6">
        <v>45839</v>
      </c>
      <c r="C3136" s="1">
        <v>202507</v>
      </c>
      <c r="D3136" s="1">
        <v>2025</v>
      </c>
      <c r="E3136" s="1">
        <v>7</v>
      </c>
      <c r="F3136" s="4" t="s">
        <v>265</v>
      </c>
      <c r="G3136" s="4" t="s">
        <v>266</v>
      </c>
      <c r="H3136" s="1">
        <v>666</v>
      </c>
      <c r="I3136" s="4" t="s">
        <v>310</v>
      </c>
      <c r="J3136" s="1" t="s">
        <v>311</v>
      </c>
      <c r="K3136" s="1" t="s">
        <v>383</v>
      </c>
      <c r="L3136" s="1">
        <v>3</v>
      </c>
      <c r="M3136" s="1">
        <v>1</v>
      </c>
      <c r="N3136" s="1" t="s">
        <v>384</v>
      </c>
      <c r="O3136" s="1" t="s">
        <v>385</v>
      </c>
      <c r="P3136" s="1">
        <v>0</v>
      </c>
      <c r="Q3136" s="8">
        <v>18364149</v>
      </c>
      <c r="R3136" s="8">
        <v>1278474</v>
      </c>
      <c r="S3136" s="8">
        <v>3852577</v>
      </c>
      <c r="T3136" s="8" t="s">
        <v>386</v>
      </c>
      <c r="U3136" s="9">
        <f>IF(R3136&gt;0,Q3136/R3136,"")</f>
        <v>14.364116125943898</v>
      </c>
      <c r="V3136" s="10">
        <f>SUMIFS(fct_world_monthly!$J$2:$J$361,fct_world_monthly!$C$2:$C$361,C3136,fct_world_monthly!$F$2:$F$361,F3136)</f>
        <v>63059661</v>
      </c>
      <c r="W3136" s="11">
        <f>IF(V3136&gt;0,Q3136/V3136,"")</f>
        <v>0.29121864451507279</v>
      </c>
      <c r="X3136" s="1" t="s">
        <v>232</v>
      </c>
      <c r="Y3136" s="1" t="s">
        <v>166</v>
      </c>
      <c r="Z3136" s="19">
        <f>IF(U3136="","",SUMIFS(Unit_Value_Review_QC!$K$10:$K$53,Unit_Value_Review_QC!$I$10:$I$53,"PARTNER|"&amp;F3136&amp;"|"&amp;I3136))</f>
        <v>12.503788450831344</v>
      </c>
      <c r="AA3136" s="20">
        <f>IFERROR(U3136/Z3136,"")</f>
        <v>1.1487811220117745</v>
      </c>
      <c r="AB3136" s="4" t="str">
        <f>IF(OR(N3136&lt;&gt;"REPORTED",U3136=""),"NOT_APPLICABLE",IF(OR(AA3136&lt;Unit_Value_Review_QC!$I$6,AA3136&gt;Unit_Value_Review_QC!$I$5),"REVIEW","WITHIN_BAND"))</f>
        <v>WITHIN_BAND</v>
      </c>
    </row>
    <row r="3137" spans="1:28">
      <c r="A3137" s="1" t="s">
        <v>3523</v>
      </c>
      <c r="B3137" s="6">
        <v>45839</v>
      </c>
      <c r="C3137" s="1">
        <v>202507</v>
      </c>
      <c r="D3137" s="1">
        <v>2025</v>
      </c>
      <c r="E3137" s="1">
        <v>7</v>
      </c>
      <c r="F3137" s="4" t="s">
        <v>265</v>
      </c>
      <c r="G3137" s="4" t="s">
        <v>266</v>
      </c>
      <c r="H3137" s="1">
        <v>669</v>
      </c>
      <c r="I3137" s="4" t="s">
        <v>313</v>
      </c>
      <c r="J3137" s="1" t="s">
        <v>314</v>
      </c>
      <c r="K3137" s="1" t="s">
        <v>383</v>
      </c>
      <c r="L3137" s="1">
        <v>3</v>
      </c>
      <c r="M3137" s="1">
        <v>1</v>
      </c>
      <c r="N3137" s="1" t="s">
        <v>384</v>
      </c>
      <c r="O3137" s="1" t="s">
        <v>385</v>
      </c>
      <c r="P3137" s="1">
        <v>0</v>
      </c>
      <c r="Q3137" s="8">
        <v>395210</v>
      </c>
      <c r="R3137" s="8">
        <v>23898</v>
      </c>
      <c r="S3137" s="8">
        <v>58213</v>
      </c>
      <c r="T3137" s="8" t="s">
        <v>386</v>
      </c>
      <c r="U3137" s="9">
        <f>IF(R3137&gt;0,Q3137/R3137,"")</f>
        <v>16.537367143694034</v>
      </c>
      <c r="V3137" s="10">
        <f>SUMIFS(fct_world_monthly!$J$2:$J$361,fct_world_monthly!$C$2:$C$361,C3137,fct_world_monthly!$F$2:$F$361,F3137)</f>
        <v>63059661</v>
      </c>
      <c r="W3137" s="11">
        <f>IF(V3137&gt;0,Q3137/V3137,"")</f>
        <v>6.2672395273422098E-3</v>
      </c>
      <c r="X3137" s="1" t="s">
        <v>232</v>
      </c>
      <c r="Y3137" s="1" t="s">
        <v>166</v>
      </c>
      <c r="Z3137" s="19">
        <f>IF(U3137="","",SUMIFS(Unit_Value_Review_QC!$K$10:$K$53,Unit_Value_Review_QC!$I$10:$I$53,"PARTNER|"&amp;F3137&amp;"|"&amp;I3137))</f>
        <v>16.58404384448577</v>
      </c>
      <c r="AA3137" s="20">
        <f>IFERROR(U3137/Z3137,"")</f>
        <v>0.99718544516467522</v>
      </c>
      <c r="AB3137" s="4" t="str">
        <f>IF(OR(N3137&lt;&gt;"REPORTED",U3137=""),"NOT_APPLICABLE",IF(OR(AA3137&lt;Unit_Value_Review_QC!$I$6,AA3137&gt;Unit_Value_Review_QC!$I$5),"REVIEW","WITHIN_BAND"))</f>
        <v>WITHIN_BAND</v>
      </c>
    </row>
    <row r="3138" spans="1:28">
      <c r="A3138" s="1" t="s">
        <v>3524</v>
      </c>
      <c r="B3138" s="6">
        <v>45839</v>
      </c>
      <c r="C3138" s="1">
        <v>202507</v>
      </c>
      <c r="D3138" s="1">
        <v>2025</v>
      </c>
      <c r="E3138" s="1">
        <v>7</v>
      </c>
      <c r="F3138" s="4" t="s">
        <v>265</v>
      </c>
      <c r="G3138" s="4" t="s">
        <v>266</v>
      </c>
      <c r="H3138" s="1">
        <v>676</v>
      </c>
      <c r="I3138" s="4" t="s">
        <v>316</v>
      </c>
      <c r="J3138" s="1" t="s">
        <v>317</v>
      </c>
      <c r="K3138" s="1" t="s">
        <v>383</v>
      </c>
      <c r="L3138" s="1">
        <v>3</v>
      </c>
      <c r="M3138" s="1">
        <v>1</v>
      </c>
      <c r="N3138" s="1" t="s">
        <v>384</v>
      </c>
      <c r="O3138" s="1" t="s">
        <v>385</v>
      </c>
      <c r="P3138" s="1">
        <v>0</v>
      </c>
      <c r="Q3138" s="8">
        <v>894673</v>
      </c>
      <c r="R3138" s="8">
        <v>57570</v>
      </c>
      <c r="S3138" s="8">
        <v>254066</v>
      </c>
      <c r="T3138" s="8" t="s">
        <v>386</v>
      </c>
      <c r="U3138" s="9">
        <f>IF(R3138&gt;0,Q3138/R3138,"")</f>
        <v>15.540611429564009</v>
      </c>
      <c r="V3138" s="10">
        <f>SUMIFS(fct_world_monthly!$J$2:$J$361,fct_world_monthly!$C$2:$C$361,C3138,fct_world_monthly!$F$2:$F$361,F3138)</f>
        <v>63059661</v>
      </c>
      <c r="W3138" s="11">
        <f>IF(V3138&gt;0,Q3138/V3138,"")</f>
        <v>1.4187722956518907E-2</v>
      </c>
      <c r="X3138" s="1" t="s">
        <v>232</v>
      </c>
      <c r="Y3138" s="1" t="s">
        <v>166</v>
      </c>
      <c r="Z3138" s="19">
        <f>IF(U3138="","",SUMIFS(Unit_Value_Review_QC!$K$10:$K$53,Unit_Value_Review_QC!$I$10:$I$53,"PARTNER|"&amp;F3138&amp;"|"&amp;I3138))</f>
        <v>12.705450477595873</v>
      </c>
      <c r="AA3138" s="20">
        <f>IFERROR(U3138/Z3138,"")</f>
        <v>1.2231452522653574</v>
      </c>
      <c r="AB3138" s="4" t="str">
        <f>IF(OR(N3138&lt;&gt;"REPORTED",U3138=""),"NOT_APPLICABLE",IF(OR(AA3138&lt;Unit_Value_Review_QC!$I$6,AA3138&gt;Unit_Value_Review_QC!$I$5),"REVIEW","WITHIN_BAND"))</f>
        <v>WITHIN_BAND</v>
      </c>
    </row>
    <row r="3139" spans="1:28">
      <c r="A3139" s="1" t="s">
        <v>3525</v>
      </c>
      <c r="B3139" s="6">
        <v>45839</v>
      </c>
      <c r="C3139" s="1">
        <v>202507</v>
      </c>
      <c r="D3139" s="1">
        <v>2025</v>
      </c>
      <c r="E3139" s="1">
        <v>7</v>
      </c>
      <c r="F3139" s="4" t="s">
        <v>265</v>
      </c>
      <c r="G3139" s="4" t="s">
        <v>266</v>
      </c>
      <c r="H3139" s="1">
        <v>690</v>
      </c>
      <c r="I3139" s="4" t="s">
        <v>319</v>
      </c>
      <c r="J3139" s="1" t="s">
        <v>320</v>
      </c>
      <c r="K3139" s="1" t="s">
        <v>383</v>
      </c>
      <c r="L3139" s="1">
        <v>3</v>
      </c>
      <c r="M3139" s="1">
        <v>1</v>
      </c>
      <c r="N3139" s="1" t="s">
        <v>384</v>
      </c>
      <c r="O3139" s="1" t="s">
        <v>385</v>
      </c>
      <c r="P3139" s="1">
        <v>0</v>
      </c>
      <c r="Q3139" s="8">
        <v>811836</v>
      </c>
      <c r="R3139" s="8">
        <v>38354</v>
      </c>
      <c r="S3139" s="8">
        <v>112553</v>
      </c>
      <c r="T3139" s="8" t="s">
        <v>386</v>
      </c>
      <c r="U3139" s="9">
        <f>IF(R3139&gt;0,Q3139/R3139,"")</f>
        <v>21.166918704698336</v>
      </c>
      <c r="V3139" s="10">
        <f>SUMIFS(fct_world_monthly!$J$2:$J$361,fct_world_monthly!$C$2:$C$361,C3139,fct_world_monthly!$F$2:$F$361,F3139)</f>
        <v>63059661</v>
      </c>
      <c r="W3139" s="11">
        <f>IF(V3139&gt;0,Q3139/V3139,"")</f>
        <v>1.2874093947317604E-2</v>
      </c>
      <c r="X3139" s="1" t="s">
        <v>232</v>
      </c>
      <c r="Y3139" s="1" t="s">
        <v>166</v>
      </c>
      <c r="Z3139" s="19">
        <f>IF(U3139="","",SUMIFS(Unit_Value_Review_QC!$K$10:$K$53,Unit_Value_Review_QC!$I$10:$I$53,"PARTNER|"&amp;F3139&amp;"|"&amp;I3139))</f>
        <v>23.234221767733438</v>
      </c>
      <c r="AA3139" s="20">
        <f>IFERROR(U3139/Z3139,"")</f>
        <v>0.91102335668044321</v>
      </c>
      <c r="AB3139" s="4" t="str">
        <f>IF(OR(N3139&lt;&gt;"REPORTED",U3139=""),"NOT_APPLICABLE",IF(OR(AA3139&lt;Unit_Value_Review_QC!$I$6,AA3139&gt;Unit_Value_Review_QC!$I$5),"REVIEW","WITHIN_BAND"))</f>
        <v>WITHIN_BAND</v>
      </c>
    </row>
    <row r="3140" spans="1:28">
      <c r="A3140" s="1" t="s">
        <v>3526</v>
      </c>
      <c r="B3140" s="6">
        <v>45839</v>
      </c>
      <c r="C3140" s="1">
        <v>202507</v>
      </c>
      <c r="D3140" s="1">
        <v>2025</v>
      </c>
      <c r="E3140" s="1">
        <v>7</v>
      </c>
      <c r="F3140" s="4" t="s">
        <v>265</v>
      </c>
      <c r="G3140" s="4" t="s">
        <v>266</v>
      </c>
      <c r="H3140" s="1">
        <v>696</v>
      </c>
      <c r="I3140" s="4" t="s">
        <v>322</v>
      </c>
      <c r="J3140" s="1" t="s">
        <v>323</v>
      </c>
      <c r="K3140" s="1" t="s">
        <v>383</v>
      </c>
      <c r="L3140" s="1">
        <v>3</v>
      </c>
      <c r="M3140" s="1">
        <v>1</v>
      </c>
      <c r="N3140" s="1" t="s">
        <v>384</v>
      </c>
      <c r="O3140" s="1" t="s">
        <v>385</v>
      </c>
      <c r="P3140" s="1">
        <v>0</v>
      </c>
      <c r="Q3140" s="8">
        <v>6953899</v>
      </c>
      <c r="R3140" s="8">
        <v>690995</v>
      </c>
      <c r="S3140" s="8">
        <v>1768383</v>
      </c>
      <c r="T3140" s="8" t="s">
        <v>386</v>
      </c>
      <c r="U3140" s="9">
        <f>IF(R3140&gt;0,Q3140/R3140,"")</f>
        <v>10.063602486269799</v>
      </c>
      <c r="V3140" s="10">
        <f>SUMIFS(fct_world_monthly!$J$2:$J$361,fct_world_monthly!$C$2:$C$361,C3140,fct_world_monthly!$F$2:$F$361,F3140)</f>
        <v>63059661</v>
      </c>
      <c r="W3140" s="11">
        <f>IF(V3140&gt;0,Q3140/V3140,"")</f>
        <v>0.1102749188581905</v>
      </c>
      <c r="X3140" s="1" t="s">
        <v>232</v>
      </c>
      <c r="Y3140" s="1" t="s">
        <v>166</v>
      </c>
      <c r="Z3140" s="19">
        <f>IF(U3140="","",SUMIFS(Unit_Value_Review_QC!$K$10:$K$53,Unit_Value_Review_QC!$I$10:$I$53,"PARTNER|"&amp;F3140&amp;"|"&amp;I3140))</f>
        <v>12.339390026247985</v>
      </c>
      <c r="AA3140" s="20">
        <f>IFERROR(U3140/Z3140,"")</f>
        <v>0.81556725777066796</v>
      </c>
      <c r="AB3140" s="4" t="str">
        <f>IF(OR(N3140&lt;&gt;"REPORTED",U3140=""),"NOT_APPLICABLE",IF(OR(AA3140&lt;Unit_Value_Review_QC!$I$6,AA3140&gt;Unit_Value_Review_QC!$I$5),"REVIEW","WITHIN_BAND"))</f>
        <v>WITHIN_BAND</v>
      </c>
    </row>
    <row r="3141" spans="1:28">
      <c r="A3141" s="1" t="s">
        <v>3527</v>
      </c>
      <c r="B3141" s="6">
        <v>45839</v>
      </c>
      <c r="C3141" s="1">
        <v>202507</v>
      </c>
      <c r="D3141" s="1">
        <v>2025</v>
      </c>
      <c r="E3141" s="1">
        <v>7</v>
      </c>
      <c r="F3141" s="4" t="s">
        <v>265</v>
      </c>
      <c r="G3141" s="4" t="s">
        <v>266</v>
      </c>
      <c r="H3141" s="1">
        <v>720</v>
      </c>
      <c r="I3141" s="4" t="s">
        <v>325</v>
      </c>
      <c r="J3141" s="1" t="s">
        <v>326</v>
      </c>
      <c r="K3141" s="1" t="s">
        <v>383</v>
      </c>
      <c r="L3141" s="1">
        <v>3</v>
      </c>
      <c r="M3141" s="1">
        <v>1</v>
      </c>
      <c r="N3141" s="1" t="s">
        <v>384</v>
      </c>
      <c r="O3141" s="1" t="s">
        <v>385</v>
      </c>
      <c r="P3141" s="1">
        <v>0</v>
      </c>
      <c r="Q3141" s="8">
        <v>23065185</v>
      </c>
      <c r="R3141" s="8">
        <v>1682750</v>
      </c>
      <c r="S3141" s="8">
        <v>4863104</v>
      </c>
      <c r="T3141" s="8" t="s">
        <v>386</v>
      </c>
      <c r="U3141" s="9">
        <f>IF(R3141&gt;0,Q3141/R3141,"")</f>
        <v>13.706839994057347</v>
      </c>
      <c r="V3141" s="10">
        <f>SUMIFS(fct_world_monthly!$J$2:$J$361,fct_world_monthly!$C$2:$C$361,C3141,fct_world_monthly!$F$2:$F$361,F3141)</f>
        <v>63059661</v>
      </c>
      <c r="W3141" s="11">
        <f>IF(V3141&gt;0,Q3141/V3141,"")</f>
        <v>0.36576766563968682</v>
      </c>
      <c r="X3141" s="1" t="s">
        <v>232</v>
      </c>
      <c r="Y3141" s="1" t="s">
        <v>166</v>
      </c>
      <c r="Z3141" s="19">
        <f>IF(U3141="","",SUMIFS(Unit_Value_Review_QC!$K$10:$K$53,Unit_Value_Review_QC!$I$10:$I$53,"PARTNER|"&amp;F3141&amp;"|"&amp;I3141))</f>
        <v>15.158852636173485</v>
      </c>
      <c r="AA3141" s="20">
        <f>IFERROR(U3141/Z3141,"")</f>
        <v>0.90421355250520685</v>
      </c>
      <c r="AB3141" s="4" t="str">
        <f>IF(OR(N3141&lt;&gt;"REPORTED",U3141=""),"NOT_APPLICABLE",IF(OR(AA3141&lt;Unit_Value_Review_QC!$I$6,AA3141&gt;Unit_Value_Review_QC!$I$5),"REVIEW","WITHIN_BAND"))</f>
        <v>WITHIN_BAND</v>
      </c>
    </row>
    <row r="3142" spans="1:28">
      <c r="A3142" s="1" t="s">
        <v>3528</v>
      </c>
      <c r="B3142" s="6">
        <v>45839</v>
      </c>
      <c r="C3142" s="1">
        <v>202507</v>
      </c>
      <c r="D3142" s="1">
        <v>2025</v>
      </c>
      <c r="E3142" s="1">
        <v>7</v>
      </c>
      <c r="F3142" s="4" t="s">
        <v>271</v>
      </c>
      <c r="G3142" s="4" t="s">
        <v>273</v>
      </c>
      <c r="H3142" s="1">
        <v>52</v>
      </c>
      <c r="I3142" s="4" t="s">
        <v>296</v>
      </c>
      <c r="J3142" s="1" t="s">
        <v>297</v>
      </c>
      <c r="K3142" s="1" t="s">
        <v>383</v>
      </c>
      <c r="L3142" s="1">
        <v>3</v>
      </c>
      <c r="M3142" s="1">
        <v>1</v>
      </c>
      <c r="N3142" s="1" t="s">
        <v>384</v>
      </c>
      <c r="O3142" s="1" t="s">
        <v>385</v>
      </c>
      <c r="P3142" s="1">
        <v>0</v>
      </c>
      <c r="Q3142" s="8">
        <v>927488</v>
      </c>
      <c r="R3142" s="8">
        <v>26995</v>
      </c>
      <c r="S3142" s="8">
        <v>71278</v>
      </c>
      <c r="T3142" s="8" t="s">
        <v>386</v>
      </c>
      <c r="U3142" s="9">
        <f>IF(R3142&gt;0,Q3142/R3142,"")</f>
        <v>34.357769957399519</v>
      </c>
      <c r="V3142" s="10">
        <f>SUMIFS(fct_world_monthly!$J$2:$J$361,fct_world_monthly!$C$2:$C$361,C3142,fct_world_monthly!$F$2:$F$361,F3142)</f>
        <v>30634520</v>
      </c>
      <c r="W3142" s="11">
        <f>IF(V3142&gt;0,Q3142/V3142,"")</f>
        <v>3.0275910965799367E-2</v>
      </c>
      <c r="X3142" s="1" t="s">
        <v>232</v>
      </c>
      <c r="Y3142" s="1" t="s">
        <v>166</v>
      </c>
      <c r="Z3142" s="19">
        <f>IF(U3142="","",SUMIFS(Unit_Value_Review_QC!$K$10:$K$53,Unit_Value_Review_QC!$I$10:$I$53,"PARTNER|"&amp;F3142&amp;"|"&amp;I3142))</f>
        <v>31.867133143721738</v>
      </c>
      <c r="AA3142" s="20">
        <f>IFERROR(U3142/Z3142,"")</f>
        <v>1.0781569149143393</v>
      </c>
      <c r="AB3142" s="4" t="str">
        <f>IF(OR(N3142&lt;&gt;"REPORTED",U3142=""),"NOT_APPLICABLE",IF(OR(AA3142&lt;Unit_Value_Review_QC!$I$6,AA3142&gt;Unit_Value_Review_QC!$I$5),"REVIEW","WITHIN_BAND"))</f>
        <v>WITHIN_BAND</v>
      </c>
    </row>
    <row r="3143" spans="1:28">
      <c r="A3143" s="1" t="s">
        <v>3529</v>
      </c>
      <c r="B3143" s="6">
        <v>45839</v>
      </c>
      <c r="C3143" s="1">
        <v>202507</v>
      </c>
      <c r="D3143" s="1">
        <v>2025</v>
      </c>
      <c r="E3143" s="1">
        <v>7</v>
      </c>
      <c r="F3143" s="4" t="s">
        <v>271</v>
      </c>
      <c r="G3143" s="4" t="s">
        <v>273</v>
      </c>
      <c r="H3143" s="1">
        <v>204</v>
      </c>
      <c r="I3143" s="4" t="s">
        <v>301</v>
      </c>
      <c r="J3143" s="1" t="s">
        <v>302</v>
      </c>
      <c r="K3143" s="1" t="s">
        <v>383</v>
      </c>
      <c r="L3143" s="1">
        <v>3</v>
      </c>
      <c r="M3143" s="1">
        <v>1</v>
      </c>
      <c r="N3143" s="1" t="s">
        <v>384</v>
      </c>
      <c r="O3143" s="1" t="s">
        <v>385</v>
      </c>
      <c r="P3143" s="1">
        <v>0</v>
      </c>
      <c r="Q3143" s="8">
        <v>1300111</v>
      </c>
      <c r="R3143" s="8">
        <v>58963</v>
      </c>
      <c r="S3143" s="8">
        <v>181821</v>
      </c>
      <c r="T3143" s="8" t="s">
        <v>386</v>
      </c>
      <c r="U3143" s="9">
        <f>IF(R3143&gt;0,Q3143/R3143,"")</f>
        <v>22.049607380899886</v>
      </c>
      <c r="V3143" s="10">
        <f>SUMIFS(fct_world_monthly!$J$2:$J$361,fct_world_monthly!$C$2:$C$361,C3143,fct_world_monthly!$F$2:$F$361,F3143)</f>
        <v>30634520</v>
      </c>
      <c r="W3143" s="11">
        <f>IF(V3143&gt;0,Q3143/V3143,"")</f>
        <v>4.2439411487433132E-2</v>
      </c>
      <c r="X3143" s="1" t="s">
        <v>232</v>
      </c>
      <c r="Y3143" s="1" t="s">
        <v>166</v>
      </c>
      <c r="Z3143" s="19">
        <f>IF(U3143="","",SUMIFS(Unit_Value_Review_QC!$K$10:$K$53,Unit_Value_Review_QC!$I$10:$I$53,"PARTNER|"&amp;F3143&amp;"|"&amp;I3143))</f>
        <v>19.682231685892088</v>
      </c>
      <c r="AA3143" s="20">
        <f>IFERROR(U3143/Z3143,"")</f>
        <v>1.1202798408630001</v>
      </c>
      <c r="AB3143" s="4" t="str">
        <f>IF(OR(N3143&lt;&gt;"REPORTED",U3143=""),"NOT_APPLICABLE",IF(OR(AA3143&lt;Unit_Value_Review_QC!$I$6,AA3143&gt;Unit_Value_Review_QC!$I$5),"REVIEW","WITHIN_BAND"))</f>
        <v>WITHIN_BAND</v>
      </c>
    </row>
    <row r="3144" spans="1:28">
      <c r="A3144" s="1" t="s">
        <v>3530</v>
      </c>
      <c r="B3144" s="6">
        <v>45839</v>
      </c>
      <c r="C3144" s="1">
        <v>202507</v>
      </c>
      <c r="D3144" s="1">
        <v>2025</v>
      </c>
      <c r="E3144" s="1">
        <v>7</v>
      </c>
      <c r="F3144" s="4" t="s">
        <v>271</v>
      </c>
      <c r="G3144" s="4" t="s">
        <v>273</v>
      </c>
      <c r="H3144" s="1">
        <v>662</v>
      </c>
      <c r="I3144" s="4" t="s">
        <v>304</v>
      </c>
      <c r="J3144" s="1" t="s">
        <v>305</v>
      </c>
      <c r="K3144" s="1" t="s">
        <v>383</v>
      </c>
      <c r="L3144" s="1">
        <v>3</v>
      </c>
      <c r="M3144" s="1">
        <v>1</v>
      </c>
      <c r="N3144" s="1" t="s">
        <v>384</v>
      </c>
      <c r="O3144" s="1" t="s">
        <v>385</v>
      </c>
      <c r="P3144" s="1">
        <v>0</v>
      </c>
      <c r="Q3144" s="8">
        <v>85771</v>
      </c>
      <c r="R3144" s="8">
        <v>3642</v>
      </c>
      <c r="S3144" s="8">
        <v>8039</v>
      </c>
      <c r="T3144" s="8" t="s">
        <v>386</v>
      </c>
      <c r="U3144" s="9">
        <f>IF(R3144&gt;0,Q3144/R3144,"")</f>
        <v>23.550521691378364</v>
      </c>
      <c r="V3144" s="10">
        <f>SUMIFS(fct_world_monthly!$J$2:$J$361,fct_world_monthly!$C$2:$C$361,C3144,fct_world_monthly!$F$2:$F$361,F3144)</f>
        <v>30634520</v>
      </c>
      <c r="W3144" s="11">
        <f>IF(V3144&gt;0,Q3144/V3144,"")</f>
        <v>2.7998153716787466E-3</v>
      </c>
      <c r="X3144" s="1" t="s">
        <v>232</v>
      </c>
      <c r="Y3144" s="1" t="s">
        <v>166</v>
      </c>
      <c r="Z3144" s="19">
        <f>IF(U3144="","",SUMIFS(Unit_Value_Review_QC!$K$10:$K$53,Unit_Value_Review_QC!$I$10:$I$53,"PARTNER|"&amp;F3144&amp;"|"&amp;I3144))</f>
        <v>19.366411423422985</v>
      </c>
      <c r="AA3144" s="20">
        <f>IFERROR(U3144/Z3144,"")</f>
        <v>1.2160498492196055</v>
      </c>
      <c r="AB3144" s="4" t="str">
        <f>IF(OR(N3144&lt;&gt;"REPORTED",U3144=""),"NOT_APPLICABLE",IF(OR(AA3144&lt;Unit_Value_Review_QC!$I$6,AA3144&gt;Unit_Value_Review_QC!$I$5),"REVIEW","WITHIN_BAND"))</f>
        <v>WITHIN_BAND</v>
      </c>
    </row>
    <row r="3145" spans="1:28">
      <c r="A3145" s="1" t="s">
        <v>3531</v>
      </c>
      <c r="B3145" s="6">
        <v>45839</v>
      </c>
      <c r="C3145" s="1">
        <v>202507</v>
      </c>
      <c r="D3145" s="1">
        <v>2025</v>
      </c>
      <c r="E3145" s="1">
        <v>7</v>
      </c>
      <c r="F3145" s="4" t="s">
        <v>271</v>
      </c>
      <c r="G3145" s="4" t="s">
        <v>273</v>
      </c>
      <c r="H3145" s="1">
        <v>664</v>
      </c>
      <c r="I3145" s="4" t="s">
        <v>307</v>
      </c>
      <c r="J3145" s="1" t="s">
        <v>308</v>
      </c>
      <c r="K3145" s="1" t="s">
        <v>383</v>
      </c>
      <c r="L3145" s="1">
        <v>3</v>
      </c>
      <c r="M3145" s="1">
        <v>1</v>
      </c>
      <c r="N3145" s="1" t="s">
        <v>384</v>
      </c>
      <c r="O3145" s="1" t="s">
        <v>385</v>
      </c>
      <c r="P3145" s="1">
        <v>0</v>
      </c>
      <c r="Q3145" s="8">
        <v>2838475</v>
      </c>
      <c r="R3145" s="8">
        <v>87960</v>
      </c>
      <c r="S3145" s="8">
        <v>270533</v>
      </c>
      <c r="T3145" s="8" t="s">
        <v>386</v>
      </c>
      <c r="U3145" s="9">
        <f>IF(R3145&gt;0,Q3145/R3145,"")</f>
        <v>32.270065939063208</v>
      </c>
      <c r="V3145" s="10">
        <f>SUMIFS(fct_world_monthly!$J$2:$J$361,fct_world_monthly!$C$2:$C$361,C3145,fct_world_monthly!$F$2:$F$361,F3145)</f>
        <v>30634520</v>
      </c>
      <c r="W3145" s="11">
        <f>IF(V3145&gt;0,Q3145/V3145,"")</f>
        <v>9.265609515017699E-2</v>
      </c>
      <c r="X3145" s="1" t="s">
        <v>232</v>
      </c>
      <c r="Y3145" s="1" t="s">
        <v>166</v>
      </c>
      <c r="Z3145" s="19">
        <f>IF(U3145="","",SUMIFS(Unit_Value_Review_QC!$K$10:$K$53,Unit_Value_Review_QC!$I$10:$I$53,"PARTNER|"&amp;F3145&amp;"|"&amp;I3145))</f>
        <v>29.827360886039607</v>
      </c>
      <c r="AA3145" s="20">
        <f>IFERROR(U3145/Z3145,"")</f>
        <v>1.0818947764891558</v>
      </c>
      <c r="AB3145" s="4" t="str">
        <f>IF(OR(N3145&lt;&gt;"REPORTED",U3145=""),"NOT_APPLICABLE",IF(OR(AA3145&lt;Unit_Value_Review_QC!$I$6,AA3145&gt;Unit_Value_Review_QC!$I$5),"REVIEW","WITHIN_BAND"))</f>
        <v>WITHIN_BAND</v>
      </c>
    </row>
    <row r="3146" spans="1:28">
      <c r="A3146" s="1" t="s">
        <v>3532</v>
      </c>
      <c r="B3146" s="6">
        <v>45839</v>
      </c>
      <c r="C3146" s="1">
        <v>202507</v>
      </c>
      <c r="D3146" s="1">
        <v>2025</v>
      </c>
      <c r="E3146" s="1">
        <v>7</v>
      </c>
      <c r="F3146" s="4" t="s">
        <v>271</v>
      </c>
      <c r="G3146" s="4" t="s">
        <v>273</v>
      </c>
      <c r="H3146" s="1">
        <v>666</v>
      </c>
      <c r="I3146" s="4" t="s">
        <v>310</v>
      </c>
      <c r="J3146" s="1" t="s">
        <v>311</v>
      </c>
      <c r="K3146" s="1" t="s">
        <v>383</v>
      </c>
      <c r="L3146" s="1">
        <v>3</v>
      </c>
      <c r="M3146" s="1">
        <v>1</v>
      </c>
      <c r="N3146" s="1" t="s">
        <v>384</v>
      </c>
      <c r="O3146" s="1" t="s">
        <v>385</v>
      </c>
      <c r="P3146" s="1">
        <v>0</v>
      </c>
      <c r="Q3146" s="8">
        <v>883437</v>
      </c>
      <c r="R3146" s="8">
        <v>66909</v>
      </c>
      <c r="S3146" s="8">
        <v>200729</v>
      </c>
      <c r="T3146" s="8" t="s">
        <v>386</v>
      </c>
      <c r="U3146" s="9">
        <f>IF(R3146&gt;0,Q3146/R3146,"")</f>
        <v>13.203560059184863</v>
      </c>
      <c r="V3146" s="10">
        <f>SUMIFS(fct_world_monthly!$J$2:$J$361,fct_world_monthly!$C$2:$C$361,C3146,fct_world_monthly!$F$2:$F$361,F3146)</f>
        <v>30634520</v>
      </c>
      <c r="W3146" s="11">
        <f>IF(V3146&gt;0,Q3146/V3146,"")</f>
        <v>2.8837957963761141E-2</v>
      </c>
      <c r="X3146" s="1" t="s">
        <v>232</v>
      </c>
      <c r="Y3146" s="1" t="s">
        <v>166</v>
      </c>
      <c r="Z3146" s="19">
        <f>IF(U3146="","",SUMIFS(Unit_Value_Review_QC!$K$10:$K$53,Unit_Value_Review_QC!$I$10:$I$53,"PARTNER|"&amp;F3146&amp;"|"&amp;I3146))</f>
        <v>14.86106925541052</v>
      </c>
      <c r="AA3146" s="20">
        <f>IFERROR(U3146/Z3146,"")</f>
        <v>0.88846635677831853</v>
      </c>
      <c r="AB3146" s="4" t="str">
        <f>IF(OR(N3146&lt;&gt;"REPORTED",U3146=""),"NOT_APPLICABLE",IF(OR(AA3146&lt;Unit_Value_Review_QC!$I$6,AA3146&gt;Unit_Value_Review_QC!$I$5),"REVIEW","WITHIN_BAND"))</f>
        <v>WITHIN_BAND</v>
      </c>
    </row>
    <row r="3147" spans="1:28">
      <c r="A3147" s="1" t="s">
        <v>3533</v>
      </c>
      <c r="B3147" s="6">
        <v>45839</v>
      </c>
      <c r="C3147" s="1">
        <v>202507</v>
      </c>
      <c r="D3147" s="1">
        <v>2025</v>
      </c>
      <c r="E3147" s="1">
        <v>7</v>
      </c>
      <c r="F3147" s="4" t="s">
        <v>271</v>
      </c>
      <c r="G3147" s="4" t="s">
        <v>273</v>
      </c>
      <c r="H3147" s="1">
        <v>669</v>
      </c>
      <c r="I3147" s="4" t="s">
        <v>313</v>
      </c>
      <c r="J3147" s="1" t="s">
        <v>314</v>
      </c>
      <c r="K3147" s="1" t="s">
        <v>383</v>
      </c>
      <c r="L3147" s="1">
        <v>3</v>
      </c>
      <c r="M3147" s="1">
        <v>1</v>
      </c>
      <c r="N3147" s="1" t="s">
        <v>384</v>
      </c>
      <c r="O3147" s="1" t="s">
        <v>385</v>
      </c>
      <c r="P3147" s="1">
        <v>0</v>
      </c>
      <c r="Q3147" s="8">
        <v>1269609</v>
      </c>
      <c r="R3147" s="8">
        <v>65832</v>
      </c>
      <c r="S3147" s="8">
        <v>185586</v>
      </c>
      <c r="T3147" s="8" t="s">
        <v>386</v>
      </c>
      <c r="U3147" s="9">
        <f>IF(R3147&gt;0,Q3147/R3147,"")</f>
        <v>19.285590594239885</v>
      </c>
      <c r="V3147" s="10">
        <f>SUMIFS(fct_world_monthly!$J$2:$J$361,fct_world_monthly!$C$2:$C$361,C3147,fct_world_monthly!$F$2:$F$361,F3147)</f>
        <v>30634520</v>
      </c>
      <c r="W3147" s="11">
        <f>IF(V3147&gt;0,Q3147/V3147,"")</f>
        <v>4.144373732638866E-2</v>
      </c>
      <c r="X3147" s="1" t="s">
        <v>232</v>
      </c>
      <c r="Y3147" s="1" t="s">
        <v>166</v>
      </c>
      <c r="Z3147" s="19">
        <f>IF(U3147="","",SUMIFS(Unit_Value_Review_QC!$K$10:$K$53,Unit_Value_Review_QC!$I$10:$I$53,"PARTNER|"&amp;F3147&amp;"|"&amp;I3147))</f>
        <v>17.070169468034248</v>
      </c>
      <c r="AA3147" s="20">
        <f>IFERROR(U3147/Z3147,"")</f>
        <v>1.129783194616448</v>
      </c>
      <c r="AB3147" s="4" t="str">
        <f>IF(OR(N3147&lt;&gt;"REPORTED",U3147=""),"NOT_APPLICABLE",IF(OR(AA3147&lt;Unit_Value_Review_QC!$I$6,AA3147&gt;Unit_Value_Review_QC!$I$5),"REVIEW","WITHIN_BAND"))</f>
        <v>WITHIN_BAND</v>
      </c>
    </row>
    <row r="3148" spans="1:28">
      <c r="A3148" s="1" t="s">
        <v>3534</v>
      </c>
      <c r="B3148" s="6">
        <v>45839</v>
      </c>
      <c r="C3148" s="1">
        <v>202507</v>
      </c>
      <c r="D3148" s="1">
        <v>2025</v>
      </c>
      <c r="E3148" s="1">
        <v>7</v>
      </c>
      <c r="F3148" s="4" t="s">
        <v>271</v>
      </c>
      <c r="G3148" s="4" t="s">
        <v>273</v>
      </c>
      <c r="H3148" s="1">
        <v>676</v>
      </c>
      <c r="I3148" s="4" t="s">
        <v>316</v>
      </c>
      <c r="J3148" s="1" t="s">
        <v>317</v>
      </c>
      <c r="K3148" s="1" t="s">
        <v>383</v>
      </c>
      <c r="L3148" s="1">
        <v>3</v>
      </c>
      <c r="M3148" s="1">
        <v>1</v>
      </c>
      <c r="N3148" s="1" t="s">
        <v>384</v>
      </c>
      <c r="O3148" s="1" t="s">
        <v>385</v>
      </c>
      <c r="P3148" s="1">
        <v>0</v>
      </c>
      <c r="Q3148" s="8">
        <v>500882</v>
      </c>
      <c r="R3148" s="8">
        <v>10653</v>
      </c>
      <c r="S3148" s="8">
        <v>19315</v>
      </c>
      <c r="T3148" s="8" t="s">
        <v>386</v>
      </c>
      <c r="U3148" s="9">
        <f>IF(R3148&gt;0,Q3148/R3148,"")</f>
        <v>47.01792922181545</v>
      </c>
      <c r="V3148" s="10">
        <f>SUMIFS(fct_world_monthly!$J$2:$J$361,fct_world_monthly!$C$2:$C$361,C3148,fct_world_monthly!$F$2:$F$361,F3148)</f>
        <v>30634520</v>
      </c>
      <c r="W3148" s="11">
        <f>IF(V3148&gt;0,Q3148/V3148,"")</f>
        <v>1.6350248020860127E-2</v>
      </c>
      <c r="X3148" s="1" t="s">
        <v>232</v>
      </c>
      <c r="Y3148" s="1" t="s">
        <v>166</v>
      </c>
      <c r="Z3148" s="19">
        <f>IF(U3148="","",SUMIFS(Unit_Value_Review_QC!$K$10:$K$53,Unit_Value_Review_QC!$I$10:$I$53,"PARTNER|"&amp;F3148&amp;"|"&amp;I3148))</f>
        <v>29.259592038236608</v>
      </c>
      <c r="AA3148" s="20">
        <f>IFERROR(U3148/Z3148,"")</f>
        <v>1.6069236085168974</v>
      </c>
      <c r="AB3148" s="4" t="str">
        <f>IF(OR(N3148&lt;&gt;"REPORTED",U3148=""),"NOT_APPLICABLE",IF(OR(AA3148&lt;Unit_Value_Review_QC!$I$6,AA3148&gt;Unit_Value_Review_QC!$I$5),"REVIEW","WITHIN_BAND"))</f>
        <v>WITHIN_BAND</v>
      </c>
    </row>
    <row r="3149" spans="1:28">
      <c r="A3149" s="1" t="s">
        <v>3535</v>
      </c>
      <c r="B3149" s="6">
        <v>45839</v>
      </c>
      <c r="C3149" s="1">
        <v>202507</v>
      </c>
      <c r="D3149" s="1">
        <v>2025</v>
      </c>
      <c r="E3149" s="1">
        <v>7</v>
      </c>
      <c r="F3149" s="4" t="s">
        <v>271</v>
      </c>
      <c r="G3149" s="4" t="s">
        <v>273</v>
      </c>
      <c r="H3149" s="1">
        <v>690</v>
      </c>
      <c r="I3149" s="4" t="s">
        <v>319</v>
      </c>
      <c r="J3149" s="1" t="s">
        <v>320</v>
      </c>
      <c r="K3149" s="1" t="s">
        <v>383</v>
      </c>
      <c r="L3149" s="1">
        <v>3</v>
      </c>
      <c r="M3149" s="1">
        <v>1</v>
      </c>
      <c r="N3149" s="1" t="s">
        <v>384</v>
      </c>
      <c r="O3149" s="1" t="s">
        <v>385</v>
      </c>
      <c r="P3149" s="1">
        <v>0</v>
      </c>
      <c r="Q3149" s="8">
        <v>353770</v>
      </c>
      <c r="R3149" s="8">
        <v>12555</v>
      </c>
      <c r="S3149" s="8">
        <v>27249</v>
      </c>
      <c r="T3149" s="8" t="s">
        <v>386</v>
      </c>
      <c r="U3149" s="9">
        <f>IF(R3149&gt;0,Q3149/R3149,"")</f>
        <v>28.177618478693748</v>
      </c>
      <c r="V3149" s="10">
        <f>SUMIFS(fct_world_monthly!$J$2:$J$361,fct_world_monthly!$C$2:$C$361,C3149,fct_world_monthly!$F$2:$F$361,F3149)</f>
        <v>30634520</v>
      </c>
      <c r="W3149" s="11">
        <f>IF(V3149&gt;0,Q3149/V3149,"")</f>
        <v>1.1548083665094149E-2</v>
      </c>
      <c r="X3149" s="1" t="s">
        <v>232</v>
      </c>
      <c r="Y3149" s="1" t="s">
        <v>166</v>
      </c>
      <c r="Z3149" s="19">
        <f>IF(U3149="","",SUMIFS(Unit_Value_Review_QC!$K$10:$K$53,Unit_Value_Review_QC!$I$10:$I$53,"PARTNER|"&amp;F3149&amp;"|"&amp;I3149))</f>
        <v>24.149636282520802</v>
      </c>
      <c r="AA3149" s="20">
        <f>IFERROR(U3149/Z3149,"")</f>
        <v>1.1667926650758027</v>
      </c>
      <c r="AB3149" s="4" t="str">
        <f>IF(OR(N3149&lt;&gt;"REPORTED",U3149=""),"NOT_APPLICABLE",IF(OR(AA3149&lt;Unit_Value_Review_QC!$I$6,AA3149&gt;Unit_Value_Review_QC!$I$5),"REVIEW","WITHIN_BAND"))</f>
        <v>WITHIN_BAND</v>
      </c>
    </row>
    <row r="3150" spans="1:28">
      <c r="A3150" s="1" t="s">
        <v>3536</v>
      </c>
      <c r="B3150" s="6">
        <v>45839</v>
      </c>
      <c r="C3150" s="1">
        <v>202507</v>
      </c>
      <c r="D3150" s="1">
        <v>2025</v>
      </c>
      <c r="E3150" s="1">
        <v>7</v>
      </c>
      <c r="F3150" s="4" t="s">
        <v>271</v>
      </c>
      <c r="G3150" s="4" t="s">
        <v>273</v>
      </c>
      <c r="H3150" s="1">
        <v>696</v>
      </c>
      <c r="I3150" s="4" t="s">
        <v>322</v>
      </c>
      <c r="J3150" s="1" t="s">
        <v>323</v>
      </c>
      <c r="K3150" s="1" t="s">
        <v>383</v>
      </c>
      <c r="L3150" s="1">
        <v>3</v>
      </c>
      <c r="M3150" s="1">
        <v>1</v>
      </c>
      <c r="N3150" s="1" t="s">
        <v>384</v>
      </c>
      <c r="O3150" s="1" t="s">
        <v>385</v>
      </c>
      <c r="P3150" s="1">
        <v>0</v>
      </c>
      <c r="Q3150" s="8">
        <v>148031</v>
      </c>
      <c r="R3150" s="8">
        <v>7097</v>
      </c>
      <c r="S3150" s="8">
        <v>27598</v>
      </c>
      <c r="T3150" s="8" t="s">
        <v>386</v>
      </c>
      <c r="U3150" s="9">
        <f>IF(R3150&gt;0,Q3150/R3150,"")</f>
        <v>20.858249964773847</v>
      </c>
      <c r="V3150" s="10">
        <f>SUMIFS(fct_world_monthly!$J$2:$J$361,fct_world_monthly!$C$2:$C$361,C3150,fct_world_monthly!$F$2:$F$361,F3150)</f>
        <v>30634520</v>
      </c>
      <c r="W3150" s="11">
        <f>IF(V3150&gt;0,Q3150/V3150,"")</f>
        <v>4.8321631936782431E-3</v>
      </c>
      <c r="X3150" s="1" t="s">
        <v>232</v>
      </c>
      <c r="Y3150" s="1" t="s">
        <v>166</v>
      </c>
      <c r="Z3150" s="19">
        <f>IF(U3150="","",SUMIFS(Unit_Value_Review_QC!$K$10:$K$53,Unit_Value_Review_QC!$I$10:$I$53,"PARTNER|"&amp;F3150&amp;"|"&amp;I3150))</f>
        <v>19.130986055641273</v>
      </c>
      <c r="AA3150" s="20">
        <f>IFERROR(U3150/Z3150,"")</f>
        <v>1.0902861935139641</v>
      </c>
      <c r="AB3150" s="4" t="str">
        <f>IF(OR(N3150&lt;&gt;"REPORTED",U3150=""),"NOT_APPLICABLE",IF(OR(AA3150&lt;Unit_Value_Review_QC!$I$6,AA3150&gt;Unit_Value_Review_QC!$I$5),"REVIEW","WITHIN_BAND"))</f>
        <v>WITHIN_BAND</v>
      </c>
    </row>
    <row r="3151" spans="1:28">
      <c r="A3151" s="1" t="s">
        <v>3537</v>
      </c>
      <c r="B3151" s="6">
        <v>45839</v>
      </c>
      <c r="C3151" s="1">
        <v>202507</v>
      </c>
      <c r="D3151" s="1">
        <v>2025</v>
      </c>
      <c r="E3151" s="1">
        <v>7</v>
      </c>
      <c r="F3151" s="4" t="s">
        <v>271</v>
      </c>
      <c r="G3151" s="4" t="s">
        <v>273</v>
      </c>
      <c r="H3151" s="1">
        <v>720</v>
      </c>
      <c r="I3151" s="4" t="s">
        <v>325</v>
      </c>
      <c r="J3151" s="1" t="s">
        <v>326</v>
      </c>
      <c r="K3151" s="1" t="s">
        <v>383</v>
      </c>
      <c r="L3151" s="1">
        <v>3</v>
      </c>
      <c r="M3151" s="1">
        <v>1</v>
      </c>
      <c r="N3151" s="1" t="s">
        <v>384</v>
      </c>
      <c r="O3151" s="1" t="s">
        <v>385</v>
      </c>
      <c r="P3151" s="1">
        <v>0</v>
      </c>
      <c r="Q3151" s="8">
        <v>9858210</v>
      </c>
      <c r="R3151" s="8">
        <v>367470</v>
      </c>
      <c r="S3151" s="8">
        <v>954800</v>
      </c>
      <c r="T3151" s="8" t="s">
        <v>386</v>
      </c>
      <c r="U3151" s="9">
        <f>IF(R3151&gt;0,Q3151/R3151,"")</f>
        <v>26.827251204179934</v>
      </c>
      <c r="V3151" s="10">
        <f>SUMIFS(fct_world_monthly!$J$2:$J$361,fct_world_monthly!$C$2:$C$361,C3151,fct_world_monthly!$F$2:$F$361,F3151)</f>
        <v>30634520</v>
      </c>
      <c r="W3151" s="11">
        <f>IF(V3151&gt;0,Q3151/V3151,"")</f>
        <v>0.32180070064750482</v>
      </c>
      <c r="X3151" s="1" t="s">
        <v>232</v>
      </c>
      <c r="Y3151" s="1" t="s">
        <v>166</v>
      </c>
      <c r="Z3151" s="19">
        <f>IF(U3151="","",SUMIFS(Unit_Value_Review_QC!$K$10:$K$53,Unit_Value_Review_QC!$I$10:$I$53,"PARTNER|"&amp;F3151&amp;"|"&amp;I3151))</f>
        <v>27.635683246354834</v>
      </c>
      <c r="AA3151" s="20">
        <f>IFERROR(U3151/Z3151,"")</f>
        <v>0.97074680459432705</v>
      </c>
      <c r="AB3151" s="4" t="str">
        <f>IF(OR(N3151&lt;&gt;"REPORTED",U3151=""),"NOT_APPLICABLE",IF(OR(AA3151&lt;Unit_Value_Review_QC!$I$6,AA3151&gt;Unit_Value_Review_QC!$I$5),"REVIEW","WITHIN_BAND"))</f>
        <v>WITHIN_BAND</v>
      </c>
    </row>
    <row r="3152" spans="1:28">
      <c r="A3152" s="1" t="s">
        <v>3538</v>
      </c>
      <c r="B3152" s="6">
        <v>45839</v>
      </c>
      <c r="C3152" s="1">
        <v>202507</v>
      </c>
      <c r="D3152" s="1">
        <v>2025</v>
      </c>
      <c r="E3152" s="1">
        <v>7</v>
      </c>
      <c r="F3152" s="4" t="s">
        <v>278</v>
      </c>
      <c r="G3152" s="4" t="s">
        <v>279</v>
      </c>
      <c r="H3152" s="1">
        <v>52</v>
      </c>
      <c r="I3152" s="4" t="s">
        <v>296</v>
      </c>
      <c r="J3152" s="1" t="s">
        <v>297</v>
      </c>
      <c r="K3152" s="1" t="s">
        <v>383</v>
      </c>
      <c r="L3152" s="1">
        <v>3</v>
      </c>
      <c r="M3152" s="1">
        <v>1</v>
      </c>
      <c r="N3152" s="1" t="s">
        <v>384</v>
      </c>
      <c r="O3152" s="1" t="s">
        <v>385</v>
      </c>
      <c r="P3152" s="1">
        <v>0</v>
      </c>
      <c r="Q3152" s="8">
        <v>1430736</v>
      </c>
      <c r="R3152" s="8">
        <v>38498</v>
      </c>
      <c r="S3152" s="8">
        <v>114560</v>
      </c>
      <c r="T3152" s="8" t="s">
        <v>386</v>
      </c>
      <c r="U3152" s="9">
        <f>IF(R3152&gt;0,Q3152/R3152,"")</f>
        <v>37.163904618421739</v>
      </c>
      <c r="V3152" s="10">
        <f>SUMIFS(fct_world_monthly!$J$2:$J$361,fct_world_monthly!$C$2:$C$361,C3152,fct_world_monthly!$F$2:$F$361,F3152)</f>
        <v>24228303</v>
      </c>
      <c r="W3152" s="11">
        <f>IF(V3152&gt;0,Q3152/V3152,"")</f>
        <v>5.9052258014108544E-2</v>
      </c>
      <c r="X3152" s="1" t="s">
        <v>232</v>
      </c>
      <c r="Y3152" s="1" t="s">
        <v>166</v>
      </c>
      <c r="Z3152" s="19">
        <f>IF(U3152="","",SUMIFS(Unit_Value_Review_QC!$K$10:$K$53,Unit_Value_Review_QC!$I$10:$I$53,"PARTNER|"&amp;F3152&amp;"|"&amp;I3152))</f>
        <v>35.036766549381447</v>
      </c>
      <c r="AA3152" s="20">
        <f>IFERROR(U3152/Z3152,"")</f>
        <v>1.0607115975169188</v>
      </c>
      <c r="AB3152" s="4" t="str">
        <f>IF(OR(N3152&lt;&gt;"REPORTED",U3152=""),"NOT_APPLICABLE",IF(OR(AA3152&lt;Unit_Value_Review_QC!$I$6,AA3152&gt;Unit_Value_Review_QC!$I$5),"REVIEW","WITHIN_BAND"))</f>
        <v>WITHIN_BAND</v>
      </c>
    </row>
    <row r="3153" spans="1:28">
      <c r="A3153" s="1" t="s">
        <v>3539</v>
      </c>
      <c r="B3153" s="6">
        <v>45839</v>
      </c>
      <c r="C3153" s="1">
        <v>202507</v>
      </c>
      <c r="D3153" s="1">
        <v>2025</v>
      </c>
      <c r="E3153" s="1">
        <v>7</v>
      </c>
      <c r="F3153" s="4" t="s">
        <v>278</v>
      </c>
      <c r="G3153" s="4" t="s">
        <v>279</v>
      </c>
      <c r="H3153" s="1">
        <v>204</v>
      </c>
      <c r="I3153" s="4" t="s">
        <v>301</v>
      </c>
      <c r="J3153" s="1" t="s">
        <v>302</v>
      </c>
      <c r="K3153" s="1" t="s">
        <v>383</v>
      </c>
      <c r="L3153" s="1">
        <v>3</v>
      </c>
      <c r="M3153" s="1">
        <v>1</v>
      </c>
      <c r="N3153" s="1" t="s">
        <v>384</v>
      </c>
      <c r="O3153" s="1" t="s">
        <v>385</v>
      </c>
      <c r="P3153" s="1">
        <v>0</v>
      </c>
      <c r="Q3153" s="8">
        <v>192356</v>
      </c>
      <c r="R3153" s="8">
        <v>4195</v>
      </c>
      <c r="S3153" s="8">
        <v>17837</v>
      </c>
      <c r="T3153" s="8" t="s">
        <v>386</v>
      </c>
      <c r="U3153" s="9">
        <f>IF(R3153&gt;0,Q3153/R3153,"")</f>
        <v>45.853635280095354</v>
      </c>
      <c r="V3153" s="10">
        <f>SUMIFS(fct_world_monthly!$J$2:$J$361,fct_world_monthly!$C$2:$C$361,C3153,fct_world_monthly!$F$2:$F$361,F3153)</f>
        <v>24228303</v>
      </c>
      <c r="W3153" s="11">
        <f>IF(V3153&gt;0,Q3153/V3153,"")</f>
        <v>7.9393096577998062E-3</v>
      </c>
      <c r="X3153" s="1" t="s">
        <v>232</v>
      </c>
      <c r="Y3153" s="1" t="s">
        <v>166</v>
      </c>
      <c r="Z3153" s="19">
        <f>IF(U3153="","",SUMIFS(Unit_Value_Review_QC!$K$10:$K$53,Unit_Value_Review_QC!$I$10:$I$53,"PARTNER|"&amp;F3153&amp;"|"&amp;I3153))</f>
        <v>33.195880622110131</v>
      </c>
      <c r="AA3153" s="20">
        <f>IFERROR(U3153/Z3153,"")</f>
        <v>1.3813049818462872</v>
      </c>
      <c r="AB3153" s="4" t="str">
        <f>IF(OR(N3153&lt;&gt;"REPORTED",U3153=""),"NOT_APPLICABLE",IF(OR(AA3153&lt;Unit_Value_Review_QC!$I$6,AA3153&gt;Unit_Value_Review_QC!$I$5),"REVIEW","WITHIN_BAND"))</f>
        <v>WITHIN_BAND</v>
      </c>
    </row>
    <row r="3154" spans="1:28">
      <c r="A3154" s="1" t="s">
        <v>3540</v>
      </c>
      <c r="B3154" s="6">
        <v>45839</v>
      </c>
      <c r="C3154" s="1">
        <v>202507</v>
      </c>
      <c r="D3154" s="1">
        <v>2025</v>
      </c>
      <c r="E3154" s="1">
        <v>7</v>
      </c>
      <c r="F3154" s="4" t="s">
        <v>278</v>
      </c>
      <c r="G3154" s="4" t="s">
        <v>279</v>
      </c>
      <c r="H3154" s="1">
        <v>662</v>
      </c>
      <c r="I3154" s="4" t="s">
        <v>304</v>
      </c>
      <c r="J3154" s="1" t="s">
        <v>305</v>
      </c>
      <c r="K3154" s="1" t="s">
        <v>383</v>
      </c>
      <c r="L3154" s="1">
        <v>3</v>
      </c>
      <c r="M3154" s="1">
        <v>1</v>
      </c>
      <c r="N3154" s="1" t="s">
        <v>384</v>
      </c>
      <c r="O3154" s="1" t="s">
        <v>385</v>
      </c>
      <c r="P3154" s="1">
        <v>0</v>
      </c>
      <c r="Q3154" s="8">
        <v>43220</v>
      </c>
      <c r="R3154" s="8">
        <v>2888</v>
      </c>
      <c r="S3154" s="8">
        <v>6063</v>
      </c>
      <c r="T3154" s="8" t="s">
        <v>386</v>
      </c>
      <c r="U3154" s="9">
        <f>IF(R3154&gt;0,Q3154/R3154,"")</f>
        <v>14.965373961218837</v>
      </c>
      <c r="V3154" s="10">
        <f>SUMIFS(fct_world_monthly!$J$2:$J$361,fct_world_monthly!$C$2:$C$361,C3154,fct_world_monthly!$F$2:$F$361,F3154)</f>
        <v>24228303</v>
      </c>
      <c r="W3154" s="11">
        <f>IF(V3154&gt;0,Q3154/V3154,"")</f>
        <v>1.7838641030698684E-3</v>
      </c>
      <c r="X3154" s="1" t="s">
        <v>232</v>
      </c>
      <c r="Y3154" s="1" t="s">
        <v>166</v>
      </c>
      <c r="Z3154" s="19">
        <f>IF(U3154="","",SUMIFS(Unit_Value_Review_QC!$K$10:$K$53,Unit_Value_Review_QC!$I$10:$I$53,"PARTNER|"&amp;F3154&amp;"|"&amp;I3154))</f>
        <v>11.552282298889692</v>
      </c>
      <c r="AA3154" s="20">
        <f>IFERROR(U3154/Z3154,"")</f>
        <v>1.2954473907426227</v>
      </c>
      <c r="AB3154" s="4" t="str">
        <f>IF(OR(N3154&lt;&gt;"REPORTED",U3154=""),"NOT_APPLICABLE",IF(OR(AA3154&lt;Unit_Value_Review_QC!$I$6,AA3154&gt;Unit_Value_Review_QC!$I$5),"REVIEW","WITHIN_BAND"))</f>
        <v>WITHIN_BAND</v>
      </c>
    </row>
    <row r="3155" spans="1:28">
      <c r="A3155" s="1" t="s">
        <v>3541</v>
      </c>
      <c r="B3155" s="6">
        <v>45839</v>
      </c>
      <c r="C3155" s="1">
        <v>202507</v>
      </c>
      <c r="D3155" s="1">
        <v>2025</v>
      </c>
      <c r="E3155" s="1">
        <v>7</v>
      </c>
      <c r="F3155" s="4" t="s">
        <v>278</v>
      </c>
      <c r="G3155" s="4" t="s">
        <v>279</v>
      </c>
      <c r="H3155" s="1">
        <v>664</v>
      </c>
      <c r="I3155" s="4" t="s">
        <v>307</v>
      </c>
      <c r="J3155" s="1" t="s">
        <v>308</v>
      </c>
      <c r="K3155" s="1" t="s">
        <v>383</v>
      </c>
      <c r="L3155" s="1">
        <v>3</v>
      </c>
      <c r="M3155" s="1">
        <v>1</v>
      </c>
      <c r="N3155" s="1" t="s">
        <v>384</v>
      </c>
      <c r="O3155" s="1" t="s">
        <v>385</v>
      </c>
      <c r="P3155" s="1">
        <v>0</v>
      </c>
      <c r="Q3155" s="8">
        <v>2433614</v>
      </c>
      <c r="R3155" s="8">
        <v>115572</v>
      </c>
      <c r="S3155" s="8">
        <v>379964</v>
      </c>
      <c r="T3155" s="8" t="s">
        <v>386</v>
      </c>
      <c r="U3155" s="9">
        <f>IF(R3155&gt;0,Q3155/R3155,"")</f>
        <v>21.057124563042951</v>
      </c>
      <c r="V3155" s="10">
        <f>SUMIFS(fct_world_monthly!$J$2:$J$361,fct_world_monthly!$C$2:$C$361,C3155,fct_world_monthly!$F$2:$F$361,F3155)</f>
        <v>24228303</v>
      </c>
      <c r="W3155" s="11">
        <f>IF(V3155&gt;0,Q3155/V3155,"")</f>
        <v>0.100445086888669</v>
      </c>
      <c r="X3155" s="1" t="s">
        <v>232</v>
      </c>
      <c r="Y3155" s="1" t="s">
        <v>166</v>
      </c>
      <c r="Z3155" s="19">
        <f>IF(U3155="","",SUMIFS(Unit_Value_Review_QC!$K$10:$K$53,Unit_Value_Review_QC!$I$10:$I$53,"PARTNER|"&amp;F3155&amp;"|"&amp;I3155))</f>
        <v>20.753901094655859</v>
      </c>
      <c r="AA3155" s="20">
        <f>IFERROR(U3155/Z3155,"")</f>
        <v>1.0146104323714433</v>
      </c>
      <c r="AB3155" s="4" t="str">
        <f>IF(OR(N3155&lt;&gt;"REPORTED",U3155=""),"NOT_APPLICABLE",IF(OR(AA3155&lt;Unit_Value_Review_QC!$I$6,AA3155&gt;Unit_Value_Review_QC!$I$5),"REVIEW","WITHIN_BAND"))</f>
        <v>WITHIN_BAND</v>
      </c>
    </row>
    <row r="3156" spans="1:28">
      <c r="A3156" s="1" t="s">
        <v>3542</v>
      </c>
      <c r="B3156" s="6">
        <v>45839</v>
      </c>
      <c r="C3156" s="1">
        <v>202507</v>
      </c>
      <c r="D3156" s="1">
        <v>2025</v>
      </c>
      <c r="E3156" s="1">
        <v>7</v>
      </c>
      <c r="F3156" s="4" t="s">
        <v>278</v>
      </c>
      <c r="G3156" s="4" t="s">
        <v>279</v>
      </c>
      <c r="H3156" s="1">
        <v>666</v>
      </c>
      <c r="I3156" s="4" t="s">
        <v>310</v>
      </c>
      <c r="J3156" s="1" t="s">
        <v>311</v>
      </c>
      <c r="K3156" s="1" t="s">
        <v>383</v>
      </c>
      <c r="L3156" s="1">
        <v>3</v>
      </c>
      <c r="M3156" s="1">
        <v>1</v>
      </c>
      <c r="N3156" s="1" t="s">
        <v>384</v>
      </c>
      <c r="O3156" s="1" t="s">
        <v>385</v>
      </c>
      <c r="P3156" s="1">
        <v>0</v>
      </c>
      <c r="Q3156" s="8">
        <v>6720288</v>
      </c>
      <c r="R3156" s="8">
        <v>386519</v>
      </c>
      <c r="S3156" s="8">
        <v>1293458</v>
      </c>
      <c r="T3156" s="8" t="s">
        <v>386</v>
      </c>
      <c r="U3156" s="9">
        <f>IF(R3156&gt;0,Q3156/R3156,"")</f>
        <v>17.386695091315044</v>
      </c>
      <c r="V3156" s="10">
        <f>SUMIFS(fct_world_monthly!$J$2:$J$361,fct_world_monthly!$C$2:$C$361,C3156,fct_world_monthly!$F$2:$F$361,F3156)</f>
        <v>24228303</v>
      </c>
      <c r="W3156" s="11">
        <f>IF(V3156&gt;0,Q3156/V3156,"")</f>
        <v>0.27737345038156408</v>
      </c>
      <c r="X3156" s="1" t="s">
        <v>232</v>
      </c>
      <c r="Y3156" s="1" t="s">
        <v>166</v>
      </c>
      <c r="Z3156" s="19">
        <f>IF(U3156="","",SUMIFS(Unit_Value_Review_QC!$K$10:$K$53,Unit_Value_Review_QC!$I$10:$I$53,"PARTNER|"&amp;F3156&amp;"|"&amp;I3156))</f>
        <v>16.653214733323903</v>
      </c>
      <c r="AA3156" s="20">
        <f>IFERROR(U3156/Z3156,"")</f>
        <v>1.0440443703955495</v>
      </c>
      <c r="AB3156" s="4" t="str">
        <f>IF(OR(N3156&lt;&gt;"REPORTED",U3156=""),"NOT_APPLICABLE",IF(OR(AA3156&lt;Unit_Value_Review_QC!$I$6,AA3156&gt;Unit_Value_Review_QC!$I$5),"REVIEW","WITHIN_BAND"))</f>
        <v>WITHIN_BAND</v>
      </c>
    </row>
    <row r="3157" spans="1:28">
      <c r="A3157" s="1" t="s">
        <v>3543</v>
      </c>
      <c r="B3157" s="6">
        <v>45839</v>
      </c>
      <c r="C3157" s="1">
        <v>202507</v>
      </c>
      <c r="D3157" s="1">
        <v>2025</v>
      </c>
      <c r="E3157" s="1">
        <v>7</v>
      </c>
      <c r="F3157" s="4" t="s">
        <v>278</v>
      </c>
      <c r="G3157" s="4" t="s">
        <v>279</v>
      </c>
      <c r="H3157" s="1">
        <v>669</v>
      </c>
      <c r="I3157" s="4" t="s">
        <v>313</v>
      </c>
      <c r="J3157" s="1" t="s">
        <v>314</v>
      </c>
      <c r="K3157" s="1" t="s">
        <v>383</v>
      </c>
      <c r="L3157" s="1">
        <v>3</v>
      </c>
      <c r="M3157" s="1">
        <v>1</v>
      </c>
      <c r="N3157" s="1" t="s">
        <v>384</v>
      </c>
      <c r="O3157" s="1" t="s">
        <v>385</v>
      </c>
      <c r="P3157" s="1">
        <v>0</v>
      </c>
      <c r="Q3157" s="8">
        <v>362612</v>
      </c>
      <c r="R3157" s="8">
        <v>12807</v>
      </c>
      <c r="S3157" s="8">
        <v>40258</v>
      </c>
      <c r="T3157" s="8" t="s">
        <v>386</v>
      </c>
      <c r="U3157" s="9">
        <f>IF(R3157&gt;0,Q3157/R3157,"")</f>
        <v>28.313578511751388</v>
      </c>
      <c r="V3157" s="10">
        <f>SUMIFS(fct_world_monthly!$J$2:$J$361,fct_world_monthly!$C$2:$C$361,C3157,fct_world_monthly!$F$2:$F$361,F3157)</f>
        <v>24228303</v>
      </c>
      <c r="W3157" s="11">
        <f>IF(V3157&gt;0,Q3157/V3157,"")</f>
        <v>1.4966462983395906E-2</v>
      </c>
      <c r="X3157" s="1" t="s">
        <v>232</v>
      </c>
      <c r="Y3157" s="1" t="s">
        <v>166</v>
      </c>
      <c r="Z3157" s="19">
        <f>IF(U3157="","",SUMIFS(Unit_Value_Review_QC!$K$10:$K$53,Unit_Value_Review_QC!$I$10:$I$53,"PARTNER|"&amp;F3157&amp;"|"&amp;I3157))</f>
        <v>20.668787815742178</v>
      </c>
      <c r="AA3157" s="20">
        <f>IFERROR(U3157/Z3157,"")</f>
        <v>1.3698712650282583</v>
      </c>
      <c r="AB3157" s="4" t="str">
        <f>IF(OR(N3157&lt;&gt;"REPORTED",U3157=""),"NOT_APPLICABLE",IF(OR(AA3157&lt;Unit_Value_Review_QC!$I$6,AA3157&gt;Unit_Value_Review_QC!$I$5),"REVIEW","WITHIN_BAND"))</f>
        <v>WITHIN_BAND</v>
      </c>
    </row>
    <row r="3158" spans="1:28">
      <c r="A3158" s="1" t="s">
        <v>3544</v>
      </c>
      <c r="B3158" s="6">
        <v>45839</v>
      </c>
      <c r="C3158" s="1">
        <v>202507</v>
      </c>
      <c r="D3158" s="1">
        <v>2025</v>
      </c>
      <c r="E3158" s="1">
        <v>7</v>
      </c>
      <c r="F3158" s="4" t="s">
        <v>278</v>
      </c>
      <c r="G3158" s="4" t="s">
        <v>279</v>
      </c>
      <c r="H3158" s="1">
        <v>676</v>
      </c>
      <c r="I3158" s="4" t="s">
        <v>316</v>
      </c>
      <c r="J3158" s="1" t="s">
        <v>317</v>
      </c>
      <c r="K3158" s="1" t="s">
        <v>383</v>
      </c>
      <c r="L3158" s="1">
        <v>3</v>
      </c>
      <c r="M3158" s="1">
        <v>1</v>
      </c>
      <c r="N3158" s="1" t="s">
        <v>384</v>
      </c>
      <c r="O3158" s="1" t="s">
        <v>385</v>
      </c>
      <c r="P3158" s="1">
        <v>0</v>
      </c>
      <c r="Q3158" s="8">
        <v>34295</v>
      </c>
      <c r="R3158" s="8">
        <v>2123</v>
      </c>
      <c r="S3158" s="8">
        <v>10254</v>
      </c>
      <c r="T3158" s="8" t="s">
        <v>386</v>
      </c>
      <c r="U3158" s="9">
        <f>IF(R3158&gt;0,Q3158/R3158,"")</f>
        <v>16.15402731983043</v>
      </c>
      <c r="V3158" s="10">
        <f>SUMIFS(fct_world_monthly!$J$2:$J$361,fct_world_monthly!$C$2:$C$361,C3158,fct_world_monthly!$F$2:$F$361,F3158)</f>
        <v>24228303</v>
      </c>
      <c r="W3158" s="11">
        <f>IF(V3158&gt;0,Q3158/V3158,"")</f>
        <v>1.4154932766029878E-3</v>
      </c>
      <c r="X3158" s="1" t="s">
        <v>232</v>
      </c>
      <c r="Y3158" s="1" t="s">
        <v>166</v>
      </c>
      <c r="Z3158" s="19">
        <f>IF(U3158="","",SUMIFS(Unit_Value_Review_QC!$K$10:$K$53,Unit_Value_Review_QC!$I$10:$I$53,"PARTNER|"&amp;F3158&amp;"|"&amp;I3158))</f>
        <v>22.71683967704729</v>
      </c>
      <c r="AA3158" s="20">
        <f>IFERROR(U3158/Z3158,"")</f>
        <v>0.71110363719088032</v>
      </c>
      <c r="AB3158" s="4" t="str">
        <f>IF(OR(N3158&lt;&gt;"REPORTED",U3158=""),"NOT_APPLICABLE",IF(OR(AA3158&lt;Unit_Value_Review_QC!$I$6,AA3158&gt;Unit_Value_Review_QC!$I$5),"REVIEW","WITHIN_BAND"))</f>
        <v>WITHIN_BAND</v>
      </c>
    </row>
    <row r="3159" spans="1:28">
      <c r="A3159" s="1" t="s">
        <v>3545</v>
      </c>
      <c r="B3159" s="6">
        <v>45839</v>
      </c>
      <c r="C3159" s="1">
        <v>202507</v>
      </c>
      <c r="D3159" s="1">
        <v>2025</v>
      </c>
      <c r="E3159" s="1">
        <v>7</v>
      </c>
      <c r="F3159" s="4" t="s">
        <v>278</v>
      </c>
      <c r="G3159" s="4" t="s">
        <v>279</v>
      </c>
      <c r="H3159" s="1">
        <v>690</v>
      </c>
      <c r="I3159" s="4" t="s">
        <v>319</v>
      </c>
      <c r="J3159" s="1" t="s">
        <v>320</v>
      </c>
      <c r="K3159" s="1" t="s">
        <v>383</v>
      </c>
      <c r="L3159" s="1">
        <v>3</v>
      </c>
      <c r="M3159" s="1">
        <v>1</v>
      </c>
      <c r="N3159" s="1" t="s">
        <v>384</v>
      </c>
      <c r="O3159" s="1" t="s">
        <v>385</v>
      </c>
      <c r="P3159" s="1">
        <v>0</v>
      </c>
      <c r="Q3159" s="8">
        <v>1352190</v>
      </c>
      <c r="R3159" s="8">
        <v>44969</v>
      </c>
      <c r="S3159" s="8">
        <v>120886</v>
      </c>
      <c r="T3159" s="8" t="s">
        <v>386</v>
      </c>
      <c r="U3159" s="9">
        <f>IF(R3159&gt;0,Q3159/R3159,"")</f>
        <v>30.069381129222354</v>
      </c>
      <c r="V3159" s="10">
        <f>SUMIFS(fct_world_monthly!$J$2:$J$361,fct_world_monthly!$C$2:$C$361,C3159,fct_world_monthly!$F$2:$F$361,F3159)</f>
        <v>24228303</v>
      </c>
      <c r="W3159" s="11">
        <f>IF(V3159&gt;0,Q3159/V3159,"")</f>
        <v>5.5810347096946905E-2</v>
      </c>
      <c r="X3159" s="1" t="s">
        <v>232</v>
      </c>
      <c r="Y3159" s="1" t="s">
        <v>166</v>
      </c>
      <c r="Z3159" s="19">
        <f>IF(U3159="","",SUMIFS(Unit_Value_Review_QC!$K$10:$K$53,Unit_Value_Review_QC!$I$10:$I$53,"PARTNER|"&amp;F3159&amp;"|"&amp;I3159))</f>
        <v>28.158453665195097</v>
      </c>
      <c r="AA3159" s="20">
        <f>IFERROR(U3159/Z3159,"")</f>
        <v>1.0678633666020245</v>
      </c>
      <c r="AB3159" s="4" t="str">
        <f>IF(OR(N3159&lt;&gt;"REPORTED",U3159=""),"NOT_APPLICABLE",IF(OR(AA3159&lt;Unit_Value_Review_QC!$I$6,AA3159&gt;Unit_Value_Review_QC!$I$5),"REVIEW","WITHIN_BAND"))</f>
        <v>WITHIN_BAND</v>
      </c>
    </row>
    <row r="3160" spans="1:28">
      <c r="A3160" s="1" t="s">
        <v>3546</v>
      </c>
      <c r="B3160" s="6">
        <v>45839</v>
      </c>
      <c r="C3160" s="1">
        <v>202507</v>
      </c>
      <c r="D3160" s="1">
        <v>2025</v>
      </c>
      <c r="E3160" s="1">
        <v>7</v>
      </c>
      <c r="F3160" s="4" t="s">
        <v>278</v>
      </c>
      <c r="G3160" s="4" t="s">
        <v>279</v>
      </c>
      <c r="H3160" s="1">
        <v>696</v>
      </c>
      <c r="I3160" s="4" t="s">
        <v>322</v>
      </c>
      <c r="J3160" s="1" t="s">
        <v>323</v>
      </c>
      <c r="K3160" s="1" t="s">
        <v>383</v>
      </c>
      <c r="L3160" s="1">
        <v>3</v>
      </c>
      <c r="M3160" s="1">
        <v>1</v>
      </c>
      <c r="N3160" s="1" t="s">
        <v>384</v>
      </c>
      <c r="O3160" s="1" t="s">
        <v>385</v>
      </c>
      <c r="P3160" s="1">
        <v>0</v>
      </c>
      <c r="Q3160" s="8">
        <v>1115255</v>
      </c>
      <c r="R3160" s="8">
        <v>49672</v>
      </c>
      <c r="S3160" s="8">
        <v>128845</v>
      </c>
      <c r="T3160" s="8" t="s">
        <v>386</v>
      </c>
      <c r="U3160" s="9">
        <f>IF(R3160&gt;0,Q3160/R3160,"")</f>
        <v>22.452387663069736</v>
      </c>
      <c r="V3160" s="10">
        <f>SUMIFS(fct_world_monthly!$J$2:$J$361,fct_world_monthly!$C$2:$C$361,C3160,fct_world_monthly!$F$2:$F$361,F3160)</f>
        <v>24228303</v>
      </c>
      <c r="W3160" s="11">
        <f>IF(V3160&gt;0,Q3160/V3160,"")</f>
        <v>4.6031081912753034E-2</v>
      </c>
      <c r="X3160" s="1" t="s">
        <v>232</v>
      </c>
      <c r="Y3160" s="1" t="s">
        <v>166</v>
      </c>
      <c r="Z3160" s="19">
        <f>IF(U3160="","",SUMIFS(Unit_Value_Review_QC!$K$10:$K$53,Unit_Value_Review_QC!$I$10:$I$53,"PARTNER|"&amp;F3160&amp;"|"&amp;I3160))</f>
        <v>25.266638688646662</v>
      </c>
      <c r="AA3160" s="20">
        <f>IFERROR(U3160/Z3160,"")</f>
        <v>0.88861790995406587</v>
      </c>
      <c r="AB3160" s="4" t="str">
        <f>IF(OR(N3160&lt;&gt;"REPORTED",U3160=""),"NOT_APPLICABLE",IF(OR(AA3160&lt;Unit_Value_Review_QC!$I$6,AA3160&gt;Unit_Value_Review_QC!$I$5),"REVIEW","WITHIN_BAND"))</f>
        <v>WITHIN_BAND</v>
      </c>
    </row>
    <row r="3161" spans="1:28">
      <c r="A3161" s="1" t="s">
        <v>3547</v>
      </c>
      <c r="B3161" s="6">
        <v>45839</v>
      </c>
      <c r="C3161" s="1">
        <v>202507</v>
      </c>
      <c r="D3161" s="1">
        <v>2025</v>
      </c>
      <c r="E3161" s="1">
        <v>7</v>
      </c>
      <c r="F3161" s="4" t="s">
        <v>278</v>
      </c>
      <c r="G3161" s="4" t="s">
        <v>279</v>
      </c>
      <c r="H3161" s="1">
        <v>720</v>
      </c>
      <c r="I3161" s="4" t="s">
        <v>325</v>
      </c>
      <c r="J3161" s="1" t="s">
        <v>326</v>
      </c>
      <c r="K3161" s="1" t="s">
        <v>383</v>
      </c>
      <c r="L3161" s="1">
        <v>3</v>
      </c>
      <c r="M3161" s="1">
        <v>1</v>
      </c>
      <c r="N3161" s="1" t="s">
        <v>384</v>
      </c>
      <c r="O3161" s="1" t="s">
        <v>385</v>
      </c>
      <c r="P3161" s="1">
        <v>0</v>
      </c>
      <c r="Q3161" s="8">
        <v>1285983</v>
      </c>
      <c r="R3161" s="8">
        <v>61923</v>
      </c>
      <c r="S3161" s="8">
        <v>163316</v>
      </c>
      <c r="T3161" s="8" t="s">
        <v>386</v>
      </c>
      <c r="U3161" s="9">
        <f>IF(R3161&gt;0,Q3161/R3161,"")</f>
        <v>20.767453127270965</v>
      </c>
      <c r="V3161" s="10">
        <f>SUMIFS(fct_world_monthly!$J$2:$J$361,fct_world_monthly!$C$2:$C$361,C3161,fct_world_monthly!$F$2:$F$361,F3161)</f>
        <v>24228303</v>
      </c>
      <c r="W3161" s="11">
        <f>IF(V3161&gt;0,Q3161/V3161,"")</f>
        <v>5.3077716586258643E-2</v>
      </c>
      <c r="X3161" s="1" t="s">
        <v>232</v>
      </c>
      <c r="Y3161" s="1" t="s">
        <v>166</v>
      </c>
      <c r="Z3161" s="19">
        <f>IF(U3161="","",SUMIFS(Unit_Value_Review_QC!$K$10:$K$53,Unit_Value_Review_QC!$I$10:$I$53,"PARTNER|"&amp;F3161&amp;"|"&amp;I3161))</f>
        <v>23.211497613909994</v>
      </c>
      <c r="AA3161" s="20">
        <f>IFERROR(U3161/Z3161,"")</f>
        <v>0.89470543748222509</v>
      </c>
      <c r="AB3161" s="4" t="str">
        <f>IF(OR(N3161&lt;&gt;"REPORTED",U3161=""),"NOT_APPLICABLE",IF(OR(AA3161&lt;Unit_Value_Review_QC!$I$6,AA3161&gt;Unit_Value_Review_QC!$I$5),"REVIEW","WITHIN_BAND"))</f>
        <v>WITHIN_BAND</v>
      </c>
    </row>
    <row r="3162" spans="1:28">
      <c r="A3162" s="1" t="s">
        <v>3548</v>
      </c>
      <c r="B3162" s="6">
        <v>45870</v>
      </c>
      <c r="C3162" s="1">
        <v>202508</v>
      </c>
      <c r="D3162" s="1">
        <v>2025</v>
      </c>
      <c r="E3162" s="1">
        <v>8</v>
      </c>
      <c r="F3162" s="4" t="s">
        <v>256</v>
      </c>
      <c r="G3162" s="4" t="s">
        <v>258</v>
      </c>
      <c r="H3162" s="1">
        <v>52</v>
      </c>
      <c r="I3162" s="4" t="s">
        <v>296</v>
      </c>
      <c r="J3162" s="1" t="s">
        <v>297</v>
      </c>
      <c r="K3162" s="1" t="s">
        <v>383</v>
      </c>
      <c r="L3162" s="1">
        <v>3</v>
      </c>
      <c r="M3162" s="1">
        <v>1</v>
      </c>
      <c r="N3162" s="1" t="s">
        <v>384</v>
      </c>
      <c r="O3162" s="1" t="s">
        <v>385</v>
      </c>
      <c r="P3162" s="1">
        <v>0</v>
      </c>
      <c r="Q3162" s="8">
        <v>9808895</v>
      </c>
      <c r="R3162" s="8">
        <v>443559</v>
      </c>
      <c r="S3162" s="8">
        <v>1871573</v>
      </c>
      <c r="T3162" s="8" t="s">
        <v>386</v>
      </c>
      <c r="U3162" s="9">
        <f>IF(R3162&gt;0,Q3162/R3162,"")</f>
        <v>22.114070506967504</v>
      </c>
      <c r="V3162" s="10">
        <f>SUMIFS(fct_world_monthly!$J$2:$J$361,fct_world_monthly!$C$2:$C$361,C3162,fct_world_monthly!$F$2:$F$361,F3162)</f>
        <v>93012938</v>
      </c>
      <c r="W3162" s="11">
        <f>IF(V3162&gt;0,Q3162/V3162,"")</f>
        <v>0.10545731820663487</v>
      </c>
      <c r="X3162" s="1" t="s">
        <v>232</v>
      </c>
      <c r="Y3162" s="1" t="s">
        <v>166</v>
      </c>
      <c r="Z3162" s="19">
        <f>IF(U3162="","",SUMIFS(Unit_Value_Review_QC!$K$10:$K$53,Unit_Value_Review_QC!$I$10:$I$53,"PARTNER|"&amp;F3162&amp;"|"&amp;I3162))</f>
        <v>20.461444760337919</v>
      </c>
      <c r="AA3162" s="20">
        <f>IFERROR(U3162/Z3162,"")</f>
        <v>1.0807677935740394</v>
      </c>
      <c r="AB3162" s="4" t="str">
        <f>IF(OR(N3162&lt;&gt;"REPORTED",U3162=""),"NOT_APPLICABLE",IF(OR(AA3162&lt;Unit_Value_Review_QC!$I$6,AA3162&gt;Unit_Value_Review_QC!$I$5),"REVIEW","WITHIN_BAND"))</f>
        <v>WITHIN_BAND</v>
      </c>
    </row>
    <row r="3163" spans="1:28">
      <c r="A3163" s="1" t="s">
        <v>3549</v>
      </c>
      <c r="B3163" s="6">
        <v>45870</v>
      </c>
      <c r="C3163" s="1">
        <v>202508</v>
      </c>
      <c r="D3163" s="1">
        <v>2025</v>
      </c>
      <c r="E3163" s="1">
        <v>8</v>
      </c>
      <c r="F3163" s="4" t="s">
        <v>256</v>
      </c>
      <c r="G3163" s="4" t="s">
        <v>258</v>
      </c>
      <c r="H3163" s="1">
        <v>204</v>
      </c>
      <c r="I3163" s="4" t="s">
        <v>301</v>
      </c>
      <c r="J3163" s="1" t="s">
        <v>302</v>
      </c>
      <c r="K3163" s="1" t="s">
        <v>383</v>
      </c>
      <c r="L3163" s="1">
        <v>3</v>
      </c>
      <c r="M3163" s="1">
        <v>1</v>
      </c>
      <c r="N3163" s="1" t="s">
        <v>384</v>
      </c>
      <c r="O3163" s="1" t="s">
        <v>385</v>
      </c>
      <c r="P3163" s="1">
        <v>0</v>
      </c>
      <c r="Q3163" s="8">
        <v>956325</v>
      </c>
      <c r="R3163" s="8">
        <v>101872</v>
      </c>
      <c r="S3163" s="8">
        <v>673365</v>
      </c>
      <c r="T3163" s="8" t="s">
        <v>386</v>
      </c>
      <c r="U3163" s="9">
        <f>IF(R3163&gt;0,Q3163/R3163,"")</f>
        <v>9.3875157059839793</v>
      </c>
      <c r="V3163" s="10">
        <f>SUMIFS(fct_world_monthly!$J$2:$J$361,fct_world_monthly!$C$2:$C$361,C3163,fct_world_monthly!$F$2:$F$361,F3163)</f>
        <v>93012938</v>
      </c>
      <c r="W3163" s="11">
        <f>IF(V3163&gt;0,Q3163/V3163,"")</f>
        <v>1.0281634152874518E-2</v>
      </c>
      <c r="X3163" s="1" t="s">
        <v>232</v>
      </c>
      <c r="Y3163" s="1" t="s">
        <v>166</v>
      </c>
      <c r="Z3163" s="19">
        <f>IF(U3163="","",SUMIFS(Unit_Value_Review_QC!$K$10:$K$53,Unit_Value_Review_QC!$I$10:$I$53,"PARTNER|"&amp;F3163&amp;"|"&amp;I3163))</f>
        <v>7.8392981154747989</v>
      </c>
      <c r="AA3163" s="20">
        <f>IFERROR(U3163/Z3163,"")</f>
        <v>1.1974944143855168</v>
      </c>
      <c r="AB3163" s="4" t="str">
        <f>IF(OR(N3163&lt;&gt;"REPORTED",U3163=""),"NOT_APPLICABLE",IF(OR(AA3163&lt;Unit_Value_Review_QC!$I$6,AA3163&gt;Unit_Value_Review_QC!$I$5),"REVIEW","WITHIN_BAND"))</f>
        <v>WITHIN_BAND</v>
      </c>
    </row>
    <row r="3164" spans="1:28">
      <c r="A3164" s="1" t="s">
        <v>3550</v>
      </c>
      <c r="B3164" s="6">
        <v>45870</v>
      </c>
      <c r="C3164" s="1">
        <v>202508</v>
      </c>
      <c r="D3164" s="1">
        <v>2025</v>
      </c>
      <c r="E3164" s="1">
        <v>8</v>
      </c>
      <c r="F3164" s="4" t="s">
        <v>256</v>
      </c>
      <c r="G3164" s="4" t="s">
        <v>258</v>
      </c>
      <c r="H3164" s="1">
        <v>662</v>
      </c>
      <c r="I3164" s="4" t="s">
        <v>304</v>
      </c>
      <c r="J3164" s="1" t="s">
        <v>305</v>
      </c>
      <c r="K3164" s="1" t="s">
        <v>383</v>
      </c>
      <c r="L3164" s="1">
        <v>3</v>
      </c>
      <c r="M3164" s="1">
        <v>1</v>
      </c>
      <c r="N3164" s="1" t="s">
        <v>384</v>
      </c>
      <c r="O3164" s="1" t="s">
        <v>385</v>
      </c>
      <c r="P3164" s="1">
        <v>0</v>
      </c>
      <c r="Q3164" s="8">
        <v>3497808</v>
      </c>
      <c r="R3164" s="8">
        <v>491153</v>
      </c>
      <c r="S3164" s="8">
        <v>1326655</v>
      </c>
      <c r="T3164" s="8" t="s">
        <v>386</v>
      </c>
      <c r="U3164" s="9">
        <f>IF(R3164&gt;0,Q3164/R3164,"")</f>
        <v>7.1216260513526333</v>
      </c>
      <c r="V3164" s="10">
        <f>SUMIFS(fct_world_monthly!$J$2:$J$361,fct_world_monthly!$C$2:$C$361,C3164,fct_world_monthly!$F$2:$F$361,F3164)</f>
        <v>93012938</v>
      </c>
      <c r="W3164" s="11">
        <f>IF(V3164&gt;0,Q3164/V3164,"")</f>
        <v>3.7605607082317943E-2</v>
      </c>
      <c r="X3164" s="1" t="s">
        <v>232</v>
      </c>
      <c r="Y3164" s="1" t="s">
        <v>166</v>
      </c>
      <c r="Z3164" s="19">
        <f>IF(U3164="","",SUMIFS(Unit_Value_Review_QC!$K$10:$K$53,Unit_Value_Review_QC!$I$10:$I$53,"PARTNER|"&amp;F3164&amp;"|"&amp;I3164))</f>
        <v>10.235891461787936</v>
      </c>
      <c r="AA3164" s="20">
        <f>IFERROR(U3164/Z3164,"")</f>
        <v>0.69575044615690718</v>
      </c>
      <c r="AB3164" s="4" t="str">
        <f>IF(OR(N3164&lt;&gt;"REPORTED",U3164=""),"NOT_APPLICABLE",IF(OR(AA3164&lt;Unit_Value_Review_QC!$I$6,AA3164&gt;Unit_Value_Review_QC!$I$5),"REVIEW","WITHIN_BAND"))</f>
        <v>WITHIN_BAND</v>
      </c>
    </row>
    <row r="3165" spans="1:28">
      <c r="A3165" s="1" t="s">
        <v>3551</v>
      </c>
      <c r="B3165" s="6">
        <v>45870</v>
      </c>
      <c r="C3165" s="1">
        <v>202508</v>
      </c>
      <c r="D3165" s="1">
        <v>2025</v>
      </c>
      <c r="E3165" s="1">
        <v>8</v>
      </c>
      <c r="F3165" s="4" t="s">
        <v>256</v>
      </c>
      <c r="G3165" s="4" t="s">
        <v>258</v>
      </c>
      <c r="H3165" s="1">
        <v>664</v>
      </c>
      <c r="I3165" s="4" t="s">
        <v>307</v>
      </c>
      <c r="J3165" s="1" t="s">
        <v>308</v>
      </c>
      <c r="K3165" s="1" t="s">
        <v>383</v>
      </c>
      <c r="L3165" s="1">
        <v>3</v>
      </c>
      <c r="M3165" s="1">
        <v>1</v>
      </c>
      <c r="N3165" s="1" t="s">
        <v>384</v>
      </c>
      <c r="O3165" s="1" t="s">
        <v>385</v>
      </c>
      <c r="P3165" s="1">
        <v>0</v>
      </c>
      <c r="Q3165" s="8">
        <v>6358389</v>
      </c>
      <c r="R3165" s="8">
        <v>483257</v>
      </c>
      <c r="S3165" s="8">
        <v>2686333</v>
      </c>
      <c r="T3165" s="8" t="s">
        <v>386</v>
      </c>
      <c r="U3165" s="9">
        <f>IF(R3165&gt;0,Q3165/R3165,"")</f>
        <v>13.1573655425581</v>
      </c>
      <c r="V3165" s="10">
        <f>SUMIFS(fct_world_monthly!$J$2:$J$361,fct_world_monthly!$C$2:$C$361,C3165,fct_world_monthly!$F$2:$F$361,F3165)</f>
        <v>93012938</v>
      </c>
      <c r="W3165" s="11">
        <f>IF(V3165&gt;0,Q3165/V3165,"")</f>
        <v>6.8360264031225415E-2</v>
      </c>
      <c r="X3165" s="1" t="s">
        <v>232</v>
      </c>
      <c r="Y3165" s="1" t="s">
        <v>166</v>
      </c>
      <c r="Z3165" s="19">
        <f>IF(U3165="","",SUMIFS(Unit_Value_Review_QC!$K$10:$K$53,Unit_Value_Review_QC!$I$10:$I$53,"PARTNER|"&amp;F3165&amp;"|"&amp;I3165))</f>
        <v>13.594059812928137</v>
      </c>
      <c r="AA3165" s="20">
        <f>IFERROR(U3165/Z3165,"")</f>
        <v>0.96787609614938319</v>
      </c>
      <c r="AB3165" s="4" t="str">
        <f>IF(OR(N3165&lt;&gt;"REPORTED",U3165=""),"NOT_APPLICABLE",IF(OR(AA3165&lt;Unit_Value_Review_QC!$I$6,AA3165&gt;Unit_Value_Review_QC!$I$5),"REVIEW","WITHIN_BAND"))</f>
        <v>WITHIN_BAND</v>
      </c>
    </row>
    <row r="3166" spans="1:28">
      <c r="A3166" s="1" t="s">
        <v>3552</v>
      </c>
      <c r="B3166" s="6">
        <v>45870</v>
      </c>
      <c r="C3166" s="1">
        <v>202508</v>
      </c>
      <c r="D3166" s="1">
        <v>2025</v>
      </c>
      <c r="E3166" s="1">
        <v>8</v>
      </c>
      <c r="F3166" s="4" t="s">
        <v>256</v>
      </c>
      <c r="G3166" s="4" t="s">
        <v>258</v>
      </c>
      <c r="H3166" s="1">
        <v>666</v>
      </c>
      <c r="I3166" s="4" t="s">
        <v>310</v>
      </c>
      <c r="J3166" s="1" t="s">
        <v>311</v>
      </c>
      <c r="K3166" s="1" t="s">
        <v>383</v>
      </c>
      <c r="L3166" s="1">
        <v>3</v>
      </c>
      <c r="M3166" s="1">
        <v>1</v>
      </c>
      <c r="N3166" s="1" t="s">
        <v>384</v>
      </c>
      <c r="O3166" s="1" t="s">
        <v>385</v>
      </c>
      <c r="P3166" s="1">
        <v>0</v>
      </c>
      <c r="Q3166" s="8">
        <v>30445215</v>
      </c>
      <c r="R3166" s="8">
        <v>2983029</v>
      </c>
      <c r="S3166" s="8">
        <v>17771727</v>
      </c>
      <c r="T3166" s="8" t="s">
        <v>386</v>
      </c>
      <c r="U3166" s="9">
        <f>IF(R3166&gt;0,Q3166/R3166,"")</f>
        <v>10.20614114043142</v>
      </c>
      <c r="V3166" s="10">
        <f>SUMIFS(fct_world_monthly!$J$2:$J$361,fct_world_monthly!$C$2:$C$361,C3166,fct_world_monthly!$F$2:$F$361,F3166)</f>
        <v>93012938</v>
      </c>
      <c r="W3166" s="11">
        <f>IF(V3166&gt;0,Q3166/V3166,"")</f>
        <v>0.32732236670128623</v>
      </c>
      <c r="X3166" s="1" t="s">
        <v>232</v>
      </c>
      <c r="Y3166" s="1" t="s">
        <v>166</v>
      </c>
      <c r="Z3166" s="19">
        <f>IF(U3166="","",SUMIFS(Unit_Value_Review_QC!$K$10:$K$53,Unit_Value_Review_QC!$I$10:$I$53,"PARTNER|"&amp;F3166&amp;"|"&amp;I3166))</f>
        <v>10.323147527272614</v>
      </c>
      <c r="AA3166" s="20">
        <f>IFERROR(U3166/Z3166,"")</f>
        <v>0.98866562872107799</v>
      </c>
      <c r="AB3166" s="4" t="str">
        <f>IF(OR(N3166&lt;&gt;"REPORTED",U3166=""),"NOT_APPLICABLE",IF(OR(AA3166&lt;Unit_Value_Review_QC!$I$6,AA3166&gt;Unit_Value_Review_QC!$I$5),"REVIEW","WITHIN_BAND"))</f>
        <v>WITHIN_BAND</v>
      </c>
    </row>
    <row r="3167" spans="1:28">
      <c r="A3167" s="1" t="s">
        <v>3553</v>
      </c>
      <c r="B3167" s="6">
        <v>45870</v>
      </c>
      <c r="C3167" s="1">
        <v>202508</v>
      </c>
      <c r="D3167" s="1">
        <v>2025</v>
      </c>
      <c r="E3167" s="1">
        <v>8</v>
      </c>
      <c r="F3167" s="4" t="s">
        <v>256</v>
      </c>
      <c r="G3167" s="4" t="s">
        <v>258</v>
      </c>
      <c r="H3167" s="1">
        <v>669</v>
      </c>
      <c r="I3167" s="4" t="s">
        <v>313</v>
      </c>
      <c r="J3167" s="1" t="s">
        <v>314</v>
      </c>
      <c r="K3167" s="1" t="s">
        <v>383</v>
      </c>
      <c r="L3167" s="1">
        <v>3</v>
      </c>
      <c r="M3167" s="1">
        <v>1</v>
      </c>
      <c r="N3167" s="1" t="s">
        <v>384</v>
      </c>
      <c r="O3167" s="1" t="s">
        <v>385</v>
      </c>
      <c r="P3167" s="1">
        <v>0</v>
      </c>
      <c r="Q3167" s="8">
        <v>2177003</v>
      </c>
      <c r="R3167" s="8">
        <v>238763</v>
      </c>
      <c r="S3167" s="8">
        <v>1903375</v>
      </c>
      <c r="T3167" s="8" t="s">
        <v>386</v>
      </c>
      <c r="U3167" s="9">
        <f>IF(R3167&gt;0,Q3167/R3167,"")</f>
        <v>9.1178407039616687</v>
      </c>
      <c r="V3167" s="10">
        <f>SUMIFS(fct_world_monthly!$J$2:$J$361,fct_world_monthly!$C$2:$C$361,C3167,fct_world_monthly!$F$2:$F$361,F3167)</f>
        <v>93012938</v>
      </c>
      <c r="W3167" s="11">
        <f>IF(V3167&gt;0,Q3167/V3167,"")</f>
        <v>2.3405378292641395E-2</v>
      </c>
      <c r="X3167" s="1" t="s">
        <v>232</v>
      </c>
      <c r="Y3167" s="1" t="s">
        <v>166</v>
      </c>
      <c r="Z3167" s="19">
        <f>IF(U3167="","",SUMIFS(Unit_Value_Review_QC!$K$10:$K$53,Unit_Value_Review_QC!$I$10:$I$53,"PARTNER|"&amp;F3167&amp;"|"&amp;I3167))</f>
        <v>13.552232139720488</v>
      </c>
      <c r="AA3167" s="20">
        <f>IFERROR(U3167/Z3167,"")</f>
        <v>0.67279254147647172</v>
      </c>
      <c r="AB3167" s="4" t="str">
        <f>IF(OR(N3167&lt;&gt;"REPORTED",U3167=""),"NOT_APPLICABLE",IF(OR(AA3167&lt;Unit_Value_Review_QC!$I$6,AA3167&gt;Unit_Value_Review_QC!$I$5),"REVIEW","WITHIN_BAND"))</f>
        <v>WITHIN_BAND</v>
      </c>
    </row>
    <row r="3168" spans="1:28">
      <c r="A3168" s="1" t="s">
        <v>3554</v>
      </c>
      <c r="B3168" s="6">
        <v>45870</v>
      </c>
      <c r="C3168" s="1">
        <v>202508</v>
      </c>
      <c r="D3168" s="1">
        <v>2025</v>
      </c>
      <c r="E3168" s="1">
        <v>8</v>
      </c>
      <c r="F3168" s="4" t="s">
        <v>256</v>
      </c>
      <c r="G3168" s="4" t="s">
        <v>258</v>
      </c>
      <c r="H3168" s="1">
        <v>676</v>
      </c>
      <c r="I3168" s="4" t="s">
        <v>316</v>
      </c>
      <c r="J3168" s="1" t="s">
        <v>317</v>
      </c>
      <c r="K3168" s="1" t="s">
        <v>383</v>
      </c>
      <c r="L3168" s="1">
        <v>3</v>
      </c>
      <c r="M3168" s="1">
        <v>1</v>
      </c>
      <c r="N3168" s="1" t="s">
        <v>384</v>
      </c>
      <c r="O3168" s="1" t="s">
        <v>385</v>
      </c>
      <c r="P3168" s="1">
        <v>0</v>
      </c>
      <c r="Q3168" s="8">
        <v>1457</v>
      </c>
      <c r="R3168" s="8">
        <v>151</v>
      </c>
      <c r="S3168" s="8">
        <v>545</v>
      </c>
      <c r="T3168" s="8" t="s">
        <v>386</v>
      </c>
      <c r="U3168" s="9">
        <f>IF(R3168&gt;0,Q3168/R3168,"")</f>
        <v>9.6490066225165556</v>
      </c>
      <c r="V3168" s="10">
        <f>SUMIFS(fct_world_monthly!$J$2:$J$361,fct_world_monthly!$C$2:$C$361,C3168,fct_world_monthly!$F$2:$F$361,F3168)</f>
        <v>93012938</v>
      </c>
      <c r="W3168" s="11">
        <f>IF(V3168&gt;0,Q3168/V3168,"")</f>
        <v>1.5664487450122263E-5</v>
      </c>
      <c r="X3168" s="1" t="s">
        <v>232</v>
      </c>
      <c r="Y3168" s="1" t="s">
        <v>166</v>
      </c>
      <c r="Z3168" s="19">
        <f>IF(U3168="","",SUMIFS(Unit_Value_Review_QC!$K$10:$K$53,Unit_Value_Review_QC!$I$10:$I$53,"PARTNER|"&amp;F3168&amp;"|"&amp;I3168))</f>
        <v>16.294942108470444</v>
      </c>
      <c r="AA3168" s="20">
        <f>IFERROR(U3168/Z3168,"")</f>
        <v>0.59214733984852908</v>
      </c>
      <c r="AB3168" s="4" t="str">
        <f>IF(OR(N3168&lt;&gt;"REPORTED",U3168=""),"NOT_APPLICABLE",IF(OR(AA3168&lt;Unit_Value_Review_QC!$I$6,AA3168&gt;Unit_Value_Review_QC!$I$5),"REVIEW","WITHIN_BAND"))</f>
        <v>WITHIN_BAND</v>
      </c>
    </row>
    <row r="3169" spans="1:28">
      <c r="A3169" s="1" t="s">
        <v>3555</v>
      </c>
      <c r="B3169" s="6">
        <v>45870</v>
      </c>
      <c r="C3169" s="1">
        <v>202508</v>
      </c>
      <c r="D3169" s="1">
        <v>2025</v>
      </c>
      <c r="E3169" s="1">
        <v>8</v>
      </c>
      <c r="F3169" s="4" t="s">
        <v>256</v>
      </c>
      <c r="G3169" s="4" t="s">
        <v>258</v>
      </c>
      <c r="H3169" s="1">
        <v>690</v>
      </c>
      <c r="I3169" s="4" t="s">
        <v>319</v>
      </c>
      <c r="J3169" s="1" t="s">
        <v>320</v>
      </c>
      <c r="K3169" s="1" t="s">
        <v>383</v>
      </c>
      <c r="L3169" s="1">
        <v>3</v>
      </c>
      <c r="M3169" s="1">
        <v>1</v>
      </c>
      <c r="N3169" s="1" t="s">
        <v>384</v>
      </c>
      <c r="O3169" s="1" t="s">
        <v>385</v>
      </c>
      <c r="P3169" s="1">
        <v>0</v>
      </c>
      <c r="Q3169" s="8">
        <v>1875536</v>
      </c>
      <c r="R3169" s="8">
        <v>103558</v>
      </c>
      <c r="S3169" s="8">
        <v>499729</v>
      </c>
      <c r="T3169" s="8" t="s">
        <v>386</v>
      </c>
      <c r="U3169" s="9">
        <f>IF(R3169&gt;0,Q3169/R3169,"")</f>
        <v>18.110971629425055</v>
      </c>
      <c r="V3169" s="10">
        <f>SUMIFS(fct_world_monthly!$J$2:$J$361,fct_world_monthly!$C$2:$C$361,C3169,fct_world_monthly!$F$2:$F$361,F3169)</f>
        <v>93012938</v>
      </c>
      <c r="W3169" s="11">
        <f>IF(V3169&gt;0,Q3169/V3169,"")</f>
        <v>2.0164248547874061E-2</v>
      </c>
      <c r="X3169" s="1" t="s">
        <v>232</v>
      </c>
      <c r="Y3169" s="1" t="s">
        <v>166</v>
      </c>
      <c r="Z3169" s="19">
        <f>IF(U3169="","",SUMIFS(Unit_Value_Review_QC!$K$10:$K$53,Unit_Value_Review_QC!$I$10:$I$53,"PARTNER|"&amp;F3169&amp;"|"&amp;I3169))</f>
        <v>21.029827109089425</v>
      </c>
      <c r="AA3169" s="20">
        <f>IFERROR(U3169/Z3169,"")</f>
        <v>0.86120401919981582</v>
      </c>
      <c r="AB3169" s="4" t="str">
        <f>IF(OR(N3169&lt;&gt;"REPORTED",U3169=""),"NOT_APPLICABLE",IF(OR(AA3169&lt;Unit_Value_Review_QC!$I$6,AA3169&gt;Unit_Value_Review_QC!$I$5),"REVIEW","WITHIN_BAND"))</f>
        <v>WITHIN_BAND</v>
      </c>
    </row>
    <row r="3170" spans="1:28">
      <c r="A3170" s="1" t="s">
        <v>3556</v>
      </c>
      <c r="B3170" s="6">
        <v>45870</v>
      </c>
      <c r="C3170" s="1">
        <v>202508</v>
      </c>
      <c r="D3170" s="1">
        <v>2025</v>
      </c>
      <c r="E3170" s="1">
        <v>8</v>
      </c>
      <c r="F3170" s="4" t="s">
        <v>256</v>
      </c>
      <c r="G3170" s="4" t="s">
        <v>258</v>
      </c>
      <c r="H3170" s="1">
        <v>696</v>
      </c>
      <c r="I3170" s="4" t="s">
        <v>322</v>
      </c>
      <c r="J3170" s="1" t="s">
        <v>323</v>
      </c>
      <c r="K3170" s="1" t="s">
        <v>383</v>
      </c>
      <c r="L3170" s="1">
        <v>3</v>
      </c>
      <c r="M3170" s="1">
        <v>1</v>
      </c>
      <c r="N3170" s="1" t="s">
        <v>384</v>
      </c>
      <c r="O3170" s="1" t="s">
        <v>385</v>
      </c>
      <c r="P3170" s="1">
        <v>0</v>
      </c>
      <c r="Q3170" s="8">
        <v>893762</v>
      </c>
      <c r="R3170" s="8">
        <v>57771</v>
      </c>
      <c r="S3170" s="8">
        <v>258568</v>
      </c>
      <c r="T3170" s="8" t="s">
        <v>386</v>
      </c>
      <c r="U3170" s="9">
        <f>IF(R3170&gt;0,Q3170/R3170,"")</f>
        <v>15.470772532931747</v>
      </c>
      <c r="V3170" s="10">
        <f>SUMIFS(fct_world_monthly!$J$2:$J$361,fct_world_monthly!$C$2:$C$361,C3170,fct_world_monthly!$F$2:$F$361,F3170)</f>
        <v>93012938</v>
      </c>
      <c r="W3170" s="11">
        <f>IF(V3170&gt;0,Q3170/V3170,"")</f>
        <v>9.6090072974579083E-3</v>
      </c>
      <c r="X3170" s="1" t="s">
        <v>232</v>
      </c>
      <c r="Y3170" s="1" t="s">
        <v>166</v>
      </c>
      <c r="Z3170" s="19">
        <f>IF(U3170="","",SUMIFS(Unit_Value_Review_QC!$K$10:$K$53,Unit_Value_Review_QC!$I$10:$I$53,"PARTNER|"&amp;F3170&amp;"|"&amp;I3170))</f>
        <v>18.09118149032647</v>
      </c>
      <c r="AA3170" s="20">
        <f>IFERROR(U3170/Z3170,"")</f>
        <v>0.85515545467299192</v>
      </c>
      <c r="AB3170" s="4" t="str">
        <f>IF(OR(N3170&lt;&gt;"REPORTED",U3170=""),"NOT_APPLICABLE",IF(OR(AA3170&lt;Unit_Value_Review_QC!$I$6,AA3170&gt;Unit_Value_Review_QC!$I$5),"REVIEW","WITHIN_BAND"))</f>
        <v>WITHIN_BAND</v>
      </c>
    </row>
    <row r="3171" spans="1:28">
      <c r="A3171" s="1" t="s">
        <v>3557</v>
      </c>
      <c r="B3171" s="6">
        <v>45870</v>
      </c>
      <c r="C3171" s="1">
        <v>202508</v>
      </c>
      <c r="D3171" s="1">
        <v>2025</v>
      </c>
      <c r="E3171" s="1">
        <v>8</v>
      </c>
      <c r="F3171" s="4" t="s">
        <v>256</v>
      </c>
      <c r="G3171" s="4" t="s">
        <v>258</v>
      </c>
      <c r="H3171" s="1">
        <v>720</v>
      </c>
      <c r="I3171" s="4" t="s">
        <v>325</v>
      </c>
      <c r="J3171" s="1" t="s">
        <v>326</v>
      </c>
      <c r="K3171" s="1" t="s">
        <v>383</v>
      </c>
      <c r="L3171" s="1">
        <v>3</v>
      </c>
      <c r="M3171" s="1">
        <v>1</v>
      </c>
      <c r="N3171" s="1" t="s">
        <v>384</v>
      </c>
      <c r="O3171" s="1" t="s">
        <v>385</v>
      </c>
      <c r="P3171" s="1">
        <v>0</v>
      </c>
      <c r="Q3171" s="8">
        <v>3210787</v>
      </c>
      <c r="R3171" s="8">
        <v>183460</v>
      </c>
      <c r="S3171" s="8">
        <v>767418</v>
      </c>
      <c r="T3171" s="8" t="s">
        <v>386</v>
      </c>
      <c r="U3171" s="9">
        <f>IF(R3171&gt;0,Q3171/R3171,"")</f>
        <v>17.501291834732367</v>
      </c>
      <c r="V3171" s="10">
        <f>SUMIFS(fct_world_monthly!$J$2:$J$361,fct_world_monthly!$C$2:$C$361,C3171,fct_world_monthly!$F$2:$F$361,F3171)</f>
        <v>93012938</v>
      </c>
      <c r="W3171" s="11">
        <f>IF(V3171&gt;0,Q3171/V3171,"")</f>
        <v>3.4519789064183737E-2</v>
      </c>
      <c r="X3171" s="1" t="s">
        <v>232</v>
      </c>
      <c r="Y3171" s="1" t="s">
        <v>166</v>
      </c>
      <c r="Z3171" s="19">
        <f>IF(U3171="","",SUMIFS(Unit_Value_Review_QC!$K$10:$K$53,Unit_Value_Review_QC!$I$10:$I$53,"PARTNER|"&amp;F3171&amp;"|"&amp;I3171))</f>
        <v>18.213915185849537</v>
      </c>
      <c r="AA3171" s="20">
        <f>IFERROR(U3171/Z3171,"")</f>
        <v>0.96087478480898991</v>
      </c>
      <c r="AB3171" s="4" t="str">
        <f>IF(OR(N3171&lt;&gt;"REPORTED",U3171=""),"NOT_APPLICABLE",IF(OR(AA3171&lt;Unit_Value_Review_QC!$I$6,AA3171&gt;Unit_Value_Review_QC!$I$5),"REVIEW","WITHIN_BAND"))</f>
        <v>WITHIN_BAND</v>
      </c>
    </row>
    <row r="3172" spans="1:28">
      <c r="A3172" s="1" t="s">
        <v>3558</v>
      </c>
      <c r="B3172" s="6">
        <v>45870</v>
      </c>
      <c r="C3172" s="1">
        <v>202508</v>
      </c>
      <c r="D3172" s="1">
        <v>2025</v>
      </c>
      <c r="E3172" s="1">
        <v>8</v>
      </c>
      <c r="F3172" s="4" t="s">
        <v>265</v>
      </c>
      <c r="G3172" s="4" t="s">
        <v>266</v>
      </c>
      <c r="H3172" s="1">
        <v>52</v>
      </c>
      <c r="I3172" s="4" t="s">
        <v>296</v>
      </c>
      <c r="J3172" s="1" t="s">
        <v>297</v>
      </c>
      <c r="K3172" s="1" t="s">
        <v>383</v>
      </c>
      <c r="L3172" s="1">
        <v>3</v>
      </c>
      <c r="M3172" s="1">
        <v>1</v>
      </c>
      <c r="N3172" s="1" t="s">
        <v>384</v>
      </c>
      <c r="O3172" s="1" t="s">
        <v>385</v>
      </c>
      <c r="P3172" s="1">
        <v>0</v>
      </c>
      <c r="Q3172" s="8">
        <v>8488866</v>
      </c>
      <c r="R3172" s="8">
        <v>1921449</v>
      </c>
      <c r="S3172" s="8">
        <v>942940</v>
      </c>
      <c r="T3172" s="8" t="s">
        <v>386</v>
      </c>
      <c r="U3172" s="9">
        <f>IF(R3172&gt;0,Q3172/R3172,"")</f>
        <v>4.4179502032060176</v>
      </c>
      <c r="V3172" s="10">
        <f>SUMIFS(fct_world_monthly!$J$2:$J$361,fct_world_monthly!$C$2:$C$361,C3172,fct_world_monthly!$F$2:$F$361,F3172)</f>
        <v>91240384</v>
      </c>
      <c r="W3172" s="11">
        <f>IF(V3172&gt;0,Q3172/V3172,"")</f>
        <v>9.3038472963901594E-2</v>
      </c>
      <c r="X3172" s="1" t="s">
        <v>232</v>
      </c>
      <c r="Y3172" s="1" t="s">
        <v>166</v>
      </c>
      <c r="Z3172" s="19">
        <f>IF(U3172="","",SUMIFS(Unit_Value_Review_QC!$K$10:$K$53,Unit_Value_Review_QC!$I$10:$I$53,"PARTNER|"&amp;F3172&amp;"|"&amp;I3172))</f>
        <v>19.213268245879746</v>
      </c>
      <c r="AA3172" s="20">
        <f>IFERROR(U3172/Z3172,"")</f>
        <v>0.22994267017291239</v>
      </c>
      <c r="AB3172" s="4" t="str">
        <f>IF(OR(N3172&lt;&gt;"REPORTED",U3172=""),"NOT_APPLICABLE",IF(OR(AA3172&lt;Unit_Value_Review_QC!$I$6,AA3172&gt;Unit_Value_Review_QC!$I$5),"REVIEW","WITHIN_BAND"))</f>
        <v>REVIEW</v>
      </c>
    </row>
    <row r="3173" spans="1:28">
      <c r="A3173" s="1" t="s">
        <v>3559</v>
      </c>
      <c r="B3173" s="6">
        <v>45870</v>
      </c>
      <c r="C3173" s="1">
        <v>202508</v>
      </c>
      <c r="D3173" s="1">
        <v>2025</v>
      </c>
      <c r="E3173" s="1">
        <v>8</v>
      </c>
      <c r="F3173" s="4" t="s">
        <v>265</v>
      </c>
      <c r="G3173" s="4" t="s">
        <v>266</v>
      </c>
      <c r="H3173" s="1">
        <v>204</v>
      </c>
      <c r="I3173" s="4" t="s">
        <v>301</v>
      </c>
      <c r="J3173" s="1" t="s">
        <v>302</v>
      </c>
      <c r="K3173" s="1" t="s">
        <v>383</v>
      </c>
      <c r="L3173" s="1">
        <v>3</v>
      </c>
      <c r="M3173" s="1">
        <v>1</v>
      </c>
      <c r="N3173" s="1" t="s">
        <v>384</v>
      </c>
      <c r="O3173" s="1" t="s">
        <v>385</v>
      </c>
      <c r="P3173" s="1">
        <v>0</v>
      </c>
      <c r="Q3173" s="8">
        <v>7365</v>
      </c>
      <c r="R3173" s="8">
        <v>420</v>
      </c>
      <c r="S3173" s="8">
        <v>1323</v>
      </c>
      <c r="T3173" s="8" t="s">
        <v>386</v>
      </c>
      <c r="U3173" s="9">
        <f>IF(R3173&gt;0,Q3173/R3173,"")</f>
        <v>17.535714285714285</v>
      </c>
      <c r="V3173" s="10">
        <f>SUMIFS(fct_world_monthly!$J$2:$J$361,fct_world_monthly!$C$2:$C$361,C3173,fct_world_monthly!$F$2:$F$361,F3173)</f>
        <v>91240384</v>
      </c>
      <c r="W3173" s="11">
        <f>IF(V3173&gt;0,Q3173/V3173,"")</f>
        <v>8.0720835195082039E-5</v>
      </c>
      <c r="X3173" s="1" t="s">
        <v>232</v>
      </c>
      <c r="Y3173" s="1" t="s">
        <v>166</v>
      </c>
      <c r="Z3173" s="19">
        <f>IF(U3173="","",SUMIFS(Unit_Value_Review_QC!$K$10:$K$53,Unit_Value_Review_QC!$I$10:$I$53,"PARTNER|"&amp;F3173&amp;"|"&amp;I3173))</f>
        <v>16.024818561257973</v>
      </c>
      <c r="AA3173" s="20">
        <f>IFERROR(U3173/Z3173,"")</f>
        <v>1.0942847320661149</v>
      </c>
      <c r="AB3173" s="4" t="str">
        <f>IF(OR(N3173&lt;&gt;"REPORTED",U3173=""),"NOT_APPLICABLE",IF(OR(AA3173&lt;Unit_Value_Review_QC!$I$6,AA3173&gt;Unit_Value_Review_QC!$I$5),"REVIEW","WITHIN_BAND"))</f>
        <v>WITHIN_BAND</v>
      </c>
    </row>
    <row r="3174" spans="1:28">
      <c r="A3174" s="1" t="s">
        <v>3560</v>
      </c>
      <c r="B3174" s="6">
        <v>45870</v>
      </c>
      <c r="C3174" s="1">
        <v>202508</v>
      </c>
      <c r="D3174" s="1">
        <v>2025</v>
      </c>
      <c r="E3174" s="1">
        <v>8</v>
      </c>
      <c r="F3174" s="4" t="s">
        <v>265</v>
      </c>
      <c r="G3174" s="4" t="s">
        <v>266</v>
      </c>
      <c r="H3174" s="1">
        <v>662</v>
      </c>
      <c r="I3174" s="4" t="s">
        <v>304</v>
      </c>
      <c r="J3174" s="1" t="s">
        <v>305</v>
      </c>
      <c r="K3174" s="1" t="s">
        <v>383</v>
      </c>
      <c r="L3174" s="1">
        <v>3</v>
      </c>
      <c r="M3174" s="1">
        <v>1</v>
      </c>
      <c r="N3174" s="1" t="s">
        <v>384</v>
      </c>
      <c r="O3174" s="1" t="s">
        <v>385</v>
      </c>
      <c r="P3174" s="1">
        <v>0</v>
      </c>
      <c r="Q3174" s="8">
        <v>432077</v>
      </c>
      <c r="R3174" s="8">
        <v>36886</v>
      </c>
      <c r="S3174" s="8">
        <v>80024</v>
      </c>
      <c r="T3174" s="8" t="s">
        <v>386</v>
      </c>
      <c r="U3174" s="9">
        <f>IF(R3174&gt;0,Q3174/R3174,"")</f>
        <v>11.713848072439408</v>
      </c>
      <c r="V3174" s="10">
        <f>SUMIFS(fct_world_monthly!$J$2:$J$361,fct_world_monthly!$C$2:$C$361,C3174,fct_world_monthly!$F$2:$F$361,F3174)</f>
        <v>91240384</v>
      </c>
      <c r="W3174" s="11">
        <f>IF(V3174&gt;0,Q3174/V3174,"")</f>
        <v>4.7355894512675443E-3</v>
      </c>
      <c r="X3174" s="1" t="s">
        <v>232</v>
      </c>
      <c r="Y3174" s="1" t="s">
        <v>166</v>
      </c>
      <c r="Z3174" s="19">
        <f>IF(U3174="","",SUMIFS(Unit_Value_Review_QC!$K$10:$K$53,Unit_Value_Review_QC!$I$10:$I$53,"PARTNER|"&amp;F3174&amp;"|"&amp;I3174))</f>
        <v>13.24068828999865</v>
      </c>
      <c r="AA3174" s="20">
        <f>IFERROR(U3174/Z3174,"")</f>
        <v>0.88468573656306526</v>
      </c>
      <c r="AB3174" s="4" t="str">
        <f>IF(OR(N3174&lt;&gt;"REPORTED",U3174=""),"NOT_APPLICABLE",IF(OR(AA3174&lt;Unit_Value_Review_QC!$I$6,AA3174&gt;Unit_Value_Review_QC!$I$5),"REVIEW","WITHIN_BAND"))</f>
        <v>WITHIN_BAND</v>
      </c>
    </row>
    <row r="3175" spans="1:28">
      <c r="A3175" s="1" t="s">
        <v>3561</v>
      </c>
      <c r="B3175" s="6">
        <v>45870</v>
      </c>
      <c r="C3175" s="1">
        <v>202508</v>
      </c>
      <c r="D3175" s="1">
        <v>2025</v>
      </c>
      <c r="E3175" s="1">
        <v>8</v>
      </c>
      <c r="F3175" s="4" t="s">
        <v>265</v>
      </c>
      <c r="G3175" s="4" t="s">
        <v>266</v>
      </c>
      <c r="H3175" s="1">
        <v>664</v>
      </c>
      <c r="I3175" s="4" t="s">
        <v>307</v>
      </c>
      <c r="J3175" s="1" t="s">
        <v>308</v>
      </c>
      <c r="K3175" s="1" t="s">
        <v>383</v>
      </c>
      <c r="L3175" s="1">
        <v>3</v>
      </c>
      <c r="M3175" s="1">
        <v>1</v>
      </c>
      <c r="N3175" s="1" t="s">
        <v>384</v>
      </c>
      <c r="O3175" s="1" t="s">
        <v>385</v>
      </c>
      <c r="P3175" s="1">
        <v>0</v>
      </c>
      <c r="Q3175" s="8">
        <v>163170</v>
      </c>
      <c r="R3175" s="8">
        <v>10612</v>
      </c>
      <c r="S3175" s="8">
        <v>35586</v>
      </c>
      <c r="T3175" s="8" t="s">
        <v>386</v>
      </c>
      <c r="U3175" s="9">
        <f>IF(R3175&gt;0,Q3175/R3175,"")</f>
        <v>15.375989445910291</v>
      </c>
      <c r="V3175" s="10">
        <f>SUMIFS(fct_world_monthly!$J$2:$J$361,fct_world_monthly!$C$2:$C$361,C3175,fct_world_monthly!$F$2:$F$361,F3175)</f>
        <v>91240384</v>
      </c>
      <c r="W3175" s="11">
        <f>IF(V3175&gt;0,Q3175/V3175,"")</f>
        <v>1.7883528416539763E-3</v>
      </c>
      <c r="X3175" s="1" t="s">
        <v>232</v>
      </c>
      <c r="Y3175" s="1" t="s">
        <v>166</v>
      </c>
      <c r="Z3175" s="19">
        <f>IF(U3175="","",SUMIFS(Unit_Value_Review_QC!$K$10:$K$53,Unit_Value_Review_QC!$I$10:$I$53,"PARTNER|"&amp;F3175&amp;"|"&amp;I3175))</f>
        <v>13.033767004833301</v>
      </c>
      <c r="AA3175" s="20">
        <f>IFERROR(U3175/Z3175,"")</f>
        <v>1.1797041822374472</v>
      </c>
      <c r="AB3175" s="4" t="str">
        <f>IF(OR(N3175&lt;&gt;"REPORTED",U3175=""),"NOT_APPLICABLE",IF(OR(AA3175&lt;Unit_Value_Review_QC!$I$6,AA3175&gt;Unit_Value_Review_QC!$I$5),"REVIEW","WITHIN_BAND"))</f>
        <v>WITHIN_BAND</v>
      </c>
    </row>
    <row r="3176" spans="1:28">
      <c r="A3176" s="1" t="s">
        <v>3562</v>
      </c>
      <c r="B3176" s="6">
        <v>45870</v>
      </c>
      <c r="C3176" s="1">
        <v>202508</v>
      </c>
      <c r="D3176" s="1">
        <v>2025</v>
      </c>
      <c r="E3176" s="1">
        <v>8</v>
      </c>
      <c r="F3176" s="4" t="s">
        <v>265</v>
      </c>
      <c r="G3176" s="4" t="s">
        <v>266</v>
      </c>
      <c r="H3176" s="1">
        <v>666</v>
      </c>
      <c r="I3176" s="4" t="s">
        <v>310</v>
      </c>
      <c r="J3176" s="1" t="s">
        <v>311</v>
      </c>
      <c r="K3176" s="1" t="s">
        <v>383</v>
      </c>
      <c r="L3176" s="1">
        <v>3</v>
      </c>
      <c r="M3176" s="1">
        <v>1</v>
      </c>
      <c r="N3176" s="1" t="s">
        <v>384</v>
      </c>
      <c r="O3176" s="1" t="s">
        <v>385</v>
      </c>
      <c r="P3176" s="1">
        <v>0</v>
      </c>
      <c r="Q3176" s="8">
        <v>18131145</v>
      </c>
      <c r="R3176" s="8">
        <v>1436909</v>
      </c>
      <c r="S3176" s="8">
        <v>3946526</v>
      </c>
      <c r="T3176" s="8" t="s">
        <v>386</v>
      </c>
      <c r="U3176" s="9">
        <f>IF(R3176&gt;0,Q3176/R3176,"")</f>
        <v>12.618158143626353</v>
      </c>
      <c r="V3176" s="10">
        <f>SUMIFS(fct_world_monthly!$J$2:$J$361,fct_world_monthly!$C$2:$C$361,C3176,fct_world_monthly!$F$2:$F$361,F3176)</f>
        <v>91240384</v>
      </c>
      <c r="W3176" s="11">
        <f>IF(V3176&gt;0,Q3176/V3176,"")</f>
        <v>0.19871842056254388</v>
      </c>
      <c r="X3176" s="1" t="s">
        <v>232</v>
      </c>
      <c r="Y3176" s="1" t="s">
        <v>166</v>
      </c>
      <c r="Z3176" s="19">
        <f>IF(U3176="","",SUMIFS(Unit_Value_Review_QC!$K$10:$K$53,Unit_Value_Review_QC!$I$10:$I$53,"PARTNER|"&amp;F3176&amp;"|"&amp;I3176))</f>
        <v>12.503788450831344</v>
      </c>
      <c r="AA3176" s="20">
        <f>IFERROR(U3176/Z3176,"")</f>
        <v>1.0091468032464517</v>
      </c>
      <c r="AB3176" s="4" t="str">
        <f>IF(OR(N3176&lt;&gt;"REPORTED",U3176=""),"NOT_APPLICABLE",IF(OR(AA3176&lt;Unit_Value_Review_QC!$I$6,AA3176&gt;Unit_Value_Review_QC!$I$5),"REVIEW","WITHIN_BAND"))</f>
        <v>WITHIN_BAND</v>
      </c>
    </row>
    <row r="3177" spans="1:28">
      <c r="A3177" s="1" t="s">
        <v>3563</v>
      </c>
      <c r="B3177" s="6">
        <v>45870</v>
      </c>
      <c r="C3177" s="1">
        <v>202508</v>
      </c>
      <c r="D3177" s="1">
        <v>2025</v>
      </c>
      <c r="E3177" s="1">
        <v>8</v>
      </c>
      <c r="F3177" s="4" t="s">
        <v>265</v>
      </c>
      <c r="G3177" s="4" t="s">
        <v>266</v>
      </c>
      <c r="H3177" s="1">
        <v>669</v>
      </c>
      <c r="I3177" s="4" t="s">
        <v>313</v>
      </c>
      <c r="J3177" s="1" t="s">
        <v>314</v>
      </c>
      <c r="K3177" s="1" t="s">
        <v>383</v>
      </c>
      <c r="L3177" s="1">
        <v>3</v>
      </c>
      <c r="M3177" s="1">
        <v>1</v>
      </c>
      <c r="N3177" s="1" t="s">
        <v>384</v>
      </c>
      <c r="O3177" s="1" t="s">
        <v>385</v>
      </c>
      <c r="P3177" s="1">
        <v>0</v>
      </c>
      <c r="Q3177" s="8">
        <v>68911</v>
      </c>
      <c r="R3177" s="8">
        <v>3398</v>
      </c>
      <c r="S3177" s="8">
        <v>10772</v>
      </c>
      <c r="T3177" s="8" t="s">
        <v>386</v>
      </c>
      <c r="U3177" s="9">
        <f>IF(R3177&gt;0,Q3177/R3177,"")</f>
        <v>20.279870512065923</v>
      </c>
      <c r="V3177" s="10">
        <f>SUMIFS(fct_world_monthly!$J$2:$J$361,fct_world_monthly!$C$2:$C$361,C3177,fct_world_monthly!$F$2:$F$361,F3177)</f>
        <v>91240384</v>
      </c>
      <c r="W3177" s="11">
        <f>IF(V3177&gt;0,Q3177/V3177,"")</f>
        <v>7.5526863192509138E-4</v>
      </c>
      <c r="X3177" s="1" t="s">
        <v>232</v>
      </c>
      <c r="Y3177" s="1" t="s">
        <v>166</v>
      </c>
      <c r="Z3177" s="19">
        <f>IF(U3177="","",SUMIFS(Unit_Value_Review_QC!$K$10:$K$53,Unit_Value_Review_QC!$I$10:$I$53,"PARTNER|"&amp;F3177&amp;"|"&amp;I3177))</f>
        <v>16.58404384448577</v>
      </c>
      <c r="AA3177" s="20">
        <f>IFERROR(U3177/Z3177,"")</f>
        <v>1.222854371481237</v>
      </c>
      <c r="AB3177" s="4" t="str">
        <f>IF(OR(N3177&lt;&gt;"REPORTED",U3177=""),"NOT_APPLICABLE",IF(OR(AA3177&lt;Unit_Value_Review_QC!$I$6,AA3177&gt;Unit_Value_Review_QC!$I$5),"REVIEW","WITHIN_BAND"))</f>
        <v>WITHIN_BAND</v>
      </c>
    </row>
    <row r="3178" spans="1:28">
      <c r="A3178" s="1" t="s">
        <v>3564</v>
      </c>
      <c r="B3178" s="6">
        <v>45870</v>
      </c>
      <c r="C3178" s="1">
        <v>202508</v>
      </c>
      <c r="D3178" s="1">
        <v>2025</v>
      </c>
      <c r="E3178" s="1">
        <v>8</v>
      </c>
      <c r="F3178" s="4" t="s">
        <v>265</v>
      </c>
      <c r="G3178" s="4" t="s">
        <v>266</v>
      </c>
      <c r="H3178" s="1">
        <v>676</v>
      </c>
      <c r="I3178" s="4" t="s">
        <v>316</v>
      </c>
      <c r="J3178" s="1" t="s">
        <v>317</v>
      </c>
      <c r="K3178" s="1" t="s">
        <v>383</v>
      </c>
      <c r="L3178" s="1">
        <v>3</v>
      </c>
      <c r="M3178" s="1">
        <v>1</v>
      </c>
      <c r="N3178" s="1" t="s">
        <v>384</v>
      </c>
      <c r="O3178" s="1" t="s">
        <v>385</v>
      </c>
      <c r="P3178" s="1">
        <v>0</v>
      </c>
      <c r="Q3178" s="8">
        <v>1577006</v>
      </c>
      <c r="R3178" s="8">
        <v>102987</v>
      </c>
      <c r="S3178" s="8">
        <v>384509</v>
      </c>
      <c r="T3178" s="8" t="s">
        <v>386</v>
      </c>
      <c r="U3178" s="9">
        <f>IF(R3178&gt;0,Q3178/R3178,"")</f>
        <v>15.312670531232097</v>
      </c>
      <c r="V3178" s="10">
        <f>SUMIFS(fct_world_monthly!$J$2:$J$361,fct_world_monthly!$C$2:$C$361,C3178,fct_world_monthly!$F$2:$F$361,F3178)</f>
        <v>91240384</v>
      </c>
      <c r="W3178" s="11">
        <f>IF(V3178&gt;0,Q3178/V3178,"")</f>
        <v>1.7284078944691861E-2</v>
      </c>
      <c r="X3178" s="1" t="s">
        <v>232</v>
      </c>
      <c r="Y3178" s="1" t="s">
        <v>166</v>
      </c>
      <c r="Z3178" s="19">
        <f>IF(U3178="","",SUMIFS(Unit_Value_Review_QC!$K$10:$K$53,Unit_Value_Review_QC!$I$10:$I$53,"PARTNER|"&amp;F3178&amp;"|"&amp;I3178))</f>
        <v>12.705450477595873</v>
      </c>
      <c r="AA3178" s="20">
        <f>IFERROR(U3178/Z3178,"")</f>
        <v>1.2052048495434033</v>
      </c>
      <c r="AB3178" s="4" t="str">
        <f>IF(OR(N3178&lt;&gt;"REPORTED",U3178=""),"NOT_APPLICABLE",IF(OR(AA3178&lt;Unit_Value_Review_QC!$I$6,AA3178&gt;Unit_Value_Review_QC!$I$5),"REVIEW","WITHIN_BAND"))</f>
        <v>WITHIN_BAND</v>
      </c>
    </row>
    <row r="3179" spans="1:28">
      <c r="A3179" s="1" t="s">
        <v>3565</v>
      </c>
      <c r="B3179" s="6">
        <v>45870</v>
      </c>
      <c r="C3179" s="1">
        <v>202508</v>
      </c>
      <c r="D3179" s="1">
        <v>2025</v>
      </c>
      <c r="E3179" s="1">
        <v>8</v>
      </c>
      <c r="F3179" s="4" t="s">
        <v>265</v>
      </c>
      <c r="G3179" s="4" t="s">
        <v>266</v>
      </c>
      <c r="H3179" s="1">
        <v>690</v>
      </c>
      <c r="I3179" s="4" t="s">
        <v>319</v>
      </c>
      <c r="J3179" s="1" t="s">
        <v>320</v>
      </c>
      <c r="K3179" s="1" t="s">
        <v>383</v>
      </c>
      <c r="L3179" s="1">
        <v>3</v>
      </c>
      <c r="M3179" s="1">
        <v>1</v>
      </c>
      <c r="N3179" s="1" t="s">
        <v>384</v>
      </c>
      <c r="O3179" s="1" t="s">
        <v>385</v>
      </c>
      <c r="P3179" s="1">
        <v>0</v>
      </c>
      <c r="Q3179" s="8">
        <v>741469</v>
      </c>
      <c r="R3179" s="8">
        <v>34307</v>
      </c>
      <c r="S3179" s="8">
        <v>112499</v>
      </c>
      <c r="T3179" s="8" t="s">
        <v>386</v>
      </c>
      <c r="U3179" s="9">
        <f>IF(R3179&gt;0,Q3179/R3179,"")</f>
        <v>21.61276124406098</v>
      </c>
      <c r="V3179" s="10">
        <f>SUMIFS(fct_world_monthly!$J$2:$J$361,fct_world_monthly!$C$2:$C$361,C3179,fct_world_monthly!$F$2:$F$361,F3179)</f>
        <v>91240384</v>
      </c>
      <c r="W3179" s="11">
        <f>IF(V3179&gt;0,Q3179/V3179,"")</f>
        <v>8.1265440531245459E-3</v>
      </c>
      <c r="X3179" s="1" t="s">
        <v>232</v>
      </c>
      <c r="Y3179" s="1" t="s">
        <v>166</v>
      </c>
      <c r="Z3179" s="19">
        <f>IF(U3179="","",SUMIFS(Unit_Value_Review_QC!$K$10:$K$53,Unit_Value_Review_QC!$I$10:$I$53,"PARTNER|"&amp;F3179&amp;"|"&amp;I3179))</f>
        <v>23.234221767733438</v>
      </c>
      <c r="AA3179" s="20">
        <f>IFERROR(U3179/Z3179,"")</f>
        <v>0.93021240221076551</v>
      </c>
      <c r="AB3179" s="4" t="str">
        <f>IF(OR(N3179&lt;&gt;"REPORTED",U3179=""),"NOT_APPLICABLE",IF(OR(AA3179&lt;Unit_Value_Review_QC!$I$6,AA3179&gt;Unit_Value_Review_QC!$I$5),"REVIEW","WITHIN_BAND"))</f>
        <v>WITHIN_BAND</v>
      </c>
    </row>
    <row r="3180" spans="1:28">
      <c r="A3180" s="1" t="s">
        <v>3566</v>
      </c>
      <c r="B3180" s="6">
        <v>45870</v>
      </c>
      <c r="C3180" s="1">
        <v>202508</v>
      </c>
      <c r="D3180" s="1">
        <v>2025</v>
      </c>
      <c r="E3180" s="1">
        <v>8</v>
      </c>
      <c r="F3180" s="4" t="s">
        <v>265</v>
      </c>
      <c r="G3180" s="4" t="s">
        <v>266</v>
      </c>
      <c r="H3180" s="1">
        <v>696</v>
      </c>
      <c r="I3180" s="4" t="s">
        <v>322</v>
      </c>
      <c r="J3180" s="1" t="s">
        <v>323</v>
      </c>
      <c r="K3180" s="1" t="s">
        <v>383</v>
      </c>
      <c r="L3180" s="1">
        <v>3</v>
      </c>
      <c r="M3180" s="1">
        <v>1</v>
      </c>
      <c r="N3180" s="1" t="s">
        <v>384</v>
      </c>
      <c r="O3180" s="1" t="s">
        <v>385</v>
      </c>
      <c r="P3180" s="1">
        <v>0</v>
      </c>
      <c r="Q3180" s="8">
        <v>9512606</v>
      </c>
      <c r="R3180" s="8">
        <v>818492</v>
      </c>
      <c r="S3180" s="8">
        <v>2003358</v>
      </c>
      <c r="T3180" s="8" t="s">
        <v>386</v>
      </c>
      <c r="U3180" s="9">
        <f>IF(R3180&gt;0,Q3180/R3180,"")</f>
        <v>11.622112372509445</v>
      </c>
      <c r="V3180" s="10">
        <f>SUMIFS(fct_world_monthly!$J$2:$J$361,fct_world_monthly!$C$2:$C$361,C3180,fct_world_monthly!$F$2:$F$361,F3180)</f>
        <v>91240384</v>
      </c>
      <c r="W3180" s="11">
        <f>IF(V3180&gt;0,Q3180/V3180,"")</f>
        <v>0.10425872385631345</v>
      </c>
      <c r="X3180" s="1" t="s">
        <v>232</v>
      </c>
      <c r="Y3180" s="1" t="s">
        <v>166</v>
      </c>
      <c r="Z3180" s="19">
        <f>IF(U3180="","",SUMIFS(Unit_Value_Review_QC!$K$10:$K$53,Unit_Value_Review_QC!$I$10:$I$53,"PARTNER|"&amp;F3180&amp;"|"&amp;I3180))</f>
        <v>12.339390026247985</v>
      </c>
      <c r="AA3180" s="20">
        <f>IFERROR(U3180/Z3180,"")</f>
        <v>0.94187089862523443</v>
      </c>
      <c r="AB3180" s="4" t="str">
        <f>IF(OR(N3180&lt;&gt;"REPORTED",U3180=""),"NOT_APPLICABLE",IF(OR(AA3180&lt;Unit_Value_Review_QC!$I$6,AA3180&gt;Unit_Value_Review_QC!$I$5),"REVIEW","WITHIN_BAND"))</f>
        <v>WITHIN_BAND</v>
      </c>
    </row>
    <row r="3181" spans="1:28">
      <c r="A3181" s="1" t="s">
        <v>3567</v>
      </c>
      <c r="B3181" s="6">
        <v>45870</v>
      </c>
      <c r="C3181" s="1">
        <v>202508</v>
      </c>
      <c r="D3181" s="1">
        <v>2025</v>
      </c>
      <c r="E3181" s="1">
        <v>8</v>
      </c>
      <c r="F3181" s="4" t="s">
        <v>265</v>
      </c>
      <c r="G3181" s="4" t="s">
        <v>266</v>
      </c>
      <c r="H3181" s="1">
        <v>720</v>
      </c>
      <c r="I3181" s="4" t="s">
        <v>325</v>
      </c>
      <c r="J3181" s="1" t="s">
        <v>326</v>
      </c>
      <c r="K3181" s="1" t="s">
        <v>383</v>
      </c>
      <c r="L3181" s="1">
        <v>3</v>
      </c>
      <c r="M3181" s="1">
        <v>1</v>
      </c>
      <c r="N3181" s="1" t="s">
        <v>384</v>
      </c>
      <c r="O3181" s="1" t="s">
        <v>385</v>
      </c>
      <c r="P3181" s="1">
        <v>0</v>
      </c>
      <c r="Q3181" s="8">
        <v>37300013</v>
      </c>
      <c r="R3181" s="8">
        <v>2753499</v>
      </c>
      <c r="S3181" s="8">
        <v>7328215</v>
      </c>
      <c r="T3181" s="8" t="s">
        <v>386</v>
      </c>
      <c r="U3181" s="9">
        <f>IF(R3181&gt;0,Q3181/R3181,"")</f>
        <v>13.546405137608549</v>
      </c>
      <c r="V3181" s="10">
        <f>SUMIFS(fct_world_monthly!$J$2:$J$361,fct_world_monthly!$C$2:$C$361,C3181,fct_world_monthly!$F$2:$F$361,F3181)</f>
        <v>91240384</v>
      </c>
      <c r="W3181" s="11">
        <f>IF(V3181&gt;0,Q3181/V3181,"")</f>
        <v>0.40881034652374981</v>
      </c>
      <c r="X3181" s="1" t="s">
        <v>232</v>
      </c>
      <c r="Y3181" s="1" t="s">
        <v>166</v>
      </c>
      <c r="Z3181" s="19">
        <f>IF(U3181="","",SUMIFS(Unit_Value_Review_QC!$K$10:$K$53,Unit_Value_Review_QC!$I$10:$I$53,"PARTNER|"&amp;F3181&amp;"|"&amp;I3181))</f>
        <v>15.158852636173485</v>
      </c>
      <c r="AA3181" s="20">
        <f>IFERROR(U3181/Z3181,"")</f>
        <v>0.89362997732973792</v>
      </c>
      <c r="AB3181" s="4" t="str">
        <f>IF(OR(N3181&lt;&gt;"REPORTED",U3181=""),"NOT_APPLICABLE",IF(OR(AA3181&lt;Unit_Value_Review_QC!$I$6,AA3181&gt;Unit_Value_Review_QC!$I$5),"REVIEW","WITHIN_BAND"))</f>
        <v>WITHIN_BAND</v>
      </c>
    </row>
    <row r="3182" spans="1:28">
      <c r="A3182" s="1" t="s">
        <v>3568</v>
      </c>
      <c r="B3182" s="6">
        <v>45870</v>
      </c>
      <c r="C3182" s="1">
        <v>202508</v>
      </c>
      <c r="D3182" s="1">
        <v>2025</v>
      </c>
      <c r="E3182" s="1">
        <v>8</v>
      </c>
      <c r="F3182" s="4" t="s">
        <v>271</v>
      </c>
      <c r="G3182" s="4" t="s">
        <v>273</v>
      </c>
      <c r="H3182" s="1">
        <v>52</v>
      </c>
      <c r="I3182" s="4" t="s">
        <v>296</v>
      </c>
      <c r="J3182" s="1" t="s">
        <v>297</v>
      </c>
      <c r="K3182" s="1" t="s">
        <v>383</v>
      </c>
      <c r="L3182" s="1">
        <v>3</v>
      </c>
      <c r="M3182" s="1">
        <v>1</v>
      </c>
      <c r="N3182" s="1" t="s">
        <v>384</v>
      </c>
      <c r="O3182" s="1" t="s">
        <v>385</v>
      </c>
      <c r="P3182" s="1">
        <v>0</v>
      </c>
      <c r="Q3182" s="8">
        <v>845181</v>
      </c>
      <c r="R3182" s="8">
        <v>24554</v>
      </c>
      <c r="S3182" s="8">
        <v>66624</v>
      </c>
      <c r="T3182" s="8" t="s">
        <v>386</v>
      </c>
      <c r="U3182" s="9">
        <f>IF(R3182&gt;0,Q3182/R3182,"")</f>
        <v>34.421316282479431</v>
      </c>
      <c r="V3182" s="10">
        <f>SUMIFS(fct_world_monthly!$J$2:$J$361,fct_world_monthly!$C$2:$C$361,C3182,fct_world_monthly!$F$2:$F$361,F3182)</f>
        <v>27292594</v>
      </c>
      <c r="W3182" s="11">
        <f>IF(V3182&gt;0,Q3182/V3182,"")</f>
        <v>3.0967411892031955E-2</v>
      </c>
      <c r="X3182" s="1" t="s">
        <v>232</v>
      </c>
      <c r="Y3182" s="1" t="s">
        <v>166</v>
      </c>
      <c r="Z3182" s="19">
        <f>IF(U3182="","",SUMIFS(Unit_Value_Review_QC!$K$10:$K$53,Unit_Value_Review_QC!$I$10:$I$53,"PARTNER|"&amp;F3182&amp;"|"&amp;I3182))</f>
        <v>31.867133143721738</v>
      </c>
      <c r="AA3182" s="20">
        <f>IFERROR(U3182/Z3182,"")</f>
        <v>1.0801510172640334</v>
      </c>
      <c r="AB3182" s="4" t="str">
        <f>IF(OR(N3182&lt;&gt;"REPORTED",U3182=""),"NOT_APPLICABLE",IF(OR(AA3182&lt;Unit_Value_Review_QC!$I$6,AA3182&gt;Unit_Value_Review_QC!$I$5),"REVIEW","WITHIN_BAND"))</f>
        <v>WITHIN_BAND</v>
      </c>
    </row>
    <row r="3183" spans="1:28">
      <c r="A3183" s="1" t="s">
        <v>3569</v>
      </c>
      <c r="B3183" s="6">
        <v>45870</v>
      </c>
      <c r="C3183" s="1">
        <v>202508</v>
      </c>
      <c r="D3183" s="1">
        <v>2025</v>
      </c>
      <c r="E3183" s="1">
        <v>8</v>
      </c>
      <c r="F3183" s="4" t="s">
        <v>271</v>
      </c>
      <c r="G3183" s="4" t="s">
        <v>273</v>
      </c>
      <c r="H3183" s="1">
        <v>204</v>
      </c>
      <c r="I3183" s="4" t="s">
        <v>301</v>
      </c>
      <c r="J3183" s="1" t="s">
        <v>302</v>
      </c>
      <c r="K3183" s="1" t="s">
        <v>383</v>
      </c>
      <c r="L3183" s="1">
        <v>3</v>
      </c>
      <c r="M3183" s="1">
        <v>1</v>
      </c>
      <c r="N3183" s="1" t="s">
        <v>384</v>
      </c>
      <c r="O3183" s="1" t="s">
        <v>385</v>
      </c>
      <c r="P3183" s="1">
        <v>0</v>
      </c>
      <c r="Q3183" s="8">
        <v>905318</v>
      </c>
      <c r="R3183" s="8">
        <v>40547</v>
      </c>
      <c r="S3183" s="8">
        <v>109704</v>
      </c>
      <c r="T3183" s="8" t="s">
        <v>386</v>
      </c>
      <c r="U3183" s="9">
        <f>IF(R3183&gt;0,Q3183/R3183,"")</f>
        <v>22.327619799245319</v>
      </c>
      <c r="V3183" s="10">
        <f>SUMIFS(fct_world_monthly!$J$2:$J$361,fct_world_monthly!$C$2:$C$361,C3183,fct_world_monthly!$F$2:$F$361,F3183)</f>
        <v>27292594</v>
      </c>
      <c r="W3183" s="11">
        <f>IF(V3183&gt;0,Q3183/V3183,"")</f>
        <v>3.3170830152678049E-2</v>
      </c>
      <c r="X3183" s="1" t="s">
        <v>232</v>
      </c>
      <c r="Y3183" s="1" t="s">
        <v>166</v>
      </c>
      <c r="Z3183" s="19">
        <f>IF(U3183="","",SUMIFS(Unit_Value_Review_QC!$K$10:$K$53,Unit_Value_Review_QC!$I$10:$I$53,"PARTNER|"&amp;F3183&amp;"|"&amp;I3183))</f>
        <v>19.682231685892088</v>
      </c>
      <c r="AA3183" s="20">
        <f>IFERROR(U3183/Z3183,"")</f>
        <v>1.1344048863752276</v>
      </c>
      <c r="AB3183" s="4" t="str">
        <f>IF(OR(N3183&lt;&gt;"REPORTED",U3183=""),"NOT_APPLICABLE",IF(OR(AA3183&lt;Unit_Value_Review_QC!$I$6,AA3183&gt;Unit_Value_Review_QC!$I$5),"REVIEW","WITHIN_BAND"))</f>
        <v>WITHIN_BAND</v>
      </c>
    </row>
    <row r="3184" spans="1:28">
      <c r="A3184" s="1" t="s">
        <v>3570</v>
      </c>
      <c r="B3184" s="6">
        <v>45870</v>
      </c>
      <c r="C3184" s="1">
        <v>202508</v>
      </c>
      <c r="D3184" s="1">
        <v>2025</v>
      </c>
      <c r="E3184" s="1">
        <v>8</v>
      </c>
      <c r="F3184" s="4" t="s">
        <v>271</v>
      </c>
      <c r="G3184" s="4" t="s">
        <v>273</v>
      </c>
      <c r="H3184" s="1">
        <v>662</v>
      </c>
      <c r="I3184" s="4" t="s">
        <v>304</v>
      </c>
      <c r="J3184" s="1" t="s">
        <v>305</v>
      </c>
      <c r="K3184" s="1" t="s">
        <v>383</v>
      </c>
      <c r="L3184" s="1">
        <v>3</v>
      </c>
      <c r="M3184" s="1">
        <v>1</v>
      </c>
      <c r="N3184" s="1" t="s">
        <v>384</v>
      </c>
      <c r="O3184" s="1" t="s">
        <v>385</v>
      </c>
      <c r="P3184" s="1">
        <v>0</v>
      </c>
      <c r="Q3184" s="8">
        <v>155015</v>
      </c>
      <c r="R3184" s="8">
        <v>5951</v>
      </c>
      <c r="S3184" s="8">
        <v>15745</v>
      </c>
      <c r="T3184" s="8" t="s">
        <v>386</v>
      </c>
      <c r="U3184" s="9">
        <f>IF(R3184&gt;0,Q3184/R3184,"")</f>
        <v>26.048563266677871</v>
      </c>
      <c r="V3184" s="10">
        <f>SUMIFS(fct_world_monthly!$J$2:$J$361,fct_world_monthly!$C$2:$C$361,C3184,fct_world_monthly!$F$2:$F$361,F3184)</f>
        <v>27292594</v>
      </c>
      <c r="W3184" s="11">
        <f>IF(V3184&gt;0,Q3184/V3184,"")</f>
        <v>5.6797459413348546E-3</v>
      </c>
      <c r="X3184" s="1" t="s">
        <v>232</v>
      </c>
      <c r="Y3184" s="1" t="s">
        <v>166</v>
      </c>
      <c r="Z3184" s="19">
        <f>IF(U3184="","",SUMIFS(Unit_Value_Review_QC!$K$10:$K$53,Unit_Value_Review_QC!$I$10:$I$53,"PARTNER|"&amp;F3184&amp;"|"&amp;I3184))</f>
        <v>19.366411423422985</v>
      </c>
      <c r="AA3184" s="20">
        <f>IFERROR(U3184/Z3184,"")</f>
        <v>1.3450382054350587</v>
      </c>
      <c r="AB3184" s="4" t="str">
        <f>IF(OR(N3184&lt;&gt;"REPORTED",U3184=""),"NOT_APPLICABLE",IF(OR(AA3184&lt;Unit_Value_Review_QC!$I$6,AA3184&gt;Unit_Value_Review_QC!$I$5),"REVIEW","WITHIN_BAND"))</f>
        <v>WITHIN_BAND</v>
      </c>
    </row>
    <row r="3185" spans="1:28">
      <c r="A3185" s="1" t="s">
        <v>3571</v>
      </c>
      <c r="B3185" s="6">
        <v>45870</v>
      </c>
      <c r="C3185" s="1">
        <v>202508</v>
      </c>
      <c r="D3185" s="1">
        <v>2025</v>
      </c>
      <c r="E3185" s="1">
        <v>8</v>
      </c>
      <c r="F3185" s="4" t="s">
        <v>271</v>
      </c>
      <c r="G3185" s="4" t="s">
        <v>273</v>
      </c>
      <c r="H3185" s="1">
        <v>664</v>
      </c>
      <c r="I3185" s="4" t="s">
        <v>307</v>
      </c>
      <c r="J3185" s="1" t="s">
        <v>308</v>
      </c>
      <c r="K3185" s="1" t="s">
        <v>383</v>
      </c>
      <c r="L3185" s="1">
        <v>3</v>
      </c>
      <c r="M3185" s="1">
        <v>1</v>
      </c>
      <c r="N3185" s="1" t="s">
        <v>384</v>
      </c>
      <c r="O3185" s="1" t="s">
        <v>385</v>
      </c>
      <c r="P3185" s="1">
        <v>0</v>
      </c>
      <c r="Q3185" s="8">
        <v>2134385</v>
      </c>
      <c r="R3185" s="8">
        <v>79210</v>
      </c>
      <c r="S3185" s="8">
        <v>207132</v>
      </c>
      <c r="T3185" s="8" t="s">
        <v>386</v>
      </c>
      <c r="U3185" s="9">
        <f>IF(R3185&gt;0,Q3185/R3185,"")</f>
        <v>26.945903295038505</v>
      </c>
      <c r="V3185" s="10">
        <f>SUMIFS(fct_world_monthly!$J$2:$J$361,fct_world_monthly!$C$2:$C$361,C3185,fct_world_monthly!$F$2:$F$361,F3185)</f>
        <v>27292594</v>
      </c>
      <c r="W3185" s="11">
        <f>IF(V3185&gt;0,Q3185/V3185,"")</f>
        <v>7.8203816024229864E-2</v>
      </c>
      <c r="X3185" s="1" t="s">
        <v>232</v>
      </c>
      <c r="Y3185" s="1" t="s">
        <v>166</v>
      </c>
      <c r="Z3185" s="19">
        <f>IF(U3185="","",SUMIFS(Unit_Value_Review_QC!$K$10:$K$53,Unit_Value_Review_QC!$I$10:$I$53,"PARTNER|"&amp;F3185&amp;"|"&amp;I3185))</f>
        <v>29.827360886039607</v>
      </c>
      <c r="AA3185" s="20">
        <f>IFERROR(U3185/Z3185,"")</f>
        <v>0.90339548973138495</v>
      </c>
      <c r="AB3185" s="4" t="str">
        <f>IF(OR(N3185&lt;&gt;"REPORTED",U3185=""),"NOT_APPLICABLE",IF(OR(AA3185&lt;Unit_Value_Review_QC!$I$6,AA3185&gt;Unit_Value_Review_QC!$I$5),"REVIEW","WITHIN_BAND"))</f>
        <v>WITHIN_BAND</v>
      </c>
    </row>
    <row r="3186" spans="1:28">
      <c r="A3186" s="1" t="s">
        <v>3572</v>
      </c>
      <c r="B3186" s="6">
        <v>45870</v>
      </c>
      <c r="C3186" s="1">
        <v>202508</v>
      </c>
      <c r="D3186" s="1">
        <v>2025</v>
      </c>
      <c r="E3186" s="1">
        <v>8</v>
      </c>
      <c r="F3186" s="4" t="s">
        <v>271</v>
      </c>
      <c r="G3186" s="4" t="s">
        <v>273</v>
      </c>
      <c r="H3186" s="1">
        <v>666</v>
      </c>
      <c r="I3186" s="4" t="s">
        <v>310</v>
      </c>
      <c r="J3186" s="1" t="s">
        <v>311</v>
      </c>
      <c r="K3186" s="1" t="s">
        <v>383</v>
      </c>
      <c r="L3186" s="1">
        <v>3</v>
      </c>
      <c r="M3186" s="1">
        <v>1</v>
      </c>
      <c r="N3186" s="1" t="s">
        <v>384</v>
      </c>
      <c r="O3186" s="1" t="s">
        <v>385</v>
      </c>
      <c r="P3186" s="1">
        <v>0</v>
      </c>
      <c r="Q3186" s="8">
        <v>921218</v>
      </c>
      <c r="R3186" s="8">
        <v>71485</v>
      </c>
      <c r="S3186" s="8">
        <v>182518</v>
      </c>
      <c r="T3186" s="8" t="s">
        <v>386</v>
      </c>
      <c r="U3186" s="9">
        <f>IF(R3186&gt;0,Q3186/R3186,"")</f>
        <v>12.886871371616422</v>
      </c>
      <c r="V3186" s="10">
        <f>SUMIFS(fct_world_monthly!$J$2:$J$361,fct_world_monthly!$C$2:$C$361,C3186,fct_world_monthly!$F$2:$F$361,F3186)</f>
        <v>27292594</v>
      </c>
      <c r="W3186" s="11">
        <f>IF(V3186&gt;0,Q3186/V3186,"")</f>
        <v>3.3753405777406133E-2</v>
      </c>
      <c r="X3186" s="1" t="s">
        <v>232</v>
      </c>
      <c r="Y3186" s="1" t="s">
        <v>166</v>
      </c>
      <c r="Z3186" s="19">
        <f>IF(U3186="","",SUMIFS(Unit_Value_Review_QC!$K$10:$K$53,Unit_Value_Review_QC!$I$10:$I$53,"PARTNER|"&amp;F3186&amp;"|"&amp;I3186))</f>
        <v>14.86106925541052</v>
      </c>
      <c r="AA3186" s="20">
        <f>IFERROR(U3186/Z3186,"")</f>
        <v>0.86715640376446368</v>
      </c>
      <c r="AB3186" s="4" t="str">
        <f>IF(OR(N3186&lt;&gt;"REPORTED",U3186=""),"NOT_APPLICABLE",IF(OR(AA3186&lt;Unit_Value_Review_QC!$I$6,AA3186&gt;Unit_Value_Review_QC!$I$5),"REVIEW","WITHIN_BAND"))</f>
        <v>WITHIN_BAND</v>
      </c>
    </row>
    <row r="3187" spans="1:28">
      <c r="A3187" s="1" t="s">
        <v>3573</v>
      </c>
      <c r="B3187" s="6">
        <v>45870</v>
      </c>
      <c r="C3187" s="1">
        <v>202508</v>
      </c>
      <c r="D3187" s="1">
        <v>2025</v>
      </c>
      <c r="E3187" s="1">
        <v>8</v>
      </c>
      <c r="F3187" s="4" t="s">
        <v>271</v>
      </c>
      <c r="G3187" s="4" t="s">
        <v>273</v>
      </c>
      <c r="H3187" s="1">
        <v>669</v>
      </c>
      <c r="I3187" s="4" t="s">
        <v>313</v>
      </c>
      <c r="J3187" s="1" t="s">
        <v>314</v>
      </c>
      <c r="K3187" s="1" t="s">
        <v>383</v>
      </c>
      <c r="L3187" s="1">
        <v>3</v>
      </c>
      <c r="M3187" s="1">
        <v>1</v>
      </c>
      <c r="N3187" s="1" t="s">
        <v>384</v>
      </c>
      <c r="O3187" s="1" t="s">
        <v>385</v>
      </c>
      <c r="P3187" s="1">
        <v>0</v>
      </c>
      <c r="Q3187" s="8">
        <v>1044143</v>
      </c>
      <c r="R3187" s="8">
        <v>59088</v>
      </c>
      <c r="S3187" s="8">
        <v>156461</v>
      </c>
      <c r="T3187" s="8" t="s">
        <v>386</v>
      </c>
      <c r="U3187" s="9">
        <f>IF(R3187&gt;0,Q3187/R3187,"")</f>
        <v>17.670982263742214</v>
      </c>
      <c r="V3187" s="10">
        <f>SUMIFS(fct_world_monthly!$J$2:$J$361,fct_world_monthly!$C$2:$C$361,C3187,fct_world_monthly!$F$2:$F$361,F3187)</f>
        <v>27292594</v>
      </c>
      <c r="W3187" s="11">
        <f>IF(V3187&gt;0,Q3187/V3187,"")</f>
        <v>3.8257374876129402E-2</v>
      </c>
      <c r="X3187" s="1" t="s">
        <v>232</v>
      </c>
      <c r="Y3187" s="1" t="s">
        <v>166</v>
      </c>
      <c r="Z3187" s="19">
        <f>IF(U3187="","",SUMIFS(Unit_Value_Review_QC!$K$10:$K$53,Unit_Value_Review_QC!$I$10:$I$53,"PARTNER|"&amp;F3187&amp;"|"&amp;I3187))</f>
        <v>17.070169468034248</v>
      </c>
      <c r="AA3187" s="20">
        <f>IFERROR(U3187/Z3187,"")</f>
        <v>1.0351966509080683</v>
      </c>
      <c r="AB3187" s="4" t="str">
        <f>IF(OR(N3187&lt;&gt;"REPORTED",U3187=""),"NOT_APPLICABLE",IF(OR(AA3187&lt;Unit_Value_Review_QC!$I$6,AA3187&gt;Unit_Value_Review_QC!$I$5),"REVIEW","WITHIN_BAND"))</f>
        <v>WITHIN_BAND</v>
      </c>
    </row>
    <row r="3188" spans="1:28">
      <c r="A3188" s="1" t="s">
        <v>3574</v>
      </c>
      <c r="B3188" s="6">
        <v>45870</v>
      </c>
      <c r="C3188" s="1">
        <v>202508</v>
      </c>
      <c r="D3188" s="1">
        <v>2025</v>
      </c>
      <c r="E3188" s="1">
        <v>8</v>
      </c>
      <c r="F3188" s="4" t="s">
        <v>271</v>
      </c>
      <c r="G3188" s="4" t="s">
        <v>273</v>
      </c>
      <c r="H3188" s="1">
        <v>676</v>
      </c>
      <c r="I3188" s="4" t="s">
        <v>316</v>
      </c>
      <c r="J3188" s="1" t="s">
        <v>317</v>
      </c>
      <c r="K3188" s="1" t="s">
        <v>383</v>
      </c>
      <c r="L3188" s="1">
        <v>3</v>
      </c>
      <c r="M3188" s="1">
        <v>1</v>
      </c>
      <c r="N3188" s="1" t="s">
        <v>384</v>
      </c>
      <c r="O3188" s="1" t="s">
        <v>385</v>
      </c>
      <c r="P3188" s="1">
        <v>0</v>
      </c>
      <c r="Q3188" s="8">
        <v>965185</v>
      </c>
      <c r="R3188" s="8">
        <v>34315</v>
      </c>
      <c r="S3188" s="8">
        <v>96553</v>
      </c>
      <c r="T3188" s="8" t="s">
        <v>386</v>
      </c>
      <c r="U3188" s="9">
        <f>IF(R3188&gt;0,Q3188/R3188,"")</f>
        <v>28.127203846714266</v>
      </c>
      <c r="V3188" s="10">
        <f>SUMIFS(fct_world_monthly!$J$2:$J$361,fct_world_monthly!$C$2:$C$361,C3188,fct_world_monthly!$F$2:$F$361,F3188)</f>
        <v>27292594</v>
      </c>
      <c r="W3188" s="11">
        <f>IF(V3188&gt;0,Q3188/V3188,"")</f>
        <v>3.5364355619696683E-2</v>
      </c>
      <c r="X3188" s="1" t="s">
        <v>232</v>
      </c>
      <c r="Y3188" s="1" t="s">
        <v>166</v>
      </c>
      <c r="Z3188" s="19">
        <f>IF(U3188="","",SUMIFS(Unit_Value_Review_QC!$K$10:$K$53,Unit_Value_Review_QC!$I$10:$I$53,"PARTNER|"&amp;F3188&amp;"|"&amp;I3188))</f>
        <v>29.259592038236608</v>
      </c>
      <c r="AA3188" s="20">
        <f>IFERROR(U3188/Z3188,"")</f>
        <v>0.96129856526903967</v>
      </c>
      <c r="AB3188" s="4" t="str">
        <f>IF(OR(N3188&lt;&gt;"REPORTED",U3188=""),"NOT_APPLICABLE",IF(OR(AA3188&lt;Unit_Value_Review_QC!$I$6,AA3188&gt;Unit_Value_Review_QC!$I$5),"REVIEW","WITHIN_BAND"))</f>
        <v>WITHIN_BAND</v>
      </c>
    </row>
    <row r="3189" spans="1:28">
      <c r="A3189" s="1" t="s">
        <v>3575</v>
      </c>
      <c r="B3189" s="6">
        <v>45870</v>
      </c>
      <c r="C3189" s="1">
        <v>202508</v>
      </c>
      <c r="D3189" s="1">
        <v>2025</v>
      </c>
      <c r="E3189" s="1">
        <v>8</v>
      </c>
      <c r="F3189" s="4" t="s">
        <v>271</v>
      </c>
      <c r="G3189" s="4" t="s">
        <v>273</v>
      </c>
      <c r="H3189" s="1">
        <v>690</v>
      </c>
      <c r="I3189" s="4" t="s">
        <v>319</v>
      </c>
      <c r="J3189" s="1" t="s">
        <v>320</v>
      </c>
      <c r="K3189" s="1" t="s">
        <v>383</v>
      </c>
      <c r="L3189" s="1">
        <v>3</v>
      </c>
      <c r="M3189" s="1">
        <v>1</v>
      </c>
      <c r="N3189" s="1" t="s">
        <v>384</v>
      </c>
      <c r="O3189" s="1" t="s">
        <v>385</v>
      </c>
      <c r="P3189" s="1">
        <v>0</v>
      </c>
      <c r="Q3189" s="8">
        <v>452239</v>
      </c>
      <c r="R3189" s="8">
        <v>21729</v>
      </c>
      <c r="S3189" s="8">
        <v>53781</v>
      </c>
      <c r="T3189" s="8" t="s">
        <v>386</v>
      </c>
      <c r="U3189" s="9">
        <f>IF(R3189&gt;0,Q3189/R3189,"")</f>
        <v>20.812692714805099</v>
      </c>
      <c r="V3189" s="10">
        <f>SUMIFS(fct_world_monthly!$J$2:$J$361,fct_world_monthly!$C$2:$C$361,C3189,fct_world_monthly!$F$2:$F$361,F3189)</f>
        <v>27292594</v>
      </c>
      <c r="W3189" s="11">
        <f>IF(V3189&gt;0,Q3189/V3189,"")</f>
        <v>1.6570026286251868E-2</v>
      </c>
      <c r="X3189" s="1" t="s">
        <v>232</v>
      </c>
      <c r="Y3189" s="1" t="s">
        <v>166</v>
      </c>
      <c r="Z3189" s="19">
        <f>IF(U3189="","",SUMIFS(Unit_Value_Review_QC!$K$10:$K$53,Unit_Value_Review_QC!$I$10:$I$53,"PARTNER|"&amp;F3189&amp;"|"&amp;I3189))</f>
        <v>24.149636282520802</v>
      </c>
      <c r="AA3189" s="20">
        <f>IFERROR(U3189/Z3189,"")</f>
        <v>0.86182220184695124</v>
      </c>
      <c r="AB3189" s="4" t="str">
        <f>IF(OR(N3189&lt;&gt;"REPORTED",U3189=""),"NOT_APPLICABLE",IF(OR(AA3189&lt;Unit_Value_Review_QC!$I$6,AA3189&gt;Unit_Value_Review_QC!$I$5),"REVIEW","WITHIN_BAND"))</f>
        <v>WITHIN_BAND</v>
      </c>
    </row>
    <row r="3190" spans="1:28">
      <c r="A3190" s="1" t="s">
        <v>3576</v>
      </c>
      <c r="B3190" s="6">
        <v>45870</v>
      </c>
      <c r="C3190" s="1">
        <v>202508</v>
      </c>
      <c r="D3190" s="1">
        <v>2025</v>
      </c>
      <c r="E3190" s="1">
        <v>8</v>
      </c>
      <c r="F3190" s="4" t="s">
        <v>271</v>
      </c>
      <c r="G3190" s="4" t="s">
        <v>273</v>
      </c>
      <c r="H3190" s="1">
        <v>696</v>
      </c>
      <c r="I3190" s="4" t="s">
        <v>322</v>
      </c>
      <c r="J3190" s="1" t="s">
        <v>323</v>
      </c>
      <c r="K3190" s="1" t="s">
        <v>383</v>
      </c>
      <c r="L3190" s="1">
        <v>3</v>
      </c>
      <c r="M3190" s="1">
        <v>1</v>
      </c>
      <c r="N3190" s="1" t="s">
        <v>384</v>
      </c>
      <c r="O3190" s="1" t="s">
        <v>385</v>
      </c>
      <c r="P3190" s="1">
        <v>0</v>
      </c>
      <c r="Q3190" s="8">
        <v>149667</v>
      </c>
      <c r="R3190" s="8">
        <v>9702</v>
      </c>
      <c r="S3190" s="8">
        <v>18576</v>
      </c>
      <c r="T3190" s="8" t="s">
        <v>386</v>
      </c>
      <c r="U3190" s="9">
        <f>IF(R3190&gt;0,Q3190/R3190,"")</f>
        <v>15.426406926406926</v>
      </c>
      <c r="V3190" s="10">
        <f>SUMIFS(fct_world_monthly!$J$2:$J$361,fct_world_monthly!$C$2:$C$361,C3190,fct_world_monthly!$F$2:$F$361,F3190)</f>
        <v>27292594</v>
      </c>
      <c r="W3190" s="11">
        <f>IF(V3190&gt;0,Q3190/V3190,"")</f>
        <v>5.4837953475583888E-3</v>
      </c>
      <c r="X3190" s="1" t="s">
        <v>232</v>
      </c>
      <c r="Y3190" s="1" t="s">
        <v>166</v>
      </c>
      <c r="Z3190" s="19">
        <f>IF(U3190="","",SUMIFS(Unit_Value_Review_QC!$K$10:$K$53,Unit_Value_Review_QC!$I$10:$I$53,"PARTNER|"&amp;F3190&amp;"|"&amp;I3190))</f>
        <v>19.130986055641273</v>
      </c>
      <c r="AA3190" s="20">
        <f>IFERROR(U3190/Z3190,"")</f>
        <v>0.80635712563587625</v>
      </c>
      <c r="AB3190" s="4" t="str">
        <f>IF(OR(N3190&lt;&gt;"REPORTED",U3190=""),"NOT_APPLICABLE",IF(OR(AA3190&lt;Unit_Value_Review_QC!$I$6,AA3190&gt;Unit_Value_Review_QC!$I$5),"REVIEW","WITHIN_BAND"))</f>
        <v>WITHIN_BAND</v>
      </c>
    </row>
    <row r="3191" spans="1:28">
      <c r="A3191" s="1" t="s">
        <v>3577</v>
      </c>
      <c r="B3191" s="6">
        <v>45870</v>
      </c>
      <c r="C3191" s="1">
        <v>202508</v>
      </c>
      <c r="D3191" s="1">
        <v>2025</v>
      </c>
      <c r="E3191" s="1">
        <v>8</v>
      </c>
      <c r="F3191" s="4" t="s">
        <v>271</v>
      </c>
      <c r="G3191" s="4" t="s">
        <v>273</v>
      </c>
      <c r="H3191" s="1">
        <v>720</v>
      </c>
      <c r="I3191" s="4" t="s">
        <v>325</v>
      </c>
      <c r="J3191" s="1" t="s">
        <v>326</v>
      </c>
      <c r="K3191" s="1" t="s">
        <v>383</v>
      </c>
      <c r="L3191" s="1">
        <v>3</v>
      </c>
      <c r="M3191" s="1">
        <v>1</v>
      </c>
      <c r="N3191" s="1" t="s">
        <v>384</v>
      </c>
      <c r="O3191" s="1" t="s">
        <v>385</v>
      </c>
      <c r="P3191" s="1">
        <v>0</v>
      </c>
      <c r="Q3191" s="8">
        <v>8505079</v>
      </c>
      <c r="R3191" s="8">
        <v>325804</v>
      </c>
      <c r="S3191" s="8">
        <v>742585</v>
      </c>
      <c r="T3191" s="8" t="s">
        <v>386</v>
      </c>
      <c r="U3191" s="9">
        <f>IF(R3191&gt;0,Q3191/R3191,"")</f>
        <v>26.104894353660484</v>
      </c>
      <c r="V3191" s="10">
        <f>SUMIFS(fct_world_monthly!$J$2:$J$361,fct_world_monthly!$C$2:$C$361,C3191,fct_world_monthly!$F$2:$F$361,F3191)</f>
        <v>27292594</v>
      </c>
      <c r="W3191" s="11">
        <f>IF(V3191&gt;0,Q3191/V3191,"")</f>
        <v>0.31162589382306422</v>
      </c>
      <c r="X3191" s="1" t="s">
        <v>232</v>
      </c>
      <c r="Y3191" s="1" t="s">
        <v>166</v>
      </c>
      <c r="Z3191" s="19">
        <f>IF(U3191="","",SUMIFS(Unit_Value_Review_QC!$K$10:$K$53,Unit_Value_Review_QC!$I$10:$I$53,"PARTNER|"&amp;F3191&amp;"|"&amp;I3191))</f>
        <v>27.635683246354834</v>
      </c>
      <c r="AA3191" s="20">
        <f>IFERROR(U3191/Z3191,"")</f>
        <v>0.94460824872508764</v>
      </c>
      <c r="AB3191" s="4" t="str">
        <f>IF(OR(N3191&lt;&gt;"REPORTED",U3191=""),"NOT_APPLICABLE",IF(OR(AA3191&lt;Unit_Value_Review_QC!$I$6,AA3191&gt;Unit_Value_Review_QC!$I$5),"REVIEW","WITHIN_BAND"))</f>
        <v>WITHIN_BAND</v>
      </c>
    </row>
    <row r="3192" spans="1:28">
      <c r="A3192" s="1" t="s">
        <v>3578</v>
      </c>
      <c r="B3192" s="6">
        <v>45870</v>
      </c>
      <c r="C3192" s="1">
        <v>202508</v>
      </c>
      <c r="D3192" s="1">
        <v>2025</v>
      </c>
      <c r="E3192" s="1">
        <v>8</v>
      </c>
      <c r="F3192" s="4" t="s">
        <v>278</v>
      </c>
      <c r="G3192" s="4" t="s">
        <v>279</v>
      </c>
      <c r="H3192" s="1">
        <v>52</v>
      </c>
      <c r="I3192" s="4" t="s">
        <v>296</v>
      </c>
      <c r="J3192" s="1" t="s">
        <v>297</v>
      </c>
      <c r="K3192" s="1" t="s">
        <v>383</v>
      </c>
      <c r="L3192" s="1">
        <v>3</v>
      </c>
      <c r="M3192" s="1">
        <v>1</v>
      </c>
      <c r="N3192" s="1" t="s">
        <v>384</v>
      </c>
      <c r="O3192" s="1" t="s">
        <v>385</v>
      </c>
      <c r="P3192" s="1">
        <v>0</v>
      </c>
      <c r="Q3192" s="8">
        <v>1217465</v>
      </c>
      <c r="R3192" s="8">
        <v>31159</v>
      </c>
      <c r="S3192" s="8">
        <v>94534</v>
      </c>
      <c r="T3192" s="8" t="s">
        <v>386</v>
      </c>
      <c r="U3192" s="9">
        <f>IF(R3192&gt;0,Q3192/R3192,"")</f>
        <v>39.072659584710678</v>
      </c>
      <c r="V3192" s="10">
        <f>SUMIFS(fct_world_monthly!$J$2:$J$361,fct_world_monthly!$C$2:$C$361,C3192,fct_world_monthly!$F$2:$F$361,F3192)</f>
        <v>21524330</v>
      </c>
      <c r="W3192" s="11">
        <f>IF(V3192&gt;0,Q3192/V3192,"")</f>
        <v>5.6562271624714916E-2</v>
      </c>
      <c r="X3192" s="1" t="s">
        <v>232</v>
      </c>
      <c r="Y3192" s="1" t="s">
        <v>166</v>
      </c>
      <c r="Z3192" s="19">
        <f>IF(U3192="","",SUMIFS(Unit_Value_Review_QC!$K$10:$K$53,Unit_Value_Review_QC!$I$10:$I$53,"PARTNER|"&amp;F3192&amp;"|"&amp;I3192))</f>
        <v>35.036766549381447</v>
      </c>
      <c r="AA3192" s="20">
        <f>IFERROR(U3192/Z3192,"")</f>
        <v>1.1151902253777035</v>
      </c>
      <c r="AB3192" s="4" t="str">
        <f>IF(OR(N3192&lt;&gt;"REPORTED",U3192=""),"NOT_APPLICABLE",IF(OR(AA3192&lt;Unit_Value_Review_QC!$I$6,AA3192&gt;Unit_Value_Review_QC!$I$5),"REVIEW","WITHIN_BAND"))</f>
        <v>WITHIN_BAND</v>
      </c>
    </row>
    <row r="3193" spans="1:28">
      <c r="A3193" s="1" t="s">
        <v>3579</v>
      </c>
      <c r="B3193" s="6">
        <v>45870</v>
      </c>
      <c r="C3193" s="1">
        <v>202508</v>
      </c>
      <c r="D3193" s="1">
        <v>2025</v>
      </c>
      <c r="E3193" s="1">
        <v>8</v>
      </c>
      <c r="F3193" s="4" t="s">
        <v>278</v>
      </c>
      <c r="G3193" s="4" t="s">
        <v>279</v>
      </c>
      <c r="H3193" s="1">
        <v>204</v>
      </c>
      <c r="I3193" s="4" t="s">
        <v>301</v>
      </c>
      <c r="J3193" s="1" t="s">
        <v>302</v>
      </c>
      <c r="K3193" s="1" t="s">
        <v>383</v>
      </c>
      <c r="L3193" s="1">
        <v>3</v>
      </c>
      <c r="M3193" s="1">
        <v>1</v>
      </c>
      <c r="N3193" s="1" t="s">
        <v>384</v>
      </c>
      <c r="O3193" s="1" t="s">
        <v>385</v>
      </c>
      <c r="P3193" s="1">
        <v>0</v>
      </c>
      <c r="Q3193" s="8">
        <v>110851</v>
      </c>
      <c r="R3193" s="8">
        <v>2996</v>
      </c>
      <c r="S3193" s="8">
        <v>10343</v>
      </c>
      <c r="T3193" s="8" t="s">
        <v>386</v>
      </c>
      <c r="U3193" s="9">
        <f>IF(R3193&gt;0,Q3193/R3193,"")</f>
        <v>36.999666221628836</v>
      </c>
      <c r="V3193" s="10">
        <f>SUMIFS(fct_world_monthly!$J$2:$J$361,fct_world_monthly!$C$2:$C$361,C3193,fct_world_monthly!$F$2:$F$361,F3193)</f>
        <v>21524330</v>
      </c>
      <c r="W3193" s="11">
        <f>IF(V3193&gt;0,Q3193/V3193,"")</f>
        <v>5.1500325445670084E-3</v>
      </c>
      <c r="X3193" s="1" t="s">
        <v>232</v>
      </c>
      <c r="Y3193" s="1" t="s">
        <v>166</v>
      </c>
      <c r="Z3193" s="19">
        <f>IF(U3193="","",SUMIFS(Unit_Value_Review_QC!$K$10:$K$53,Unit_Value_Review_QC!$I$10:$I$53,"PARTNER|"&amp;F3193&amp;"|"&amp;I3193))</f>
        <v>33.195880622110131</v>
      </c>
      <c r="AA3193" s="20">
        <f>IFERROR(U3193/Z3193,"")</f>
        <v>1.1145860729775365</v>
      </c>
      <c r="AB3193" s="4" t="str">
        <f>IF(OR(N3193&lt;&gt;"REPORTED",U3193=""),"NOT_APPLICABLE",IF(OR(AA3193&lt;Unit_Value_Review_QC!$I$6,AA3193&gt;Unit_Value_Review_QC!$I$5),"REVIEW","WITHIN_BAND"))</f>
        <v>WITHIN_BAND</v>
      </c>
    </row>
    <row r="3194" spans="1:28">
      <c r="A3194" s="1" t="s">
        <v>3580</v>
      </c>
      <c r="B3194" s="6">
        <v>45870</v>
      </c>
      <c r="C3194" s="1">
        <v>202508</v>
      </c>
      <c r="D3194" s="1">
        <v>2025</v>
      </c>
      <c r="E3194" s="1">
        <v>8</v>
      </c>
      <c r="F3194" s="4" t="s">
        <v>278</v>
      </c>
      <c r="G3194" s="4" t="s">
        <v>279</v>
      </c>
      <c r="H3194" s="1">
        <v>662</v>
      </c>
      <c r="I3194" s="4" t="s">
        <v>304</v>
      </c>
      <c r="J3194" s="1" t="s">
        <v>305</v>
      </c>
      <c r="K3194" s="1" t="s">
        <v>383</v>
      </c>
      <c r="L3194" s="1">
        <v>3</v>
      </c>
      <c r="M3194" s="1">
        <v>1</v>
      </c>
      <c r="N3194" s="1" t="s">
        <v>384</v>
      </c>
      <c r="O3194" s="1" t="s">
        <v>385</v>
      </c>
      <c r="P3194" s="1">
        <v>0</v>
      </c>
      <c r="Q3194" s="8">
        <v>50782</v>
      </c>
      <c r="R3194" s="8">
        <v>3957</v>
      </c>
      <c r="S3194" s="8">
        <v>7445</v>
      </c>
      <c r="T3194" s="8" t="s">
        <v>386</v>
      </c>
      <c r="U3194" s="9">
        <f>IF(R3194&gt;0,Q3194/R3194,"")</f>
        <v>12.83345969168562</v>
      </c>
      <c r="V3194" s="10">
        <f>SUMIFS(fct_world_monthly!$J$2:$J$361,fct_world_monthly!$C$2:$C$361,C3194,fct_world_monthly!$F$2:$F$361,F3194)</f>
        <v>21524330</v>
      </c>
      <c r="W3194" s="11">
        <f>IF(V3194&gt;0,Q3194/V3194,"")</f>
        <v>2.3592836571451935E-3</v>
      </c>
      <c r="X3194" s="1" t="s">
        <v>232</v>
      </c>
      <c r="Y3194" s="1" t="s">
        <v>166</v>
      </c>
      <c r="Z3194" s="19">
        <f>IF(U3194="","",SUMIFS(Unit_Value_Review_QC!$K$10:$K$53,Unit_Value_Review_QC!$I$10:$I$53,"PARTNER|"&amp;F3194&amp;"|"&amp;I3194))</f>
        <v>11.552282298889692</v>
      </c>
      <c r="AA3194" s="20">
        <f>IFERROR(U3194/Z3194,"")</f>
        <v>1.1109025350704134</v>
      </c>
      <c r="AB3194" s="4" t="str">
        <f>IF(OR(N3194&lt;&gt;"REPORTED",U3194=""),"NOT_APPLICABLE",IF(OR(AA3194&lt;Unit_Value_Review_QC!$I$6,AA3194&gt;Unit_Value_Review_QC!$I$5),"REVIEW","WITHIN_BAND"))</f>
        <v>WITHIN_BAND</v>
      </c>
    </row>
    <row r="3195" spans="1:28">
      <c r="A3195" s="1" t="s">
        <v>3581</v>
      </c>
      <c r="B3195" s="6">
        <v>45870</v>
      </c>
      <c r="C3195" s="1">
        <v>202508</v>
      </c>
      <c r="D3195" s="1">
        <v>2025</v>
      </c>
      <c r="E3195" s="1">
        <v>8</v>
      </c>
      <c r="F3195" s="4" t="s">
        <v>278</v>
      </c>
      <c r="G3195" s="4" t="s">
        <v>279</v>
      </c>
      <c r="H3195" s="1">
        <v>664</v>
      </c>
      <c r="I3195" s="4" t="s">
        <v>307</v>
      </c>
      <c r="J3195" s="1" t="s">
        <v>308</v>
      </c>
      <c r="K3195" s="1" t="s">
        <v>383</v>
      </c>
      <c r="L3195" s="1">
        <v>3</v>
      </c>
      <c r="M3195" s="1">
        <v>1</v>
      </c>
      <c r="N3195" s="1" t="s">
        <v>384</v>
      </c>
      <c r="O3195" s="1" t="s">
        <v>385</v>
      </c>
      <c r="P3195" s="1">
        <v>0</v>
      </c>
      <c r="Q3195" s="8">
        <v>2271413</v>
      </c>
      <c r="R3195" s="8">
        <v>124088</v>
      </c>
      <c r="S3195" s="8">
        <v>297174</v>
      </c>
      <c r="T3195" s="8" t="s">
        <v>386</v>
      </c>
      <c r="U3195" s="9">
        <f>IF(R3195&gt;0,Q3195/R3195,"")</f>
        <v>18.304856231061827</v>
      </c>
      <c r="V3195" s="10">
        <f>SUMIFS(fct_world_monthly!$J$2:$J$361,fct_world_monthly!$C$2:$C$361,C3195,fct_world_monthly!$F$2:$F$361,F3195)</f>
        <v>21524330</v>
      </c>
      <c r="W3195" s="11">
        <f>IF(V3195&gt;0,Q3195/V3195,"")</f>
        <v>0.105527698190838</v>
      </c>
      <c r="X3195" s="1" t="s">
        <v>232</v>
      </c>
      <c r="Y3195" s="1" t="s">
        <v>166</v>
      </c>
      <c r="Z3195" s="19">
        <f>IF(U3195="","",SUMIFS(Unit_Value_Review_QC!$K$10:$K$53,Unit_Value_Review_QC!$I$10:$I$53,"PARTNER|"&amp;F3195&amp;"|"&amp;I3195))</f>
        <v>20.753901094655859</v>
      </c>
      <c r="AA3195" s="20">
        <f>IFERROR(U3195/Z3195,"")</f>
        <v>0.88199592681760142</v>
      </c>
      <c r="AB3195" s="4" t="str">
        <f>IF(OR(N3195&lt;&gt;"REPORTED",U3195=""),"NOT_APPLICABLE",IF(OR(AA3195&lt;Unit_Value_Review_QC!$I$6,AA3195&gt;Unit_Value_Review_QC!$I$5),"REVIEW","WITHIN_BAND"))</f>
        <v>WITHIN_BAND</v>
      </c>
    </row>
    <row r="3196" spans="1:28">
      <c r="A3196" s="1" t="s">
        <v>3582</v>
      </c>
      <c r="B3196" s="6">
        <v>45870</v>
      </c>
      <c r="C3196" s="1">
        <v>202508</v>
      </c>
      <c r="D3196" s="1">
        <v>2025</v>
      </c>
      <c r="E3196" s="1">
        <v>8</v>
      </c>
      <c r="F3196" s="4" t="s">
        <v>278</v>
      </c>
      <c r="G3196" s="4" t="s">
        <v>279</v>
      </c>
      <c r="H3196" s="1">
        <v>666</v>
      </c>
      <c r="I3196" s="4" t="s">
        <v>310</v>
      </c>
      <c r="J3196" s="1" t="s">
        <v>311</v>
      </c>
      <c r="K3196" s="1" t="s">
        <v>383</v>
      </c>
      <c r="L3196" s="1">
        <v>3</v>
      </c>
      <c r="M3196" s="1">
        <v>1</v>
      </c>
      <c r="N3196" s="1" t="s">
        <v>384</v>
      </c>
      <c r="O3196" s="1" t="s">
        <v>385</v>
      </c>
      <c r="P3196" s="1">
        <v>0</v>
      </c>
      <c r="Q3196" s="8">
        <v>5352740</v>
      </c>
      <c r="R3196" s="8">
        <v>339370</v>
      </c>
      <c r="S3196" s="8">
        <v>948374</v>
      </c>
      <c r="T3196" s="8" t="s">
        <v>386</v>
      </c>
      <c r="U3196" s="9">
        <f>IF(R3196&gt;0,Q3196/R3196,"")</f>
        <v>15.772578601526357</v>
      </c>
      <c r="V3196" s="10">
        <f>SUMIFS(fct_world_monthly!$J$2:$J$361,fct_world_monthly!$C$2:$C$361,C3196,fct_world_monthly!$F$2:$F$361,F3196)</f>
        <v>21524330</v>
      </c>
      <c r="W3196" s="11">
        <f>IF(V3196&gt;0,Q3196/V3196,"")</f>
        <v>0.248683234274888</v>
      </c>
      <c r="X3196" s="1" t="s">
        <v>232</v>
      </c>
      <c r="Y3196" s="1" t="s">
        <v>166</v>
      </c>
      <c r="Z3196" s="19">
        <f>IF(U3196="","",SUMIFS(Unit_Value_Review_QC!$K$10:$K$53,Unit_Value_Review_QC!$I$10:$I$53,"PARTNER|"&amp;F3196&amp;"|"&amp;I3196))</f>
        <v>16.653214733323903</v>
      </c>
      <c r="AA3196" s="20">
        <f>IFERROR(U3196/Z3196,"")</f>
        <v>0.94711915111288691</v>
      </c>
      <c r="AB3196" s="4" t="str">
        <f>IF(OR(N3196&lt;&gt;"REPORTED",U3196=""),"NOT_APPLICABLE",IF(OR(AA3196&lt;Unit_Value_Review_QC!$I$6,AA3196&gt;Unit_Value_Review_QC!$I$5),"REVIEW","WITHIN_BAND"))</f>
        <v>WITHIN_BAND</v>
      </c>
    </row>
    <row r="3197" spans="1:28">
      <c r="A3197" s="1" t="s">
        <v>3583</v>
      </c>
      <c r="B3197" s="6">
        <v>45870</v>
      </c>
      <c r="C3197" s="1">
        <v>202508</v>
      </c>
      <c r="D3197" s="1">
        <v>2025</v>
      </c>
      <c r="E3197" s="1">
        <v>8</v>
      </c>
      <c r="F3197" s="4" t="s">
        <v>278</v>
      </c>
      <c r="G3197" s="4" t="s">
        <v>279</v>
      </c>
      <c r="H3197" s="1">
        <v>669</v>
      </c>
      <c r="I3197" s="4" t="s">
        <v>313</v>
      </c>
      <c r="J3197" s="1" t="s">
        <v>314</v>
      </c>
      <c r="K3197" s="1" t="s">
        <v>383</v>
      </c>
      <c r="L3197" s="1">
        <v>3</v>
      </c>
      <c r="M3197" s="1">
        <v>1</v>
      </c>
      <c r="N3197" s="1" t="s">
        <v>384</v>
      </c>
      <c r="O3197" s="1" t="s">
        <v>385</v>
      </c>
      <c r="P3197" s="1">
        <v>0</v>
      </c>
      <c r="Q3197" s="8">
        <v>630651</v>
      </c>
      <c r="R3197" s="8">
        <v>38745</v>
      </c>
      <c r="S3197" s="8">
        <v>94981</v>
      </c>
      <c r="T3197" s="8" t="s">
        <v>386</v>
      </c>
      <c r="U3197" s="9">
        <f>IF(R3197&gt;0,Q3197/R3197,"")</f>
        <v>16.276964769647698</v>
      </c>
      <c r="V3197" s="10">
        <f>SUMIFS(fct_world_monthly!$J$2:$J$361,fct_world_monthly!$C$2:$C$361,C3197,fct_world_monthly!$F$2:$F$361,F3197)</f>
        <v>21524330</v>
      </c>
      <c r="W3197" s="11">
        <f>IF(V3197&gt;0,Q3197/V3197,"")</f>
        <v>2.9299448577493468E-2</v>
      </c>
      <c r="X3197" s="1" t="s">
        <v>232</v>
      </c>
      <c r="Y3197" s="1" t="s">
        <v>166</v>
      </c>
      <c r="Z3197" s="19">
        <f>IF(U3197="","",SUMIFS(Unit_Value_Review_QC!$K$10:$K$53,Unit_Value_Review_QC!$I$10:$I$53,"PARTNER|"&amp;F3197&amp;"|"&amp;I3197))</f>
        <v>20.668787815742178</v>
      </c>
      <c r="AA3197" s="20">
        <f>IFERROR(U3197/Z3197,"")</f>
        <v>0.78751424199393583</v>
      </c>
      <c r="AB3197" s="4" t="str">
        <f>IF(OR(N3197&lt;&gt;"REPORTED",U3197=""),"NOT_APPLICABLE",IF(OR(AA3197&lt;Unit_Value_Review_QC!$I$6,AA3197&gt;Unit_Value_Review_QC!$I$5),"REVIEW","WITHIN_BAND"))</f>
        <v>WITHIN_BAND</v>
      </c>
    </row>
    <row r="3198" spans="1:28">
      <c r="A3198" s="1" t="s">
        <v>3584</v>
      </c>
      <c r="B3198" s="6">
        <v>45870</v>
      </c>
      <c r="C3198" s="1">
        <v>202508</v>
      </c>
      <c r="D3198" s="1">
        <v>2025</v>
      </c>
      <c r="E3198" s="1">
        <v>8</v>
      </c>
      <c r="F3198" s="4" t="s">
        <v>278</v>
      </c>
      <c r="G3198" s="4" t="s">
        <v>279</v>
      </c>
      <c r="H3198" s="1">
        <v>676</v>
      </c>
      <c r="I3198" s="4" t="s">
        <v>316</v>
      </c>
      <c r="J3198" s="1" t="s">
        <v>317</v>
      </c>
      <c r="K3198" s="1" t="s">
        <v>383</v>
      </c>
      <c r="L3198" s="1">
        <v>3</v>
      </c>
      <c r="M3198" s="1">
        <v>1</v>
      </c>
      <c r="N3198" s="1" t="s">
        <v>384</v>
      </c>
      <c r="O3198" s="1" t="s">
        <v>385</v>
      </c>
      <c r="P3198" s="1">
        <v>0</v>
      </c>
      <c r="Q3198" s="8">
        <v>71047</v>
      </c>
      <c r="R3198" s="8">
        <v>7597</v>
      </c>
      <c r="S3198" s="8">
        <v>18993</v>
      </c>
      <c r="T3198" s="8" t="s">
        <v>386</v>
      </c>
      <c r="U3198" s="9">
        <f>IF(R3198&gt;0,Q3198/R3198,"")</f>
        <v>9.351981045149401</v>
      </c>
      <c r="V3198" s="10">
        <f>SUMIFS(fct_world_monthly!$J$2:$J$361,fct_world_monthly!$C$2:$C$361,C3198,fct_world_monthly!$F$2:$F$361,F3198)</f>
        <v>21524330</v>
      </c>
      <c r="W3198" s="11">
        <f>IF(V3198&gt;0,Q3198/V3198,"")</f>
        <v>3.3007763772437979E-3</v>
      </c>
      <c r="X3198" s="1" t="s">
        <v>232</v>
      </c>
      <c r="Y3198" s="1" t="s">
        <v>166</v>
      </c>
      <c r="Z3198" s="19">
        <f>IF(U3198="","",SUMIFS(Unit_Value_Review_QC!$K$10:$K$53,Unit_Value_Review_QC!$I$10:$I$53,"PARTNER|"&amp;F3198&amp;"|"&amp;I3198))</f>
        <v>22.71683967704729</v>
      </c>
      <c r="AA3198" s="20">
        <f>IFERROR(U3198/Z3198,"")</f>
        <v>0.41167614765527816</v>
      </c>
      <c r="AB3198" s="4" t="str">
        <f>IF(OR(N3198&lt;&gt;"REPORTED",U3198=""),"NOT_APPLICABLE",IF(OR(AA3198&lt;Unit_Value_Review_QC!$I$6,AA3198&gt;Unit_Value_Review_QC!$I$5),"REVIEW","WITHIN_BAND"))</f>
        <v>WITHIN_BAND</v>
      </c>
    </row>
    <row r="3199" spans="1:28">
      <c r="A3199" s="1" t="s">
        <v>3585</v>
      </c>
      <c r="B3199" s="6">
        <v>45870</v>
      </c>
      <c r="C3199" s="1">
        <v>202508</v>
      </c>
      <c r="D3199" s="1">
        <v>2025</v>
      </c>
      <c r="E3199" s="1">
        <v>8</v>
      </c>
      <c r="F3199" s="4" t="s">
        <v>278</v>
      </c>
      <c r="G3199" s="4" t="s">
        <v>279</v>
      </c>
      <c r="H3199" s="1">
        <v>690</v>
      </c>
      <c r="I3199" s="4" t="s">
        <v>319</v>
      </c>
      <c r="J3199" s="1" t="s">
        <v>320</v>
      </c>
      <c r="K3199" s="1" t="s">
        <v>383</v>
      </c>
      <c r="L3199" s="1">
        <v>3</v>
      </c>
      <c r="M3199" s="1">
        <v>1</v>
      </c>
      <c r="N3199" s="1" t="s">
        <v>384</v>
      </c>
      <c r="O3199" s="1" t="s">
        <v>385</v>
      </c>
      <c r="P3199" s="1">
        <v>0</v>
      </c>
      <c r="Q3199" s="8">
        <v>1127901</v>
      </c>
      <c r="R3199" s="8">
        <v>38802</v>
      </c>
      <c r="S3199" s="8">
        <v>111663</v>
      </c>
      <c r="T3199" s="8" t="s">
        <v>386</v>
      </c>
      <c r="U3199" s="9">
        <f>IF(R3199&gt;0,Q3199/R3199,"")</f>
        <v>29.068115045616207</v>
      </c>
      <c r="V3199" s="10">
        <f>SUMIFS(fct_world_monthly!$J$2:$J$361,fct_world_monthly!$C$2:$C$361,C3199,fct_world_monthly!$F$2:$F$361,F3199)</f>
        <v>21524330</v>
      </c>
      <c r="W3199" s="11">
        <f>IF(V3199&gt;0,Q3199/V3199,"")</f>
        <v>5.2401212952969962E-2</v>
      </c>
      <c r="X3199" s="1" t="s">
        <v>232</v>
      </c>
      <c r="Y3199" s="1" t="s">
        <v>166</v>
      </c>
      <c r="Z3199" s="19">
        <f>IF(U3199="","",SUMIFS(Unit_Value_Review_QC!$K$10:$K$53,Unit_Value_Review_QC!$I$10:$I$53,"PARTNER|"&amp;F3199&amp;"|"&amp;I3199))</f>
        <v>28.158453665195097</v>
      </c>
      <c r="AA3199" s="20">
        <f>IFERROR(U3199/Z3199,"")</f>
        <v>1.0323050900179751</v>
      </c>
      <c r="AB3199" s="4" t="str">
        <f>IF(OR(N3199&lt;&gt;"REPORTED",U3199=""),"NOT_APPLICABLE",IF(OR(AA3199&lt;Unit_Value_Review_QC!$I$6,AA3199&gt;Unit_Value_Review_QC!$I$5),"REVIEW","WITHIN_BAND"))</f>
        <v>WITHIN_BAND</v>
      </c>
    </row>
    <row r="3200" spans="1:28">
      <c r="A3200" s="1" t="s">
        <v>3586</v>
      </c>
      <c r="B3200" s="6">
        <v>45870</v>
      </c>
      <c r="C3200" s="1">
        <v>202508</v>
      </c>
      <c r="D3200" s="1">
        <v>2025</v>
      </c>
      <c r="E3200" s="1">
        <v>8</v>
      </c>
      <c r="F3200" s="4" t="s">
        <v>278</v>
      </c>
      <c r="G3200" s="4" t="s">
        <v>279</v>
      </c>
      <c r="H3200" s="1">
        <v>696</v>
      </c>
      <c r="I3200" s="4" t="s">
        <v>322</v>
      </c>
      <c r="J3200" s="1" t="s">
        <v>323</v>
      </c>
      <c r="K3200" s="1" t="s">
        <v>383</v>
      </c>
      <c r="L3200" s="1">
        <v>3</v>
      </c>
      <c r="M3200" s="1">
        <v>1</v>
      </c>
      <c r="N3200" s="1" t="s">
        <v>384</v>
      </c>
      <c r="O3200" s="1" t="s">
        <v>385</v>
      </c>
      <c r="P3200" s="1">
        <v>0</v>
      </c>
      <c r="Q3200" s="8">
        <v>2168996</v>
      </c>
      <c r="R3200" s="8">
        <v>91313</v>
      </c>
      <c r="S3200" s="8">
        <v>253351</v>
      </c>
      <c r="T3200" s="8" t="s">
        <v>386</v>
      </c>
      <c r="U3200" s="9">
        <f>IF(R3200&gt;0,Q3200/R3200,"")</f>
        <v>23.753419556908653</v>
      </c>
      <c r="V3200" s="10">
        <f>SUMIFS(fct_world_monthly!$J$2:$J$361,fct_world_monthly!$C$2:$C$361,C3200,fct_world_monthly!$F$2:$F$361,F3200)</f>
        <v>21524330</v>
      </c>
      <c r="W3200" s="11">
        <f>IF(V3200&gt;0,Q3200/V3200,"")</f>
        <v>0.10076950130387334</v>
      </c>
      <c r="X3200" s="1" t="s">
        <v>232</v>
      </c>
      <c r="Y3200" s="1" t="s">
        <v>166</v>
      </c>
      <c r="Z3200" s="19">
        <f>IF(U3200="","",SUMIFS(Unit_Value_Review_QC!$K$10:$K$53,Unit_Value_Review_QC!$I$10:$I$53,"PARTNER|"&amp;F3200&amp;"|"&amp;I3200))</f>
        <v>25.266638688646662</v>
      </c>
      <c r="AA3200" s="20">
        <f>IFERROR(U3200/Z3200,"")</f>
        <v>0.9401099944323833</v>
      </c>
      <c r="AB3200" s="4" t="str">
        <f>IF(OR(N3200&lt;&gt;"REPORTED",U3200=""),"NOT_APPLICABLE",IF(OR(AA3200&lt;Unit_Value_Review_QC!$I$6,AA3200&gt;Unit_Value_Review_QC!$I$5),"REVIEW","WITHIN_BAND"))</f>
        <v>WITHIN_BAND</v>
      </c>
    </row>
    <row r="3201" spans="1:28">
      <c r="A3201" s="1" t="s">
        <v>3587</v>
      </c>
      <c r="B3201" s="6">
        <v>45870</v>
      </c>
      <c r="C3201" s="1">
        <v>202508</v>
      </c>
      <c r="D3201" s="1">
        <v>2025</v>
      </c>
      <c r="E3201" s="1">
        <v>8</v>
      </c>
      <c r="F3201" s="4" t="s">
        <v>278</v>
      </c>
      <c r="G3201" s="4" t="s">
        <v>279</v>
      </c>
      <c r="H3201" s="1">
        <v>720</v>
      </c>
      <c r="I3201" s="4" t="s">
        <v>325</v>
      </c>
      <c r="J3201" s="1" t="s">
        <v>326</v>
      </c>
      <c r="K3201" s="1" t="s">
        <v>383</v>
      </c>
      <c r="L3201" s="1">
        <v>3</v>
      </c>
      <c r="M3201" s="1">
        <v>1</v>
      </c>
      <c r="N3201" s="1" t="s">
        <v>384</v>
      </c>
      <c r="O3201" s="1" t="s">
        <v>385</v>
      </c>
      <c r="P3201" s="1">
        <v>0</v>
      </c>
      <c r="Q3201" s="8">
        <v>753200</v>
      </c>
      <c r="R3201" s="8">
        <v>40747</v>
      </c>
      <c r="S3201" s="8">
        <v>106197</v>
      </c>
      <c r="T3201" s="8" t="s">
        <v>386</v>
      </c>
      <c r="U3201" s="9">
        <f>IF(R3201&gt;0,Q3201/R3201,"")</f>
        <v>18.484796426730803</v>
      </c>
      <c r="V3201" s="10">
        <f>SUMIFS(fct_world_monthly!$J$2:$J$361,fct_world_monthly!$C$2:$C$361,C3201,fct_world_monthly!$F$2:$F$361,F3201)</f>
        <v>21524330</v>
      </c>
      <c r="W3201" s="11">
        <f>IF(V3201&gt;0,Q3201/V3201,"")</f>
        <v>3.4992959130435188E-2</v>
      </c>
      <c r="X3201" s="1" t="s">
        <v>232</v>
      </c>
      <c r="Y3201" s="1" t="s">
        <v>166</v>
      </c>
      <c r="Z3201" s="19">
        <f>IF(U3201="","",SUMIFS(Unit_Value_Review_QC!$K$10:$K$53,Unit_Value_Review_QC!$I$10:$I$53,"PARTNER|"&amp;F3201&amp;"|"&amp;I3201))</f>
        <v>23.211497613909994</v>
      </c>
      <c r="AA3201" s="20">
        <f>IFERROR(U3201/Z3201,"")</f>
        <v>0.79636379927736278</v>
      </c>
      <c r="AB3201" s="4" t="str">
        <f>IF(OR(N3201&lt;&gt;"REPORTED",U3201=""),"NOT_APPLICABLE",IF(OR(AA3201&lt;Unit_Value_Review_QC!$I$6,AA3201&gt;Unit_Value_Review_QC!$I$5),"REVIEW","WITHIN_BAND"))</f>
        <v>WITHIN_BAND</v>
      </c>
    </row>
    <row r="3202" spans="1:28">
      <c r="A3202" s="1" t="s">
        <v>3588</v>
      </c>
      <c r="B3202" s="6">
        <v>45901</v>
      </c>
      <c r="C3202" s="1">
        <v>202509</v>
      </c>
      <c r="D3202" s="1">
        <v>2025</v>
      </c>
      <c r="E3202" s="1">
        <v>9</v>
      </c>
      <c r="F3202" s="4" t="s">
        <v>256</v>
      </c>
      <c r="G3202" s="4" t="s">
        <v>258</v>
      </c>
      <c r="H3202" s="1">
        <v>52</v>
      </c>
      <c r="I3202" s="4" t="s">
        <v>296</v>
      </c>
      <c r="J3202" s="1" t="s">
        <v>297</v>
      </c>
      <c r="K3202" s="1" t="s">
        <v>383</v>
      </c>
      <c r="L3202" s="1">
        <v>3</v>
      </c>
      <c r="M3202" s="1">
        <v>1</v>
      </c>
      <c r="N3202" s="1" t="s">
        <v>384</v>
      </c>
      <c r="O3202" s="1" t="s">
        <v>385</v>
      </c>
      <c r="P3202" s="1">
        <v>0</v>
      </c>
      <c r="Q3202" s="8">
        <v>8273950</v>
      </c>
      <c r="R3202" s="8">
        <v>431723</v>
      </c>
      <c r="S3202" s="8">
        <v>1724087</v>
      </c>
      <c r="T3202" s="8" t="s">
        <v>386</v>
      </c>
      <c r="U3202" s="9">
        <f>IF(R3202&gt;0,Q3202/R3202,"")</f>
        <v>19.164950674390756</v>
      </c>
      <c r="V3202" s="10">
        <f>SUMIFS(fct_world_monthly!$J$2:$J$361,fct_world_monthly!$C$2:$C$361,C3202,fct_world_monthly!$F$2:$F$361,F3202)</f>
        <v>92852108</v>
      </c>
      <c r="W3202" s="11">
        <f>IF(V3202&gt;0,Q3202/V3202,"")</f>
        <v>8.9108908545188867E-2</v>
      </c>
      <c r="X3202" s="1" t="s">
        <v>232</v>
      </c>
      <c r="Y3202" s="1" t="s">
        <v>166</v>
      </c>
      <c r="Z3202" s="19">
        <f>IF(U3202="","",SUMIFS(Unit_Value_Review_QC!$K$10:$K$53,Unit_Value_Review_QC!$I$10:$I$53,"PARTNER|"&amp;F3202&amp;"|"&amp;I3202))</f>
        <v>20.461444760337919</v>
      </c>
      <c r="AA3202" s="20">
        <f>IFERROR(U3202/Z3202,"")</f>
        <v>0.93663721691538304</v>
      </c>
      <c r="AB3202" s="4" t="str">
        <f>IF(OR(N3202&lt;&gt;"REPORTED",U3202=""),"NOT_APPLICABLE",IF(OR(AA3202&lt;Unit_Value_Review_QC!$I$6,AA3202&gt;Unit_Value_Review_QC!$I$5),"REVIEW","WITHIN_BAND"))</f>
        <v>WITHIN_BAND</v>
      </c>
    </row>
    <row r="3203" spans="1:28">
      <c r="A3203" s="1" t="s">
        <v>3589</v>
      </c>
      <c r="B3203" s="6">
        <v>45901</v>
      </c>
      <c r="C3203" s="1">
        <v>202509</v>
      </c>
      <c r="D3203" s="1">
        <v>2025</v>
      </c>
      <c r="E3203" s="1">
        <v>9</v>
      </c>
      <c r="F3203" s="4" t="s">
        <v>256</v>
      </c>
      <c r="G3203" s="4" t="s">
        <v>258</v>
      </c>
      <c r="H3203" s="1">
        <v>204</v>
      </c>
      <c r="I3203" s="4" t="s">
        <v>301</v>
      </c>
      <c r="J3203" s="1" t="s">
        <v>302</v>
      </c>
      <c r="K3203" s="1" t="s">
        <v>383</v>
      </c>
      <c r="L3203" s="1">
        <v>3</v>
      </c>
      <c r="M3203" s="1">
        <v>1</v>
      </c>
      <c r="N3203" s="1" t="s">
        <v>384</v>
      </c>
      <c r="O3203" s="1" t="s">
        <v>385</v>
      </c>
      <c r="P3203" s="1">
        <v>0</v>
      </c>
      <c r="Q3203" s="8">
        <v>1260971</v>
      </c>
      <c r="R3203" s="8">
        <v>149520</v>
      </c>
      <c r="S3203" s="8">
        <v>1003742</v>
      </c>
      <c r="T3203" s="8" t="s">
        <v>386</v>
      </c>
      <c r="U3203" s="9">
        <f>IF(R3203&gt;0,Q3203/R3203,"")</f>
        <v>8.4334604066345644</v>
      </c>
      <c r="V3203" s="10">
        <f>SUMIFS(fct_world_monthly!$J$2:$J$361,fct_world_monthly!$C$2:$C$361,C3203,fct_world_monthly!$F$2:$F$361,F3203)</f>
        <v>92852108</v>
      </c>
      <c r="W3203" s="11">
        <f>IF(V3203&gt;0,Q3203/V3203,"")</f>
        <v>1.3580424043792307E-2</v>
      </c>
      <c r="X3203" s="1" t="s">
        <v>232</v>
      </c>
      <c r="Y3203" s="1" t="s">
        <v>166</v>
      </c>
      <c r="Z3203" s="19">
        <f>IF(U3203="","",SUMIFS(Unit_Value_Review_QC!$K$10:$K$53,Unit_Value_Review_QC!$I$10:$I$53,"PARTNER|"&amp;F3203&amp;"|"&amp;I3203))</f>
        <v>7.8392981154747989</v>
      </c>
      <c r="AA3203" s="20">
        <f>IFERROR(U3203/Z3203,"")</f>
        <v>1.0757927919575971</v>
      </c>
      <c r="AB3203" s="4" t="str">
        <f>IF(OR(N3203&lt;&gt;"REPORTED",U3203=""),"NOT_APPLICABLE",IF(OR(AA3203&lt;Unit_Value_Review_QC!$I$6,AA3203&gt;Unit_Value_Review_QC!$I$5),"REVIEW","WITHIN_BAND"))</f>
        <v>WITHIN_BAND</v>
      </c>
    </row>
    <row r="3204" spans="1:28">
      <c r="A3204" s="1" t="s">
        <v>3590</v>
      </c>
      <c r="B3204" s="6">
        <v>45901</v>
      </c>
      <c r="C3204" s="1">
        <v>202509</v>
      </c>
      <c r="D3204" s="1">
        <v>2025</v>
      </c>
      <c r="E3204" s="1">
        <v>9</v>
      </c>
      <c r="F3204" s="4" t="s">
        <v>256</v>
      </c>
      <c r="G3204" s="4" t="s">
        <v>258</v>
      </c>
      <c r="H3204" s="1">
        <v>662</v>
      </c>
      <c r="I3204" s="4" t="s">
        <v>304</v>
      </c>
      <c r="J3204" s="1" t="s">
        <v>305</v>
      </c>
      <c r="K3204" s="1" t="s">
        <v>383</v>
      </c>
      <c r="L3204" s="1">
        <v>3</v>
      </c>
      <c r="M3204" s="1">
        <v>1</v>
      </c>
      <c r="N3204" s="1" t="s">
        <v>384</v>
      </c>
      <c r="O3204" s="1" t="s">
        <v>385</v>
      </c>
      <c r="P3204" s="1">
        <v>0</v>
      </c>
      <c r="Q3204" s="8">
        <v>3116735</v>
      </c>
      <c r="R3204" s="8">
        <v>285833</v>
      </c>
      <c r="S3204" s="8">
        <v>1120944</v>
      </c>
      <c r="T3204" s="8" t="s">
        <v>386</v>
      </c>
      <c r="U3204" s="9">
        <f>IF(R3204&gt;0,Q3204/R3204,"")</f>
        <v>10.904041870602764</v>
      </c>
      <c r="V3204" s="10">
        <f>SUMIFS(fct_world_monthly!$J$2:$J$361,fct_world_monthly!$C$2:$C$361,C3204,fct_world_monthly!$F$2:$F$361,F3204)</f>
        <v>92852108</v>
      </c>
      <c r="W3204" s="11">
        <f>IF(V3204&gt;0,Q3204/V3204,"")</f>
        <v>3.3566658497403201E-2</v>
      </c>
      <c r="X3204" s="1" t="s">
        <v>232</v>
      </c>
      <c r="Y3204" s="1" t="s">
        <v>166</v>
      </c>
      <c r="Z3204" s="19">
        <f>IF(U3204="","",SUMIFS(Unit_Value_Review_QC!$K$10:$K$53,Unit_Value_Review_QC!$I$10:$I$53,"PARTNER|"&amp;F3204&amp;"|"&amp;I3204))</f>
        <v>10.235891461787936</v>
      </c>
      <c r="AA3204" s="20">
        <f>IFERROR(U3204/Z3204,"")</f>
        <v>1.0652752533874681</v>
      </c>
      <c r="AB3204" s="4" t="str">
        <f>IF(OR(N3204&lt;&gt;"REPORTED",U3204=""),"NOT_APPLICABLE",IF(OR(AA3204&lt;Unit_Value_Review_QC!$I$6,AA3204&gt;Unit_Value_Review_QC!$I$5),"REVIEW","WITHIN_BAND"))</f>
        <v>WITHIN_BAND</v>
      </c>
    </row>
    <row r="3205" spans="1:28">
      <c r="A3205" s="1" t="s">
        <v>3591</v>
      </c>
      <c r="B3205" s="6">
        <v>45901</v>
      </c>
      <c r="C3205" s="1">
        <v>202509</v>
      </c>
      <c r="D3205" s="1">
        <v>2025</v>
      </c>
      <c r="E3205" s="1">
        <v>9</v>
      </c>
      <c r="F3205" s="4" t="s">
        <v>256</v>
      </c>
      <c r="G3205" s="4" t="s">
        <v>258</v>
      </c>
      <c r="H3205" s="1">
        <v>664</v>
      </c>
      <c r="I3205" s="4" t="s">
        <v>307</v>
      </c>
      <c r="J3205" s="1" t="s">
        <v>308</v>
      </c>
      <c r="K3205" s="1" t="s">
        <v>383</v>
      </c>
      <c r="L3205" s="1">
        <v>3</v>
      </c>
      <c r="M3205" s="1">
        <v>1</v>
      </c>
      <c r="N3205" s="1" t="s">
        <v>384</v>
      </c>
      <c r="O3205" s="1" t="s">
        <v>385</v>
      </c>
      <c r="P3205" s="1">
        <v>0</v>
      </c>
      <c r="Q3205" s="8">
        <v>7648799</v>
      </c>
      <c r="R3205" s="8">
        <v>614177</v>
      </c>
      <c r="S3205" s="8">
        <v>3574247</v>
      </c>
      <c r="T3205" s="8" t="s">
        <v>386</v>
      </c>
      <c r="U3205" s="9">
        <f>IF(R3205&gt;0,Q3205/R3205,"")</f>
        <v>12.453737277690308</v>
      </c>
      <c r="V3205" s="10">
        <f>SUMIFS(fct_world_monthly!$J$2:$J$361,fct_world_monthly!$C$2:$C$361,C3205,fct_world_monthly!$F$2:$F$361,F3205)</f>
        <v>92852108</v>
      </c>
      <c r="W3205" s="11">
        <f>IF(V3205&gt;0,Q3205/V3205,"")</f>
        <v>8.2376148099944049E-2</v>
      </c>
      <c r="X3205" s="1" t="s">
        <v>232</v>
      </c>
      <c r="Y3205" s="1" t="s">
        <v>166</v>
      </c>
      <c r="Z3205" s="19">
        <f>IF(U3205="","",SUMIFS(Unit_Value_Review_QC!$K$10:$K$53,Unit_Value_Review_QC!$I$10:$I$53,"PARTNER|"&amp;F3205&amp;"|"&amp;I3205))</f>
        <v>13.594059812928137</v>
      </c>
      <c r="AA3205" s="20">
        <f>IFERROR(U3205/Z3205,"")</f>
        <v>0.91611611608819266</v>
      </c>
      <c r="AB3205" s="4" t="str">
        <f>IF(OR(N3205&lt;&gt;"REPORTED",U3205=""),"NOT_APPLICABLE",IF(OR(AA3205&lt;Unit_Value_Review_QC!$I$6,AA3205&gt;Unit_Value_Review_QC!$I$5),"REVIEW","WITHIN_BAND"))</f>
        <v>WITHIN_BAND</v>
      </c>
    </row>
    <row r="3206" spans="1:28">
      <c r="A3206" s="1" t="s">
        <v>3592</v>
      </c>
      <c r="B3206" s="6">
        <v>45901</v>
      </c>
      <c r="C3206" s="1">
        <v>202509</v>
      </c>
      <c r="D3206" s="1">
        <v>2025</v>
      </c>
      <c r="E3206" s="1">
        <v>9</v>
      </c>
      <c r="F3206" s="4" t="s">
        <v>256</v>
      </c>
      <c r="G3206" s="4" t="s">
        <v>258</v>
      </c>
      <c r="H3206" s="1">
        <v>666</v>
      </c>
      <c r="I3206" s="4" t="s">
        <v>310</v>
      </c>
      <c r="J3206" s="1" t="s">
        <v>311</v>
      </c>
      <c r="K3206" s="1" t="s">
        <v>383</v>
      </c>
      <c r="L3206" s="1">
        <v>3</v>
      </c>
      <c r="M3206" s="1">
        <v>1</v>
      </c>
      <c r="N3206" s="1" t="s">
        <v>384</v>
      </c>
      <c r="O3206" s="1" t="s">
        <v>385</v>
      </c>
      <c r="P3206" s="1">
        <v>0</v>
      </c>
      <c r="Q3206" s="8">
        <v>35881271</v>
      </c>
      <c r="R3206" s="8">
        <v>3674947</v>
      </c>
      <c r="S3206" s="8">
        <v>22948942</v>
      </c>
      <c r="T3206" s="8" t="s">
        <v>386</v>
      </c>
      <c r="U3206" s="9">
        <f>IF(R3206&gt;0,Q3206/R3206,"")</f>
        <v>9.7637519670351711</v>
      </c>
      <c r="V3206" s="10">
        <f>SUMIFS(fct_world_monthly!$J$2:$J$361,fct_world_monthly!$C$2:$C$361,C3206,fct_world_monthly!$F$2:$F$361,F3206)</f>
        <v>92852108</v>
      </c>
      <c r="W3206" s="11">
        <f>IF(V3206&gt;0,Q3206/V3206,"")</f>
        <v>0.38643464077304523</v>
      </c>
      <c r="X3206" s="1" t="s">
        <v>232</v>
      </c>
      <c r="Y3206" s="1" t="s">
        <v>166</v>
      </c>
      <c r="Z3206" s="19">
        <f>IF(U3206="","",SUMIFS(Unit_Value_Review_QC!$K$10:$K$53,Unit_Value_Review_QC!$I$10:$I$53,"PARTNER|"&amp;F3206&amp;"|"&amp;I3206))</f>
        <v>10.323147527272614</v>
      </c>
      <c r="AA3206" s="20">
        <f>IFERROR(U3206/Z3206,"")</f>
        <v>0.9458115309541415</v>
      </c>
      <c r="AB3206" s="4" t="str">
        <f>IF(OR(N3206&lt;&gt;"REPORTED",U3206=""),"NOT_APPLICABLE",IF(OR(AA3206&lt;Unit_Value_Review_QC!$I$6,AA3206&gt;Unit_Value_Review_QC!$I$5),"REVIEW","WITHIN_BAND"))</f>
        <v>WITHIN_BAND</v>
      </c>
    </row>
    <row r="3207" spans="1:28">
      <c r="A3207" s="1" t="s">
        <v>3593</v>
      </c>
      <c r="B3207" s="6">
        <v>45901</v>
      </c>
      <c r="C3207" s="1">
        <v>202509</v>
      </c>
      <c r="D3207" s="1">
        <v>2025</v>
      </c>
      <c r="E3207" s="1">
        <v>9</v>
      </c>
      <c r="F3207" s="4" t="s">
        <v>256</v>
      </c>
      <c r="G3207" s="4" t="s">
        <v>258</v>
      </c>
      <c r="H3207" s="1">
        <v>669</v>
      </c>
      <c r="I3207" s="4" t="s">
        <v>313</v>
      </c>
      <c r="J3207" s="1" t="s">
        <v>314</v>
      </c>
      <c r="K3207" s="1" t="s">
        <v>383</v>
      </c>
      <c r="L3207" s="1">
        <v>3</v>
      </c>
      <c r="M3207" s="1">
        <v>1</v>
      </c>
      <c r="N3207" s="1" t="s">
        <v>384</v>
      </c>
      <c r="O3207" s="1" t="s">
        <v>385</v>
      </c>
      <c r="P3207" s="1">
        <v>0</v>
      </c>
      <c r="Q3207" s="8">
        <v>1281010</v>
      </c>
      <c r="R3207" s="8">
        <v>113144</v>
      </c>
      <c r="S3207" s="8">
        <v>773423</v>
      </c>
      <c r="T3207" s="8" t="s">
        <v>386</v>
      </c>
      <c r="U3207" s="9">
        <f>IF(R3207&gt;0,Q3207/R3207,"")</f>
        <v>11.321943717740226</v>
      </c>
      <c r="V3207" s="10">
        <f>SUMIFS(fct_world_monthly!$J$2:$J$361,fct_world_monthly!$C$2:$C$361,C3207,fct_world_monthly!$F$2:$F$361,F3207)</f>
        <v>92852108</v>
      </c>
      <c r="W3207" s="11">
        <f>IF(V3207&gt;0,Q3207/V3207,"")</f>
        <v>1.379624036106967E-2</v>
      </c>
      <c r="X3207" s="1" t="s">
        <v>232</v>
      </c>
      <c r="Y3207" s="1" t="s">
        <v>166</v>
      </c>
      <c r="Z3207" s="19">
        <f>IF(U3207="","",SUMIFS(Unit_Value_Review_QC!$K$10:$K$53,Unit_Value_Review_QC!$I$10:$I$53,"PARTNER|"&amp;F3207&amp;"|"&amp;I3207))</f>
        <v>13.552232139720488</v>
      </c>
      <c r="AA3207" s="20">
        <f>IFERROR(U3207/Z3207,"")</f>
        <v>0.83543017866086666</v>
      </c>
      <c r="AB3207" s="4" t="str">
        <f>IF(OR(N3207&lt;&gt;"REPORTED",U3207=""),"NOT_APPLICABLE",IF(OR(AA3207&lt;Unit_Value_Review_QC!$I$6,AA3207&gt;Unit_Value_Review_QC!$I$5),"REVIEW","WITHIN_BAND"))</f>
        <v>WITHIN_BAND</v>
      </c>
    </row>
    <row r="3208" spans="1:28">
      <c r="A3208" s="1" t="s">
        <v>3594</v>
      </c>
      <c r="B3208" s="6">
        <v>45901</v>
      </c>
      <c r="C3208" s="1">
        <v>202509</v>
      </c>
      <c r="D3208" s="1">
        <v>2025</v>
      </c>
      <c r="E3208" s="1">
        <v>9</v>
      </c>
      <c r="F3208" s="4" t="s">
        <v>256</v>
      </c>
      <c r="G3208" s="4" t="s">
        <v>258</v>
      </c>
      <c r="H3208" s="1">
        <v>676</v>
      </c>
      <c r="I3208" s="4" t="s">
        <v>316</v>
      </c>
      <c r="J3208" s="1" t="s">
        <v>317</v>
      </c>
      <c r="K3208" s="1" t="s">
        <v>383</v>
      </c>
      <c r="L3208" s="1">
        <v>3</v>
      </c>
      <c r="M3208" s="1">
        <v>1</v>
      </c>
      <c r="N3208" s="1" t="s">
        <v>384</v>
      </c>
      <c r="O3208" s="1" t="s">
        <v>385</v>
      </c>
      <c r="P3208" s="1">
        <v>0</v>
      </c>
      <c r="Q3208" s="8">
        <v>1263</v>
      </c>
      <c r="R3208" s="8">
        <v>151</v>
      </c>
      <c r="S3208" s="8">
        <v>470</v>
      </c>
      <c r="T3208" s="8" t="s">
        <v>386</v>
      </c>
      <c r="U3208" s="9">
        <f>IF(R3208&gt;0,Q3208/R3208,"")</f>
        <v>8.3642384105960268</v>
      </c>
      <c r="V3208" s="10">
        <f>SUMIFS(fct_world_monthly!$J$2:$J$361,fct_world_monthly!$C$2:$C$361,C3208,fct_world_monthly!$F$2:$F$361,F3208)</f>
        <v>92852108</v>
      </c>
      <c r="W3208" s="11">
        <f>IF(V3208&gt;0,Q3208/V3208,"")</f>
        <v>1.3602275997869644E-5</v>
      </c>
      <c r="X3208" s="1" t="s">
        <v>232</v>
      </c>
      <c r="Y3208" s="1" t="s">
        <v>166</v>
      </c>
      <c r="Z3208" s="19">
        <f>IF(U3208="","",SUMIFS(Unit_Value_Review_QC!$K$10:$K$53,Unit_Value_Review_QC!$I$10:$I$53,"PARTNER|"&amp;F3208&amp;"|"&amp;I3208))</f>
        <v>16.294942108470444</v>
      </c>
      <c r="AA3208" s="20">
        <f>IFERROR(U3208/Z3208,"")</f>
        <v>0.51330273866073595</v>
      </c>
      <c r="AB3208" s="4" t="str">
        <f>IF(OR(N3208&lt;&gt;"REPORTED",U3208=""),"NOT_APPLICABLE",IF(OR(AA3208&lt;Unit_Value_Review_QC!$I$6,AA3208&gt;Unit_Value_Review_QC!$I$5),"REVIEW","WITHIN_BAND"))</f>
        <v>WITHIN_BAND</v>
      </c>
    </row>
    <row r="3209" spans="1:28">
      <c r="A3209" s="1" t="s">
        <v>3595</v>
      </c>
      <c r="B3209" s="6">
        <v>45901</v>
      </c>
      <c r="C3209" s="1">
        <v>202509</v>
      </c>
      <c r="D3209" s="1">
        <v>2025</v>
      </c>
      <c r="E3209" s="1">
        <v>9</v>
      </c>
      <c r="F3209" s="4" t="s">
        <v>256</v>
      </c>
      <c r="G3209" s="4" t="s">
        <v>258</v>
      </c>
      <c r="H3209" s="1">
        <v>690</v>
      </c>
      <c r="I3209" s="4" t="s">
        <v>319</v>
      </c>
      <c r="J3209" s="1" t="s">
        <v>320</v>
      </c>
      <c r="K3209" s="1" t="s">
        <v>383</v>
      </c>
      <c r="L3209" s="1">
        <v>3</v>
      </c>
      <c r="M3209" s="1">
        <v>1</v>
      </c>
      <c r="N3209" s="1" t="s">
        <v>384</v>
      </c>
      <c r="O3209" s="1" t="s">
        <v>385</v>
      </c>
      <c r="P3209" s="1">
        <v>0</v>
      </c>
      <c r="Q3209" s="8">
        <v>1502846</v>
      </c>
      <c r="R3209" s="8">
        <v>60217</v>
      </c>
      <c r="S3209" s="8">
        <v>307885</v>
      </c>
      <c r="T3209" s="8" t="s">
        <v>386</v>
      </c>
      <c r="U3209" s="9">
        <f>IF(R3209&gt;0,Q3209/R3209,"")</f>
        <v>24.957171562847702</v>
      </c>
      <c r="V3209" s="10">
        <f>SUMIFS(fct_world_monthly!$J$2:$J$361,fct_world_monthly!$C$2:$C$361,C3209,fct_world_monthly!$F$2:$F$361,F3209)</f>
        <v>92852108</v>
      </c>
      <c r="W3209" s="11">
        <f>IF(V3209&gt;0,Q3209/V3209,"")</f>
        <v>1.6185372980438959E-2</v>
      </c>
      <c r="X3209" s="1" t="s">
        <v>232</v>
      </c>
      <c r="Y3209" s="1" t="s">
        <v>166</v>
      </c>
      <c r="Z3209" s="19">
        <f>IF(U3209="","",SUMIFS(Unit_Value_Review_QC!$K$10:$K$53,Unit_Value_Review_QC!$I$10:$I$53,"PARTNER|"&amp;F3209&amp;"|"&amp;I3209))</f>
        <v>21.029827109089425</v>
      </c>
      <c r="AA3209" s="20">
        <f>IFERROR(U3209/Z3209,"")</f>
        <v>1.1867511527025734</v>
      </c>
      <c r="AB3209" s="4" t="str">
        <f>IF(OR(N3209&lt;&gt;"REPORTED",U3209=""),"NOT_APPLICABLE",IF(OR(AA3209&lt;Unit_Value_Review_QC!$I$6,AA3209&gt;Unit_Value_Review_QC!$I$5),"REVIEW","WITHIN_BAND"))</f>
        <v>WITHIN_BAND</v>
      </c>
    </row>
    <row r="3210" spans="1:28">
      <c r="A3210" s="1" t="s">
        <v>3596</v>
      </c>
      <c r="B3210" s="6">
        <v>45901</v>
      </c>
      <c r="C3210" s="1">
        <v>202509</v>
      </c>
      <c r="D3210" s="1">
        <v>2025</v>
      </c>
      <c r="E3210" s="1">
        <v>9</v>
      </c>
      <c r="F3210" s="4" t="s">
        <v>256</v>
      </c>
      <c r="G3210" s="4" t="s">
        <v>258</v>
      </c>
      <c r="H3210" s="1">
        <v>696</v>
      </c>
      <c r="I3210" s="4" t="s">
        <v>322</v>
      </c>
      <c r="J3210" s="1" t="s">
        <v>323</v>
      </c>
      <c r="K3210" s="1" t="s">
        <v>383</v>
      </c>
      <c r="L3210" s="1">
        <v>3</v>
      </c>
      <c r="M3210" s="1">
        <v>1</v>
      </c>
      <c r="N3210" s="1" t="s">
        <v>384</v>
      </c>
      <c r="O3210" s="1" t="s">
        <v>385</v>
      </c>
      <c r="P3210" s="1">
        <v>0</v>
      </c>
      <c r="Q3210" s="8">
        <v>732565</v>
      </c>
      <c r="R3210" s="8">
        <v>36414</v>
      </c>
      <c r="S3210" s="8">
        <v>181967</v>
      </c>
      <c r="T3210" s="8" t="s">
        <v>386</v>
      </c>
      <c r="U3210" s="9">
        <f>IF(R3210&gt;0,Q3210/R3210,"")</f>
        <v>20.117674520788707</v>
      </c>
      <c r="V3210" s="10">
        <f>SUMIFS(fct_world_monthly!$J$2:$J$361,fct_world_monthly!$C$2:$C$361,C3210,fct_world_monthly!$F$2:$F$361,F3210)</f>
        <v>92852108</v>
      </c>
      <c r="W3210" s="11">
        <f>IF(V3210&gt;0,Q3210/V3210,"")</f>
        <v>7.8895893241325218E-3</v>
      </c>
      <c r="X3210" s="1" t="s">
        <v>232</v>
      </c>
      <c r="Y3210" s="1" t="s">
        <v>166</v>
      </c>
      <c r="Z3210" s="19">
        <f>IF(U3210="","",SUMIFS(Unit_Value_Review_QC!$K$10:$K$53,Unit_Value_Review_QC!$I$10:$I$53,"PARTNER|"&amp;F3210&amp;"|"&amp;I3210))</f>
        <v>18.09118149032647</v>
      </c>
      <c r="AA3210" s="20">
        <f>IFERROR(U3210/Z3210,"")</f>
        <v>1.1120155160427649</v>
      </c>
      <c r="AB3210" s="4" t="str">
        <f>IF(OR(N3210&lt;&gt;"REPORTED",U3210=""),"NOT_APPLICABLE",IF(OR(AA3210&lt;Unit_Value_Review_QC!$I$6,AA3210&gt;Unit_Value_Review_QC!$I$5),"REVIEW","WITHIN_BAND"))</f>
        <v>WITHIN_BAND</v>
      </c>
    </row>
    <row r="3211" spans="1:28">
      <c r="A3211" s="1" t="s">
        <v>3597</v>
      </c>
      <c r="B3211" s="6">
        <v>45901</v>
      </c>
      <c r="C3211" s="1">
        <v>202509</v>
      </c>
      <c r="D3211" s="1">
        <v>2025</v>
      </c>
      <c r="E3211" s="1">
        <v>9</v>
      </c>
      <c r="F3211" s="4" t="s">
        <v>256</v>
      </c>
      <c r="G3211" s="4" t="s">
        <v>258</v>
      </c>
      <c r="H3211" s="1">
        <v>720</v>
      </c>
      <c r="I3211" s="4" t="s">
        <v>325</v>
      </c>
      <c r="J3211" s="1" t="s">
        <v>326</v>
      </c>
      <c r="K3211" s="1" t="s">
        <v>383</v>
      </c>
      <c r="L3211" s="1">
        <v>3</v>
      </c>
      <c r="M3211" s="1">
        <v>1</v>
      </c>
      <c r="N3211" s="1" t="s">
        <v>384</v>
      </c>
      <c r="O3211" s="1" t="s">
        <v>385</v>
      </c>
      <c r="P3211" s="1">
        <v>0</v>
      </c>
      <c r="Q3211" s="8">
        <v>2169584</v>
      </c>
      <c r="R3211" s="8">
        <v>139734</v>
      </c>
      <c r="S3211" s="8">
        <v>612965</v>
      </c>
      <c r="T3211" s="8" t="s">
        <v>386</v>
      </c>
      <c r="U3211" s="9">
        <f>IF(R3211&gt;0,Q3211/R3211,"")</f>
        <v>15.52652897648389</v>
      </c>
      <c r="V3211" s="10">
        <f>SUMIFS(fct_world_monthly!$J$2:$J$361,fct_world_monthly!$C$2:$C$361,C3211,fct_world_monthly!$F$2:$F$361,F3211)</f>
        <v>92852108</v>
      </c>
      <c r="W3211" s="11">
        <f>IF(V3211&gt;0,Q3211/V3211,"")</f>
        <v>2.336601771065876E-2</v>
      </c>
      <c r="X3211" s="1" t="s">
        <v>232</v>
      </c>
      <c r="Y3211" s="1" t="s">
        <v>166</v>
      </c>
      <c r="Z3211" s="19">
        <f>IF(U3211="","",SUMIFS(Unit_Value_Review_QC!$K$10:$K$53,Unit_Value_Review_QC!$I$10:$I$53,"PARTNER|"&amp;F3211&amp;"|"&amp;I3211))</f>
        <v>18.213915185849537</v>
      </c>
      <c r="AA3211" s="20">
        <f>IFERROR(U3211/Z3211,"")</f>
        <v>0.85245422623613143</v>
      </c>
      <c r="AB3211" s="4" t="str">
        <f>IF(OR(N3211&lt;&gt;"REPORTED",U3211=""),"NOT_APPLICABLE",IF(OR(AA3211&lt;Unit_Value_Review_QC!$I$6,AA3211&gt;Unit_Value_Review_QC!$I$5),"REVIEW","WITHIN_BAND"))</f>
        <v>WITHIN_BAND</v>
      </c>
    </row>
    <row r="3212" spans="1:28">
      <c r="A3212" s="1" t="s">
        <v>3598</v>
      </c>
      <c r="B3212" s="6">
        <v>45901</v>
      </c>
      <c r="C3212" s="1">
        <v>202509</v>
      </c>
      <c r="D3212" s="1">
        <v>2025</v>
      </c>
      <c r="E3212" s="1">
        <v>9</v>
      </c>
      <c r="F3212" s="4" t="s">
        <v>265</v>
      </c>
      <c r="G3212" s="4" t="s">
        <v>266</v>
      </c>
      <c r="H3212" s="1">
        <v>52</v>
      </c>
      <c r="I3212" s="4" t="s">
        <v>296</v>
      </c>
      <c r="J3212" s="1" t="s">
        <v>297</v>
      </c>
      <c r="K3212" s="1" t="s">
        <v>383</v>
      </c>
      <c r="L3212" s="1">
        <v>3</v>
      </c>
      <c r="M3212" s="1">
        <v>1</v>
      </c>
      <c r="N3212" s="1" t="s">
        <v>384</v>
      </c>
      <c r="O3212" s="1" t="s">
        <v>385</v>
      </c>
      <c r="P3212" s="1">
        <v>0</v>
      </c>
      <c r="Q3212" s="8">
        <v>7090362</v>
      </c>
      <c r="R3212" s="8">
        <v>472002</v>
      </c>
      <c r="S3212" s="8">
        <v>765575</v>
      </c>
      <c r="T3212" s="8" t="s">
        <v>386</v>
      </c>
      <c r="U3212" s="9">
        <f>IF(R3212&gt;0,Q3212/R3212,"")</f>
        <v>15.021889737755348</v>
      </c>
      <c r="V3212" s="10">
        <f>SUMIFS(fct_world_monthly!$J$2:$J$361,fct_world_monthly!$C$2:$C$361,C3212,fct_world_monthly!$F$2:$F$361,F3212)</f>
        <v>100361337</v>
      </c>
      <c r="W3212" s="11">
        <f>IF(V3212&gt;0,Q3212/V3212,"")</f>
        <v>7.0648341402625991E-2</v>
      </c>
      <c r="X3212" s="1" t="s">
        <v>232</v>
      </c>
      <c r="Y3212" s="1" t="s">
        <v>166</v>
      </c>
      <c r="Z3212" s="19">
        <f>IF(U3212="","",SUMIFS(Unit_Value_Review_QC!$K$10:$K$53,Unit_Value_Review_QC!$I$10:$I$53,"PARTNER|"&amp;F3212&amp;"|"&amp;I3212))</f>
        <v>19.213268245879746</v>
      </c>
      <c r="AA3212" s="20">
        <f>IFERROR(U3212/Z3212,"")</f>
        <v>0.78184978971377073</v>
      </c>
      <c r="AB3212" s="4" t="str">
        <f>IF(OR(N3212&lt;&gt;"REPORTED",U3212=""),"NOT_APPLICABLE",IF(OR(AA3212&lt;Unit_Value_Review_QC!$I$6,AA3212&gt;Unit_Value_Review_QC!$I$5),"REVIEW","WITHIN_BAND"))</f>
        <v>WITHIN_BAND</v>
      </c>
    </row>
    <row r="3213" spans="1:28">
      <c r="A3213" s="1" t="s">
        <v>3599</v>
      </c>
      <c r="B3213" s="6">
        <v>45901</v>
      </c>
      <c r="C3213" s="1">
        <v>202509</v>
      </c>
      <c r="D3213" s="1">
        <v>2025</v>
      </c>
      <c r="E3213" s="1">
        <v>9</v>
      </c>
      <c r="F3213" s="4" t="s">
        <v>265</v>
      </c>
      <c r="G3213" s="4" t="s">
        <v>266</v>
      </c>
      <c r="H3213" s="1">
        <v>204</v>
      </c>
      <c r="I3213" s="4" t="s">
        <v>301</v>
      </c>
      <c r="J3213" s="1" t="s">
        <v>302</v>
      </c>
      <c r="K3213" s="1" t="s">
        <v>383</v>
      </c>
      <c r="L3213" s="1">
        <v>3</v>
      </c>
      <c r="M3213" s="1">
        <v>1</v>
      </c>
      <c r="N3213" s="1" t="s">
        <v>384</v>
      </c>
      <c r="O3213" s="1" t="s">
        <v>385</v>
      </c>
      <c r="P3213" s="1">
        <v>0</v>
      </c>
      <c r="Q3213" s="8">
        <v>31882</v>
      </c>
      <c r="R3213" s="8">
        <v>780</v>
      </c>
      <c r="S3213" s="8">
        <v>4179</v>
      </c>
      <c r="T3213" s="8" t="s">
        <v>386</v>
      </c>
      <c r="U3213" s="9">
        <f>IF(R3213&gt;0,Q3213/R3213,"")</f>
        <v>40.874358974358977</v>
      </c>
      <c r="V3213" s="10">
        <f>SUMIFS(fct_world_monthly!$J$2:$J$361,fct_world_monthly!$C$2:$C$361,C3213,fct_world_monthly!$F$2:$F$361,F3213)</f>
        <v>100361337</v>
      </c>
      <c r="W3213" s="11">
        <f>IF(V3213&gt;0,Q3213/V3213,"")</f>
        <v>3.1767213304462059E-4</v>
      </c>
      <c r="X3213" s="1" t="s">
        <v>232</v>
      </c>
      <c r="Y3213" s="1" t="s">
        <v>166</v>
      </c>
      <c r="Z3213" s="19">
        <f>IF(U3213="","",SUMIFS(Unit_Value_Review_QC!$K$10:$K$53,Unit_Value_Review_QC!$I$10:$I$53,"PARTNER|"&amp;F3213&amp;"|"&amp;I3213))</f>
        <v>16.024818561257973</v>
      </c>
      <c r="AA3213" s="20">
        <f>IFERROR(U3213/Z3213,"")</f>
        <v>2.5506909059911549</v>
      </c>
      <c r="AB3213" s="4" t="str">
        <f>IF(OR(N3213&lt;&gt;"REPORTED",U3213=""),"NOT_APPLICABLE",IF(OR(AA3213&lt;Unit_Value_Review_QC!$I$6,AA3213&gt;Unit_Value_Review_QC!$I$5),"REVIEW","WITHIN_BAND"))</f>
        <v>REVIEW</v>
      </c>
    </row>
    <row r="3214" spans="1:28">
      <c r="A3214" s="1" t="s">
        <v>3600</v>
      </c>
      <c r="B3214" s="6">
        <v>45901</v>
      </c>
      <c r="C3214" s="1">
        <v>202509</v>
      </c>
      <c r="D3214" s="1">
        <v>2025</v>
      </c>
      <c r="E3214" s="1">
        <v>9</v>
      </c>
      <c r="F3214" s="4" t="s">
        <v>265</v>
      </c>
      <c r="G3214" s="4" t="s">
        <v>266</v>
      </c>
      <c r="H3214" s="1">
        <v>662</v>
      </c>
      <c r="I3214" s="4" t="s">
        <v>304</v>
      </c>
      <c r="J3214" s="1" t="s">
        <v>305</v>
      </c>
      <c r="K3214" s="1" t="s">
        <v>383</v>
      </c>
      <c r="L3214" s="1">
        <v>3</v>
      </c>
      <c r="M3214" s="1">
        <v>1</v>
      </c>
      <c r="N3214" s="1" t="s">
        <v>384</v>
      </c>
      <c r="O3214" s="1" t="s">
        <v>385</v>
      </c>
      <c r="P3214" s="1">
        <v>0</v>
      </c>
      <c r="Q3214" s="8">
        <v>359476</v>
      </c>
      <c r="R3214" s="8">
        <v>28322</v>
      </c>
      <c r="S3214" s="8">
        <v>62330</v>
      </c>
      <c r="T3214" s="8" t="s">
        <v>386</v>
      </c>
      <c r="U3214" s="9">
        <f>IF(R3214&gt;0,Q3214/R3214,"")</f>
        <v>12.692465221382671</v>
      </c>
      <c r="V3214" s="10">
        <f>SUMIFS(fct_world_monthly!$J$2:$J$361,fct_world_monthly!$C$2:$C$361,C3214,fct_world_monthly!$F$2:$F$361,F3214)</f>
        <v>100361337</v>
      </c>
      <c r="W3214" s="11">
        <f>IF(V3214&gt;0,Q3214/V3214,"")</f>
        <v>3.5818175678548406E-3</v>
      </c>
      <c r="X3214" s="1" t="s">
        <v>232</v>
      </c>
      <c r="Y3214" s="1" t="s">
        <v>166</v>
      </c>
      <c r="Z3214" s="19">
        <f>IF(U3214="","",SUMIFS(Unit_Value_Review_QC!$K$10:$K$53,Unit_Value_Review_QC!$I$10:$I$53,"PARTNER|"&amp;F3214&amp;"|"&amp;I3214))</f>
        <v>13.24068828999865</v>
      </c>
      <c r="AA3214" s="20">
        <f>IFERROR(U3214/Z3214,"")</f>
        <v>0.95859557625640357</v>
      </c>
      <c r="AB3214" s="4" t="str">
        <f>IF(OR(N3214&lt;&gt;"REPORTED",U3214=""),"NOT_APPLICABLE",IF(OR(AA3214&lt;Unit_Value_Review_QC!$I$6,AA3214&gt;Unit_Value_Review_QC!$I$5),"REVIEW","WITHIN_BAND"))</f>
        <v>WITHIN_BAND</v>
      </c>
    </row>
    <row r="3215" spans="1:28">
      <c r="A3215" s="1" t="s">
        <v>3601</v>
      </c>
      <c r="B3215" s="6">
        <v>45901</v>
      </c>
      <c r="C3215" s="1">
        <v>202509</v>
      </c>
      <c r="D3215" s="1">
        <v>2025</v>
      </c>
      <c r="E3215" s="1">
        <v>9</v>
      </c>
      <c r="F3215" s="4" t="s">
        <v>265</v>
      </c>
      <c r="G3215" s="4" t="s">
        <v>266</v>
      </c>
      <c r="H3215" s="1">
        <v>664</v>
      </c>
      <c r="I3215" s="4" t="s">
        <v>307</v>
      </c>
      <c r="J3215" s="1" t="s">
        <v>308</v>
      </c>
      <c r="K3215" s="1" t="s">
        <v>383</v>
      </c>
      <c r="L3215" s="1">
        <v>3</v>
      </c>
      <c r="M3215" s="1">
        <v>1</v>
      </c>
      <c r="N3215" s="1" t="s">
        <v>384</v>
      </c>
      <c r="O3215" s="1" t="s">
        <v>385</v>
      </c>
      <c r="P3215" s="1">
        <v>0</v>
      </c>
      <c r="Q3215" s="8">
        <v>231117</v>
      </c>
      <c r="R3215" s="8">
        <v>20388</v>
      </c>
      <c r="S3215" s="8">
        <v>80948</v>
      </c>
      <c r="T3215" s="8" t="s">
        <v>386</v>
      </c>
      <c r="U3215" s="9">
        <f>IF(R3215&gt;0,Q3215/R3215,"")</f>
        <v>11.335932901706887</v>
      </c>
      <c r="V3215" s="10">
        <f>SUMIFS(fct_world_monthly!$J$2:$J$361,fct_world_monthly!$C$2:$C$361,C3215,fct_world_monthly!$F$2:$F$361,F3215)</f>
        <v>100361337</v>
      </c>
      <c r="W3215" s="11">
        <f>IF(V3215&gt;0,Q3215/V3215,"")</f>
        <v>2.3028489546726544E-3</v>
      </c>
      <c r="X3215" s="1" t="s">
        <v>232</v>
      </c>
      <c r="Y3215" s="1" t="s">
        <v>166</v>
      </c>
      <c r="Z3215" s="19">
        <f>IF(U3215="","",SUMIFS(Unit_Value_Review_QC!$K$10:$K$53,Unit_Value_Review_QC!$I$10:$I$53,"PARTNER|"&amp;F3215&amp;"|"&amp;I3215))</f>
        <v>13.033767004833301</v>
      </c>
      <c r="AA3215" s="20">
        <f>IFERROR(U3215/Z3215,"")</f>
        <v>0.86973573315398323</v>
      </c>
      <c r="AB3215" s="4" t="str">
        <f>IF(OR(N3215&lt;&gt;"REPORTED",U3215=""),"NOT_APPLICABLE",IF(OR(AA3215&lt;Unit_Value_Review_QC!$I$6,AA3215&gt;Unit_Value_Review_QC!$I$5),"REVIEW","WITHIN_BAND"))</f>
        <v>WITHIN_BAND</v>
      </c>
    </row>
    <row r="3216" spans="1:28">
      <c r="A3216" s="1" t="s">
        <v>3602</v>
      </c>
      <c r="B3216" s="6">
        <v>45901</v>
      </c>
      <c r="C3216" s="1">
        <v>202509</v>
      </c>
      <c r="D3216" s="1">
        <v>2025</v>
      </c>
      <c r="E3216" s="1">
        <v>9</v>
      </c>
      <c r="F3216" s="4" t="s">
        <v>265</v>
      </c>
      <c r="G3216" s="4" t="s">
        <v>266</v>
      </c>
      <c r="H3216" s="1">
        <v>666</v>
      </c>
      <c r="I3216" s="4" t="s">
        <v>310</v>
      </c>
      <c r="J3216" s="1" t="s">
        <v>311</v>
      </c>
      <c r="K3216" s="1" t="s">
        <v>383</v>
      </c>
      <c r="L3216" s="1">
        <v>3</v>
      </c>
      <c r="M3216" s="1">
        <v>1</v>
      </c>
      <c r="N3216" s="1" t="s">
        <v>384</v>
      </c>
      <c r="O3216" s="1" t="s">
        <v>385</v>
      </c>
      <c r="P3216" s="1">
        <v>0</v>
      </c>
      <c r="Q3216" s="8">
        <v>23852860</v>
      </c>
      <c r="R3216" s="8">
        <v>2011947</v>
      </c>
      <c r="S3216" s="8">
        <v>5324574</v>
      </c>
      <c r="T3216" s="8" t="s">
        <v>386</v>
      </c>
      <c r="U3216" s="9">
        <f>IF(R3216&gt;0,Q3216/R3216,"")</f>
        <v>11.855610510614842</v>
      </c>
      <c r="V3216" s="10">
        <f>SUMIFS(fct_world_monthly!$J$2:$J$361,fct_world_monthly!$C$2:$C$361,C3216,fct_world_monthly!$F$2:$F$361,F3216)</f>
        <v>100361337</v>
      </c>
      <c r="W3216" s="11">
        <f>IF(V3216&gt;0,Q3216/V3216,"")</f>
        <v>0.23766981103490081</v>
      </c>
      <c r="X3216" s="1" t="s">
        <v>232</v>
      </c>
      <c r="Y3216" s="1" t="s">
        <v>166</v>
      </c>
      <c r="Z3216" s="19">
        <f>IF(U3216="","",SUMIFS(Unit_Value_Review_QC!$K$10:$K$53,Unit_Value_Review_QC!$I$10:$I$53,"PARTNER|"&amp;F3216&amp;"|"&amp;I3216))</f>
        <v>12.503788450831344</v>
      </c>
      <c r="AA3216" s="20">
        <f>IFERROR(U3216/Z3216,"")</f>
        <v>0.94816147579868826</v>
      </c>
      <c r="AB3216" s="4" t="str">
        <f>IF(OR(N3216&lt;&gt;"REPORTED",U3216=""),"NOT_APPLICABLE",IF(OR(AA3216&lt;Unit_Value_Review_QC!$I$6,AA3216&gt;Unit_Value_Review_QC!$I$5),"REVIEW","WITHIN_BAND"))</f>
        <v>WITHIN_BAND</v>
      </c>
    </row>
    <row r="3217" spans="1:28">
      <c r="A3217" s="1" t="s">
        <v>3603</v>
      </c>
      <c r="B3217" s="6">
        <v>45901</v>
      </c>
      <c r="C3217" s="1">
        <v>202509</v>
      </c>
      <c r="D3217" s="1">
        <v>2025</v>
      </c>
      <c r="E3217" s="1">
        <v>9</v>
      </c>
      <c r="F3217" s="4" t="s">
        <v>265</v>
      </c>
      <c r="G3217" s="4" t="s">
        <v>266</v>
      </c>
      <c r="H3217" s="1">
        <v>669</v>
      </c>
      <c r="I3217" s="4" t="s">
        <v>313</v>
      </c>
      <c r="J3217" s="1" t="s">
        <v>314</v>
      </c>
      <c r="K3217" s="1" t="s">
        <v>383</v>
      </c>
      <c r="L3217" s="1">
        <v>3</v>
      </c>
      <c r="M3217" s="1">
        <v>1</v>
      </c>
      <c r="N3217" s="1" t="s">
        <v>384</v>
      </c>
      <c r="O3217" s="1" t="s">
        <v>385</v>
      </c>
      <c r="P3217" s="1">
        <v>0</v>
      </c>
      <c r="Q3217" s="8">
        <v>140764</v>
      </c>
      <c r="R3217" s="8">
        <v>9396</v>
      </c>
      <c r="S3217" s="8">
        <v>30050</v>
      </c>
      <c r="T3217" s="8" t="s">
        <v>386</v>
      </c>
      <c r="U3217" s="9">
        <f>IF(R3217&gt;0,Q3217/R3217,"")</f>
        <v>14.981268624946786</v>
      </c>
      <c r="V3217" s="10">
        <f>SUMIFS(fct_world_monthly!$J$2:$J$361,fct_world_monthly!$C$2:$C$361,C3217,fct_world_monthly!$F$2:$F$361,F3217)</f>
        <v>100361337</v>
      </c>
      <c r="W3217" s="11">
        <f>IF(V3217&gt;0,Q3217/V3217,"")</f>
        <v>1.4025719884540797E-3</v>
      </c>
      <c r="X3217" s="1" t="s">
        <v>232</v>
      </c>
      <c r="Y3217" s="1" t="s">
        <v>166</v>
      </c>
      <c r="Z3217" s="19">
        <f>IF(U3217="","",SUMIFS(Unit_Value_Review_QC!$K$10:$K$53,Unit_Value_Review_QC!$I$10:$I$53,"PARTNER|"&amp;F3217&amp;"|"&amp;I3217))</f>
        <v>16.58404384448577</v>
      </c>
      <c r="AA3217" s="20">
        <f>IFERROR(U3217/Z3217,"")</f>
        <v>0.90335437878910874</v>
      </c>
      <c r="AB3217" s="4" t="str">
        <f>IF(OR(N3217&lt;&gt;"REPORTED",U3217=""),"NOT_APPLICABLE",IF(OR(AA3217&lt;Unit_Value_Review_QC!$I$6,AA3217&gt;Unit_Value_Review_QC!$I$5),"REVIEW","WITHIN_BAND"))</f>
        <v>WITHIN_BAND</v>
      </c>
    </row>
    <row r="3218" spans="1:28">
      <c r="A3218" s="1" t="s">
        <v>3604</v>
      </c>
      <c r="B3218" s="6">
        <v>45901</v>
      </c>
      <c r="C3218" s="1">
        <v>202509</v>
      </c>
      <c r="D3218" s="1">
        <v>2025</v>
      </c>
      <c r="E3218" s="1">
        <v>9</v>
      </c>
      <c r="F3218" s="4" t="s">
        <v>265</v>
      </c>
      <c r="G3218" s="4" t="s">
        <v>266</v>
      </c>
      <c r="H3218" s="1">
        <v>676</v>
      </c>
      <c r="I3218" s="4" t="s">
        <v>316</v>
      </c>
      <c r="J3218" s="1" t="s">
        <v>317</v>
      </c>
      <c r="K3218" s="1" t="s">
        <v>383</v>
      </c>
      <c r="L3218" s="1">
        <v>3</v>
      </c>
      <c r="M3218" s="1">
        <v>1</v>
      </c>
      <c r="N3218" s="1" t="s">
        <v>384</v>
      </c>
      <c r="O3218" s="1" t="s">
        <v>385</v>
      </c>
      <c r="P3218" s="1">
        <v>0</v>
      </c>
      <c r="Q3218" s="8">
        <v>1065081</v>
      </c>
      <c r="R3218" s="8">
        <v>65094</v>
      </c>
      <c r="S3218" s="8">
        <v>232409</v>
      </c>
      <c r="T3218" s="8" t="s">
        <v>386</v>
      </c>
      <c r="U3218" s="9">
        <f>IF(R3218&gt;0,Q3218/R3218,"")</f>
        <v>16.362199281039729</v>
      </c>
      <c r="V3218" s="10">
        <f>SUMIFS(fct_world_monthly!$J$2:$J$361,fct_world_monthly!$C$2:$C$361,C3218,fct_world_monthly!$F$2:$F$361,F3218)</f>
        <v>100361337</v>
      </c>
      <c r="W3218" s="11">
        <f>IF(V3218&gt;0,Q3218/V3218,"")</f>
        <v>1.0612463243689151E-2</v>
      </c>
      <c r="X3218" s="1" t="s">
        <v>232</v>
      </c>
      <c r="Y3218" s="1" t="s">
        <v>166</v>
      </c>
      <c r="Z3218" s="19">
        <f>IF(U3218="","",SUMIFS(Unit_Value_Review_QC!$K$10:$K$53,Unit_Value_Review_QC!$I$10:$I$53,"PARTNER|"&amp;F3218&amp;"|"&amp;I3218))</f>
        <v>12.705450477595873</v>
      </c>
      <c r="AA3218" s="20">
        <f>IFERROR(U3218/Z3218,"")</f>
        <v>1.2878094570430207</v>
      </c>
      <c r="AB3218" s="4" t="str">
        <f>IF(OR(N3218&lt;&gt;"REPORTED",U3218=""),"NOT_APPLICABLE",IF(OR(AA3218&lt;Unit_Value_Review_QC!$I$6,AA3218&gt;Unit_Value_Review_QC!$I$5),"REVIEW","WITHIN_BAND"))</f>
        <v>WITHIN_BAND</v>
      </c>
    </row>
    <row r="3219" spans="1:28">
      <c r="A3219" s="1" t="s">
        <v>3605</v>
      </c>
      <c r="B3219" s="6">
        <v>45901</v>
      </c>
      <c r="C3219" s="1">
        <v>202509</v>
      </c>
      <c r="D3219" s="1">
        <v>2025</v>
      </c>
      <c r="E3219" s="1">
        <v>9</v>
      </c>
      <c r="F3219" s="4" t="s">
        <v>265</v>
      </c>
      <c r="G3219" s="4" t="s">
        <v>266</v>
      </c>
      <c r="H3219" s="1">
        <v>690</v>
      </c>
      <c r="I3219" s="4" t="s">
        <v>319</v>
      </c>
      <c r="J3219" s="1" t="s">
        <v>320</v>
      </c>
      <c r="K3219" s="1" t="s">
        <v>383</v>
      </c>
      <c r="L3219" s="1">
        <v>3</v>
      </c>
      <c r="M3219" s="1">
        <v>1</v>
      </c>
      <c r="N3219" s="1" t="s">
        <v>384</v>
      </c>
      <c r="O3219" s="1" t="s">
        <v>385</v>
      </c>
      <c r="P3219" s="1">
        <v>0</v>
      </c>
      <c r="Q3219" s="8">
        <v>1114920</v>
      </c>
      <c r="R3219" s="8">
        <v>46262</v>
      </c>
      <c r="S3219" s="8">
        <v>173426</v>
      </c>
      <c r="T3219" s="8" t="s">
        <v>386</v>
      </c>
      <c r="U3219" s="9">
        <f>IF(R3219&gt;0,Q3219/R3219,"")</f>
        <v>24.100125372876228</v>
      </c>
      <c r="V3219" s="10">
        <f>SUMIFS(fct_world_monthly!$J$2:$J$361,fct_world_monthly!$C$2:$C$361,C3219,fct_world_monthly!$F$2:$F$361,F3219)</f>
        <v>100361337</v>
      </c>
      <c r="W3219" s="11">
        <f>IF(V3219&gt;0,Q3219/V3219,"")</f>
        <v>1.1109058859987088E-2</v>
      </c>
      <c r="X3219" s="1" t="s">
        <v>232</v>
      </c>
      <c r="Y3219" s="1" t="s">
        <v>166</v>
      </c>
      <c r="Z3219" s="19">
        <f>IF(U3219="","",SUMIFS(Unit_Value_Review_QC!$K$10:$K$53,Unit_Value_Review_QC!$I$10:$I$53,"PARTNER|"&amp;F3219&amp;"|"&amp;I3219))</f>
        <v>23.234221767733438</v>
      </c>
      <c r="AA3219" s="20">
        <f>IFERROR(U3219/Z3219,"")</f>
        <v>1.037268457441743</v>
      </c>
      <c r="AB3219" s="4" t="str">
        <f>IF(OR(N3219&lt;&gt;"REPORTED",U3219=""),"NOT_APPLICABLE",IF(OR(AA3219&lt;Unit_Value_Review_QC!$I$6,AA3219&gt;Unit_Value_Review_QC!$I$5),"REVIEW","WITHIN_BAND"))</f>
        <v>WITHIN_BAND</v>
      </c>
    </row>
    <row r="3220" spans="1:28">
      <c r="A3220" s="1" t="s">
        <v>3606</v>
      </c>
      <c r="B3220" s="6">
        <v>45901</v>
      </c>
      <c r="C3220" s="1">
        <v>202509</v>
      </c>
      <c r="D3220" s="1">
        <v>2025</v>
      </c>
      <c r="E3220" s="1">
        <v>9</v>
      </c>
      <c r="F3220" s="4" t="s">
        <v>265</v>
      </c>
      <c r="G3220" s="4" t="s">
        <v>266</v>
      </c>
      <c r="H3220" s="1">
        <v>696</v>
      </c>
      <c r="I3220" s="4" t="s">
        <v>322</v>
      </c>
      <c r="J3220" s="1" t="s">
        <v>323</v>
      </c>
      <c r="K3220" s="1" t="s">
        <v>383</v>
      </c>
      <c r="L3220" s="1">
        <v>3</v>
      </c>
      <c r="M3220" s="1">
        <v>1</v>
      </c>
      <c r="N3220" s="1" t="s">
        <v>384</v>
      </c>
      <c r="O3220" s="1" t="s">
        <v>385</v>
      </c>
      <c r="P3220" s="1">
        <v>0</v>
      </c>
      <c r="Q3220" s="8">
        <v>9676676</v>
      </c>
      <c r="R3220" s="8">
        <v>904414</v>
      </c>
      <c r="S3220" s="8">
        <v>2102345</v>
      </c>
      <c r="T3220" s="8" t="s">
        <v>386</v>
      </c>
      <c r="U3220" s="9">
        <f>IF(R3220&gt;0,Q3220/R3220,"")</f>
        <v>10.699387669806084</v>
      </c>
      <c r="V3220" s="10">
        <f>SUMIFS(fct_world_monthly!$J$2:$J$361,fct_world_monthly!$C$2:$C$361,C3220,fct_world_monthly!$F$2:$F$361,F3220)</f>
        <v>100361337</v>
      </c>
      <c r="W3220" s="11">
        <f>IF(V3220&gt;0,Q3220/V3220,"")</f>
        <v>9.6418364773279169E-2</v>
      </c>
      <c r="X3220" s="1" t="s">
        <v>232</v>
      </c>
      <c r="Y3220" s="1" t="s">
        <v>166</v>
      </c>
      <c r="Z3220" s="19">
        <f>IF(U3220="","",SUMIFS(Unit_Value_Review_QC!$K$10:$K$53,Unit_Value_Review_QC!$I$10:$I$53,"PARTNER|"&amp;F3220&amp;"|"&amp;I3220))</f>
        <v>12.339390026247985</v>
      </c>
      <c r="AA3220" s="20">
        <f>IFERROR(U3220/Z3220,"")</f>
        <v>0.86709210479988585</v>
      </c>
      <c r="AB3220" s="4" t="str">
        <f>IF(OR(N3220&lt;&gt;"REPORTED",U3220=""),"NOT_APPLICABLE",IF(OR(AA3220&lt;Unit_Value_Review_QC!$I$6,AA3220&gt;Unit_Value_Review_QC!$I$5),"REVIEW","WITHIN_BAND"))</f>
        <v>WITHIN_BAND</v>
      </c>
    </row>
    <row r="3221" spans="1:28">
      <c r="A3221" s="1" t="s">
        <v>3607</v>
      </c>
      <c r="B3221" s="6">
        <v>45901</v>
      </c>
      <c r="C3221" s="1">
        <v>202509</v>
      </c>
      <c r="D3221" s="1">
        <v>2025</v>
      </c>
      <c r="E3221" s="1">
        <v>9</v>
      </c>
      <c r="F3221" s="4" t="s">
        <v>265</v>
      </c>
      <c r="G3221" s="4" t="s">
        <v>266</v>
      </c>
      <c r="H3221" s="1">
        <v>720</v>
      </c>
      <c r="I3221" s="4" t="s">
        <v>325</v>
      </c>
      <c r="J3221" s="1" t="s">
        <v>326</v>
      </c>
      <c r="K3221" s="1" t="s">
        <v>383</v>
      </c>
      <c r="L3221" s="1">
        <v>3</v>
      </c>
      <c r="M3221" s="1">
        <v>1</v>
      </c>
      <c r="N3221" s="1" t="s">
        <v>384</v>
      </c>
      <c r="O3221" s="1" t="s">
        <v>385</v>
      </c>
      <c r="P3221" s="1">
        <v>0</v>
      </c>
      <c r="Q3221" s="8">
        <v>37774855</v>
      </c>
      <c r="R3221" s="8">
        <v>2854925</v>
      </c>
      <c r="S3221" s="8">
        <v>6913388</v>
      </c>
      <c r="T3221" s="8" t="s">
        <v>386</v>
      </c>
      <c r="U3221" s="9">
        <f>IF(R3221&gt;0,Q3221/R3221,"")</f>
        <v>13.231470178726235</v>
      </c>
      <c r="V3221" s="10">
        <f>SUMIFS(fct_world_monthly!$J$2:$J$361,fct_world_monthly!$C$2:$C$361,C3221,fct_world_monthly!$F$2:$F$361,F3221)</f>
        <v>100361337</v>
      </c>
      <c r="W3221" s="11">
        <f>IF(V3221&gt;0,Q3221/V3221,"")</f>
        <v>0.3763885190170394</v>
      </c>
      <c r="X3221" s="1" t="s">
        <v>232</v>
      </c>
      <c r="Y3221" s="1" t="s">
        <v>166</v>
      </c>
      <c r="Z3221" s="19">
        <f>IF(U3221="","",SUMIFS(Unit_Value_Review_QC!$K$10:$K$53,Unit_Value_Review_QC!$I$10:$I$53,"PARTNER|"&amp;F3221&amp;"|"&amp;I3221))</f>
        <v>15.158852636173485</v>
      </c>
      <c r="AA3221" s="20">
        <f>IFERROR(U3221/Z3221,"")</f>
        <v>0.87285433114852318</v>
      </c>
      <c r="AB3221" s="4" t="str">
        <f>IF(OR(N3221&lt;&gt;"REPORTED",U3221=""),"NOT_APPLICABLE",IF(OR(AA3221&lt;Unit_Value_Review_QC!$I$6,AA3221&gt;Unit_Value_Review_QC!$I$5),"REVIEW","WITHIN_BAND"))</f>
        <v>WITHIN_BAND</v>
      </c>
    </row>
    <row r="3222" spans="1:28">
      <c r="A3222" s="1" t="s">
        <v>3608</v>
      </c>
      <c r="B3222" s="6">
        <v>45901</v>
      </c>
      <c r="C3222" s="1">
        <v>202509</v>
      </c>
      <c r="D3222" s="1">
        <v>2025</v>
      </c>
      <c r="E3222" s="1">
        <v>9</v>
      </c>
      <c r="F3222" s="4" t="s">
        <v>271</v>
      </c>
      <c r="G3222" s="4" t="s">
        <v>273</v>
      </c>
      <c r="H3222" s="1">
        <v>52</v>
      </c>
      <c r="I3222" s="4" t="s">
        <v>296</v>
      </c>
      <c r="J3222" s="1" t="s">
        <v>297</v>
      </c>
      <c r="K3222" s="1" t="s">
        <v>383</v>
      </c>
      <c r="L3222" s="1">
        <v>3</v>
      </c>
      <c r="M3222" s="1">
        <v>1</v>
      </c>
      <c r="N3222" s="1" t="s">
        <v>384</v>
      </c>
      <c r="O3222" s="1" t="s">
        <v>385</v>
      </c>
      <c r="P3222" s="1">
        <v>0</v>
      </c>
      <c r="Q3222" s="8">
        <v>419987</v>
      </c>
      <c r="R3222" s="8">
        <v>10340</v>
      </c>
      <c r="S3222" s="8">
        <v>22586</v>
      </c>
      <c r="T3222" s="8" t="s">
        <v>386</v>
      </c>
      <c r="U3222" s="9">
        <f>IF(R3222&gt;0,Q3222/R3222,"")</f>
        <v>40.61769825918762</v>
      </c>
      <c r="V3222" s="10">
        <f>SUMIFS(fct_world_monthly!$J$2:$J$361,fct_world_monthly!$C$2:$C$361,C3222,fct_world_monthly!$F$2:$F$361,F3222)</f>
        <v>28007044</v>
      </c>
      <c r="W3222" s="11">
        <f>IF(V3222&gt;0,Q3222/V3222,"")</f>
        <v>1.499576320871278E-2</v>
      </c>
      <c r="X3222" s="1" t="s">
        <v>232</v>
      </c>
      <c r="Y3222" s="1" t="s">
        <v>166</v>
      </c>
      <c r="Z3222" s="19">
        <f>IF(U3222="","",SUMIFS(Unit_Value_Review_QC!$K$10:$K$53,Unit_Value_Review_QC!$I$10:$I$53,"PARTNER|"&amp;F3222&amp;"|"&amp;I3222))</f>
        <v>31.867133143721738</v>
      </c>
      <c r="AA3222" s="20">
        <f>IFERROR(U3222/Z3222,"")</f>
        <v>1.2745953040708295</v>
      </c>
      <c r="AB3222" s="4" t="str">
        <f>IF(OR(N3222&lt;&gt;"REPORTED",U3222=""),"NOT_APPLICABLE",IF(OR(AA3222&lt;Unit_Value_Review_QC!$I$6,AA3222&gt;Unit_Value_Review_QC!$I$5),"REVIEW","WITHIN_BAND"))</f>
        <v>WITHIN_BAND</v>
      </c>
    </row>
    <row r="3223" spans="1:28">
      <c r="A3223" s="1" t="s">
        <v>3609</v>
      </c>
      <c r="B3223" s="6">
        <v>45901</v>
      </c>
      <c r="C3223" s="1">
        <v>202509</v>
      </c>
      <c r="D3223" s="1">
        <v>2025</v>
      </c>
      <c r="E3223" s="1">
        <v>9</v>
      </c>
      <c r="F3223" s="4" t="s">
        <v>271</v>
      </c>
      <c r="G3223" s="4" t="s">
        <v>273</v>
      </c>
      <c r="H3223" s="1">
        <v>204</v>
      </c>
      <c r="I3223" s="4" t="s">
        <v>301</v>
      </c>
      <c r="J3223" s="1" t="s">
        <v>302</v>
      </c>
      <c r="K3223" s="1" t="s">
        <v>383</v>
      </c>
      <c r="L3223" s="1">
        <v>3</v>
      </c>
      <c r="M3223" s="1">
        <v>1</v>
      </c>
      <c r="N3223" s="1" t="s">
        <v>384</v>
      </c>
      <c r="O3223" s="1" t="s">
        <v>385</v>
      </c>
      <c r="P3223" s="1">
        <v>0</v>
      </c>
      <c r="Q3223" s="8">
        <v>386164</v>
      </c>
      <c r="R3223" s="8">
        <v>17783</v>
      </c>
      <c r="S3223" s="8">
        <v>45972</v>
      </c>
      <c r="T3223" s="8" t="s">
        <v>386</v>
      </c>
      <c r="U3223" s="9">
        <f>IF(R3223&gt;0,Q3223/R3223,"")</f>
        <v>21.715346117078109</v>
      </c>
      <c r="V3223" s="10">
        <f>SUMIFS(fct_world_monthly!$J$2:$J$361,fct_world_monthly!$C$2:$C$361,C3223,fct_world_monthly!$F$2:$F$361,F3223)</f>
        <v>28007044</v>
      </c>
      <c r="W3223" s="11">
        <f>IF(V3223&gt;0,Q3223/V3223,"")</f>
        <v>1.3788102735868876E-2</v>
      </c>
      <c r="X3223" s="1" t="s">
        <v>232</v>
      </c>
      <c r="Y3223" s="1" t="s">
        <v>166</v>
      </c>
      <c r="Z3223" s="19">
        <f>IF(U3223="","",SUMIFS(Unit_Value_Review_QC!$K$10:$K$53,Unit_Value_Review_QC!$I$10:$I$53,"PARTNER|"&amp;F3223&amp;"|"&amp;I3223))</f>
        <v>19.682231685892088</v>
      </c>
      <c r="AA3223" s="20">
        <f>IFERROR(U3223/Z3223,"")</f>
        <v>1.1032969463845568</v>
      </c>
      <c r="AB3223" s="4" t="str">
        <f>IF(OR(N3223&lt;&gt;"REPORTED",U3223=""),"NOT_APPLICABLE",IF(OR(AA3223&lt;Unit_Value_Review_QC!$I$6,AA3223&gt;Unit_Value_Review_QC!$I$5),"REVIEW","WITHIN_BAND"))</f>
        <v>WITHIN_BAND</v>
      </c>
    </row>
    <row r="3224" spans="1:28">
      <c r="A3224" s="1" t="s">
        <v>3610</v>
      </c>
      <c r="B3224" s="6">
        <v>45901</v>
      </c>
      <c r="C3224" s="1">
        <v>202509</v>
      </c>
      <c r="D3224" s="1">
        <v>2025</v>
      </c>
      <c r="E3224" s="1">
        <v>9</v>
      </c>
      <c r="F3224" s="4" t="s">
        <v>271</v>
      </c>
      <c r="G3224" s="4" t="s">
        <v>273</v>
      </c>
      <c r="H3224" s="1">
        <v>662</v>
      </c>
      <c r="I3224" s="4" t="s">
        <v>304</v>
      </c>
      <c r="J3224" s="1" t="s">
        <v>305</v>
      </c>
      <c r="K3224" s="1" t="s">
        <v>383</v>
      </c>
      <c r="L3224" s="1">
        <v>3</v>
      </c>
      <c r="M3224" s="1">
        <v>1</v>
      </c>
      <c r="N3224" s="1" t="s">
        <v>384</v>
      </c>
      <c r="O3224" s="1" t="s">
        <v>385</v>
      </c>
      <c r="P3224" s="1">
        <v>0</v>
      </c>
      <c r="Q3224" s="8">
        <v>62641</v>
      </c>
      <c r="R3224" s="8">
        <v>3204</v>
      </c>
      <c r="S3224" s="8">
        <v>7508</v>
      </c>
      <c r="T3224" s="8" t="s">
        <v>386</v>
      </c>
      <c r="U3224" s="9">
        <f>IF(R3224&gt;0,Q3224/R3224,"")</f>
        <v>19.550873907615479</v>
      </c>
      <c r="V3224" s="10">
        <f>SUMIFS(fct_world_monthly!$J$2:$J$361,fct_world_monthly!$C$2:$C$361,C3224,fct_world_monthly!$F$2:$F$361,F3224)</f>
        <v>28007044</v>
      </c>
      <c r="W3224" s="11">
        <f>IF(V3224&gt;0,Q3224/V3224,"")</f>
        <v>2.2366159027707457E-3</v>
      </c>
      <c r="X3224" s="1" t="s">
        <v>232</v>
      </c>
      <c r="Y3224" s="1" t="s">
        <v>166</v>
      </c>
      <c r="Z3224" s="19">
        <f>IF(U3224="","",SUMIFS(Unit_Value_Review_QC!$K$10:$K$53,Unit_Value_Review_QC!$I$10:$I$53,"PARTNER|"&amp;F3224&amp;"|"&amp;I3224))</f>
        <v>19.366411423422985</v>
      </c>
      <c r="AA3224" s="20">
        <f>IFERROR(U3224/Z3224,"")</f>
        <v>1.009524866541325</v>
      </c>
      <c r="AB3224" s="4" t="str">
        <f>IF(OR(N3224&lt;&gt;"REPORTED",U3224=""),"NOT_APPLICABLE",IF(OR(AA3224&lt;Unit_Value_Review_QC!$I$6,AA3224&gt;Unit_Value_Review_QC!$I$5),"REVIEW","WITHIN_BAND"))</f>
        <v>WITHIN_BAND</v>
      </c>
    </row>
    <row r="3225" spans="1:28">
      <c r="A3225" s="1" t="s">
        <v>3611</v>
      </c>
      <c r="B3225" s="6">
        <v>45901</v>
      </c>
      <c r="C3225" s="1">
        <v>202509</v>
      </c>
      <c r="D3225" s="1">
        <v>2025</v>
      </c>
      <c r="E3225" s="1">
        <v>9</v>
      </c>
      <c r="F3225" s="4" t="s">
        <v>271</v>
      </c>
      <c r="G3225" s="4" t="s">
        <v>273</v>
      </c>
      <c r="H3225" s="1">
        <v>664</v>
      </c>
      <c r="I3225" s="4" t="s">
        <v>307</v>
      </c>
      <c r="J3225" s="1" t="s">
        <v>308</v>
      </c>
      <c r="K3225" s="1" t="s">
        <v>383</v>
      </c>
      <c r="L3225" s="1">
        <v>3</v>
      </c>
      <c r="M3225" s="1">
        <v>1</v>
      </c>
      <c r="N3225" s="1" t="s">
        <v>384</v>
      </c>
      <c r="O3225" s="1" t="s">
        <v>385</v>
      </c>
      <c r="P3225" s="1">
        <v>0</v>
      </c>
      <c r="Q3225" s="8">
        <v>2845571</v>
      </c>
      <c r="R3225" s="8">
        <v>95672</v>
      </c>
      <c r="S3225" s="8">
        <v>247964</v>
      </c>
      <c r="T3225" s="8" t="s">
        <v>386</v>
      </c>
      <c r="U3225" s="9">
        <f>IF(R3225&gt;0,Q3225/R3225,"")</f>
        <v>29.742986453716867</v>
      </c>
      <c r="V3225" s="10">
        <f>SUMIFS(fct_world_monthly!$J$2:$J$361,fct_world_monthly!$C$2:$C$361,C3225,fct_world_monthly!$F$2:$F$361,F3225)</f>
        <v>28007044</v>
      </c>
      <c r="W3225" s="11">
        <f>IF(V3225&gt;0,Q3225/V3225,"")</f>
        <v>0.10160197556014837</v>
      </c>
      <c r="X3225" s="1" t="s">
        <v>232</v>
      </c>
      <c r="Y3225" s="1" t="s">
        <v>166</v>
      </c>
      <c r="Z3225" s="19">
        <f>IF(U3225="","",SUMIFS(Unit_Value_Review_QC!$K$10:$K$53,Unit_Value_Review_QC!$I$10:$I$53,"PARTNER|"&amp;F3225&amp;"|"&amp;I3225))</f>
        <v>29.827360886039607</v>
      </c>
      <c r="AA3225" s="20">
        <f>IFERROR(U3225/Z3225,"")</f>
        <v>0.99717124043776095</v>
      </c>
      <c r="AB3225" s="4" t="str">
        <f>IF(OR(N3225&lt;&gt;"REPORTED",U3225=""),"NOT_APPLICABLE",IF(OR(AA3225&lt;Unit_Value_Review_QC!$I$6,AA3225&gt;Unit_Value_Review_QC!$I$5),"REVIEW","WITHIN_BAND"))</f>
        <v>WITHIN_BAND</v>
      </c>
    </row>
    <row r="3226" spans="1:28">
      <c r="A3226" s="1" t="s">
        <v>3612</v>
      </c>
      <c r="B3226" s="6">
        <v>45901</v>
      </c>
      <c r="C3226" s="1">
        <v>202509</v>
      </c>
      <c r="D3226" s="1">
        <v>2025</v>
      </c>
      <c r="E3226" s="1">
        <v>9</v>
      </c>
      <c r="F3226" s="4" t="s">
        <v>271</v>
      </c>
      <c r="G3226" s="4" t="s">
        <v>273</v>
      </c>
      <c r="H3226" s="1">
        <v>666</v>
      </c>
      <c r="I3226" s="4" t="s">
        <v>310</v>
      </c>
      <c r="J3226" s="1" t="s">
        <v>311</v>
      </c>
      <c r="K3226" s="1" t="s">
        <v>383</v>
      </c>
      <c r="L3226" s="1">
        <v>3</v>
      </c>
      <c r="M3226" s="1">
        <v>1</v>
      </c>
      <c r="N3226" s="1" t="s">
        <v>384</v>
      </c>
      <c r="O3226" s="1" t="s">
        <v>385</v>
      </c>
      <c r="P3226" s="1">
        <v>0</v>
      </c>
      <c r="Q3226" s="8">
        <v>1184002</v>
      </c>
      <c r="R3226" s="8">
        <v>70147</v>
      </c>
      <c r="S3226" s="8">
        <v>161850</v>
      </c>
      <c r="T3226" s="8" t="s">
        <v>386</v>
      </c>
      <c r="U3226" s="9">
        <f>IF(R3226&gt;0,Q3226/R3226,"")</f>
        <v>16.878868661525082</v>
      </c>
      <c r="V3226" s="10">
        <f>SUMIFS(fct_world_monthly!$J$2:$J$361,fct_world_monthly!$C$2:$C$361,C3226,fct_world_monthly!$F$2:$F$361,F3226)</f>
        <v>28007044</v>
      </c>
      <c r="W3226" s="11">
        <f>IF(V3226&gt;0,Q3226/V3226,"")</f>
        <v>4.2275150494282793E-2</v>
      </c>
      <c r="X3226" s="1" t="s">
        <v>232</v>
      </c>
      <c r="Y3226" s="1" t="s">
        <v>166</v>
      </c>
      <c r="Z3226" s="19">
        <f>IF(U3226="","",SUMIFS(Unit_Value_Review_QC!$K$10:$K$53,Unit_Value_Review_QC!$I$10:$I$53,"PARTNER|"&amp;F3226&amp;"|"&amp;I3226))</f>
        <v>14.86106925541052</v>
      </c>
      <c r="AA3226" s="20">
        <f>IFERROR(U3226/Z3226,"")</f>
        <v>1.1357775387110813</v>
      </c>
      <c r="AB3226" s="4" t="str">
        <f>IF(OR(N3226&lt;&gt;"REPORTED",U3226=""),"NOT_APPLICABLE",IF(OR(AA3226&lt;Unit_Value_Review_QC!$I$6,AA3226&gt;Unit_Value_Review_QC!$I$5),"REVIEW","WITHIN_BAND"))</f>
        <v>WITHIN_BAND</v>
      </c>
    </row>
    <row r="3227" spans="1:28">
      <c r="A3227" s="1" t="s">
        <v>3613</v>
      </c>
      <c r="B3227" s="6">
        <v>45901</v>
      </c>
      <c r="C3227" s="1">
        <v>202509</v>
      </c>
      <c r="D3227" s="1">
        <v>2025</v>
      </c>
      <c r="E3227" s="1">
        <v>9</v>
      </c>
      <c r="F3227" s="4" t="s">
        <v>271</v>
      </c>
      <c r="G3227" s="4" t="s">
        <v>273</v>
      </c>
      <c r="H3227" s="1">
        <v>669</v>
      </c>
      <c r="I3227" s="4" t="s">
        <v>313</v>
      </c>
      <c r="J3227" s="1" t="s">
        <v>314</v>
      </c>
      <c r="K3227" s="1" t="s">
        <v>383</v>
      </c>
      <c r="L3227" s="1">
        <v>3</v>
      </c>
      <c r="M3227" s="1">
        <v>1</v>
      </c>
      <c r="N3227" s="1" t="s">
        <v>384</v>
      </c>
      <c r="O3227" s="1" t="s">
        <v>385</v>
      </c>
      <c r="P3227" s="1">
        <v>0</v>
      </c>
      <c r="Q3227" s="8">
        <v>729031</v>
      </c>
      <c r="R3227" s="8">
        <v>39105</v>
      </c>
      <c r="S3227" s="8">
        <v>101224</v>
      </c>
      <c r="T3227" s="8" t="s">
        <v>386</v>
      </c>
      <c r="U3227" s="9">
        <f>IF(R3227&gt;0,Q3227/R3227,"")</f>
        <v>18.642910113796191</v>
      </c>
      <c r="V3227" s="10">
        <f>SUMIFS(fct_world_monthly!$J$2:$J$361,fct_world_monthly!$C$2:$C$361,C3227,fct_world_monthly!$F$2:$F$361,F3227)</f>
        <v>28007044</v>
      </c>
      <c r="W3227" s="11">
        <f>IF(V3227&gt;0,Q3227/V3227,"")</f>
        <v>2.603027295561788E-2</v>
      </c>
      <c r="X3227" s="1" t="s">
        <v>232</v>
      </c>
      <c r="Y3227" s="1" t="s">
        <v>166</v>
      </c>
      <c r="Z3227" s="19">
        <f>IF(U3227="","",SUMIFS(Unit_Value_Review_QC!$K$10:$K$53,Unit_Value_Review_QC!$I$10:$I$53,"PARTNER|"&amp;F3227&amp;"|"&amp;I3227))</f>
        <v>17.070169468034248</v>
      </c>
      <c r="AA3227" s="20">
        <f>IFERROR(U3227/Z3227,"")</f>
        <v>1.092133862449759</v>
      </c>
      <c r="AB3227" s="4" t="str">
        <f>IF(OR(N3227&lt;&gt;"REPORTED",U3227=""),"NOT_APPLICABLE",IF(OR(AA3227&lt;Unit_Value_Review_QC!$I$6,AA3227&gt;Unit_Value_Review_QC!$I$5),"REVIEW","WITHIN_BAND"))</f>
        <v>WITHIN_BAND</v>
      </c>
    </row>
    <row r="3228" spans="1:28">
      <c r="A3228" s="1" t="s">
        <v>3614</v>
      </c>
      <c r="B3228" s="6">
        <v>45901</v>
      </c>
      <c r="C3228" s="1">
        <v>202509</v>
      </c>
      <c r="D3228" s="1">
        <v>2025</v>
      </c>
      <c r="E3228" s="1">
        <v>9</v>
      </c>
      <c r="F3228" s="4" t="s">
        <v>271</v>
      </c>
      <c r="G3228" s="4" t="s">
        <v>273</v>
      </c>
      <c r="H3228" s="1">
        <v>676</v>
      </c>
      <c r="I3228" s="4" t="s">
        <v>316</v>
      </c>
      <c r="J3228" s="1" t="s">
        <v>317</v>
      </c>
      <c r="K3228" s="1" t="s">
        <v>383</v>
      </c>
      <c r="L3228" s="1">
        <v>3</v>
      </c>
      <c r="M3228" s="1">
        <v>1</v>
      </c>
      <c r="N3228" s="1" t="s">
        <v>384</v>
      </c>
      <c r="O3228" s="1" t="s">
        <v>385</v>
      </c>
      <c r="P3228" s="1">
        <v>0</v>
      </c>
      <c r="Q3228" s="8">
        <v>463002</v>
      </c>
      <c r="R3228" s="8">
        <v>10664</v>
      </c>
      <c r="S3228" s="8">
        <v>21330</v>
      </c>
      <c r="T3228" s="8" t="s">
        <v>386</v>
      </c>
      <c r="U3228" s="9">
        <f>IF(R3228&gt;0,Q3228/R3228,"")</f>
        <v>43.41729182295574</v>
      </c>
      <c r="V3228" s="10">
        <f>SUMIFS(fct_world_monthly!$J$2:$J$361,fct_world_monthly!$C$2:$C$361,C3228,fct_world_monthly!$F$2:$F$361,F3228)</f>
        <v>28007044</v>
      </c>
      <c r="W3228" s="11">
        <f>IF(V3228&gt;0,Q3228/V3228,"")</f>
        <v>1.6531626829307654E-2</v>
      </c>
      <c r="X3228" s="1" t="s">
        <v>232</v>
      </c>
      <c r="Y3228" s="1" t="s">
        <v>166</v>
      </c>
      <c r="Z3228" s="19">
        <f>IF(U3228="","",SUMIFS(Unit_Value_Review_QC!$K$10:$K$53,Unit_Value_Review_QC!$I$10:$I$53,"PARTNER|"&amp;F3228&amp;"|"&amp;I3228))</f>
        <v>29.259592038236608</v>
      </c>
      <c r="AA3228" s="20">
        <f>IFERROR(U3228/Z3228,"")</f>
        <v>1.4838652489145361</v>
      </c>
      <c r="AB3228" s="4" t="str">
        <f>IF(OR(N3228&lt;&gt;"REPORTED",U3228=""),"NOT_APPLICABLE",IF(OR(AA3228&lt;Unit_Value_Review_QC!$I$6,AA3228&gt;Unit_Value_Review_QC!$I$5),"REVIEW","WITHIN_BAND"))</f>
        <v>WITHIN_BAND</v>
      </c>
    </row>
    <row r="3229" spans="1:28">
      <c r="A3229" s="1" t="s">
        <v>3615</v>
      </c>
      <c r="B3229" s="6">
        <v>45901</v>
      </c>
      <c r="C3229" s="1">
        <v>202509</v>
      </c>
      <c r="D3229" s="1">
        <v>2025</v>
      </c>
      <c r="E3229" s="1">
        <v>9</v>
      </c>
      <c r="F3229" s="4" t="s">
        <v>271</v>
      </c>
      <c r="G3229" s="4" t="s">
        <v>273</v>
      </c>
      <c r="H3229" s="1">
        <v>690</v>
      </c>
      <c r="I3229" s="4" t="s">
        <v>319</v>
      </c>
      <c r="J3229" s="1" t="s">
        <v>320</v>
      </c>
      <c r="K3229" s="1" t="s">
        <v>383</v>
      </c>
      <c r="L3229" s="1">
        <v>3</v>
      </c>
      <c r="M3229" s="1">
        <v>1</v>
      </c>
      <c r="N3229" s="1" t="s">
        <v>384</v>
      </c>
      <c r="O3229" s="1" t="s">
        <v>385</v>
      </c>
      <c r="P3229" s="1">
        <v>0</v>
      </c>
      <c r="Q3229" s="8">
        <v>435111</v>
      </c>
      <c r="R3229" s="8">
        <v>17168</v>
      </c>
      <c r="S3229" s="8">
        <v>42620</v>
      </c>
      <c r="T3229" s="8" t="s">
        <v>386</v>
      </c>
      <c r="U3229" s="9">
        <f>IF(R3229&gt;0,Q3229/R3229,"")</f>
        <v>25.344303355079216</v>
      </c>
      <c r="V3229" s="10">
        <f>SUMIFS(fct_world_monthly!$J$2:$J$361,fct_world_monthly!$C$2:$C$361,C3229,fct_world_monthly!$F$2:$F$361,F3229)</f>
        <v>28007044</v>
      </c>
      <c r="W3229" s="11">
        <f>IF(V3229&gt;0,Q3229/V3229,"")</f>
        <v>1.5535770215521496E-2</v>
      </c>
      <c r="X3229" s="1" t="s">
        <v>232</v>
      </c>
      <c r="Y3229" s="1" t="s">
        <v>166</v>
      </c>
      <c r="Z3229" s="19">
        <f>IF(U3229="","",SUMIFS(Unit_Value_Review_QC!$K$10:$K$53,Unit_Value_Review_QC!$I$10:$I$53,"PARTNER|"&amp;F3229&amp;"|"&amp;I3229))</f>
        <v>24.149636282520802</v>
      </c>
      <c r="AA3229" s="20">
        <f>IFERROR(U3229/Z3229,"")</f>
        <v>1.0494693608873562</v>
      </c>
      <c r="AB3229" s="4" t="str">
        <f>IF(OR(N3229&lt;&gt;"REPORTED",U3229=""),"NOT_APPLICABLE",IF(OR(AA3229&lt;Unit_Value_Review_QC!$I$6,AA3229&gt;Unit_Value_Review_QC!$I$5),"REVIEW","WITHIN_BAND"))</f>
        <v>WITHIN_BAND</v>
      </c>
    </row>
    <row r="3230" spans="1:28">
      <c r="A3230" s="1" t="s">
        <v>3616</v>
      </c>
      <c r="B3230" s="6">
        <v>45901</v>
      </c>
      <c r="C3230" s="1">
        <v>202509</v>
      </c>
      <c r="D3230" s="1">
        <v>2025</v>
      </c>
      <c r="E3230" s="1">
        <v>9</v>
      </c>
      <c r="F3230" s="4" t="s">
        <v>271</v>
      </c>
      <c r="G3230" s="4" t="s">
        <v>273</v>
      </c>
      <c r="H3230" s="1">
        <v>696</v>
      </c>
      <c r="I3230" s="4" t="s">
        <v>322</v>
      </c>
      <c r="J3230" s="1" t="s">
        <v>323</v>
      </c>
      <c r="K3230" s="1" t="s">
        <v>383</v>
      </c>
      <c r="L3230" s="1">
        <v>3</v>
      </c>
      <c r="M3230" s="1">
        <v>1</v>
      </c>
      <c r="N3230" s="1" t="s">
        <v>384</v>
      </c>
      <c r="O3230" s="1" t="s">
        <v>385</v>
      </c>
      <c r="P3230" s="1">
        <v>0</v>
      </c>
      <c r="Q3230" s="8">
        <v>392089</v>
      </c>
      <c r="R3230" s="8">
        <v>19946</v>
      </c>
      <c r="S3230" s="8">
        <v>46537</v>
      </c>
      <c r="T3230" s="8" t="s">
        <v>386</v>
      </c>
      <c r="U3230" s="9">
        <f>IF(R3230&gt;0,Q3230/R3230,"")</f>
        <v>19.657525318359571</v>
      </c>
      <c r="V3230" s="10">
        <f>SUMIFS(fct_world_monthly!$J$2:$J$361,fct_world_monthly!$C$2:$C$361,C3230,fct_world_monthly!$F$2:$F$361,F3230)</f>
        <v>28007044</v>
      </c>
      <c r="W3230" s="11">
        <f>IF(V3230&gt;0,Q3230/V3230,"")</f>
        <v>1.3999656657803658E-2</v>
      </c>
      <c r="X3230" s="1" t="s">
        <v>232</v>
      </c>
      <c r="Y3230" s="1" t="s">
        <v>166</v>
      </c>
      <c r="Z3230" s="19">
        <f>IF(U3230="","",SUMIFS(Unit_Value_Review_QC!$K$10:$K$53,Unit_Value_Review_QC!$I$10:$I$53,"PARTNER|"&amp;F3230&amp;"|"&amp;I3230))</f>
        <v>19.130986055641273</v>
      </c>
      <c r="AA3230" s="20">
        <f>IFERROR(U3230/Z3230,"")</f>
        <v>1.0275228501650093</v>
      </c>
      <c r="AB3230" s="4" t="str">
        <f>IF(OR(N3230&lt;&gt;"REPORTED",U3230=""),"NOT_APPLICABLE",IF(OR(AA3230&lt;Unit_Value_Review_QC!$I$6,AA3230&gt;Unit_Value_Review_QC!$I$5),"REVIEW","WITHIN_BAND"))</f>
        <v>WITHIN_BAND</v>
      </c>
    </row>
    <row r="3231" spans="1:28">
      <c r="A3231" s="1" t="s">
        <v>3617</v>
      </c>
      <c r="B3231" s="6">
        <v>45901</v>
      </c>
      <c r="C3231" s="1">
        <v>202509</v>
      </c>
      <c r="D3231" s="1">
        <v>2025</v>
      </c>
      <c r="E3231" s="1">
        <v>9</v>
      </c>
      <c r="F3231" s="4" t="s">
        <v>271</v>
      </c>
      <c r="G3231" s="4" t="s">
        <v>273</v>
      </c>
      <c r="H3231" s="1">
        <v>720</v>
      </c>
      <c r="I3231" s="4" t="s">
        <v>325</v>
      </c>
      <c r="J3231" s="1" t="s">
        <v>326</v>
      </c>
      <c r="K3231" s="1" t="s">
        <v>383</v>
      </c>
      <c r="L3231" s="1">
        <v>3</v>
      </c>
      <c r="M3231" s="1">
        <v>1</v>
      </c>
      <c r="N3231" s="1" t="s">
        <v>384</v>
      </c>
      <c r="O3231" s="1" t="s">
        <v>385</v>
      </c>
      <c r="P3231" s="1">
        <v>0</v>
      </c>
      <c r="Q3231" s="8">
        <v>9237066</v>
      </c>
      <c r="R3231" s="8">
        <v>371149</v>
      </c>
      <c r="S3231" s="8">
        <v>870397</v>
      </c>
      <c r="T3231" s="8" t="s">
        <v>386</v>
      </c>
      <c r="U3231" s="9">
        <f>IF(R3231&gt;0,Q3231/R3231,"")</f>
        <v>24.887756669154438</v>
      </c>
      <c r="V3231" s="10">
        <f>SUMIFS(fct_world_monthly!$J$2:$J$361,fct_world_monthly!$C$2:$C$361,C3231,fct_world_monthly!$F$2:$F$361,F3231)</f>
        <v>28007044</v>
      </c>
      <c r="W3231" s="11">
        <f>IF(V3231&gt;0,Q3231/V3231,"")</f>
        <v>0.32981224294859535</v>
      </c>
      <c r="X3231" s="1" t="s">
        <v>232</v>
      </c>
      <c r="Y3231" s="1" t="s">
        <v>166</v>
      </c>
      <c r="Z3231" s="19">
        <f>IF(U3231="","",SUMIFS(Unit_Value_Review_QC!$K$10:$K$53,Unit_Value_Review_QC!$I$10:$I$53,"PARTNER|"&amp;F3231&amp;"|"&amp;I3231))</f>
        <v>27.635683246354834</v>
      </c>
      <c r="AA3231" s="20">
        <f>IFERROR(U3231/Z3231,"")</f>
        <v>0.90056599821671324</v>
      </c>
      <c r="AB3231" s="4" t="str">
        <f>IF(OR(N3231&lt;&gt;"REPORTED",U3231=""),"NOT_APPLICABLE",IF(OR(AA3231&lt;Unit_Value_Review_QC!$I$6,AA3231&gt;Unit_Value_Review_QC!$I$5),"REVIEW","WITHIN_BAND"))</f>
        <v>WITHIN_BAND</v>
      </c>
    </row>
    <row r="3232" spans="1:28">
      <c r="A3232" s="1" t="s">
        <v>3618</v>
      </c>
      <c r="B3232" s="6">
        <v>45901</v>
      </c>
      <c r="C3232" s="1">
        <v>202509</v>
      </c>
      <c r="D3232" s="1">
        <v>2025</v>
      </c>
      <c r="E3232" s="1">
        <v>9</v>
      </c>
      <c r="F3232" s="4" t="s">
        <v>278</v>
      </c>
      <c r="G3232" s="4" t="s">
        <v>279</v>
      </c>
      <c r="H3232" s="1">
        <v>52</v>
      </c>
      <c r="I3232" s="4" t="s">
        <v>296</v>
      </c>
      <c r="J3232" s="1" t="s">
        <v>297</v>
      </c>
      <c r="K3232" s="1" t="s">
        <v>383</v>
      </c>
      <c r="L3232" s="1">
        <v>3</v>
      </c>
      <c r="M3232" s="1">
        <v>1</v>
      </c>
      <c r="N3232" s="1" t="s">
        <v>384</v>
      </c>
      <c r="O3232" s="1" t="s">
        <v>385</v>
      </c>
      <c r="P3232" s="1">
        <v>0</v>
      </c>
      <c r="Q3232" s="8">
        <v>1040945</v>
      </c>
      <c r="R3232" s="8">
        <v>28815</v>
      </c>
      <c r="S3232" s="8">
        <v>88965</v>
      </c>
      <c r="T3232" s="8" t="s">
        <v>386</v>
      </c>
      <c r="U3232" s="9">
        <f>IF(R3232&gt;0,Q3232/R3232,"")</f>
        <v>36.125108450459827</v>
      </c>
      <c r="V3232" s="10">
        <f>SUMIFS(fct_world_monthly!$J$2:$J$361,fct_world_monthly!$C$2:$C$361,C3232,fct_world_monthly!$F$2:$F$361,F3232)</f>
        <v>24047530</v>
      </c>
      <c r="W3232" s="11">
        <f>IF(V3232&gt;0,Q3232/V3232,"")</f>
        <v>4.3286982072587084E-2</v>
      </c>
      <c r="X3232" s="1" t="s">
        <v>232</v>
      </c>
      <c r="Y3232" s="1" t="s">
        <v>166</v>
      </c>
      <c r="Z3232" s="19">
        <f>IF(U3232="","",SUMIFS(Unit_Value_Review_QC!$K$10:$K$53,Unit_Value_Review_QC!$I$10:$I$53,"PARTNER|"&amp;F3232&amp;"|"&amp;I3232))</f>
        <v>35.036766549381447</v>
      </c>
      <c r="AA3232" s="20">
        <f>IFERROR(U3232/Z3232,"")</f>
        <v>1.0310628522053955</v>
      </c>
      <c r="AB3232" s="4" t="str">
        <f>IF(OR(N3232&lt;&gt;"REPORTED",U3232=""),"NOT_APPLICABLE",IF(OR(AA3232&lt;Unit_Value_Review_QC!$I$6,AA3232&gt;Unit_Value_Review_QC!$I$5),"REVIEW","WITHIN_BAND"))</f>
        <v>WITHIN_BAND</v>
      </c>
    </row>
    <row r="3233" spans="1:28">
      <c r="A3233" s="1" t="s">
        <v>3619</v>
      </c>
      <c r="B3233" s="6">
        <v>45901</v>
      </c>
      <c r="C3233" s="1">
        <v>202509</v>
      </c>
      <c r="D3233" s="1">
        <v>2025</v>
      </c>
      <c r="E3233" s="1">
        <v>9</v>
      </c>
      <c r="F3233" s="4" t="s">
        <v>278</v>
      </c>
      <c r="G3233" s="4" t="s">
        <v>279</v>
      </c>
      <c r="H3233" s="1">
        <v>204</v>
      </c>
      <c r="I3233" s="4" t="s">
        <v>301</v>
      </c>
      <c r="J3233" s="1" t="s">
        <v>302</v>
      </c>
      <c r="K3233" s="1" t="s">
        <v>383</v>
      </c>
      <c r="L3233" s="1">
        <v>3</v>
      </c>
      <c r="M3233" s="1">
        <v>1</v>
      </c>
      <c r="N3233" s="1" t="s">
        <v>384</v>
      </c>
      <c r="O3233" s="1" t="s">
        <v>385</v>
      </c>
      <c r="P3233" s="1">
        <v>0</v>
      </c>
      <c r="Q3233" s="8">
        <v>69824</v>
      </c>
      <c r="R3233" s="8">
        <v>1931</v>
      </c>
      <c r="S3233" s="8">
        <v>6436</v>
      </c>
      <c r="T3233" s="8" t="s">
        <v>386</v>
      </c>
      <c r="U3233" s="9">
        <f>IF(R3233&gt;0,Q3233/R3233,"")</f>
        <v>36.159502848265149</v>
      </c>
      <c r="V3233" s="10">
        <f>SUMIFS(fct_world_monthly!$J$2:$J$361,fct_world_monthly!$C$2:$C$361,C3233,fct_world_monthly!$F$2:$F$361,F3233)</f>
        <v>24047530</v>
      </c>
      <c r="W3233" s="11">
        <f>IF(V3233&gt;0,Q3233/V3233,"")</f>
        <v>2.9035830291094344E-3</v>
      </c>
      <c r="X3233" s="1" t="s">
        <v>232</v>
      </c>
      <c r="Y3233" s="1" t="s">
        <v>166</v>
      </c>
      <c r="Z3233" s="19">
        <f>IF(U3233="","",SUMIFS(Unit_Value_Review_QC!$K$10:$K$53,Unit_Value_Review_QC!$I$10:$I$53,"PARTNER|"&amp;F3233&amp;"|"&amp;I3233))</f>
        <v>33.195880622110131</v>
      </c>
      <c r="AA3233" s="20">
        <f>IFERROR(U3233/Z3233,"")</f>
        <v>1.089276806959629</v>
      </c>
      <c r="AB3233" s="4" t="str">
        <f>IF(OR(N3233&lt;&gt;"REPORTED",U3233=""),"NOT_APPLICABLE",IF(OR(AA3233&lt;Unit_Value_Review_QC!$I$6,AA3233&gt;Unit_Value_Review_QC!$I$5),"REVIEW","WITHIN_BAND"))</f>
        <v>WITHIN_BAND</v>
      </c>
    </row>
    <row r="3234" spans="1:28">
      <c r="A3234" s="1" t="s">
        <v>3620</v>
      </c>
      <c r="B3234" s="6">
        <v>45901</v>
      </c>
      <c r="C3234" s="1">
        <v>202509</v>
      </c>
      <c r="D3234" s="1">
        <v>2025</v>
      </c>
      <c r="E3234" s="1">
        <v>9</v>
      </c>
      <c r="F3234" s="4" t="s">
        <v>278</v>
      </c>
      <c r="G3234" s="4" t="s">
        <v>279</v>
      </c>
      <c r="H3234" s="1">
        <v>662</v>
      </c>
      <c r="I3234" s="4" t="s">
        <v>304</v>
      </c>
      <c r="J3234" s="1" t="s">
        <v>305</v>
      </c>
      <c r="K3234" s="1" t="s">
        <v>383</v>
      </c>
      <c r="L3234" s="1">
        <v>3</v>
      </c>
      <c r="M3234" s="1">
        <v>1</v>
      </c>
      <c r="N3234" s="1" t="s">
        <v>384</v>
      </c>
      <c r="O3234" s="1" t="s">
        <v>385</v>
      </c>
      <c r="P3234" s="1">
        <v>0</v>
      </c>
      <c r="Q3234" s="8">
        <v>62224</v>
      </c>
      <c r="R3234" s="8">
        <v>5212</v>
      </c>
      <c r="S3234" s="8">
        <v>8291</v>
      </c>
      <c r="T3234" s="8" t="s">
        <v>386</v>
      </c>
      <c r="U3234" s="9">
        <f>IF(R3234&gt;0,Q3234/R3234,"")</f>
        <v>11.938603223330775</v>
      </c>
      <c r="V3234" s="10">
        <f>SUMIFS(fct_world_monthly!$J$2:$J$361,fct_world_monthly!$C$2:$C$361,C3234,fct_world_monthly!$F$2:$F$361,F3234)</f>
        <v>24047530</v>
      </c>
      <c r="W3234" s="11">
        <f>IF(V3234&gt;0,Q3234/V3234,"")</f>
        <v>2.5875422548594386E-3</v>
      </c>
      <c r="X3234" s="1" t="s">
        <v>232</v>
      </c>
      <c r="Y3234" s="1" t="s">
        <v>166</v>
      </c>
      <c r="Z3234" s="19">
        <f>IF(U3234="","",SUMIFS(Unit_Value_Review_QC!$K$10:$K$53,Unit_Value_Review_QC!$I$10:$I$53,"PARTNER|"&amp;F3234&amp;"|"&amp;I3234))</f>
        <v>11.552282298889692</v>
      </c>
      <c r="AA3234" s="20">
        <f>IFERROR(U3234/Z3234,"")</f>
        <v>1.0334410910715204</v>
      </c>
      <c r="AB3234" s="4" t="str">
        <f>IF(OR(N3234&lt;&gt;"REPORTED",U3234=""),"NOT_APPLICABLE",IF(OR(AA3234&lt;Unit_Value_Review_QC!$I$6,AA3234&gt;Unit_Value_Review_QC!$I$5),"REVIEW","WITHIN_BAND"))</f>
        <v>WITHIN_BAND</v>
      </c>
    </row>
    <row r="3235" spans="1:28">
      <c r="A3235" s="1" t="s">
        <v>3621</v>
      </c>
      <c r="B3235" s="6">
        <v>45901</v>
      </c>
      <c r="C3235" s="1">
        <v>202509</v>
      </c>
      <c r="D3235" s="1">
        <v>2025</v>
      </c>
      <c r="E3235" s="1">
        <v>9</v>
      </c>
      <c r="F3235" s="4" t="s">
        <v>278</v>
      </c>
      <c r="G3235" s="4" t="s">
        <v>279</v>
      </c>
      <c r="H3235" s="1">
        <v>664</v>
      </c>
      <c r="I3235" s="4" t="s">
        <v>307</v>
      </c>
      <c r="J3235" s="1" t="s">
        <v>308</v>
      </c>
      <c r="K3235" s="1" t="s">
        <v>383</v>
      </c>
      <c r="L3235" s="1">
        <v>3</v>
      </c>
      <c r="M3235" s="1">
        <v>1</v>
      </c>
      <c r="N3235" s="1" t="s">
        <v>384</v>
      </c>
      <c r="O3235" s="1" t="s">
        <v>385</v>
      </c>
      <c r="P3235" s="1">
        <v>0</v>
      </c>
      <c r="Q3235" s="8">
        <v>2708941</v>
      </c>
      <c r="R3235" s="8">
        <v>150288</v>
      </c>
      <c r="S3235" s="8">
        <v>445156</v>
      </c>
      <c r="T3235" s="8" t="s">
        <v>386</v>
      </c>
      <c r="U3235" s="9">
        <f>IF(R3235&gt;0,Q3235/R3235,"")</f>
        <v>18.024998669221763</v>
      </c>
      <c r="V3235" s="10">
        <f>SUMIFS(fct_world_monthly!$J$2:$J$361,fct_world_monthly!$C$2:$C$361,C3235,fct_world_monthly!$F$2:$F$361,F3235)</f>
        <v>24047530</v>
      </c>
      <c r="W3235" s="11">
        <f>IF(V3235&gt;0,Q3235/V3235,"")</f>
        <v>0.11264944882073127</v>
      </c>
      <c r="X3235" s="1" t="s">
        <v>232</v>
      </c>
      <c r="Y3235" s="1" t="s">
        <v>166</v>
      </c>
      <c r="Z3235" s="19">
        <f>IF(U3235="","",SUMIFS(Unit_Value_Review_QC!$K$10:$K$53,Unit_Value_Review_QC!$I$10:$I$53,"PARTNER|"&amp;F3235&amp;"|"&amp;I3235))</f>
        <v>20.753901094655859</v>
      </c>
      <c r="AA3235" s="20">
        <f>IFERROR(U3235/Z3235,"")</f>
        <v>0.8685113505654708</v>
      </c>
      <c r="AB3235" s="4" t="str">
        <f>IF(OR(N3235&lt;&gt;"REPORTED",U3235=""),"NOT_APPLICABLE",IF(OR(AA3235&lt;Unit_Value_Review_QC!$I$6,AA3235&gt;Unit_Value_Review_QC!$I$5),"REVIEW","WITHIN_BAND"))</f>
        <v>WITHIN_BAND</v>
      </c>
    </row>
    <row r="3236" spans="1:28">
      <c r="A3236" s="1" t="s">
        <v>3622</v>
      </c>
      <c r="B3236" s="6">
        <v>45901</v>
      </c>
      <c r="C3236" s="1">
        <v>202509</v>
      </c>
      <c r="D3236" s="1">
        <v>2025</v>
      </c>
      <c r="E3236" s="1">
        <v>9</v>
      </c>
      <c r="F3236" s="4" t="s">
        <v>278</v>
      </c>
      <c r="G3236" s="4" t="s">
        <v>279</v>
      </c>
      <c r="H3236" s="1">
        <v>666</v>
      </c>
      <c r="I3236" s="4" t="s">
        <v>310</v>
      </c>
      <c r="J3236" s="1" t="s">
        <v>311</v>
      </c>
      <c r="K3236" s="1" t="s">
        <v>383</v>
      </c>
      <c r="L3236" s="1">
        <v>3</v>
      </c>
      <c r="M3236" s="1">
        <v>1</v>
      </c>
      <c r="N3236" s="1" t="s">
        <v>384</v>
      </c>
      <c r="O3236" s="1" t="s">
        <v>385</v>
      </c>
      <c r="P3236" s="1">
        <v>0</v>
      </c>
      <c r="Q3236" s="8">
        <v>7983866</v>
      </c>
      <c r="R3236" s="8">
        <v>497313</v>
      </c>
      <c r="S3236" s="8">
        <v>1351439</v>
      </c>
      <c r="T3236" s="8" t="s">
        <v>386</v>
      </c>
      <c r="U3236" s="9">
        <f>IF(R3236&gt;0,Q3236/R3236,"")</f>
        <v>16.05400622947721</v>
      </c>
      <c r="V3236" s="10">
        <f>SUMIFS(fct_world_monthly!$J$2:$J$361,fct_world_monthly!$C$2:$C$361,C3236,fct_world_monthly!$F$2:$F$361,F3236)</f>
        <v>24047530</v>
      </c>
      <c r="W3236" s="11">
        <f>IF(V3236&gt;0,Q3236/V3236,"")</f>
        <v>0.33200357791423901</v>
      </c>
      <c r="X3236" s="1" t="s">
        <v>232</v>
      </c>
      <c r="Y3236" s="1" t="s">
        <v>166</v>
      </c>
      <c r="Z3236" s="19">
        <f>IF(U3236="","",SUMIFS(Unit_Value_Review_QC!$K$10:$K$53,Unit_Value_Review_QC!$I$10:$I$53,"PARTNER|"&amp;F3236&amp;"|"&amp;I3236))</f>
        <v>16.653214733323903</v>
      </c>
      <c r="AA3236" s="20">
        <f>IFERROR(U3236/Z3236,"")</f>
        <v>0.96401844848324403</v>
      </c>
      <c r="AB3236" s="4" t="str">
        <f>IF(OR(N3236&lt;&gt;"REPORTED",U3236=""),"NOT_APPLICABLE",IF(OR(AA3236&lt;Unit_Value_Review_QC!$I$6,AA3236&gt;Unit_Value_Review_QC!$I$5),"REVIEW","WITHIN_BAND"))</f>
        <v>WITHIN_BAND</v>
      </c>
    </row>
    <row r="3237" spans="1:28">
      <c r="A3237" s="1" t="s">
        <v>3623</v>
      </c>
      <c r="B3237" s="6">
        <v>45901</v>
      </c>
      <c r="C3237" s="1">
        <v>202509</v>
      </c>
      <c r="D3237" s="1">
        <v>2025</v>
      </c>
      <c r="E3237" s="1">
        <v>9</v>
      </c>
      <c r="F3237" s="4" t="s">
        <v>278</v>
      </c>
      <c r="G3237" s="4" t="s">
        <v>279</v>
      </c>
      <c r="H3237" s="1">
        <v>669</v>
      </c>
      <c r="I3237" s="4" t="s">
        <v>313</v>
      </c>
      <c r="J3237" s="1" t="s">
        <v>314</v>
      </c>
      <c r="K3237" s="1" t="s">
        <v>383</v>
      </c>
      <c r="L3237" s="1">
        <v>3</v>
      </c>
      <c r="M3237" s="1">
        <v>1</v>
      </c>
      <c r="N3237" s="1" t="s">
        <v>384</v>
      </c>
      <c r="O3237" s="1" t="s">
        <v>385</v>
      </c>
      <c r="P3237" s="1">
        <v>0</v>
      </c>
      <c r="Q3237" s="8">
        <v>201372</v>
      </c>
      <c r="R3237" s="8">
        <v>10412</v>
      </c>
      <c r="S3237" s="8">
        <v>24323</v>
      </c>
      <c r="T3237" s="8" t="s">
        <v>386</v>
      </c>
      <c r="U3237" s="9">
        <f>IF(R3237&gt;0,Q3237/R3237,"")</f>
        <v>19.340376488666923</v>
      </c>
      <c r="V3237" s="10">
        <f>SUMIFS(fct_world_monthly!$J$2:$J$361,fct_world_monthly!$C$2:$C$361,C3237,fct_world_monthly!$F$2:$F$361,F3237)</f>
        <v>24047530</v>
      </c>
      <c r="W3237" s="11">
        <f>IF(V3237&gt;0,Q3237/V3237,"")</f>
        <v>8.3739161568776501E-3</v>
      </c>
      <c r="X3237" s="1" t="s">
        <v>232</v>
      </c>
      <c r="Y3237" s="1" t="s">
        <v>166</v>
      </c>
      <c r="Z3237" s="19">
        <f>IF(U3237="","",SUMIFS(Unit_Value_Review_QC!$K$10:$K$53,Unit_Value_Review_QC!$I$10:$I$53,"PARTNER|"&amp;F3237&amp;"|"&amp;I3237))</f>
        <v>20.668787815742178</v>
      </c>
      <c r="AA3237" s="20">
        <f>IFERROR(U3237/Z3237,"")</f>
        <v>0.93572862913307941</v>
      </c>
      <c r="AB3237" s="4" t="str">
        <f>IF(OR(N3237&lt;&gt;"REPORTED",U3237=""),"NOT_APPLICABLE",IF(OR(AA3237&lt;Unit_Value_Review_QC!$I$6,AA3237&gt;Unit_Value_Review_QC!$I$5),"REVIEW","WITHIN_BAND"))</f>
        <v>WITHIN_BAND</v>
      </c>
    </row>
    <row r="3238" spans="1:28">
      <c r="A3238" s="1" t="s">
        <v>3624</v>
      </c>
      <c r="B3238" s="6">
        <v>45901</v>
      </c>
      <c r="C3238" s="1">
        <v>202509</v>
      </c>
      <c r="D3238" s="1">
        <v>2025</v>
      </c>
      <c r="E3238" s="1">
        <v>9</v>
      </c>
      <c r="F3238" s="4" t="s">
        <v>278</v>
      </c>
      <c r="G3238" s="4" t="s">
        <v>279</v>
      </c>
      <c r="H3238" s="1">
        <v>676</v>
      </c>
      <c r="I3238" s="4" t="s">
        <v>316</v>
      </c>
      <c r="J3238" s="1" t="s">
        <v>317</v>
      </c>
      <c r="K3238" s="1" t="s">
        <v>383</v>
      </c>
      <c r="L3238" s="1">
        <v>3</v>
      </c>
      <c r="M3238" s="1">
        <v>1</v>
      </c>
      <c r="N3238" s="1" t="s">
        <v>384</v>
      </c>
      <c r="O3238" s="1" t="s">
        <v>385</v>
      </c>
      <c r="P3238" s="1">
        <v>0</v>
      </c>
      <c r="Q3238" s="8">
        <v>57312</v>
      </c>
      <c r="R3238" s="8">
        <v>3899</v>
      </c>
      <c r="S3238" s="8">
        <v>12339</v>
      </c>
      <c r="T3238" s="8" t="s">
        <v>386</v>
      </c>
      <c r="U3238" s="9">
        <f>IF(R3238&gt;0,Q3238/R3238,"")</f>
        <v>14.699153629135676</v>
      </c>
      <c r="V3238" s="10">
        <f>SUMIFS(fct_world_monthly!$J$2:$J$361,fct_world_monthly!$C$2:$C$361,C3238,fct_world_monthly!$F$2:$F$361,F3238)</f>
        <v>24047530</v>
      </c>
      <c r="W3238" s="11">
        <f>IF(V3238&gt;0,Q3238/V3238,"")</f>
        <v>2.3832801123441784E-3</v>
      </c>
      <c r="X3238" s="1" t="s">
        <v>232</v>
      </c>
      <c r="Y3238" s="1" t="s">
        <v>166</v>
      </c>
      <c r="Z3238" s="19">
        <f>IF(U3238="","",SUMIFS(Unit_Value_Review_QC!$K$10:$K$53,Unit_Value_Review_QC!$I$10:$I$53,"PARTNER|"&amp;F3238&amp;"|"&amp;I3238))</f>
        <v>22.71683967704729</v>
      </c>
      <c r="AA3238" s="20">
        <f>IFERROR(U3238/Z3238,"")</f>
        <v>0.6470597952050281</v>
      </c>
      <c r="AB3238" s="4" t="str">
        <f>IF(OR(N3238&lt;&gt;"REPORTED",U3238=""),"NOT_APPLICABLE",IF(OR(AA3238&lt;Unit_Value_Review_QC!$I$6,AA3238&gt;Unit_Value_Review_QC!$I$5),"REVIEW","WITHIN_BAND"))</f>
        <v>WITHIN_BAND</v>
      </c>
    </row>
    <row r="3239" spans="1:28">
      <c r="A3239" s="1" t="s">
        <v>3625</v>
      </c>
      <c r="B3239" s="6">
        <v>45901</v>
      </c>
      <c r="C3239" s="1">
        <v>202509</v>
      </c>
      <c r="D3239" s="1">
        <v>2025</v>
      </c>
      <c r="E3239" s="1">
        <v>9</v>
      </c>
      <c r="F3239" s="4" t="s">
        <v>278</v>
      </c>
      <c r="G3239" s="4" t="s">
        <v>279</v>
      </c>
      <c r="H3239" s="1">
        <v>690</v>
      </c>
      <c r="I3239" s="4" t="s">
        <v>319</v>
      </c>
      <c r="J3239" s="1" t="s">
        <v>320</v>
      </c>
      <c r="K3239" s="1" t="s">
        <v>383</v>
      </c>
      <c r="L3239" s="1">
        <v>3</v>
      </c>
      <c r="M3239" s="1">
        <v>1</v>
      </c>
      <c r="N3239" s="1" t="s">
        <v>384</v>
      </c>
      <c r="O3239" s="1" t="s">
        <v>385</v>
      </c>
      <c r="P3239" s="1">
        <v>0</v>
      </c>
      <c r="Q3239" s="8">
        <v>1609534</v>
      </c>
      <c r="R3239" s="8">
        <v>56922</v>
      </c>
      <c r="S3239" s="8">
        <v>145889</v>
      </c>
      <c r="T3239" s="8" t="s">
        <v>386</v>
      </c>
      <c r="U3239" s="9">
        <f>IF(R3239&gt;0,Q3239/R3239,"")</f>
        <v>28.276132251150699</v>
      </c>
      <c r="V3239" s="10">
        <f>SUMIFS(fct_world_monthly!$J$2:$J$361,fct_world_monthly!$C$2:$C$361,C3239,fct_world_monthly!$F$2:$F$361,F3239)</f>
        <v>24047530</v>
      </c>
      <c r="W3239" s="11">
        <f>IF(V3239&gt;0,Q3239/V3239,"")</f>
        <v>6.6931364676538499E-2</v>
      </c>
      <c r="X3239" s="1" t="s">
        <v>232</v>
      </c>
      <c r="Y3239" s="1" t="s">
        <v>166</v>
      </c>
      <c r="Z3239" s="19">
        <f>IF(U3239="","",SUMIFS(Unit_Value_Review_QC!$K$10:$K$53,Unit_Value_Review_QC!$I$10:$I$53,"PARTNER|"&amp;F3239&amp;"|"&amp;I3239))</f>
        <v>28.158453665195097</v>
      </c>
      <c r="AA3239" s="20">
        <f>IFERROR(U3239/Z3239,"")</f>
        <v>1.0041791565458389</v>
      </c>
      <c r="AB3239" s="4" t="str">
        <f>IF(OR(N3239&lt;&gt;"REPORTED",U3239=""),"NOT_APPLICABLE",IF(OR(AA3239&lt;Unit_Value_Review_QC!$I$6,AA3239&gt;Unit_Value_Review_QC!$I$5),"REVIEW","WITHIN_BAND"))</f>
        <v>WITHIN_BAND</v>
      </c>
    </row>
    <row r="3240" spans="1:28">
      <c r="A3240" s="1" t="s">
        <v>3626</v>
      </c>
      <c r="B3240" s="6">
        <v>45901</v>
      </c>
      <c r="C3240" s="1">
        <v>202509</v>
      </c>
      <c r="D3240" s="1">
        <v>2025</v>
      </c>
      <c r="E3240" s="1">
        <v>9</v>
      </c>
      <c r="F3240" s="4" t="s">
        <v>278</v>
      </c>
      <c r="G3240" s="4" t="s">
        <v>279</v>
      </c>
      <c r="H3240" s="1">
        <v>696</v>
      </c>
      <c r="I3240" s="4" t="s">
        <v>322</v>
      </c>
      <c r="J3240" s="1" t="s">
        <v>323</v>
      </c>
      <c r="K3240" s="1" t="s">
        <v>383</v>
      </c>
      <c r="L3240" s="1">
        <v>3</v>
      </c>
      <c r="M3240" s="1">
        <v>1</v>
      </c>
      <c r="N3240" s="1" t="s">
        <v>384</v>
      </c>
      <c r="O3240" s="1" t="s">
        <v>385</v>
      </c>
      <c r="P3240" s="1">
        <v>0</v>
      </c>
      <c r="Q3240" s="8">
        <v>1565005</v>
      </c>
      <c r="R3240" s="8">
        <v>81178</v>
      </c>
      <c r="S3240" s="8">
        <v>182339</v>
      </c>
      <c r="T3240" s="8" t="s">
        <v>386</v>
      </c>
      <c r="U3240" s="9">
        <f>IF(R3240&gt;0,Q3240/R3240,"")</f>
        <v>19.278683879868929</v>
      </c>
      <c r="V3240" s="10">
        <f>SUMIFS(fct_world_monthly!$J$2:$J$361,fct_world_monthly!$C$2:$C$361,C3240,fct_world_monthly!$F$2:$F$361,F3240)</f>
        <v>24047530</v>
      </c>
      <c r="W3240" s="11">
        <f>IF(V3240&gt;0,Q3240/V3240,"")</f>
        <v>6.5079656829620344E-2</v>
      </c>
      <c r="X3240" s="1" t="s">
        <v>232</v>
      </c>
      <c r="Y3240" s="1" t="s">
        <v>166</v>
      </c>
      <c r="Z3240" s="19">
        <f>IF(U3240="","",SUMIFS(Unit_Value_Review_QC!$K$10:$K$53,Unit_Value_Review_QC!$I$10:$I$53,"PARTNER|"&amp;F3240&amp;"|"&amp;I3240))</f>
        <v>25.266638688646662</v>
      </c>
      <c r="AA3240" s="20">
        <f>IFERROR(U3240/Z3240,"")</f>
        <v>0.76300944171618812</v>
      </c>
      <c r="AB3240" s="4" t="str">
        <f>IF(OR(N3240&lt;&gt;"REPORTED",U3240=""),"NOT_APPLICABLE",IF(OR(AA3240&lt;Unit_Value_Review_QC!$I$6,AA3240&gt;Unit_Value_Review_QC!$I$5),"REVIEW","WITHIN_BAND"))</f>
        <v>WITHIN_BAND</v>
      </c>
    </row>
    <row r="3241" spans="1:28">
      <c r="A3241" s="1" t="s">
        <v>3627</v>
      </c>
      <c r="B3241" s="6">
        <v>45901</v>
      </c>
      <c r="C3241" s="1">
        <v>202509</v>
      </c>
      <c r="D3241" s="1">
        <v>2025</v>
      </c>
      <c r="E3241" s="1">
        <v>9</v>
      </c>
      <c r="F3241" s="4" t="s">
        <v>278</v>
      </c>
      <c r="G3241" s="4" t="s">
        <v>279</v>
      </c>
      <c r="H3241" s="1">
        <v>720</v>
      </c>
      <c r="I3241" s="4" t="s">
        <v>325</v>
      </c>
      <c r="J3241" s="1" t="s">
        <v>326</v>
      </c>
      <c r="K3241" s="1" t="s">
        <v>383</v>
      </c>
      <c r="L3241" s="1">
        <v>3</v>
      </c>
      <c r="M3241" s="1">
        <v>1</v>
      </c>
      <c r="N3241" s="1" t="s">
        <v>384</v>
      </c>
      <c r="O3241" s="1" t="s">
        <v>385</v>
      </c>
      <c r="P3241" s="1">
        <v>0</v>
      </c>
      <c r="Q3241" s="8">
        <v>1116666</v>
      </c>
      <c r="R3241" s="8">
        <v>58399</v>
      </c>
      <c r="S3241" s="8">
        <v>127901</v>
      </c>
      <c r="T3241" s="8" t="s">
        <v>386</v>
      </c>
      <c r="U3241" s="9">
        <f>IF(R3241&gt;0,Q3241/R3241,"")</f>
        <v>19.121320570557714</v>
      </c>
      <c r="V3241" s="10">
        <f>SUMIFS(fct_world_monthly!$J$2:$J$361,fct_world_monthly!$C$2:$C$361,C3241,fct_world_monthly!$F$2:$F$361,F3241)</f>
        <v>24047530</v>
      </c>
      <c r="W3241" s="11">
        <f>IF(V3241&gt;0,Q3241/V3241,"")</f>
        <v>4.6435787791927072E-2</v>
      </c>
      <c r="X3241" s="1" t="s">
        <v>232</v>
      </c>
      <c r="Y3241" s="1" t="s">
        <v>166</v>
      </c>
      <c r="Z3241" s="19">
        <f>IF(U3241="","",SUMIFS(Unit_Value_Review_QC!$K$10:$K$53,Unit_Value_Review_QC!$I$10:$I$53,"PARTNER|"&amp;F3241&amp;"|"&amp;I3241))</f>
        <v>23.211497613909994</v>
      </c>
      <c r="AA3241" s="20">
        <f>IFERROR(U3241/Z3241,"")</f>
        <v>0.82378659441167845</v>
      </c>
      <c r="AB3241" s="4" t="str">
        <f>IF(OR(N3241&lt;&gt;"REPORTED",U3241=""),"NOT_APPLICABLE",IF(OR(AA3241&lt;Unit_Value_Review_QC!$I$6,AA3241&gt;Unit_Value_Review_QC!$I$5),"REVIEW","WITHIN_BAND"))</f>
        <v>WITHIN_BAND</v>
      </c>
    </row>
    <row r="3242" spans="1:28">
      <c r="A3242" s="1" t="s">
        <v>3628</v>
      </c>
      <c r="B3242" s="6">
        <v>45931</v>
      </c>
      <c r="C3242" s="1">
        <v>202510</v>
      </c>
      <c r="D3242" s="1">
        <v>2025</v>
      </c>
      <c r="E3242" s="1">
        <v>10</v>
      </c>
      <c r="F3242" s="4" t="s">
        <v>256</v>
      </c>
      <c r="G3242" s="4" t="s">
        <v>258</v>
      </c>
      <c r="H3242" s="1">
        <v>52</v>
      </c>
      <c r="I3242" s="4" t="s">
        <v>296</v>
      </c>
      <c r="J3242" s="1" t="s">
        <v>297</v>
      </c>
      <c r="K3242" s="1" t="s">
        <v>383</v>
      </c>
      <c r="L3242" s="1">
        <v>3</v>
      </c>
      <c r="M3242" s="1">
        <v>1</v>
      </c>
      <c r="N3242" s="1" t="s">
        <v>384</v>
      </c>
      <c r="O3242" s="1" t="s">
        <v>385</v>
      </c>
      <c r="P3242" s="1">
        <v>0</v>
      </c>
      <c r="Q3242" s="8">
        <v>7138599</v>
      </c>
      <c r="R3242" s="8">
        <v>339530</v>
      </c>
      <c r="S3242" s="8">
        <v>1400567</v>
      </c>
      <c r="T3242" s="8" t="s">
        <v>386</v>
      </c>
      <c r="U3242" s="9">
        <f>IF(R3242&gt;0,Q3242/R3242,"")</f>
        <v>21.024943303979029</v>
      </c>
      <c r="V3242" s="10">
        <f>SUMIFS(fct_world_monthly!$J$2:$J$361,fct_world_monthly!$C$2:$C$361,C3242,fct_world_monthly!$F$2:$F$361,F3242)</f>
        <v>91915424</v>
      </c>
      <c r="W3242" s="11">
        <f>IF(V3242&gt;0,Q3242/V3242,"")</f>
        <v>7.7664865039408407E-2</v>
      </c>
      <c r="X3242" s="1" t="s">
        <v>232</v>
      </c>
      <c r="Y3242" s="1" t="s">
        <v>166</v>
      </c>
      <c r="Z3242" s="19">
        <f>IF(U3242="","",SUMIFS(Unit_Value_Review_QC!$K$10:$K$53,Unit_Value_Review_QC!$I$10:$I$53,"PARTNER|"&amp;F3242&amp;"|"&amp;I3242))</f>
        <v>20.461444760337919</v>
      </c>
      <c r="AA3242" s="20">
        <f>IFERROR(U3242/Z3242,"")</f>
        <v>1.0275395286227973</v>
      </c>
      <c r="AB3242" s="4" t="str">
        <f>IF(OR(N3242&lt;&gt;"REPORTED",U3242=""),"NOT_APPLICABLE",IF(OR(AA3242&lt;Unit_Value_Review_QC!$I$6,AA3242&gt;Unit_Value_Review_QC!$I$5),"REVIEW","WITHIN_BAND"))</f>
        <v>WITHIN_BAND</v>
      </c>
    </row>
    <row r="3243" spans="1:28">
      <c r="A3243" s="1" t="s">
        <v>3629</v>
      </c>
      <c r="B3243" s="6">
        <v>45931</v>
      </c>
      <c r="C3243" s="1">
        <v>202510</v>
      </c>
      <c r="D3243" s="1">
        <v>2025</v>
      </c>
      <c r="E3243" s="1">
        <v>10</v>
      </c>
      <c r="F3243" s="4" t="s">
        <v>256</v>
      </c>
      <c r="G3243" s="4" t="s">
        <v>258</v>
      </c>
      <c r="H3243" s="1">
        <v>204</v>
      </c>
      <c r="I3243" s="4" t="s">
        <v>301</v>
      </c>
      <c r="J3243" s="1" t="s">
        <v>302</v>
      </c>
      <c r="K3243" s="1" t="s">
        <v>383</v>
      </c>
      <c r="L3243" s="1">
        <v>3</v>
      </c>
      <c r="M3243" s="1">
        <v>1</v>
      </c>
      <c r="N3243" s="1" t="s">
        <v>384</v>
      </c>
      <c r="O3243" s="1" t="s">
        <v>385</v>
      </c>
      <c r="P3243" s="1">
        <v>0</v>
      </c>
      <c r="Q3243" s="8">
        <v>887550</v>
      </c>
      <c r="R3243" s="8">
        <v>81521</v>
      </c>
      <c r="S3243" s="8">
        <v>543266</v>
      </c>
      <c r="T3243" s="8" t="s">
        <v>386</v>
      </c>
      <c r="U3243" s="9">
        <f>IF(R3243&gt;0,Q3243/R3243,"")</f>
        <v>10.887378712233657</v>
      </c>
      <c r="V3243" s="10">
        <f>SUMIFS(fct_world_monthly!$J$2:$J$361,fct_world_monthly!$C$2:$C$361,C3243,fct_world_monthly!$F$2:$F$361,F3243)</f>
        <v>91915424</v>
      </c>
      <c r="W3243" s="11">
        <f>IF(V3243&gt;0,Q3243/V3243,"")</f>
        <v>9.656159558160772E-3</v>
      </c>
      <c r="X3243" s="1" t="s">
        <v>232</v>
      </c>
      <c r="Y3243" s="1" t="s">
        <v>166</v>
      </c>
      <c r="Z3243" s="19">
        <f>IF(U3243="","",SUMIFS(Unit_Value_Review_QC!$K$10:$K$53,Unit_Value_Review_QC!$I$10:$I$53,"PARTNER|"&amp;F3243&amp;"|"&amp;I3243))</f>
        <v>7.8392981154747989</v>
      </c>
      <c r="AA3243" s="20">
        <f>IFERROR(U3243/Z3243,"")</f>
        <v>1.3888205999899323</v>
      </c>
      <c r="AB3243" s="4" t="str">
        <f>IF(OR(N3243&lt;&gt;"REPORTED",U3243=""),"NOT_APPLICABLE",IF(OR(AA3243&lt;Unit_Value_Review_QC!$I$6,AA3243&gt;Unit_Value_Review_QC!$I$5),"REVIEW","WITHIN_BAND"))</f>
        <v>WITHIN_BAND</v>
      </c>
    </row>
    <row r="3244" spans="1:28">
      <c r="A3244" s="1" t="s">
        <v>3630</v>
      </c>
      <c r="B3244" s="6">
        <v>45931</v>
      </c>
      <c r="C3244" s="1">
        <v>202510</v>
      </c>
      <c r="D3244" s="1">
        <v>2025</v>
      </c>
      <c r="E3244" s="1">
        <v>10</v>
      </c>
      <c r="F3244" s="4" t="s">
        <v>256</v>
      </c>
      <c r="G3244" s="4" t="s">
        <v>258</v>
      </c>
      <c r="H3244" s="1">
        <v>662</v>
      </c>
      <c r="I3244" s="4" t="s">
        <v>304</v>
      </c>
      <c r="J3244" s="1" t="s">
        <v>305</v>
      </c>
      <c r="K3244" s="1" t="s">
        <v>383</v>
      </c>
      <c r="L3244" s="1">
        <v>3</v>
      </c>
      <c r="M3244" s="1">
        <v>1</v>
      </c>
      <c r="N3244" s="1" t="s">
        <v>384</v>
      </c>
      <c r="O3244" s="1" t="s">
        <v>385</v>
      </c>
      <c r="P3244" s="1">
        <v>0</v>
      </c>
      <c r="Q3244" s="8">
        <v>3660321</v>
      </c>
      <c r="R3244" s="8">
        <v>303870</v>
      </c>
      <c r="S3244" s="8">
        <v>1243282</v>
      </c>
      <c r="T3244" s="8" t="s">
        <v>386</v>
      </c>
      <c r="U3244" s="9">
        <f>IF(R3244&gt;0,Q3244/R3244,"")</f>
        <v>12.045680718728404</v>
      </c>
      <c r="V3244" s="10">
        <f>SUMIFS(fct_world_monthly!$J$2:$J$361,fct_world_monthly!$C$2:$C$361,C3244,fct_world_monthly!$F$2:$F$361,F3244)</f>
        <v>91915424</v>
      </c>
      <c r="W3244" s="11">
        <f>IF(V3244&gt;0,Q3244/V3244,"")</f>
        <v>3.9822707013786936E-2</v>
      </c>
      <c r="X3244" s="1" t="s">
        <v>232</v>
      </c>
      <c r="Y3244" s="1" t="s">
        <v>166</v>
      </c>
      <c r="Z3244" s="19">
        <f>IF(U3244="","",SUMIFS(Unit_Value_Review_QC!$K$10:$K$53,Unit_Value_Review_QC!$I$10:$I$53,"PARTNER|"&amp;F3244&amp;"|"&amp;I3244))</f>
        <v>10.235891461787936</v>
      </c>
      <c r="AA3244" s="20">
        <f>IFERROR(U3244/Z3244,"")</f>
        <v>1.176808171881919</v>
      </c>
      <c r="AB3244" s="4" t="str">
        <f>IF(OR(N3244&lt;&gt;"REPORTED",U3244=""),"NOT_APPLICABLE",IF(OR(AA3244&lt;Unit_Value_Review_QC!$I$6,AA3244&gt;Unit_Value_Review_QC!$I$5),"REVIEW","WITHIN_BAND"))</f>
        <v>WITHIN_BAND</v>
      </c>
    </row>
    <row r="3245" spans="1:28">
      <c r="A3245" s="1" t="s">
        <v>3631</v>
      </c>
      <c r="B3245" s="6">
        <v>45931</v>
      </c>
      <c r="C3245" s="1">
        <v>202510</v>
      </c>
      <c r="D3245" s="1">
        <v>2025</v>
      </c>
      <c r="E3245" s="1">
        <v>10</v>
      </c>
      <c r="F3245" s="4" t="s">
        <v>256</v>
      </c>
      <c r="G3245" s="4" t="s">
        <v>258</v>
      </c>
      <c r="H3245" s="1">
        <v>664</v>
      </c>
      <c r="I3245" s="4" t="s">
        <v>307</v>
      </c>
      <c r="J3245" s="1" t="s">
        <v>308</v>
      </c>
      <c r="K3245" s="1" t="s">
        <v>383</v>
      </c>
      <c r="L3245" s="1">
        <v>3</v>
      </c>
      <c r="M3245" s="1">
        <v>1</v>
      </c>
      <c r="N3245" s="1" t="s">
        <v>384</v>
      </c>
      <c r="O3245" s="1" t="s">
        <v>385</v>
      </c>
      <c r="P3245" s="1">
        <v>0</v>
      </c>
      <c r="Q3245" s="8">
        <v>7590084</v>
      </c>
      <c r="R3245" s="8">
        <v>611634</v>
      </c>
      <c r="S3245" s="8">
        <v>3399731</v>
      </c>
      <c r="T3245" s="8" t="s">
        <v>386</v>
      </c>
      <c r="U3245" s="9">
        <f>IF(R3245&gt;0,Q3245/R3245,"")</f>
        <v>12.409519418475755</v>
      </c>
      <c r="V3245" s="10">
        <f>SUMIFS(fct_world_monthly!$J$2:$J$361,fct_world_monthly!$C$2:$C$361,C3245,fct_world_monthly!$F$2:$F$361,F3245)</f>
        <v>91915424</v>
      </c>
      <c r="W3245" s="11">
        <f>IF(V3245&gt;0,Q3245/V3245,"")</f>
        <v>8.257682627890614E-2</v>
      </c>
      <c r="X3245" s="1" t="s">
        <v>232</v>
      </c>
      <c r="Y3245" s="1" t="s">
        <v>166</v>
      </c>
      <c r="Z3245" s="19">
        <f>IF(U3245="","",SUMIFS(Unit_Value_Review_QC!$K$10:$K$53,Unit_Value_Review_QC!$I$10:$I$53,"PARTNER|"&amp;F3245&amp;"|"&amp;I3245))</f>
        <v>13.594059812928137</v>
      </c>
      <c r="AA3245" s="20">
        <f>IFERROR(U3245/Z3245,"")</f>
        <v>0.91286338218654384</v>
      </c>
      <c r="AB3245" s="4" t="str">
        <f>IF(OR(N3245&lt;&gt;"REPORTED",U3245=""),"NOT_APPLICABLE",IF(OR(AA3245&lt;Unit_Value_Review_QC!$I$6,AA3245&gt;Unit_Value_Review_QC!$I$5),"REVIEW","WITHIN_BAND"))</f>
        <v>WITHIN_BAND</v>
      </c>
    </row>
    <row r="3246" spans="1:28">
      <c r="A3246" s="1" t="s">
        <v>3632</v>
      </c>
      <c r="B3246" s="6">
        <v>45931</v>
      </c>
      <c r="C3246" s="1">
        <v>202510</v>
      </c>
      <c r="D3246" s="1">
        <v>2025</v>
      </c>
      <c r="E3246" s="1">
        <v>10</v>
      </c>
      <c r="F3246" s="4" t="s">
        <v>256</v>
      </c>
      <c r="G3246" s="4" t="s">
        <v>258</v>
      </c>
      <c r="H3246" s="1">
        <v>666</v>
      </c>
      <c r="I3246" s="4" t="s">
        <v>310</v>
      </c>
      <c r="J3246" s="1" t="s">
        <v>311</v>
      </c>
      <c r="K3246" s="1" t="s">
        <v>383</v>
      </c>
      <c r="L3246" s="1">
        <v>3</v>
      </c>
      <c r="M3246" s="1">
        <v>1</v>
      </c>
      <c r="N3246" s="1" t="s">
        <v>384</v>
      </c>
      <c r="O3246" s="1" t="s">
        <v>385</v>
      </c>
      <c r="P3246" s="1">
        <v>0</v>
      </c>
      <c r="Q3246" s="8">
        <v>33462332</v>
      </c>
      <c r="R3246" s="8">
        <v>3276421</v>
      </c>
      <c r="S3246" s="8">
        <v>19649329</v>
      </c>
      <c r="T3246" s="8" t="s">
        <v>386</v>
      </c>
      <c r="U3246" s="9">
        <f>IF(R3246&gt;0,Q3246/R3246,"")</f>
        <v>10.213074571308145</v>
      </c>
      <c r="V3246" s="10">
        <f>SUMIFS(fct_world_monthly!$J$2:$J$361,fct_world_monthly!$C$2:$C$361,C3246,fct_world_monthly!$F$2:$F$361,F3246)</f>
        <v>91915424</v>
      </c>
      <c r="W3246" s="11">
        <f>IF(V3246&gt;0,Q3246/V3246,"")</f>
        <v>0.36405567796760641</v>
      </c>
      <c r="X3246" s="1" t="s">
        <v>232</v>
      </c>
      <c r="Y3246" s="1" t="s">
        <v>166</v>
      </c>
      <c r="Z3246" s="19">
        <f>IF(U3246="","",SUMIFS(Unit_Value_Review_QC!$K$10:$K$53,Unit_Value_Review_QC!$I$10:$I$53,"PARTNER|"&amp;F3246&amp;"|"&amp;I3246))</f>
        <v>10.323147527272614</v>
      </c>
      <c r="AA3246" s="20">
        <f>IFERROR(U3246/Z3246,"")</f>
        <v>0.98933726795304744</v>
      </c>
      <c r="AB3246" s="4" t="str">
        <f>IF(OR(N3246&lt;&gt;"REPORTED",U3246=""),"NOT_APPLICABLE",IF(OR(AA3246&lt;Unit_Value_Review_QC!$I$6,AA3246&gt;Unit_Value_Review_QC!$I$5),"REVIEW","WITHIN_BAND"))</f>
        <v>WITHIN_BAND</v>
      </c>
    </row>
    <row r="3247" spans="1:28">
      <c r="A3247" s="1" t="s">
        <v>3633</v>
      </c>
      <c r="B3247" s="6">
        <v>45931</v>
      </c>
      <c r="C3247" s="1">
        <v>202510</v>
      </c>
      <c r="D3247" s="1">
        <v>2025</v>
      </c>
      <c r="E3247" s="1">
        <v>10</v>
      </c>
      <c r="F3247" s="4" t="s">
        <v>256</v>
      </c>
      <c r="G3247" s="4" t="s">
        <v>258</v>
      </c>
      <c r="H3247" s="1">
        <v>669</v>
      </c>
      <c r="I3247" s="4" t="s">
        <v>313</v>
      </c>
      <c r="J3247" s="1" t="s">
        <v>314</v>
      </c>
      <c r="K3247" s="1" t="s">
        <v>383</v>
      </c>
      <c r="L3247" s="1">
        <v>3</v>
      </c>
      <c r="M3247" s="1">
        <v>1</v>
      </c>
      <c r="N3247" s="1" t="s">
        <v>384</v>
      </c>
      <c r="O3247" s="1" t="s">
        <v>385</v>
      </c>
      <c r="P3247" s="1">
        <v>0</v>
      </c>
      <c r="Q3247" s="8">
        <v>1630740</v>
      </c>
      <c r="R3247" s="8">
        <v>202579</v>
      </c>
      <c r="S3247" s="8">
        <v>1840696</v>
      </c>
      <c r="T3247" s="8" t="s">
        <v>386</v>
      </c>
      <c r="U3247" s="9">
        <f>IF(R3247&gt;0,Q3247/R3247,"")</f>
        <v>8.0498965835550571</v>
      </c>
      <c r="V3247" s="10">
        <f>SUMIFS(fct_world_monthly!$J$2:$J$361,fct_world_monthly!$C$2:$C$361,C3247,fct_world_monthly!$F$2:$F$361,F3247)</f>
        <v>91915424</v>
      </c>
      <c r="W3247" s="11">
        <f>IF(V3247&gt;0,Q3247/V3247,"")</f>
        <v>1.7741744845783447E-2</v>
      </c>
      <c r="X3247" s="1" t="s">
        <v>232</v>
      </c>
      <c r="Y3247" s="1" t="s">
        <v>166</v>
      </c>
      <c r="Z3247" s="19">
        <f>IF(U3247="","",SUMIFS(Unit_Value_Review_QC!$K$10:$K$53,Unit_Value_Review_QC!$I$10:$I$53,"PARTNER|"&amp;F3247&amp;"|"&amp;I3247))</f>
        <v>13.552232139720488</v>
      </c>
      <c r="AA3247" s="20">
        <f>IFERROR(U3247/Z3247,"")</f>
        <v>0.59399045858736932</v>
      </c>
      <c r="AB3247" s="4" t="str">
        <f>IF(OR(N3247&lt;&gt;"REPORTED",U3247=""),"NOT_APPLICABLE",IF(OR(AA3247&lt;Unit_Value_Review_QC!$I$6,AA3247&gt;Unit_Value_Review_QC!$I$5),"REVIEW","WITHIN_BAND"))</f>
        <v>WITHIN_BAND</v>
      </c>
    </row>
    <row r="3248" spans="1:28">
      <c r="A3248" s="1" t="s">
        <v>3634</v>
      </c>
      <c r="B3248" s="6">
        <v>45931</v>
      </c>
      <c r="C3248" s="1">
        <v>202510</v>
      </c>
      <c r="D3248" s="1">
        <v>2025</v>
      </c>
      <c r="E3248" s="1">
        <v>10</v>
      </c>
      <c r="F3248" s="4" t="s">
        <v>256</v>
      </c>
      <c r="G3248" s="4" t="s">
        <v>258</v>
      </c>
      <c r="H3248" s="1">
        <v>676</v>
      </c>
      <c r="I3248" s="4" t="s">
        <v>316</v>
      </c>
      <c r="J3248" s="1" t="s">
        <v>317</v>
      </c>
      <c r="K3248" s="1" t="s">
        <v>383</v>
      </c>
      <c r="L3248" s="1">
        <v>3</v>
      </c>
      <c r="M3248" s="1">
        <v>1</v>
      </c>
      <c r="N3248" s="1" t="s">
        <v>384</v>
      </c>
      <c r="O3248" s="1" t="s">
        <v>385</v>
      </c>
      <c r="P3248" s="1">
        <v>0</v>
      </c>
      <c r="Q3248" s="8">
        <v>17824</v>
      </c>
      <c r="R3248" s="8">
        <v>1248</v>
      </c>
      <c r="S3248" s="8">
        <v>7055</v>
      </c>
      <c r="T3248" s="8" t="s">
        <v>386</v>
      </c>
      <c r="U3248" s="9">
        <f>IF(R3248&gt;0,Q3248/R3248,"")</f>
        <v>14.282051282051283</v>
      </c>
      <c r="V3248" s="10">
        <f>SUMIFS(fct_world_monthly!$J$2:$J$361,fct_world_monthly!$C$2:$C$361,C3248,fct_world_monthly!$F$2:$F$361,F3248)</f>
        <v>91915424</v>
      </c>
      <c r="W3248" s="11">
        <f>IF(V3248&gt;0,Q3248/V3248,"")</f>
        <v>1.9391739954330189E-4</v>
      </c>
      <c r="X3248" s="1" t="s">
        <v>232</v>
      </c>
      <c r="Y3248" s="1" t="s">
        <v>166</v>
      </c>
      <c r="Z3248" s="19">
        <f>IF(U3248="","",SUMIFS(Unit_Value_Review_QC!$K$10:$K$53,Unit_Value_Review_QC!$I$10:$I$53,"PARTNER|"&amp;F3248&amp;"|"&amp;I3248))</f>
        <v>16.294942108470444</v>
      </c>
      <c r="AA3248" s="20">
        <f>IFERROR(U3248/Z3248,"")</f>
        <v>0.87647143432483754</v>
      </c>
      <c r="AB3248" s="4" t="str">
        <f>IF(OR(N3248&lt;&gt;"REPORTED",U3248=""),"NOT_APPLICABLE",IF(OR(AA3248&lt;Unit_Value_Review_QC!$I$6,AA3248&gt;Unit_Value_Review_QC!$I$5),"REVIEW","WITHIN_BAND"))</f>
        <v>WITHIN_BAND</v>
      </c>
    </row>
    <row r="3249" spans="1:28">
      <c r="A3249" s="1" t="s">
        <v>3635</v>
      </c>
      <c r="B3249" s="6">
        <v>45931</v>
      </c>
      <c r="C3249" s="1">
        <v>202510</v>
      </c>
      <c r="D3249" s="1">
        <v>2025</v>
      </c>
      <c r="E3249" s="1">
        <v>10</v>
      </c>
      <c r="F3249" s="4" t="s">
        <v>256</v>
      </c>
      <c r="G3249" s="4" t="s">
        <v>258</v>
      </c>
      <c r="H3249" s="1">
        <v>690</v>
      </c>
      <c r="I3249" s="4" t="s">
        <v>319</v>
      </c>
      <c r="J3249" s="1" t="s">
        <v>320</v>
      </c>
      <c r="K3249" s="1" t="s">
        <v>383</v>
      </c>
      <c r="L3249" s="1">
        <v>3</v>
      </c>
      <c r="M3249" s="1">
        <v>1</v>
      </c>
      <c r="N3249" s="1" t="s">
        <v>384</v>
      </c>
      <c r="O3249" s="1" t="s">
        <v>385</v>
      </c>
      <c r="P3249" s="1">
        <v>0</v>
      </c>
      <c r="Q3249" s="8">
        <v>984572</v>
      </c>
      <c r="R3249" s="8">
        <v>48805</v>
      </c>
      <c r="S3249" s="8">
        <v>265083</v>
      </c>
      <c r="T3249" s="8" t="s">
        <v>386</v>
      </c>
      <c r="U3249" s="9">
        <f>IF(R3249&gt;0,Q3249/R3249,"")</f>
        <v>20.173588771642251</v>
      </c>
      <c r="V3249" s="10">
        <f>SUMIFS(fct_world_monthly!$J$2:$J$361,fct_world_monthly!$C$2:$C$361,C3249,fct_world_monthly!$F$2:$F$361,F3249)</f>
        <v>91915424</v>
      </c>
      <c r="W3249" s="11">
        <f>IF(V3249&gt;0,Q3249/V3249,"")</f>
        <v>1.0711716893129927E-2</v>
      </c>
      <c r="X3249" s="1" t="s">
        <v>232</v>
      </c>
      <c r="Y3249" s="1" t="s">
        <v>166</v>
      </c>
      <c r="Z3249" s="19">
        <f>IF(U3249="","",SUMIFS(Unit_Value_Review_QC!$K$10:$K$53,Unit_Value_Review_QC!$I$10:$I$53,"PARTNER|"&amp;F3249&amp;"|"&amp;I3249))</f>
        <v>21.029827109089425</v>
      </c>
      <c r="AA3249" s="20">
        <f>IFERROR(U3249/Z3249,"")</f>
        <v>0.9592845755219217</v>
      </c>
      <c r="AB3249" s="4" t="str">
        <f>IF(OR(N3249&lt;&gt;"REPORTED",U3249=""),"NOT_APPLICABLE",IF(OR(AA3249&lt;Unit_Value_Review_QC!$I$6,AA3249&gt;Unit_Value_Review_QC!$I$5),"REVIEW","WITHIN_BAND"))</f>
        <v>WITHIN_BAND</v>
      </c>
    </row>
    <row r="3250" spans="1:28">
      <c r="A3250" s="1" t="s">
        <v>3636</v>
      </c>
      <c r="B3250" s="6">
        <v>45931</v>
      </c>
      <c r="C3250" s="1">
        <v>202510</v>
      </c>
      <c r="D3250" s="1">
        <v>2025</v>
      </c>
      <c r="E3250" s="1">
        <v>10</v>
      </c>
      <c r="F3250" s="4" t="s">
        <v>256</v>
      </c>
      <c r="G3250" s="4" t="s">
        <v>258</v>
      </c>
      <c r="H3250" s="1">
        <v>696</v>
      </c>
      <c r="I3250" s="4" t="s">
        <v>322</v>
      </c>
      <c r="J3250" s="1" t="s">
        <v>323</v>
      </c>
      <c r="K3250" s="1" t="s">
        <v>383</v>
      </c>
      <c r="L3250" s="1">
        <v>3</v>
      </c>
      <c r="M3250" s="1">
        <v>1</v>
      </c>
      <c r="N3250" s="1" t="s">
        <v>384</v>
      </c>
      <c r="O3250" s="1" t="s">
        <v>385</v>
      </c>
      <c r="P3250" s="1">
        <v>0</v>
      </c>
      <c r="Q3250" s="8">
        <v>1407919</v>
      </c>
      <c r="R3250" s="8">
        <v>60511</v>
      </c>
      <c r="S3250" s="8">
        <v>361813</v>
      </c>
      <c r="T3250" s="8" t="s">
        <v>386</v>
      </c>
      <c r="U3250" s="9">
        <f>IF(R3250&gt;0,Q3250/R3250,"")</f>
        <v>23.267158037381634</v>
      </c>
      <c r="V3250" s="10">
        <f>SUMIFS(fct_world_monthly!$J$2:$J$361,fct_world_monthly!$C$2:$C$361,C3250,fct_world_monthly!$F$2:$F$361,F3250)</f>
        <v>91915424</v>
      </c>
      <c r="W3250" s="11">
        <f>IF(V3250&gt;0,Q3250/V3250,"")</f>
        <v>1.5317548880588311E-2</v>
      </c>
      <c r="X3250" s="1" t="s">
        <v>232</v>
      </c>
      <c r="Y3250" s="1" t="s">
        <v>166</v>
      </c>
      <c r="Z3250" s="19">
        <f>IF(U3250="","",SUMIFS(Unit_Value_Review_QC!$K$10:$K$53,Unit_Value_Review_QC!$I$10:$I$53,"PARTNER|"&amp;F3250&amp;"|"&amp;I3250))</f>
        <v>18.09118149032647</v>
      </c>
      <c r="AA3250" s="20">
        <f>IFERROR(U3250/Z3250,"")</f>
        <v>1.2861049484149396</v>
      </c>
      <c r="AB3250" s="4" t="str">
        <f>IF(OR(N3250&lt;&gt;"REPORTED",U3250=""),"NOT_APPLICABLE",IF(OR(AA3250&lt;Unit_Value_Review_QC!$I$6,AA3250&gt;Unit_Value_Review_QC!$I$5),"REVIEW","WITHIN_BAND"))</f>
        <v>WITHIN_BAND</v>
      </c>
    </row>
    <row r="3251" spans="1:28">
      <c r="A3251" s="1" t="s">
        <v>3637</v>
      </c>
      <c r="B3251" s="6">
        <v>45931</v>
      </c>
      <c r="C3251" s="1">
        <v>202510</v>
      </c>
      <c r="D3251" s="1">
        <v>2025</v>
      </c>
      <c r="E3251" s="1">
        <v>10</v>
      </c>
      <c r="F3251" s="4" t="s">
        <v>256</v>
      </c>
      <c r="G3251" s="4" t="s">
        <v>258</v>
      </c>
      <c r="H3251" s="1">
        <v>720</v>
      </c>
      <c r="I3251" s="4" t="s">
        <v>325</v>
      </c>
      <c r="J3251" s="1" t="s">
        <v>326</v>
      </c>
      <c r="K3251" s="1" t="s">
        <v>383</v>
      </c>
      <c r="L3251" s="1">
        <v>3</v>
      </c>
      <c r="M3251" s="1">
        <v>1</v>
      </c>
      <c r="N3251" s="1" t="s">
        <v>384</v>
      </c>
      <c r="O3251" s="1" t="s">
        <v>385</v>
      </c>
      <c r="P3251" s="1">
        <v>0</v>
      </c>
      <c r="Q3251" s="8">
        <v>3385435</v>
      </c>
      <c r="R3251" s="8">
        <v>203612</v>
      </c>
      <c r="S3251" s="8">
        <v>817135</v>
      </c>
      <c r="T3251" s="8" t="s">
        <v>386</v>
      </c>
      <c r="U3251" s="9">
        <f>IF(R3251&gt;0,Q3251/R3251,"")</f>
        <v>16.626893306877786</v>
      </c>
      <c r="V3251" s="10">
        <f>SUMIFS(fct_world_monthly!$J$2:$J$361,fct_world_monthly!$C$2:$C$361,C3251,fct_world_monthly!$F$2:$F$361,F3251)</f>
        <v>91915424</v>
      </c>
      <c r="W3251" s="11">
        <f>IF(V3251&gt;0,Q3251/V3251,"")</f>
        <v>3.6832066400520551E-2</v>
      </c>
      <c r="X3251" s="1" t="s">
        <v>232</v>
      </c>
      <c r="Y3251" s="1" t="s">
        <v>166</v>
      </c>
      <c r="Z3251" s="19">
        <f>IF(U3251="","",SUMIFS(Unit_Value_Review_QC!$K$10:$K$53,Unit_Value_Review_QC!$I$10:$I$53,"PARTNER|"&amp;F3251&amp;"|"&amp;I3251))</f>
        <v>18.213915185849537</v>
      </c>
      <c r="AA3251" s="20">
        <f>IFERROR(U3251/Z3251,"")</f>
        <v>0.91286761452558463</v>
      </c>
      <c r="AB3251" s="4" t="str">
        <f>IF(OR(N3251&lt;&gt;"REPORTED",U3251=""),"NOT_APPLICABLE",IF(OR(AA3251&lt;Unit_Value_Review_QC!$I$6,AA3251&gt;Unit_Value_Review_QC!$I$5),"REVIEW","WITHIN_BAND"))</f>
        <v>WITHIN_BAND</v>
      </c>
    </row>
    <row r="3252" spans="1:28">
      <c r="A3252" s="1" t="s">
        <v>3638</v>
      </c>
      <c r="B3252" s="6">
        <v>45931</v>
      </c>
      <c r="C3252" s="1">
        <v>202510</v>
      </c>
      <c r="D3252" s="1">
        <v>2025</v>
      </c>
      <c r="E3252" s="1">
        <v>10</v>
      </c>
      <c r="F3252" s="4" t="s">
        <v>265</v>
      </c>
      <c r="G3252" s="4" t="s">
        <v>266</v>
      </c>
      <c r="H3252" s="1">
        <v>52</v>
      </c>
      <c r="I3252" s="4" t="s">
        <v>296</v>
      </c>
      <c r="J3252" s="1" t="s">
        <v>297</v>
      </c>
      <c r="K3252" s="1" t="s">
        <v>383</v>
      </c>
      <c r="L3252" s="1">
        <v>3</v>
      </c>
      <c r="M3252" s="1">
        <v>1</v>
      </c>
      <c r="N3252" s="1" t="s">
        <v>384</v>
      </c>
      <c r="O3252" s="1" t="s">
        <v>385</v>
      </c>
      <c r="P3252" s="1">
        <v>0</v>
      </c>
      <c r="Q3252" s="8">
        <v>9021102</v>
      </c>
      <c r="R3252" s="8">
        <v>566413</v>
      </c>
      <c r="S3252" s="8">
        <v>950096</v>
      </c>
      <c r="T3252" s="8" t="s">
        <v>386</v>
      </c>
      <c r="U3252" s="9">
        <f>IF(R3252&gt;0,Q3252/R3252,"")</f>
        <v>15.926721314659092</v>
      </c>
      <c r="V3252" s="10">
        <f>SUMIFS(fct_world_monthly!$J$2:$J$361,fct_world_monthly!$C$2:$C$361,C3252,fct_world_monthly!$F$2:$F$361,F3252)</f>
        <v>109007704</v>
      </c>
      <c r="W3252" s="11">
        <f>IF(V3252&gt;0,Q3252/V3252,"")</f>
        <v>8.2756554527558895E-2</v>
      </c>
      <c r="X3252" s="1" t="s">
        <v>232</v>
      </c>
      <c r="Y3252" s="1" t="s">
        <v>166</v>
      </c>
      <c r="Z3252" s="19">
        <f>IF(U3252="","",SUMIFS(Unit_Value_Review_QC!$K$10:$K$53,Unit_Value_Review_QC!$I$10:$I$53,"PARTNER|"&amp;F3252&amp;"|"&amp;I3252))</f>
        <v>19.213268245879746</v>
      </c>
      <c r="AA3252" s="20">
        <f>IFERROR(U3252/Z3252,"")</f>
        <v>0.82894388975569278</v>
      </c>
      <c r="AB3252" s="4" t="str">
        <f>IF(OR(N3252&lt;&gt;"REPORTED",U3252=""),"NOT_APPLICABLE",IF(OR(AA3252&lt;Unit_Value_Review_QC!$I$6,AA3252&gt;Unit_Value_Review_QC!$I$5),"REVIEW","WITHIN_BAND"))</f>
        <v>WITHIN_BAND</v>
      </c>
    </row>
    <row r="3253" spans="1:28">
      <c r="A3253" s="1" t="s">
        <v>3639</v>
      </c>
      <c r="B3253" s="6">
        <v>45931</v>
      </c>
      <c r="C3253" s="1">
        <v>202510</v>
      </c>
      <c r="D3253" s="1">
        <v>2025</v>
      </c>
      <c r="E3253" s="1">
        <v>10</v>
      </c>
      <c r="F3253" s="4" t="s">
        <v>265</v>
      </c>
      <c r="G3253" s="4" t="s">
        <v>266</v>
      </c>
      <c r="H3253" s="1">
        <v>204</v>
      </c>
      <c r="I3253" s="4" t="s">
        <v>301</v>
      </c>
      <c r="J3253" s="1" t="s">
        <v>302</v>
      </c>
      <c r="K3253" s="1" t="s">
        <v>383</v>
      </c>
      <c r="L3253" s="1">
        <v>3</v>
      </c>
      <c r="M3253" s="1">
        <v>1</v>
      </c>
      <c r="N3253" s="1" t="s">
        <v>384</v>
      </c>
      <c r="O3253" s="1" t="s">
        <v>385</v>
      </c>
      <c r="P3253" s="1">
        <v>0</v>
      </c>
      <c r="Q3253" s="8">
        <v>35459</v>
      </c>
      <c r="R3253" s="8">
        <v>1279</v>
      </c>
      <c r="S3253" s="8">
        <v>3945</v>
      </c>
      <c r="T3253" s="8" t="s">
        <v>386</v>
      </c>
      <c r="U3253" s="9">
        <f>IF(R3253&gt;0,Q3253/R3253,"")</f>
        <v>27.724003127443314</v>
      </c>
      <c r="V3253" s="10">
        <f>SUMIFS(fct_world_monthly!$J$2:$J$361,fct_world_monthly!$C$2:$C$361,C3253,fct_world_monthly!$F$2:$F$361,F3253)</f>
        <v>109007704</v>
      </c>
      <c r="W3253" s="11">
        <f>IF(V3253&gt;0,Q3253/V3253,"")</f>
        <v>3.2528893554165675E-4</v>
      </c>
      <c r="X3253" s="1" t="s">
        <v>232</v>
      </c>
      <c r="Y3253" s="1" t="s">
        <v>166</v>
      </c>
      <c r="Z3253" s="19">
        <f>IF(U3253="","",SUMIFS(Unit_Value_Review_QC!$K$10:$K$53,Unit_Value_Review_QC!$I$10:$I$53,"PARTNER|"&amp;F3253&amp;"|"&amp;I3253))</f>
        <v>16.024818561257973</v>
      </c>
      <c r="AA3253" s="20">
        <f>IFERROR(U3253/Z3253,"")</f>
        <v>1.7300665852448152</v>
      </c>
      <c r="AB3253" s="4" t="str">
        <f>IF(OR(N3253&lt;&gt;"REPORTED",U3253=""),"NOT_APPLICABLE",IF(OR(AA3253&lt;Unit_Value_Review_QC!$I$6,AA3253&gt;Unit_Value_Review_QC!$I$5),"REVIEW","WITHIN_BAND"))</f>
        <v>WITHIN_BAND</v>
      </c>
    </row>
    <row r="3254" spans="1:28">
      <c r="A3254" s="1" t="s">
        <v>3640</v>
      </c>
      <c r="B3254" s="6">
        <v>45931</v>
      </c>
      <c r="C3254" s="1">
        <v>202510</v>
      </c>
      <c r="D3254" s="1">
        <v>2025</v>
      </c>
      <c r="E3254" s="1">
        <v>10</v>
      </c>
      <c r="F3254" s="4" t="s">
        <v>265</v>
      </c>
      <c r="G3254" s="4" t="s">
        <v>266</v>
      </c>
      <c r="H3254" s="1">
        <v>662</v>
      </c>
      <c r="I3254" s="4" t="s">
        <v>304</v>
      </c>
      <c r="J3254" s="1" t="s">
        <v>305</v>
      </c>
      <c r="K3254" s="1" t="s">
        <v>383</v>
      </c>
      <c r="L3254" s="1">
        <v>3</v>
      </c>
      <c r="M3254" s="1">
        <v>1</v>
      </c>
      <c r="N3254" s="1" t="s">
        <v>384</v>
      </c>
      <c r="O3254" s="1" t="s">
        <v>385</v>
      </c>
      <c r="P3254" s="1">
        <v>0</v>
      </c>
      <c r="Q3254" s="8">
        <v>419266</v>
      </c>
      <c r="R3254" s="8">
        <v>30502</v>
      </c>
      <c r="S3254" s="8">
        <v>69477</v>
      </c>
      <c r="T3254" s="8" t="s">
        <v>386</v>
      </c>
      <c r="U3254" s="9">
        <f>IF(R3254&gt;0,Q3254/R3254,"")</f>
        <v>13.745524883614189</v>
      </c>
      <c r="V3254" s="10">
        <f>SUMIFS(fct_world_monthly!$J$2:$J$361,fct_world_monthly!$C$2:$C$361,C3254,fct_world_monthly!$F$2:$F$361,F3254)</f>
        <v>109007704</v>
      </c>
      <c r="W3254" s="11">
        <f>IF(V3254&gt;0,Q3254/V3254,"")</f>
        <v>3.8462052186696823E-3</v>
      </c>
      <c r="X3254" s="1" t="s">
        <v>232</v>
      </c>
      <c r="Y3254" s="1" t="s">
        <v>166</v>
      </c>
      <c r="Z3254" s="19">
        <f>IF(U3254="","",SUMIFS(Unit_Value_Review_QC!$K$10:$K$53,Unit_Value_Review_QC!$I$10:$I$53,"PARTNER|"&amp;F3254&amp;"|"&amp;I3254))</f>
        <v>13.24068828999865</v>
      </c>
      <c r="AA3254" s="20">
        <f>IFERROR(U3254/Z3254,"")</f>
        <v>1.0381276699940793</v>
      </c>
      <c r="AB3254" s="4" t="str">
        <f>IF(OR(N3254&lt;&gt;"REPORTED",U3254=""),"NOT_APPLICABLE",IF(OR(AA3254&lt;Unit_Value_Review_QC!$I$6,AA3254&gt;Unit_Value_Review_QC!$I$5),"REVIEW","WITHIN_BAND"))</f>
        <v>WITHIN_BAND</v>
      </c>
    </row>
    <row r="3255" spans="1:28">
      <c r="A3255" s="1" t="s">
        <v>3641</v>
      </c>
      <c r="B3255" s="6">
        <v>45931</v>
      </c>
      <c r="C3255" s="1">
        <v>202510</v>
      </c>
      <c r="D3255" s="1">
        <v>2025</v>
      </c>
      <c r="E3255" s="1">
        <v>10</v>
      </c>
      <c r="F3255" s="4" t="s">
        <v>265</v>
      </c>
      <c r="G3255" s="4" t="s">
        <v>266</v>
      </c>
      <c r="H3255" s="1">
        <v>664</v>
      </c>
      <c r="I3255" s="4" t="s">
        <v>307</v>
      </c>
      <c r="J3255" s="1" t="s">
        <v>308</v>
      </c>
      <c r="K3255" s="1" t="s">
        <v>383</v>
      </c>
      <c r="L3255" s="1">
        <v>3</v>
      </c>
      <c r="M3255" s="1">
        <v>1</v>
      </c>
      <c r="N3255" s="1" t="s">
        <v>384</v>
      </c>
      <c r="O3255" s="1" t="s">
        <v>385</v>
      </c>
      <c r="P3255" s="1">
        <v>0</v>
      </c>
      <c r="Q3255" s="8">
        <v>198871</v>
      </c>
      <c r="R3255" s="8">
        <v>11890</v>
      </c>
      <c r="S3255" s="8">
        <v>58912</v>
      </c>
      <c r="T3255" s="8" t="s">
        <v>386</v>
      </c>
      <c r="U3255" s="9">
        <f>IF(R3255&gt;0,Q3255/R3255,"")</f>
        <v>16.725904121110176</v>
      </c>
      <c r="V3255" s="10">
        <f>SUMIFS(fct_world_monthly!$J$2:$J$361,fct_world_monthly!$C$2:$C$361,C3255,fct_world_monthly!$F$2:$F$361,F3255)</f>
        <v>109007704</v>
      </c>
      <c r="W3255" s="11">
        <f>IF(V3255&gt;0,Q3255/V3255,"")</f>
        <v>1.8243756422940528E-3</v>
      </c>
      <c r="X3255" s="1" t="s">
        <v>232</v>
      </c>
      <c r="Y3255" s="1" t="s">
        <v>166</v>
      </c>
      <c r="Z3255" s="19">
        <f>IF(U3255="","",SUMIFS(Unit_Value_Review_QC!$K$10:$K$53,Unit_Value_Review_QC!$I$10:$I$53,"PARTNER|"&amp;F3255&amp;"|"&amp;I3255))</f>
        <v>13.033767004833301</v>
      </c>
      <c r="AA3255" s="20">
        <f>IFERROR(U3255/Z3255,"")</f>
        <v>1.2832747520273857</v>
      </c>
      <c r="AB3255" s="4" t="str">
        <f>IF(OR(N3255&lt;&gt;"REPORTED",U3255=""),"NOT_APPLICABLE",IF(OR(AA3255&lt;Unit_Value_Review_QC!$I$6,AA3255&gt;Unit_Value_Review_QC!$I$5),"REVIEW","WITHIN_BAND"))</f>
        <v>WITHIN_BAND</v>
      </c>
    </row>
    <row r="3256" spans="1:28">
      <c r="A3256" s="1" t="s">
        <v>3642</v>
      </c>
      <c r="B3256" s="6">
        <v>45931</v>
      </c>
      <c r="C3256" s="1">
        <v>202510</v>
      </c>
      <c r="D3256" s="1">
        <v>2025</v>
      </c>
      <c r="E3256" s="1">
        <v>10</v>
      </c>
      <c r="F3256" s="4" t="s">
        <v>265</v>
      </c>
      <c r="G3256" s="4" t="s">
        <v>266</v>
      </c>
      <c r="H3256" s="1">
        <v>666</v>
      </c>
      <c r="I3256" s="4" t="s">
        <v>310</v>
      </c>
      <c r="J3256" s="1" t="s">
        <v>311</v>
      </c>
      <c r="K3256" s="1" t="s">
        <v>383</v>
      </c>
      <c r="L3256" s="1">
        <v>3</v>
      </c>
      <c r="M3256" s="1">
        <v>1</v>
      </c>
      <c r="N3256" s="1" t="s">
        <v>384</v>
      </c>
      <c r="O3256" s="1" t="s">
        <v>385</v>
      </c>
      <c r="P3256" s="1">
        <v>0</v>
      </c>
      <c r="Q3256" s="8">
        <v>27270957</v>
      </c>
      <c r="R3256" s="8">
        <v>2244331</v>
      </c>
      <c r="S3256" s="8">
        <v>5586866</v>
      </c>
      <c r="T3256" s="8" t="s">
        <v>386</v>
      </c>
      <c r="U3256" s="9">
        <f>IF(R3256&gt;0,Q3256/R3256,"")</f>
        <v>12.15104055506964</v>
      </c>
      <c r="V3256" s="10">
        <f>SUMIFS(fct_world_monthly!$J$2:$J$361,fct_world_monthly!$C$2:$C$361,C3256,fct_world_monthly!$F$2:$F$361,F3256)</f>
        <v>109007704</v>
      </c>
      <c r="W3256" s="11">
        <f>IF(V3256&gt;0,Q3256/V3256,"")</f>
        <v>0.25017458399087095</v>
      </c>
      <c r="X3256" s="1" t="s">
        <v>232</v>
      </c>
      <c r="Y3256" s="1" t="s">
        <v>166</v>
      </c>
      <c r="Z3256" s="19">
        <f>IF(U3256="","",SUMIFS(Unit_Value_Review_QC!$K$10:$K$53,Unit_Value_Review_QC!$I$10:$I$53,"PARTNER|"&amp;F3256&amp;"|"&amp;I3256))</f>
        <v>12.503788450831344</v>
      </c>
      <c r="AA3256" s="20">
        <f>IFERROR(U3256/Z3256,"")</f>
        <v>0.97178871850329085</v>
      </c>
      <c r="AB3256" s="4" t="str">
        <f>IF(OR(N3256&lt;&gt;"REPORTED",U3256=""),"NOT_APPLICABLE",IF(OR(AA3256&lt;Unit_Value_Review_QC!$I$6,AA3256&gt;Unit_Value_Review_QC!$I$5),"REVIEW","WITHIN_BAND"))</f>
        <v>WITHIN_BAND</v>
      </c>
    </row>
    <row r="3257" spans="1:28">
      <c r="A3257" s="1" t="s">
        <v>3643</v>
      </c>
      <c r="B3257" s="6">
        <v>45931</v>
      </c>
      <c r="C3257" s="1">
        <v>202510</v>
      </c>
      <c r="D3257" s="1">
        <v>2025</v>
      </c>
      <c r="E3257" s="1">
        <v>10</v>
      </c>
      <c r="F3257" s="4" t="s">
        <v>265</v>
      </c>
      <c r="G3257" s="4" t="s">
        <v>266</v>
      </c>
      <c r="H3257" s="1">
        <v>669</v>
      </c>
      <c r="I3257" s="4" t="s">
        <v>313</v>
      </c>
      <c r="J3257" s="1" t="s">
        <v>314</v>
      </c>
      <c r="K3257" s="1" t="s">
        <v>383</v>
      </c>
      <c r="L3257" s="1">
        <v>3</v>
      </c>
      <c r="M3257" s="1">
        <v>1</v>
      </c>
      <c r="N3257" s="1" t="s">
        <v>384</v>
      </c>
      <c r="O3257" s="1" t="s">
        <v>385</v>
      </c>
      <c r="P3257" s="1">
        <v>0</v>
      </c>
      <c r="Q3257" s="8">
        <v>185390</v>
      </c>
      <c r="R3257" s="8">
        <v>7228</v>
      </c>
      <c r="S3257" s="8">
        <v>30581</v>
      </c>
      <c r="T3257" s="8" t="s">
        <v>386</v>
      </c>
      <c r="U3257" s="9">
        <f>IF(R3257&gt;0,Q3257/R3257,"")</f>
        <v>25.648865522966243</v>
      </c>
      <c r="V3257" s="10">
        <f>SUMIFS(fct_world_monthly!$J$2:$J$361,fct_world_monthly!$C$2:$C$361,C3257,fct_world_monthly!$F$2:$F$361,F3257)</f>
        <v>109007704</v>
      </c>
      <c r="W3257" s="11">
        <f>IF(V3257&gt;0,Q3257/V3257,"")</f>
        <v>1.7007054840821158E-3</v>
      </c>
      <c r="X3257" s="1" t="s">
        <v>232</v>
      </c>
      <c r="Y3257" s="1" t="s">
        <v>166</v>
      </c>
      <c r="Z3257" s="19">
        <f>IF(U3257="","",SUMIFS(Unit_Value_Review_QC!$K$10:$K$53,Unit_Value_Review_QC!$I$10:$I$53,"PARTNER|"&amp;F3257&amp;"|"&amp;I3257))</f>
        <v>16.58404384448577</v>
      </c>
      <c r="AA3257" s="20">
        <f>IFERROR(U3257/Z3257,"")</f>
        <v>1.5465989937969531</v>
      </c>
      <c r="AB3257" s="4" t="str">
        <f>IF(OR(N3257&lt;&gt;"REPORTED",U3257=""),"NOT_APPLICABLE",IF(OR(AA3257&lt;Unit_Value_Review_QC!$I$6,AA3257&gt;Unit_Value_Review_QC!$I$5),"REVIEW","WITHIN_BAND"))</f>
        <v>WITHIN_BAND</v>
      </c>
    </row>
    <row r="3258" spans="1:28">
      <c r="A3258" s="1" t="s">
        <v>3644</v>
      </c>
      <c r="B3258" s="6">
        <v>45931</v>
      </c>
      <c r="C3258" s="1">
        <v>202510</v>
      </c>
      <c r="D3258" s="1">
        <v>2025</v>
      </c>
      <c r="E3258" s="1">
        <v>10</v>
      </c>
      <c r="F3258" s="4" t="s">
        <v>265</v>
      </c>
      <c r="G3258" s="4" t="s">
        <v>266</v>
      </c>
      <c r="H3258" s="1">
        <v>676</v>
      </c>
      <c r="I3258" s="4" t="s">
        <v>316</v>
      </c>
      <c r="J3258" s="1" t="s">
        <v>317</v>
      </c>
      <c r="K3258" s="1" t="s">
        <v>383</v>
      </c>
      <c r="L3258" s="1">
        <v>3</v>
      </c>
      <c r="M3258" s="1">
        <v>1</v>
      </c>
      <c r="N3258" s="1" t="s">
        <v>384</v>
      </c>
      <c r="O3258" s="1" t="s">
        <v>385</v>
      </c>
      <c r="P3258" s="1">
        <v>0</v>
      </c>
      <c r="Q3258" s="8">
        <v>1259915</v>
      </c>
      <c r="R3258" s="8">
        <v>76911</v>
      </c>
      <c r="S3258" s="8">
        <v>274613</v>
      </c>
      <c r="T3258" s="8" t="s">
        <v>386</v>
      </c>
      <c r="U3258" s="9">
        <f>IF(R3258&gt;0,Q3258/R3258,"")</f>
        <v>16.381466890301777</v>
      </c>
      <c r="V3258" s="10">
        <f>SUMIFS(fct_world_monthly!$J$2:$J$361,fct_world_monthly!$C$2:$C$361,C3258,fct_world_monthly!$F$2:$F$361,F3258)</f>
        <v>109007704</v>
      </c>
      <c r="W3258" s="11">
        <f>IF(V3258&gt;0,Q3258/V3258,"")</f>
        <v>1.1558036301727812E-2</v>
      </c>
      <c r="X3258" s="1" t="s">
        <v>232</v>
      </c>
      <c r="Y3258" s="1" t="s">
        <v>166</v>
      </c>
      <c r="Z3258" s="19">
        <f>IF(U3258="","",SUMIFS(Unit_Value_Review_QC!$K$10:$K$53,Unit_Value_Review_QC!$I$10:$I$53,"PARTNER|"&amp;F3258&amp;"|"&amp;I3258))</f>
        <v>12.705450477595873</v>
      </c>
      <c r="AA3258" s="20">
        <f>IFERROR(U3258/Z3258,"")</f>
        <v>1.2893259407990294</v>
      </c>
      <c r="AB3258" s="4" t="str">
        <f>IF(OR(N3258&lt;&gt;"REPORTED",U3258=""),"NOT_APPLICABLE",IF(OR(AA3258&lt;Unit_Value_Review_QC!$I$6,AA3258&gt;Unit_Value_Review_QC!$I$5),"REVIEW","WITHIN_BAND"))</f>
        <v>WITHIN_BAND</v>
      </c>
    </row>
    <row r="3259" spans="1:28">
      <c r="A3259" s="1" t="s">
        <v>3645</v>
      </c>
      <c r="B3259" s="6">
        <v>45931</v>
      </c>
      <c r="C3259" s="1">
        <v>202510</v>
      </c>
      <c r="D3259" s="1">
        <v>2025</v>
      </c>
      <c r="E3259" s="1">
        <v>10</v>
      </c>
      <c r="F3259" s="4" t="s">
        <v>265</v>
      </c>
      <c r="G3259" s="4" t="s">
        <v>266</v>
      </c>
      <c r="H3259" s="1">
        <v>690</v>
      </c>
      <c r="I3259" s="4" t="s">
        <v>319</v>
      </c>
      <c r="J3259" s="1" t="s">
        <v>320</v>
      </c>
      <c r="K3259" s="1" t="s">
        <v>383</v>
      </c>
      <c r="L3259" s="1">
        <v>3</v>
      </c>
      <c r="M3259" s="1">
        <v>1</v>
      </c>
      <c r="N3259" s="1" t="s">
        <v>384</v>
      </c>
      <c r="O3259" s="1" t="s">
        <v>385</v>
      </c>
      <c r="P3259" s="1">
        <v>0</v>
      </c>
      <c r="Q3259" s="8">
        <v>960926</v>
      </c>
      <c r="R3259" s="8">
        <v>39945</v>
      </c>
      <c r="S3259" s="8">
        <v>145599</v>
      </c>
      <c r="T3259" s="8" t="s">
        <v>386</v>
      </c>
      <c r="U3259" s="9">
        <f>IF(R3259&gt;0,Q3259/R3259,"")</f>
        <v>24.056227312554764</v>
      </c>
      <c r="V3259" s="10">
        <f>SUMIFS(fct_world_monthly!$J$2:$J$361,fct_world_monthly!$C$2:$C$361,C3259,fct_world_monthly!$F$2:$F$361,F3259)</f>
        <v>109007704</v>
      </c>
      <c r="W3259" s="11">
        <f>IF(V3259&gt;0,Q3259/V3259,"")</f>
        <v>8.8152118129192041E-3</v>
      </c>
      <c r="X3259" s="1" t="s">
        <v>232</v>
      </c>
      <c r="Y3259" s="1" t="s">
        <v>166</v>
      </c>
      <c r="Z3259" s="19">
        <f>IF(U3259="","",SUMIFS(Unit_Value_Review_QC!$K$10:$K$53,Unit_Value_Review_QC!$I$10:$I$53,"PARTNER|"&amp;F3259&amp;"|"&amp;I3259))</f>
        <v>23.234221767733438</v>
      </c>
      <c r="AA3259" s="20">
        <f>IFERROR(U3259/Z3259,"")</f>
        <v>1.0353790866351671</v>
      </c>
      <c r="AB3259" s="4" t="str">
        <f>IF(OR(N3259&lt;&gt;"REPORTED",U3259=""),"NOT_APPLICABLE",IF(OR(AA3259&lt;Unit_Value_Review_QC!$I$6,AA3259&gt;Unit_Value_Review_QC!$I$5),"REVIEW","WITHIN_BAND"))</f>
        <v>WITHIN_BAND</v>
      </c>
    </row>
    <row r="3260" spans="1:28">
      <c r="A3260" s="1" t="s">
        <v>3646</v>
      </c>
      <c r="B3260" s="6">
        <v>45931</v>
      </c>
      <c r="C3260" s="1">
        <v>202510</v>
      </c>
      <c r="D3260" s="1">
        <v>2025</v>
      </c>
      <c r="E3260" s="1">
        <v>10</v>
      </c>
      <c r="F3260" s="4" t="s">
        <v>265</v>
      </c>
      <c r="G3260" s="4" t="s">
        <v>266</v>
      </c>
      <c r="H3260" s="1">
        <v>696</v>
      </c>
      <c r="I3260" s="4" t="s">
        <v>322</v>
      </c>
      <c r="J3260" s="1" t="s">
        <v>323</v>
      </c>
      <c r="K3260" s="1" t="s">
        <v>383</v>
      </c>
      <c r="L3260" s="1">
        <v>3</v>
      </c>
      <c r="M3260" s="1">
        <v>1</v>
      </c>
      <c r="N3260" s="1" t="s">
        <v>384</v>
      </c>
      <c r="O3260" s="1" t="s">
        <v>385</v>
      </c>
      <c r="P3260" s="1">
        <v>0</v>
      </c>
      <c r="Q3260" s="8">
        <v>8431674</v>
      </c>
      <c r="R3260" s="8">
        <v>680292</v>
      </c>
      <c r="S3260" s="8">
        <v>1629903</v>
      </c>
      <c r="T3260" s="8" t="s">
        <v>386</v>
      </c>
      <c r="U3260" s="9">
        <f>IF(R3260&gt;0,Q3260/R3260,"")</f>
        <v>12.394198373639554</v>
      </c>
      <c r="V3260" s="10">
        <f>SUMIFS(fct_world_monthly!$J$2:$J$361,fct_world_monthly!$C$2:$C$361,C3260,fct_world_monthly!$F$2:$F$361,F3260)</f>
        <v>109007704</v>
      </c>
      <c r="W3260" s="11">
        <f>IF(V3260&gt;0,Q3260/V3260,"")</f>
        <v>7.7349340373227202E-2</v>
      </c>
      <c r="X3260" s="1" t="s">
        <v>232</v>
      </c>
      <c r="Y3260" s="1" t="s">
        <v>166</v>
      </c>
      <c r="Z3260" s="19">
        <f>IF(U3260="","",SUMIFS(Unit_Value_Review_QC!$K$10:$K$53,Unit_Value_Review_QC!$I$10:$I$53,"PARTNER|"&amp;F3260&amp;"|"&amp;I3260))</f>
        <v>12.339390026247985</v>
      </c>
      <c r="AA3260" s="20">
        <f>IFERROR(U3260/Z3260,"")</f>
        <v>1.0044417387954334</v>
      </c>
      <c r="AB3260" s="4" t="str">
        <f>IF(OR(N3260&lt;&gt;"REPORTED",U3260=""),"NOT_APPLICABLE",IF(OR(AA3260&lt;Unit_Value_Review_QC!$I$6,AA3260&gt;Unit_Value_Review_QC!$I$5),"REVIEW","WITHIN_BAND"))</f>
        <v>WITHIN_BAND</v>
      </c>
    </row>
    <row r="3261" spans="1:28">
      <c r="A3261" s="1" t="s">
        <v>3647</v>
      </c>
      <c r="B3261" s="6">
        <v>45931</v>
      </c>
      <c r="C3261" s="1">
        <v>202510</v>
      </c>
      <c r="D3261" s="1">
        <v>2025</v>
      </c>
      <c r="E3261" s="1">
        <v>10</v>
      </c>
      <c r="F3261" s="4" t="s">
        <v>265</v>
      </c>
      <c r="G3261" s="4" t="s">
        <v>266</v>
      </c>
      <c r="H3261" s="1">
        <v>720</v>
      </c>
      <c r="I3261" s="4" t="s">
        <v>325</v>
      </c>
      <c r="J3261" s="1" t="s">
        <v>326</v>
      </c>
      <c r="K3261" s="1" t="s">
        <v>383</v>
      </c>
      <c r="L3261" s="1">
        <v>3</v>
      </c>
      <c r="M3261" s="1">
        <v>1</v>
      </c>
      <c r="N3261" s="1" t="s">
        <v>384</v>
      </c>
      <c r="O3261" s="1" t="s">
        <v>385</v>
      </c>
      <c r="P3261" s="1">
        <v>0</v>
      </c>
      <c r="Q3261" s="8">
        <v>38578336</v>
      </c>
      <c r="R3261" s="8">
        <v>2827955</v>
      </c>
      <c r="S3261" s="8">
        <v>6520426</v>
      </c>
      <c r="T3261" s="8" t="s">
        <v>386</v>
      </c>
      <c r="U3261" s="9">
        <f>IF(R3261&gt;0,Q3261/R3261,"")</f>
        <v>13.641778599730193</v>
      </c>
      <c r="V3261" s="10">
        <f>SUMIFS(fct_world_monthly!$J$2:$J$361,fct_world_monthly!$C$2:$C$361,C3261,fct_world_monthly!$F$2:$F$361,F3261)</f>
        <v>109007704</v>
      </c>
      <c r="W3261" s="11">
        <f>IF(V3261&gt;0,Q3261/V3261,"")</f>
        <v>0.35390467448062202</v>
      </c>
      <c r="X3261" s="1" t="s">
        <v>232</v>
      </c>
      <c r="Y3261" s="1" t="s">
        <v>166</v>
      </c>
      <c r="Z3261" s="19">
        <f>IF(U3261="","",SUMIFS(Unit_Value_Review_QC!$K$10:$K$53,Unit_Value_Review_QC!$I$10:$I$53,"PARTNER|"&amp;F3261&amp;"|"&amp;I3261))</f>
        <v>15.158852636173485</v>
      </c>
      <c r="AA3261" s="20">
        <f>IFERROR(U3261/Z3261,"")</f>
        <v>0.89992157897075231</v>
      </c>
      <c r="AB3261" s="4" t="str">
        <f>IF(OR(N3261&lt;&gt;"REPORTED",U3261=""),"NOT_APPLICABLE",IF(OR(AA3261&lt;Unit_Value_Review_QC!$I$6,AA3261&gt;Unit_Value_Review_QC!$I$5),"REVIEW","WITHIN_BAND"))</f>
        <v>WITHIN_BAND</v>
      </c>
    </row>
    <row r="3262" spans="1:28">
      <c r="A3262" s="1" t="s">
        <v>3648</v>
      </c>
      <c r="B3262" s="6">
        <v>45931</v>
      </c>
      <c r="C3262" s="1">
        <v>202510</v>
      </c>
      <c r="D3262" s="1">
        <v>2025</v>
      </c>
      <c r="E3262" s="1">
        <v>10</v>
      </c>
      <c r="F3262" s="4" t="s">
        <v>271</v>
      </c>
      <c r="G3262" s="4" t="s">
        <v>273</v>
      </c>
      <c r="H3262" s="1">
        <v>52</v>
      </c>
      <c r="I3262" s="4" t="s">
        <v>296</v>
      </c>
      <c r="J3262" s="1" t="s">
        <v>297</v>
      </c>
      <c r="K3262" s="1" t="s">
        <v>383</v>
      </c>
      <c r="L3262" s="1">
        <v>3</v>
      </c>
      <c r="M3262" s="1">
        <v>1</v>
      </c>
      <c r="N3262" s="1" t="s">
        <v>384</v>
      </c>
      <c r="O3262" s="1" t="s">
        <v>385</v>
      </c>
      <c r="P3262" s="1">
        <v>0</v>
      </c>
      <c r="Q3262" s="8">
        <v>633994</v>
      </c>
      <c r="R3262" s="8">
        <v>14944</v>
      </c>
      <c r="S3262" s="8">
        <v>42439</v>
      </c>
      <c r="T3262" s="8" t="s">
        <v>386</v>
      </c>
      <c r="U3262" s="9">
        <f>IF(R3262&gt;0,Q3262/R3262,"")</f>
        <v>42.424652034261243</v>
      </c>
      <c r="V3262" s="10">
        <f>SUMIFS(fct_world_monthly!$J$2:$J$361,fct_world_monthly!$C$2:$C$361,C3262,fct_world_monthly!$F$2:$F$361,F3262)</f>
        <v>32317234</v>
      </c>
      <c r="W3262" s="11">
        <f>IF(V3262&gt;0,Q3262/V3262,"")</f>
        <v>1.9617829917003417E-2</v>
      </c>
      <c r="X3262" s="1" t="s">
        <v>232</v>
      </c>
      <c r="Y3262" s="1" t="s">
        <v>166</v>
      </c>
      <c r="Z3262" s="19">
        <f>IF(U3262="","",SUMIFS(Unit_Value_Review_QC!$K$10:$K$53,Unit_Value_Review_QC!$I$10:$I$53,"PARTNER|"&amp;F3262&amp;"|"&amp;I3262))</f>
        <v>31.867133143721738</v>
      </c>
      <c r="AA3262" s="20">
        <f>IFERROR(U3262/Z3262,"")</f>
        <v>1.3312980443808602</v>
      </c>
      <c r="AB3262" s="4" t="str">
        <f>IF(OR(N3262&lt;&gt;"REPORTED",U3262=""),"NOT_APPLICABLE",IF(OR(AA3262&lt;Unit_Value_Review_QC!$I$6,AA3262&gt;Unit_Value_Review_QC!$I$5),"REVIEW","WITHIN_BAND"))</f>
        <v>WITHIN_BAND</v>
      </c>
    </row>
    <row r="3263" spans="1:28">
      <c r="A3263" s="1" t="s">
        <v>3649</v>
      </c>
      <c r="B3263" s="6">
        <v>45931</v>
      </c>
      <c r="C3263" s="1">
        <v>202510</v>
      </c>
      <c r="D3263" s="1">
        <v>2025</v>
      </c>
      <c r="E3263" s="1">
        <v>10</v>
      </c>
      <c r="F3263" s="4" t="s">
        <v>271</v>
      </c>
      <c r="G3263" s="4" t="s">
        <v>273</v>
      </c>
      <c r="H3263" s="1">
        <v>204</v>
      </c>
      <c r="I3263" s="4" t="s">
        <v>301</v>
      </c>
      <c r="J3263" s="1" t="s">
        <v>302</v>
      </c>
      <c r="K3263" s="1" t="s">
        <v>383</v>
      </c>
      <c r="L3263" s="1">
        <v>3</v>
      </c>
      <c r="M3263" s="1">
        <v>1</v>
      </c>
      <c r="N3263" s="1" t="s">
        <v>384</v>
      </c>
      <c r="O3263" s="1" t="s">
        <v>385</v>
      </c>
      <c r="P3263" s="1">
        <v>0</v>
      </c>
      <c r="Q3263" s="8">
        <v>287665</v>
      </c>
      <c r="R3263" s="8">
        <v>13001</v>
      </c>
      <c r="S3263" s="8">
        <v>32481</v>
      </c>
      <c r="T3263" s="8" t="s">
        <v>386</v>
      </c>
      <c r="U3263" s="9">
        <f>IF(R3263&gt;0,Q3263/R3263,"")</f>
        <v>22.126374894238904</v>
      </c>
      <c r="V3263" s="10">
        <f>SUMIFS(fct_world_monthly!$J$2:$J$361,fct_world_monthly!$C$2:$C$361,C3263,fct_world_monthly!$F$2:$F$361,F3263)</f>
        <v>32317234</v>
      </c>
      <c r="W3263" s="11">
        <f>IF(V3263&gt;0,Q3263/V3263,"")</f>
        <v>8.9012877772893552E-3</v>
      </c>
      <c r="X3263" s="1" t="s">
        <v>232</v>
      </c>
      <c r="Y3263" s="1" t="s">
        <v>166</v>
      </c>
      <c r="Z3263" s="19">
        <f>IF(U3263="","",SUMIFS(Unit_Value_Review_QC!$K$10:$K$53,Unit_Value_Review_QC!$I$10:$I$53,"PARTNER|"&amp;F3263&amp;"|"&amp;I3263))</f>
        <v>19.682231685892088</v>
      </c>
      <c r="AA3263" s="20">
        <f>IFERROR(U3263/Z3263,"")</f>
        <v>1.1241801868483612</v>
      </c>
      <c r="AB3263" s="4" t="str">
        <f>IF(OR(N3263&lt;&gt;"REPORTED",U3263=""),"NOT_APPLICABLE",IF(OR(AA3263&lt;Unit_Value_Review_QC!$I$6,AA3263&gt;Unit_Value_Review_QC!$I$5),"REVIEW","WITHIN_BAND"))</f>
        <v>WITHIN_BAND</v>
      </c>
    </row>
    <row r="3264" spans="1:28">
      <c r="A3264" s="1" t="s">
        <v>3650</v>
      </c>
      <c r="B3264" s="6">
        <v>45931</v>
      </c>
      <c r="C3264" s="1">
        <v>202510</v>
      </c>
      <c r="D3264" s="1">
        <v>2025</v>
      </c>
      <c r="E3264" s="1">
        <v>10</v>
      </c>
      <c r="F3264" s="4" t="s">
        <v>271</v>
      </c>
      <c r="G3264" s="4" t="s">
        <v>273</v>
      </c>
      <c r="H3264" s="1">
        <v>662</v>
      </c>
      <c r="I3264" s="4" t="s">
        <v>304</v>
      </c>
      <c r="J3264" s="1" t="s">
        <v>305</v>
      </c>
      <c r="K3264" s="1" t="s">
        <v>383</v>
      </c>
      <c r="L3264" s="1">
        <v>3</v>
      </c>
      <c r="M3264" s="1">
        <v>1</v>
      </c>
      <c r="N3264" s="1" t="s">
        <v>384</v>
      </c>
      <c r="O3264" s="1" t="s">
        <v>385</v>
      </c>
      <c r="P3264" s="1">
        <v>0</v>
      </c>
      <c r="Q3264" s="8">
        <v>94633</v>
      </c>
      <c r="R3264" s="8">
        <v>5527</v>
      </c>
      <c r="S3264" s="8">
        <v>13557</v>
      </c>
      <c r="T3264" s="8" t="s">
        <v>386</v>
      </c>
      <c r="U3264" s="9">
        <f>IF(R3264&gt;0,Q3264/R3264,"")</f>
        <v>17.12194680658585</v>
      </c>
      <c r="V3264" s="10">
        <f>SUMIFS(fct_world_monthly!$J$2:$J$361,fct_world_monthly!$C$2:$C$361,C3264,fct_world_monthly!$F$2:$F$361,F3264)</f>
        <v>32317234</v>
      </c>
      <c r="W3264" s="11">
        <f>IF(V3264&gt;0,Q3264/V3264,"")</f>
        <v>2.9282518423451708E-3</v>
      </c>
      <c r="X3264" s="1" t="s">
        <v>232</v>
      </c>
      <c r="Y3264" s="1" t="s">
        <v>166</v>
      </c>
      <c r="Z3264" s="19">
        <f>IF(U3264="","",SUMIFS(Unit_Value_Review_QC!$K$10:$K$53,Unit_Value_Review_QC!$I$10:$I$53,"PARTNER|"&amp;F3264&amp;"|"&amp;I3264))</f>
        <v>19.366411423422985</v>
      </c>
      <c r="AA3264" s="20">
        <f>IFERROR(U3264/Z3264,"")</f>
        <v>0.88410529097184543</v>
      </c>
      <c r="AB3264" s="4" t="str">
        <f>IF(OR(N3264&lt;&gt;"REPORTED",U3264=""),"NOT_APPLICABLE",IF(OR(AA3264&lt;Unit_Value_Review_QC!$I$6,AA3264&gt;Unit_Value_Review_QC!$I$5),"REVIEW","WITHIN_BAND"))</f>
        <v>WITHIN_BAND</v>
      </c>
    </row>
    <row r="3265" spans="1:28">
      <c r="A3265" s="1" t="s">
        <v>3651</v>
      </c>
      <c r="B3265" s="6">
        <v>45931</v>
      </c>
      <c r="C3265" s="1">
        <v>202510</v>
      </c>
      <c r="D3265" s="1">
        <v>2025</v>
      </c>
      <c r="E3265" s="1">
        <v>10</v>
      </c>
      <c r="F3265" s="4" t="s">
        <v>271</v>
      </c>
      <c r="G3265" s="4" t="s">
        <v>273</v>
      </c>
      <c r="H3265" s="1">
        <v>664</v>
      </c>
      <c r="I3265" s="4" t="s">
        <v>307</v>
      </c>
      <c r="J3265" s="1" t="s">
        <v>308</v>
      </c>
      <c r="K3265" s="1" t="s">
        <v>383</v>
      </c>
      <c r="L3265" s="1">
        <v>3</v>
      </c>
      <c r="M3265" s="1">
        <v>1</v>
      </c>
      <c r="N3265" s="1" t="s">
        <v>384</v>
      </c>
      <c r="O3265" s="1" t="s">
        <v>385</v>
      </c>
      <c r="P3265" s="1">
        <v>0</v>
      </c>
      <c r="Q3265" s="8">
        <v>2575343</v>
      </c>
      <c r="R3265" s="8">
        <v>78731</v>
      </c>
      <c r="S3265" s="8">
        <v>209998</v>
      </c>
      <c r="T3265" s="8" t="s">
        <v>386</v>
      </c>
      <c r="U3265" s="9">
        <f>IF(R3265&gt;0,Q3265/R3265,"")</f>
        <v>32.71066034979868</v>
      </c>
      <c r="V3265" s="10">
        <f>SUMIFS(fct_world_monthly!$J$2:$J$361,fct_world_monthly!$C$2:$C$361,C3265,fct_world_monthly!$F$2:$F$361,F3265)</f>
        <v>32317234</v>
      </c>
      <c r="W3265" s="11">
        <f>IF(V3265&gt;0,Q3265/V3265,"")</f>
        <v>7.9689462285045809E-2</v>
      </c>
      <c r="X3265" s="1" t="s">
        <v>232</v>
      </c>
      <c r="Y3265" s="1" t="s">
        <v>166</v>
      </c>
      <c r="Z3265" s="19">
        <f>IF(U3265="","",SUMIFS(Unit_Value_Review_QC!$K$10:$K$53,Unit_Value_Review_QC!$I$10:$I$53,"PARTNER|"&amp;F3265&amp;"|"&amp;I3265))</f>
        <v>29.827360886039607</v>
      </c>
      <c r="AA3265" s="20">
        <f>IFERROR(U3265/Z3265,"")</f>
        <v>1.0966662613824669</v>
      </c>
      <c r="AB3265" s="4" t="str">
        <f>IF(OR(N3265&lt;&gt;"REPORTED",U3265=""),"NOT_APPLICABLE",IF(OR(AA3265&lt;Unit_Value_Review_QC!$I$6,AA3265&gt;Unit_Value_Review_QC!$I$5),"REVIEW","WITHIN_BAND"))</f>
        <v>WITHIN_BAND</v>
      </c>
    </row>
    <row r="3266" spans="1:28">
      <c r="A3266" s="1" t="s">
        <v>3652</v>
      </c>
      <c r="B3266" s="6">
        <v>45931</v>
      </c>
      <c r="C3266" s="1">
        <v>202510</v>
      </c>
      <c r="D3266" s="1">
        <v>2025</v>
      </c>
      <c r="E3266" s="1">
        <v>10</v>
      </c>
      <c r="F3266" s="4" t="s">
        <v>271</v>
      </c>
      <c r="G3266" s="4" t="s">
        <v>273</v>
      </c>
      <c r="H3266" s="1">
        <v>666</v>
      </c>
      <c r="I3266" s="4" t="s">
        <v>310</v>
      </c>
      <c r="J3266" s="1" t="s">
        <v>311</v>
      </c>
      <c r="K3266" s="1" t="s">
        <v>383</v>
      </c>
      <c r="L3266" s="1">
        <v>3</v>
      </c>
      <c r="M3266" s="1">
        <v>1</v>
      </c>
      <c r="N3266" s="1" t="s">
        <v>384</v>
      </c>
      <c r="O3266" s="1" t="s">
        <v>385</v>
      </c>
      <c r="P3266" s="1">
        <v>0</v>
      </c>
      <c r="Q3266" s="8">
        <v>1796038</v>
      </c>
      <c r="R3266" s="8">
        <v>97131</v>
      </c>
      <c r="S3266" s="8">
        <v>240939</v>
      </c>
      <c r="T3266" s="8" t="s">
        <v>386</v>
      </c>
      <c r="U3266" s="9">
        <f>IF(R3266&gt;0,Q3266/R3266,"")</f>
        <v>18.490883446067681</v>
      </c>
      <c r="V3266" s="10">
        <f>SUMIFS(fct_world_monthly!$J$2:$J$361,fct_world_monthly!$C$2:$C$361,C3266,fct_world_monthly!$F$2:$F$361,F3266)</f>
        <v>32317234</v>
      </c>
      <c r="W3266" s="11">
        <f>IF(V3266&gt;0,Q3266/V3266,"")</f>
        <v>5.5575238895754504E-2</v>
      </c>
      <c r="X3266" s="1" t="s">
        <v>232</v>
      </c>
      <c r="Y3266" s="1" t="s">
        <v>166</v>
      </c>
      <c r="Z3266" s="19">
        <f>IF(U3266="","",SUMIFS(Unit_Value_Review_QC!$K$10:$K$53,Unit_Value_Review_QC!$I$10:$I$53,"PARTNER|"&amp;F3266&amp;"|"&amp;I3266))</f>
        <v>14.86106925541052</v>
      </c>
      <c r="AA3266" s="20">
        <f>IFERROR(U3266/Z3266,"")</f>
        <v>1.2442498671039866</v>
      </c>
      <c r="AB3266" s="4" t="str">
        <f>IF(OR(N3266&lt;&gt;"REPORTED",U3266=""),"NOT_APPLICABLE",IF(OR(AA3266&lt;Unit_Value_Review_QC!$I$6,AA3266&gt;Unit_Value_Review_QC!$I$5),"REVIEW","WITHIN_BAND"))</f>
        <v>WITHIN_BAND</v>
      </c>
    </row>
    <row r="3267" spans="1:28">
      <c r="A3267" s="1" t="s">
        <v>3653</v>
      </c>
      <c r="B3267" s="6">
        <v>45931</v>
      </c>
      <c r="C3267" s="1">
        <v>202510</v>
      </c>
      <c r="D3267" s="1">
        <v>2025</v>
      </c>
      <c r="E3267" s="1">
        <v>10</v>
      </c>
      <c r="F3267" s="4" t="s">
        <v>271</v>
      </c>
      <c r="G3267" s="4" t="s">
        <v>273</v>
      </c>
      <c r="H3267" s="1">
        <v>669</v>
      </c>
      <c r="I3267" s="4" t="s">
        <v>313</v>
      </c>
      <c r="J3267" s="1" t="s">
        <v>314</v>
      </c>
      <c r="K3267" s="1" t="s">
        <v>383</v>
      </c>
      <c r="L3267" s="1">
        <v>3</v>
      </c>
      <c r="M3267" s="1">
        <v>1</v>
      </c>
      <c r="N3267" s="1" t="s">
        <v>384</v>
      </c>
      <c r="O3267" s="1" t="s">
        <v>385</v>
      </c>
      <c r="P3267" s="1">
        <v>0</v>
      </c>
      <c r="Q3267" s="8">
        <v>1425303</v>
      </c>
      <c r="R3267" s="8">
        <v>60016</v>
      </c>
      <c r="S3267" s="8">
        <v>173016</v>
      </c>
      <c r="T3267" s="8" t="s">
        <v>386</v>
      </c>
      <c r="U3267" s="9">
        <f>IF(R3267&gt;0,Q3267/R3267,"")</f>
        <v>23.748717008797655</v>
      </c>
      <c r="V3267" s="10">
        <f>SUMIFS(fct_world_monthly!$J$2:$J$361,fct_world_monthly!$C$2:$C$361,C3267,fct_world_monthly!$F$2:$F$361,F3267)</f>
        <v>32317234</v>
      </c>
      <c r="W3267" s="11">
        <f>IF(V3267&gt;0,Q3267/V3267,"")</f>
        <v>4.4103495986073563E-2</v>
      </c>
      <c r="X3267" s="1" t="s">
        <v>232</v>
      </c>
      <c r="Y3267" s="1" t="s">
        <v>166</v>
      </c>
      <c r="Z3267" s="19">
        <f>IF(U3267="","",SUMIFS(Unit_Value_Review_QC!$K$10:$K$53,Unit_Value_Review_QC!$I$10:$I$53,"PARTNER|"&amp;F3267&amp;"|"&amp;I3267))</f>
        <v>17.070169468034248</v>
      </c>
      <c r="AA3267" s="20">
        <f>IFERROR(U3267/Z3267,"")</f>
        <v>1.3912408458082222</v>
      </c>
      <c r="AB3267" s="4" t="str">
        <f>IF(OR(N3267&lt;&gt;"REPORTED",U3267=""),"NOT_APPLICABLE",IF(OR(AA3267&lt;Unit_Value_Review_QC!$I$6,AA3267&gt;Unit_Value_Review_QC!$I$5),"REVIEW","WITHIN_BAND"))</f>
        <v>WITHIN_BAND</v>
      </c>
    </row>
    <row r="3268" spans="1:28">
      <c r="A3268" s="1" t="s">
        <v>3654</v>
      </c>
      <c r="B3268" s="6">
        <v>45931</v>
      </c>
      <c r="C3268" s="1">
        <v>202510</v>
      </c>
      <c r="D3268" s="1">
        <v>2025</v>
      </c>
      <c r="E3268" s="1">
        <v>10</v>
      </c>
      <c r="F3268" s="4" t="s">
        <v>271</v>
      </c>
      <c r="G3268" s="4" t="s">
        <v>273</v>
      </c>
      <c r="H3268" s="1">
        <v>676</v>
      </c>
      <c r="I3268" s="4" t="s">
        <v>316</v>
      </c>
      <c r="J3268" s="1" t="s">
        <v>317</v>
      </c>
      <c r="K3268" s="1" t="s">
        <v>383</v>
      </c>
      <c r="L3268" s="1">
        <v>3</v>
      </c>
      <c r="M3268" s="1">
        <v>1</v>
      </c>
      <c r="N3268" s="1" t="s">
        <v>384</v>
      </c>
      <c r="O3268" s="1" t="s">
        <v>385</v>
      </c>
      <c r="P3268" s="1">
        <v>0</v>
      </c>
      <c r="Q3268" s="8">
        <v>658544</v>
      </c>
      <c r="R3268" s="8">
        <v>13407</v>
      </c>
      <c r="S3268" s="8">
        <v>15631</v>
      </c>
      <c r="T3268" s="8" t="s">
        <v>386</v>
      </c>
      <c r="U3268" s="9">
        <f>IF(R3268&gt;0,Q3268/R3268,"")</f>
        <v>49.119415230849555</v>
      </c>
      <c r="V3268" s="10">
        <f>SUMIFS(fct_world_monthly!$J$2:$J$361,fct_world_monthly!$C$2:$C$361,C3268,fct_world_monthly!$F$2:$F$361,F3268)</f>
        <v>32317234</v>
      </c>
      <c r="W3268" s="11">
        <f>IF(V3268&gt;0,Q3268/V3268,"")</f>
        <v>2.037748651385202E-2</v>
      </c>
      <c r="X3268" s="1" t="s">
        <v>232</v>
      </c>
      <c r="Y3268" s="1" t="s">
        <v>166</v>
      </c>
      <c r="Z3268" s="19">
        <f>IF(U3268="","",SUMIFS(Unit_Value_Review_QC!$K$10:$K$53,Unit_Value_Review_QC!$I$10:$I$53,"PARTNER|"&amp;F3268&amp;"|"&amp;I3268))</f>
        <v>29.259592038236608</v>
      </c>
      <c r="AA3268" s="20">
        <f>IFERROR(U3268/Z3268,"")</f>
        <v>1.6787457312002168</v>
      </c>
      <c r="AB3268" s="4" t="str">
        <f>IF(OR(N3268&lt;&gt;"REPORTED",U3268=""),"NOT_APPLICABLE",IF(OR(AA3268&lt;Unit_Value_Review_QC!$I$6,AA3268&gt;Unit_Value_Review_QC!$I$5),"REVIEW","WITHIN_BAND"))</f>
        <v>WITHIN_BAND</v>
      </c>
    </row>
    <row r="3269" spans="1:28">
      <c r="A3269" s="1" t="s">
        <v>3655</v>
      </c>
      <c r="B3269" s="6">
        <v>45931</v>
      </c>
      <c r="C3269" s="1">
        <v>202510</v>
      </c>
      <c r="D3269" s="1">
        <v>2025</v>
      </c>
      <c r="E3269" s="1">
        <v>10</v>
      </c>
      <c r="F3269" s="4" t="s">
        <v>271</v>
      </c>
      <c r="G3269" s="4" t="s">
        <v>273</v>
      </c>
      <c r="H3269" s="1">
        <v>690</v>
      </c>
      <c r="I3269" s="4" t="s">
        <v>319</v>
      </c>
      <c r="J3269" s="1" t="s">
        <v>320</v>
      </c>
      <c r="K3269" s="1" t="s">
        <v>383</v>
      </c>
      <c r="L3269" s="1">
        <v>3</v>
      </c>
      <c r="M3269" s="1">
        <v>1</v>
      </c>
      <c r="N3269" s="1" t="s">
        <v>384</v>
      </c>
      <c r="O3269" s="1" t="s">
        <v>385</v>
      </c>
      <c r="P3269" s="1">
        <v>0</v>
      </c>
      <c r="Q3269" s="8">
        <v>610855</v>
      </c>
      <c r="R3269" s="8">
        <v>22101</v>
      </c>
      <c r="S3269" s="8">
        <v>52876</v>
      </c>
      <c r="T3269" s="8" t="s">
        <v>386</v>
      </c>
      <c r="U3269" s="9">
        <f>IF(R3269&gt;0,Q3269/R3269,"")</f>
        <v>27.639247092891726</v>
      </c>
      <c r="V3269" s="10">
        <f>SUMIFS(fct_world_monthly!$J$2:$J$361,fct_world_monthly!$C$2:$C$361,C3269,fct_world_monthly!$F$2:$F$361,F3269)</f>
        <v>32317234</v>
      </c>
      <c r="W3269" s="11">
        <f>IF(V3269&gt;0,Q3269/V3269,"")</f>
        <v>1.890183423494721E-2</v>
      </c>
      <c r="X3269" s="1" t="s">
        <v>232</v>
      </c>
      <c r="Y3269" s="1" t="s">
        <v>166</v>
      </c>
      <c r="Z3269" s="19">
        <f>IF(U3269="","",SUMIFS(Unit_Value_Review_QC!$K$10:$K$53,Unit_Value_Review_QC!$I$10:$I$53,"PARTNER|"&amp;F3269&amp;"|"&amp;I3269))</f>
        <v>24.149636282520802</v>
      </c>
      <c r="AA3269" s="20">
        <f>IFERROR(U3269/Z3269,"")</f>
        <v>1.1444995183176592</v>
      </c>
      <c r="AB3269" s="4" t="str">
        <f>IF(OR(N3269&lt;&gt;"REPORTED",U3269=""),"NOT_APPLICABLE",IF(OR(AA3269&lt;Unit_Value_Review_QC!$I$6,AA3269&gt;Unit_Value_Review_QC!$I$5),"REVIEW","WITHIN_BAND"))</f>
        <v>WITHIN_BAND</v>
      </c>
    </row>
    <row r="3270" spans="1:28">
      <c r="A3270" s="1" t="s">
        <v>3656</v>
      </c>
      <c r="B3270" s="6">
        <v>45931</v>
      </c>
      <c r="C3270" s="1">
        <v>202510</v>
      </c>
      <c r="D3270" s="1">
        <v>2025</v>
      </c>
      <c r="E3270" s="1">
        <v>10</v>
      </c>
      <c r="F3270" s="4" t="s">
        <v>271</v>
      </c>
      <c r="G3270" s="4" t="s">
        <v>273</v>
      </c>
      <c r="H3270" s="1">
        <v>696</v>
      </c>
      <c r="I3270" s="4" t="s">
        <v>322</v>
      </c>
      <c r="J3270" s="1" t="s">
        <v>323</v>
      </c>
      <c r="K3270" s="1" t="s">
        <v>383</v>
      </c>
      <c r="L3270" s="1">
        <v>3</v>
      </c>
      <c r="M3270" s="1">
        <v>1</v>
      </c>
      <c r="N3270" s="1" t="s">
        <v>384</v>
      </c>
      <c r="O3270" s="1" t="s">
        <v>385</v>
      </c>
      <c r="P3270" s="1">
        <v>0</v>
      </c>
      <c r="Q3270" s="8">
        <v>645703</v>
      </c>
      <c r="R3270" s="8">
        <v>28563</v>
      </c>
      <c r="S3270" s="8">
        <v>73630</v>
      </c>
      <c r="T3270" s="8" t="s">
        <v>386</v>
      </c>
      <c r="U3270" s="9">
        <f>IF(R3270&gt;0,Q3270/R3270,"")</f>
        <v>22.606273850785982</v>
      </c>
      <c r="V3270" s="10">
        <f>SUMIFS(fct_world_monthly!$J$2:$J$361,fct_world_monthly!$C$2:$C$361,C3270,fct_world_monthly!$F$2:$F$361,F3270)</f>
        <v>32317234</v>
      </c>
      <c r="W3270" s="11">
        <f>IF(V3270&gt;0,Q3270/V3270,"")</f>
        <v>1.9980144340323185E-2</v>
      </c>
      <c r="X3270" s="1" t="s">
        <v>232</v>
      </c>
      <c r="Y3270" s="1" t="s">
        <v>166</v>
      </c>
      <c r="Z3270" s="19">
        <f>IF(U3270="","",SUMIFS(Unit_Value_Review_QC!$K$10:$K$53,Unit_Value_Review_QC!$I$10:$I$53,"PARTNER|"&amp;F3270&amp;"|"&amp;I3270))</f>
        <v>19.130986055641273</v>
      </c>
      <c r="AA3270" s="20">
        <f>IFERROR(U3270/Z3270,"")</f>
        <v>1.1816575363672868</v>
      </c>
      <c r="AB3270" s="4" t="str">
        <f>IF(OR(N3270&lt;&gt;"REPORTED",U3270=""),"NOT_APPLICABLE",IF(OR(AA3270&lt;Unit_Value_Review_QC!$I$6,AA3270&gt;Unit_Value_Review_QC!$I$5),"REVIEW","WITHIN_BAND"))</f>
        <v>WITHIN_BAND</v>
      </c>
    </row>
    <row r="3271" spans="1:28">
      <c r="A3271" s="1" t="s">
        <v>3657</v>
      </c>
      <c r="B3271" s="6">
        <v>45931</v>
      </c>
      <c r="C3271" s="1">
        <v>202510</v>
      </c>
      <c r="D3271" s="1">
        <v>2025</v>
      </c>
      <c r="E3271" s="1">
        <v>10</v>
      </c>
      <c r="F3271" s="4" t="s">
        <v>271</v>
      </c>
      <c r="G3271" s="4" t="s">
        <v>273</v>
      </c>
      <c r="H3271" s="1">
        <v>720</v>
      </c>
      <c r="I3271" s="4" t="s">
        <v>325</v>
      </c>
      <c r="J3271" s="1" t="s">
        <v>326</v>
      </c>
      <c r="K3271" s="1" t="s">
        <v>383</v>
      </c>
      <c r="L3271" s="1">
        <v>3</v>
      </c>
      <c r="M3271" s="1">
        <v>1</v>
      </c>
      <c r="N3271" s="1" t="s">
        <v>384</v>
      </c>
      <c r="O3271" s="1" t="s">
        <v>385</v>
      </c>
      <c r="P3271" s="1">
        <v>0</v>
      </c>
      <c r="Q3271" s="8">
        <v>10030930</v>
      </c>
      <c r="R3271" s="8">
        <v>407658</v>
      </c>
      <c r="S3271" s="8">
        <v>841539</v>
      </c>
      <c r="T3271" s="8" t="s">
        <v>386</v>
      </c>
      <c r="U3271" s="9">
        <f>IF(R3271&gt;0,Q3271/R3271,"")</f>
        <v>24.606238562716786</v>
      </c>
      <c r="V3271" s="10">
        <f>SUMIFS(fct_world_monthly!$J$2:$J$361,fct_world_monthly!$C$2:$C$361,C3271,fct_world_monthly!$F$2:$F$361,F3271)</f>
        <v>32317234</v>
      </c>
      <c r="W3271" s="11">
        <f>IF(V3271&gt;0,Q3271/V3271,"")</f>
        <v>0.31038949682389277</v>
      </c>
      <c r="X3271" s="1" t="s">
        <v>232</v>
      </c>
      <c r="Y3271" s="1" t="s">
        <v>166</v>
      </c>
      <c r="Z3271" s="19">
        <f>IF(U3271="","",SUMIFS(Unit_Value_Review_QC!$K$10:$K$53,Unit_Value_Review_QC!$I$10:$I$53,"PARTNER|"&amp;F3271&amp;"|"&amp;I3271))</f>
        <v>27.635683246354834</v>
      </c>
      <c r="AA3271" s="20">
        <f>IFERROR(U3271/Z3271,"")</f>
        <v>0.89037923699470567</v>
      </c>
      <c r="AB3271" s="4" t="str">
        <f>IF(OR(N3271&lt;&gt;"REPORTED",U3271=""),"NOT_APPLICABLE",IF(OR(AA3271&lt;Unit_Value_Review_QC!$I$6,AA3271&gt;Unit_Value_Review_QC!$I$5),"REVIEW","WITHIN_BAND"))</f>
        <v>WITHIN_BAND</v>
      </c>
    </row>
    <row r="3272" spans="1:28">
      <c r="A3272" s="1" t="s">
        <v>3658</v>
      </c>
      <c r="B3272" s="6">
        <v>45931</v>
      </c>
      <c r="C3272" s="1">
        <v>202510</v>
      </c>
      <c r="D3272" s="1">
        <v>2025</v>
      </c>
      <c r="E3272" s="1">
        <v>10</v>
      </c>
      <c r="F3272" s="4" t="s">
        <v>278</v>
      </c>
      <c r="G3272" s="4" t="s">
        <v>279</v>
      </c>
      <c r="H3272" s="1">
        <v>52</v>
      </c>
      <c r="I3272" s="4" t="s">
        <v>296</v>
      </c>
      <c r="J3272" s="1" t="s">
        <v>297</v>
      </c>
      <c r="K3272" s="1" t="s">
        <v>383</v>
      </c>
      <c r="L3272" s="1">
        <v>3</v>
      </c>
      <c r="M3272" s="1">
        <v>1</v>
      </c>
      <c r="N3272" s="1" t="s">
        <v>384</v>
      </c>
      <c r="O3272" s="1" t="s">
        <v>385</v>
      </c>
      <c r="P3272" s="1">
        <v>0</v>
      </c>
      <c r="Q3272" s="8">
        <v>1092544</v>
      </c>
      <c r="R3272" s="8">
        <v>32544</v>
      </c>
      <c r="S3272" s="8">
        <v>90315</v>
      </c>
      <c r="T3272" s="8" t="s">
        <v>386</v>
      </c>
      <c r="U3272" s="9">
        <f>IF(R3272&gt;0,Q3272/R3272,"")</f>
        <v>33.571288102261555</v>
      </c>
      <c r="V3272" s="10">
        <f>SUMIFS(fct_world_monthly!$J$2:$J$361,fct_world_monthly!$C$2:$C$361,C3272,fct_world_monthly!$F$2:$F$361,F3272)</f>
        <v>24639571</v>
      </c>
      <c r="W3272" s="11">
        <f>IF(V3272&gt;0,Q3272/V3272,"")</f>
        <v>4.4341031749294664E-2</v>
      </c>
      <c r="X3272" s="1" t="s">
        <v>232</v>
      </c>
      <c r="Y3272" s="1" t="s">
        <v>166</v>
      </c>
      <c r="Z3272" s="19">
        <f>IF(U3272="","",SUMIFS(Unit_Value_Review_QC!$K$10:$K$53,Unit_Value_Review_QC!$I$10:$I$53,"PARTNER|"&amp;F3272&amp;"|"&amp;I3272))</f>
        <v>35.036766549381447</v>
      </c>
      <c r="AA3272" s="20">
        <f>IFERROR(U3272/Z3272,"")</f>
        <v>0.95817312522106113</v>
      </c>
      <c r="AB3272" s="4" t="str">
        <f>IF(OR(N3272&lt;&gt;"REPORTED",U3272=""),"NOT_APPLICABLE",IF(OR(AA3272&lt;Unit_Value_Review_QC!$I$6,AA3272&gt;Unit_Value_Review_QC!$I$5),"REVIEW","WITHIN_BAND"))</f>
        <v>WITHIN_BAND</v>
      </c>
    </row>
    <row r="3273" spans="1:28">
      <c r="A3273" s="1" t="s">
        <v>3659</v>
      </c>
      <c r="B3273" s="6">
        <v>45931</v>
      </c>
      <c r="C3273" s="1">
        <v>202510</v>
      </c>
      <c r="D3273" s="1">
        <v>2025</v>
      </c>
      <c r="E3273" s="1">
        <v>10</v>
      </c>
      <c r="F3273" s="4" t="s">
        <v>278</v>
      </c>
      <c r="G3273" s="4" t="s">
        <v>279</v>
      </c>
      <c r="H3273" s="1">
        <v>204</v>
      </c>
      <c r="I3273" s="4" t="s">
        <v>301</v>
      </c>
      <c r="J3273" s="1" t="s">
        <v>302</v>
      </c>
      <c r="K3273" s="1" t="s">
        <v>383</v>
      </c>
      <c r="L3273" s="1">
        <v>3</v>
      </c>
      <c r="M3273" s="1">
        <v>1</v>
      </c>
      <c r="N3273" s="1" t="s">
        <v>384</v>
      </c>
      <c r="O3273" s="1" t="s">
        <v>385</v>
      </c>
      <c r="P3273" s="1">
        <v>0</v>
      </c>
      <c r="Q3273" s="8">
        <v>57135</v>
      </c>
      <c r="R3273" s="8">
        <v>1309</v>
      </c>
      <c r="S3273" s="8">
        <v>4395</v>
      </c>
      <c r="T3273" s="8" t="s">
        <v>386</v>
      </c>
      <c r="U3273" s="9">
        <f>IF(R3273&gt;0,Q3273/R3273,"")</f>
        <v>43.647822765469826</v>
      </c>
      <c r="V3273" s="10">
        <f>SUMIFS(fct_world_monthly!$J$2:$J$361,fct_world_monthly!$C$2:$C$361,C3273,fct_world_monthly!$F$2:$F$361,F3273)</f>
        <v>24639571</v>
      </c>
      <c r="W3273" s="11">
        <f>IF(V3273&gt;0,Q3273/V3273,"")</f>
        <v>2.3188309569188523E-3</v>
      </c>
      <c r="X3273" s="1" t="s">
        <v>232</v>
      </c>
      <c r="Y3273" s="1" t="s">
        <v>166</v>
      </c>
      <c r="Z3273" s="19">
        <f>IF(U3273="","",SUMIFS(Unit_Value_Review_QC!$K$10:$K$53,Unit_Value_Review_QC!$I$10:$I$53,"PARTNER|"&amp;F3273&amp;"|"&amp;I3273))</f>
        <v>33.195880622110131</v>
      </c>
      <c r="AA3273" s="20">
        <f>IFERROR(U3273/Z3273,"")</f>
        <v>1.3148566011048424</v>
      </c>
      <c r="AB3273" s="4" t="str">
        <f>IF(OR(N3273&lt;&gt;"REPORTED",U3273=""),"NOT_APPLICABLE",IF(OR(AA3273&lt;Unit_Value_Review_QC!$I$6,AA3273&gt;Unit_Value_Review_QC!$I$5),"REVIEW","WITHIN_BAND"))</f>
        <v>WITHIN_BAND</v>
      </c>
    </row>
    <row r="3274" spans="1:28">
      <c r="A3274" s="1" t="s">
        <v>3660</v>
      </c>
      <c r="B3274" s="6">
        <v>45931</v>
      </c>
      <c r="C3274" s="1">
        <v>202510</v>
      </c>
      <c r="D3274" s="1">
        <v>2025</v>
      </c>
      <c r="E3274" s="1">
        <v>10</v>
      </c>
      <c r="F3274" s="4" t="s">
        <v>278</v>
      </c>
      <c r="G3274" s="4" t="s">
        <v>279</v>
      </c>
      <c r="H3274" s="1">
        <v>662</v>
      </c>
      <c r="I3274" s="4" t="s">
        <v>304</v>
      </c>
      <c r="J3274" s="1" t="s">
        <v>305</v>
      </c>
      <c r="K3274" s="1" t="s">
        <v>383</v>
      </c>
      <c r="L3274" s="1">
        <v>3</v>
      </c>
      <c r="M3274" s="1">
        <v>1</v>
      </c>
      <c r="N3274" s="1" t="s">
        <v>384</v>
      </c>
      <c r="O3274" s="1" t="s">
        <v>385</v>
      </c>
      <c r="P3274" s="1">
        <v>0</v>
      </c>
      <c r="Q3274" s="8">
        <v>86693</v>
      </c>
      <c r="R3274" s="8">
        <v>5748</v>
      </c>
      <c r="S3274" s="8">
        <v>10233</v>
      </c>
      <c r="T3274" s="8" t="s">
        <v>386</v>
      </c>
      <c r="U3274" s="9">
        <f>IF(R3274&gt;0,Q3274/R3274,"")</f>
        <v>15.082289491997216</v>
      </c>
      <c r="V3274" s="10">
        <f>SUMIFS(fct_world_monthly!$J$2:$J$361,fct_world_monthly!$C$2:$C$361,C3274,fct_world_monthly!$F$2:$F$361,F3274)</f>
        <v>24639571</v>
      </c>
      <c r="W3274" s="11">
        <f>IF(V3274&gt;0,Q3274/V3274,"")</f>
        <v>3.5184459989177569E-3</v>
      </c>
      <c r="X3274" s="1" t="s">
        <v>232</v>
      </c>
      <c r="Y3274" s="1" t="s">
        <v>166</v>
      </c>
      <c r="Z3274" s="19">
        <f>IF(U3274="","",SUMIFS(Unit_Value_Review_QC!$K$10:$K$53,Unit_Value_Review_QC!$I$10:$I$53,"PARTNER|"&amp;F3274&amp;"|"&amp;I3274))</f>
        <v>11.552282298889692</v>
      </c>
      <c r="AA3274" s="20">
        <f>IFERROR(U3274/Z3274,"")</f>
        <v>1.3055679476813684</v>
      </c>
      <c r="AB3274" s="4" t="str">
        <f>IF(OR(N3274&lt;&gt;"REPORTED",U3274=""),"NOT_APPLICABLE",IF(OR(AA3274&lt;Unit_Value_Review_QC!$I$6,AA3274&gt;Unit_Value_Review_QC!$I$5),"REVIEW","WITHIN_BAND"))</f>
        <v>WITHIN_BAND</v>
      </c>
    </row>
    <row r="3275" spans="1:28">
      <c r="A3275" s="1" t="s">
        <v>3661</v>
      </c>
      <c r="B3275" s="6">
        <v>45931</v>
      </c>
      <c r="C3275" s="1">
        <v>202510</v>
      </c>
      <c r="D3275" s="1">
        <v>2025</v>
      </c>
      <c r="E3275" s="1">
        <v>10</v>
      </c>
      <c r="F3275" s="4" t="s">
        <v>278</v>
      </c>
      <c r="G3275" s="4" t="s">
        <v>279</v>
      </c>
      <c r="H3275" s="1">
        <v>664</v>
      </c>
      <c r="I3275" s="4" t="s">
        <v>307</v>
      </c>
      <c r="J3275" s="1" t="s">
        <v>308</v>
      </c>
      <c r="K3275" s="1" t="s">
        <v>383</v>
      </c>
      <c r="L3275" s="1">
        <v>3</v>
      </c>
      <c r="M3275" s="1">
        <v>1</v>
      </c>
      <c r="N3275" s="1" t="s">
        <v>384</v>
      </c>
      <c r="O3275" s="1" t="s">
        <v>385</v>
      </c>
      <c r="P3275" s="1">
        <v>0</v>
      </c>
      <c r="Q3275" s="8">
        <v>2100150</v>
      </c>
      <c r="R3275" s="8">
        <v>104693</v>
      </c>
      <c r="S3275" s="8">
        <v>306490</v>
      </c>
      <c r="T3275" s="8" t="s">
        <v>386</v>
      </c>
      <c r="U3275" s="9">
        <f>IF(R3275&gt;0,Q3275/R3275,"")</f>
        <v>20.060080425625401</v>
      </c>
      <c r="V3275" s="10">
        <f>SUMIFS(fct_world_monthly!$J$2:$J$361,fct_world_monthly!$C$2:$C$361,C3275,fct_world_monthly!$F$2:$F$361,F3275)</f>
        <v>24639571</v>
      </c>
      <c r="W3275" s="11">
        <f>IF(V3275&gt;0,Q3275/V3275,"")</f>
        <v>8.523484438913323E-2</v>
      </c>
      <c r="X3275" s="1" t="s">
        <v>232</v>
      </c>
      <c r="Y3275" s="1" t="s">
        <v>166</v>
      </c>
      <c r="Z3275" s="19">
        <f>IF(U3275="","",SUMIFS(Unit_Value_Review_QC!$K$10:$K$53,Unit_Value_Review_QC!$I$10:$I$53,"PARTNER|"&amp;F3275&amp;"|"&amp;I3275))</f>
        <v>20.753901094655859</v>
      </c>
      <c r="AA3275" s="20">
        <f>IFERROR(U3275/Z3275,"")</f>
        <v>0.96656914447717412</v>
      </c>
      <c r="AB3275" s="4" t="str">
        <f>IF(OR(N3275&lt;&gt;"REPORTED",U3275=""),"NOT_APPLICABLE",IF(OR(AA3275&lt;Unit_Value_Review_QC!$I$6,AA3275&gt;Unit_Value_Review_QC!$I$5),"REVIEW","WITHIN_BAND"))</f>
        <v>WITHIN_BAND</v>
      </c>
    </row>
    <row r="3276" spans="1:28">
      <c r="A3276" s="1" t="s">
        <v>3662</v>
      </c>
      <c r="B3276" s="6">
        <v>45931</v>
      </c>
      <c r="C3276" s="1">
        <v>202510</v>
      </c>
      <c r="D3276" s="1">
        <v>2025</v>
      </c>
      <c r="E3276" s="1">
        <v>10</v>
      </c>
      <c r="F3276" s="4" t="s">
        <v>278</v>
      </c>
      <c r="G3276" s="4" t="s">
        <v>279</v>
      </c>
      <c r="H3276" s="1">
        <v>666</v>
      </c>
      <c r="I3276" s="4" t="s">
        <v>310</v>
      </c>
      <c r="J3276" s="1" t="s">
        <v>311</v>
      </c>
      <c r="K3276" s="1" t="s">
        <v>383</v>
      </c>
      <c r="L3276" s="1">
        <v>3</v>
      </c>
      <c r="M3276" s="1">
        <v>1</v>
      </c>
      <c r="N3276" s="1" t="s">
        <v>384</v>
      </c>
      <c r="O3276" s="1" t="s">
        <v>385</v>
      </c>
      <c r="P3276" s="1">
        <v>0</v>
      </c>
      <c r="Q3276" s="8">
        <v>8708228</v>
      </c>
      <c r="R3276" s="8">
        <v>524177</v>
      </c>
      <c r="S3276" s="8">
        <v>1475521</v>
      </c>
      <c r="T3276" s="8" t="s">
        <v>386</v>
      </c>
      <c r="U3276" s="9">
        <f>IF(R3276&gt;0,Q3276/R3276,"")</f>
        <v>16.613144033408563</v>
      </c>
      <c r="V3276" s="10">
        <f>SUMIFS(fct_world_monthly!$J$2:$J$361,fct_world_monthly!$C$2:$C$361,C3276,fct_world_monthly!$F$2:$F$361,F3276)</f>
        <v>24639571</v>
      </c>
      <c r="W3276" s="11">
        <f>IF(V3276&gt;0,Q3276/V3276,"")</f>
        <v>0.35342449752879218</v>
      </c>
      <c r="X3276" s="1" t="s">
        <v>232</v>
      </c>
      <c r="Y3276" s="1" t="s">
        <v>166</v>
      </c>
      <c r="Z3276" s="19">
        <f>IF(U3276="","",SUMIFS(Unit_Value_Review_QC!$K$10:$K$53,Unit_Value_Review_QC!$I$10:$I$53,"PARTNER|"&amp;F3276&amp;"|"&amp;I3276))</f>
        <v>16.653214733323903</v>
      </c>
      <c r="AA3276" s="20">
        <f>IFERROR(U3276/Z3276,"")</f>
        <v>0.99759381593542074</v>
      </c>
      <c r="AB3276" s="4" t="str">
        <f>IF(OR(N3276&lt;&gt;"REPORTED",U3276=""),"NOT_APPLICABLE",IF(OR(AA3276&lt;Unit_Value_Review_QC!$I$6,AA3276&gt;Unit_Value_Review_QC!$I$5),"REVIEW","WITHIN_BAND"))</f>
        <v>WITHIN_BAND</v>
      </c>
    </row>
    <row r="3277" spans="1:28">
      <c r="A3277" s="1" t="s">
        <v>3663</v>
      </c>
      <c r="B3277" s="6">
        <v>45931</v>
      </c>
      <c r="C3277" s="1">
        <v>202510</v>
      </c>
      <c r="D3277" s="1">
        <v>2025</v>
      </c>
      <c r="E3277" s="1">
        <v>10</v>
      </c>
      <c r="F3277" s="4" t="s">
        <v>278</v>
      </c>
      <c r="G3277" s="4" t="s">
        <v>279</v>
      </c>
      <c r="H3277" s="1">
        <v>669</v>
      </c>
      <c r="I3277" s="4" t="s">
        <v>313</v>
      </c>
      <c r="J3277" s="1" t="s">
        <v>314</v>
      </c>
      <c r="K3277" s="1" t="s">
        <v>383</v>
      </c>
      <c r="L3277" s="1">
        <v>3</v>
      </c>
      <c r="M3277" s="1">
        <v>1</v>
      </c>
      <c r="N3277" s="1" t="s">
        <v>384</v>
      </c>
      <c r="O3277" s="1" t="s">
        <v>385</v>
      </c>
      <c r="P3277" s="1">
        <v>0</v>
      </c>
      <c r="Q3277" s="8">
        <v>441736</v>
      </c>
      <c r="R3277" s="8">
        <v>25775</v>
      </c>
      <c r="S3277" s="8">
        <v>68064</v>
      </c>
      <c r="T3277" s="8" t="s">
        <v>386</v>
      </c>
      <c r="U3277" s="9">
        <f>IF(R3277&gt;0,Q3277/R3277,"")</f>
        <v>17.13815712900097</v>
      </c>
      <c r="V3277" s="10">
        <f>SUMIFS(fct_world_monthly!$J$2:$J$361,fct_world_monthly!$C$2:$C$361,C3277,fct_world_monthly!$F$2:$F$361,F3277)</f>
        <v>24639571</v>
      </c>
      <c r="W3277" s="11">
        <f>IF(V3277&gt;0,Q3277/V3277,"")</f>
        <v>1.7927909540308148E-2</v>
      </c>
      <c r="X3277" s="1" t="s">
        <v>232</v>
      </c>
      <c r="Y3277" s="1" t="s">
        <v>166</v>
      </c>
      <c r="Z3277" s="19">
        <f>IF(U3277="","",SUMIFS(Unit_Value_Review_QC!$K$10:$K$53,Unit_Value_Review_QC!$I$10:$I$53,"PARTNER|"&amp;F3277&amp;"|"&amp;I3277))</f>
        <v>20.668787815742178</v>
      </c>
      <c r="AA3277" s="20">
        <f>IFERROR(U3277/Z3277,"")</f>
        <v>0.82918056355234637</v>
      </c>
      <c r="AB3277" s="4" t="str">
        <f>IF(OR(N3277&lt;&gt;"REPORTED",U3277=""),"NOT_APPLICABLE",IF(OR(AA3277&lt;Unit_Value_Review_QC!$I$6,AA3277&gt;Unit_Value_Review_QC!$I$5),"REVIEW","WITHIN_BAND"))</f>
        <v>WITHIN_BAND</v>
      </c>
    </row>
    <row r="3278" spans="1:28">
      <c r="A3278" s="1" t="s">
        <v>3664</v>
      </c>
      <c r="B3278" s="6">
        <v>45931</v>
      </c>
      <c r="C3278" s="1">
        <v>202510</v>
      </c>
      <c r="D3278" s="1">
        <v>2025</v>
      </c>
      <c r="E3278" s="1">
        <v>10</v>
      </c>
      <c r="F3278" s="4" t="s">
        <v>278</v>
      </c>
      <c r="G3278" s="4" t="s">
        <v>279</v>
      </c>
      <c r="H3278" s="1">
        <v>676</v>
      </c>
      <c r="I3278" s="4" t="s">
        <v>316</v>
      </c>
      <c r="J3278" s="1" t="s">
        <v>317</v>
      </c>
      <c r="K3278" s="1" t="s">
        <v>383</v>
      </c>
      <c r="L3278" s="1">
        <v>3</v>
      </c>
      <c r="M3278" s="1">
        <v>1</v>
      </c>
      <c r="N3278" s="1" t="s">
        <v>384</v>
      </c>
      <c r="O3278" s="1" t="s">
        <v>385</v>
      </c>
      <c r="P3278" s="1">
        <v>0</v>
      </c>
      <c r="Q3278" s="8">
        <v>30762</v>
      </c>
      <c r="R3278" s="8">
        <v>3608</v>
      </c>
      <c r="S3278" s="8">
        <v>8616</v>
      </c>
      <c r="T3278" s="8" t="s">
        <v>386</v>
      </c>
      <c r="U3278" s="9">
        <f>IF(R3278&gt;0,Q3278/R3278,"")</f>
        <v>8.5260532150776047</v>
      </c>
      <c r="V3278" s="10">
        <f>SUMIFS(fct_world_monthly!$J$2:$J$361,fct_world_monthly!$C$2:$C$361,C3278,fct_world_monthly!$F$2:$F$361,F3278)</f>
        <v>24639571</v>
      </c>
      <c r="W3278" s="11">
        <f>IF(V3278&gt;0,Q3278/V3278,"")</f>
        <v>1.2484795291281654E-3</v>
      </c>
      <c r="X3278" s="1" t="s">
        <v>232</v>
      </c>
      <c r="Y3278" s="1" t="s">
        <v>166</v>
      </c>
      <c r="Z3278" s="19">
        <f>IF(U3278="","",SUMIFS(Unit_Value_Review_QC!$K$10:$K$53,Unit_Value_Review_QC!$I$10:$I$53,"PARTNER|"&amp;F3278&amp;"|"&amp;I3278))</f>
        <v>22.71683967704729</v>
      </c>
      <c r="AA3278" s="20">
        <f>IFERROR(U3278/Z3278,"")</f>
        <v>0.37531863306198288</v>
      </c>
      <c r="AB3278" s="4" t="str">
        <f>IF(OR(N3278&lt;&gt;"REPORTED",U3278=""),"NOT_APPLICABLE",IF(OR(AA3278&lt;Unit_Value_Review_QC!$I$6,AA3278&gt;Unit_Value_Review_QC!$I$5),"REVIEW","WITHIN_BAND"))</f>
        <v>REVIEW</v>
      </c>
    </row>
    <row r="3279" spans="1:28">
      <c r="A3279" s="1" t="s">
        <v>3665</v>
      </c>
      <c r="B3279" s="6">
        <v>45931</v>
      </c>
      <c r="C3279" s="1">
        <v>202510</v>
      </c>
      <c r="D3279" s="1">
        <v>2025</v>
      </c>
      <c r="E3279" s="1">
        <v>10</v>
      </c>
      <c r="F3279" s="4" t="s">
        <v>278</v>
      </c>
      <c r="G3279" s="4" t="s">
        <v>279</v>
      </c>
      <c r="H3279" s="1">
        <v>690</v>
      </c>
      <c r="I3279" s="4" t="s">
        <v>319</v>
      </c>
      <c r="J3279" s="1" t="s">
        <v>320</v>
      </c>
      <c r="K3279" s="1" t="s">
        <v>383</v>
      </c>
      <c r="L3279" s="1">
        <v>3</v>
      </c>
      <c r="M3279" s="1">
        <v>1</v>
      </c>
      <c r="N3279" s="1" t="s">
        <v>384</v>
      </c>
      <c r="O3279" s="1" t="s">
        <v>385</v>
      </c>
      <c r="P3279" s="1">
        <v>0</v>
      </c>
      <c r="Q3279" s="8">
        <v>1341526</v>
      </c>
      <c r="R3279" s="8">
        <v>49143</v>
      </c>
      <c r="S3279" s="8">
        <v>134780</v>
      </c>
      <c r="T3279" s="8" t="s">
        <v>386</v>
      </c>
      <c r="U3279" s="9">
        <f>IF(R3279&gt;0,Q3279/R3279,"")</f>
        <v>27.298414830189447</v>
      </c>
      <c r="V3279" s="10">
        <f>SUMIFS(fct_world_monthly!$J$2:$J$361,fct_world_monthly!$C$2:$C$361,C3279,fct_world_monthly!$F$2:$F$361,F3279)</f>
        <v>24639571</v>
      </c>
      <c r="W3279" s="11">
        <f>IF(V3279&gt;0,Q3279/V3279,"")</f>
        <v>5.4445996644990287E-2</v>
      </c>
      <c r="X3279" s="1" t="s">
        <v>232</v>
      </c>
      <c r="Y3279" s="1" t="s">
        <v>166</v>
      </c>
      <c r="Z3279" s="19">
        <f>IF(U3279="","",SUMIFS(Unit_Value_Review_QC!$K$10:$K$53,Unit_Value_Review_QC!$I$10:$I$53,"PARTNER|"&amp;F3279&amp;"|"&amp;I3279))</f>
        <v>28.158453665195097</v>
      </c>
      <c r="AA3279" s="20">
        <f>IFERROR(U3279/Z3279,"")</f>
        <v>0.96945717100691897</v>
      </c>
      <c r="AB3279" s="4" t="str">
        <f>IF(OR(N3279&lt;&gt;"REPORTED",U3279=""),"NOT_APPLICABLE",IF(OR(AA3279&lt;Unit_Value_Review_QC!$I$6,AA3279&gt;Unit_Value_Review_QC!$I$5),"REVIEW","WITHIN_BAND"))</f>
        <v>WITHIN_BAND</v>
      </c>
    </row>
    <row r="3280" spans="1:28">
      <c r="A3280" s="1" t="s">
        <v>3666</v>
      </c>
      <c r="B3280" s="6">
        <v>45931</v>
      </c>
      <c r="C3280" s="1">
        <v>202510</v>
      </c>
      <c r="D3280" s="1">
        <v>2025</v>
      </c>
      <c r="E3280" s="1">
        <v>10</v>
      </c>
      <c r="F3280" s="4" t="s">
        <v>278</v>
      </c>
      <c r="G3280" s="4" t="s">
        <v>279</v>
      </c>
      <c r="H3280" s="1">
        <v>696</v>
      </c>
      <c r="I3280" s="4" t="s">
        <v>322</v>
      </c>
      <c r="J3280" s="1" t="s">
        <v>323</v>
      </c>
      <c r="K3280" s="1" t="s">
        <v>383</v>
      </c>
      <c r="L3280" s="1">
        <v>3</v>
      </c>
      <c r="M3280" s="1">
        <v>1</v>
      </c>
      <c r="N3280" s="1" t="s">
        <v>384</v>
      </c>
      <c r="O3280" s="1" t="s">
        <v>385</v>
      </c>
      <c r="P3280" s="1">
        <v>0</v>
      </c>
      <c r="Q3280" s="8">
        <v>1817166</v>
      </c>
      <c r="R3280" s="8">
        <v>85507</v>
      </c>
      <c r="S3280" s="8">
        <v>217567</v>
      </c>
      <c r="T3280" s="8" t="s">
        <v>386</v>
      </c>
      <c r="U3280" s="9">
        <f>IF(R3280&gt;0,Q3280/R3280,"")</f>
        <v>21.251663606488357</v>
      </c>
      <c r="V3280" s="10">
        <f>SUMIFS(fct_world_monthly!$J$2:$J$361,fct_world_monthly!$C$2:$C$361,C3280,fct_world_monthly!$F$2:$F$361,F3280)</f>
        <v>24639571</v>
      </c>
      <c r="W3280" s="11">
        <f>IF(V3280&gt;0,Q3280/V3280,"")</f>
        <v>7.3749904168380204E-2</v>
      </c>
      <c r="X3280" s="1" t="s">
        <v>232</v>
      </c>
      <c r="Y3280" s="1" t="s">
        <v>166</v>
      </c>
      <c r="Z3280" s="19">
        <f>IF(U3280="","",SUMIFS(Unit_Value_Review_QC!$K$10:$K$53,Unit_Value_Review_QC!$I$10:$I$53,"PARTNER|"&amp;F3280&amp;"|"&amp;I3280))</f>
        <v>25.266638688646662</v>
      </c>
      <c r="AA3280" s="20">
        <f>IFERROR(U3280/Z3280,"")</f>
        <v>0.84109579704551685</v>
      </c>
      <c r="AB3280" s="4" t="str">
        <f>IF(OR(N3280&lt;&gt;"REPORTED",U3280=""),"NOT_APPLICABLE",IF(OR(AA3280&lt;Unit_Value_Review_QC!$I$6,AA3280&gt;Unit_Value_Review_QC!$I$5),"REVIEW","WITHIN_BAND"))</f>
        <v>WITHIN_BAND</v>
      </c>
    </row>
    <row r="3281" spans="1:28">
      <c r="A3281" s="1" t="s">
        <v>3667</v>
      </c>
      <c r="B3281" s="6">
        <v>45931</v>
      </c>
      <c r="C3281" s="1">
        <v>202510</v>
      </c>
      <c r="D3281" s="1">
        <v>2025</v>
      </c>
      <c r="E3281" s="1">
        <v>10</v>
      </c>
      <c r="F3281" s="4" t="s">
        <v>278</v>
      </c>
      <c r="G3281" s="4" t="s">
        <v>279</v>
      </c>
      <c r="H3281" s="1">
        <v>720</v>
      </c>
      <c r="I3281" s="4" t="s">
        <v>325</v>
      </c>
      <c r="J3281" s="1" t="s">
        <v>326</v>
      </c>
      <c r="K3281" s="1" t="s">
        <v>383</v>
      </c>
      <c r="L3281" s="1">
        <v>3</v>
      </c>
      <c r="M3281" s="1">
        <v>1</v>
      </c>
      <c r="N3281" s="1" t="s">
        <v>384</v>
      </c>
      <c r="O3281" s="1" t="s">
        <v>385</v>
      </c>
      <c r="P3281" s="1">
        <v>0</v>
      </c>
      <c r="Q3281" s="8">
        <v>879271</v>
      </c>
      <c r="R3281" s="8">
        <v>47899</v>
      </c>
      <c r="S3281" s="8">
        <v>114984</v>
      </c>
      <c r="T3281" s="8" t="s">
        <v>386</v>
      </c>
      <c r="U3281" s="9">
        <f>IF(R3281&gt;0,Q3281/R3281,"")</f>
        <v>18.356771540115659</v>
      </c>
      <c r="V3281" s="10">
        <f>SUMIFS(fct_world_monthly!$J$2:$J$361,fct_world_monthly!$C$2:$C$361,C3281,fct_world_monthly!$F$2:$F$361,F3281)</f>
        <v>24639571</v>
      </c>
      <c r="W3281" s="11">
        <f>IF(V3281&gt;0,Q3281/V3281,"")</f>
        <v>3.5685320982252494E-2</v>
      </c>
      <c r="X3281" s="1" t="s">
        <v>232</v>
      </c>
      <c r="Y3281" s="1" t="s">
        <v>166</v>
      </c>
      <c r="Z3281" s="19">
        <f>IF(U3281="","",SUMIFS(Unit_Value_Review_QC!$K$10:$K$53,Unit_Value_Review_QC!$I$10:$I$53,"PARTNER|"&amp;F3281&amp;"|"&amp;I3281))</f>
        <v>23.211497613909994</v>
      </c>
      <c r="AA3281" s="20">
        <f>IFERROR(U3281/Z3281,"")</f>
        <v>0.79084821864811361</v>
      </c>
      <c r="AB3281" s="4" t="str">
        <f>IF(OR(N3281&lt;&gt;"REPORTED",U3281=""),"NOT_APPLICABLE",IF(OR(AA3281&lt;Unit_Value_Review_QC!$I$6,AA3281&gt;Unit_Value_Review_QC!$I$5),"REVIEW","WITHIN_BAND"))</f>
        <v>WITHIN_BAND</v>
      </c>
    </row>
    <row r="3282" spans="1:28">
      <c r="A3282" s="1" t="s">
        <v>3668</v>
      </c>
      <c r="B3282" s="6">
        <v>45962</v>
      </c>
      <c r="C3282" s="1">
        <v>202511</v>
      </c>
      <c r="D3282" s="1">
        <v>2025</v>
      </c>
      <c r="E3282" s="1">
        <v>11</v>
      </c>
      <c r="F3282" s="4" t="s">
        <v>256</v>
      </c>
      <c r="G3282" s="4" t="s">
        <v>258</v>
      </c>
      <c r="H3282" s="1">
        <v>52</v>
      </c>
      <c r="I3282" s="4" t="s">
        <v>296</v>
      </c>
      <c r="J3282" s="1" t="s">
        <v>297</v>
      </c>
      <c r="K3282" s="1" t="s">
        <v>383</v>
      </c>
      <c r="L3282" s="1">
        <v>3</v>
      </c>
      <c r="M3282" s="1">
        <v>1</v>
      </c>
      <c r="N3282" s="1" t="s">
        <v>384</v>
      </c>
      <c r="O3282" s="1" t="s">
        <v>385</v>
      </c>
      <c r="P3282" s="1">
        <v>0</v>
      </c>
      <c r="Q3282" s="8">
        <v>6925124</v>
      </c>
      <c r="R3282" s="8">
        <v>320155</v>
      </c>
      <c r="S3282" s="8">
        <v>1292577</v>
      </c>
      <c r="T3282" s="8" t="s">
        <v>386</v>
      </c>
      <c r="U3282" s="9">
        <f>IF(R3282&gt;0,Q3282/R3282,"")</f>
        <v>21.630535209507894</v>
      </c>
      <c r="V3282" s="10">
        <f>SUMIFS(fct_world_monthly!$J$2:$J$361,fct_world_monthly!$C$2:$C$361,C3282,fct_world_monthly!$F$2:$F$361,F3282)</f>
        <v>80130554</v>
      </c>
      <c r="W3282" s="11">
        <f>IF(V3282&gt;0,Q3282/V3282,"")</f>
        <v>8.6423014122677846E-2</v>
      </c>
      <c r="X3282" s="1" t="s">
        <v>232</v>
      </c>
      <c r="Y3282" s="1" t="s">
        <v>166</v>
      </c>
      <c r="Z3282" s="19">
        <f>IF(U3282="","",SUMIFS(Unit_Value_Review_QC!$K$10:$K$53,Unit_Value_Review_QC!$I$10:$I$53,"PARTNER|"&amp;F3282&amp;"|"&amp;I3282))</f>
        <v>20.461444760337919</v>
      </c>
      <c r="AA3282" s="20">
        <f>IFERROR(U3282/Z3282,"")</f>
        <v>1.0571362610442894</v>
      </c>
      <c r="AB3282" s="4" t="str">
        <f>IF(OR(N3282&lt;&gt;"REPORTED",U3282=""),"NOT_APPLICABLE",IF(OR(AA3282&lt;Unit_Value_Review_QC!$I$6,AA3282&gt;Unit_Value_Review_QC!$I$5),"REVIEW","WITHIN_BAND"))</f>
        <v>WITHIN_BAND</v>
      </c>
    </row>
    <row r="3283" spans="1:28">
      <c r="A3283" s="1" t="s">
        <v>3669</v>
      </c>
      <c r="B3283" s="6">
        <v>45962</v>
      </c>
      <c r="C3283" s="1">
        <v>202511</v>
      </c>
      <c r="D3283" s="1">
        <v>2025</v>
      </c>
      <c r="E3283" s="1">
        <v>11</v>
      </c>
      <c r="F3283" s="4" t="s">
        <v>256</v>
      </c>
      <c r="G3283" s="4" t="s">
        <v>258</v>
      </c>
      <c r="H3283" s="1">
        <v>204</v>
      </c>
      <c r="I3283" s="4" t="s">
        <v>301</v>
      </c>
      <c r="J3283" s="1" t="s">
        <v>302</v>
      </c>
      <c r="K3283" s="1" t="s">
        <v>383</v>
      </c>
      <c r="L3283" s="1">
        <v>3</v>
      </c>
      <c r="M3283" s="1">
        <v>1</v>
      </c>
      <c r="N3283" s="1" t="s">
        <v>384</v>
      </c>
      <c r="O3283" s="1" t="s">
        <v>385</v>
      </c>
      <c r="P3283" s="1">
        <v>0</v>
      </c>
      <c r="Q3283" s="8">
        <v>873263</v>
      </c>
      <c r="R3283" s="8">
        <v>105461</v>
      </c>
      <c r="S3283" s="8">
        <v>649715</v>
      </c>
      <c r="T3283" s="8" t="s">
        <v>386</v>
      </c>
      <c r="U3283" s="9">
        <f>IF(R3283&gt;0,Q3283/R3283,"")</f>
        <v>8.2804354216250555</v>
      </c>
      <c r="V3283" s="10">
        <f>SUMIFS(fct_world_monthly!$J$2:$J$361,fct_world_monthly!$C$2:$C$361,C3283,fct_world_monthly!$F$2:$F$361,F3283)</f>
        <v>80130554</v>
      </c>
      <c r="W3283" s="11">
        <f>IF(V3283&gt;0,Q3283/V3283,"")</f>
        <v>1.089800277681844E-2</v>
      </c>
      <c r="X3283" s="1" t="s">
        <v>232</v>
      </c>
      <c r="Y3283" s="1" t="s">
        <v>166</v>
      </c>
      <c r="Z3283" s="19">
        <f>IF(U3283="","",SUMIFS(Unit_Value_Review_QC!$K$10:$K$53,Unit_Value_Review_QC!$I$10:$I$53,"PARTNER|"&amp;F3283&amp;"|"&amp;I3283))</f>
        <v>7.8392981154747989</v>
      </c>
      <c r="AA3283" s="20">
        <f>IFERROR(U3283/Z3283,"")</f>
        <v>1.0562725514009284</v>
      </c>
      <c r="AB3283" s="4" t="str">
        <f>IF(OR(N3283&lt;&gt;"REPORTED",U3283=""),"NOT_APPLICABLE",IF(OR(AA3283&lt;Unit_Value_Review_QC!$I$6,AA3283&gt;Unit_Value_Review_QC!$I$5),"REVIEW","WITHIN_BAND"))</f>
        <v>WITHIN_BAND</v>
      </c>
    </row>
    <row r="3284" spans="1:28">
      <c r="A3284" s="1" t="s">
        <v>3670</v>
      </c>
      <c r="B3284" s="6">
        <v>45962</v>
      </c>
      <c r="C3284" s="1">
        <v>202511</v>
      </c>
      <c r="D3284" s="1">
        <v>2025</v>
      </c>
      <c r="E3284" s="1">
        <v>11</v>
      </c>
      <c r="F3284" s="4" t="s">
        <v>256</v>
      </c>
      <c r="G3284" s="4" t="s">
        <v>258</v>
      </c>
      <c r="H3284" s="1">
        <v>662</v>
      </c>
      <c r="I3284" s="4" t="s">
        <v>304</v>
      </c>
      <c r="J3284" s="1" t="s">
        <v>305</v>
      </c>
      <c r="K3284" s="1" t="s">
        <v>383</v>
      </c>
      <c r="L3284" s="1">
        <v>3</v>
      </c>
      <c r="M3284" s="1">
        <v>1</v>
      </c>
      <c r="N3284" s="1" t="s">
        <v>384</v>
      </c>
      <c r="O3284" s="1" t="s">
        <v>385</v>
      </c>
      <c r="P3284" s="1">
        <v>0</v>
      </c>
      <c r="Q3284" s="8">
        <v>3103123</v>
      </c>
      <c r="R3284" s="8">
        <v>282048</v>
      </c>
      <c r="S3284" s="8">
        <v>1073246</v>
      </c>
      <c r="T3284" s="8" t="s">
        <v>386</v>
      </c>
      <c r="U3284" s="9">
        <f>IF(R3284&gt;0,Q3284/R3284,"")</f>
        <v>11.002109570002268</v>
      </c>
      <c r="V3284" s="10">
        <f>SUMIFS(fct_world_monthly!$J$2:$J$361,fct_world_monthly!$C$2:$C$361,C3284,fct_world_monthly!$F$2:$F$361,F3284)</f>
        <v>80130554</v>
      </c>
      <c r="W3284" s="11">
        <f>IF(V3284&gt;0,Q3284/V3284,"")</f>
        <v>3.8725839833829177E-2</v>
      </c>
      <c r="X3284" s="1" t="s">
        <v>232</v>
      </c>
      <c r="Y3284" s="1" t="s">
        <v>166</v>
      </c>
      <c r="Z3284" s="19">
        <f>IF(U3284="","",SUMIFS(Unit_Value_Review_QC!$K$10:$K$53,Unit_Value_Review_QC!$I$10:$I$53,"PARTNER|"&amp;F3284&amp;"|"&amp;I3284))</f>
        <v>10.235891461787936</v>
      </c>
      <c r="AA3284" s="20">
        <f>IFERROR(U3284/Z3284,"")</f>
        <v>1.074856021195099</v>
      </c>
      <c r="AB3284" s="4" t="str">
        <f>IF(OR(N3284&lt;&gt;"REPORTED",U3284=""),"NOT_APPLICABLE",IF(OR(AA3284&lt;Unit_Value_Review_QC!$I$6,AA3284&gt;Unit_Value_Review_QC!$I$5),"REVIEW","WITHIN_BAND"))</f>
        <v>WITHIN_BAND</v>
      </c>
    </row>
    <row r="3285" spans="1:28">
      <c r="A3285" s="1" t="s">
        <v>3671</v>
      </c>
      <c r="B3285" s="6">
        <v>45962</v>
      </c>
      <c r="C3285" s="1">
        <v>202511</v>
      </c>
      <c r="D3285" s="1">
        <v>2025</v>
      </c>
      <c r="E3285" s="1">
        <v>11</v>
      </c>
      <c r="F3285" s="4" t="s">
        <v>256</v>
      </c>
      <c r="G3285" s="4" t="s">
        <v>258</v>
      </c>
      <c r="H3285" s="1">
        <v>664</v>
      </c>
      <c r="I3285" s="4" t="s">
        <v>307</v>
      </c>
      <c r="J3285" s="1" t="s">
        <v>308</v>
      </c>
      <c r="K3285" s="1" t="s">
        <v>383</v>
      </c>
      <c r="L3285" s="1">
        <v>3</v>
      </c>
      <c r="M3285" s="1">
        <v>1</v>
      </c>
      <c r="N3285" s="1" t="s">
        <v>384</v>
      </c>
      <c r="O3285" s="1" t="s">
        <v>385</v>
      </c>
      <c r="P3285" s="1">
        <v>0</v>
      </c>
      <c r="Q3285" s="8">
        <v>6214639</v>
      </c>
      <c r="R3285" s="8">
        <v>512627</v>
      </c>
      <c r="S3285" s="8">
        <v>2928288</v>
      </c>
      <c r="T3285" s="8" t="s">
        <v>386</v>
      </c>
      <c r="U3285" s="9">
        <f>IF(R3285&gt;0,Q3285/R3285,"")</f>
        <v>12.123120709599768</v>
      </c>
      <c r="V3285" s="10">
        <f>SUMIFS(fct_world_monthly!$J$2:$J$361,fct_world_monthly!$C$2:$C$361,C3285,fct_world_monthly!$F$2:$F$361,F3285)</f>
        <v>80130554</v>
      </c>
      <c r="W3285" s="11">
        <f>IF(V3285&gt;0,Q3285/V3285,"")</f>
        <v>7.7556421237272369E-2</v>
      </c>
      <c r="X3285" s="1" t="s">
        <v>232</v>
      </c>
      <c r="Y3285" s="1" t="s">
        <v>166</v>
      </c>
      <c r="Z3285" s="19">
        <f>IF(U3285="","",SUMIFS(Unit_Value_Review_QC!$K$10:$K$53,Unit_Value_Review_QC!$I$10:$I$53,"PARTNER|"&amp;F3285&amp;"|"&amp;I3285))</f>
        <v>13.594059812928137</v>
      </c>
      <c r="AA3285" s="20">
        <f>IFERROR(U3285/Z3285,"")</f>
        <v>0.89179545157440854</v>
      </c>
      <c r="AB3285" s="4" t="str">
        <f>IF(OR(N3285&lt;&gt;"REPORTED",U3285=""),"NOT_APPLICABLE",IF(OR(AA3285&lt;Unit_Value_Review_QC!$I$6,AA3285&gt;Unit_Value_Review_QC!$I$5),"REVIEW","WITHIN_BAND"))</f>
        <v>WITHIN_BAND</v>
      </c>
    </row>
    <row r="3286" spans="1:28">
      <c r="A3286" s="1" t="s">
        <v>3672</v>
      </c>
      <c r="B3286" s="6">
        <v>45962</v>
      </c>
      <c r="C3286" s="1">
        <v>202511</v>
      </c>
      <c r="D3286" s="1">
        <v>2025</v>
      </c>
      <c r="E3286" s="1">
        <v>11</v>
      </c>
      <c r="F3286" s="4" t="s">
        <v>256</v>
      </c>
      <c r="G3286" s="4" t="s">
        <v>258</v>
      </c>
      <c r="H3286" s="1">
        <v>666</v>
      </c>
      <c r="I3286" s="4" t="s">
        <v>310</v>
      </c>
      <c r="J3286" s="1" t="s">
        <v>311</v>
      </c>
      <c r="K3286" s="1" t="s">
        <v>383</v>
      </c>
      <c r="L3286" s="1">
        <v>3</v>
      </c>
      <c r="M3286" s="1">
        <v>1</v>
      </c>
      <c r="N3286" s="1" t="s">
        <v>384</v>
      </c>
      <c r="O3286" s="1" t="s">
        <v>385</v>
      </c>
      <c r="P3286" s="1">
        <v>0</v>
      </c>
      <c r="Q3286" s="8">
        <v>29640810</v>
      </c>
      <c r="R3286" s="8">
        <v>3057922</v>
      </c>
      <c r="S3286" s="8">
        <v>18814006</v>
      </c>
      <c r="T3286" s="8" t="s">
        <v>386</v>
      </c>
      <c r="U3286" s="9">
        <f>IF(R3286&gt;0,Q3286/R3286,"")</f>
        <v>9.69312166889803</v>
      </c>
      <c r="V3286" s="10">
        <f>SUMIFS(fct_world_monthly!$J$2:$J$361,fct_world_monthly!$C$2:$C$361,C3286,fct_world_monthly!$F$2:$F$361,F3286)</f>
        <v>80130554</v>
      </c>
      <c r="W3286" s="11">
        <f>IF(V3286&gt;0,Q3286/V3286,"")</f>
        <v>0.36990646539146604</v>
      </c>
      <c r="X3286" s="1" t="s">
        <v>232</v>
      </c>
      <c r="Y3286" s="1" t="s">
        <v>166</v>
      </c>
      <c r="Z3286" s="19">
        <f>IF(U3286="","",SUMIFS(Unit_Value_Review_QC!$K$10:$K$53,Unit_Value_Review_QC!$I$10:$I$53,"PARTNER|"&amp;F3286&amp;"|"&amp;I3286))</f>
        <v>10.323147527272614</v>
      </c>
      <c r="AA3286" s="20">
        <f>IFERROR(U3286/Z3286,"")</f>
        <v>0.93896959655859558</v>
      </c>
      <c r="AB3286" s="4" t="str">
        <f>IF(OR(N3286&lt;&gt;"REPORTED",U3286=""),"NOT_APPLICABLE",IF(OR(AA3286&lt;Unit_Value_Review_QC!$I$6,AA3286&gt;Unit_Value_Review_QC!$I$5),"REVIEW","WITHIN_BAND"))</f>
        <v>WITHIN_BAND</v>
      </c>
    </row>
    <row r="3287" spans="1:28">
      <c r="A3287" s="1" t="s">
        <v>3673</v>
      </c>
      <c r="B3287" s="6">
        <v>45962</v>
      </c>
      <c r="C3287" s="1">
        <v>202511</v>
      </c>
      <c r="D3287" s="1">
        <v>2025</v>
      </c>
      <c r="E3287" s="1">
        <v>11</v>
      </c>
      <c r="F3287" s="4" t="s">
        <v>256</v>
      </c>
      <c r="G3287" s="4" t="s">
        <v>258</v>
      </c>
      <c r="H3287" s="1">
        <v>669</v>
      </c>
      <c r="I3287" s="4" t="s">
        <v>313</v>
      </c>
      <c r="J3287" s="1" t="s">
        <v>314</v>
      </c>
      <c r="K3287" s="1" t="s">
        <v>383</v>
      </c>
      <c r="L3287" s="1">
        <v>3</v>
      </c>
      <c r="M3287" s="1">
        <v>1</v>
      </c>
      <c r="N3287" s="1" t="s">
        <v>384</v>
      </c>
      <c r="O3287" s="1" t="s">
        <v>385</v>
      </c>
      <c r="P3287" s="1">
        <v>0</v>
      </c>
      <c r="Q3287" s="8">
        <v>1394607</v>
      </c>
      <c r="R3287" s="8">
        <v>148930</v>
      </c>
      <c r="S3287" s="8">
        <v>1283953</v>
      </c>
      <c r="T3287" s="8" t="s">
        <v>386</v>
      </c>
      <c r="U3287" s="9">
        <f>IF(R3287&gt;0,Q3287/R3287,"")</f>
        <v>9.3641778016517829</v>
      </c>
      <c r="V3287" s="10">
        <f>SUMIFS(fct_world_monthly!$J$2:$J$361,fct_world_monthly!$C$2:$C$361,C3287,fct_world_monthly!$F$2:$F$361,F3287)</f>
        <v>80130554</v>
      </c>
      <c r="W3287" s="11">
        <f>IF(V3287&gt;0,Q3287/V3287,"")</f>
        <v>1.7404185175108111E-2</v>
      </c>
      <c r="X3287" s="1" t="s">
        <v>232</v>
      </c>
      <c r="Y3287" s="1" t="s">
        <v>166</v>
      </c>
      <c r="Z3287" s="19">
        <f>IF(U3287="","",SUMIFS(Unit_Value_Review_QC!$K$10:$K$53,Unit_Value_Review_QC!$I$10:$I$53,"PARTNER|"&amp;F3287&amp;"|"&amp;I3287))</f>
        <v>13.552232139720488</v>
      </c>
      <c r="AA3287" s="20">
        <f>IFERROR(U3287/Z3287,"")</f>
        <v>0.69096940674489638</v>
      </c>
      <c r="AB3287" s="4" t="str">
        <f>IF(OR(N3287&lt;&gt;"REPORTED",U3287=""),"NOT_APPLICABLE",IF(OR(AA3287&lt;Unit_Value_Review_QC!$I$6,AA3287&gt;Unit_Value_Review_QC!$I$5),"REVIEW","WITHIN_BAND"))</f>
        <v>WITHIN_BAND</v>
      </c>
    </row>
    <row r="3288" spans="1:28">
      <c r="A3288" s="1" t="s">
        <v>3674</v>
      </c>
      <c r="B3288" s="6">
        <v>45962</v>
      </c>
      <c r="C3288" s="1">
        <v>202511</v>
      </c>
      <c r="D3288" s="1">
        <v>2025</v>
      </c>
      <c r="E3288" s="1">
        <v>11</v>
      </c>
      <c r="F3288" s="4" t="s">
        <v>256</v>
      </c>
      <c r="G3288" s="4" t="s">
        <v>258</v>
      </c>
      <c r="H3288" s="1">
        <v>676</v>
      </c>
      <c r="I3288" s="4" t="s">
        <v>316</v>
      </c>
      <c r="J3288" s="1" t="s">
        <v>317</v>
      </c>
      <c r="K3288" s="1" t="s">
        <v>383</v>
      </c>
      <c r="L3288" s="1">
        <v>3</v>
      </c>
      <c r="M3288" s="1">
        <v>1</v>
      </c>
      <c r="N3288" s="1" t="s">
        <v>384</v>
      </c>
      <c r="O3288" s="1" t="s">
        <v>385</v>
      </c>
      <c r="P3288" s="1">
        <v>0</v>
      </c>
      <c r="Q3288" s="8">
        <v>1255</v>
      </c>
      <c r="R3288" s="8">
        <v>38</v>
      </c>
      <c r="S3288" s="8">
        <v>279</v>
      </c>
      <c r="T3288" s="8" t="s">
        <v>386</v>
      </c>
      <c r="U3288" s="9">
        <f>IF(R3288&gt;0,Q3288/R3288,"")</f>
        <v>33.026315789473685</v>
      </c>
      <c r="V3288" s="10">
        <f>SUMIFS(fct_world_monthly!$J$2:$J$361,fct_world_monthly!$C$2:$C$361,C3288,fct_world_monthly!$F$2:$F$361,F3288)</f>
        <v>80130554</v>
      </c>
      <c r="W3288" s="11">
        <f>IF(V3288&gt;0,Q3288/V3288,"")</f>
        <v>1.5661940887117791E-5</v>
      </c>
      <c r="X3288" s="1" t="s">
        <v>232</v>
      </c>
      <c r="Y3288" s="1" t="s">
        <v>166</v>
      </c>
      <c r="Z3288" s="19">
        <f>IF(U3288="","",SUMIFS(Unit_Value_Review_QC!$K$10:$K$53,Unit_Value_Review_QC!$I$10:$I$53,"PARTNER|"&amp;F3288&amp;"|"&amp;I3288))</f>
        <v>16.294942108470444</v>
      </c>
      <c r="AA3288" s="20">
        <f>IFERROR(U3288/Z3288,"")</f>
        <v>2.0267832539463844</v>
      </c>
      <c r="AB3288" s="4" t="str">
        <f>IF(OR(N3288&lt;&gt;"REPORTED",U3288=""),"NOT_APPLICABLE",IF(OR(AA3288&lt;Unit_Value_Review_QC!$I$6,AA3288&gt;Unit_Value_Review_QC!$I$5),"REVIEW","WITHIN_BAND"))</f>
        <v>WITHIN_BAND</v>
      </c>
    </row>
    <row r="3289" spans="1:28">
      <c r="A3289" s="1" t="s">
        <v>3675</v>
      </c>
      <c r="B3289" s="6">
        <v>45962</v>
      </c>
      <c r="C3289" s="1">
        <v>202511</v>
      </c>
      <c r="D3289" s="1">
        <v>2025</v>
      </c>
      <c r="E3289" s="1">
        <v>11</v>
      </c>
      <c r="F3289" s="4" t="s">
        <v>256</v>
      </c>
      <c r="G3289" s="4" t="s">
        <v>258</v>
      </c>
      <c r="H3289" s="1">
        <v>690</v>
      </c>
      <c r="I3289" s="4" t="s">
        <v>319</v>
      </c>
      <c r="J3289" s="1" t="s">
        <v>320</v>
      </c>
      <c r="K3289" s="1" t="s">
        <v>383</v>
      </c>
      <c r="L3289" s="1">
        <v>3</v>
      </c>
      <c r="M3289" s="1">
        <v>1</v>
      </c>
      <c r="N3289" s="1" t="s">
        <v>384</v>
      </c>
      <c r="O3289" s="1" t="s">
        <v>385</v>
      </c>
      <c r="P3289" s="1">
        <v>0</v>
      </c>
      <c r="Q3289" s="8">
        <v>1566407</v>
      </c>
      <c r="R3289" s="8">
        <v>84622</v>
      </c>
      <c r="S3289" s="8">
        <v>458282</v>
      </c>
      <c r="T3289" s="8" t="s">
        <v>386</v>
      </c>
      <c r="U3289" s="9">
        <f>IF(R3289&gt;0,Q3289/R3289,"")</f>
        <v>18.510635532131126</v>
      </c>
      <c r="V3289" s="10">
        <f>SUMIFS(fct_world_monthly!$J$2:$J$361,fct_world_monthly!$C$2:$C$361,C3289,fct_world_monthly!$F$2:$F$361,F3289)</f>
        <v>80130554</v>
      </c>
      <c r="W3289" s="11">
        <f>IF(V3289&gt;0,Q3289/V3289,"")</f>
        <v>1.9548186326029893E-2</v>
      </c>
      <c r="X3289" s="1" t="s">
        <v>232</v>
      </c>
      <c r="Y3289" s="1" t="s">
        <v>166</v>
      </c>
      <c r="Z3289" s="19">
        <f>IF(U3289="","",SUMIFS(Unit_Value_Review_QC!$K$10:$K$53,Unit_Value_Review_QC!$I$10:$I$53,"PARTNER|"&amp;F3289&amp;"|"&amp;I3289))</f>
        <v>21.029827109089425</v>
      </c>
      <c r="AA3289" s="20">
        <f>IFERROR(U3289/Z3289,"")</f>
        <v>0.88020864061837845</v>
      </c>
      <c r="AB3289" s="4" t="str">
        <f>IF(OR(N3289&lt;&gt;"REPORTED",U3289=""),"NOT_APPLICABLE",IF(OR(AA3289&lt;Unit_Value_Review_QC!$I$6,AA3289&gt;Unit_Value_Review_QC!$I$5),"REVIEW","WITHIN_BAND"))</f>
        <v>WITHIN_BAND</v>
      </c>
    </row>
    <row r="3290" spans="1:28">
      <c r="A3290" s="1" t="s">
        <v>3676</v>
      </c>
      <c r="B3290" s="6">
        <v>45962</v>
      </c>
      <c r="C3290" s="1">
        <v>202511</v>
      </c>
      <c r="D3290" s="1">
        <v>2025</v>
      </c>
      <c r="E3290" s="1">
        <v>11</v>
      </c>
      <c r="F3290" s="4" t="s">
        <v>256</v>
      </c>
      <c r="G3290" s="4" t="s">
        <v>258</v>
      </c>
      <c r="H3290" s="1">
        <v>696</v>
      </c>
      <c r="I3290" s="4" t="s">
        <v>322</v>
      </c>
      <c r="J3290" s="1" t="s">
        <v>323</v>
      </c>
      <c r="K3290" s="1" t="s">
        <v>383</v>
      </c>
      <c r="L3290" s="1">
        <v>3</v>
      </c>
      <c r="M3290" s="1">
        <v>1</v>
      </c>
      <c r="N3290" s="1" t="s">
        <v>384</v>
      </c>
      <c r="O3290" s="1" t="s">
        <v>385</v>
      </c>
      <c r="P3290" s="1">
        <v>0</v>
      </c>
      <c r="Q3290" s="8">
        <v>590069</v>
      </c>
      <c r="R3290" s="8">
        <v>28458</v>
      </c>
      <c r="S3290" s="8">
        <v>172645</v>
      </c>
      <c r="T3290" s="8" t="s">
        <v>386</v>
      </c>
      <c r="U3290" s="9">
        <f>IF(R3290&gt;0,Q3290/R3290,"")</f>
        <v>20.734731885585777</v>
      </c>
      <c r="V3290" s="10">
        <f>SUMIFS(fct_world_monthly!$J$2:$J$361,fct_world_monthly!$C$2:$C$361,C3290,fct_world_monthly!$F$2:$F$361,F3290)</f>
        <v>80130554</v>
      </c>
      <c r="W3290" s="11">
        <f>IF(V3290&gt;0,Q3290/V3290,"")</f>
        <v>7.3638452568292488E-3</v>
      </c>
      <c r="X3290" s="1" t="s">
        <v>232</v>
      </c>
      <c r="Y3290" s="1" t="s">
        <v>166</v>
      </c>
      <c r="Z3290" s="19">
        <f>IF(U3290="","",SUMIFS(Unit_Value_Review_QC!$K$10:$K$53,Unit_Value_Review_QC!$I$10:$I$53,"PARTNER|"&amp;F3290&amp;"|"&amp;I3290))</f>
        <v>18.09118149032647</v>
      </c>
      <c r="AA3290" s="20">
        <f>IFERROR(U3290/Z3290,"")</f>
        <v>1.1461237010237744</v>
      </c>
      <c r="AB3290" s="4" t="str">
        <f>IF(OR(N3290&lt;&gt;"REPORTED",U3290=""),"NOT_APPLICABLE",IF(OR(AA3290&lt;Unit_Value_Review_QC!$I$6,AA3290&gt;Unit_Value_Review_QC!$I$5),"REVIEW","WITHIN_BAND"))</f>
        <v>WITHIN_BAND</v>
      </c>
    </row>
    <row r="3291" spans="1:28">
      <c r="A3291" s="1" t="s">
        <v>3677</v>
      </c>
      <c r="B3291" s="6">
        <v>45962</v>
      </c>
      <c r="C3291" s="1">
        <v>202511</v>
      </c>
      <c r="D3291" s="1">
        <v>2025</v>
      </c>
      <c r="E3291" s="1">
        <v>11</v>
      </c>
      <c r="F3291" s="4" t="s">
        <v>256</v>
      </c>
      <c r="G3291" s="4" t="s">
        <v>258</v>
      </c>
      <c r="H3291" s="1">
        <v>720</v>
      </c>
      <c r="I3291" s="4" t="s">
        <v>325</v>
      </c>
      <c r="J3291" s="1" t="s">
        <v>326</v>
      </c>
      <c r="K3291" s="1" t="s">
        <v>383</v>
      </c>
      <c r="L3291" s="1">
        <v>3</v>
      </c>
      <c r="M3291" s="1">
        <v>1</v>
      </c>
      <c r="N3291" s="1" t="s">
        <v>384</v>
      </c>
      <c r="O3291" s="1" t="s">
        <v>385</v>
      </c>
      <c r="P3291" s="1">
        <v>0</v>
      </c>
      <c r="Q3291" s="8">
        <v>2550741</v>
      </c>
      <c r="R3291" s="8">
        <v>160627</v>
      </c>
      <c r="S3291" s="8">
        <v>759683</v>
      </c>
      <c r="T3291" s="8" t="s">
        <v>386</v>
      </c>
      <c r="U3291" s="9">
        <f>IF(R3291&gt;0,Q3291/R3291,"")</f>
        <v>15.879901884490154</v>
      </c>
      <c r="V3291" s="10">
        <f>SUMIFS(fct_world_monthly!$J$2:$J$361,fct_world_monthly!$C$2:$C$361,C3291,fct_world_monthly!$F$2:$F$361,F3291)</f>
        <v>80130554</v>
      </c>
      <c r="W3291" s="11">
        <f>IF(V3291&gt;0,Q3291/V3291,"")</f>
        <v>3.1832314550077866E-2</v>
      </c>
      <c r="X3291" s="1" t="s">
        <v>232</v>
      </c>
      <c r="Y3291" s="1" t="s">
        <v>166</v>
      </c>
      <c r="Z3291" s="19">
        <f>IF(U3291="","",SUMIFS(Unit_Value_Review_QC!$K$10:$K$53,Unit_Value_Review_QC!$I$10:$I$53,"PARTNER|"&amp;F3291&amp;"|"&amp;I3291))</f>
        <v>18.213915185849537</v>
      </c>
      <c r="AA3291" s="20">
        <f>IFERROR(U3291/Z3291,"")</f>
        <v>0.87185548644847721</v>
      </c>
      <c r="AB3291" s="4" t="str">
        <f>IF(OR(N3291&lt;&gt;"REPORTED",U3291=""),"NOT_APPLICABLE",IF(OR(AA3291&lt;Unit_Value_Review_QC!$I$6,AA3291&gt;Unit_Value_Review_QC!$I$5),"REVIEW","WITHIN_BAND"))</f>
        <v>WITHIN_BAND</v>
      </c>
    </row>
    <row r="3292" spans="1:28">
      <c r="A3292" s="1" t="s">
        <v>3678</v>
      </c>
      <c r="B3292" s="6">
        <v>45962</v>
      </c>
      <c r="C3292" s="1">
        <v>202511</v>
      </c>
      <c r="D3292" s="1">
        <v>2025</v>
      </c>
      <c r="E3292" s="1">
        <v>11</v>
      </c>
      <c r="F3292" s="4" t="s">
        <v>265</v>
      </c>
      <c r="G3292" s="4" t="s">
        <v>266</v>
      </c>
      <c r="H3292" s="1">
        <v>52</v>
      </c>
      <c r="I3292" s="4" t="s">
        <v>296</v>
      </c>
      <c r="J3292" s="1" t="s">
        <v>297</v>
      </c>
      <c r="K3292" s="1" t="s">
        <v>383</v>
      </c>
      <c r="L3292" s="1">
        <v>3</v>
      </c>
      <c r="M3292" s="1">
        <v>1</v>
      </c>
      <c r="N3292" s="1" t="s">
        <v>384</v>
      </c>
      <c r="O3292" s="1" t="s">
        <v>385</v>
      </c>
      <c r="P3292" s="1">
        <v>0</v>
      </c>
      <c r="Q3292" s="8">
        <v>5837646</v>
      </c>
      <c r="R3292" s="8">
        <v>274136</v>
      </c>
      <c r="S3292" s="8">
        <v>682609</v>
      </c>
      <c r="T3292" s="8" t="s">
        <v>386</v>
      </c>
      <c r="U3292" s="9">
        <f>IF(R3292&gt;0,Q3292/R3292,"")</f>
        <v>21.294707736306066</v>
      </c>
      <c r="V3292" s="10">
        <f>SUMIFS(fct_world_monthly!$J$2:$J$361,fct_world_monthly!$C$2:$C$361,C3292,fct_world_monthly!$F$2:$F$361,F3292)</f>
        <v>79498140</v>
      </c>
      <c r="W3292" s="11">
        <f>IF(V3292&gt;0,Q3292/V3292,"")</f>
        <v>7.3431227447585568E-2</v>
      </c>
      <c r="X3292" s="1" t="s">
        <v>232</v>
      </c>
      <c r="Y3292" s="1" t="s">
        <v>166</v>
      </c>
      <c r="Z3292" s="19">
        <f>IF(U3292="","",SUMIFS(Unit_Value_Review_QC!$K$10:$K$53,Unit_Value_Review_QC!$I$10:$I$53,"PARTNER|"&amp;F3292&amp;"|"&amp;I3292))</f>
        <v>19.213268245879746</v>
      </c>
      <c r="AA3292" s="20">
        <f>IFERROR(U3292/Z3292,"")</f>
        <v>1.1083334424830444</v>
      </c>
      <c r="AB3292" s="4" t="str">
        <f>IF(OR(N3292&lt;&gt;"REPORTED",U3292=""),"NOT_APPLICABLE",IF(OR(AA3292&lt;Unit_Value_Review_QC!$I$6,AA3292&gt;Unit_Value_Review_QC!$I$5),"REVIEW","WITHIN_BAND"))</f>
        <v>WITHIN_BAND</v>
      </c>
    </row>
    <row r="3293" spans="1:28">
      <c r="A3293" s="1" t="s">
        <v>3679</v>
      </c>
      <c r="B3293" s="6">
        <v>45962</v>
      </c>
      <c r="C3293" s="1">
        <v>202511</v>
      </c>
      <c r="D3293" s="1">
        <v>2025</v>
      </c>
      <c r="E3293" s="1">
        <v>11</v>
      </c>
      <c r="F3293" s="4" t="s">
        <v>265</v>
      </c>
      <c r="G3293" s="4" t="s">
        <v>266</v>
      </c>
      <c r="H3293" s="1">
        <v>204</v>
      </c>
      <c r="I3293" s="4" t="s">
        <v>301</v>
      </c>
      <c r="J3293" s="1" t="s">
        <v>302</v>
      </c>
      <c r="K3293" s="1" t="s">
        <v>383</v>
      </c>
      <c r="L3293" s="1">
        <v>3</v>
      </c>
      <c r="M3293" s="1">
        <v>1</v>
      </c>
      <c r="N3293" s="1" t="s">
        <v>384</v>
      </c>
      <c r="O3293" s="1" t="s">
        <v>385</v>
      </c>
      <c r="P3293" s="1">
        <v>0</v>
      </c>
      <c r="Q3293" s="8">
        <v>49056</v>
      </c>
      <c r="R3293" s="8">
        <v>1623</v>
      </c>
      <c r="S3293" s="8">
        <v>10321</v>
      </c>
      <c r="T3293" s="8" t="s">
        <v>386</v>
      </c>
      <c r="U3293" s="9">
        <f>IF(R3293&gt;0,Q3293/R3293,"")</f>
        <v>30.225508317929759</v>
      </c>
      <c r="V3293" s="10">
        <f>SUMIFS(fct_world_monthly!$J$2:$J$361,fct_world_monthly!$C$2:$C$361,C3293,fct_world_monthly!$F$2:$F$361,F3293)</f>
        <v>79498140</v>
      </c>
      <c r="W3293" s="11">
        <f>IF(V3293&gt;0,Q3293/V3293,"")</f>
        <v>6.1707104090737218E-4</v>
      </c>
      <c r="X3293" s="1" t="s">
        <v>232</v>
      </c>
      <c r="Y3293" s="1" t="s">
        <v>166</v>
      </c>
      <c r="Z3293" s="19">
        <f>IF(U3293="","",SUMIFS(Unit_Value_Review_QC!$K$10:$K$53,Unit_Value_Review_QC!$I$10:$I$53,"PARTNER|"&amp;F3293&amp;"|"&amp;I3293))</f>
        <v>16.024818561257973</v>
      </c>
      <c r="AA3293" s="20">
        <f>IFERROR(U3293/Z3293,"")</f>
        <v>1.8861685205599612</v>
      </c>
      <c r="AB3293" s="4" t="str">
        <f>IF(OR(N3293&lt;&gt;"REPORTED",U3293=""),"NOT_APPLICABLE",IF(OR(AA3293&lt;Unit_Value_Review_QC!$I$6,AA3293&gt;Unit_Value_Review_QC!$I$5),"REVIEW","WITHIN_BAND"))</f>
        <v>WITHIN_BAND</v>
      </c>
    </row>
    <row r="3294" spans="1:28">
      <c r="A3294" s="1" t="s">
        <v>3680</v>
      </c>
      <c r="B3294" s="6">
        <v>45962</v>
      </c>
      <c r="C3294" s="1">
        <v>202511</v>
      </c>
      <c r="D3294" s="1">
        <v>2025</v>
      </c>
      <c r="E3294" s="1">
        <v>11</v>
      </c>
      <c r="F3294" s="4" t="s">
        <v>265</v>
      </c>
      <c r="G3294" s="4" t="s">
        <v>266</v>
      </c>
      <c r="H3294" s="1">
        <v>662</v>
      </c>
      <c r="I3294" s="4" t="s">
        <v>304</v>
      </c>
      <c r="J3294" s="1" t="s">
        <v>305</v>
      </c>
      <c r="K3294" s="1" t="s">
        <v>383</v>
      </c>
      <c r="L3294" s="1">
        <v>3</v>
      </c>
      <c r="M3294" s="1">
        <v>1</v>
      </c>
      <c r="N3294" s="1" t="s">
        <v>384</v>
      </c>
      <c r="O3294" s="1" t="s">
        <v>385</v>
      </c>
      <c r="P3294" s="1">
        <v>0</v>
      </c>
      <c r="Q3294" s="8">
        <v>578975</v>
      </c>
      <c r="R3294" s="8">
        <v>49130</v>
      </c>
      <c r="S3294" s="8">
        <v>93475</v>
      </c>
      <c r="T3294" s="8" t="s">
        <v>386</v>
      </c>
      <c r="U3294" s="9">
        <f>IF(R3294&gt;0,Q3294/R3294,"")</f>
        <v>11.784551190718503</v>
      </c>
      <c r="V3294" s="10">
        <f>SUMIFS(fct_world_monthly!$J$2:$J$361,fct_world_monthly!$C$2:$C$361,C3294,fct_world_monthly!$F$2:$F$361,F3294)</f>
        <v>79498140</v>
      </c>
      <c r="W3294" s="11">
        <f>IF(V3294&gt;0,Q3294/V3294,"")</f>
        <v>7.2828747943033635E-3</v>
      </c>
      <c r="X3294" s="1" t="s">
        <v>232</v>
      </c>
      <c r="Y3294" s="1" t="s">
        <v>166</v>
      </c>
      <c r="Z3294" s="19">
        <f>IF(U3294="","",SUMIFS(Unit_Value_Review_QC!$K$10:$K$53,Unit_Value_Review_QC!$I$10:$I$53,"PARTNER|"&amp;F3294&amp;"|"&amp;I3294))</f>
        <v>13.24068828999865</v>
      </c>
      <c r="AA3294" s="20">
        <f>IFERROR(U3294/Z3294,"")</f>
        <v>0.89002557364181445</v>
      </c>
      <c r="AB3294" s="4" t="str">
        <f>IF(OR(N3294&lt;&gt;"REPORTED",U3294=""),"NOT_APPLICABLE",IF(OR(AA3294&lt;Unit_Value_Review_QC!$I$6,AA3294&gt;Unit_Value_Review_QC!$I$5),"REVIEW","WITHIN_BAND"))</f>
        <v>WITHIN_BAND</v>
      </c>
    </row>
    <row r="3295" spans="1:28">
      <c r="A3295" s="1" t="s">
        <v>3681</v>
      </c>
      <c r="B3295" s="6">
        <v>45962</v>
      </c>
      <c r="C3295" s="1">
        <v>202511</v>
      </c>
      <c r="D3295" s="1">
        <v>2025</v>
      </c>
      <c r="E3295" s="1">
        <v>11</v>
      </c>
      <c r="F3295" s="4" t="s">
        <v>265</v>
      </c>
      <c r="G3295" s="4" t="s">
        <v>266</v>
      </c>
      <c r="H3295" s="1">
        <v>664</v>
      </c>
      <c r="I3295" s="4" t="s">
        <v>307</v>
      </c>
      <c r="J3295" s="1" t="s">
        <v>308</v>
      </c>
      <c r="K3295" s="1" t="s">
        <v>383</v>
      </c>
      <c r="L3295" s="1">
        <v>3</v>
      </c>
      <c r="M3295" s="1">
        <v>1</v>
      </c>
      <c r="N3295" s="1" t="s">
        <v>384</v>
      </c>
      <c r="O3295" s="1" t="s">
        <v>385</v>
      </c>
      <c r="P3295" s="1">
        <v>0</v>
      </c>
      <c r="Q3295" s="8">
        <v>192721</v>
      </c>
      <c r="R3295" s="8">
        <v>14570</v>
      </c>
      <c r="S3295" s="8">
        <v>51074</v>
      </c>
      <c r="T3295" s="8" t="s">
        <v>386</v>
      </c>
      <c r="U3295" s="9">
        <f>IF(R3295&gt;0,Q3295/R3295,"")</f>
        <v>13.227247769389155</v>
      </c>
      <c r="V3295" s="10">
        <f>SUMIFS(fct_world_monthly!$J$2:$J$361,fct_world_monthly!$C$2:$C$361,C3295,fct_world_monthly!$F$2:$F$361,F3295)</f>
        <v>79498140</v>
      </c>
      <c r="W3295" s="11">
        <f>IF(V3295&gt;0,Q3295/V3295,"")</f>
        <v>2.4242202396181846E-3</v>
      </c>
      <c r="X3295" s="1" t="s">
        <v>232</v>
      </c>
      <c r="Y3295" s="1" t="s">
        <v>166</v>
      </c>
      <c r="Z3295" s="19">
        <f>IF(U3295="","",SUMIFS(Unit_Value_Review_QC!$K$10:$K$53,Unit_Value_Review_QC!$I$10:$I$53,"PARTNER|"&amp;F3295&amp;"|"&amp;I3295))</f>
        <v>13.033767004833301</v>
      </c>
      <c r="AA3295" s="20">
        <f>IFERROR(U3295/Z3295,"")</f>
        <v>1.0148445775104087</v>
      </c>
      <c r="AB3295" s="4" t="str">
        <f>IF(OR(N3295&lt;&gt;"REPORTED",U3295=""),"NOT_APPLICABLE",IF(OR(AA3295&lt;Unit_Value_Review_QC!$I$6,AA3295&gt;Unit_Value_Review_QC!$I$5),"REVIEW","WITHIN_BAND"))</f>
        <v>WITHIN_BAND</v>
      </c>
    </row>
    <row r="3296" spans="1:28">
      <c r="A3296" s="1" t="s">
        <v>3682</v>
      </c>
      <c r="B3296" s="6">
        <v>45962</v>
      </c>
      <c r="C3296" s="1">
        <v>202511</v>
      </c>
      <c r="D3296" s="1">
        <v>2025</v>
      </c>
      <c r="E3296" s="1">
        <v>11</v>
      </c>
      <c r="F3296" s="4" t="s">
        <v>265</v>
      </c>
      <c r="G3296" s="4" t="s">
        <v>266</v>
      </c>
      <c r="H3296" s="1">
        <v>666</v>
      </c>
      <c r="I3296" s="4" t="s">
        <v>310</v>
      </c>
      <c r="J3296" s="1" t="s">
        <v>311</v>
      </c>
      <c r="K3296" s="1" t="s">
        <v>383</v>
      </c>
      <c r="L3296" s="1">
        <v>3</v>
      </c>
      <c r="M3296" s="1">
        <v>1</v>
      </c>
      <c r="N3296" s="1" t="s">
        <v>384</v>
      </c>
      <c r="O3296" s="1" t="s">
        <v>385</v>
      </c>
      <c r="P3296" s="1">
        <v>0</v>
      </c>
      <c r="Q3296" s="8">
        <v>19225452</v>
      </c>
      <c r="R3296" s="8">
        <v>1600777</v>
      </c>
      <c r="S3296" s="8">
        <v>3967558</v>
      </c>
      <c r="T3296" s="8" t="s">
        <v>386</v>
      </c>
      <c r="U3296" s="9">
        <f>IF(R3296&gt;0,Q3296/R3296,"")</f>
        <v>12.010075107276029</v>
      </c>
      <c r="V3296" s="10">
        <f>SUMIFS(fct_world_monthly!$J$2:$J$361,fct_world_monthly!$C$2:$C$361,C3296,fct_world_monthly!$F$2:$F$361,F3296)</f>
        <v>79498140</v>
      </c>
      <c r="W3296" s="11">
        <f>IF(V3296&gt;0,Q3296/V3296,"")</f>
        <v>0.24183524293775929</v>
      </c>
      <c r="X3296" s="1" t="s">
        <v>232</v>
      </c>
      <c r="Y3296" s="1" t="s">
        <v>166</v>
      </c>
      <c r="Z3296" s="19">
        <f>IF(U3296="","",SUMIFS(Unit_Value_Review_QC!$K$10:$K$53,Unit_Value_Review_QC!$I$10:$I$53,"PARTNER|"&amp;F3296&amp;"|"&amp;I3296))</f>
        <v>12.503788450831344</v>
      </c>
      <c r="AA3296" s="20">
        <f>IFERROR(U3296/Z3296,"")</f>
        <v>0.96051489950451863</v>
      </c>
      <c r="AB3296" s="4" t="str">
        <f>IF(OR(N3296&lt;&gt;"REPORTED",U3296=""),"NOT_APPLICABLE",IF(OR(AA3296&lt;Unit_Value_Review_QC!$I$6,AA3296&gt;Unit_Value_Review_QC!$I$5),"REVIEW","WITHIN_BAND"))</f>
        <v>WITHIN_BAND</v>
      </c>
    </row>
    <row r="3297" spans="1:28">
      <c r="A3297" s="1" t="s">
        <v>3683</v>
      </c>
      <c r="B3297" s="6">
        <v>45962</v>
      </c>
      <c r="C3297" s="1">
        <v>202511</v>
      </c>
      <c r="D3297" s="1">
        <v>2025</v>
      </c>
      <c r="E3297" s="1">
        <v>11</v>
      </c>
      <c r="F3297" s="4" t="s">
        <v>265</v>
      </c>
      <c r="G3297" s="4" t="s">
        <v>266</v>
      </c>
      <c r="H3297" s="1">
        <v>669</v>
      </c>
      <c r="I3297" s="4" t="s">
        <v>313</v>
      </c>
      <c r="J3297" s="1" t="s">
        <v>314</v>
      </c>
      <c r="K3297" s="1" t="s">
        <v>383</v>
      </c>
      <c r="L3297" s="1">
        <v>3</v>
      </c>
      <c r="M3297" s="1">
        <v>1</v>
      </c>
      <c r="N3297" s="1" t="s">
        <v>384</v>
      </c>
      <c r="O3297" s="1" t="s">
        <v>385</v>
      </c>
      <c r="P3297" s="1">
        <v>0</v>
      </c>
      <c r="Q3297" s="8">
        <v>256452</v>
      </c>
      <c r="R3297" s="8">
        <v>16083</v>
      </c>
      <c r="S3297" s="8">
        <v>50965</v>
      </c>
      <c r="T3297" s="8" t="s">
        <v>386</v>
      </c>
      <c r="U3297" s="9">
        <f>IF(R3297&gt;0,Q3297/R3297,"")</f>
        <v>15.945532549897408</v>
      </c>
      <c r="V3297" s="10">
        <f>SUMIFS(fct_world_monthly!$J$2:$J$361,fct_world_monthly!$C$2:$C$361,C3297,fct_world_monthly!$F$2:$F$361,F3297)</f>
        <v>79498140</v>
      </c>
      <c r="W3297" s="11">
        <f>IF(V3297&gt;0,Q3297/V3297,"")</f>
        <v>3.2258867943325466E-3</v>
      </c>
      <c r="X3297" s="1" t="s">
        <v>232</v>
      </c>
      <c r="Y3297" s="1" t="s">
        <v>166</v>
      </c>
      <c r="Z3297" s="19">
        <f>IF(U3297="","",SUMIFS(Unit_Value_Review_QC!$K$10:$K$53,Unit_Value_Review_QC!$I$10:$I$53,"PARTNER|"&amp;F3297&amp;"|"&amp;I3297))</f>
        <v>16.58404384448577</v>
      </c>
      <c r="AA3297" s="20">
        <f>IFERROR(U3297/Z3297,"")</f>
        <v>0.96149845595103944</v>
      </c>
      <c r="AB3297" s="4" t="str">
        <f>IF(OR(N3297&lt;&gt;"REPORTED",U3297=""),"NOT_APPLICABLE",IF(OR(AA3297&lt;Unit_Value_Review_QC!$I$6,AA3297&gt;Unit_Value_Review_QC!$I$5),"REVIEW","WITHIN_BAND"))</f>
        <v>WITHIN_BAND</v>
      </c>
    </row>
    <row r="3298" spans="1:28">
      <c r="A3298" s="1" t="s">
        <v>3684</v>
      </c>
      <c r="B3298" s="6">
        <v>45962</v>
      </c>
      <c r="C3298" s="1">
        <v>202511</v>
      </c>
      <c r="D3298" s="1">
        <v>2025</v>
      </c>
      <c r="E3298" s="1">
        <v>11</v>
      </c>
      <c r="F3298" s="4" t="s">
        <v>265</v>
      </c>
      <c r="G3298" s="4" t="s">
        <v>266</v>
      </c>
      <c r="H3298" s="1">
        <v>676</v>
      </c>
      <c r="I3298" s="4" t="s">
        <v>316</v>
      </c>
      <c r="J3298" s="1" t="s">
        <v>317</v>
      </c>
      <c r="K3298" s="1" t="s">
        <v>383</v>
      </c>
      <c r="L3298" s="1">
        <v>3</v>
      </c>
      <c r="M3298" s="1">
        <v>1</v>
      </c>
      <c r="N3298" s="1" t="s">
        <v>384</v>
      </c>
      <c r="O3298" s="1" t="s">
        <v>385</v>
      </c>
      <c r="P3298" s="1">
        <v>0</v>
      </c>
      <c r="Q3298" s="8">
        <v>982223</v>
      </c>
      <c r="R3298" s="8">
        <v>66279</v>
      </c>
      <c r="S3298" s="8">
        <v>185597</v>
      </c>
      <c r="T3298" s="8" t="s">
        <v>386</v>
      </c>
      <c r="U3298" s="9">
        <f>IF(R3298&gt;0,Q3298/R3298,"")</f>
        <v>14.819520511775977</v>
      </c>
      <c r="V3298" s="10">
        <f>SUMIFS(fct_world_monthly!$J$2:$J$361,fct_world_monthly!$C$2:$C$361,C3298,fct_world_monthly!$F$2:$F$361,F3298)</f>
        <v>79498140</v>
      </c>
      <c r="W3298" s="11">
        <f>IF(V3298&gt;0,Q3298/V3298,"")</f>
        <v>1.2355295356595764E-2</v>
      </c>
      <c r="X3298" s="1" t="s">
        <v>232</v>
      </c>
      <c r="Y3298" s="1" t="s">
        <v>166</v>
      </c>
      <c r="Z3298" s="19">
        <f>IF(U3298="","",SUMIFS(Unit_Value_Review_QC!$K$10:$K$53,Unit_Value_Review_QC!$I$10:$I$53,"PARTNER|"&amp;F3298&amp;"|"&amp;I3298))</f>
        <v>12.705450477595873</v>
      </c>
      <c r="AA3298" s="20">
        <f>IFERROR(U3298/Z3298,"")</f>
        <v>1.1663907972336711</v>
      </c>
      <c r="AB3298" s="4" t="str">
        <f>IF(OR(N3298&lt;&gt;"REPORTED",U3298=""),"NOT_APPLICABLE",IF(OR(AA3298&lt;Unit_Value_Review_QC!$I$6,AA3298&gt;Unit_Value_Review_QC!$I$5),"REVIEW","WITHIN_BAND"))</f>
        <v>WITHIN_BAND</v>
      </c>
    </row>
    <row r="3299" spans="1:28">
      <c r="A3299" s="1" t="s">
        <v>3685</v>
      </c>
      <c r="B3299" s="6">
        <v>45962</v>
      </c>
      <c r="C3299" s="1">
        <v>202511</v>
      </c>
      <c r="D3299" s="1">
        <v>2025</v>
      </c>
      <c r="E3299" s="1">
        <v>11</v>
      </c>
      <c r="F3299" s="4" t="s">
        <v>265</v>
      </c>
      <c r="G3299" s="4" t="s">
        <v>266</v>
      </c>
      <c r="H3299" s="1">
        <v>690</v>
      </c>
      <c r="I3299" s="4" t="s">
        <v>319</v>
      </c>
      <c r="J3299" s="1" t="s">
        <v>320</v>
      </c>
      <c r="K3299" s="1" t="s">
        <v>383</v>
      </c>
      <c r="L3299" s="1">
        <v>3</v>
      </c>
      <c r="M3299" s="1">
        <v>1</v>
      </c>
      <c r="N3299" s="1" t="s">
        <v>384</v>
      </c>
      <c r="O3299" s="1" t="s">
        <v>385</v>
      </c>
      <c r="P3299" s="1">
        <v>0</v>
      </c>
      <c r="Q3299" s="8">
        <v>1149971</v>
      </c>
      <c r="R3299" s="8">
        <v>44176</v>
      </c>
      <c r="S3299" s="8">
        <v>119790</v>
      </c>
      <c r="T3299" s="8" t="s">
        <v>386</v>
      </c>
      <c r="U3299" s="9">
        <f>IF(R3299&gt;0,Q3299/R3299,"")</f>
        <v>26.031578232524449</v>
      </c>
      <c r="V3299" s="10">
        <f>SUMIFS(fct_world_monthly!$J$2:$J$361,fct_world_monthly!$C$2:$C$361,C3299,fct_world_monthly!$F$2:$F$361,F3299)</f>
        <v>79498140</v>
      </c>
      <c r="W3299" s="11">
        <f>IF(V3299&gt;0,Q3299/V3299,"")</f>
        <v>1.4465382460520459E-2</v>
      </c>
      <c r="X3299" s="1" t="s">
        <v>232</v>
      </c>
      <c r="Y3299" s="1" t="s">
        <v>166</v>
      </c>
      <c r="Z3299" s="19">
        <f>IF(U3299="","",SUMIFS(Unit_Value_Review_QC!$K$10:$K$53,Unit_Value_Review_QC!$I$10:$I$53,"PARTNER|"&amp;F3299&amp;"|"&amp;I3299))</f>
        <v>23.234221767733438</v>
      </c>
      <c r="AA3299" s="20">
        <f>IFERROR(U3299/Z3299,"")</f>
        <v>1.1203981132983694</v>
      </c>
      <c r="AB3299" s="4" t="str">
        <f>IF(OR(N3299&lt;&gt;"REPORTED",U3299=""),"NOT_APPLICABLE",IF(OR(AA3299&lt;Unit_Value_Review_QC!$I$6,AA3299&gt;Unit_Value_Review_QC!$I$5),"REVIEW","WITHIN_BAND"))</f>
        <v>WITHIN_BAND</v>
      </c>
    </row>
    <row r="3300" spans="1:28">
      <c r="A3300" s="1" t="s">
        <v>3686</v>
      </c>
      <c r="B3300" s="6">
        <v>45962</v>
      </c>
      <c r="C3300" s="1">
        <v>202511</v>
      </c>
      <c r="D3300" s="1">
        <v>2025</v>
      </c>
      <c r="E3300" s="1">
        <v>11</v>
      </c>
      <c r="F3300" s="4" t="s">
        <v>265</v>
      </c>
      <c r="G3300" s="4" t="s">
        <v>266</v>
      </c>
      <c r="H3300" s="1">
        <v>696</v>
      </c>
      <c r="I3300" s="4" t="s">
        <v>322</v>
      </c>
      <c r="J3300" s="1" t="s">
        <v>323</v>
      </c>
      <c r="K3300" s="1" t="s">
        <v>383</v>
      </c>
      <c r="L3300" s="1">
        <v>3</v>
      </c>
      <c r="M3300" s="1">
        <v>1</v>
      </c>
      <c r="N3300" s="1" t="s">
        <v>384</v>
      </c>
      <c r="O3300" s="1" t="s">
        <v>385</v>
      </c>
      <c r="P3300" s="1">
        <v>0</v>
      </c>
      <c r="Q3300" s="8">
        <v>6042295</v>
      </c>
      <c r="R3300" s="8">
        <v>462161</v>
      </c>
      <c r="S3300" s="8">
        <v>1226531</v>
      </c>
      <c r="T3300" s="8" t="s">
        <v>386</v>
      </c>
      <c r="U3300" s="9">
        <f>IF(R3300&gt;0,Q3300/R3300,"")</f>
        <v>13.074004513578602</v>
      </c>
      <c r="V3300" s="10">
        <f>SUMIFS(fct_world_monthly!$J$2:$J$361,fct_world_monthly!$C$2:$C$361,C3300,fct_world_monthly!$F$2:$F$361,F3300)</f>
        <v>79498140</v>
      </c>
      <c r="W3300" s="11">
        <f>IF(V3300&gt;0,Q3300/V3300,"")</f>
        <v>7.600548893345177E-2</v>
      </c>
      <c r="X3300" s="1" t="s">
        <v>232</v>
      </c>
      <c r="Y3300" s="1" t="s">
        <v>166</v>
      </c>
      <c r="Z3300" s="19">
        <f>IF(U3300="","",SUMIFS(Unit_Value_Review_QC!$K$10:$K$53,Unit_Value_Review_QC!$I$10:$I$53,"PARTNER|"&amp;F3300&amp;"|"&amp;I3300))</f>
        <v>12.339390026247985</v>
      </c>
      <c r="AA3300" s="20">
        <f>IFERROR(U3300/Z3300,"")</f>
        <v>1.0595341006133987</v>
      </c>
      <c r="AB3300" s="4" t="str">
        <f>IF(OR(N3300&lt;&gt;"REPORTED",U3300=""),"NOT_APPLICABLE",IF(OR(AA3300&lt;Unit_Value_Review_QC!$I$6,AA3300&gt;Unit_Value_Review_QC!$I$5),"REVIEW","WITHIN_BAND"))</f>
        <v>WITHIN_BAND</v>
      </c>
    </row>
    <row r="3301" spans="1:28">
      <c r="A3301" s="1" t="s">
        <v>3687</v>
      </c>
      <c r="B3301" s="6">
        <v>45962</v>
      </c>
      <c r="C3301" s="1">
        <v>202511</v>
      </c>
      <c r="D3301" s="1">
        <v>2025</v>
      </c>
      <c r="E3301" s="1">
        <v>11</v>
      </c>
      <c r="F3301" s="4" t="s">
        <v>265</v>
      </c>
      <c r="G3301" s="4" t="s">
        <v>266</v>
      </c>
      <c r="H3301" s="1">
        <v>720</v>
      </c>
      <c r="I3301" s="4" t="s">
        <v>325</v>
      </c>
      <c r="J3301" s="1" t="s">
        <v>326</v>
      </c>
      <c r="K3301" s="1" t="s">
        <v>383</v>
      </c>
      <c r="L3301" s="1">
        <v>3</v>
      </c>
      <c r="M3301" s="1">
        <v>1</v>
      </c>
      <c r="N3301" s="1" t="s">
        <v>384</v>
      </c>
      <c r="O3301" s="1" t="s">
        <v>385</v>
      </c>
      <c r="P3301" s="1">
        <v>0</v>
      </c>
      <c r="Q3301" s="8">
        <v>26940430</v>
      </c>
      <c r="R3301" s="8">
        <v>1969281</v>
      </c>
      <c r="S3301" s="8">
        <v>4712411</v>
      </c>
      <c r="T3301" s="8" t="s">
        <v>386</v>
      </c>
      <c r="U3301" s="9">
        <f>IF(R3301&gt;0,Q3301/R3301,"")</f>
        <v>13.680338153874434</v>
      </c>
      <c r="V3301" s="10">
        <f>SUMIFS(fct_world_monthly!$J$2:$J$361,fct_world_monthly!$C$2:$C$361,C3301,fct_world_monthly!$F$2:$F$361,F3301)</f>
        <v>79498140</v>
      </c>
      <c r="W3301" s="11">
        <f>IF(V3301&gt;0,Q3301/V3301,"")</f>
        <v>0.33888126187606404</v>
      </c>
      <c r="X3301" s="1" t="s">
        <v>232</v>
      </c>
      <c r="Y3301" s="1" t="s">
        <v>166</v>
      </c>
      <c r="Z3301" s="19">
        <f>IF(U3301="","",SUMIFS(Unit_Value_Review_QC!$K$10:$K$53,Unit_Value_Review_QC!$I$10:$I$53,"PARTNER|"&amp;F3301&amp;"|"&amp;I3301))</f>
        <v>15.158852636173485</v>
      </c>
      <c r="AA3301" s="20">
        <f>IFERROR(U3301/Z3301,"")</f>
        <v>0.90246527769714702</v>
      </c>
      <c r="AB3301" s="4" t="str">
        <f>IF(OR(N3301&lt;&gt;"REPORTED",U3301=""),"NOT_APPLICABLE",IF(OR(AA3301&lt;Unit_Value_Review_QC!$I$6,AA3301&gt;Unit_Value_Review_QC!$I$5),"REVIEW","WITHIN_BAND"))</f>
        <v>WITHIN_BAND</v>
      </c>
    </row>
    <row r="3302" spans="1:28">
      <c r="A3302" s="1" t="s">
        <v>3688</v>
      </c>
      <c r="B3302" s="6">
        <v>45962</v>
      </c>
      <c r="C3302" s="1">
        <v>202511</v>
      </c>
      <c r="D3302" s="1">
        <v>2025</v>
      </c>
      <c r="E3302" s="1">
        <v>11</v>
      </c>
      <c r="F3302" s="4" t="s">
        <v>271</v>
      </c>
      <c r="G3302" s="4" t="s">
        <v>273</v>
      </c>
      <c r="H3302" s="1">
        <v>52</v>
      </c>
      <c r="I3302" s="4" t="s">
        <v>296</v>
      </c>
      <c r="J3302" s="1" t="s">
        <v>297</v>
      </c>
      <c r="K3302" s="1" t="s">
        <v>383</v>
      </c>
      <c r="L3302" s="1">
        <v>3</v>
      </c>
      <c r="M3302" s="1">
        <v>1</v>
      </c>
      <c r="N3302" s="1" t="s">
        <v>384</v>
      </c>
      <c r="O3302" s="1" t="s">
        <v>385</v>
      </c>
      <c r="P3302" s="1">
        <v>0</v>
      </c>
      <c r="Q3302" s="8">
        <v>650121</v>
      </c>
      <c r="R3302" s="8">
        <v>19390</v>
      </c>
      <c r="S3302" s="8">
        <v>49775</v>
      </c>
      <c r="T3302" s="8" t="s">
        <v>386</v>
      </c>
      <c r="U3302" s="9">
        <f>IF(R3302&gt;0,Q3302/R3302,"")</f>
        <v>33.528674574522952</v>
      </c>
      <c r="V3302" s="10">
        <f>SUMIFS(fct_world_monthly!$J$2:$J$361,fct_world_monthly!$C$2:$C$361,C3302,fct_world_monthly!$F$2:$F$361,F3302)</f>
        <v>27432638</v>
      </c>
      <c r="W3302" s="11">
        <f>IF(V3302&gt;0,Q3302/V3302,"")</f>
        <v>2.3698814528883443E-2</v>
      </c>
      <c r="X3302" s="1" t="s">
        <v>232</v>
      </c>
      <c r="Y3302" s="1" t="s">
        <v>166</v>
      </c>
      <c r="Z3302" s="19">
        <f>IF(U3302="","",SUMIFS(Unit_Value_Review_QC!$K$10:$K$53,Unit_Value_Review_QC!$I$10:$I$53,"PARTNER|"&amp;F3302&amp;"|"&amp;I3302))</f>
        <v>31.867133143721738</v>
      </c>
      <c r="AA3302" s="20">
        <f>IFERROR(U3302/Z3302,"")</f>
        <v>1.0521396582274161</v>
      </c>
      <c r="AB3302" s="4" t="str">
        <f>IF(OR(N3302&lt;&gt;"REPORTED",U3302=""),"NOT_APPLICABLE",IF(OR(AA3302&lt;Unit_Value_Review_QC!$I$6,AA3302&gt;Unit_Value_Review_QC!$I$5),"REVIEW","WITHIN_BAND"))</f>
        <v>WITHIN_BAND</v>
      </c>
    </row>
    <row r="3303" spans="1:28">
      <c r="A3303" s="1" t="s">
        <v>3689</v>
      </c>
      <c r="B3303" s="6">
        <v>45962</v>
      </c>
      <c r="C3303" s="1">
        <v>202511</v>
      </c>
      <c r="D3303" s="1">
        <v>2025</v>
      </c>
      <c r="E3303" s="1">
        <v>11</v>
      </c>
      <c r="F3303" s="4" t="s">
        <v>271</v>
      </c>
      <c r="G3303" s="4" t="s">
        <v>273</v>
      </c>
      <c r="H3303" s="1">
        <v>204</v>
      </c>
      <c r="I3303" s="4" t="s">
        <v>301</v>
      </c>
      <c r="J3303" s="1" t="s">
        <v>302</v>
      </c>
      <c r="K3303" s="1" t="s">
        <v>383</v>
      </c>
      <c r="L3303" s="1">
        <v>3</v>
      </c>
      <c r="M3303" s="1">
        <v>1</v>
      </c>
      <c r="N3303" s="1" t="s">
        <v>384</v>
      </c>
      <c r="O3303" s="1" t="s">
        <v>385</v>
      </c>
      <c r="P3303" s="1">
        <v>0</v>
      </c>
      <c r="Q3303" s="8">
        <v>414746</v>
      </c>
      <c r="R3303" s="8">
        <v>16702</v>
      </c>
      <c r="S3303" s="8">
        <v>43471</v>
      </c>
      <c r="T3303" s="8" t="s">
        <v>386</v>
      </c>
      <c r="U3303" s="9">
        <f>IF(R3303&gt;0,Q3303/R3303,"")</f>
        <v>24.832115914261767</v>
      </c>
      <c r="V3303" s="10">
        <f>SUMIFS(fct_world_monthly!$J$2:$J$361,fct_world_monthly!$C$2:$C$361,C3303,fct_world_monthly!$F$2:$F$361,F3303)</f>
        <v>27432638</v>
      </c>
      <c r="W3303" s="11">
        <f>IF(V3303&gt;0,Q3303/V3303,"")</f>
        <v>1.5118706410954717E-2</v>
      </c>
      <c r="X3303" s="1" t="s">
        <v>232</v>
      </c>
      <c r="Y3303" s="1" t="s">
        <v>166</v>
      </c>
      <c r="Z3303" s="19">
        <f>IF(U3303="","",SUMIFS(Unit_Value_Review_QC!$K$10:$K$53,Unit_Value_Review_QC!$I$10:$I$53,"PARTNER|"&amp;F3303&amp;"|"&amp;I3303))</f>
        <v>19.682231685892088</v>
      </c>
      <c r="AA3303" s="20">
        <f>IFERROR(U3303/Z3303,"")</f>
        <v>1.2616514382391422</v>
      </c>
      <c r="AB3303" s="4" t="str">
        <f>IF(OR(N3303&lt;&gt;"REPORTED",U3303=""),"NOT_APPLICABLE",IF(OR(AA3303&lt;Unit_Value_Review_QC!$I$6,AA3303&gt;Unit_Value_Review_QC!$I$5),"REVIEW","WITHIN_BAND"))</f>
        <v>WITHIN_BAND</v>
      </c>
    </row>
    <row r="3304" spans="1:28">
      <c r="A3304" s="1" t="s">
        <v>3690</v>
      </c>
      <c r="B3304" s="6">
        <v>45962</v>
      </c>
      <c r="C3304" s="1">
        <v>202511</v>
      </c>
      <c r="D3304" s="1">
        <v>2025</v>
      </c>
      <c r="E3304" s="1">
        <v>11</v>
      </c>
      <c r="F3304" s="4" t="s">
        <v>271</v>
      </c>
      <c r="G3304" s="4" t="s">
        <v>273</v>
      </c>
      <c r="H3304" s="1">
        <v>662</v>
      </c>
      <c r="I3304" s="4" t="s">
        <v>304</v>
      </c>
      <c r="J3304" s="1" t="s">
        <v>305</v>
      </c>
      <c r="K3304" s="1" t="s">
        <v>383</v>
      </c>
      <c r="L3304" s="1">
        <v>3</v>
      </c>
      <c r="M3304" s="1">
        <v>1</v>
      </c>
      <c r="N3304" s="1" t="s">
        <v>384</v>
      </c>
      <c r="O3304" s="1" t="s">
        <v>385</v>
      </c>
      <c r="P3304" s="1">
        <v>0</v>
      </c>
      <c r="Q3304" s="8">
        <v>143418</v>
      </c>
      <c r="R3304" s="8">
        <v>10184</v>
      </c>
      <c r="S3304" s="8">
        <v>22476</v>
      </c>
      <c r="T3304" s="8" t="s">
        <v>386</v>
      </c>
      <c r="U3304" s="9">
        <f>IF(R3304&gt;0,Q3304/R3304,"")</f>
        <v>14.082678711704634</v>
      </c>
      <c r="V3304" s="10">
        <f>SUMIFS(fct_world_monthly!$J$2:$J$361,fct_world_monthly!$C$2:$C$361,C3304,fct_world_monthly!$F$2:$F$361,F3304)</f>
        <v>27432638</v>
      </c>
      <c r="W3304" s="11">
        <f>IF(V3304&gt;0,Q3304/V3304,"")</f>
        <v>5.2280061436308098E-3</v>
      </c>
      <c r="X3304" s="1" t="s">
        <v>232</v>
      </c>
      <c r="Y3304" s="1" t="s">
        <v>166</v>
      </c>
      <c r="Z3304" s="19">
        <f>IF(U3304="","",SUMIFS(Unit_Value_Review_QC!$K$10:$K$53,Unit_Value_Review_QC!$I$10:$I$53,"PARTNER|"&amp;F3304&amp;"|"&amp;I3304))</f>
        <v>19.366411423422985</v>
      </c>
      <c r="AA3304" s="20">
        <f>IFERROR(U3304/Z3304,"")</f>
        <v>0.72717027454410765</v>
      </c>
      <c r="AB3304" s="4" t="str">
        <f>IF(OR(N3304&lt;&gt;"REPORTED",U3304=""),"NOT_APPLICABLE",IF(OR(AA3304&lt;Unit_Value_Review_QC!$I$6,AA3304&gt;Unit_Value_Review_QC!$I$5),"REVIEW","WITHIN_BAND"))</f>
        <v>WITHIN_BAND</v>
      </c>
    </row>
    <row r="3305" spans="1:28">
      <c r="A3305" s="1" t="s">
        <v>3691</v>
      </c>
      <c r="B3305" s="6">
        <v>45962</v>
      </c>
      <c r="C3305" s="1">
        <v>202511</v>
      </c>
      <c r="D3305" s="1">
        <v>2025</v>
      </c>
      <c r="E3305" s="1">
        <v>11</v>
      </c>
      <c r="F3305" s="4" t="s">
        <v>271</v>
      </c>
      <c r="G3305" s="4" t="s">
        <v>273</v>
      </c>
      <c r="H3305" s="1">
        <v>664</v>
      </c>
      <c r="I3305" s="4" t="s">
        <v>307</v>
      </c>
      <c r="J3305" s="1" t="s">
        <v>308</v>
      </c>
      <c r="K3305" s="1" t="s">
        <v>383</v>
      </c>
      <c r="L3305" s="1">
        <v>3</v>
      </c>
      <c r="M3305" s="1">
        <v>1</v>
      </c>
      <c r="N3305" s="1" t="s">
        <v>384</v>
      </c>
      <c r="O3305" s="1" t="s">
        <v>385</v>
      </c>
      <c r="P3305" s="1">
        <v>0</v>
      </c>
      <c r="Q3305" s="8">
        <v>1896519</v>
      </c>
      <c r="R3305" s="8">
        <v>46594</v>
      </c>
      <c r="S3305" s="8">
        <v>170720</v>
      </c>
      <c r="T3305" s="8" t="s">
        <v>386</v>
      </c>
      <c r="U3305" s="9">
        <f>IF(R3305&gt;0,Q3305/R3305,"")</f>
        <v>40.703073357084605</v>
      </c>
      <c r="V3305" s="10">
        <f>SUMIFS(fct_world_monthly!$J$2:$J$361,fct_world_monthly!$C$2:$C$361,C3305,fct_world_monthly!$F$2:$F$361,F3305)</f>
        <v>27432638</v>
      </c>
      <c r="W3305" s="11">
        <f>IF(V3305&gt;0,Q3305/V3305,"")</f>
        <v>6.9133672087970541E-2</v>
      </c>
      <c r="X3305" s="1" t="s">
        <v>232</v>
      </c>
      <c r="Y3305" s="1" t="s">
        <v>166</v>
      </c>
      <c r="Z3305" s="19">
        <f>IF(U3305="","",SUMIFS(Unit_Value_Review_QC!$K$10:$K$53,Unit_Value_Review_QC!$I$10:$I$53,"PARTNER|"&amp;F3305&amp;"|"&amp;I3305))</f>
        <v>29.827360886039607</v>
      </c>
      <c r="AA3305" s="20">
        <f>IFERROR(U3305/Z3305,"")</f>
        <v>1.3646220164297294</v>
      </c>
      <c r="AB3305" s="4" t="str">
        <f>IF(OR(N3305&lt;&gt;"REPORTED",U3305=""),"NOT_APPLICABLE",IF(OR(AA3305&lt;Unit_Value_Review_QC!$I$6,AA3305&gt;Unit_Value_Review_QC!$I$5),"REVIEW","WITHIN_BAND"))</f>
        <v>WITHIN_BAND</v>
      </c>
    </row>
    <row r="3306" spans="1:28">
      <c r="A3306" s="1" t="s">
        <v>3692</v>
      </c>
      <c r="B3306" s="6">
        <v>45962</v>
      </c>
      <c r="C3306" s="1">
        <v>202511</v>
      </c>
      <c r="D3306" s="1">
        <v>2025</v>
      </c>
      <c r="E3306" s="1">
        <v>11</v>
      </c>
      <c r="F3306" s="4" t="s">
        <v>271</v>
      </c>
      <c r="G3306" s="4" t="s">
        <v>273</v>
      </c>
      <c r="H3306" s="1">
        <v>666</v>
      </c>
      <c r="I3306" s="4" t="s">
        <v>310</v>
      </c>
      <c r="J3306" s="1" t="s">
        <v>311</v>
      </c>
      <c r="K3306" s="1" t="s">
        <v>383</v>
      </c>
      <c r="L3306" s="1">
        <v>3</v>
      </c>
      <c r="M3306" s="1">
        <v>1</v>
      </c>
      <c r="N3306" s="1" t="s">
        <v>384</v>
      </c>
      <c r="O3306" s="1" t="s">
        <v>385</v>
      </c>
      <c r="P3306" s="1">
        <v>0</v>
      </c>
      <c r="Q3306" s="8">
        <v>986551</v>
      </c>
      <c r="R3306" s="8">
        <v>54293</v>
      </c>
      <c r="S3306" s="8">
        <v>130504</v>
      </c>
      <c r="T3306" s="8" t="s">
        <v>386</v>
      </c>
      <c r="U3306" s="9">
        <f>IF(R3306&gt;0,Q3306/R3306,"")</f>
        <v>18.170869172821543</v>
      </c>
      <c r="V3306" s="10">
        <f>SUMIFS(fct_world_monthly!$J$2:$J$361,fct_world_monthly!$C$2:$C$361,C3306,fct_world_monthly!$F$2:$F$361,F3306)</f>
        <v>27432638</v>
      </c>
      <c r="W3306" s="11">
        <f>IF(V3306&gt;0,Q3306/V3306,"")</f>
        <v>3.5962673367395434E-2</v>
      </c>
      <c r="X3306" s="1" t="s">
        <v>232</v>
      </c>
      <c r="Y3306" s="1" t="s">
        <v>166</v>
      </c>
      <c r="Z3306" s="19">
        <f>IF(U3306="","",SUMIFS(Unit_Value_Review_QC!$K$10:$K$53,Unit_Value_Review_QC!$I$10:$I$53,"PARTNER|"&amp;F3306&amp;"|"&amp;I3306))</f>
        <v>14.86106925541052</v>
      </c>
      <c r="AA3306" s="20">
        <f>IFERROR(U3306/Z3306,"")</f>
        <v>1.2227161357320244</v>
      </c>
      <c r="AB3306" s="4" t="str">
        <f>IF(OR(N3306&lt;&gt;"REPORTED",U3306=""),"NOT_APPLICABLE",IF(OR(AA3306&lt;Unit_Value_Review_QC!$I$6,AA3306&gt;Unit_Value_Review_QC!$I$5),"REVIEW","WITHIN_BAND"))</f>
        <v>WITHIN_BAND</v>
      </c>
    </row>
    <row r="3307" spans="1:28">
      <c r="A3307" s="1" t="s">
        <v>3693</v>
      </c>
      <c r="B3307" s="6">
        <v>45962</v>
      </c>
      <c r="C3307" s="1">
        <v>202511</v>
      </c>
      <c r="D3307" s="1">
        <v>2025</v>
      </c>
      <c r="E3307" s="1">
        <v>11</v>
      </c>
      <c r="F3307" s="4" t="s">
        <v>271</v>
      </c>
      <c r="G3307" s="4" t="s">
        <v>273</v>
      </c>
      <c r="H3307" s="1">
        <v>669</v>
      </c>
      <c r="I3307" s="4" t="s">
        <v>313</v>
      </c>
      <c r="J3307" s="1" t="s">
        <v>314</v>
      </c>
      <c r="K3307" s="1" t="s">
        <v>383</v>
      </c>
      <c r="L3307" s="1">
        <v>3</v>
      </c>
      <c r="M3307" s="1">
        <v>1</v>
      </c>
      <c r="N3307" s="1" t="s">
        <v>384</v>
      </c>
      <c r="O3307" s="1" t="s">
        <v>385</v>
      </c>
      <c r="P3307" s="1">
        <v>0</v>
      </c>
      <c r="Q3307" s="8">
        <v>548287</v>
      </c>
      <c r="R3307" s="8">
        <v>24422</v>
      </c>
      <c r="S3307" s="8">
        <v>79055</v>
      </c>
      <c r="T3307" s="8" t="s">
        <v>386</v>
      </c>
      <c r="U3307" s="9">
        <f>IF(R3307&gt;0,Q3307/R3307,"")</f>
        <v>22.45053640160511</v>
      </c>
      <c r="V3307" s="10">
        <f>SUMIFS(fct_world_monthly!$J$2:$J$361,fct_world_monthly!$C$2:$C$361,C3307,fct_world_monthly!$F$2:$F$361,F3307)</f>
        <v>27432638</v>
      </c>
      <c r="W3307" s="11">
        <f>IF(V3307&gt;0,Q3307/V3307,"")</f>
        <v>1.998666697675958E-2</v>
      </c>
      <c r="X3307" s="1" t="s">
        <v>232</v>
      </c>
      <c r="Y3307" s="1" t="s">
        <v>166</v>
      </c>
      <c r="Z3307" s="19">
        <f>IF(U3307="","",SUMIFS(Unit_Value_Review_QC!$K$10:$K$53,Unit_Value_Review_QC!$I$10:$I$53,"PARTNER|"&amp;F3307&amp;"|"&amp;I3307))</f>
        <v>17.070169468034248</v>
      </c>
      <c r="AA3307" s="20">
        <f>IFERROR(U3307/Z3307,"")</f>
        <v>1.3151911844604816</v>
      </c>
      <c r="AB3307" s="4" t="str">
        <f>IF(OR(N3307&lt;&gt;"REPORTED",U3307=""),"NOT_APPLICABLE",IF(OR(AA3307&lt;Unit_Value_Review_QC!$I$6,AA3307&gt;Unit_Value_Review_QC!$I$5),"REVIEW","WITHIN_BAND"))</f>
        <v>WITHIN_BAND</v>
      </c>
    </row>
    <row r="3308" spans="1:28">
      <c r="A3308" s="1" t="s">
        <v>3694</v>
      </c>
      <c r="B3308" s="6">
        <v>45962</v>
      </c>
      <c r="C3308" s="1">
        <v>202511</v>
      </c>
      <c r="D3308" s="1">
        <v>2025</v>
      </c>
      <c r="E3308" s="1">
        <v>11</v>
      </c>
      <c r="F3308" s="4" t="s">
        <v>271</v>
      </c>
      <c r="G3308" s="4" t="s">
        <v>273</v>
      </c>
      <c r="H3308" s="1">
        <v>676</v>
      </c>
      <c r="I3308" s="4" t="s">
        <v>316</v>
      </c>
      <c r="J3308" s="1" t="s">
        <v>317</v>
      </c>
      <c r="K3308" s="1" t="s">
        <v>383</v>
      </c>
      <c r="L3308" s="1">
        <v>3</v>
      </c>
      <c r="M3308" s="1">
        <v>1</v>
      </c>
      <c r="N3308" s="1" t="s">
        <v>384</v>
      </c>
      <c r="O3308" s="1" t="s">
        <v>385</v>
      </c>
      <c r="P3308" s="1">
        <v>0</v>
      </c>
      <c r="Q3308" s="8">
        <v>707696</v>
      </c>
      <c r="R3308" s="8">
        <v>10946</v>
      </c>
      <c r="S3308" s="8">
        <v>11247</v>
      </c>
      <c r="T3308" s="8" t="s">
        <v>386</v>
      </c>
      <c r="U3308" s="9">
        <f>IF(R3308&gt;0,Q3308/R3308,"")</f>
        <v>64.653389365978441</v>
      </c>
      <c r="V3308" s="10">
        <f>SUMIFS(fct_world_monthly!$J$2:$J$361,fct_world_monthly!$C$2:$C$361,C3308,fct_world_monthly!$F$2:$F$361,F3308)</f>
        <v>27432638</v>
      </c>
      <c r="W3308" s="11">
        <f>IF(V3308&gt;0,Q3308/V3308,"")</f>
        <v>2.5797591904941842E-2</v>
      </c>
      <c r="X3308" s="1" t="s">
        <v>232</v>
      </c>
      <c r="Y3308" s="1" t="s">
        <v>166</v>
      </c>
      <c r="Z3308" s="19">
        <f>IF(U3308="","",SUMIFS(Unit_Value_Review_QC!$K$10:$K$53,Unit_Value_Review_QC!$I$10:$I$53,"PARTNER|"&amp;F3308&amp;"|"&amp;I3308))</f>
        <v>29.259592038236608</v>
      </c>
      <c r="AA3308" s="20">
        <f>IFERROR(U3308/Z3308,"")</f>
        <v>2.2096476697791618</v>
      </c>
      <c r="AB3308" s="4" t="str">
        <f>IF(OR(N3308&lt;&gt;"REPORTED",U3308=""),"NOT_APPLICABLE",IF(OR(AA3308&lt;Unit_Value_Review_QC!$I$6,AA3308&gt;Unit_Value_Review_QC!$I$5),"REVIEW","WITHIN_BAND"))</f>
        <v>WITHIN_BAND</v>
      </c>
    </row>
    <row r="3309" spans="1:28">
      <c r="A3309" s="1" t="s">
        <v>3695</v>
      </c>
      <c r="B3309" s="6">
        <v>45962</v>
      </c>
      <c r="C3309" s="1">
        <v>202511</v>
      </c>
      <c r="D3309" s="1">
        <v>2025</v>
      </c>
      <c r="E3309" s="1">
        <v>11</v>
      </c>
      <c r="F3309" s="4" t="s">
        <v>271</v>
      </c>
      <c r="G3309" s="4" t="s">
        <v>273</v>
      </c>
      <c r="H3309" s="1">
        <v>690</v>
      </c>
      <c r="I3309" s="4" t="s">
        <v>319</v>
      </c>
      <c r="J3309" s="1" t="s">
        <v>320</v>
      </c>
      <c r="K3309" s="1" t="s">
        <v>383</v>
      </c>
      <c r="L3309" s="1">
        <v>3</v>
      </c>
      <c r="M3309" s="1">
        <v>1</v>
      </c>
      <c r="N3309" s="1" t="s">
        <v>384</v>
      </c>
      <c r="O3309" s="1" t="s">
        <v>385</v>
      </c>
      <c r="P3309" s="1">
        <v>0</v>
      </c>
      <c r="Q3309" s="8">
        <v>397783</v>
      </c>
      <c r="R3309" s="8">
        <v>13972</v>
      </c>
      <c r="S3309" s="8">
        <v>33858</v>
      </c>
      <c r="T3309" s="8" t="s">
        <v>386</v>
      </c>
      <c r="U3309" s="9">
        <f>IF(R3309&gt;0,Q3309/R3309,"")</f>
        <v>28.470011451474377</v>
      </c>
      <c r="V3309" s="10">
        <f>SUMIFS(fct_world_monthly!$J$2:$J$361,fct_world_monthly!$C$2:$C$361,C3309,fct_world_monthly!$F$2:$F$361,F3309)</f>
        <v>27432638</v>
      </c>
      <c r="W3309" s="11">
        <f>IF(V3309&gt;0,Q3309/V3309,"")</f>
        <v>1.4500355379602939E-2</v>
      </c>
      <c r="X3309" s="1" t="s">
        <v>232</v>
      </c>
      <c r="Y3309" s="1" t="s">
        <v>166</v>
      </c>
      <c r="Z3309" s="19">
        <f>IF(U3309="","",SUMIFS(Unit_Value_Review_QC!$K$10:$K$53,Unit_Value_Review_QC!$I$10:$I$53,"PARTNER|"&amp;F3309&amp;"|"&amp;I3309))</f>
        <v>24.149636282520802</v>
      </c>
      <c r="AA3309" s="20">
        <f>IFERROR(U3309/Z3309,"")</f>
        <v>1.1789002168981157</v>
      </c>
      <c r="AB3309" s="4" t="str">
        <f>IF(OR(N3309&lt;&gt;"REPORTED",U3309=""),"NOT_APPLICABLE",IF(OR(AA3309&lt;Unit_Value_Review_QC!$I$6,AA3309&gt;Unit_Value_Review_QC!$I$5),"REVIEW","WITHIN_BAND"))</f>
        <v>WITHIN_BAND</v>
      </c>
    </row>
    <row r="3310" spans="1:28">
      <c r="A3310" s="1" t="s">
        <v>3696</v>
      </c>
      <c r="B3310" s="6">
        <v>45962</v>
      </c>
      <c r="C3310" s="1">
        <v>202511</v>
      </c>
      <c r="D3310" s="1">
        <v>2025</v>
      </c>
      <c r="E3310" s="1">
        <v>11</v>
      </c>
      <c r="F3310" s="4" t="s">
        <v>271</v>
      </c>
      <c r="G3310" s="4" t="s">
        <v>273</v>
      </c>
      <c r="H3310" s="1">
        <v>696</v>
      </c>
      <c r="I3310" s="4" t="s">
        <v>322</v>
      </c>
      <c r="J3310" s="1" t="s">
        <v>323</v>
      </c>
      <c r="K3310" s="1" t="s">
        <v>383</v>
      </c>
      <c r="L3310" s="1">
        <v>3</v>
      </c>
      <c r="M3310" s="1">
        <v>1</v>
      </c>
      <c r="N3310" s="1" t="s">
        <v>384</v>
      </c>
      <c r="O3310" s="1" t="s">
        <v>385</v>
      </c>
      <c r="P3310" s="1">
        <v>0</v>
      </c>
      <c r="Q3310" s="8">
        <v>204322</v>
      </c>
      <c r="R3310" s="8">
        <v>11842</v>
      </c>
      <c r="S3310" s="8">
        <v>23361</v>
      </c>
      <c r="T3310" s="8" t="s">
        <v>386</v>
      </c>
      <c r="U3310" s="9">
        <f>IF(R3310&gt;0,Q3310/R3310,"")</f>
        <v>17.254011146765748</v>
      </c>
      <c r="V3310" s="10">
        <f>SUMIFS(fct_world_monthly!$J$2:$J$361,fct_world_monthly!$C$2:$C$361,C3310,fct_world_monthly!$F$2:$F$361,F3310)</f>
        <v>27432638</v>
      </c>
      <c r="W3310" s="11">
        <f>IF(V3310&gt;0,Q3310/V3310,"")</f>
        <v>7.4481353196874465E-3</v>
      </c>
      <c r="X3310" s="1" t="s">
        <v>232</v>
      </c>
      <c r="Y3310" s="1" t="s">
        <v>166</v>
      </c>
      <c r="Z3310" s="19">
        <f>IF(U3310="","",SUMIFS(Unit_Value_Review_QC!$K$10:$K$53,Unit_Value_Review_QC!$I$10:$I$53,"PARTNER|"&amp;F3310&amp;"|"&amp;I3310))</f>
        <v>19.130986055641273</v>
      </c>
      <c r="AA3310" s="20">
        <f>IFERROR(U3310/Z3310,"")</f>
        <v>0.90188822973282923</v>
      </c>
      <c r="AB3310" s="4" t="str">
        <f>IF(OR(N3310&lt;&gt;"REPORTED",U3310=""),"NOT_APPLICABLE",IF(OR(AA3310&lt;Unit_Value_Review_QC!$I$6,AA3310&gt;Unit_Value_Review_QC!$I$5),"REVIEW","WITHIN_BAND"))</f>
        <v>WITHIN_BAND</v>
      </c>
    </row>
    <row r="3311" spans="1:28">
      <c r="A3311" s="1" t="s">
        <v>3697</v>
      </c>
      <c r="B3311" s="6">
        <v>45962</v>
      </c>
      <c r="C3311" s="1">
        <v>202511</v>
      </c>
      <c r="D3311" s="1">
        <v>2025</v>
      </c>
      <c r="E3311" s="1">
        <v>11</v>
      </c>
      <c r="F3311" s="4" t="s">
        <v>271</v>
      </c>
      <c r="G3311" s="4" t="s">
        <v>273</v>
      </c>
      <c r="H3311" s="1">
        <v>720</v>
      </c>
      <c r="I3311" s="4" t="s">
        <v>325</v>
      </c>
      <c r="J3311" s="1" t="s">
        <v>326</v>
      </c>
      <c r="K3311" s="1" t="s">
        <v>383</v>
      </c>
      <c r="L3311" s="1">
        <v>3</v>
      </c>
      <c r="M3311" s="1">
        <v>1</v>
      </c>
      <c r="N3311" s="1" t="s">
        <v>384</v>
      </c>
      <c r="O3311" s="1" t="s">
        <v>385</v>
      </c>
      <c r="P3311" s="1">
        <v>0</v>
      </c>
      <c r="Q3311" s="8">
        <v>7235436</v>
      </c>
      <c r="R3311" s="8">
        <v>274794</v>
      </c>
      <c r="S3311" s="8">
        <v>594200</v>
      </c>
      <c r="T3311" s="8" t="s">
        <v>386</v>
      </c>
      <c r="U3311" s="9">
        <f>IF(R3311&gt;0,Q3311/R3311,"")</f>
        <v>26.330400227079195</v>
      </c>
      <c r="V3311" s="10">
        <f>SUMIFS(fct_world_monthly!$J$2:$J$361,fct_world_monthly!$C$2:$C$361,C3311,fct_world_monthly!$F$2:$F$361,F3311)</f>
        <v>27432638</v>
      </c>
      <c r="W3311" s="11">
        <f>IF(V3311&gt;0,Q3311/V3311,"")</f>
        <v>0.26375283339502387</v>
      </c>
      <c r="X3311" s="1" t="s">
        <v>232</v>
      </c>
      <c r="Y3311" s="1" t="s">
        <v>166</v>
      </c>
      <c r="Z3311" s="19">
        <f>IF(U3311="","",SUMIFS(Unit_Value_Review_QC!$K$10:$K$53,Unit_Value_Review_QC!$I$10:$I$53,"PARTNER|"&amp;F3311&amp;"|"&amp;I3311))</f>
        <v>27.635683246354834</v>
      </c>
      <c r="AA3311" s="20">
        <f>IFERROR(U3311/Z3311,"")</f>
        <v>0.95276820161673381</v>
      </c>
      <c r="AB3311" s="4" t="str">
        <f>IF(OR(N3311&lt;&gt;"REPORTED",U3311=""),"NOT_APPLICABLE",IF(OR(AA3311&lt;Unit_Value_Review_QC!$I$6,AA3311&gt;Unit_Value_Review_QC!$I$5),"REVIEW","WITHIN_BAND"))</f>
        <v>WITHIN_BAND</v>
      </c>
    </row>
    <row r="3312" spans="1:28">
      <c r="A3312" s="1" t="s">
        <v>3698</v>
      </c>
      <c r="B3312" s="6">
        <v>45962</v>
      </c>
      <c r="C3312" s="1">
        <v>202511</v>
      </c>
      <c r="D3312" s="1">
        <v>2025</v>
      </c>
      <c r="E3312" s="1">
        <v>11</v>
      </c>
      <c r="F3312" s="4" t="s">
        <v>278</v>
      </c>
      <c r="G3312" s="4" t="s">
        <v>279</v>
      </c>
      <c r="H3312" s="1">
        <v>52</v>
      </c>
      <c r="I3312" s="4" t="s">
        <v>296</v>
      </c>
      <c r="J3312" s="1" t="s">
        <v>297</v>
      </c>
      <c r="K3312" s="1" t="s">
        <v>383</v>
      </c>
      <c r="L3312" s="1">
        <v>3</v>
      </c>
      <c r="M3312" s="1">
        <v>1</v>
      </c>
      <c r="N3312" s="1" t="s">
        <v>384</v>
      </c>
      <c r="O3312" s="1" t="s">
        <v>385</v>
      </c>
      <c r="P3312" s="1">
        <v>0</v>
      </c>
      <c r="Q3312" s="8">
        <v>878189</v>
      </c>
      <c r="R3312" s="8">
        <v>20661</v>
      </c>
      <c r="S3312" s="8">
        <v>66364</v>
      </c>
      <c r="T3312" s="8" t="s">
        <v>386</v>
      </c>
      <c r="U3312" s="9">
        <f>IF(R3312&gt;0,Q3312/R3312,"")</f>
        <v>42.504670635496829</v>
      </c>
      <c r="V3312" s="10">
        <f>SUMIFS(fct_world_monthly!$J$2:$J$361,fct_world_monthly!$C$2:$C$361,C3312,fct_world_monthly!$F$2:$F$361,F3312)</f>
        <v>17808006</v>
      </c>
      <c r="W3312" s="11">
        <f>IF(V3312&gt;0,Q3312/V3312,"")</f>
        <v>4.9314280329869613E-2</v>
      </c>
      <c r="X3312" s="1" t="s">
        <v>232</v>
      </c>
      <c r="Y3312" s="1" t="s">
        <v>166</v>
      </c>
      <c r="Z3312" s="19">
        <f>IF(U3312="","",SUMIFS(Unit_Value_Review_QC!$K$10:$K$53,Unit_Value_Review_QC!$I$10:$I$53,"PARTNER|"&amp;F3312&amp;"|"&amp;I3312))</f>
        <v>35.036766549381447</v>
      </c>
      <c r="AA3312" s="20">
        <f>IFERROR(U3312/Z3312,"")</f>
        <v>1.2131447853668227</v>
      </c>
      <c r="AB3312" s="4" t="str">
        <f>IF(OR(N3312&lt;&gt;"REPORTED",U3312=""),"NOT_APPLICABLE",IF(OR(AA3312&lt;Unit_Value_Review_QC!$I$6,AA3312&gt;Unit_Value_Review_QC!$I$5),"REVIEW","WITHIN_BAND"))</f>
        <v>WITHIN_BAND</v>
      </c>
    </row>
    <row r="3313" spans="1:28">
      <c r="A3313" s="1" t="s">
        <v>3699</v>
      </c>
      <c r="B3313" s="6">
        <v>45962</v>
      </c>
      <c r="C3313" s="1">
        <v>202511</v>
      </c>
      <c r="D3313" s="1">
        <v>2025</v>
      </c>
      <c r="E3313" s="1">
        <v>11</v>
      </c>
      <c r="F3313" s="4" t="s">
        <v>278</v>
      </c>
      <c r="G3313" s="4" t="s">
        <v>279</v>
      </c>
      <c r="H3313" s="1">
        <v>204</v>
      </c>
      <c r="I3313" s="4" t="s">
        <v>301</v>
      </c>
      <c r="J3313" s="1" t="s">
        <v>302</v>
      </c>
      <c r="K3313" s="1" t="s">
        <v>383</v>
      </c>
      <c r="L3313" s="1">
        <v>3</v>
      </c>
      <c r="M3313" s="1">
        <v>1</v>
      </c>
      <c r="N3313" s="1" t="s">
        <v>384</v>
      </c>
      <c r="O3313" s="1" t="s">
        <v>385</v>
      </c>
      <c r="P3313" s="1">
        <v>0</v>
      </c>
      <c r="Q3313" s="8">
        <v>137945</v>
      </c>
      <c r="R3313" s="8">
        <v>3666</v>
      </c>
      <c r="S3313" s="8">
        <v>11586</v>
      </c>
      <c r="T3313" s="8" t="s">
        <v>386</v>
      </c>
      <c r="U3313" s="9">
        <f>IF(R3313&gt;0,Q3313/R3313,"")</f>
        <v>37.628205128205131</v>
      </c>
      <c r="V3313" s="10">
        <f>SUMIFS(fct_world_monthly!$J$2:$J$361,fct_world_monthly!$C$2:$C$361,C3313,fct_world_monthly!$F$2:$F$361,F3313)</f>
        <v>17808006</v>
      </c>
      <c r="W3313" s="11">
        <f>IF(V3313&gt;0,Q3313/V3313,"")</f>
        <v>7.7462350360843323E-3</v>
      </c>
      <c r="X3313" s="1" t="s">
        <v>232</v>
      </c>
      <c r="Y3313" s="1" t="s">
        <v>166</v>
      </c>
      <c r="Z3313" s="19">
        <f>IF(U3313="","",SUMIFS(Unit_Value_Review_QC!$K$10:$K$53,Unit_Value_Review_QC!$I$10:$I$53,"PARTNER|"&amp;F3313&amp;"|"&amp;I3313))</f>
        <v>33.195880622110131</v>
      </c>
      <c r="AA3313" s="20">
        <f>IFERROR(U3313/Z3313,"")</f>
        <v>1.1335203170703911</v>
      </c>
      <c r="AB3313" s="4" t="str">
        <f>IF(OR(N3313&lt;&gt;"REPORTED",U3313=""),"NOT_APPLICABLE",IF(OR(AA3313&lt;Unit_Value_Review_QC!$I$6,AA3313&gt;Unit_Value_Review_QC!$I$5),"REVIEW","WITHIN_BAND"))</f>
        <v>WITHIN_BAND</v>
      </c>
    </row>
    <row r="3314" spans="1:28">
      <c r="A3314" s="1" t="s">
        <v>3700</v>
      </c>
      <c r="B3314" s="6">
        <v>45962</v>
      </c>
      <c r="C3314" s="1">
        <v>202511</v>
      </c>
      <c r="D3314" s="1">
        <v>2025</v>
      </c>
      <c r="E3314" s="1">
        <v>11</v>
      </c>
      <c r="F3314" s="4" t="s">
        <v>278</v>
      </c>
      <c r="G3314" s="4" t="s">
        <v>279</v>
      </c>
      <c r="H3314" s="1">
        <v>662</v>
      </c>
      <c r="I3314" s="4" t="s">
        <v>304</v>
      </c>
      <c r="J3314" s="1" t="s">
        <v>305</v>
      </c>
      <c r="K3314" s="1" t="s">
        <v>383</v>
      </c>
      <c r="L3314" s="1">
        <v>3</v>
      </c>
      <c r="M3314" s="1">
        <v>1</v>
      </c>
      <c r="N3314" s="1" t="s">
        <v>384</v>
      </c>
      <c r="O3314" s="1" t="s">
        <v>385</v>
      </c>
      <c r="P3314" s="1">
        <v>0</v>
      </c>
      <c r="Q3314" s="8">
        <v>38129</v>
      </c>
      <c r="R3314" s="8">
        <v>5085</v>
      </c>
      <c r="S3314" s="8">
        <v>16353</v>
      </c>
      <c r="T3314" s="8" t="s">
        <v>386</v>
      </c>
      <c r="U3314" s="9">
        <f>IF(R3314&gt;0,Q3314/R3314,"")</f>
        <v>7.4983284169124875</v>
      </c>
      <c r="V3314" s="10">
        <f>SUMIFS(fct_world_monthly!$J$2:$J$361,fct_world_monthly!$C$2:$C$361,C3314,fct_world_monthly!$F$2:$F$361,F3314)</f>
        <v>17808006</v>
      </c>
      <c r="W3314" s="11">
        <f>IF(V3314&gt;0,Q3314/V3314,"")</f>
        <v>2.1411156308011126E-3</v>
      </c>
      <c r="X3314" s="1" t="s">
        <v>232</v>
      </c>
      <c r="Y3314" s="1" t="s">
        <v>166</v>
      </c>
      <c r="Z3314" s="19">
        <f>IF(U3314="","",SUMIFS(Unit_Value_Review_QC!$K$10:$K$53,Unit_Value_Review_QC!$I$10:$I$53,"PARTNER|"&amp;F3314&amp;"|"&amp;I3314))</f>
        <v>11.552282298889692</v>
      </c>
      <c r="AA3314" s="20">
        <f>IFERROR(U3314/Z3314,"")</f>
        <v>0.64907766473410744</v>
      </c>
      <c r="AB3314" s="4" t="str">
        <f>IF(OR(N3314&lt;&gt;"REPORTED",U3314=""),"NOT_APPLICABLE",IF(OR(AA3314&lt;Unit_Value_Review_QC!$I$6,AA3314&gt;Unit_Value_Review_QC!$I$5),"REVIEW","WITHIN_BAND"))</f>
        <v>WITHIN_BAND</v>
      </c>
    </row>
    <row r="3315" spans="1:28">
      <c r="A3315" s="1" t="s">
        <v>3701</v>
      </c>
      <c r="B3315" s="6">
        <v>45962</v>
      </c>
      <c r="C3315" s="1">
        <v>202511</v>
      </c>
      <c r="D3315" s="1">
        <v>2025</v>
      </c>
      <c r="E3315" s="1">
        <v>11</v>
      </c>
      <c r="F3315" s="4" t="s">
        <v>278</v>
      </c>
      <c r="G3315" s="4" t="s">
        <v>279</v>
      </c>
      <c r="H3315" s="1">
        <v>664</v>
      </c>
      <c r="I3315" s="4" t="s">
        <v>307</v>
      </c>
      <c r="J3315" s="1" t="s">
        <v>308</v>
      </c>
      <c r="K3315" s="1" t="s">
        <v>383</v>
      </c>
      <c r="L3315" s="1">
        <v>3</v>
      </c>
      <c r="M3315" s="1">
        <v>1</v>
      </c>
      <c r="N3315" s="1" t="s">
        <v>384</v>
      </c>
      <c r="O3315" s="1" t="s">
        <v>385</v>
      </c>
      <c r="P3315" s="1">
        <v>0</v>
      </c>
      <c r="Q3315" s="8">
        <v>1534616</v>
      </c>
      <c r="R3315" s="8">
        <v>85011</v>
      </c>
      <c r="S3315" s="8">
        <v>226616</v>
      </c>
      <c r="T3315" s="8" t="s">
        <v>386</v>
      </c>
      <c r="U3315" s="9">
        <f>IF(R3315&gt;0,Q3315/R3315,"")</f>
        <v>18.05196974509181</v>
      </c>
      <c r="V3315" s="10">
        <f>SUMIFS(fct_world_monthly!$J$2:$J$361,fct_world_monthly!$C$2:$C$361,C3315,fct_world_monthly!$F$2:$F$361,F3315)</f>
        <v>17808006</v>
      </c>
      <c r="W3315" s="11">
        <f>IF(V3315&gt;0,Q3315/V3315,"")</f>
        <v>8.6175622357719334E-2</v>
      </c>
      <c r="X3315" s="1" t="s">
        <v>232</v>
      </c>
      <c r="Y3315" s="1" t="s">
        <v>166</v>
      </c>
      <c r="Z3315" s="19">
        <f>IF(U3315="","",SUMIFS(Unit_Value_Review_QC!$K$10:$K$53,Unit_Value_Review_QC!$I$10:$I$53,"PARTNER|"&amp;F3315&amp;"|"&amp;I3315))</f>
        <v>20.753901094655859</v>
      </c>
      <c r="AA3315" s="20">
        <f>IFERROR(U3315/Z3315,"")</f>
        <v>0.86981091712633252</v>
      </c>
      <c r="AB3315" s="4" t="str">
        <f>IF(OR(N3315&lt;&gt;"REPORTED",U3315=""),"NOT_APPLICABLE",IF(OR(AA3315&lt;Unit_Value_Review_QC!$I$6,AA3315&gt;Unit_Value_Review_QC!$I$5),"REVIEW","WITHIN_BAND"))</f>
        <v>WITHIN_BAND</v>
      </c>
    </row>
    <row r="3316" spans="1:28">
      <c r="A3316" s="1" t="s">
        <v>3702</v>
      </c>
      <c r="B3316" s="6">
        <v>45962</v>
      </c>
      <c r="C3316" s="1">
        <v>202511</v>
      </c>
      <c r="D3316" s="1">
        <v>2025</v>
      </c>
      <c r="E3316" s="1">
        <v>11</v>
      </c>
      <c r="F3316" s="4" t="s">
        <v>278</v>
      </c>
      <c r="G3316" s="4" t="s">
        <v>279</v>
      </c>
      <c r="H3316" s="1">
        <v>666</v>
      </c>
      <c r="I3316" s="4" t="s">
        <v>310</v>
      </c>
      <c r="J3316" s="1" t="s">
        <v>311</v>
      </c>
      <c r="K3316" s="1" t="s">
        <v>383</v>
      </c>
      <c r="L3316" s="1">
        <v>3</v>
      </c>
      <c r="M3316" s="1">
        <v>1</v>
      </c>
      <c r="N3316" s="1" t="s">
        <v>384</v>
      </c>
      <c r="O3316" s="1" t="s">
        <v>385</v>
      </c>
      <c r="P3316" s="1">
        <v>0</v>
      </c>
      <c r="Q3316" s="8">
        <v>5446978</v>
      </c>
      <c r="R3316" s="8">
        <v>359619</v>
      </c>
      <c r="S3316" s="8">
        <v>1030888</v>
      </c>
      <c r="T3316" s="8" t="s">
        <v>386</v>
      </c>
      <c r="U3316" s="9">
        <f>IF(R3316&gt;0,Q3316/R3316,"")</f>
        <v>15.146524516224115</v>
      </c>
      <c r="V3316" s="10">
        <f>SUMIFS(fct_world_monthly!$J$2:$J$361,fct_world_monthly!$C$2:$C$361,C3316,fct_world_monthly!$F$2:$F$361,F3316)</f>
        <v>17808006</v>
      </c>
      <c r="W3316" s="11">
        <f>IF(V3316&gt;0,Q3316/V3316,"")</f>
        <v>0.30587242614361204</v>
      </c>
      <c r="X3316" s="1" t="s">
        <v>232</v>
      </c>
      <c r="Y3316" s="1" t="s">
        <v>166</v>
      </c>
      <c r="Z3316" s="19">
        <f>IF(U3316="","",SUMIFS(Unit_Value_Review_QC!$K$10:$K$53,Unit_Value_Review_QC!$I$10:$I$53,"PARTNER|"&amp;F3316&amp;"|"&amp;I3316))</f>
        <v>16.653214733323903</v>
      </c>
      <c r="AA3316" s="20">
        <f>IFERROR(U3316/Z3316,"")</f>
        <v>0.90952556360875914</v>
      </c>
      <c r="AB3316" s="4" t="str">
        <f>IF(OR(N3316&lt;&gt;"REPORTED",U3316=""),"NOT_APPLICABLE",IF(OR(AA3316&lt;Unit_Value_Review_QC!$I$6,AA3316&gt;Unit_Value_Review_QC!$I$5),"REVIEW","WITHIN_BAND"))</f>
        <v>WITHIN_BAND</v>
      </c>
    </row>
    <row r="3317" spans="1:28">
      <c r="A3317" s="1" t="s">
        <v>3703</v>
      </c>
      <c r="B3317" s="6">
        <v>45962</v>
      </c>
      <c r="C3317" s="1">
        <v>202511</v>
      </c>
      <c r="D3317" s="1">
        <v>2025</v>
      </c>
      <c r="E3317" s="1">
        <v>11</v>
      </c>
      <c r="F3317" s="4" t="s">
        <v>278</v>
      </c>
      <c r="G3317" s="4" t="s">
        <v>279</v>
      </c>
      <c r="H3317" s="1">
        <v>669</v>
      </c>
      <c r="I3317" s="4" t="s">
        <v>313</v>
      </c>
      <c r="J3317" s="1" t="s">
        <v>314</v>
      </c>
      <c r="K3317" s="1" t="s">
        <v>383</v>
      </c>
      <c r="L3317" s="1">
        <v>3</v>
      </c>
      <c r="M3317" s="1">
        <v>1</v>
      </c>
      <c r="N3317" s="1" t="s">
        <v>384</v>
      </c>
      <c r="O3317" s="1" t="s">
        <v>385</v>
      </c>
      <c r="P3317" s="1">
        <v>0</v>
      </c>
      <c r="Q3317" s="8">
        <v>296317</v>
      </c>
      <c r="R3317" s="8">
        <v>16552</v>
      </c>
      <c r="S3317" s="8">
        <v>53169</v>
      </c>
      <c r="T3317" s="8" t="s">
        <v>386</v>
      </c>
      <c r="U3317" s="9">
        <f>IF(R3317&gt;0,Q3317/R3317,"")</f>
        <v>17.902187046882553</v>
      </c>
      <c r="V3317" s="10">
        <f>SUMIFS(fct_world_monthly!$J$2:$J$361,fct_world_monthly!$C$2:$C$361,C3317,fct_world_monthly!$F$2:$F$361,F3317)</f>
        <v>17808006</v>
      </c>
      <c r="W3317" s="11">
        <f>IF(V3317&gt;0,Q3317/V3317,"")</f>
        <v>1.663953841884375E-2</v>
      </c>
      <c r="X3317" s="1" t="s">
        <v>232</v>
      </c>
      <c r="Y3317" s="1" t="s">
        <v>166</v>
      </c>
      <c r="Z3317" s="19">
        <f>IF(U3317="","",SUMIFS(Unit_Value_Review_QC!$K$10:$K$53,Unit_Value_Review_QC!$I$10:$I$53,"PARTNER|"&amp;F3317&amp;"|"&amp;I3317))</f>
        <v>20.668787815742178</v>
      </c>
      <c r="AA3317" s="20">
        <f>IFERROR(U3317/Z3317,"")</f>
        <v>0.86614595913784209</v>
      </c>
      <c r="AB3317" s="4" t="str">
        <f>IF(OR(N3317&lt;&gt;"REPORTED",U3317=""),"NOT_APPLICABLE",IF(OR(AA3317&lt;Unit_Value_Review_QC!$I$6,AA3317&gt;Unit_Value_Review_QC!$I$5),"REVIEW","WITHIN_BAND"))</f>
        <v>WITHIN_BAND</v>
      </c>
    </row>
    <row r="3318" spans="1:28">
      <c r="A3318" s="1" t="s">
        <v>3704</v>
      </c>
      <c r="B3318" s="6">
        <v>45962</v>
      </c>
      <c r="C3318" s="1">
        <v>202511</v>
      </c>
      <c r="D3318" s="1">
        <v>2025</v>
      </c>
      <c r="E3318" s="1">
        <v>11</v>
      </c>
      <c r="F3318" s="4" t="s">
        <v>278</v>
      </c>
      <c r="G3318" s="4" t="s">
        <v>279</v>
      </c>
      <c r="H3318" s="1">
        <v>676</v>
      </c>
      <c r="I3318" s="4" t="s">
        <v>316</v>
      </c>
      <c r="J3318" s="1" t="s">
        <v>317</v>
      </c>
      <c r="K3318" s="1" t="s">
        <v>383</v>
      </c>
      <c r="L3318" s="1">
        <v>3</v>
      </c>
      <c r="M3318" s="1">
        <v>1</v>
      </c>
      <c r="N3318" s="1" t="s">
        <v>384</v>
      </c>
      <c r="O3318" s="1" t="s">
        <v>385</v>
      </c>
      <c r="P3318" s="1">
        <v>0</v>
      </c>
      <c r="Q3318" s="8">
        <v>30383</v>
      </c>
      <c r="R3318" s="8">
        <v>3301</v>
      </c>
      <c r="S3318" s="8">
        <v>8158</v>
      </c>
      <c r="T3318" s="8" t="s">
        <v>386</v>
      </c>
      <c r="U3318" s="9">
        <f>IF(R3318&gt;0,Q3318/R3318,"")</f>
        <v>9.2041805513480757</v>
      </c>
      <c r="V3318" s="10">
        <f>SUMIFS(fct_world_monthly!$J$2:$J$361,fct_world_monthly!$C$2:$C$361,C3318,fct_world_monthly!$F$2:$F$361,F3318)</f>
        <v>17808006</v>
      </c>
      <c r="W3318" s="11">
        <f>IF(V3318&gt;0,Q3318/V3318,"")</f>
        <v>1.7061427315332217E-3</v>
      </c>
      <c r="X3318" s="1" t="s">
        <v>232</v>
      </c>
      <c r="Y3318" s="1" t="s">
        <v>166</v>
      </c>
      <c r="Z3318" s="19">
        <f>IF(U3318="","",SUMIFS(Unit_Value_Review_QC!$K$10:$K$53,Unit_Value_Review_QC!$I$10:$I$53,"PARTNER|"&amp;F3318&amp;"|"&amp;I3318))</f>
        <v>22.71683967704729</v>
      </c>
      <c r="AA3318" s="20">
        <f>IFERROR(U3318/Z3318,"")</f>
        <v>0.40516993922564959</v>
      </c>
      <c r="AB3318" s="4" t="str">
        <f>IF(OR(N3318&lt;&gt;"REPORTED",U3318=""),"NOT_APPLICABLE",IF(OR(AA3318&lt;Unit_Value_Review_QC!$I$6,AA3318&gt;Unit_Value_Review_QC!$I$5),"REVIEW","WITHIN_BAND"))</f>
        <v>WITHIN_BAND</v>
      </c>
    </row>
    <row r="3319" spans="1:28">
      <c r="A3319" s="1" t="s">
        <v>3705</v>
      </c>
      <c r="B3319" s="6">
        <v>45962</v>
      </c>
      <c r="C3319" s="1">
        <v>202511</v>
      </c>
      <c r="D3319" s="1">
        <v>2025</v>
      </c>
      <c r="E3319" s="1">
        <v>11</v>
      </c>
      <c r="F3319" s="4" t="s">
        <v>278</v>
      </c>
      <c r="G3319" s="4" t="s">
        <v>279</v>
      </c>
      <c r="H3319" s="1">
        <v>690</v>
      </c>
      <c r="I3319" s="4" t="s">
        <v>319</v>
      </c>
      <c r="J3319" s="1" t="s">
        <v>320</v>
      </c>
      <c r="K3319" s="1" t="s">
        <v>383</v>
      </c>
      <c r="L3319" s="1">
        <v>3</v>
      </c>
      <c r="M3319" s="1">
        <v>1</v>
      </c>
      <c r="N3319" s="1" t="s">
        <v>384</v>
      </c>
      <c r="O3319" s="1" t="s">
        <v>385</v>
      </c>
      <c r="P3319" s="1">
        <v>0</v>
      </c>
      <c r="Q3319" s="8">
        <v>1571395</v>
      </c>
      <c r="R3319" s="8">
        <v>50223</v>
      </c>
      <c r="S3319" s="8">
        <v>147518</v>
      </c>
      <c r="T3319" s="8" t="s">
        <v>386</v>
      </c>
      <c r="U3319" s="9">
        <f>IF(R3319&gt;0,Q3319/R3319,"")</f>
        <v>31.28835394142126</v>
      </c>
      <c r="V3319" s="10">
        <f>SUMIFS(fct_world_monthly!$J$2:$J$361,fct_world_monthly!$C$2:$C$361,C3319,fct_world_monthly!$F$2:$F$361,F3319)</f>
        <v>17808006</v>
      </c>
      <c r="W3319" s="11">
        <f>IF(V3319&gt;0,Q3319/V3319,"")</f>
        <v>8.8240929388725492E-2</v>
      </c>
      <c r="X3319" s="1" t="s">
        <v>232</v>
      </c>
      <c r="Y3319" s="1" t="s">
        <v>166</v>
      </c>
      <c r="Z3319" s="19">
        <f>IF(U3319="","",SUMIFS(Unit_Value_Review_QC!$K$10:$K$53,Unit_Value_Review_QC!$I$10:$I$53,"PARTNER|"&amp;F3319&amp;"|"&amp;I3319))</f>
        <v>28.158453665195097</v>
      </c>
      <c r="AA3319" s="20">
        <f>IFERROR(U3319/Z3319,"")</f>
        <v>1.1111531305461861</v>
      </c>
      <c r="AB3319" s="4" t="str">
        <f>IF(OR(N3319&lt;&gt;"REPORTED",U3319=""),"NOT_APPLICABLE",IF(OR(AA3319&lt;Unit_Value_Review_QC!$I$6,AA3319&gt;Unit_Value_Review_QC!$I$5),"REVIEW","WITHIN_BAND"))</f>
        <v>WITHIN_BAND</v>
      </c>
    </row>
    <row r="3320" spans="1:28">
      <c r="A3320" s="1" t="s">
        <v>3706</v>
      </c>
      <c r="B3320" s="6">
        <v>45962</v>
      </c>
      <c r="C3320" s="1">
        <v>202511</v>
      </c>
      <c r="D3320" s="1">
        <v>2025</v>
      </c>
      <c r="E3320" s="1">
        <v>11</v>
      </c>
      <c r="F3320" s="4" t="s">
        <v>278</v>
      </c>
      <c r="G3320" s="4" t="s">
        <v>279</v>
      </c>
      <c r="H3320" s="1">
        <v>696</v>
      </c>
      <c r="I3320" s="4" t="s">
        <v>322</v>
      </c>
      <c r="J3320" s="1" t="s">
        <v>323</v>
      </c>
      <c r="K3320" s="1" t="s">
        <v>383</v>
      </c>
      <c r="L3320" s="1">
        <v>3</v>
      </c>
      <c r="M3320" s="1">
        <v>1</v>
      </c>
      <c r="N3320" s="1" t="s">
        <v>384</v>
      </c>
      <c r="O3320" s="1" t="s">
        <v>385</v>
      </c>
      <c r="P3320" s="1">
        <v>0</v>
      </c>
      <c r="Q3320" s="8">
        <v>585756</v>
      </c>
      <c r="R3320" s="8">
        <v>32846</v>
      </c>
      <c r="S3320" s="8">
        <v>73937</v>
      </c>
      <c r="T3320" s="8" t="s">
        <v>386</v>
      </c>
      <c r="U3320" s="9">
        <f>IF(R3320&gt;0,Q3320/R3320,"")</f>
        <v>17.833404371917432</v>
      </c>
      <c r="V3320" s="10">
        <f>SUMIFS(fct_world_monthly!$J$2:$J$361,fct_world_monthly!$C$2:$C$361,C3320,fct_world_monthly!$F$2:$F$361,F3320)</f>
        <v>17808006</v>
      </c>
      <c r="W3320" s="11">
        <f>IF(V3320&gt;0,Q3320/V3320,"")</f>
        <v>3.2892846060361837E-2</v>
      </c>
      <c r="X3320" s="1" t="s">
        <v>232</v>
      </c>
      <c r="Y3320" s="1" t="s">
        <v>166</v>
      </c>
      <c r="Z3320" s="19">
        <f>IF(U3320="","",SUMIFS(Unit_Value_Review_QC!$K$10:$K$53,Unit_Value_Review_QC!$I$10:$I$53,"PARTNER|"&amp;F3320&amp;"|"&amp;I3320))</f>
        <v>25.266638688646662</v>
      </c>
      <c r="AA3320" s="20">
        <f>IFERROR(U3320/Z3320,"")</f>
        <v>0.70580834244211177</v>
      </c>
      <c r="AB3320" s="4" t="str">
        <f>IF(OR(N3320&lt;&gt;"REPORTED",U3320=""),"NOT_APPLICABLE",IF(OR(AA3320&lt;Unit_Value_Review_QC!$I$6,AA3320&gt;Unit_Value_Review_QC!$I$5),"REVIEW","WITHIN_BAND"))</f>
        <v>WITHIN_BAND</v>
      </c>
    </row>
    <row r="3321" spans="1:28">
      <c r="A3321" s="1" t="s">
        <v>3707</v>
      </c>
      <c r="B3321" s="6">
        <v>45962</v>
      </c>
      <c r="C3321" s="1">
        <v>202511</v>
      </c>
      <c r="D3321" s="1">
        <v>2025</v>
      </c>
      <c r="E3321" s="1">
        <v>11</v>
      </c>
      <c r="F3321" s="4" t="s">
        <v>278</v>
      </c>
      <c r="G3321" s="4" t="s">
        <v>279</v>
      </c>
      <c r="H3321" s="1">
        <v>720</v>
      </c>
      <c r="I3321" s="4" t="s">
        <v>325</v>
      </c>
      <c r="J3321" s="1" t="s">
        <v>326</v>
      </c>
      <c r="K3321" s="1" t="s">
        <v>383</v>
      </c>
      <c r="L3321" s="1">
        <v>3</v>
      </c>
      <c r="M3321" s="1">
        <v>1</v>
      </c>
      <c r="N3321" s="1" t="s">
        <v>384</v>
      </c>
      <c r="O3321" s="1" t="s">
        <v>385</v>
      </c>
      <c r="P3321" s="1">
        <v>0</v>
      </c>
      <c r="Q3321" s="8">
        <v>730082</v>
      </c>
      <c r="R3321" s="8">
        <v>42501</v>
      </c>
      <c r="S3321" s="8">
        <v>96738</v>
      </c>
      <c r="T3321" s="8" t="s">
        <v>386</v>
      </c>
      <c r="U3321" s="9">
        <f>IF(R3321&gt;0,Q3321/R3321,"")</f>
        <v>17.177995811863251</v>
      </c>
      <c r="V3321" s="10">
        <f>SUMIFS(fct_world_monthly!$J$2:$J$361,fct_world_monthly!$C$2:$C$361,C3321,fct_world_monthly!$F$2:$F$361,F3321)</f>
        <v>17808006</v>
      </c>
      <c r="W3321" s="11">
        <f>IF(V3321&gt;0,Q3321/V3321,"")</f>
        <v>4.0997403078143618E-2</v>
      </c>
      <c r="X3321" s="1" t="s">
        <v>232</v>
      </c>
      <c r="Y3321" s="1" t="s">
        <v>166</v>
      </c>
      <c r="Z3321" s="19">
        <f>IF(U3321="","",SUMIFS(Unit_Value_Review_QC!$K$10:$K$53,Unit_Value_Review_QC!$I$10:$I$53,"PARTNER|"&amp;F3321&amp;"|"&amp;I3321))</f>
        <v>23.211497613909994</v>
      </c>
      <c r="AA3321" s="20">
        <f>IFERROR(U3321/Z3321,"")</f>
        <v>0.74006408796169032</v>
      </c>
      <c r="AB3321" s="4" t="str">
        <f>IF(OR(N3321&lt;&gt;"REPORTED",U3321=""),"NOT_APPLICABLE",IF(OR(AA3321&lt;Unit_Value_Review_QC!$I$6,AA3321&gt;Unit_Value_Review_QC!$I$5),"REVIEW","WITHIN_BAND"))</f>
        <v>WITHIN_BAND</v>
      </c>
    </row>
    <row r="3322" spans="1:28">
      <c r="A3322" s="1" t="s">
        <v>3708</v>
      </c>
      <c r="B3322" s="6">
        <v>45992</v>
      </c>
      <c r="C3322" s="1">
        <v>202512</v>
      </c>
      <c r="D3322" s="1">
        <v>2025</v>
      </c>
      <c r="E3322" s="1">
        <v>12</v>
      </c>
      <c r="F3322" s="4" t="s">
        <v>256</v>
      </c>
      <c r="G3322" s="4" t="s">
        <v>258</v>
      </c>
      <c r="H3322" s="1">
        <v>52</v>
      </c>
      <c r="I3322" s="4" t="s">
        <v>296</v>
      </c>
      <c r="J3322" s="1" t="s">
        <v>297</v>
      </c>
      <c r="K3322" s="1" t="s">
        <v>383</v>
      </c>
      <c r="L3322" s="1">
        <v>3</v>
      </c>
      <c r="M3322" s="1">
        <v>1</v>
      </c>
      <c r="N3322" s="1" t="s">
        <v>384</v>
      </c>
      <c r="O3322" s="1" t="s">
        <v>385</v>
      </c>
      <c r="P3322" s="1">
        <v>0</v>
      </c>
      <c r="Q3322" s="8">
        <v>5900865</v>
      </c>
      <c r="R3322" s="8">
        <v>331548</v>
      </c>
      <c r="S3322" s="8">
        <v>1108615</v>
      </c>
      <c r="T3322" s="8" t="s">
        <v>386</v>
      </c>
      <c r="U3322" s="9">
        <f>IF(R3322&gt;0,Q3322/R3322,"")</f>
        <v>17.797920663071409</v>
      </c>
      <c r="V3322" s="10">
        <f>SUMIFS(fct_world_monthly!$J$2:$J$361,fct_world_monthly!$C$2:$C$361,C3322,fct_world_monthly!$F$2:$F$361,F3322)</f>
        <v>76978856</v>
      </c>
      <c r="W3322" s="11">
        <f>IF(V3322&gt;0,Q3322/V3322,"")</f>
        <v>7.6655659834695383E-2</v>
      </c>
      <c r="X3322" s="1" t="s">
        <v>232</v>
      </c>
      <c r="Y3322" s="1" t="s">
        <v>166</v>
      </c>
      <c r="Z3322" s="19">
        <f>IF(U3322="","",SUMIFS(Unit_Value_Review_QC!$K$10:$K$53,Unit_Value_Review_QC!$I$10:$I$53,"PARTNER|"&amp;F3322&amp;"|"&amp;I3322))</f>
        <v>20.461444760337919</v>
      </c>
      <c r="AA3322" s="20">
        <f>IFERROR(U3322/Z3322,"")</f>
        <v>0.86982717357136796</v>
      </c>
      <c r="AB3322" s="4" t="str">
        <f>IF(OR(N3322&lt;&gt;"REPORTED",U3322=""),"NOT_APPLICABLE",IF(OR(AA3322&lt;Unit_Value_Review_QC!$I$6,AA3322&gt;Unit_Value_Review_QC!$I$5),"REVIEW","WITHIN_BAND"))</f>
        <v>WITHIN_BAND</v>
      </c>
    </row>
    <row r="3323" spans="1:28">
      <c r="A3323" s="1" t="s">
        <v>3709</v>
      </c>
      <c r="B3323" s="6">
        <v>45992</v>
      </c>
      <c r="C3323" s="1">
        <v>202512</v>
      </c>
      <c r="D3323" s="1">
        <v>2025</v>
      </c>
      <c r="E3323" s="1">
        <v>12</v>
      </c>
      <c r="F3323" s="4" t="s">
        <v>256</v>
      </c>
      <c r="G3323" s="4" t="s">
        <v>258</v>
      </c>
      <c r="H3323" s="1">
        <v>204</v>
      </c>
      <c r="I3323" s="4" t="s">
        <v>301</v>
      </c>
      <c r="J3323" s="1" t="s">
        <v>302</v>
      </c>
      <c r="K3323" s="1" t="s">
        <v>383</v>
      </c>
      <c r="L3323" s="1">
        <v>3</v>
      </c>
      <c r="M3323" s="1">
        <v>1</v>
      </c>
      <c r="N3323" s="1" t="s">
        <v>384</v>
      </c>
      <c r="O3323" s="1" t="s">
        <v>385</v>
      </c>
      <c r="P3323" s="1">
        <v>0</v>
      </c>
      <c r="Q3323" s="8">
        <v>291282</v>
      </c>
      <c r="R3323" s="8">
        <v>15048</v>
      </c>
      <c r="S3323" s="8">
        <v>81843</v>
      </c>
      <c r="T3323" s="8" t="s">
        <v>386</v>
      </c>
      <c r="U3323" s="9">
        <f>IF(R3323&gt;0,Q3323/R3323,"")</f>
        <v>19.356858054226475</v>
      </c>
      <c r="V3323" s="10">
        <f>SUMIFS(fct_world_monthly!$J$2:$J$361,fct_world_monthly!$C$2:$C$361,C3323,fct_world_monthly!$F$2:$F$361,F3323)</f>
        <v>76978856</v>
      </c>
      <c r="W3323" s="11">
        <f>IF(V3323&gt;0,Q3323/V3323,"")</f>
        <v>3.7839221720832017E-3</v>
      </c>
      <c r="X3323" s="1" t="s">
        <v>232</v>
      </c>
      <c r="Y3323" s="1" t="s">
        <v>166</v>
      </c>
      <c r="Z3323" s="19">
        <f>IF(U3323="","",SUMIFS(Unit_Value_Review_QC!$K$10:$K$53,Unit_Value_Review_QC!$I$10:$I$53,"PARTNER|"&amp;F3323&amp;"|"&amp;I3323))</f>
        <v>7.8392981154747989</v>
      </c>
      <c r="AA3323" s="20">
        <f>IFERROR(U3323/Z3323,"")</f>
        <v>2.469208055248719</v>
      </c>
      <c r="AB3323" s="4" t="str">
        <f>IF(OR(N3323&lt;&gt;"REPORTED",U3323=""),"NOT_APPLICABLE",IF(OR(AA3323&lt;Unit_Value_Review_QC!$I$6,AA3323&gt;Unit_Value_Review_QC!$I$5),"REVIEW","WITHIN_BAND"))</f>
        <v>WITHIN_BAND</v>
      </c>
    </row>
    <row r="3324" spans="1:28">
      <c r="A3324" s="1" t="s">
        <v>3710</v>
      </c>
      <c r="B3324" s="6">
        <v>45992</v>
      </c>
      <c r="C3324" s="1">
        <v>202512</v>
      </c>
      <c r="D3324" s="1">
        <v>2025</v>
      </c>
      <c r="E3324" s="1">
        <v>12</v>
      </c>
      <c r="F3324" s="4" t="s">
        <v>256</v>
      </c>
      <c r="G3324" s="4" t="s">
        <v>258</v>
      </c>
      <c r="H3324" s="1">
        <v>662</v>
      </c>
      <c r="I3324" s="4" t="s">
        <v>304</v>
      </c>
      <c r="J3324" s="1" t="s">
        <v>305</v>
      </c>
      <c r="K3324" s="1" t="s">
        <v>383</v>
      </c>
      <c r="L3324" s="1">
        <v>3</v>
      </c>
      <c r="M3324" s="1">
        <v>1</v>
      </c>
      <c r="N3324" s="1" t="s">
        <v>384</v>
      </c>
      <c r="O3324" s="1" t="s">
        <v>385</v>
      </c>
      <c r="P3324" s="1">
        <v>0</v>
      </c>
      <c r="Q3324" s="8">
        <v>3321784</v>
      </c>
      <c r="R3324" s="8">
        <v>286964</v>
      </c>
      <c r="S3324" s="8">
        <v>1070985</v>
      </c>
      <c r="T3324" s="8" t="s">
        <v>386</v>
      </c>
      <c r="U3324" s="9">
        <f>IF(R3324&gt;0,Q3324/R3324,"")</f>
        <v>11.57561227192261</v>
      </c>
      <c r="V3324" s="10">
        <f>SUMIFS(fct_world_monthly!$J$2:$J$361,fct_world_monthly!$C$2:$C$361,C3324,fct_world_monthly!$F$2:$F$361,F3324)</f>
        <v>76978856</v>
      </c>
      <c r="W3324" s="11">
        <f>IF(V3324&gt;0,Q3324/V3324,"")</f>
        <v>4.3151901348079273E-2</v>
      </c>
      <c r="X3324" s="1" t="s">
        <v>232</v>
      </c>
      <c r="Y3324" s="1" t="s">
        <v>166</v>
      </c>
      <c r="Z3324" s="19">
        <f>IF(U3324="","",SUMIFS(Unit_Value_Review_QC!$K$10:$K$53,Unit_Value_Review_QC!$I$10:$I$53,"PARTNER|"&amp;F3324&amp;"|"&amp;I3324))</f>
        <v>10.235891461787936</v>
      </c>
      <c r="AA3324" s="20">
        <f>IFERROR(U3324/Z3324,"")</f>
        <v>1.1308846244741892</v>
      </c>
      <c r="AB3324" s="4" t="str">
        <f>IF(OR(N3324&lt;&gt;"REPORTED",U3324=""),"NOT_APPLICABLE",IF(OR(AA3324&lt;Unit_Value_Review_QC!$I$6,AA3324&gt;Unit_Value_Review_QC!$I$5),"REVIEW","WITHIN_BAND"))</f>
        <v>WITHIN_BAND</v>
      </c>
    </row>
    <row r="3325" spans="1:28">
      <c r="A3325" s="1" t="s">
        <v>3711</v>
      </c>
      <c r="B3325" s="6">
        <v>45992</v>
      </c>
      <c r="C3325" s="1">
        <v>202512</v>
      </c>
      <c r="D3325" s="1">
        <v>2025</v>
      </c>
      <c r="E3325" s="1">
        <v>12</v>
      </c>
      <c r="F3325" s="4" t="s">
        <v>256</v>
      </c>
      <c r="G3325" s="4" t="s">
        <v>258</v>
      </c>
      <c r="H3325" s="1">
        <v>664</v>
      </c>
      <c r="I3325" s="4" t="s">
        <v>307</v>
      </c>
      <c r="J3325" s="1" t="s">
        <v>308</v>
      </c>
      <c r="K3325" s="1" t="s">
        <v>383</v>
      </c>
      <c r="L3325" s="1">
        <v>3</v>
      </c>
      <c r="M3325" s="1">
        <v>1</v>
      </c>
      <c r="N3325" s="1" t="s">
        <v>384</v>
      </c>
      <c r="O3325" s="1" t="s">
        <v>385</v>
      </c>
      <c r="P3325" s="1">
        <v>0</v>
      </c>
      <c r="Q3325" s="8">
        <v>5595878</v>
      </c>
      <c r="R3325" s="8">
        <v>460071</v>
      </c>
      <c r="S3325" s="8">
        <v>2386516</v>
      </c>
      <c r="T3325" s="8" t="s">
        <v>386</v>
      </c>
      <c r="U3325" s="9">
        <f>IF(R3325&gt;0,Q3325/R3325,"")</f>
        <v>12.163074829754537</v>
      </c>
      <c r="V3325" s="10">
        <f>SUMIFS(fct_world_monthly!$J$2:$J$361,fct_world_monthly!$C$2:$C$361,C3325,fct_world_monthly!$F$2:$F$361,F3325)</f>
        <v>76978856</v>
      </c>
      <c r="W3325" s="11">
        <f>IF(V3325&gt;0,Q3325/V3325,"")</f>
        <v>7.2693701761429141E-2</v>
      </c>
      <c r="X3325" s="1" t="s">
        <v>232</v>
      </c>
      <c r="Y3325" s="1" t="s">
        <v>166</v>
      </c>
      <c r="Z3325" s="19">
        <f>IF(U3325="","",SUMIFS(Unit_Value_Review_QC!$K$10:$K$53,Unit_Value_Review_QC!$I$10:$I$53,"PARTNER|"&amp;F3325&amp;"|"&amp;I3325))</f>
        <v>13.594059812928137</v>
      </c>
      <c r="AA3325" s="20">
        <f>IFERROR(U3325/Z3325,"")</f>
        <v>0.89473453825672344</v>
      </c>
      <c r="AB3325" s="4" t="str">
        <f>IF(OR(N3325&lt;&gt;"REPORTED",U3325=""),"NOT_APPLICABLE",IF(OR(AA3325&lt;Unit_Value_Review_QC!$I$6,AA3325&gt;Unit_Value_Review_QC!$I$5),"REVIEW","WITHIN_BAND"))</f>
        <v>WITHIN_BAND</v>
      </c>
    </row>
    <row r="3326" spans="1:28">
      <c r="A3326" s="1" t="s">
        <v>3712</v>
      </c>
      <c r="B3326" s="6">
        <v>45992</v>
      </c>
      <c r="C3326" s="1">
        <v>202512</v>
      </c>
      <c r="D3326" s="1">
        <v>2025</v>
      </c>
      <c r="E3326" s="1">
        <v>12</v>
      </c>
      <c r="F3326" s="4" t="s">
        <v>256</v>
      </c>
      <c r="G3326" s="4" t="s">
        <v>258</v>
      </c>
      <c r="H3326" s="1">
        <v>666</v>
      </c>
      <c r="I3326" s="4" t="s">
        <v>310</v>
      </c>
      <c r="J3326" s="1" t="s">
        <v>311</v>
      </c>
      <c r="K3326" s="1" t="s">
        <v>383</v>
      </c>
      <c r="L3326" s="1">
        <v>3</v>
      </c>
      <c r="M3326" s="1">
        <v>1</v>
      </c>
      <c r="N3326" s="1" t="s">
        <v>384</v>
      </c>
      <c r="O3326" s="1" t="s">
        <v>385</v>
      </c>
      <c r="P3326" s="1">
        <v>0</v>
      </c>
      <c r="Q3326" s="8">
        <v>28291120</v>
      </c>
      <c r="R3326" s="8">
        <v>2733258</v>
      </c>
      <c r="S3326" s="8">
        <v>16518612</v>
      </c>
      <c r="T3326" s="8" t="s">
        <v>386</v>
      </c>
      <c r="U3326" s="9">
        <f>IF(R3326&gt;0,Q3326/R3326,"")</f>
        <v>10.350695031350863</v>
      </c>
      <c r="V3326" s="10">
        <f>SUMIFS(fct_world_monthly!$J$2:$J$361,fct_world_monthly!$C$2:$C$361,C3326,fct_world_monthly!$F$2:$F$361,F3326)</f>
        <v>76978856</v>
      </c>
      <c r="W3326" s="11">
        <f>IF(V3326&gt;0,Q3326/V3326,"")</f>
        <v>0.36751806236247525</v>
      </c>
      <c r="X3326" s="1" t="s">
        <v>232</v>
      </c>
      <c r="Y3326" s="1" t="s">
        <v>166</v>
      </c>
      <c r="Z3326" s="19">
        <f>IF(U3326="","",SUMIFS(Unit_Value_Review_QC!$K$10:$K$53,Unit_Value_Review_QC!$I$10:$I$53,"PARTNER|"&amp;F3326&amp;"|"&amp;I3326))</f>
        <v>10.323147527272614</v>
      </c>
      <c r="AA3326" s="20">
        <f>IFERROR(U3326/Z3326,"")</f>
        <v>1.0026685179113708</v>
      </c>
      <c r="AB3326" s="4" t="str">
        <f>IF(OR(N3326&lt;&gt;"REPORTED",U3326=""),"NOT_APPLICABLE",IF(OR(AA3326&lt;Unit_Value_Review_QC!$I$6,AA3326&gt;Unit_Value_Review_QC!$I$5),"REVIEW","WITHIN_BAND"))</f>
        <v>WITHIN_BAND</v>
      </c>
    </row>
    <row r="3327" spans="1:28">
      <c r="A3327" s="1" t="s">
        <v>3713</v>
      </c>
      <c r="B3327" s="6">
        <v>45992</v>
      </c>
      <c r="C3327" s="1">
        <v>202512</v>
      </c>
      <c r="D3327" s="1">
        <v>2025</v>
      </c>
      <c r="E3327" s="1">
        <v>12</v>
      </c>
      <c r="F3327" s="4" t="s">
        <v>256</v>
      </c>
      <c r="G3327" s="4" t="s">
        <v>258</v>
      </c>
      <c r="H3327" s="1">
        <v>669</v>
      </c>
      <c r="I3327" s="4" t="s">
        <v>313</v>
      </c>
      <c r="J3327" s="1" t="s">
        <v>314</v>
      </c>
      <c r="K3327" s="1" t="s">
        <v>383</v>
      </c>
      <c r="L3327" s="1">
        <v>3</v>
      </c>
      <c r="M3327" s="1">
        <v>1</v>
      </c>
      <c r="N3327" s="1" t="s">
        <v>384</v>
      </c>
      <c r="O3327" s="1" t="s">
        <v>385</v>
      </c>
      <c r="P3327" s="1">
        <v>0</v>
      </c>
      <c r="Q3327" s="8">
        <v>987680</v>
      </c>
      <c r="R3327" s="8">
        <v>111863</v>
      </c>
      <c r="S3327" s="8">
        <v>897413</v>
      </c>
      <c r="T3327" s="8" t="s">
        <v>386</v>
      </c>
      <c r="U3327" s="9">
        <f>IF(R3327&gt;0,Q3327/R3327,"")</f>
        <v>8.8293716420979234</v>
      </c>
      <c r="V3327" s="10">
        <f>SUMIFS(fct_world_monthly!$J$2:$J$361,fct_world_monthly!$C$2:$C$361,C3327,fct_world_monthly!$F$2:$F$361,F3327)</f>
        <v>76978856</v>
      </c>
      <c r="W3327" s="11">
        <f>IF(V3327&gt;0,Q3327/V3327,"")</f>
        <v>1.2830536218932638E-2</v>
      </c>
      <c r="X3327" s="1" t="s">
        <v>232</v>
      </c>
      <c r="Y3327" s="1" t="s">
        <v>166</v>
      </c>
      <c r="Z3327" s="19">
        <f>IF(U3327="","",SUMIFS(Unit_Value_Review_QC!$K$10:$K$53,Unit_Value_Review_QC!$I$10:$I$53,"PARTNER|"&amp;F3327&amp;"|"&amp;I3327))</f>
        <v>13.552232139720488</v>
      </c>
      <c r="AA3327" s="20">
        <f>IFERROR(U3327/Z3327,"")</f>
        <v>0.65150681829156065</v>
      </c>
      <c r="AB3327" s="4" t="str">
        <f>IF(OR(N3327&lt;&gt;"REPORTED",U3327=""),"NOT_APPLICABLE",IF(OR(AA3327&lt;Unit_Value_Review_QC!$I$6,AA3327&gt;Unit_Value_Review_QC!$I$5),"REVIEW","WITHIN_BAND"))</f>
        <v>WITHIN_BAND</v>
      </c>
    </row>
    <row r="3328" spans="1:28">
      <c r="A3328" s="1" t="s">
        <v>3714</v>
      </c>
      <c r="B3328" s="6">
        <v>45992</v>
      </c>
      <c r="C3328" s="1">
        <v>202512</v>
      </c>
      <c r="D3328" s="1">
        <v>2025</v>
      </c>
      <c r="E3328" s="1">
        <v>12</v>
      </c>
      <c r="F3328" s="4" t="s">
        <v>256</v>
      </c>
      <c r="G3328" s="4" t="s">
        <v>258</v>
      </c>
      <c r="H3328" s="1">
        <v>676</v>
      </c>
      <c r="I3328" s="4" t="s">
        <v>316</v>
      </c>
      <c r="J3328" s="1" t="s">
        <v>317</v>
      </c>
      <c r="K3328" s="1" t="s">
        <v>383</v>
      </c>
      <c r="L3328" s="1">
        <v>3</v>
      </c>
      <c r="M3328" s="1">
        <v>1</v>
      </c>
      <c r="N3328" s="1" t="s">
        <v>384</v>
      </c>
      <c r="O3328" s="1" t="s">
        <v>385</v>
      </c>
      <c r="P3328" s="1">
        <v>0</v>
      </c>
      <c r="Q3328" s="8">
        <v>117574</v>
      </c>
      <c r="R3328" s="8">
        <v>12338</v>
      </c>
      <c r="S3328" s="8">
        <v>55633</v>
      </c>
      <c r="T3328" s="8" t="s">
        <v>386</v>
      </c>
      <c r="U3328" s="9">
        <f>IF(R3328&gt;0,Q3328/R3328,"")</f>
        <v>9.5294213000486305</v>
      </c>
      <c r="V3328" s="10">
        <f>SUMIFS(fct_world_monthly!$J$2:$J$361,fct_world_monthly!$C$2:$C$361,C3328,fct_world_monthly!$F$2:$F$361,F3328)</f>
        <v>76978856</v>
      </c>
      <c r="W3328" s="11">
        <f>IF(V3328&gt;0,Q3328/V3328,"")</f>
        <v>1.5273544725060606E-3</v>
      </c>
      <c r="X3328" s="1" t="s">
        <v>232</v>
      </c>
      <c r="Y3328" s="1" t="s">
        <v>166</v>
      </c>
      <c r="Z3328" s="19">
        <f>IF(U3328="","",SUMIFS(Unit_Value_Review_QC!$K$10:$K$53,Unit_Value_Review_QC!$I$10:$I$53,"PARTNER|"&amp;F3328&amp;"|"&amp;I3328))</f>
        <v>16.294942108470444</v>
      </c>
      <c r="AA3328" s="20">
        <f>IFERROR(U3328/Z3328,"")</f>
        <v>0.58480853976738234</v>
      </c>
      <c r="AB3328" s="4" t="str">
        <f>IF(OR(N3328&lt;&gt;"REPORTED",U3328=""),"NOT_APPLICABLE",IF(OR(AA3328&lt;Unit_Value_Review_QC!$I$6,AA3328&gt;Unit_Value_Review_QC!$I$5),"REVIEW","WITHIN_BAND"))</f>
        <v>WITHIN_BAND</v>
      </c>
    </row>
    <row r="3329" spans="1:28">
      <c r="A3329" s="1" t="s">
        <v>3715</v>
      </c>
      <c r="B3329" s="6">
        <v>45992</v>
      </c>
      <c r="C3329" s="1">
        <v>202512</v>
      </c>
      <c r="D3329" s="1">
        <v>2025</v>
      </c>
      <c r="E3329" s="1">
        <v>12</v>
      </c>
      <c r="F3329" s="4" t="s">
        <v>256</v>
      </c>
      <c r="G3329" s="4" t="s">
        <v>258</v>
      </c>
      <c r="H3329" s="1">
        <v>690</v>
      </c>
      <c r="I3329" s="4" t="s">
        <v>319</v>
      </c>
      <c r="J3329" s="1" t="s">
        <v>320</v>
      </c>
      <c r="K3329" s="1" t="s">
        <v>383</v>
      </c>
      <c r="L3329" s="1">
        <v>3</v>
      </c>
      <c r="M3329" s="1">
        <v>1</v>
      </c>
      <c r="N3329" s="1" t="s">
        <v>384</v>
      </c>
      <c r="O3329" s="1" t="s">
        <v>385</v>
      </c>
      <c r="P3329" s="1">
        <v>0</v>
      </c>
      <c r="Q3329" s="8">
        <v>1834883</v>
      </c>
      <c r="R3329" s="8">
        <v>105962</v>
      </c>
      <c r="S3329" s="8">
        <v>563241</v>
      </c>
      <c r="T3329" s="8" t="s">
        <v>386</v>
      </c>
      <c r="U3329" s="9">
        <f>IF(R3329&gt;0,Q3329/R3329,"")</f>
        <v>17.316424756044619</v>
      </c>
      <c r="V3329" s="10">
        <f>SUMIFS(fct_world_monthly!$J$2:$J$361,fct_world_monthly!$C$2:$C$361,C3329,fct_world_monthly!$F$2:$F$361,F3329)</f>
        <v>76978856</v>
      </c>
      <c r="W3329" s="11">
        <f>IF(V3329&gt;0,Q3329/V3329,"")</f>
        <v>2.3836194707803921E-2</v>
      </c>
      <c r="X3329" s="1" t="s">
        <v>232</v>
      </c>
      <c r="Y3329" s="1" t="s">
        <v>166</v>
      </c>
      <c r="Z3329" s="19">
        <f>IF(U3329="","",SUMIFS(Unit_Value_Review_QC!$K$10:$K$53,Unit_Value_Review_QC!$I$10:$I$53,"PARTNER|"&amp;F3329&amp;"|"&amp;I3329))</f>
        <v>21.029827109089425</v>
      </c>
      <c r="AA3329" s="20">
        <f>IFERROR(U3329/Z3329,"")</f>
        <v>0.82342211689225853</v>
      </c>
      <c r="AB3329" s="4" t="str">
        <f>IF(OR(N3329&lt;&gt;"REPORTED",U3329=""),"NOT_APPLICABLE",IF(OR(AA3329&lt;Unit_Value_Review_QC!$I$6,AA3329&gt;Unit_Value_Review_QC!$I$5),"REVIEW","WITHIN_BAND"))</f>
        <v>WITHIN_BAND</v>
      </c>
    </row>
    <row r="3330" spans="1:28">
      <c r="A3330" s="1" t="s">
        <v>3716</v>
      </c>
      <c r="B3330" s="6">
        <v>45992</v>
      </c>
      <c r="C3330" s="1">
        <v>202512</v>
      </c>
      <c r="D3330" s="1">
        <v>2025</v>
      </c>
      <c r="E3330" s="1">
        <v>12</v>
      </c>
      <c r="F3330" s="4" t="s">
        <v>256</v>
      </c>
      <c r="G3330" s="4" t="s">
        <v>258</v>
      </c>
      <c r="H3330" s="1">
        <v>696</v>
      </c>
      <c r="I3330" s="4" t="s">
        <v>322</v>
      </c>
      <c r="J3330" s="1" t="s">
        <v>323</v>
      </c>
      <c r="K3330" s="1" t="s">
        <v>383</v>
      </c>
      <c r="L3330" s="1">
        <v>3</v>
      </c>
      <c r="M3330" s="1">
        <v>1</v>
      </c>
      <c r="N3330" s="1" t="s">
        <v>384</v>
      </c>
      <c r="O3330" s="1" t="s">
        <v>385</v>
      </c>
      <c r="P3330" s="1">
        <v>0</v>
      </c>
      <c r="Q3330" s="8">
        <v>780857</v>
      </c>
      <c r="R3330" s="8">
        <v>49281</v>
      </c>
      <c r="S3330" s="8">
        <v>200086</v>
      </c>
      <c r="T3330" s="8" t="s">
        <v>386</v>
      </c>
      <c r="U3330" s="9">
        <f>IF(R3330&gt;0,Q3330/R3330,"")</f>
        <v>15.844990970150768</v>
      </c>
      <c r="V3330" s="10">
        <f>SUMIFS(fct_world_monthly!$J$2:$J$361,fct_world_monthly!$C$2:$C$361,C3330,fct_world_monthly!$F$2:$F$361,F3330)</f>
        <v>76978856</v>
      </c>
      <c r="W3330" s="11">
        <f>IF(V3330&gt;0,Q3330/V3330,"")</f>
        <v>1.0143785457139036E-2</v>
      </c>
      <c r="X3330" s="1" t="s">
        <v>232</v>
      </c>
      <c r="Y3330" s="1" t="s">
        <v>166</v>
      </c>
      <c r="Z3330" s="19">
        <f>IF(U3330="","",SUMIFS(Unit_Value_Review_QC!$K$10:$K$53,Unit_Value_Review_QC!$I$10:$I$53,"PARTNER|"&amp;F3330&amp;"|"&amp;I3330))</f>
        <v>18.09118149032647</v>
      </c>
      <c r="AA3330" s="20">
        <f>IFERROR(U3330/Z3330,"")</f>
        <v>0.87584058446504653</v>
      </c>
      <c r="AB3330" s="4" t="str">
        <f>IF(OR(N3330&lt;&gt;"REPORTED",U3330=""),"NOT_APPLICABLE",IF(OR(AA3330&lt;Unit_Value_Review_QC!$I$6,AA3330&gt;Unit_Value_Review_QC!$I$5),"REVIEW","WITHIN_BAND"))</f>
        <v>WITHIN_BAND</v>
      </c>
    </row>
    <row r="3331" spans="1:28">
      <c r="A3331" s="1" t="s">
        <v>3717</v>
      </c>
      <c r="B3331" s="6">
        <v>45992</v>
      </c>
      <c r="C3331" s="1">
        <v>202512</v>
      </c>
      <c r="D3331" s="1">
        <v>2025</v>
      </c>
      <c r="E3331" s="1">
        <v>12</v>
      </c>
      <c r="F3331" s="4" t="s">
        <v>256</v>
      </c>
      <c r="G3331" s="4" t="s">
        <v>258</v>
      </c>
      <c r="H3331" s="1">
        <v>720</v>
      </c>
      <c r="I3331" s="4" t="s">
        <v>325</v>
      </c>
      <c r="J3331" s="1" t="s">
        <v>326</v>
      </c>
      <c r="K3331" s="1" t="s">
        <v>383</v>
      </c>
      <c r="L3331" s="1">
        <v>3</v>
      </c>
      <c r="M3331" s="1">
        <v>1</v>
      </c>
      <c r="N3331" s="1" t="s">
        <v>384</v>
      </c>
      <c r="O3331" s="1" t="s">
        <v>385</v>
      </c>
      <c r="P3331" s="1">
        <v>0</v>
      </c>
      <c r="Q3331" s="8">
        <v>3143285</v>
      </c>
      <c r="R3331" s="8">
        <v>168012</v>
      </c>
      <c r="S3331" s="8">
        <v>728824</v>
      </c>
      <c r="T3331" s="8" t="s">
        <v>386</v>
      </c>
      <c r="U3331" s="9">
        <f>IF(R3331&gt;0,Q3331/R3331,"")</f>
        <v>18.708693426660002</v>
      </c>
      <c r="V3331" s="10">
        <f>SUMIFS(fct_world_monthly!$J$2:$J$361,fct_world_monthly!$C$2:$C$361,C3331,fct_world_monthly!$F$2:$F$361,F3331)</f>
        <v>76978856</v>
      </c>
      <c r="W3331" s="11">
        <f>IF(V3331&gt;0,Q3331/V3331,"")</f>
        <v>4.0833095778924022E-2</v>
      </c>
      <c r="X3331" s="1" t="s">
        <v>232</v>
      </c>
      <c r="Y3331" s="1" t="s">
        <v>166</v>
      </c>
      <c r="Z3331" s="19">
        <f>IF(U3331="","",SUMIFS(Unit_Value_Review_QC!$K$10:$K$53,Unit_Value_Review_QC!$I$10:$I$53,"PARTNER|"&amp;F3331&amp;"|"&amp;I3331))</f>
        <v>18.213915185849537</v>
      </c>
      <c r="AA3331" s="20">
        <f>IFERROR(U3331/Z3331,"")</f>
        <v>1.0271648481812883</v>
      </c>
      <c r="AB3331" s="4" t="str">
        <f>IF(OR(N3331&lt;&gt;"REPORTED",U3331=""),"NOT_APPLICABLE",IF(OR(AA3331&lt;Unit_Value_Review_QC!$I$6,AA3331&gt;Unit_Value_Review_QC!$I$5),"REVIEW","WITHIN_BAND"))</f>
        <v>WITHIN_BAND</v>
      </c>
    </row>
    <row r="3332" spans="1:28">
      <c r="A3332" s="1" t="s">
        <v>3718</v>
      </c>
      <c r="B3332" s="6">
        <v>45992</v>
      </c>
      <c r="C3332" s="1">
        <v>202512</v>
      </c>
      <c r="D3332" s="1">
        <v>2025</v>
      </c>
      <c r="E3332" s="1">
        <v>12</v>
      </c>
      <c r="F3332" s="4" t="s">
        <v>265</v>
      </c>
      <c r="G3332" s="4" t="s">
        <v>266</v>
      </c>
      <c r="H3332" s="1">
        <v>52</v>
      </c>
      <c r="I3332" s="4" t="s">
        <v>296</v>
      </c>
      <c r="J3332" s="1" t="s">
        <v>297</v>
      </c>
      <c r="K3332" s="1" t="s">
        <v>383</v>
      </c>
      <c r="L3332" s="1">
        <v>3</v>
      </c>
      <c r="M3332" s="1">
        <v>1</v>
      </c>
      <c r="N3332" s="1" t="s">
        <v>384</v>
      </c>
      <c r="O3332" s="1" t="s">
        <v>385</v>
      </c>
      <c r="P3332" s="1">
        <v>0</v>
      </c>
      <c r="Q3332" s="8">
        <v>5169246</v>
      </c>
      <c r="R3332" s="8">
        <v>267936</v>
      </c>
      <c r="S3332" s="8">
        <v>609790</v>
      </c>
      <c r="T3332" s="8" t="s">
        <v>386</v>
      </c>
      <c r="U3332" s="9">
        <f>IF(R3332&gt;0,Q3332/R3332,"")</f>
        <v>19.292838588319597</v>
      </c>
      <c r="V3332" s="10">
        <f>SUMIFS(fct_world_monthly!$J$2:$J$361,fct_world_monthly!$C$2:$C$361,C3332,fct_world_monthly!$F$2:$F$361,F3332)</f>
        <v>73662454</v>
      </c>
      <c r="W3332" s="11">
        <f>IF(V3332&gt;0,Q3332/V3332,"")</f>
        <v>7.0174773161915019E-2</v>
      </c>
      <c r="X3332" s="1" t="s">
        <v>232</v>
      </c>
      <c r="Y3332" s="1" t="s">
        <v>166</v>
      </c>
      <c r="Z3332" s="19">
        <f>IF(U3332="","",SUMIFS(Unit_Value_Review_QC!$K$10:$K$53,Unit_Value_Review_QC!$I$10:$I$53,"PARTNER|"&amp;F3332&amp;"|"&amp;I3332))</f>
        <v>19.213268245879746</v>
      </c>
      <c r="AA3332" s="20">
        <f>IFERROR(U3332/Z3332,"")</f>
        <v>1.004141426717285</v>
      </c>
      <c r="AB3332" s="4" t="str">
        <f>IF(OR(N3332&lt;&gt;"REPORTED",U3332=""),"NOT_APPLICABLE",IF(OR(AA3332&lt;Unit_Value_Review_QC!$I$6,AA3332&gt;Unit_Value_Review_QC!$I$5),"REVIEW","WITHIN_BAND"))</f>
        <v>WITHIN_BAND</v>
      </c>
    </row>
    <row r="3333" spans="1:28">
      <c r="A3333" s="1" t="s">
        <v>3719</v>
      </c>
      <c r="B3333" s="6">
        <v>45992</v>
      </c>
      <c r="C3333" s="1">
        <v>202512</v>
      </c>
      <c r="D3333" s="1">
        <v>2025</v>
      </c>
      <c r="E3333" s="1">
        <v>12</v>
      </c>
      <c r="F3333" s="4" t="s">
        <v>265</v>
      </c>
      <c r="G3333" s="4" t="s">
        <v>266</v>
      </c>
      <c r="H3333" s="1">
        <v>204</v>
      </c>
      <c r="I3333" s="4" t="s">
        <v>301</v>
      </c>
      <c r="J3333" s="1" t="s">
        <v>302</v>
      </c>
      <c r="K3333" s="1" t="s">
        <v>383</v>
      </c>
      <c r="L3333" s="1">
        <v>3</v>
      </c>
      <c r="M3333" s="1">
        <v>1</v>
      </c>
      <c r="N3333" s="1" t="s">
        <v>384</v>
      </c>
      <c r="O3333" s="1" t="s">
        <v>385</v>
      </c>
      <c r="P3333" s="1">
        <v>0</v>
      </c>
      <c r="Q3333" s="8">
        <v>62154</v>
      </c>
      <c r="R3333" s="8">
        <v>1852</v>
      </c>
      <c r="S3333" s="8">
        <v>12159</v>
      </c>
      <c r="T3333" s="8" t="s">
        <v>386</v>
      </c>
      <c r="U3333" s="9">
        <f>IF(R3333&gt;0,Q3333/R3333,"")</f>
        <v>33.560475161987043</v>
      </c>
      <c r="V3333" s="10">
        <f>SUMIFS(fct_world_monthly!$J$2:$J$361,fct_world_monthly!$C$2:$C$361,C3333,fct_world_monthly!$F$2:$F$361,F3333)</f>
        <v>73662454</v>
      </c>
      <c r="W3333" s="11">
        <f>IF(V3333&gt;0,Q3333/V3333,"")</f>
        <v>8.4376770830903896E-4</v>
      </c>
      <c r="X3333" s="1" t="s">
        <v>232</v>
      </c>
      <c r="Y3333" s="1" t="s">
        <v>166</v>
      </c>
      <c r="Z3333" s="19">
        <f>IF(U3333="","",SUMIFS(Unit_Value_Review_QC!$K$10:$K$53,Unit_Value_Review_QC!$I$10:$I$53,"PARTNER|"&amp;F3333&amp;"|"&amp;I3333))</f>
        <v>16.024818561257973</v>
      </c>
      <c r="AA3333" s="20">
        <f>IFERROR(U3333/Z3333,"")</f>
        <v>2.0942811323382928</v>
      </c>
      <c r="AB3333" s="4" t="str">
        <f>IF(OR(N3333&lt;&gt;"REPORTED",U3333=""),"NOT_APPLICABLE",IF(OR(AA3333&lt;Unit_Value_Review_QC!$I$6,AA3333&gt;Unit_Value_Review_QC!$I$5),"REVIEW","WITHIN_BAND"))</f>
        <v>WITHIN_BAND</v>
      </c>
    </row>
    <row r="3334" spans="1:28">
      <c r="A3334" s="1" t="s">
        <v>3720</v>
      </c>
      <c r="B3334" s="6">
        <v>45992</v>
      </c>
      <c r="C3334" s="1">
        <v>202512</v>
      </c>
      <c r="D3334" s="1">
        <v>2025</v>
      </c>
      <c r="E3334" s="1">
        <v>12</v>
      </c>
      <c r="F3334" s="4" t="s">
        <v>265</v>
      </c>
      <c r="G3334" s="4" t="s">
        <v>266</v>
      </c>
      <c r="H3334" s="1">
        <v>662</v>
      </c>
      <c r="I3334" s="4" t="s">
        <v>304</v>
      </c>
      <c r="J3334" s="1" t="s">
        <v>305</v>
      </c>
      <c r="K3334" s="1" t="s">
        <v>383</v>
      </c>
      <c r="L3334" s="1">
        <v>3</v>
      </c>
      <c r="M3334" s="1">
        <v>1</v>
      </c>
      <c r="N3334" s="1" t="s">
        <v>384</v>
      </c>
      <c r="O3334" s="1" t="s">
        <v>385</v>
      </c>
      <c r="P3334" s="1">
        <v>0</v>
      </c>
      <c r="Q3334" s="8">
        <v>701062</v>
      </c>
      <c r="R3334" s="8">
        <v>50482</v>
      </c>
      <c r="S3334" s="8">
        <v>108349</v>
      </c>
      <c r="T3334" s="8" t="s">
        <v>386</v>
      </c>
      <c r="U3334" s="9">
        <f>IF(R3334&gt;0,Q3334/R3334,"")</f>
        <v>13.887365793748266</v>
      </c>
      <c r="V3334" s="10">
        <f>SUMIFS(fct_world_monthly!$J$2:$J$361,fct_world_monthly!$C$2:$C$361,C3334,fct_world_monthly!$F$2:$F$361,F3334)</f>
        <v>73662454</v>
      </c>
      <c r="W3334" s="11">
        <f>IF(V3334&gt;0,Q3334/V3334,"")</f>
        <v>9.5172229803802081E-3</v>
      </c>
      <c r="X3334" s="1" t="s">
        <v>232</v>
      </c>
      <c r="Y3334" s="1" t="s">
        <v>166</v>
      </c>
      <c r="Z3334" s="19">
        <f>IF(U3334="","",SUMIFS(Unit_Value_Review_QC!$K$10:$K$53,Unit_Value_Review_QC!$I$10:$I$53,"PARTNER|"&amp;F3334&amp;"|"&amp;I3334))</f>
        <v>13.24068828999865</v>
      </c>
      <c r="AA3334" s="20">
        <f>IFERROR(U3334/Z3334,"")</f>
        <v>1.0488401727754655</v>
      </c>
      <c r="AB3334" s="4" t="str">
        <f>IF(OR(N3334&lt;&gt;"REPORTED",U3334=""),"NOT_APPLICABLE",IF(OR(AA3334&lt;Unit_Value_Review_QC!$I$6,AA3334&gt;Unit_Value_Review_QC!$I$5),"REVIEW","WITHIN_BAND"))</f>
        <v>WITHIN_BAND</v>
      </c>
    </row>
    <row r="3335" spans="1:28">
      <c r="A3335" s="1" t="s">
        <v>3721</v>
      </c>
      <c r="B3335" s="6">
        <v>45992</v>
      </c>
      <c r="C3335" s="1">
        <v>202512</v>
      </c>
      <c r="D3335" s="1">
        <v>2025</v>
      </c>
      <c r="E3335" s="1">
        <v>12</v>
      </c>
      <c r="F3335" s="4" t="s">
        <v>265</v>
      </c>
      <c r="G3335" s="4" t="s">
        <v>266</v>
      </c>
      <c r="H3335" s="1">
        <v>664</v>
      </c>
      <c r="I3335" s="4" t="s">
        <v>307</v>
      </c>
      <c r="J3335" s="1" t="s">
        <v>308</v>
      </c>
      <c r="K3335" s="1" t="s">
        <v>383</v>
      </c>
      <c r="L3335" s="1">
        <v>3</v>
      </c>
      <c r="M3335" s="1">
        <v>1</v>
      </c>
      <c r="N3335" s="1" t="s">
        <v>384</v>
      </c>
      <c r="O3335" s="1" t="s">
        <v>385</v>
      </c>
      <c r="P3335" s="1">
        <v>0</v>
      </c>
      <c r="Q3335" s="8">
        <v>339367</v>
      </c>
      <c r="R3335" s="8">
        <v>24281</v>
      </c>
      <c r="S3335" s="8">
        <v>93599</v>
      </c>
      <c r="T3335" s="8" t="s">
        <v>386</v>
      </c>
      <c r="U3335" s="9">
        <f>IF(R3335&gt;0,Q3335/R3335,"")</f>
        <v>13.97664840822042</v>
      </c>
      <c r="V3335" s="10">
        <f>SUMIFS(fct_world_monthly!$J$2:$J$361,fct_world_monthly!$C$2:$C$361,C3335,fct_world_monthly!$F$2:$F$361,F3335)</f>
        <v>73662454</v>
      </c>
      <c r="W3335" s="11">
        <f>IF(V3335&gt;0,Q3335/V3335,"")</f>
        <v>4.6070553120589764E-3</v>
      </c>
      <c r="X3335" s="1" t="s">
        <v>232</v>
      </c>
      <c r="Y3335" s="1" t="s">
        <v>166</v>
      </c>
      <c r="Z3335" s="19">
        <f>IF(U3335="","",SUMIFS(Unit_Value_Review_QC!$K$10:$K$53,Unit_Value_Review_QC!$I$10:$I$53,"PARTNER|"&amp;F3335&amp;"|"&amp;I3335))</f>
        <v>13.033767004833301</v>
      </c>
      <c r="AA3335" s="20">
        <f>IFERROR(U3335/Z3335,"")</f>
        <v>1.0723414346011764</v>
      </c>
      <c r="AB3335" s="4" t="str">
        <f>IF(OR(N3335&lt;&gt;"REPORTED",U3335=""),"NOT_APPLICABLE",IF(OR(AA3335&lt;Unit_Value_Review_QC!$I$6,AA3335&gt;Unit_Value_Review_QC!$I$5),"REVIEW","WITHIN_BAND"))</f>
        <v>WITHIN_BAND</v>
      </c>
    </row>
    <row r="3336" spans="1:28">
      <c r="A3336" s="1" t="s">
        <v>3722</v>
      </c>
      <c r="B3336" s="6">
        <v>45992</v>
      </c>
      <c r="C3336" s="1">
        <v>202512</v>
      </c>
      <c r="D3336" s="1">
        <v>2025</v>
      </c>
      <c r="E3336" s="1">
        <v>12</v>
      </c>
      <c r="F3336" s="4" t="s">
        <v>265</v>
      </c>
      <c r="G3336" s="4" t="s">
        <v>266</v>
      </c>
      <c r="H3336" s="1">
        <v>666</v>
      </c>
      <c r="I3336" s="4" t="s">
        <v>310</v>
      </c>
      <c r="J3336" s="1" t="s">
        <v>311</v>
      </c>
      <c r="K3336" s="1" t="s">
        <v>383</v>
      </c>
      <c r="L3336" s="1">
        <v>3</v>
      </c>
      <c r="M3336" s="1">
        <v>1</v>
      </c>
      <c r="N3336" s="1" t="s">
        <v>384</v>
      </c>
      <c r="O3336" s="1" t="s">
        <v>385</v>
      </c>
      <c r="P3336" s="1">
        <v>0</v>
      </c>
      <c r="Q3336" s="8">
        <v>14760003</v>
      </c>
      <c r="R3336" s="8">
        <v>1249823</v>
      </c>
      <c r="S3336" s="8">
        <v>2823300</v>
      </c>
      <c r="T3336" s="8" t="s">
        <v>386</v>
      </c>
      <c r="U3336" s="9">
        <f>IF(R3336&gt;0,Q3336/R3336,"")</f>
        <v>11.809674649930431</v>
      </c>
      <c r="V3336" s="10">
        <f>SUMIFS(fct_world_monthly!$J$2:$J$361,fct_world_monthly!$C$2:$C$361,C3336,fct_world_monthly!$F$2:$F$361,F3336)</f>
        <v>73662454</v>
      </c>
      <c r="W3336" s="11">
        <f>IF(V3336&gt;0,Q3336/V3336,"")</f>
        <v>0.20037349013650835</v>
      </c>
      <c r="X3336" s="1" t="s">
        <v>232</v>
      </c>
      <c r="Y3336" s="1" t="s">
        <v>166</v>
      </c>
      <c r="Z3336" s="19">
        <f>IF(U3336="","",SUMIFS(Unit_Value_Review_QC!$K$10:$K$53,Unit_Value_Review_QC!$I$10:$I$53,"PARTNER|"&amp;F3336&amp;"|"&amp;I3336))</f>
        <v>12.503788450831344</v>
      </c>
      <c r="AA3336" s="20">
        <f>IFERROR(U3336/Z3336,"")</f>
        <v>0.9444877203712797</v>
      </c>
      <c r="AB3336" s="4" t="str">
        <f>IF(OR(N3336&lt;&gt;"REPORTED",U3336=""),"NOT_APPLICABLE",IF(OR(AA3336&lt;Unit_Value_Review_QC!$I$6,AA3336&gt;Unit_Value_Review_QC!$I$5),"REVIEW","WITHIN_BAND"))</f>
        <v>WITHIN_BAND</v>
      </c>
    </row>
    <row r="3337" spans="1:28">
      <c r="A3337" s="1" t="s">
        <v>3723</v>
      </c>
      <c r="B3337" s="6">
        <v>45992</v>
      </c>
      <c r="C3337" s="1">
        <v>202512</v>
      </c>
      <c r="D3337" s="1">
        <v>2025</v>
      </c>
      <c r="E3337" s="1">
        <v>12</v>
      </c>
      <c r="F3337" s="4" t="s">
        <v>265</v>
      </c>
      <c r="G3337" s="4" t="s">
        <v>266</v>
      </c>
      <c r="H3337" s="1">
        <v>669</v>
      </c>
      <c r="I3337" s="4" t="s">
        <v>313</v>
      </c>
      <c r="J3337" s="1" t="s">
        <v>314</v>
      </c>
      <c r="K3337" s="1" t="s">
        <v>383</v>
      </c>
      <c r="L3337" s="1">
        <v>3</v>
      </c>
      <c r="M3337" s="1">
        <v>1</v>
      </c>
      <c r="N3337" s="1" t="s">
        <v>384</v>
      </c>
      <c r="O3337" s="1" t="s">
        <v>385</v>
      </c>
      <c r="P3337" s="1">
        <v>0</v>
      </c>
      <c r="Q3337" s="8">
        <v>46278</v>
      </c>
      <c r="R3337" s="8">
        <v>2950</v>
      </c>
      <c r="S3337" s="8">
        <v>12189</v>
      </c>
      <c r="T3337" s="8" t="s">
        <v>386</v>
      </c>
      <c r="U3337" s="9">
        <f>IF(R3337&gt;0,Q3337/R3337,"")</f>
        <v>15.687457627118643</v>
      </c>
      <c r="V3337" s="10">
        <f>SUMIFS(fct_world_monthly!$J$2:$J$361,fct_world_monthly!$C$2:$C$361,C3337,fct_world_monthly!$F$2:$F$361,F3337)</f>
        <v>73662454</v>
      </c>
      <c r="W3337" s="11">
        <f>IF(V3337&gt;0,Q3337/V3337,"")</f>
        <v>6.2824407126050945E-4</v>
      </c>
      <c r="X3337" s="1" t="s">
        <v>232</v>
      </c>
      <c r="Y3337" s="1" t="s">
        <v>166</v>
      </c>
      <c r="Z3337" s="19">
        <f>IF(U3337="","",SUMIFS(Unit_Value_Review_QC!$K$10:$K$53,Unit_Value_Review_QC!$I$10:$I$53,"PARTNER|"&amp;F3337&amp;"|"&amp;I3337))</f>
        <v>16.58404384448577</v>
      </c>
      <c r="AA3337" s="20">
        <f>IFERROR(U3337/Z3337,"")</f>
        <v>0.9459368157866247</v>
      </c>
      <c r="AB3337" s="4" t="str">
        <f>IF(OR(N3337&lt;&gt;"REPORTED",U3337=""),"NOT_APPLICABLE",IF(OR(AA3337&lt;Unit_Value_Review_QC!$I$6,AA3337&gt;Unit_Value_Review_QC!$I$5),"REVIEW","WITHIN_BAND"))</f>
        <v>WITHIN_BAND</v>
      </c>
    </row>
    <row r="3338" spans="1:28">
      <c r="A3338" s="1" t="s">
        <v>3724</v>
      </c>
      <c r="B3338" s="6">
        <v>45992</v>
      </c>
      <c r="C3338" s="1">
        <v>202512</v>
      </c>
      <c r="D3338" s="1">
        <v>2025</v>
      </c>
      <c r="E3338" s="1">
        <v>12</v>
      </c>
      <c r="F3338" s="4" t="s">
        <v>265</v>
      </c>
      <c r="G3338" s="4" t="s">
        <v>266</v>
      </c>
      <c r="H3338" s="1">
        <v>676</v>
      </c>
      <c r="I3338" s="4" t="s">
        <v>316</v>
      </c>
      <c r="J3338" s="1" t="s">
        <v>317</v>
      </c>
      <c r="K3338" s="1" t="s">
        <v>383</v>
      </c>
      <c r="L3338" s="1">
        <v>3</v>
      </c>
      <c r="M3338" s="1">
        <v>1</v>
      </c>
      <c r="N3338" s="1" t="s">
        <v>384</v>
      </c>
      <c r="O3338" s="1" t="s">
        <v>385</v>
      </c>
      <c r="P3338" s="1">
        <v>0</v>
      </c>
      <c r="Q3338" s="8">
        <v>1076130</v>
      </c>
      <c r="R3338" s="8">
        <v>64841</v>
      </c>
      <c r="S3338" s="8">
        <v>230027</v>
      </c>
      <c r="T3338" s="8" t="s">
        <v>386</v>
      </c>
      <c r="U3338" s="9">
        <f>IF(R3338&gt;0,Q3338/R3338,"")</f>
        <v>16.596443608210855</v>
      </c>
      <c r="V3338" s="10">
        <f>SUMIFS(fct_world_monthly!$J$2:$J$361,fct_world_monthly!$C$2:$C$361,C3338,fct_world_monthly!$F$2:$F$361,F3338)</f>
        <v>73662454</v>
      </c>
      <c r="W3338" s="11">
        <f>IF(V3338&gt;0,Q3338/V3338,"")</f>
        <v>1.4608934967059338E-2</v>
      </c>
      <c r="X3338" s="1" t="s">
        <v>232</v>
      </c>
      <c r="Y3338" s="1" t="s">
        <v>166</v>
      </c>
      <c r="Z3338" s="19">
        <f>IF(U3338="","",SUMIFS(Unit_Value_Review_QC!$K$10:$K$53,Unit_Value_Review_QC!$I$10:$I$53,"PARTNER|"&amp;F3338&amp;"|"&amp;I3338))</f>
        <v>12.705450477595873</v>
      </c>
      <c r="AA3338" s="20">
        <f>IFERROR(U3338/Z3338,"")</f>
        <v>1.3062459798238681</v>
      </c>
      <c r="AB3338" s="4" t="str">
        <f>IF(OR(N3338&lt;&gt;"REPORTED",U3338=""),"NOT_APPLICABLE",IF(OR(AA3338&lt;Unit_Value_Review_QC!$I$6,AA3338&gt;Unit_Value_Review_QC!$I$5),"REVIEW","WITHIN_BAND"))</f>
        <v>WITHIN_BAND</v>
      </c>
    </row>
    <row r="3339" spans="1:28">
      <c r="A3339" s="1" t="s">
        <v>3725</v>
      </c>
      <c r="B3339" s="6">
        <v>45992</v>
      </c>
      <c r="C3339" s="1">
        <v>202512</v>
      </c>
      <c r="D3339" s="1">
        <v>2025</v>
      </c>
      <c r="E3339" s="1">
        <v>12</v>
      </c>
      <c r="F3339" s="4" t="s">
        <v>265</v>
      </c>
      <c r="G3339" s="4" t="s">
        <v>266</v>
      </c>
      <c r="H3339" s="1">
        <v>690</v>
      </c>
      <c r="I3339" s="4" t="s">
        <v>319</v>
      </c>
      <c r="J3339" s="1" t="s">
        <v>320</v>
      </c>
      <c r="K3339" s="1" t="s">
        <v>383</v>
      </c>
      <c r="L3339" s="1">
        <v>3</v>
      </c>
      <c r="M3339" s="1">
        <v>1</v>
      </c>
      <c r="N3339" s="1" t="s">
        <v>384</v>
      </c>
      <c r="O3339" s="1" t="s">
        <v>385</v>
      </c>
      <c r="P3339" s="1">
        <v>0</v>
      </c>
      <c r="Q3339" s="8">
        <v>1301524</v>
      </c>
      <c r="R3339" s="8">
        <v>42116</v>
      </c>
      <c r="S3339" s="8">
        <v>139087</v>
      </c>
      <c r="T3339" s="8" t="s">
        <v>386</v>
      </c>
      <c r="U3339" s="9">
        <f>IF(R3339&gt;0,Q3339/R3339,"")</f>
        <v>30.903314654763037</v>
      </c>
      <c r="V3339" s="10">
        <f>SUMIFS(fct_world_monthly!$J$2:$J$361,fct_world_monthly!$C$2:$C$361,C3339,fct_world_monthly!$F$2:$F$361,F3339)</f>
        <v>73662454</v>
      </c>
      <c r="W3339" s="11">
        <f>IF(V3339&gt;0,Q3339/V3339,"")</f>
        <v>1.766875700339823E-2</v>
      </c>
      <c r="X3339" s="1" t="s">
        <v>232</v>
      </c>
      <c r="Y3339" s="1" t="s">
        <v>166</v>
      </c>
      <c r="Z3339" s="19">
        <f>IF(U3339="","",SUMIFS(Unit_Value_Review_QC!$K$10:$K$53,Unit_Value_Review_QC!$I$10:$I$53,"PARTNER|"&amp;F3339&amp;"|"&amp;I3339))</f>
        <v>23.234221767733438</v>
      </c>
      <c r="AA3339" s="20">
        <f>IFERROR(U3339/Z3339,"")</f>
        <v>1.3300774591761908</v>
      </c>
      <c r="AB3339" s="4" t="str">
        <f>IF(OR(N3339&lt;&gt;"REPORTED",U3339=""),"NOT_APPLICABLE",IF(OR(AA3339&lt;Unit_Value_Review_QC!$I$6,AA3339&gt;Unit_Value_Review_QC!$I$5),"REVIEW","WITHIN_BAND"))</f>
        <v>WITHIN_BAND</v>
      </c>
    </row>
    <row r="3340" spans="1:28">
      <c r="A3340" s="1" t="s">
        <v>3726</v>
      </c>
      <c r="B3340" s="6">
        <v>45992</v>
      </c>
      <c r="C3340" s="1">
        <v>202512</v>
      </c>
      <c r="D3340" s="1">
        <v>2025</v>
      </c>
      <c r="E3340" s="1">
        <v>12</v>
      </c>
      <c r="F3340" s="4" t="s">
        <v>265</v>
      </c>
      <c r="G3340" s="4" t="s">
        <v>266</v>
      </c>
      <c r="H3340" s="1">
        <v>696</v>
      </c>
      <c r="I3340" s="4" t="s">
        <v>322</v>
      </c>
      <c r="J3340" s="1" t="s">
        <v>323</v>
      </c>
      <c r="K3340" s="1" t="s">
        <v>383</v>
      </c>
      <c r="L3340" s="1">
        <v>3</v>
      </c>
      <c r="M3340" s="1">
        <v>1</v>
      </c>
      <c r="N3340" s="1" t="s">
        <v>384</v>
      </c>
      <c r="O3340" s="1" t="s">
        <v>385</v>
      </c>
      <c r="P3340" s="1">
        <v>0</v>
      </c>
      <c r="Q3340" s="8">
        <v>5695663</v>
      </c>
      <c r="R3340" s="8">
        <v>444259</v>
      </c>
      <c r="S3340" s="8">
        <v>1121517</v>
      </c>
      <c r="T3340" s="8" t="s">
        <v>386</v>
      </c>
      <c r="U3340" s="9">
        <f>IF(R3340&gt;0,Q3340/R3340,"")</f>
        <v>12.820591141653855</v>
      </c>
      <c r="V3340" s="10">
        <f>SUMIFS(fct_world_monthly!$J$2:$J$361,fct_world_monthly!$C$2:$C$361,C3340,fct_world_monthly!$F$2:$F$361,F3340)</f>
        <v>73662454</v>
      </c>
      <c r="W3340" s="11">
        <f>IF(V3340&gt;0,Q3340/V3340,"")</f>
        <v>7.7321113955828844E-2</v>
      </c>
      <c r="X3340" s="1" t="s">
        <v>232</v>
      </c>
      <c r="Y3340" s="1" t="s">
        <v>166</v>
      </c>
      <c r="Z3340" s="19">
        <f>IF(U3340="","",SUMIFS(Unit_Value_Review_QC!$K$10:$K$53,Unit_Value_Review_QC!$I$10:$I$53,"PARTNER|"&amp;F3340&amp;"|"&amp;I3340))</f>
        <v>12.339390026247985</v>
      </c>
      <c r="AA3340" s="20">
        <f>IFERROR(U3340/Z3340,"")</f>
        <v>1.0389971558061033</v>
      </c>
      <c r="AB3340" s="4" t="str">
        <f>IF(OR(N3340&lt;&gt;"REPORTED",U3340=""),"NOT_APPLICABLE",IF(OR(AA3340&lt;Unit_Value_Review_QC!$I$6,AA3340&gt;Unit_Value_Review_QC!$I$5),"REVIEW","WITHIN_BAND"))</f>
        <v>WITHIN_BAND</v>
      </c>
    </row>
    <row r="3341" spans="1:28">
      <c r="A3341" s="1" t="s">
        <v>3727</v>
      </c>
      <c r="B3341" s="6">
        <v>45992</v>
      </c>
      <c r="C3341" s="1">
        <v>202512</v>
      </c>
      <c r="D3341" s="1">
        <v>2025</v>
      </c>
      <c r="E3341" s="1">
        <v>12</v>
      </c>
      <c r="F3341" s="4" t="s">
        <v>265</v>
      </c>
      <c r="G3341" s="4" t="s">
        <v>266</v>
      </c>
      <c r="H3341" s="1">
        <v>720</v>
      </c>
      <c r="I3341" s="4" t="s">
        <v>325</v>
      </c>
      <c r="J3341" s="1" t="s">
        <v>326</v>
      </c>
      <c r="K3341" s="1" t="s">
        <v>383</v>
      </c>
      <c r="L3341" s="1">
        <v>3</v>
      </c>
      <c r="M3341" s="1">
        <v>1</v>
      </c>
      <c r="N3341" s="1" t="s">
        <v>384</v>
      </c>
      <c r="O3341" s="1" t="s">
        <v>385</v>
      </c>
      <c r="P3341" s="1">
        <v>0</v>
      </c>
      <c r="Q3341" s="8">
        <v>23700504</v>
      </c>
      <c r="R3341" s="8">
        <v>1541294</v>
      </c>
      <c r="S3341" s="8">
        <v>3705998</v>
      </c>
      <c r="T3341" s="8" t="s">
        <v>386</v>
      </c>
      <c r="U3341" s="9">
        <f>IF(R3341&gt;0,Q3341/R3341,"")</f>
        <v>15.377016974049079</v>
      </c>
      <c r="V3341" s="10">
        <f>SUMIFS(fct_world_monthly!$J$2:$J$361,fct_world_monthly!$C$2:$C$361,C3341,fct_world_monthly!$F$2:$F$361,F3341)</f>
        <v>73662454</v>
      </c>
      <c r="W3341" s="11">
        <f>IF(V3341&gt;0,Q3341/V3341,"")</f>
        <v>0.32174469778050024</v>
      </c>
      <c r="X3341" s="1" t="s">
        <v>232</v>
      </c>
      <c r="Y3341" s="1" t="s">
        <v>166</v>
      </c>
      <c r="Z3341" s="19">
        <f>IF(U3341="","",SUMIFS(Unit_Value_Review_QC!$K$10:$K$53,Unit_Value_Review_QC!$I$10:$I$53,"PARTNER|"&amp;F3341&amp;"|"&amp;I3341))</f>
        <v>15.158852636173485</v>
      </c>
      <c r="AA3341" s="20">
        <f>IFERROR(U3341/Z3341,"")</f>
        <v>1.0143918766882785</v>
      </c>
      <c r="AB3341" s="4" t="str">
        <f>IF(OR(N3341&lt;&gt;"REPORTED",U3341=""),"NOT_APPLICABLE",IF(OR(AA3341&lt;Unit_Value_Review_QC!$I$6,AA3341&gt;Unit_Value_Review_QC!$I$5),"REVIEW","WITHIN_BAND"))</f>
        <v>WITHIN_BAND</v>
      </c>
    </row>
    <row r="3342" spans="1:28">
      <c r="A3342" s="1" t="s">
        <v>3728</v>
      </c>
      <c r="B3342" s="6">
        <v>45992</v>
      </c>
      <c r="C3342" s="1">
        <v>202512</v>
      </c>
      <c r="D3342" s="1">
        <v>2025</v>
      </c>
      <c r="E3342" s="1">
        <v>12</v>
      </c>
      <c r="F3342" s="4" t="s">
        <v>271</v>
      </c>
      <c r="G3342" s="4" t="s">
        <v>273</v>
      </c>
      <c r="H3342" s="1">
        <v>52</v>
      </c>
      <c r="I3342" s="4" t="s">
        <v>296</v>
      </c>
      <c r="J3342" s="1" t="s">
        <v>297</v>
      </c>
      <c r="K3342" s="1" t="s">
        <v>383</v>
      </c>
      <c r="L3342" s="1">
        <v>3</v>
      </c>
      <c r="M3342" s="1">
        <v>1</v>
      </c>
      <c r="N3342" s="1" t="s">
        <v>384</v>
      </c>
      <c r="O3342" s="1" t="s">
        <v>385</v>
      </c>
      <c r="P3342" s="1">
        <v>0</v>
      </c>
      <c r="Q3342" s="8">
        <v>454511</v>
      </c>
      <c r="R3342" s="8">
        <v>13207</v>
      </c>
      <c r="S3342" s="8">
        <v>29585</v>
      </c>
      <c r="T3342" s="8" t="s">
        <v>386</v>
      </c>
      <c r="U3342" s="9">
        <f>IF(R3342&gt;0,Q3342/R3342,"")</f>
        <v>34.414401453774516</v>
      </c>
      <c r="V3342" s="10">
        <f>SUMIFS(fct_world_monthly!$J$2:$J$361,fct_world_monthly!$C$2:$C$361,C3342,fct_world_monthly!$F$2:$F$361,F3342)</f>
        <v>26718903</v>
      </c>
      <c r="W3342" s="11">
        <f>IF(V3342&gt;0,Q3342/V3342,"")</f>
        <v>1.7010840602250773E-2</v>
      </c>
      <c r="X3342" s="1" t="s">
        <v>232</v>
      </c>
      <c r="Y3342" s="1" t="s">
        <v>166</v>
      </c>
      <c r="Z3342" s="19">
        <f>IF(U3342="","",SUMIFS(Unit_Value_Review_QC!$K$10:$K$53,Unit_Value_Review_QC!$I$10:$I$53,"PARTNER|"&amp;F3342&amp;"|"&amp;I3342))</f>
        <v>31.867133143721738</v>
      </c>
      <c r="AA3342" s="20">
        <f>IFERROR(U3342/Z3342,"")</f>
        <v>1.0799340279078298</v>
      </c>
      <c r="AB3342" s="4" t="str">
        <f>IF(OR(N3342&lt;&gt;"REPORTED",U3342=""),"NOT_APPLICABLE",IF(OR(AA3342&lt;Unit_Value_Review_QC!$I$6,AA3342&gt;Unit_Value_Review_QC!$I$5),"REVIEW","WITHIN_BAND"))</f>
        <v>WITHIN_BAND</v>
      </c>
    </row>
    <row r="3343" spans="1:28">
      <c r="A3343" s="1" t="s">
        <v>3729</v>
      </c>
      <c r="B3343" s="6">
        <v>45992</v>
      </c>
      <c r="C3343" s="1">
        <v>202512</v>
      </c>
      <c r="D3343" s="1">
        <v>2025</v>
      </c>
      <c r="E3343" s="1">
        <v>12</v>
      </c>
      <c r="F3343" s="4" t="s">
        <v>271</v>
      </c>
      <c r="G3343" s="4" t="s">
        <v>273</v>
      </c>
      <c r="H3343" s="1">
        <v>204</v>
      </c>
      <c r="I3343" s="4" t="s">
        <v>301</v>
      </c>
      <c r="J3343" s="1" t="s">
        <v>302</v>
      </c>
      <c r="K3343" s="1" t="s">
        <v>383</v>
      </c>
      <c r="L3343" s="1">
        <v>3</v>
      </c>
      <c r="M3343" s="1">
        <v>1</v>
      </c>
      <c r="N3343" s="1" t="s">
        <v>384</v>
      </c>
      <c r="O3343" s="1" t="s">
        <v>385</v>
      </c>
      <c r="P3343" s="1">
        <v>0</v>
      </c>
      <c r="Q3343" s="8">
        <v>603858</v>
      </c>
      <c r="R3343" s="8">
        <v>22614</v>
      </c>
      <c r="S3343" s="8">
        <v>58587</v>
      </c>
      <c r="T3343" s="8" t="s">
        <v>386</v>
      </c>
      <c r="U3343" s="9">
        <f>IF(R3343&gt;0,Q3343/R3343,"")</f>
        <v>26.702838949323429</v>
      </c>
      <c r="V3343" s="10">
        <f>SUMIFS(fct_world_monthly!$J$2:$J$361,fct_world_monthly!$C$2:$C$361,C3343,fct_world_monthly!$F$2:$F$361,F3343)</f>
        <v>26718903</v>
      </c>
      <c r="W3343" s="11">
        <f>IF(V3343&gt;0,Q3343/V3343,"")</f>
        <v>2.260040391628354E-2</v>
      </c>
      <c r="X3343" s="1" t="s">
        <v>232</v>
      </c>
      <c r="Y3343" s="1" t="s">
        <v>166</v>
      </c>
      <c r="Z3343" s="19">
        <f>IF(U3343="","",SUMIFS(Unit_Value_Review_QC!$K$10:$K$53,Unit_Value_Review_QC!$I$10:$I$53,"PARTNER|"&amp;F3343&amp;"|"&amp;I3343))</f>
        <v>19.682231685892088</v>
      </c>
      <c r="AA3343" s="20">
        <f>IFERROR(U3343/Z3343,"")</f>
        <v>1.356697724906043</v>
      </c>
      <c r="AB3343" s="4" t="str">
        <f>IF(OR(N3343&lt;&gt;"REPORTED",U3343=""),"NOT_APPLICABLE",IF(OR(AA3343&lt;Unit_Value_Review_QC!$I$6,AA3343&gt;Unit_Value_Review_QC!$I$5),"REVIEW","WITHIN_BAND"))</f>
        <v>WITHIN_BAND</v>
      </c>
    </row>
    <row r="3344" spans="1:28">
      <c r="A3344" s="1" t="s">
        <v>3730</v>
      </c>
      <c r="B3344" s="6">
        <v>45992</v>
      </c>
      <c r="C3344" s="1">
        <v>202512</v>
      </c>
      <c r="D3344" s="1">
        <v>2025</v>
      </c>
      <c r="E3344" s="1">
        <v>12</v>
      </c>
      <c r="F3344" s="4" t="s">
        <v>271</v>
      </c>
      <c r="G3344" s="4" t="s">
        <v>273</v>
      </c>
      <c r="H3344" s="1">
        <v>662</v>
      </c>
      <c r="I3344" s="4" t="s">
        <v>304</v>
      </c>
      <c r="J3344" s="1" t="s">
        <v>305</v>
      </c>
      <c r="K3344" s="1" t="s">
        <v>383</v>
      </c>
      <c r="L3344" s="1">
        <v>3</v>
      </c>
      <c r="M3344" s="1">
        <v>1</v>
      </c>
      <c r="N3344" s="1" t="s">
        <v>384</v>
      </c>
      <c r="O3344" s="1" t="s">
        <v>385</v>
      </c>
      <c r="P3344" s="1">
        <v>0</v>
      </c>
      <c r="Q3344" s="8">
        <v>39974</v>
      </c>
      <c r="R3344" s="8">
        <v>1290</v>
      </c>
      <c r="S3344" s="8">
        <v>3173</v>
      </c>
      <c r="T3344" s="8" t="s">
        <v>386</v>
      </c>
      <c r="U3344" s="9">
        <f>IF(R3344&gt;0,Q3344/R3344,"")</f>
        <v>30.987596899224805</v>
      </c>
      <c r="V3344" s="10">
        <f>SUMIFS(fct_world_monthly!$J$2:$J$361,fct_world_monthly!$C$2:$C$361,C3344,fct_world_monthly!$F$2:$F$361,F3344)</f>
        <v>26718903</v>
      </c>
      <c r="W3344" s="11">
        <f>IF(V3344&gt;0,Q3344/V3344,"")</f>
        <v>1.49609435686787E-3</v>
      </c>
      <c r="X3344" s="1" t="s">
        <v>232</v>
      </c>
      <c r="Y3344" s="1" t="s">
        <v>166</v>
      </c>
      <c r="Z3344" s="19">
        <f>IF(U3344="","",SUMIFS(Unit_Value_Review_QC!$K$10:$K$53,Unit_Value_Review_QC!$I$10:$I$53,"PARTNER|"&amp;F3344&amp;"|"&amp;I3344))</f>
        <v>19.366411423422985</v>
      </c>
      <c r="AA3344" s="20">
        <f>IFERROR(U3344/Z3344,"")</f>
        <v>1.6000691207946978</v>
      </c>
      <c r="AB3344" s="4" t="str">
        <f>IF(OR(N3344&lt;&gt;"REPORTED",U3344=""),"NOT_APPLICABLE",IF(OR(AA3344&lt;Unit_Value_Review_QC!$I$6,AA3344&gt;Unit_Value_Review_QC!$I$5),"REVIEW","WITHIN_BAND"))</f>
        <v>WITHIN_BAND</v>
      </c>
    </row>
    <row r="3345" spans="1:28">
      <c r="A3345" s="1" t="s">
        <v>3731</v>
      </c>
      <c r="B3345" s="6">
        <v>45992</v>
      </c>
      <c r="C3345" s="1">
        <v>202512</v>
      </c>
      <c r="D3345" s="1">
        <v>2025</v>
      </c>
      <c r="E3345" s="1">
        <v>12</v>
      </c>
      <c r="F3345" s="4" t="s">
        <v>271</v>
      </c>
      <c r="G3345" s="4" t="s">
        <v>273</v>
      </c>
      <c r="H3345" s="1">
        <v>664</v>
      </c>
      <c r="I3345" s="4" t="s">
        <v>307</v>
      </c>
      <c r="J3345" s="1" t="s">
        <v>308</v>
      </c>
      <c r="K3345" s="1" t="s">
        <v>383</v>
      </c>
      <c r="L3345" s="1">
        <v>3</v>
      </c>
      <c r="M3345" s="1">
        <v>1</v>
      </c>
      <c r="N3345" s="1" t="s">
        <v>384</v>
      </c>
      <c r="O3345" s="1" t="s">
        <v>385</v>
      </c>
      <c r="P3345" s="1">
        <v>0</v>
      </c>
      <c r="Q3345" s="8">
        <v>1823559</v>
      </c>
      <c r="R3345" s="8">
        <v>57167</v>
      </c>
      <c r="S3345" s="8">
        <v>171648</v>
      </c>
      <c r="T3345" s="8" t="s">
        <v>386</v>
      </c>
      <c r="U3345" s="9">
        <f>IF(R3345&gt;0,Q3345/R3345,"")</f>
        <v>31.898805254779855</v>
      </c>
      <c r="V3345" s="10">
        <f>SUMIFS(fct_world_monthly!$J$2:$J$361,fct_world_monthly!$C$2:$C$361,C3345,fct_world_monthly!$F$2:$F$361,F3345)</f>
        <v>26718903</v>
      </c>
      <c r="W3345" s="11">
        <f>IF(V3345&gt;0,Q3345/V3345,"")</f>
        <v>6.8249770583769853E-2</v>
      </c>
      <c r="X3345" s="1" t="s">
        <v>232</v>
      </c>
      <c r="Y3345" s="1" t="s">
        <v>166</v>
      </c>
      <c r="Z3345" s="19">
        <f>IF(U3345="","",SUMIFS(Unit_Value_Review_QC!$K$10:$K$53,Unit_Value_Review_QC!$I$10:$I$53,"PARTNER|"&amp;F3345&amp;"|"&amp;I3345))</f>
        <v>29.827360886039607</v>
      </c>
      <c r="AA3345" s="20">
        <f>IFERROR(U3345/Z3345,"")</f>
        <v>1.069447792469959</v>
      </c>
      <c r="AB3345" s="4" t="str">
        <f>IF(OR(N3345&lt;&gt;"REPORTED",U3345=""),"NOT_APPLICABLE",IF(OR(AA3345&lt;Unit_Value_Review_QC!$I$6,AA3345&gt;Unit_Value_Review_QC!$I$5),"REVIEW","WITHIN_BAND"))</f>
        <v>WITHIN_BAND</v>
      </c>
    </row>
    <row r="3346" spans="1:28">
      <c r="A3346" s="1" t="s">
        <v>3732</v>
      </c>
      <c r="B3346" s="6">
        <v>45992</v>
      </c>
      <c r="C3346" s="1">
        <v>202512</v>
      </c>
      <c r="D3346" s="1">
        <v>2025</v>
      </c>
      <c r="E3346" s="1">
        <v>12</v>
      </c>
      <c r="F3346" s="4" t="s">
        <v>271</v>
      </c>
      <c r="G3346" s="4" t="s">
        <v>273</v>
      </c>
      <c r="H3346" s="1">
        <v>666</v>
      </c>
      <c r="I3346" s="4" t="s">
        <v>310</v>
      </c>
      <c r="J3346" s="1" t="s">
        <v>311</v>
      </c>
      <c r="K3346" s="1" t="s">
        <v>383</v>
      </c>
      <c r="L3346" s="1">
        <v>3</v>
      </c>
      <c r="M3346" s="1">
        <v>1</v>
      </c>
      <c r="N3346" s="1" t="s">
        <v>384</v>
      </c>
      <c r="O3346" s="1" t="s">
        <v>385</v>
      </c>
      <c r="P3346" s="1">
        <v>0</v>
      </c>
      <c r="Q3346" s="8">
        <v>551183</v>
      </c>
      <c r="R3346" s="8">
        <v>32756</v>
      </c>
      <c r="S3346" s="8">
        <v>79595</v>
      </c>
      <c r="T3346" s="8" t="s">
        <v>386</v>
      </c>
      <c r="U3346" s="9">
        <f>IF(R3346&gt;0,Q3346/R3346,"")</f>
        <v>16.826932470387106</v>
      </c>
      <c r="V3346" s="10">
        <f>SUMIFS(fct_world_monthly!$J$2:$J$361,fct_world_monthly!$C$2:$C$361,C3346,fct_world_monthly!$F$2:$F$361,F3346)</f>
        <v>26718903</v>
      </c>
      <c r="W3346" s="11">
        <f>IF(V3346&gt;0,Q3346/V3346,"")</f>
        <v>2.0628953217128713E-2</v>
      </c>
      <c r="X3346" s="1" t="s">
        <v>232</v>
      </c>
      <c r="Y3346" s="1" t="s">
        <v>166</v>
      </c>
      <c r="Z3346" s="19">
        <f>IF(U3346="","",SUMIFS(Unit_Value_Review_QC!$K$10:$K$53,Unit_Value_Review_QC!$I$10:$I$53,"PARTNER|"&amp;F3346&amp;"|"&amp;I3346))</f>
        <v>14.86106925541052</v>
      </c>
      <c r="AA3346" s="20">
        <f>IFERROR(U3346/Z3346,"")</f>
        <v>1.1322827571280489</v>
      </c>
      <c r="AB3346" s="4" t="str">
        <f>IF(OR(N3346&lt;&gt;"REPORTED",U3346=""),"NOT_APPLICABLE",IF(OR(AA3346&lt;Unit_Value_Review_QC!$I$6,AA3346&gt;Unit_Value_Review_QC!$I$5),"REVIEW","WITHIN_BAND"))</f>
        <v>WITHIN_BAND</v>
      </c>
    </row>
    <row r="3347" spans="1:28">
      <c r="A3347" s="1" t="s">
        <v>3733</v>
      </c>
      <c r="B3347" s="6">
        <v>45992</v>
      </c>
      <c r="C3347" s="1">
        <v>202512</v>
      </c>
      <c r="D3347" s="1">
        <v>2025</v>
      </c>
      <c r="E3347" s="1">
        <v>12</v>
      </c>
      <c r="F3347" s="4" t="s">
        <v>271</v>
      </c>
      <c r="G3347" s="4" t="s">
        <v>273</v>
      </c>
      <c r="H3347" s="1">
        <v>669</v>
      </c>
      <c r="I3347" s="4" t="s">
        <v>313</v>
      </c>
      <c r="J3347" s="1" t="s">
        <v>314</v>
      </c>
      <c r="K3347" s="1" t="s">
        <v>383</v>
      </c>
      <c r="L3347" s="1">
        <v>3</v>
      </c>
      <c r="M3347" s="1">
        <v>1</v>
      </c>
      <c r="N3347" s="1" t="s">
        <v>384</v>
      </c>
      <c r="O3347" s="1" t="s">
        <v>385</v>
      </c>
      <c r="P3347" s="1">
        <v>0</v>
      </c>
      <c r="Q3347" s="8">
        <v>306787</v>
      </c>
      <c r="R3347" s="8">
        <v>15388</v>
      </c>
      <c r="S3347" s="8">
        <v>42316</v>
      </c>
      <c r="T3347" s="8" t="s">
        <v>386</v>
      </c>
      <c r="U3347" s="9">
        <f>IF(R3347&gt;0,Q3347/R3347,"")</f>
        <v>19.936768910839614</v>
      </c>
      <c r="V3347" s="10">
        <f>SUMIFS(fct_world_monthly!$J$2:$J$361,fct_world_monthly!$C$2:$C$361,C3347,fct_world_monthly!$F$2:$F$361,F3347)</f>
        <v>26718903</v>
      </c>
      <c r="W3347" s="11">
        <f>IF(V3347&gt;0,Q3347/V3347,"")</f>
        <v>1.14820208000306E-2</v>
      </c>
      <c r="X3347" s="1" t="s">
        <v>232</v>
      </c>
      <c r="Y3347" s="1" t="s">
        <v>166</v>
      </c>
      <c r="Z3347" s="19">
        <f>IF(U3347="","",SUMIFS(Unit_Value_Review_QC!$K$10:$K$53,Unit_Value_Review_QC!$I$10:$I$53,"PARTNER|"&amp;F3347&amp;"|"&amp;I3347))</f>
        <v>17.070169468034248</v>
      </c>
      <c r="AA3347" s="20">
        <f>IFERROR(U3347/Z3347,"")</f>
        <v>1.1679303446971272</v>
      </c>
      <c r="AB3347" s="4" t="str">
        <f>IF(OR(N3347&lt;&gt;"REPORTED",U3347=""),"NOT_APPLICABLE",IF(OR(AA3347&lt;Unit_Value_Review_QC!$I$6,AA3347&gt;Unit_Value_Review_QC!$I$5),"REVIEW","WITHIN_BAND"))</f>
        <v>WITHIN_BAND</v>
      </c>
    </row>
    <row r="3348" spans="1:28">
      <c r="A3348" s="1" t="s">
        <v>3734</v>
      </c>
      <c r="B3348" s="6">
        <v>45992</v>
      </c>
      <c r="C3348" s="1">
        <v>202512</v>
      </c>
      <c r="D3348" s="1">
        <v>2025</v>
      </c>
      <c r="E3348" s="1">
        <v>12</v>
      </c>
      <c r="F3348" s="4" t="s">
        <v>271</v>
      </c>
      <c r="G3348" s="4" t="s">
        <v>273</v>
      </c>
      <c r="H3348" s="1">
        <v>676</v>
      </c>
      <c r="I3348" s="4" t="s">
        <v>316</v>
      </c>
      <c r="J3348" s="1" t="s">
        <v>317</v>
      </c>
      <c r="K3348" s="1" t="s">
        <v>383</v>
      </c>
      <c r="L3348" s="1">
        <v>3</v>
      </c>
      <c r="M3348" s="1">
        <v>1</v>
      </c>
      <c r="N3348" s="1" t="s">
        <v>384</v>
      </c>
      <c r="O3348" s="1" t="s">
        <v>385</v>
      </c>
      <c r="P3348" s="1">
        <v>0</v>
      </c>
      <c r="Q3348" s="8">
        <v>651035</v>
      </c>
      <c r="R3348" s="8">
        <v>10269</v>
      </c>
      <c r="S3348" s="8">
        <v>9853</v>
      </c>
      <c r="T3348" s="8" t="s">
        <v>386</v>
      </c>
      <c r="U3348" s="9">
        <f>IF(R3348&gt;0,Q3348/R3348,"")</f>
        <v>63.398091342876619</v>
      </c>
      <c r="V3348" s="10">
        <f>SUMIFS(fct_world_monthly!$J$2:$J$361,fct_world_monthly!$C$2:$C$361,C3348,fct_world_monthly!$F$2:$F$361,F3348)</f>
        <v>26718903</v>
      </c>
      <c r="W3348" s="11">
        <f>IF(V3348&gt;0,Q3348/V3348,"")</f>
        <v>2.4366082694338161E-2</v>
      </c>
      <c r="X3348" s="1" t="s">
        <v>232</v>
      </c>
      <c r="Y3348" s="1" t="s">
        <v>166</v>
      </c>
      <c r="Z3348" s="19">
        <f>IF(U3348="","",SUMIFS(Unit_Value_Review_QC!$K$10:$K$53,Unit_Value_Review_QC!$I$10:$I$53,"PARTNER|"&amp;F3348&amp;"|"&amp;I3348))</f>
        <v>29.259592038236608</v>
      </c>
      <c r="AA3348" s="20">
        <f>IFERROR(U3348/Z3348,"")</f>
        <v>2.1667455670614824</v>
      </c>
      <c r="AB3348" s="4" t="str">
        <f>IF(OR(N3348&lt;&gt;"REPORTED",U3348=""),"NOT_APPLICABLE",IF(OR(AA3348&lt;Unit_Value_Review_QC!$I$6,AA3348&gt;Unit_Value_Review_QC!$I$5),"REVIEW","WITHIN_BAND"))</f>
        <v>WITHIN_BAND</v>
      </c>
    </row>
    <row r="3349" spans="1:28">
      <c r="A3349" s="1" t="s">
        <v>3735</v>
      </c>
      <c r="B3349" s="6">
        <v>45992</v>
      </c>
      <c r="C3349" s="1">
        <v>202512</v>
      </c>
      <c r="D3349" s="1">
        <v>2025</v>
      </c>
      <c r="E3349" s="1">
        <v>12</v>
      </c>
      <c r="F3349" s="4" t="s">
        <v>271</v>
      </c>
      <c r="G3349" s="4" t="s">
        <v>273</v>
      </c>
      <c r="H3349" s="1">
        <v>690</v>
      </c>
      <c r="I3349" s="4" t="s">
        <v>319</v>
      </c>
      <c r="J3349" s="1" t="s">
        <v>320</v>
      </c>
      <c r="K3349" s="1" t="s">
        <v>383</v>
      </c>
      <c r="L3349" s="1">
        <v>3</v>
      </c>
      <c r="M3349" s="1">
        <v>1</v>
      </c>
      <c r="N3349" s="1" t="s">
        <v>384</v>
      </c>
      <c r="O3349" s="1" t="s">
        <v>385</v>
      </c>
      <c r="P3349" s="1">
        <v>0</v>
      </c>
      <c r="Q3349" s="8">
        <v>505566</v>
      </c>
      <c r="R3349" s="8">
        <v>16957</v>
      </c>
      <c r="S3349" s="8">
        <v>43051</v>
      </c>
      <c r="T3349" s="8" t="s">
        <v>386</v>
      </c>
      <c r="U3349" s="9">
        <f>IF(R3349&gt;0,Q3349/R3349,"")</f>
        <v>29.814589844901811</v>
      </c>
      <c r="V3349" s="10">
        <f>SUMIFS(fct_world_monthly!$J$2:$J$361,fct_world_monthly!$C$2:$C$361,C3349,fct_world_monthly!$F$2:$F$361,F3349)</f>
        <v>26718903</v>
      </c>
      <c r="W3349" s="11">
        <f>IF(V3349&gt;0,Q3349/V3349,"")</f>
        <v>1.8921660069651812E-2</v>
      </c>
      <c r="X3349" s="1" t="s">
        <v>232</v>
      </c>
      <c r="Y3349" s="1" t="s">
        <v>166</v>
      </c>
      <c r="Z3349" s="19">
        <f>IF(U3349="","",SUMIFS(Unit_Value_Review_QC!$K$10:$K$53,Unit_Value_Review_QC!$I$10:$I$53,"PARTNER|"&amp;F3349&amp;"|"&amp;I3349))</f>
        <v>24.149636282520802</v>
      </c>
      <c r="AA3349" s="20">
        <f>IFERROR(U3349/Z3349,"")</f>
        <v>1.2345771793872204</v>
      </c>
      <c r="AB3349" s="4" t="str">
        <f>IF(OR(N3349&lt;&gt;"REPORTED",U3349=""),"NOT_APPLICABLE",IF(OR(AA3349&lt;Unit_Value_Review_QC!$I$6,AA3349&gt;Unit_Value_Review_QC!$I$5),"REVIEW","WITHIN_BAND"))</f>
        <v>WITHIN_BAND</v>
      </c>
    </row>
    <row r="3350" spans="1:28">
      <c r="A3350" s="1" t="s">
        <v>3736</v>
      </c>
      <c r="B3350" s="6">
        <v>45992</v>
      </c>
      <c r="C3350" s="1">
        <v>202512</v>
      </c>
      <c r="D3350" s="1">
        <v>2025</v>
      </c>
      <c r="E3350" s="1">
        <v>12</v>
      </c>
      <c r="F3350" s="4" t="s">
        <v>271</v>
      </c>
      <c r="G3350" s="4" t="s">
        <v>273</v>
      </c>
      <c r="H3350" s="1">
        <v>696</v>
      </c>
      <c r="I3350" s="4" t="s">
        <v>322</v>
      </c>
      <c r="J3350" s="1" t="s">
        <v>323</v>
      </c>
      <c r="K3350" s="1" t="s">
        <v>383</v>
      </c>
      <c r="L3350" s="1">
        <v>3</v>
      </c>
      <c r="M3350" s="1">
        <v>1</v>
      </c>
      <c r="N3350" s="1" t="s">
        <v>384</v>
      </c>
      <c r="O3350" s="1" t="s">
        <v>385</v>
      </c>
      <c r="P3350" s="1">
        <v>0</v>
      </c>
      <c r="Q3350" s="8">
        <v>44231</v>
      </c>
      <c r="R3350" s="8">
        <v>1886</v>
      </c>
      <c r="S3350" s="8">
        <v>10303</v>
      </c>
      <c r="T3350" s="8" t="s">
        <v>386</v>
      </c>
      <c r="U3350" s="9">
        <f>IF(R3350&gt;0,Q3350/R3350,"")</f>
        <v>23.452279957582185</v>
      </c>
      <c r="V3350" s="10">
        <f>SUMIFS(fct_world_monthly!$J$2:$J$361,fct_world_monthly!$C$2:$C$361,C3350,fct_world_monthly!$F$2:$F$361,F3350)</f>
        <v>26718903</v>
      </c>
      <c r="W3350" s="11">
        <f>IF(V3350&gt;0,Q3350/V3350,"")</f>
        <v>1.6554197603097702E-3</v>
      </c>
      <c r="X3350" s="1" t="s">
        <v>232</v>
      </c>
      <c r="Y3350" s="1" t="s">
        <v>166</v>
      </c>
      <c r="Z3350" s="19">
        <f>IF(U3350="","",SUMIFS(Unit_Value_Review_QC!$K$10:$K$53,Unit_Value_Review_QC!$I$10:$I$53,"PARTNER|"&amp;F3350&amp;"|"&amp;I3350))</f>
        <v>19.130986055641273</v>
      </c>
      <c r="AA3350" s="20">
        <f>IFERROR(U3350/Z3350,"")</f>
        <v>1.2258793085402238</v>
      </c>
      <c r="AB3350" s="4" t="str">
        <f>IF(OR(N3350&lt;&gt;"REPORTED",U3350=""),"NOT_APPLICABLE",IF(OR(AA3350&lt;Unit_Value_Review_QC!$I$6,AA3350&gt;Unit_Value_Review_QC!$I$5),"REVIEW","WITHIN_BAND"))</f>
        <v>WITHIN_BAND</v>
      </c>
    </row>
    <row r="3351" spans="1:28">
      <c r="A3351" s="1" t="s">
        <v>3737</v>
      </c>
      <c r="B3351" s="6">
        <v>45992</v>
      </c>
      <c r="C3351" s="1">
        <v>202512</v>
      </c>
      <c r="D3351" s="1">
        <v>2025</v>
      </c>
      <c r="E3351" s="1">
        <v>12</v>
      </c>
      <c r="F3351" s="4" t="s">
        <v>271</v>
      </c>
      <c r="G3351" s="4" t="s">
        <v>273</v>
      </c>
      <c r="H3351" s="1">
        <v>720</v>
      </c>
      <c r="I3351" s="4" t="s">
        <v>325</v>
      </c>
      <c r="J3351" s="1" t="s">
        <v>326</v>
      </c>
      <c r="K3351" s="1" t="s">
        <v>383</v>
      </c>
      <c r="L3351" s="1">
        <v>3</v>
      </c>
      <c r="M3351" s="1">
        <v>1</v>
      </c>
      <c r="N3351" s="1" t="s">
        <v>384</v>
      </c>
      <c r="O3351" s="1" t="s">
        <v>385</v>
      </c>
      <c r="P3351" s="1">
        <v>0</v>
      </c>
      <c r="Q3351" s="8">
        <v>7773519</v>
      </c>
      <c r="R3351" s="8">
        <v>279783</v>
      </c>
      <c r="S3351" s="8">
        <v>593835</v>
      </c>
      <c r="T3351" s="8" t="s">
        <v>386</v>
      </c>
      <c r="U3351" s="9">
        <f>IF(R3351&gt;0,Q3351/R3351,"")</f>
        <v>27.784100535057526</v>
      </c>
      <c r="V3351" s="10">
        <f>SUMIFS(fct_world_monthly!$J$2:$J$361,fct_world_monthly!$C$2:$C$361,C3351,fct_world_monthly!$F$2:$F$361,F3351)</f>
        <v>26718903</v>
      </c>
      <c r="W3351" s="11">
        <f>IF(V3351&gt;0,Q3351/V3351,"")</f>
        <v>0.29093705680955539</v>
      </c>
      <c r="X3351" s="1" t="s">
        <v>232</v>
      </c>
      <c r="Y3351" s="1" t="s">
        <v>166</v>
      </c>
      <c r="Z3351" s="19">
        <f>IF(U3351="","",SUMIFS(Unit_Value_Review_QC!$K$10:$K$53,Unit_Value_Review_QC!$I$10:$I$53,"PARTNER|"&amp;F3351&amp;"|"&amp;I3351))</f>
        <v>27.635683246354834</v>
      </c>
      <c r="AA3351" s="20">
        <f>IFERROR(U3351/Z3351,"")</f>
        <v>1.0053704946383863</v>
      </c>
      <c r="AB3351" s="4" t="str">
        <f>IF(OR(N3351&lt;&gt;"REPORTED",U3351=""),"NOT_APPLICABLE",IF(OR(AA3351&lt;Unit_Value_Review_QC!$I$6,AA3351&gt;Unit_Value_Review_QC!$I$5),"REVIEW","WITHIN_BAND"))</f>
        <v>WITHIN_BAND</v>
      </c>
    </row>
    <row r="3352" spans="1:28">
      <c r="A3352" s="1" t="s">
        <v>3738</v>
      </c>
      <c r="B3352" s="6">
        <v>45992</v>
      </c>
      <c r="C3352" s="1">
        <v>202512</v>
      </c>
      <c r="D3352" s="1">
        <v>2025</v>
      </c>
      <c r="E3352" s="1">
        <v>12</v>
      </c>
      <c r="F3352" s="4" t="s">
        <v>278</v>
      </c>
      <c r="G3352" s="4" t="s">
        <v>279</v>
      </c>
      <c r="H3352" s="1">
        <v>52</v>
      </c>
      <c r="I3352" s="4" t="s">
        <v>296</v>
      </c>
      <c r="J3352" s="1" t="s">
        <v>297</v>
      </c>
      <c r="K3352" s="1" t="s">
        <v>383</v>
      </c>
      <c r="L3352" s="1">
        <v>3</v>
      </c>
      <c r="M3352" s="1">
        <v>1</v>
      </c>
      <c r="N3352" s="1" t="s">
        <v>384</v>
      </c>
      <c r="O3352" s="1" t="s">
        <v>385</v>
      </c>
      <c r="P3352" s="1">
        <v>0</v>
      </c>
      <c r="Q3352" s="8">
        <v>616316</v>
      </c>
      <c r="R3352" s="8">
        <v>15541</v>
      </c>
      <c r="S3352" s="8">
        <v>50849</v>
      </c>
      <c r="T3352" s="8" t="s">
        <v>386</v>
      </c>
      <c r="U3352" s="9">
        <f>IF(R3352&gt;0,Q3352/R3352,"")</f>
        <v>39.657422302297149</v>
      </c>
      <c r="V3352" s="10">
        <f>SUMIFS(fct_world_monthly!$J$2:$J$361,fct_world_monthly!$C$2:$C$361,C3352,fct_world_monthly!$F$2:$F$361,F3352)</f>
        <v>19148318</v>
      </c>
      <c r="W3352" s="11">
        <f>IF(V3352&gt;0,Q3352/V3352,"")</f>
        <v>3.2186430160602096E-2</v>
      </c>
      <c r="X3352" s="1" t="s">
        <v>232</v>
      </c>
      <c r="Y3352" s="1" t="s">
        <v>166</v>
      </c>
      <c r="Z3352" s="19">
        <f>IF(U3352="","",SUMIFS(Unit_Value_Review_QC!$K$10:$K$53,Unit_Value_Review_QC!$I$10:$I$53,"PARTNER|"&amp;F3352&amp;"|"&amp;I3352))</f>
        <v>35.036766549381447</v>
      </c>
      <c r="AA3352" s="20">
        <f>IFERROR(U3352/Z3352,"")</f>
        <v>1.1318801992302363</v>
      </c>
      <c r="AB3352" s="4" t="str">
        <f>IF(OR(N3352&lt;&gt;"REPORTED",U3352=""),"NOT_APPLICABLE",IF(OR(AA3352&lt;Unit_Value_Review_QC!$I$6,AA3352&gt;Unit_Value_Review_QC!$I$5),"REVIEW","WITHIN_BAND"))</f>
        <v>WITHIN_BAND</v>
      </c>
    </row>
    <row r="3353" spans="1:28">
      <c r="A3353" s="1" t="s">
        <v>3739</v>
      </c>
      <c r="B3353" s="6">
        <v>45992</v>
      </c>
      <c r="C3353" s="1">
        <v>202512</v>
      </c>
      <c r="D3353" s="1">
        <v>2025</v>
      </c>
      <c r="E3353" s="1">
        <v>12</v>
      </c>
      <c r="F3353" s="4" t="s">
        <v>278</v>
      </c>
      <c r="G3353" s="4" t="s">
        <v>279</v>
      </c>
      <c r="H3353" s="1">
        <v>204</v>
      </c>
      <c r="I3353" s="4" t="s">
        <v>301</v>
      </c>
      <c r="J3353" s="1" t="s">
        <v>302</v>
      </c>
      <c r="K3353" s="1" t="s">
        <v>383</v>
      </c>
      <c r="L3353" s="1">
        <v>3</v>
      </c>
      <c r="M3353" s="1">
        <v>1</v>
      </c>
      <c r="N3353" s="1" t="s">
        <v>384</v>
      </c>
      <c r="O3353" s="1" t="s">
        <v>385</v>
      </c>
      <c r="P3353" s="1">
        <v>0</v>
      </c>
      <c r="Q3353" s="8">
        <v>129579</v>
      </c>
      <c r="R3353" s="8">
        <v>3478</v>
      </c>
      <c r="S3353" s="8">
        <v>9959</v>
      </c>
      <c r="T3353" s="8" t="s">
        <v>386</v>
      </c>
      <c r="U3353" s="9">
        <f>IF(R3353&gt;0,Q3353/R3353,"")</f>
        <v>37.256756756756758</v>
      </c>
      <c r="V3353" s="10">
        <f>SUMIFS(fct_world_monthly!$J$2:$J$361,fct_world_monthly!$C$2:$C$361,C3353,fct_world_monthly!$F$2:$F$361,F3353)</f>
        <v>19148318</v>
      </c>
      <c r="W3353" s="11">
        <f>IF(V3353&gt;0,Q3353/V3353,"")</f>
        <v>6.7671217910627969E-3</v>
      </c>
      <c r="X3353" s="1" t="s">
        <v>232</v>
      </c>
      <c r="Y3353" s="1" t="s">
        <v>166</v>
      </c>
      <c r="Z3353" s="19">
        <f>IF(U3353="","",SUMIFS(Unit_Value_Review_QC!$K$10:$K$53,Unit_Value_Review_QC!$I$10:$I$53,"PARTNER|"&amp;F3353&amp;"|"&amp;I3353))</f>
        <v>33.195880622110131</v>
      </c>
      <c r="AA3353" s="20">
        <f>IFERROR(U3353/Z3353,"")</f>
        <v>1.1223307247328116</v>
      </c>
      <c r="AB3353" s="4" t="str">
        <f>IF(OR(N3353&lt;&gt;"REPORTED",U3353=""),"NOT_APPLICABLE",IF(OR(AA3353&lt;Unit_Value_Review_QC!$I$6,AA3353&gt;Unit_Value_Review_QC!$I$5),"REVIEW","WITHIN_BAND"))</f>
        <v>WITHIN_BAND</v>
      </c>
    </row>
    <row r="3354" spans="1:28">
      <c r="A3354" s="1" t="s">
        <v>3740</v>
      </c>
      <c r="B3354" s="6">
        <v>45992</v>
      </c>
      <c r="C3354" s="1">
        <v>202512</v>
      </c>
      <c r="D3354" s="1">
        <v>2025</v>
      </c>
      <c r="E3354" s="1">
        <v>12</v>
      </c>
      <c r="F3354" s="4" t="s">
        <v>278</v>
      </c>
      <c r="G3354" s="4" t="s">
        <v>279</v>
      </c>
      <c r="H3354" s="1">
        <v>662</v>
      </c>
      <c r="I3354" s="4" t="s">
        <v>304</v>
      </c>
      <c r="J3354" s="1" t="s">
        <v>305</v>
      </c>
      <c r="K3354" s="1" t="s">
        <v>383</v>
      </c>
      <c r="L3354" s="1">
        <v>3</v>
      </c>
      <c r="M3354" s="1">
        <v>1</v>
      </c>
      <c r="N3354" s="1" t="s">
        <v>384</v>
      </c>
      <c r="O3354" s="1" t="s">
        <v>385</v>
      </c>
      <c r="P3354" s="1">
        <v>0</v>
      </c>
      <c r="Q3354" s="8">
        <v>60058</v>
      </c>
      <c r="R3354" s="8">
        <v>9798</v>
      </c>
      <c r="S3354" s="8">
        <v>10034</v>
      </c>
      <c r="T3354" s="8" t="s">
        <v>386</v>
      </c>
      <c r="U3354" s="9">
        <f>IF(R3354&gt;0,Q3354/R3354,"")</f>
        <v>6.1296182894468263</v>
      </c>
      <c r="V3354" s="10">
        <f>SUMIFS(fct_world_monthly!$J$2:$J$361,fct_world_monthly!$C$2:$C$361,C3354,fct_world_monthly!$F$2:$F$361,F3354)</f>
        <v>19148318</v>
      </c>
      <c r="W3354" s="11">
        <f>IF(V3354&gt;0,Q3354/V3354,"")</f>
        <v>3.1364634742330894E-3</v>
      </c>
      <c r="X3354" s="1" t="s">
        <v>232</v>
      </c>
      <c r="Y3354" s="1" t="s">
        <v>166</v>
      </c>
      <c r="Z3354" s="19">
        <f>IF(U3354="","",SUMIFS(Unit_Value_Review_QC!$K$10:$K$53,Unit_Value_Review_QC!$I$10:$I$53,"PARTNER|"&amp;F3354&amp;"|"&amp;I3354))</f>
        <v>11.552282298889692</v>
      </c>
      <c r="AA3354" s="20">
        <f>IFERROR(U3354/Z3354,"")</f>
        <v>0.53059803516366233</v>
      </c>
      <c r="AB3354" s="4" t="str">
        <f>IF(OR(N3354&lt;&gt;"REPORTED",U3354=""),"NOT_APPLICABLE",IF(OR(AA3354&lt;Unit_Value_Review_QC!$I$6,AA3354&gt;Unit_Value_Review_QC!$I$5),"REVIEW","WITHIN_BAND"))</f>
        <v>WITHIN_BAND</v>
      </c>
    </row>
    <row r="3355" spans="1:28">
      <c r="A3355" s="1" t="s">
        <v>3741</v>
      </c>
      <c r="B3355" s="6">
        <v>45992</v>
      </c>
      <c r="C3355" s="1">
        <v>202512</v>
      </c>
      <c r="D3355" s="1">
        <v>2025</v>
      </c>
      <c r="E3355" s="1">
        <v>12</v>
      </c>
      <c r="F3355" s="4" t="s">
        <v>278</v>
      </c>
      <c r="G3355" s="4" t="s">
        <v>279</v>
      </c>
      <c r="H3355" s="1">
        <v>664</v>
      </c>
      <c r="I3355" s="4" t="s">
        <v>307</v>
      </c>
      <c r="J3355" s="1" t="s">
        <v>308</v>
      </c>
      <c r="K3355" s="1" t="s">
        <v>383</v>
      </c>
      <c r="L3355" s="1">
        <v>3</v>
      </c>
      <c r="M3355" s="1">
        <v>1</v>
      </c>
      <c r="N3355" s="1" t="s">
        <v>384</v>
      </c>
      <c r="O3355" s="1" t="s">
        <v>385</v>
      </c>
      <c r="P3355" s="1">
        <v>0</v>
      </c>
      <c r="Q3355" s="8">
        <v>2017497</v>
      </c>
      <c r="R3355" s="8">
        <v>92876</v>
      </c>
      <c r="S3355" s="8">
        <v>290312</v>
      </c>
      <c r="T3355" s="8" t="s">
        <v>386</v>
      </c>
      <c r="U3355" s="9">
        <f>IF(R3355&gt;0,Q3355/R3355,"")</f>
        <v>21.722479434945519</v>
      </c>
      <c r="V3355" s="10">
        <f>SUMIFS(fct_world_monthly!$J$2:$J$361,fct_world_monthly!$C$2:$C$361,C3355,fct_world_monthly!$F$2:$F$361,F3355)</f>
        <v>19148318</v>
      </c>
      <c r="W3355" s="11">
        <f>IF(V3355&gt;0,Q3355/V3355,"")</f>
        <v>0.10536157797254046</v>
      </c>
      <c r="X3355" s="1" t="s">
        <v>232</v>
      </c>
      <c r="Y3355" s="1" t="s">
        <v>166</v>
      </c>
      <c r="Z3355" s="19">
        <f>IF(U3355="","",SUMIFS(Unit_Value_Review_QC!$K$10:$K$53,Unit_Value_Review_QC!$I$10:$I$53,"PARTNER|"&amp;F3355&amp;"|"&amp;I3355))</f>
        <v>20.753901094655859</v>
      </c>
      <c r="AA3355" s="20">
        <f>IFERROR(U3355/Z3355,"")</f>
        <v>1.046669700114311</v>
      </c>
      <c r="AB3355" s="4" t="str">
        <f>IF(OR(N3355&lt;&gt;"REPORTED",U3355=""),"NOT_APPLICABLE",IF(OR(AA3355&lt;Unit_Value_Review_QC!$I$6,AA3355&gt;Unit_Value_Review_QC!$I$5),"REVIEW","WITHIN_BAND"))</f>
        <v>WITHIN_BAND</v>
      </c>
    </row>
    <row r="3356" spans="1:28">
      <c r="A3356" s="1" t="s">
        <v>3742</v>
      </c>
      <c r="B3356" s="6">
        <v>45992</v>
      </c>
      <c r="C3356" s="1">
        <v>202512</v>
      </c>
      <c r="D3356" s="1">
        <v>2025</v>
      </c>
      <c r="E3356" s="1">
        <v>12</v>
      </c>
      <c r="F3356" s="4" t="s">
        <v>278</v>
      </c>
      <c r="G3356" s="4" t="s">
        <v>279</v>
      </c>
      <c r="H3356" s="1">
        <v>666</v>
      </c>
      <c r="I3356" s="4" t="s">
        <v>310</v>
      </c>
      <c r="J3356" s="1" t="s">
        <v>311</v>
      </c>
      <c r="K3356" s="1" t="s">
        <v>383</v>
      </c>
      <c r="L3356" s="1">
        <v>3</v>
      </c>
      <c r="M3356" s="1">
        <v>1</v>
      </c>
      <c r="N3356" s="1" t="s">
        <v>384</v>
      </c>
      <c r="O3356" s="1" t="s">
        <v>385</v>
      </c>
      <c r="P3356" s="1">
        <v>0</v>
      </c>
      <c r="Q3356" s="8">
        <v>5766530</v>
      </c>
      <c r="R3356" s="8">
        <v>353265</v>
      </c>
      <c r="S3356" s="8">
        <v>1004931</v>
      </c>
      <c r="T3356" s="8" t="s">
        <v>386</v>
      </c>
      <c r="U3356" s="9">
        <f>IF(R3356&gt;0,Q3356/R3356,"")</f>
        <v>16.323524832632724</v>
      </c>
      <c r="V3356" s="10">
        <f>SUMIFS(fct_world_monthly!$J$2:$J$361,fct_world_monthly!$C$2:$C$361,C3356,fct_world_monthly!$F$2:$F$361,F3356)</f>
        <v>19148318</v>
      </c>
      <c r="W3356" s="11">
        <f>IF(V3356&gt;0,Q3356/V3356,"")</f>
        <v>0.30115073292599381</v>
      </c>
      <c r="X3356" s="1" t="s">
        <v>232</v>
      </c>
      <c r="Y3356" s="1" t="s">
        <v>166</v>
      </c>
      <c r="Z3356" s="19">
        <f>IF(U3356="","",SUMIFS(Unit_Value_Review_QC!$K$10:$K$53,Unit_Value_Review_QC!$I$10:$I$53,"PARTNER|"&amp;F3356&amp;"|"&amp;I3356))</f>
        <v>16.653214733323903</v>
      </c>
      <c r="AA3356" s="20">
        <f>IFERROR(U3356/Z3356,"")</f>
        <v>0.98020262718215878</v>
      </c>
      <c r="AB3356" s="4" t="str">
        <f>IF(OR(N3356&lt;&gt;"REPORTED",U3356=""),"NOT_APPLICABLE",IF(OR(AA3356&lt;Unit_Value_Review_QC!$I$6,AA3356&gt;Unit_Value_Review_QC!$I$5),"REVIEW","WITHIN_BAND"))</f>
        <v>WITHIN_BAND</v>
      </c>
    </row>
    <row r="3357" spans="1:28">
      <c r="A3357" s="1" t="s">
        <v>3743</v>
      </c>
      <c r="B3357" s="6">
        <v>45992</v>
      </c>
      <c r="C3357" s="1">
        <v>202512</v>
      </c>
      <c r="D3357" s="1">
        <v>2025</v>
      </c>
      <c r="E3357" s="1">
        <v>12</v>
      </c>
      <c r="F3357" s="4" t="s">
        <v>278</v>
      </c>
      <c r="G3357" s="4" t="s">
        <v>279</v>
      </c>
      <c r="H3357" s="1">
        <v>669</v>
      </c>
      <c r="I3357" s="4" t="s">
        <v>313</v>
      </c>
      <c r="J3357" s="1" t="s">
        <v>314</v>
      </c>
      <c r="K3357" s="1" t="s">
        <v>383</v>
      </c>
      <c r="L3357" s="1">
        <v>3</v>
      </c>
      <c r="M3357" s="1">
        <v>1</v>
      </c>
      <c r="N3357" s="1" t="s">
        <v>384</v>
      </c>
      <c r="O3357" s="1" t="s">
        <v>385</v>
      </c>
      <c r="P3357" s="1">
        <v>0</v>
      </c>
      <c r="Q3357" s="8">
        <v>362860</v>
      </c>
      <c r="R3357" s="8">
        <v>21386</v>
      </c>
      <c r="S3357" s="8">
        <v>61832</v>
      </c>
      <c r="T3357" s="8" t="s">
        <v>386</v>
      </c>
      <c r="U3357" s="9">
        <f>IF(R3357&gt;0,Q3357/R3357,"")</f>
        <v>16.967174787243991</v>
      </c>
      <c r="V3357" s="10">
        <f>SUMIFS(fct_world_monthly!$J$2:$J$361,fct_world_monthly!$C$2:$C$361,C3357,fct_world_monthly!$F$2:$F$361,F3357)</f>
        <v>19148318</v>
      </c>
      <c r="W3357" s="11">
        <f>IF(V3357&gt;0,Q3357/V3357,"")</f>
        <v>1.8949967302611122E-2</v>
      </c>
      <c r="X3357" s="1" t="s">
        <v>232</v>
      </c>
      <c r="Y3357" s="1" t="s">
        <v>166</v>
      </c>
      <c r="Z3357" s="19">
        <f>IF(U3357="","",SUMIFS(Unit_Value_Review_QC!$K$10:$K$53,Unit_Value_Review_QC!$I$10:$I$53,"PARTNER|"&amp;F3357&amp;"|"&amp;I3357))</f>
        <v>20.668787815742178</v>
      </c>
      <c r="AA3357" s="20">
        <f>IFERROR(U3357/Z3357,"")</f>
        <v>0.8209080734923947</v>
      </c>
      <c r="AB3357" s="4" t="str">
        <f>IF(OR(N3357&lt;&gt;"REPORTED",U3357=""),"NOT_APPLICABLE",IF(OR(AA3357&lt;Unit_Value_Review_QC!$I$6,AA3357&gt;Unit_Value_Review_QC!$I$5),"REVIEW","WITHIN_BAND"))</f>
        <v>WITHIN_BAND</v>
      </c>
    </row>
    <row r="3358" spans="1:28">
      <c r="A3358" s="1" t="s">
        <v>3744</v>
      </c>
      <c r="B3358" s="6">
        <v>45992</v>
      </c>
      <c r="C3358" s="1">
        <v>202512</v>
      </c>
      <c r="D3358" s="1">
        <v>2025</v>
      </c>
      <c r="E3358" s="1">
        <v>12</v>
      </c>
      <c r="F3358" s="4" t="s">
        <v>278</v>
      </c>
      <c r="G3358" s="4" t="s">
        <v>279</v>
      </c>
      <c r="H3358" s="1">
        <v>676</v>
      </c>
      <c r="I3358" s="4" t="s">
        <v>316</v>
      </c>
      <c r="J3358" s="1" t="s">
        <v>317</v>
      </c>
      <c r="K3358" s="1" t="s">
        <v>383</v>
      </c>
      <c r="L3358" s="1">
        <v>3</v>
      </c>
      <c r="M3358" s="1">
        <v>1</v>
      </c>
      <c r="N3358" s="1" t="s">
        <v>384</v>
      </c>
      <c r="O3358" s="1" t="s">
        <v>385</v>
      </c>
      <c r="P3358" s="1">
        <v>0</v>
      </c>
      <c r="Q3358" s="8">
        <v>24466</v>
      </c>
      <c r="R3358" s="8">
        <v>2726</v>
      </c>
      <c r="S3358" s="8">
        <v>6514</v>
      </c>
      <c r="T3358" s="8" t="s">
        <v>386</v>
      </c>
      <c r="U3358" s="9">
        <f>IF(R3358&gt;0,Q3358/R3358,"")</f>
        <v>8.9750550256786497</v>
      </c>
      <c r="V3358" s="10">
        <f>SUMIFS(fct_world_monthly!$J$2:$J$361,fct_world_monthly!$C$2:$C$361,C3358,fct_world_monthly!$F$2:$F$361,F3358)</f>
        <v>19148318</v>
      </c>
      <c r="W3358" s="11">
        <f>IF(V3358&gt;0,Q3358/V3358,"")</f>
        <v>1.2777101362114417E-3</v>
      </c>
      <c r="X3358" s="1" t="s">
        <v>232</v>
      </c>
      <c r="Y3358" s="1" t="s">
        <v>166</v>
      </c>
      <c r="Z3358" s="19">
        <f>IF(U3358="","",SUMIFS(Unit_Value_Review_QC!$K$10:$K$53,Unit_Value_Review_QC!$I$10:$I$53,"PARTNER|"&amp;F3358&amp;"|"&amp;I3358))</f>
        <v>22.71683967704729</v>
      </c>
      <c r="AA3358" s="20">
        <f>IFERROR(U3358/Z3358,"")</f>
        <v>0.39508378600509708</v>
      </c>
      <c r="AB3358" s="4" t="str">
        <f>IF(OR(N3358&lt;&gt;"REPORTED",U3358=""),"NOT_APPLICABLE",IF(OR(AA3358&lt;Unit_Value_Review_QC!$I$6,AA3358&gt;Unit_Value_Review_QC!$I$5),"REVIEW","WITHIN_BAND"))</f>
        <v>REVIEW</v>
      </c>
    </row>
    <row r="3359" spans="1:28">
      <c r="A3359" s="1" t="s">
        <v>3745</v>
      </c>
      <c r="B3359" s="6">
        <v>45992</v>
      </c>
      <c r="C3359" s="1">
        <v>202512</v>
      </c>
      <c r="D3359" s="1">
        <v>2025</v>
      </c>
      <c r="E3359" s="1">
        <v>12</v>
      </c>
      <c r="F3359" s="4" t="s">
        <v>278</v>
      </c>
      <c r="G3359" s="4" t="s">
        <v>279</v>
      </c>
      <c r="H3359" s="1">
        <v>690</v>
      </c>
      <c r="I3359" s="4" t="s">
        <v>319</v>
      </c>
      <c r="J3359" s="1" t="s">
        <v>320</v>
      </c>
      <c r="K3359" s="1" t="s">
        <v>383</v>
      </c>
      <c r="L3359" s="1">
        <v>3</v>
      </c>
      <c r="M3359" s="1">
        <v>1</v>
      </c>
      <c r="N3359" s="1" t="s">
        <v>384</v>
      </c>
      <c r="O3359" s="1" t="s">
        <v>385</v>
      </c>
      <c r="P3359" s="1">
        <v>0</v>
      </c>
      <c r="Q3359" s="8">
        <v>1206091</v>
      </c>
      <c r="R3359" s="8">
        <v>46158</v>
      </c>
      <c r="S3359" s="8">
        <v>95686</v>
      </c>
      <c r="T3359" s="8" t="s">
        <v>386</v>
      </c>
      <c r="U3359" s="9">
        <f>IF(R3359&gt;0,Q3359/R3359,"")</f>
        <v>26.129620000866588</v>
      </c>
      <c r="V3359" s="10">
        <f>SUMIFS(fct_world_monthly!$J$2:$J$361,fct_world_monthly!$C$2:$C$361,C3359,fct_world_monthly!$F$2:$F$361,F3359)</f>
        <v>19148318</v>
      </c>
      <c r="W3359" s="11">
        <f>IF(V3359&gt;0,Q3359/V3359,"")</f>
        <v>6.2986785575631241E-2</v>
      </c>
      <c r="X3359" s="1" t="s">
        <v>232</v>
      </c>
      <c r="Y3359" s="1" t="s">
        <v>166</v>
      </c>
      <c r="Z3359" s="19">
        <f>IF(U3359="","",SUMIFS(Unit_Value_Review_QC!$K$10:$K$53,Unit_Value_Review_QC!$I$10:$I$53,"PARTNER|"&amp;F3359&amp;"|"&amp;I3359))</f>
        <v>28.158453665195097</v>
      </c>
      <c r="AA3359" s="20">
        <f>IFERROR(U3359/Z3359,"")</f>
        <v>0.92794939351246319</v>
      </c>
      <c r="AB3359" s="4" t="str">
        <f>IF(OR(N3359&lt;&gt;"REPORTED",U3359=""),"NOT_APPLICABLE",IF(OR(AA3359&lt;Unit_Value_Review_QC!$I$6,AA3359&gt;Unit_Value_Review_QC!$I$5),"REVIEW","WITHIN_BAND"))</f>
        <v>WITHIN_BAND</v>
      </c>
    </row>
    <row r="3360" spans="1:28">
      <c r="A3360" s="1" t="s">
        <v>3746</v>
      </c>
      <c r="B3360" s="6">
        <v>45992</v>
      </c>
      <c r="C3360" s="1">
        <v>202512</v>
      </c>
      <c r="D3360" s="1">
        <v>2025</v>
      </c>
      <c r="E3360" s="1">
        <v>12</v>
      </c>
      <c r="F3360" s="4" t="s">
        <v>278</v>
      </c>
      <c r="G3360" s="4" t="s">
        <v>279</v>
      </c>
      <c r="H3360" s="1">
        <v>696</v>
      </c>
      <c r="I3360" s="4" t="s">
        <v>322</v>
      </c>
      <c r="J3360" s="1" t="s">
        <v>323</v>
      </c>
      <c r="K3360" s="1" t="s">
        <v>383</v>
      </c>
      <c r="L3360" s="1">
        <v>3</v>
      </c>
      <c r="M3360" s="1">
        <v>1</v>
      </c>
      <c r="N3360" s="1" t="s">
        <v>384</v>
      </c>
      <c r="O3360" s="1" t="s">
        <v>385</v>
      </c>
      <c r="P3360" s="1">
        <v>0</v>
      </c>
      <c r="Q3360" s="8">
        <v>1482774</v>
      </c>
      <c r="R3360" s="8">
        <v>60718</v>
      </c>
      <c r="S3360" s="8">
        <v>163966</v>
      </c>
      <c r="T3360" s="8" t="s">
        <v>386</v>
      </c>
      <c r="U3360" s="9">
        <f>IF(R3360&gt;0,Q3360/R3360,"")</f>
        <v>24.420666029842881</v>
      </c>
      <c r="V3360" s="10">
        <f>SUMIFS(fct_world_monthly!$J$2:$J$361,fct_world_monthly!$C$2:$C$361,C3360,fct_world_monthly!$F$2:$F$361,F3360)</f>
        <v>19148318</v>
      </c>
      <c r="W3360" s="11">
        <f>IF(V3360&gt;0,Q3360/V3360,"")</f>
        <v>7.7436253147665501E-2</v>
      </c>
      <c r="X3360" s="1" t="s">
        <v>232</v>
      </c>
      <c r="Y3360" s="1" t="s">
        <v>166</v>
      </c>
      <c r="Z3360" s="19">
        <f>IF(U3360="","",SUMIFS(Unit_Value_Review_QC!$K$10:$K$53,Unit_Value_Review_QC!$I$10:$I$53,"PARTNER|"&amp;F3360&amp;"|"&amp;I3360))</f>
        <v>25.266638688646662</v>
      </c>
      <c r="AA3360" s="20">
        <f>IFERROR(U3360/Z3360,"")</f>
        <v>0.96651819542644934</v>
      </c>
      <c r="AB3360" s="4" t="str">
        <f>IF(OR(N3360&lt;&gt;"REPORTED",U3360=""),"NOT_APPLICABLE",IF(OR(AA3360&lt;Unit_Value_Review_QC!$I$6,AA3360&gt;Unit_Value_Review_QC!$I$5),"REVIEW","WITHIN_BAND"))</f>
        <v>WITHIN_BAND</v>
      </c>
    </row>
    <row r="3361" spans="1:28">
      <c r="A3361" s="1" t="s">
        <v>3747</v>
      </c>
      <c r="B3361" s="6">
        <v>45992</v>
      </c>
      <c r="C3361" s="1">
        <v>202512</v>
      </c>
      <c r="D3361" s="1">
        <v>2025</v>
      </c>
      <c r="E3361" s="1">
        <v>12</v>
      </c>
      <c r="F3361" s="4" t="s">
        <v>278</v>
      </c>
      <c r="G3361" s="4" t="s">
        <v>279</v>
      </c>
      <c r="H3361" s="1">
        <v>720</v>
      </c>
      <c r="I3361" s="4" t="s">
        <v>325</v>
      </c>
      <c r="J3361" s="1" t="s">
        <v>326</v>
      </c>
      <c r="K3361" s="1" t="s">
        <v>383</v>
      </c>
      <c r="L3361" s="1">
        <v>3</v>
      </c>
      <c r="M3361" s="1">
        <v>1</v>
      </c>
      <c r="N3361" s="1" t="s">
        <v>384</v>
      </c>
      <c r="O3361" s="1" t="s">
        <v>385</v>
      </c>
      <c r="P3361" s="1">
        <v>0</v>
      </c>
      <c r="Q3361" s="8">
        <v>484351</v>
      </c>
      <c r="R3361" s="8">
        <v>23409</v>
      </c>
      <c r="S3361" s="8">
        <v>57169</v>
      </c>
      <c r="T3361" s="8" t="s">
        <v>386</v>
      </c>
      <c r="U3361" s="9">
        <f>IF(R3361&gt;0,Q3361/R3361,"")</f>
        <v>20.690802682728865</v>
      </c>
      <c r="V3361" s="10">
        <f>SUMIFS(fct_world_monthly!$J$2:$J$361,fct_world_monthly!$C$2:$C$361,C3361,fct_world_monthly!$F$2:$F$361,F3361)</f>
        <v>19148318</v>
      </c>
      <c r="W3361" s="11">
        <f>IF(V3361&gt;0,Q3361/V3361,"")</f>
        <v>2.5294702124750591E-2</v>
      </c>
      <c r="X3361" s="1" t="s">
        <v>232</v>
      </c>
      <c r="Y3361" s="1" t="s">
        <v>166</v>
      </c>
      <c r="Z3361" s="19">
        <f>IF(U3361="","",SUMIFS(Unit_Value_Review_QC!$K$10:$K$53,Unit_Value_Review_QC!$I$10:$I$53,"PARTNER|"&amp;F3361&amp;"|"&amp;I3361))</f>
        <v>23.211497613909994</v>
      </c>
      <c r="AA3361" s="20">
        <f>IFERROR(U3361/Z3361,"")</f>
        <v>0.89140317556801896</v>
      </c>
      <c r="AB3361" s="4" t="str">
        <f>IF(OR(N3361&lt;&gt;"REPORTED",U3361=""),"NOT_APPLICABLE",IF(OR(AA3361&lt;Unit_Value_Review_QC!$I$6,AA3361&gt;Unit_Value_Review_QC!$I$5),"REVIEW","WITHIN_BAND"))</f>
        <v>WITHIN_BAND</v>
      </c>
    </row>
    <row r="3362" spans="1:28">
      <c r="A3362" s="1" t="s">
        <v>3748</v>
      </c>
      <c r="B3362" s="6">
        <v>46023</v>
      </c>
      <c r="C3362" s="1">
        <v>202601</v>
      </c>
      <c r="D3362" s="1">
        <v>2026</v>
      </c>
      <c r="E3362" s="1">
        <v>1</v>
      </c>
      <c r="F3362" s="4" t="s">
        <v>256</v>
      </c>
      <c r="G3362" s="4" t="s">
        <v>258</v>
      </c>
      <c r="H3362" s="1">
        <v>52</v>
      </c>
      <c r="I3362" s="4" t="s">
        <v>296</v>
      </c>
      <c r="J3362" s="1" t="s">
        <v>297</v>
      </c>
      <c r="K3362" s="1" t="s">
        <v>383</v>
      </c>
      <c r="L3362" s="1">
        <v>3</v>
      </c>
      <c r="M3362" s="1">
        <v>1</v>
      </c>
      <c r="N3362" s="1" t="s">
        <v>384</v>
      </c>
      <c r="O3362" s="1" t="s">
        <v>385</v>
      </c>
      <c r="P3362" s="1">
        <v>0</v>
      </c>
      <c r="Q3362" s="8">
        <v>8527087</v>
      </c>
      <c r="R3362" s="8">
        <v>381224</v>
      </c>
      <c r="S3362" s="8">
        <v>1646090</v>
      </c>
      <c r="T3362" s="8" t="s">
        <v>386</v>
      </c>
      <c r="U3362" s="9">
        <f>IF(R3362&gt;0,Q3362/R3362,"")</f>
        <v>22.367655236816152</v>
      </c>
      <c r="V3362" s="10">
        <f>SUMIFS(fct_world_monthly!$J$2:$J$361,fct_world_monthly!$C$2:$C$361,C3362,fct_world_monthly!$F$2:$F$361,F3362)</f>
        <v>91453866</v>
      </c>
      <c r="W3362" s="11">
        <f>IF(V3362&gt;0,Q3362/V3362,"")</f>
        <v>9.3239218558568093E-2</v>
      </c>
      <c r="X3362" s="1" t="s">
        <v>232</v>
      </c>
      <c r="Y3362" s="1" t="s">
        <v>166</v>
      </c>
      <c r="Z3362" s="19">
        <f>IF(U3362="","",SUMIFS(Unit_Value_Review_QC!$K$10:$K$53,Unit_Value_Review_QC!$I$10:$I$53,"PARTNER|"&amp;F3362&amp;"|"&amp;I3362))</f>
        <v>20.461444760337919</v>
      </c>
      <c r="AA3362" s="20">
        <f>IFERROR(U3362/Z3362,"")</f>
        <v>1.0931610890044869</v>
      </c>
      <c r="AB3362" s="4" t="str">
        <f>IF(OR(N3362&lt;&gt;"REPORTED",U3362=""),"NOT_APPLICABLE",IF(OR(AA3362&lt;Unit_Value_Review_QC!$I$6,AA3362&gt;Unit_Value_Review_QC!$I$5),"REVIEW","WITHIN_BAND"))</f>
        <v>WITHIN_BAND</v>
      </c>
    </row>
    <row r="3363" spans="1:28">
      <c r="A3363" s="1" t="s">
        <v>3749</v>
      </c>
      <c r="B3363" s="6">
        <v>46023</v>
      </c>
      <c r="C3363" s="1">
        <v>202601</v>
      </c>
      <c r="D3363" s="1">
        <v>2026</v>
      </c>
      <c r="E3363" s="1">
        <v>1</v>
      </c>
      <c r="F3363" s="4" t="s">
        <v>256</v>
      </c>
      <c r="G3363" s="4" t="s">
        <v>258</v>
      </c>
      <c r="H3363" s="1">
        <v>204</v>
      </c>
      <c r="I3363" s="4" t="s">
        <v>301</v>
      </c>
      <c r="J3363" s="1" t="s">
        <v>302</v>
      </c>
      <c r="K3363" s="1" t="s">
        <v>383</v>
      </c>
      <c r="L3363" s="1">
        <v>3</v>
      </c>
      <c r="M3363" s="1">
        <v>1</v>
      </c>
      <c r="N3363" s="1" t="s">
        <v>384</v>
      </c>
      <c r="O3363" s="1" t="s">
        <v>385</v>
      </c>
      <c r="P3363" s="1">
        <v>0</v>
      </c>
      <c r="Q3363" s="8">
        <v>563745</v>
      </c>
      <c r="R3363" s="8">
        <v>43051</v>
      </c>
      <c r="S3363" s="8">
        <v>280869</v>
      </c>
      <c r="T3363" s="8" t="s">
        <v>386</v>
      </c>
      <c r="U3363" s="9">
        <f>IF(R3363&gt;0,Q3363/R3363,"")</f>
        <v>13.09481777426773</v>
      </c>
      <c r="V3363" s="10">
        <f>SUMIFS(fct_world_monthly!$J$2:$J$361,fct_world_monthly!$C$2:$C$361,C3363,fct_world_monthly!$F$2:$F$361,F3363)</f>
        <v>91453866</v>
      </c>
      <c r="W3363" s="11">
        <f>IF(V3363&gt;0,Q3363/V3363,"")</f>
        <v>6.1642555384154021E-3</v>
      </c>
      <c r="X3363" s="1" t="s">
        <v>232</v>
      </c>
      <c r="Y3363" s="1" t="s">
        <v>166</v>
      </c>
      <c r="Z3363" s="19">
        <f>IF(U3363="","",SUMIFS(Unit_Value_Review_QC!$K$10:$K$53,Unit_Value_Review_QC!$I$10:$I$53,"PARTNER|"&amp;F3363&amp;"|"&amp;I3363))</f>
        <v>7.8392981154747989</v>
      </c>
      <c r="AA3363" s="20">
        <f>IFERROR(U3363/Z3363,"")</f>
        <v>1.67040691416219</v>
      </c>
      <c r="AB3363" s="4" t="str">
        <f>IF(OR(N3363&lt;&gt;"REPORTED",U3363=""),"NOT_APPLICABLE",IF(OR(AA3363&lt;Unit_Value_Review_QC!$I$6,AA3363&gt;Unit_Value_Review_QC!$I$5),"REVIEW","WITHIN_BAND"))</f>
        <v>WITHIN_BAND</v>
      </c>
    </row>
    <row r="3364" spans="1:28">
      <c r="A3364" s="1" t="s">
        <v>3750</v>
      </c>
      <c r="B3364" s="6">
        <v>46023</v>
      </c>
      <c r="C3364" s="1">
        <v>202601</v>
      </c>
      <c r="D3364" s="1">
        <v>2026</v>
      </c>
      <c r="E3364" s="1">
        <v>1</v>
      </c>
      <c r="F3364" s="4" t="s">
        <v>256</v>
      </c>
      <c r="G3364" s="4" t="s">
        <v>258</v>
      </c>
      <c r="H3364" s="1">
        <v>662</v>
      </c>
      <c r="I3364" s="4" t="s">
        <v>304</v>
      </c>
      <c r="J3364" s="1" t="s">
        <v>305</v>
      </c>
      <c r="K3364" s="1" t="s">
        <v>383</v>
      </c>
      <c r="L3364" s="1">
        <v>3</v>
      </c>
      <c r="M3364" s="1">
        <v>1</v>
      </c>
      <c r="N3364" s="1" t="s">
        <v>384</v>
      </c>
      <c r="O3364" s="1" t="s">
        <v>385</v>
      </c>
      <c r="P3364" s="1">
        <v>0</v>
      </c>
      <c r="Q3364" s="8">
        <v>3533043</v>
      </c>
      <c r="R3364" s="8">
        <v>235841</v>
      </c>
      <c r="S3364" s="8">
        <v>1092027</v>
      </c>
      <c r="T3364" s="8" t="s">
        <v>386</v>
      </c>
      <c r="U3364" s="9">
        <f>IF(R3364&gt;0,Q3364/R3364,"")</f>
        <v>14.980614057776213</v>
      </c>
      <c r="V3364" s="10">
        <f>SUMIFS(fct_world_monthly!$J$2:$J$361,fct_world_monthly!$C$2:$C$361,C3364,fct_world_monthly!$F$2:$F$361,F3364)</f>
        <v>91453866</v>
      </c>
      <c r="W3364" s="11">
        <f>IF(V3364&gt;0,Q3364/V3364,"")</f>
        <v>3.8631969915848059E-2</v>
      </c>
      <c r="X3364" s="1" t="s">
        <v>232</v>
      </c>
      <c r="Y3364" s="1" t="s">
        <v>166</v>
      </c>
      <c r="Z3364" s="19">
        <f>IF(U3364="","",SUMIFS(Unit_Value_Review_QC!$K$10:$K$53,Unit_Value_Review_QC!$I$10:$I$53,"PARTNER|"&amp;F3364&amp;"|"&amp;I3364))</f>
        <v>10.235891461787936</v>
      </c>
      <c r="AA3364" s="20">
        <f>IFERROR(U3364/Z3364,"")</f>
        <v>1.4635377987057612</v>
      </c>
      <c r="AB3364" s="4" t="str">
        <f>IF(OR(N3364&lt;&gt;"REPORTED",U3364=""),"NOT_APPLICABLE",IF(OR(AA3364&lt;Unit_Value_Review_QC!$I$6,AA3364&gt;Unit_Value_Review_QC!$I$5),"REVIEW","WITHIN_BAND"))</f>
        <v>WITHIN_BAND</v>
      </c>
    </row>
    <row r="3365" spans="1:28">
      <c r="A3365" s="1" t="s">
        <v>3751</v>
      </c>
      <c r="B3365" s="6">
        <v>46023</v>
      </c>
      <c r="C3365" s="1">
        <v>202601</v>
      </c>
      <c r="D3365" s="1">
        <v>2026</v>
      </c>
      <c r="E3365" s="1">
        <v>1</v>
      </c>
      <c r="F3365" s="4" t="s">
        <v>256</v>
      </c>
      <c r="G3365" s="4" t="s">
        <v>258</v>
      </c>
      <c r="H3365" s="1">
        <v>664</v>
      </c>
      <c r="I3365" s="4" t="s">
        <v>307</v>
      </c>
      <c r="J3365" s="1" t="s">
        <v>308</v>
      </c>
      <c r="K3365" s="1" t="s">
        <v>383</v>
      </c>
      <c r="L3365" s="1">
        <v>3</v>
      </c>
      <c r="M3365" s="1">
        <v>1</v>
      </c>
      <c r="N3365" s="1" t="s">
        <v>384</v>
      </c>
      <c r="O3365" s="1" t="s">
        <v>385</v>
      </c>
      <c r="P3365" s="1">
        <v>0</v>
      </c>
      <c r="Q3365" s="8">
        <v>6631996</v>
      </c>
      <c r="R3365" s="8">
        <v>533927</v>
      </c>
      <c r="S3365" s="8">
        <v>2883679</v>
      </c>
      <c r="T3365" s="8" t="s">
        <v>386</v>
      </c>
      <c r="U3365" s="9">
        <f>IF(R3365&gt;0,Q3365/R3365,"")</f>
        <v>12.42116618938544</v>
      </c>
      <c r="V3365" s="10">
        <f>SUMIFS(fct_world_monthly!$J$2:$J$361,fct_world_monthly!$C$2:$C$361,C3365,fct_world_monthly!$F$2:$F$361,F3365)</f>
        <v>91453866</v>
      </c>
      <c r="W3365" s="11">
        <f>IF(V3365&gt;0,Q3365/V3365,"")</f>
        <v>7.2517393633200811E-2</v>
      </c>
      <c r="X3365" s="1" t="s">
        <v>232</v>
      </c>
      <c r="Y3365" s="1" t="s">
        <v>166</v>
      </c>
      <c r="Z3365" s="19">
        <f>IF(U3365="","",SUMIFS(Unit_Value_Review_QC!$K$10:$K$53,Unit_Value_Review_QC!$I$10:$I$53,"PARTNER|"&amp;F3365&amp;"|"&amp;I3365))</f>
        <v>13.594059812928137</v>
      </c>
      <c r="AA3365" s="20">
        <f>IFERROR(U3365/Z3365,"")</f>
        <v>0.91372013661237106</v>
      </c>
      <c r="AB3365" s="4" t="str">
        <f>IF(OR(N3365&lt;&gt;"REPORTED",U3365=""),"NOT_APPLICABLE",IF(OR(AA3365&lt;Unit_Value_Review_QC!$I$6,AA3365&gt;Unit_Value_Review_QC!$I$5),"REVIEW","WITHIN_BAND"))</f>
        <v>WITHIN_BAND</v>
      </c>
    </row>
    <row r="3366" spans="1:28">
      <c r="A3366" s="1" t="s">
        <v>3752</v>
      </c>
      <c r="B3366" s="6">
        <v>46023</v>
      </c>
      <c r="C3366" s="1">
        <v>202601</v>
      </c>
      <c r="D3366" s="1">
        <v>2026</v>
      </c>
      <c r="E3366" s="1">
        <v>1</v>
      </c>
      <c r="F3366" s="4" t="s">
        <v>256</v>
      </c>
      <c r="G3366" s="4" t="s">
        <v>258</v>
      </c>
      <c r="H3366" s="1">
        <v>666</v>
      </c>
      <c r="I3366" s="4" t="s">
        <v>310</v>
      </c>
      <c r="J3366" s="1" t="s">
        <v>311</v>
      </c>
      <c r="K3366" s="1" t="s">
        <v>383</v>
      </c>
      <c r="L3366" s="1">
        <v>3</v>
      </c>
      <c r="M3366" s="1">
        <v>1</v>
      </c>
      <c r="N3366" s="1" t="s">
        <v>384</v>
      </c>
      <c r="O3366" s="1" t="s">
        <v>385</v>
      </c>
      <c r="P3366" s="1">
        <v>0</v>
      </c>
      <c r="Q3366" s="8">
        <v>32731302</v>
      </c>
      <c r="R3366" s="8">
        <v>2974039</v>
      </c>
      <c r="S3366" s="8">
        <v>17793150</v>
      </c>
      <c r="T3366" s="8" t="s">
        <v>386</v>
      </c>
      <c r="U3366" s="9">
        <f>IF(R3366&gt;0,Q3366/R3366,"")</f>
        <v>11.005673429299346</v>
      </c>
      <c r="V3366" s="10">
        <f>SUMIFS(fct_world_monthly!$J$2:$J$361,fct_world_monthly!$C$2:$C$361,C3366,fct_world_monthly!$F$2:$F$361,F3366)</f>
        <v>91453866</v>
      </c>
      <c r="W3366" s="11">
        <f>IF(V3366&gt;0,Q3366/V3366,"")</f>
        <v>0.35789959934553234</v>
      </c>
      <c r="X3366" s="1" t="s">
        <v>232</v>
      </c>
      <c r="Y3366" s="1" t="s">
        <v>166</v>
      </c>
      <c r="Z3366" s="19">
        <f>IF(U3366="","",SUMIFS(Unit_Value_Review_QC!$K$10:$K$53,Unit_Value_Review_QC!$I$10:$I$53,"PARTNER|"&amp;F3366&amp;"|"&amp;I3366))</f>
        <v>10.323147527272614</v>
      </c>
      <c r="AA3366" s="20">
        <f>IFERROR(U3366/Z3366,"")</f>
        <v>1.0661160658823847</v>
      </c>
      <c r="AB3366" s="4" t="str">
        <f>IF(OR(N3366&lt;&gt;"REPORTED",U3366=""),"NOT_APPLICABLE",IF(OR(AA3366&lt;Unit_Value_Review_QC!$I$6,AA3366&gt;Unit_Value_Review_QC!$I$5),"REVIEW","WITHIN_BAND"))</f>
        <v>WITHIN_BAND</v>
      </c>
    </row>
    <row r="3367" spans="1:28">
      <c r="A3367" s="1" t="s">
        <v>3753</v>
      </c>
      <c r="B3367" s="6">
        <v>46023</v>
      </c>
      <c r="C3367" s="1">
        <v>202601</v>
      </c>
      <c r="D3367" s="1">
        <v>2026</v>
      </c>
      <c r="E3367" s="1">
        <v>1</v>
      </c>
      <c r="F3367" s="4" t="s">
        <v>256</v>
      </c>
      <c r="G3367" s="4" t="s">
        <v>258</v>
      </c>
      <c r="H3367" s="1">
        <v>669</v>
      </c>
      <c r="I3367" s="4" t="s">
        <v>313</v>
      </c>
      <c r="J3367" s="1" t="s">
        <v>314</v>
      </c>
      <c r="K3367" s="1" t="s">
        <v>383</v>
      </c>
      <c r="L3367" s="1">
        <v>3</v>
      </c>
      <c r="M3367" s="1">
        <v>1</v>
      </c>
      <c r="N3367" s="1" t="s">
        <v>384</v>
      </c>
      <c r="O3367" s="1" t="s">
        <v>385</v>
      </c>
      <c r="P3367" s="1">
        <v>0</v>
      </c>
      <c r="Q3367" s="8">
        <v>1712854</v>
      </c>
      <c r="R3367" s="8">
        <v>131099</v>
      </c>
      <c r="S3367" s="8">
        <v>698891</v>
      </c>
      <c r="T3367" s="8" t="s">
        <v>386</v>
      </c>
      <c r="U3367" s="9">
        <f>IF(R3367&gt;0,Q3367/R3367,"")</f>
        <v>13.065347561766298</v>
      </c>
      <c r="V3367" s="10">
        <f>SUMIFS(fct_world_monthly!$J$2:$J$361,fct_world_monthly!$C$2:$C$361,C3367,fct_world_monthly!$F$2:$F$361,F3367)</f>
        <v>91453866</v>
      </c>
      <c r="W3367" s="11">
        <f>IF(V3367&gt;0,Q3367/V3367,"")</f>
        <v>1.8729159027569157E-2</v>
      </c>
      <c r="X3367" s="1" t="s">
        <v>232</v>
      </c>
      <c r="Y3367" s="1" t="s">
        <v>166</v>
      </c>
      <c r="Z3367" s="19">
        <f>IF(U3367="","",SUMIFS(Unit_Value_Review_QC!$K$10:$K$53,Unit_Value_Review_QC!$I$10:$I$53,"PARTNER|"&amp;F3367&amp;"|"&amp;I3367))</f>
        <v>13.552232139720488</v>
      </c>
      <c r="AA3367" s="20">
        <f>IFERROR(U3367/Z3367,"")</f>
        <v>0.96407347712653402</v>
      </c>
      <c r="AB3367" s="4" t="str">
        <f>IF(OR(N3367&lt;&gt;"REPORTED",U3367=""),"NOT_APPLICABLE",IF(OR(AA3367&lt;Unit_Value_Review_QC!$I$6,AA3367&gt;Unit_Value_Review_QC!$I$5),"REVIEW","WITHIN_BAND"))</f>
        <v>WITHIN_BAND</v>
      </c>
    </row>
    <row r="3368" spans="1:28">
      <c r="A3368" s="1" t="s">
        <v>3754</v>
      </c>
      <c r="B3368" s="6">
        <v>46023</v>
      </c>
      <c r="C3368" s="1">
        <v>202601</v>
      </c>
      <c r="D3368" s="1">
        <v>2026</v>
      </c>
      <c r="E3368" s="1">
        <v>1</v>
      </c>
      <c r="F3368" s="4" t="s">
        <v>256</v>
      </c>
      <c r="G3368" s="4" t="s">
        <v>258</v>
      </c>
      <c r="H3368" s="1">
        <v>676</v>
      </c>
      <c r="I3368" s="4" t="s">
        <v>316</v>
      </c>
      <c r="J3368" s="1" t="s">
        <v>317</v>
      </c>
      <c r="K3368" s="1" t="s">
        <v>383</v>
      </c>
      <c r="L3368" s="1">
        <v>3</v>
      </c>
      <c r="M3368" s="1">
        <v>1</v>
      </c>
      <c r="N3368" s="1" t="s">
        <v>384</v>
      </c>
      <c r="O3368" s="1" t="s">
        <v>385</v>
      </c>
      <c r="P3368" s="1">
        <v>0</v>
      </c>
      <c r="Q3368" s="8">
        <v>207378</v>
      </c>
      <c r="R3368" s="8">
        <v>16522</v>
      </c>
      <c r="S3368" s="8">
        <v>89441</v>
      </c>
      <c r="T3368" s="8" t="s">
        <v>386</v>
      </c>
      <c r="U3368" s="9">
        <f>IF(R3368&gt;0,Q3368/R3368,"")</f>
        <v>12.551628132187387</v>
      </c>
      <c r="V3368" s="10">
        <f>SUMIFS(fct_world_monthly!$J$2:$J$361,fct_world_monthly!$C$2:$C$361,C3368,fct_world_monthly!$F$2:$F$361,F3368)</f>
        <v>91453866</v>
      </c>
      <c r="W3368" s="11">
        <f>IF(V3368&gt;0,Q3368/V3368,"")</f>
        <v>2.2675695306308865E-3</v>
      </c>
      <c r="X3368" s="1" t="s">
        <v>232</v>
      </c>
      <c r="Y3368" s="1" t="s">
        <v>166</v>
      </c>
      <c r="Z3368" s="19">
        <f>IF(U3368="","",SUMIFS(Unit_Value_Review_QC!$K$10:$K$53,Unit_Value_Review_QC!$I$10:$I$53,"PARTNER|"&amp;F3368&amp;"|"&amp;I3368))</f>
        <v>16.294942108470444</v>
      </c>
      <c r="AA3368" s="20">
        <f>IFERROR(U3368/Z3368,"")</f>
        <v>0.77027755291396793</v>
      </c>
      <c r="AB3368" s="4" t="str">
        <f>IF(OR(N3368&lt;&gt;"REPORTED",U3368=""),"NOT_APPLICABLE",IF(OR(AA3368&lt;Unit_Value_Review_QC!$I$6,AA3368&gt;Unit_Value_Review_QC!$I$5),"REVIEW","WITHIN_BAND"))</f>
        <v>WITHIN_BAND</v>
      </c>
    </row>
    <row r="3369" spans="1:28">
      <c r="A3369" s="1" t="s">
        <v>3755</v>
      </c>
      <c r="B3369" s="6">
        <v>46023</v>
      </c>
      <c r="C3369" s="1">
        <v>202601</v>
      </c>
      <c r="D3369" s="1">
        <v>2026</v>
      </c>
      <c r="E3369" s="1">
        <v>1</v>
      </c>
      <c r="F3369" s="4" t="s">
        <v>256</v>
      </c>
      <c r="G3369" s="4" t="s">
        <v>258</v>
      </c>
      <c r="H3369" s="1">
        <v>690</v>
      </c>
      <c r="I3369" s="4" t="s">
        <v>319</v>
      </c>
      <c r="J3369" s="1" t="s">
        <v>320</v>
      </c>
      <c r="K3369" s="1" t="s">
        <v>383</v>
      </c>
      <c r="L3369" s="1">
        <v>3</v>
      </c>
      <c r="M3369" s="1">
        <v>1</v>
      </c>
      <c r="N3369" s="1" t="s">
        <v>384</v>
      </c>
      <c r="O3369" s="1" t="s">
        <v>385</v>
      </c>
      <c r="P3369" s="1">
        <v>0</v>
      </c>
      <c r="Q3369" s="8">
        <v>1472300</v>
      </c>
      <c r="R3369" s="8">
        <v>54052</v>
      </c>
      <c r="S3369" s="8">
        <v>320617</v>
      </c>
      <c r="T3369" s="8" t="s">
        <v>386</v>
      </c>
      <c r="U3369" s="9">
        <f>IF(R3369&gt;0,Q3369/R3369,"")</f>
        <v>27.238585066232517</v>
      </c>
      <c r="V3369" s="10">
        <f>SUMIFS(fct_world_monthly!$J$2:$J$361,fct_world_monthly!$C$2:$C$361,C3369,fct_world_monthly!$F$2:$F$361,F3369)</f>
        <v>91453866</v>
      </c>
      <c r="W3369" s="11">
        <f>IF(V3369&gt;0,Q3369/V3369,"")</f>
        <v>1.6098827358484769E-2</v>
      </c>
      <c r="X3369" s="1" t="s">
        <v>232</v>
      </c>
      <c r="Y3369" s="1" t="s">
        <v>166</v>
      </c>
      <c r="Z3369" s="19">
        <f>IF(U3369="","",SUMIFS(Unit_Value_Review_QC!$K$10:$K$53,Unit_Value_Review_QC!$I$10:$I$53,"PARTNER|"&amp;F3369&amp;"|"&amp;I3369))</f>
        <v>21.029827109089425</v>
      </c>
      <c r="AA3369" s="20">
        <f>IFERROR(U3369/Z3369,"")</f>
        <v>1.2952358060261735</v>
      </c>
      <c r="AB3369" s="4" t="str">
        <f>IF(OR(N3369&lt;&gt;"REPORTED",U3369=""),"NOT_APPLICABLE",IF(OR(AA3369&lt;Unit_Value_Review_QC!$I$6,AA3369&gt;Unit_Value_Review_QC!$I$5),"REVIEW","WITHIN_BAND"))</f>
        <v>WITHIN_BAND</v>
      </c>
    </row>
    <row r="3370" spans="1:28">
      <c r="A3370" s="1" t="s">
        <v>3756</v>
      </c>
      <c r="B3370" s="6">
        <v>46023</v>
      </c>
      <c r="C3370" s="1">
        <v>202601</v>
      </c>
      <c r="D3370" s="1">
        <v>2026</v>
      </c>
      <c r="E3370" s="1">
        <v>1</v>
      </c>
      <c r="F3370" s="4" t="s">
        <v>256</v>
      </c>
      <c r="G3370" s="4" t="s">
        <v>258</v>
      </c>
      <c r="H3370" s="1">
        <v>696</v>
      </c>
      <c r="I3370" s="4" t="s">
        <v>322</v>
      </c>
      <c r="J3370" s="1" t="s">
        <v>323</v>
      </c>
      <c r="K3370" s="1" t="s">
        <v>383</v>
      </c>
      <c r="L3370" s="1">
        <v>3</v>
      </c>
      <c r="M3370" s="1">
        <v>1</v>
      </c>
      <c r="N3370" s="1" t="s">
        <v>384</v>
      </c>
      <c r="O3370" s="1" t="s">
        <v>385</v>
      </c>
      <c r="P3370" s="1">
        <v>0</v>
      </c>
      <c r="Q3370" s="8">
        <v>836295</v>
      </c>
      <c r="R3370" s="8">
        <v>46556</v>
      </c>
      <c r="S3370" s="8">
        <v>218706</v>
      </c>
      <c r="T3370" s="8" t="s">
        <v>386</v>
      </c>
      <c r="U3370" s="9">
        <f>IF(R3370&gt;0,Q3370/R3370,"")</f>
        <v>17.963205601855829</v>
      </c>
      <c r="V3370" s="10">
        <f>SUMIFS(fct_world_monthly!$J$2:$J$361,fct_world_monthly!$C$2:$C$361,C3370,fct_world_monthly!$F$2:$F$361,F3370)</f>
        <v>91453866</v>
      </c>
      <c r="W3370" s="11">
        <f>IF(V3370&gt;0,Q3370/V3370,"")</f>
        <v>9.1444466656007747E-3</v>
      </c>
      <c r="X3370" s="1" t="s">
        <v>232</v>
      </c>
      <c r="Y3370" s="1" t="s">
        <v>166</v>
      </c>
      <c r="Z3370" s="19">
        <f>IF(U3370="","",SUMIFS(Unit_Value_Review_QC!$K$10:$K$53,Unit_Value_Review_QC!$I$10:$I$53,"PARTNER|"&amp;F3370&amp;"|"&amp;I3370))</f>
        <v>18.09118149032647</v>
      </c>
      <c r="AA3370" s="20">
        <f>IFERROR(U3370/Z3370,"")</f>
        <v>0.9929260624277596</v>
      </c>
      <c r="AB3370" s="4" t="str">
        <f>IF(OR(N3370&lt;&gt;"REPORTED",U3370=""),"NOT_APPLICABLE",IF(OR(AA3370&lt;Unit_Value_Review_QC!$I$6,AA3370&gt;Unit_Value_Review_QC!$I$5),"REVIEW","WITHIN_BAND"))</f>
        <v>WITHIN_BAND</v>
      </c>
    </row>
    <row r="3371" spans="1:28">
      <c r="A3371" s="1" t="s">
        <v>3757</v>
      </c>
      <c r="B3371" s="6">
        <v>46023</v>
      </c>
      <c r="C3371" s="1">
        <v>202601</v>
      </c>
      <c r="D3371" s="1">
        <v>2026</v>
      </c>
      <c r="E3371" s="1">
        <v>1</v>
      </c>
      <c r="F3371" s="4" t="s">
        <v>256</v>
      </c>
      <c r="G3371" s="4" t="s">
        <v>258</v>
      </c>
      <c r="H3371" s="1">
        <v>720</v>
      </c>
      <c r="I3371" s="4" t="s">
        <v>325</v>
      </c>
      <c r="J3371" s="1" t="s">
        <v>326</v>
      </c>
      <c r="K3371" s="1" t="s">
        <v>383</v>
      </c>
      <c r="L3371" s="1">
        <v>3</v>
      </c>
      <c r="M3371" s="1">
        <v>1</v>
      </c>
      <c r="N3371" s="1" t="s">
        <v>384</v>
      </c>
      <c r="O3371" s="1" t="s">
        <v>385</v>
      </c>
      <c r="P3371" s="1">
        <v>0</v>
      </c>
      <c r="Q3371" s="8">
        <v>4107811</v>
      </c>
      <c r="R3371" s="8">
        <v>243744</v>
      </c>
      <c r="S3371" s="8">
        <v>1101394</v>
      </c>
      <c r="T3371" s="8" t="s">
        <v>386</v>
      </c>
      <c r="U3371" s="9">
        <f>IF(R3371&gt;0,Q3371/R3371,"")</f>
        <v>16.852972791125115</v>
      </c>
      <c r="V3371" s="10">
        <f>SUMIFS(fct_world_monthly!$J$2:$J$361,fct_world_monthly!$C$2:$C$361,C3371,fct_world_monthly!$F$2:$F$361,F3371)</f>
        <v>91453866</v>
      </c>
      <c r="W3371" s="11">
        <f>IF(V3371&gt;0,Q3371/V3371,"")</f>
        <v>4.4916756170810757E-2</v>
      </c>
      <c r="X3371" s="1" t="s">
        <v>232</v>
      </c>
      <c r="Y3371" s="1" t="s">
        <v>166</v>
      </c>
      <c r="Z3371" s="19">
        <f>IF(U3371="","",SUMIFS(Unit_Value_Review_QC!$K$10:$K$53,Unit_Value_Review_QC!$I$10:$I$53,"PARTNER|"&amp;F3371&amp;"|"&amp;I3371))</f>
        <v>18.213915185849537</v>
      </c>
      <c r="AA3371" s="20">
        <f>IFERROR(U3371/Z3371,"")</f>
        <v>0.92528007400727641</v>
      </c>
      <c r="AB3371" s="4" t="str">
        <f>IF(OR(N3371&lt;&gt;"REPORTED",U3371=""),"NOT_APPLICABLE",IF(OR(AA3371&lt;Unit_Value_Review_QC!$I$6,AA3371&gt;Unit_Value_Review_QC!$I$5),"REVIEW","WITHIN_BAND"))</f>
        <v>WITHIN_BAND</v>
      </c>
    </row>
    <row r="3372" spans="1:28">
      <c r="A3372" s="1" t="s">
        <v>3758</v>
      </c>
      <c r="B3372" s="6">
        <v>46023</v>
      </c>
      <c r="C3372" s="1">
        <v>202601</v>
      </c>
      <c r="D3372" s="1">
        <v>2026</v>
      </c>
      <c r="E3372" s="1">
        <v>1</v>
      </c>
      <c r="F3372" s="4" t="s">
        <v>265</v>
      </c>
      <c r="G3372" s="4" t="s">
        <v>266</v>
      </c>
      <c r="H3372" s="1">
        <v>52</v>
      </c>
      <c r="I3372" s="4" t="s">
        <v>296</v>
      </c>
      <c r="J3372" s="1" t="s">
        <v>297</v>
      </c>
      <c r="K3372" s="1" t="s">
        <v>383</v>
      </c>
      <c r="L3372" s="1">
        <v>3</v>
      </c>
      <c r="M3372" s="1">
        <v>1</v>
      </c>
      <c r="N3372" s="1" t="s">
        <v>384</v>
      </c>
      <c r="O3372" s="1" t="s">
        <v>385</v>
      </c>
      <c r="P3372" s="1">
        <v>0</v>
      </c>
      <c r="Q3372" s="8">
        <v>5104824</v>
      </c>
      <c r="R3372" s="8">
        <v>624406</v>
      </c>
      <c r="S3372" s="8">
        <v>644264</v>
      </c>
      <c r="T3372" s="8" t="s">
        <v>386</v>
      </c>
      <c r="U3372" s="9">
        <f>IF(R3372&gt;0,Q3372/R3372,"")</f>
        <v>8.1754883841603068</v>
      </c>
      <c r="V3372" s="10">
        <f>SUMIFS(fct_world_monthly!$J$2:$J$361,fct_world_monthly!$C$2:$C$361,C3372,fct_world_monthly!$F$2:$F$361,F3372)</f>
        <v>50038211</v>
      </c>
      <c r="W3372" s="11">
        <f>IF(V3372&gt;0,Q3372/V3372,"")</f>
        <v>0.10201851541015325</v>
      </c>
      <c r="X3372" s="1" t="s">
        <v>232</v>
      </c>
      <c r="Y3372" s="1" t="s">
        <v>166</v>
      </c>
      <c r="Z3372" s="19">
        <f>IF(U3372="","",SUMIFS(Unit_Value_Review_QC!$K$10:$K$53,Unit_Value_Review_QC!$I$10:$I$53,"PARTNER|"&amp;F3372&amp;"|"&amp;I3372))</f>
        <v>19.213268245879746</v>
      </c>
      <c r="AA3372" s="20">
        <f>IFERROR(U3372/Z3372,"")</f>
        <v>0.42551263426582964</v>
      </c>
      <c r="AB3372" s="4" t="str">
        <f>IF(OR(N3372&lt;&gt;"REPORTED",U3372=""),"NOT_APPLICABLE",IF(OR(AA3372&lt;Unit_Value_Review_QC!$I$6,AA3372&gt;Unit_Value_Review_QC!$I$5),"REVIEW","WITHIN_BAND"))</f>
        <v>WITHIN_BAND</v>
      </c>
    </row>
    <row r="3373" spans="1:28">
      <c r="A3373" s="1" t="s">
        <v>3759</v>
      </c>
      <c r="B3373" s="6">
        <v>46023</v>
      </c>
      <c r="C3373" s="1">
        <v>202601</v>
      </c>
      <c r="D3373" s="1">
        <v>2026</v>
      </c>
      <c r="E3373" s="1">
        <v>1</v>
      </c>
      <c r="F3373" s="4" t="s">
        <v>265</v>
      </c>
      <c r="G3373" s="4" t="s">
        <v>266</v>
      </c>
      <c r="H3373" s="1">
        <v>204</v>
      </c>
      <c r="I3373" s="4" t="s">
        <v>301</v>
      </c>
      <c r="J3373" s="1" t="s">
        <v>302</v>
      </c>
      <c r="K3373" s="1" t="s">
        <v>383</v>
      </c>
      <c r="L3373" s="1">
        <v>3</v>
      </c>
      <c r="M3373" s="1">
        <v>1</v>
      </c>
      <c r="N3373" s="1" t="s">
        <v>384</v>
      </c>
      <c r="O3373" s="1" t="s">
        <v>385</v>
      </c>
      <c r="P3373" s="1">
        <v>0</v>
      </c>
      <c r="Q3373" s="8">
        <v>11177</v>
      </c>
      <c r="R3373" s="8">
        <v>351</v>
      </c>
      <c r="S3373" s="8">
        <v>1537</v>
      </c>
      <c r="T3373" s="8" t="s">
        <v>386</v>
      </c>
      <c r="U3373" s="9">
        <f>IF(R3373&gt;0,Q3373/R3373,"")</f>
        <v>31.843304843304843</v>
      </c>
      <c r="V3373" s="10">
        <f>SUMIFS(fct_world_monthly!$J$2:$J$361,fct_world_monthly!$C$2:$C$361,C3373,fct_world_monthly!$F$2:$F$361,F3373)</f>
        <v>50038211</v>
      </c>
      <c r="W3373" s="11">
        <f>IF(V3373&gt;0,Q3373/V3373,"")</f>
        <v>2.2336929671606365E-4</v>
      </c>
      <c r="X3373" s="1" t="s">
        <v>232</v>
      </c>
      <c r="Y3373" s="1" t="s">
        <v>166</v>
      </c>
      <c r="Z3373" s="19">
        <f>IF(U3373="","",SUMIFS(Unit_Value_Review_QC!$K$10:$K$53,Unit_Value_Review_QC!$I$10:$I$53,"PARTNER|"&amp;F3373&amp;"|"&amp;I3373))</f>
        <v>16.024818561257973</v>
      </c>
      <c r="AA3373" s="20">
        <f>IFERROR(U3373/Z3373,"")</f>
        <v>1.9871242049685394</v>
      </c>
      <c r="AB3373" s="4" t="str">
        <f>IF(OR(N3373&lt;&gt;"REPORTED",U3373=""),"NOT_APPLICABLE",IF(OR(AA3373&lt;Unit_Value_Review_QC!$I$6,AA3373&gt;Unit_Value_Review_QC!$I$5),"REVIEW","WITHIN_BAND"))</f>
        <v>WITHIN_BAND</v>
      </c>
    </row>
    <row r="3374" spans="1:28">
      <c r="A3374" s="1" t="s">
        <v>3760</v>
      </c>
      <c r="B3374" s="6">
        <v>46023</v>
      </c>
      <c r="C3374" s="1">
        <v>202601</v>
      </c>
      <c r="D3374" s="1">
        <v>2026</v>
      </c>
      <c r="E3374" s="1">
        <v>1</v>
      </c>
      <c r="F3374" s="4" t="s">
        <v>265</v>
      </c>
      <c r="G3374" s="4" t="s">
        <v>266</v>
      </c>
      <c r="H3374" s="1">
        <v>662</v>
      </c>
      <c r="I3374" s="4" t="s">
        <v>304</v>
      </c>
      <c r="J3374" s="1" t="s">
        <v>305</v>
      </c>
      <c r="K3374" s="1" t="s">
        <v>383</v>
      </c>
      <c r="L3374" s="1">
        <v>3</v>
      </c>
      <c r="M3374" s="1">
        <v>1</v>
      </c>
      <c r="N3374" s="1" t="s">
        <v>384</v>
      </c>
      <c r="O3374" s="1" t="s">
        <v>385</v>
      </c>
      <c r="P3374" s="1">
        <v>0</v>
      </c>
      <c r="Q3374" s="8">
        <v>670269</v>
      </c>
      <c r="R3374" s="8">
        <v>54749</v>
      </c>
      <c r="S3374" s="8">
        <v>103587</v>
      </c>
      <c r="T3374" s="8" t="s">
        <v>386</v>
      </c>
      <c r="U3374" s="9">
        <f>IF(R3374&gt;0,Q3374/R3374,"")</f>
        <v>12.242579773146542</v>
      </c>
      <c r="V3374" s="10">
        <f>SUMIFS(fct_world_monthly!$J$2:$J$361,fct_world_monthly!$C$2:$C$361,C3374,fct_world_monthly!$F$2:$F$361,F3374)</f>
        <v>50038211</v>
      </c>
      <c r="W3374" s="11">
        <f>IF(V3374&gt;0,Q3374/V3374,"")</f>
        <v>1.3395143163691444E-2</v>
      </c>
      <c r="X3374" s="1" t="s">
        <v>232</v>
      </c>
      <c r="Y3374" s="1" t="s">
        <v>166</v>
      </c>
      <c r="Z3374" s="19">
        <f>IF(U3374="","",SUMIFS(Unit_Value_Review_QC!$K$10:$K$53,Unit_Value_Review_QC!$I$10:$I$53,"PARTNER|"&amp;F3374&amp;"|"&amp;I3374))</f>
        <v>13.24068828999865</v>
      </c>
      <c r="AA3374" s="20">
        <f>IFERROR(U3374/Z3374,"")</f>
        <v>0.92461807913671457</v>
      </c>
      <c r="AB3374" s="4" t="str">
        <f>IF(OR(N3374&lt;&gt;"REPORTED",U3374=""),"NOT_APPLICABLE",IF(OR(AA3374&lt;Unit_Value_Review_QC!$I$6,AA3374&gt;Unit_Value_Review_QC!$I$5),"REVIEW","WITHIN_BAND"))</f>
        <v>WITHIN_BAND</v>
      </c>
    </row>
    <row r="3375" spans="1:28">
      <c r="A3375" s="1" t="s">
        <v>3761</v>
      </c>
      <c r="B3375" s="6">
        <v>46023</v>
      </c>
      <c r="C3375" s="1">
        <v>202601</v>
      </c>
      <c r="D3375" s="1">
        <v>2026</v>
      </c>
      <c r="E3375" s="1">
        <v>1</v>
      </c>
      <c r="F3375" s="4" t="s">
        <v>265</v>
      </c>
      <c r="G3375" s="4" t="s">
        <v>266</v>
      </c>
      <c r="H3375" s="1">
        <v>664</v>
      </c>
      <c r="I3375" s="4" t="s">
        <v>307</v>
      </c>
      <c r="J3375" s="1" t="s">
        <v>308</v>
      </c>
      <c r="K3375" s="1" t="s">
        <v>383</v>
      </c>
      <c r="L3375" s="1">
        <v>3</v>
      </c>
      <c r="M3375" s="1">
        <v>1</v>
      </c>
      <c r="N3375" s="1" t="s">
        <v>384</v>
      </c>
      <c r="O3375" s="1" t="s">
        <v>385</v>
      </c>
      <c r="P3375" s="1">
        <v>0</v>
      </c>
      <c r="Q3375" s="8">
        <v>106371</v>
      </c>
      <c r="R3375" s="8">
        <v>6085</v>
      </c>
      <c r="S3375" s="8">
        <v>21299</v>
      </c>
      <c r="T3375" s="8" t="s">
        <v>386</v>
      </c>
      <c r="U3375" s="9">
        <f>IF(R3375&gt;0,Q3375/R3375,"")</f>
        <v>17.480854560394413</v>
      </c>
      <c r="V3375" s="10">
        <f>SUMIFS(fct_world_monthly!$J$2:$J$361,fct_world_monthly!$C$2:$C$361,C3375,fct_world_monthly!$F$2:$F$361,F3375)</f>
        <v>50038211</v>
      </c>
      <c r="W3375" s="11">
        <f>IF(V3375&gt;0,Q3375/V3375,"")</f>
        <v>2.1257954246205963E-3</v>
      </c>
      <c r="X3375" s="1" t="s">
        <v>232</v>
      </c>
      <c r="Y3375" s="1" t="s">
        <v>166</v>
      </c>
      <c r="Z3375" s="19">
        <f>IF(U3375="","",SUMIFS(Unit_Value_Review_QC!$K$10:$K$53,Unit_Value_Review_QC!$I$10:$I$53,"PARTNER|"&amp;F3375&amp;"|"&amp;I3375))</f>
        <v>13.033767004833301</v>
      </c>
      <c r="AA3375" s="20">
        <f>IFERROR(U3375/Z3375,"")</f>
        <v>1.3411974108415474</v>
      </c>
      <c r="AB3375" s="4" t="str">
        <f>IF(OR(N3375&lt;&gt;"REPORTED",U3375=""),"NOT_APPLICABLE",IF(OR(AA3375&lt;Unit_Value_Review_QC!$I$6,AA3375&gt;Unit_Value_Review_QC!$I$5),"REVIEW","WITHIN_BAND"))</f>
        <v>WITHIN_BAND</v>
      </c>
    </row>
    <row r="3376" spans="1:28">
      <c r="A3376" s="1" t="s">
        <v>3762</v>
      </c>
      <c r="B3376" s="6">
        <v>46023</v>
      </c>
      <c r="C3376" s="1">
        <v>202601</v>
      </c>
      <c r="D3376" s="1">
        <v>2026</v>
      </c>
      <c r="E3376" s="1">
        <v>1</v>
      </c>
      <c r="F3376" s="4" t="s">
        <v>265</v>
      </c>
      <c r="G3376" s="4" t="s">
        <v>266</v>
      </c>
      <c r="H3376" s="1">
        <v>666</v>
      </c>
      <c r="I3376" s="4" t="s">
        <v>310</v>
      </c>
      <c r="J3376" s="1" t="s">
        <v>311</v>
      </c>
      <c r="K3376" s="1" t="s">
        <v>383</v>
      </c>
      <c r="L3376" s="1">
        <v>3</v>
      </c>
      <c r="M3376" s="1">
        <v>1</v>
      </c>
      <c r="N3376" s="1" t="s">
        <v>384</v>
      </c>
      <c r="O3376" s="1" t="s">
        <v>385</v>
      </c>
      <c r="P3376" s="1">
        <v>0</v>
      </c>
      <c r="Q3376" s="8">
        <v>9756684</v>
      </c>
      <c r="R3376" s="8">
        <v>771311</v>
      </c>
      <c r="S3376" s="8">
        <v>1977329</v>
      </c>
      <c r="T3376" s="8" t="s">
        <v>386</v>
      </c>
      <c r="U3376" s="9">
        <f>IF(R3376&gt;0,Q3376/R3376,"")</f>
        <v>12.649481207969288</v>
      </c>
      <c r="V3376" s="10">
        <f>SUMIFS(fct_world_monthly!$J$2:$J$361,fct_world_monthly!$C$2:$C$361,C3376,fct_world_monthly!$F$2:$F$361,F3376)</f>
        <v>50038211</v>
      </c>
      <c r="W3376" s="11">
        <f>IF(V3376&gt;0,Q3376/V3376,"")</f>
        <v>0.19498466881639714</v>
      </c>
      <c r="X3376" s="1" t="s">
        <v>232</v>
      </c>
      <c r="Y3376" s="1" t="s">
        <v>166</v>
      </c>
      <c r="Z3376" s="19">
        <f>IF(U3376="","",SUMIFS(Unit_Value_Review_QC!$K$10:$K$53,Unit_Value_Review_QC!$I$10:$I$53,"PARTNER|"&amp;F3376&amp;"|"&amp;I3376))</f>
        <v>12.503788450831344</v>
      </c>
      <c r="AA3376" s="20">
        <f>IFERROR(U3376/Z3376,"")</f>
        <v>1.0116518891623008</v>
      </c>
      <c r="AB3376" s="4" t="str">
        <f>IF(OR(N3376&lt;&gt;"REPORTED",U3376=""),"NOT_APPLICABLE",IF(OR(AA3376&lt;Unit_Value_Review_QC!$I$6,AA3376&gt;Unit_Value_Review_QC!$I$5),"REVIEW","WITHIN_BAND"))</f>
        <v>WITHIN_BAND</v>
      </c>
    </row>
    <row r="3377" spans="1:28">
      <c r="A3377" s="1" t="s">
        <v>3763</v>
      </c>
      <c r="B3377" s="6">
        <v>46023</v>
      </c>
      <c r="C3377" s="1">
        <v>202601</v>
      </c>
      <c r="D3377" s="1">
        <v>2026</v>
      </c>
      <c r="E3377" s="1">
        <v>1</v>
      </c>
      <c r="F3377" s="4" t="s">
        <v>265</v>
      </c>
      <c r="G3377" s="4" t="s">
        <v>266</v>
      </c>
      <c r="H3377" s="1">
        <v>669</v>
      </c>
      <c r="I3377" s="4" t="s">
        <v>313</v>
      </c>
      <c r="J3377" s="1" t="s">
        <v>314</v>
      </c>
      <c r="K3377" s="1" t="s">
        <v>383</v>
      </c>
      <c r="L3377" s="1">
        <v>3</v>
      </c>
      <c r="M3377" s="1">
        <v>1</v>
      </c>
      <c r="N3377" s="1" t="s">
        <v>384</v>
      </c>
      <c r="O3377" s="1" t="s">
        <v>385</v>
      </c>
      <c r="P3377" s="1">
        <v>0</v>
      </c>
      <c r="Q3377" s="8">
        <v>72165</v>
      </c>
      <c r="R3377" s="8">
        <v>3651</v>
      </c>
      <c r="S3377" s="8">
        <v>11623</v>
      </c>
      <c r="T3377" s="8" t="s">
        <v>386</v>
      </c>
      <c r="U3377" s="9">
        <f>IF(R3377&gt;0,Q3377/R3377,"")</f>
        <v>19.765817584223502</v>
      </c>
      <c r="V3377" s="10">
        <f>SUMIFS(fct_world_monthly!$J$2:$J$361,fct_world_monthly!$C$2:$C$361,C3377,fct_world_monthly!$F$2:$F$361,F3377)</f>
        <v>50038211</v>
      </c>
      <c r="W3377" s="11">
        <f>IF(V3377&gt;0,Q3377/V3377,"")</f>
        <v>1.4421978435639915E-3</v>
      </c>
      <c r="X3377" s="1" t="s">
        <v>232</v>
      </c>
      <c r="Y3377" s="1" t="s">
        <v>166</v>
      </c>
      <c r="Z3377" s="19">
        <f>IF(U3377="","",SUMIFS(Unit_Value_Review_QC!$K$10:$K$53,Unit_Value_Review_QC!$I$10:$I$53,"PARTNER|"&amp;F3377&amp;"|"&amp;I3377))</f>
        <v>16.58404384448577</v>
      </c>
      <c r="AA3377" s="20">
        <f>IFERROR(U3377/Z3377,"")</f>
        <v>1.1918575330344221</v>
      </c>
      <c r="AB3377" s="4" t="str">
        <f>IF(OR(N3377&lt;&gt;"REPORTED",U3377=""),"NOT_APPLICABLE",IF(OR(AA3377&lt;Unit_Value_Review_QC!$I$6,AA3377&gt;Unit_Value_Review_QC!$I$5),"REVIEW","WITHIN_BAND"))</f>
        <v>WITHIN_BAND</v>
      </c>
    </row>
    <row r="3378" spans="1:28">
      <c r="A3378" s="1" t="s">
        <v>3764</v>
      </c>
      <c r="B3378" s="6">
        <v>46023</v>
      </c>
      <c r="C3378" s="1">
        <v>202601</v>
      </c>
      <c r="D3378" s="1">
        <v>2026</v>
      </c>
      <c r="E3378" s="1">
        <v>1</v>
      </c>
      <c r="F3378" s="4" t="s">
        <v>265</v>
      </c>
      <c r="G3378" s="4" t="s">
        <v>266</v>
      </c>
      <c r="H3378" s="1">
        <v>676</v>
      </c>
      <c r="I3378" s="4" t="s">
        <v>316</v>
      </c>
      <c r="J3378" s="1" t="s">
        <v>317</v>
      </c>
      <c r="K3378" s="1" t="s">
        <v>383</v>
      </c>
      <c r="L3378" s="1">
        <v>3</v>
      </c>
      <c r="M3378" s="1">
        <v>1</v>
      </c>
      <c r="N3378" s="1" t="s">
        <v>384</v>
      </c>
      <c r="O3378" s="1" t="s">
        <v>385</v>
      </c>
      <c r="P3378" s="1">
        <v>0</v>
      </c>
      <c r="Q3378" s="8">
        <v>254662</v>
      </c>
      <c r="R3378" s="8">
        <v>16809</v>
      </c>
      <c r="S3378" s="8">
        <v>57018</v>
      </c>
      <c r="T3378" s="8" t="s">
        <v>386</v>
      </c>
      <c r="U3378" s="9">
        <f>IF(R3378&gt;0,Q3378/R3378,"")</f>
        <v>15.150336129454459</v>
      </c>
      <c r="V3378" s="10">
        <f>SUMIFS(fct_world_monthly!$J$2:$J$361,fct_world_monthly!$C$2:$C$361,C3378,fct_world_monthly!$F$2:$F$361,F3378)</f>
        <v>50038211</v>
      </c>
      <c r="W3378" s="11">
        <f>IF(V3378&gt;0,Q3378/V3378,"")</f>
        <v>5.0893506164718799E-3</v>
      </c>
      <c r="X3378" s="1" t="s">
        <v>232</v>
      </c>
      <c r="Y3378" s="1" t="s">
        <v>166</v>
      </c>
      <c r="Z3378" s="19">
        <f>IF(U3378="","",SUMIFS(Unit_Value_Review_QC!$K$10:$K$53,Unit_Value_Review_QC!$I$10:$I$53,"PARTNER|"&amp;F3378&amp;"|"&amp;I3378))</f>
        <v>12.705450477595873</v>
      </c>
      <c r="AA3378" s="20">
        <f>IFERROR(U3378/Z3378,"")</f>
        <v>1.1924280966007281</v>
      </c>
      <c r="AB3378" s="4" t="str">
        <f>IF(OR(N3378&lt;&gt;"REPORTED",U3378=""),"NOT_APPLICABLE",IF(OR(AA3378&lt;Unit_Value_Review_QC!$I$6,AA3378&gt;Unit_Value_Review_QC!$I$5),"REVIEW","WITHIN_BAND"))</f>
        <v>WITHIN_BAND</v>
      </c>
    </row>
    <row r="3379" spans="1:28">
      <c r="A3379" s="1" t="s">
        <v>3765</v>
      </c>
      <c r="B3379" s="6">
        <v>46023</v>
      </c>
      <c r="C3379" s="1">
        <v>202601</v>
      </c>
      <c r="D3379" s="1">
        <v>2026</v>
      </c>
      <c r="E3379" s="1">
        <v>1</v>
      </c>
      <c r="F3379" s="4" t="s">
        <v>265</v>
      </c>
      <c r="G3379" s="4" t="s">
        <v>266</v>
      </c>
      <c r="H3379" s="1">
        <v>690</v>
      </c>
      <c r="I3379" s="4" t="s">
        <v>319</v>
      </c>
      <c r="J3379" s="1" t="s">
        <v>320</v>
      </c>
      <c r="K3379" s="1" t="s">
        <v>383</v>
      </c>
      <c r="L3379" s="1">
        <v>3</v>
      </c>
      <c r="M3379" s="1">
        <v>1</v>
      </c>
      <c r="N3379" s="1" t="s">
        <v>384</v>
      </c>
      <c r="O3379" s="1" t="s">
        <v>385</v>
      </c>
      <c r="P3379" s="1">
        <v>0</v>
      </c>
      <c r="Q3379" s="8">
        <v>1109154</v>
      </c>
      <c r="R3379" s="8">
        <v>39241</v>
      </c>
      <c r="S3379" s="8">
        <v>127221</v>
      </c>
      <c r="T3379" s="8" t="s">
        <v>386</v>
      </c>
      <c r="U3379" s="9">
        <f>IF(R3379&gt;0,Q3379/R3379,"")</f>
        <v>28.265181825131876</v>
      </c>
      <c r="V3379" s="10">
        <f>SUMIFS(fct_world_monthly!$J$2:$J$361,fct_world_monthly!$C$2:$C$361,C3379,fct_world_monthly!$F$2:$F$361,F3379)</f>
        <v>50038211</v>
      </c>
      <c r="W3379" s="11">
        <f>IF(V3379&gt;0,Q3379/V3379,"")</f>
        <v>2.2166140192342209E-2</v>
      </c>
      <c r="X3379" s="1" t="s">
        <v>232</v>
      </c>
      <c r="Y3379" s="1" t="s">
        <v>166</v>
      </c>
      <c r="Z3379" s="19">
        <f>IF(U3379="","",SUMIFS(Unit_Value_Review_QC!$K$10:$K$53,Unit_Value_Review_QC!$I$10:$I$53,"PARTNER|"&amp;F3379&amp;"|"&amp;I3379))</f>
        <v>23.234221767733438</v>
      </c>
      <c r="AA3379" s="20">
        <f>IFERROR(U3379/Z3379,"")</f>
        <v>1.2165323249339555</v>
      </c>
      <c r="AB3379" s="4" t="str">
        <f>IF(OR(N3379&lt;&gt;"REPORTED",U3379=""),"NOT_APPLICABLE",IF(OR(AA3379&lt;Unit_Value_Review_QC!$I$6,AA3379&gt;Unit_Value_Review_QC!$I$5),"REVIEW","WITHIN_BAND"))</f>
        <v>WITHIN_BAND</v>
      </c>
    </row>
    <row r="3380" spans="1:28">
      <c r="A3380" s="1" t="s">
        <v>3766</v>
      </c>
      <c r="B3380" s="6">
        <v>46023</v>
      </c>
      <c r="C3380" s="1">
        <v>202601</v>
      </c>
      <c r="D3380" s="1">
        <v>2026</v>
      </c>
      <c r="E3380" s="1">
        <v>1</v>
      </c>
      <c r="F3380" s="4" t="s">
        <v>265</v>
      </c>
      <c r="G3380" s="4" t="s">
        <v>266</v>
      </c>
      <c r="H3380" s="1">
        <v>696</v>
      </c>
      <c r="I3380" s="4" t="s">
        <v>322</v>
      </c>
      <c r="J3380" s="1" t="s">
        <v>323</v>
      </c>
      <c r="K3380" s="1" t="s">
        <v>383</v>
      </c>
      <c r="L3380" s="1">
        <v>3</v>
      </c>
      <c r="M3380" s="1">
        <v>1</v>
      </c>
      <c r="N3380" s="1" t="s">
        <v>384</v>
      </c>
      <c r="O3380" s="1" t="s">
        <v>385</v>
      </c>
      <c r="P3380" s="1">
        <v>0</v>
      </c>
      <c r="Q3380" s="8">
        <v>3322781</v>
      </c>
      <c r="R3380" s="8">
        <v>303236</v>
      </c>
      <c r="S3380" s="8">
        <v>740103</v>
      </c>
      <c r="T3380" s="8" t="s">
        <v>386</v>
      </c>
      <c r="U3380" s="9">
        <f>IF(R3380&gt;0,Q3380/R3380,"")</f>
        <v>10.957739186640108</v>
      </c>
      <c r="V3380" s="10">
        <f>SUMIFS(fct_world_monthly!$J$2:$J$361,fct_world_monthly!$C$2:$C$361,C3380,fct_world_monthly!$F$2:$F$361,F3380)</f>
        <v>50038211</v>
      </c>
      <c r="W3380" s="11">
        <f>IF(V3380&gt;0,Q3380/V3380,"")</f>
        <v>6.6404872068667686E-2</v>
      </c>
      <c r="X3380" s="1" t="s">
        <v>232</v>
      </c>
      <c r="Y3380" s="1" t="s">
        <v>166</v>
      </c>
      <c r="Z3380" s="19">
        <f>IF(U3380="","",SUMIFS(Unit_Value_Review_QC!$K$10:$K$53,Unit_Value_Review_QC!$I$10:$I$53,"PARTNER|"&amp;F3380&amp;"|"&amp;I3380))</f>
        <v>12.339390026247985</v>
      </c>
      <c r="AA3380" s="20">
        <f>IFERROR(U3380/Z3380,"")</f>
        <v>0.88802924320660337</v>
      </c>
      <c r="AB3380" s="4" t="str">
        <f>IF(OR(N3380&lt;&gt;"REPORTED",U3380=""),"NOT_APPLICABLE",IF(OR(AA3380&lt;Unit_Value_Review_QC!$I$6,AA3380&gt;Unit_Value_Review_QC!$I$5),"REVIEW","WITHIN_BAND"))</f>
        <v>WITHIN_BAND</v>
      </c>
    </row>
    <row r="3381" spans="1:28">
      <c r="A3381" s="1" t="s">
        <v>3767</v>
      </c>
      <c r="B3381" s="6">
        <v>46023</v>
      </c>
      <c r="C3381" s="1">
        <v>202601</v>
      </c>
      <c r="D3381" s="1">
        <v>2026</v>
      </c>
      <c r="E3381" s="1">
        <v>1</v>
      </c>
      <c r="F3381" s="4" t="s">
        <v>265</v>
      </c>
      <c r="G3381" s="4" t="s">
        <v>266</v>
      </c>
      <c r="H3381" s="1">
        <v>720</v>
      </c>
      <c r="I3381" s="4" t="s">
        <v>325</v>
      </c>
      <c r="J3381" s="1" t="s">
        <v>326</v>
      </c>
      <c r="K3381" s="1" t="s">
        <v>383</v>
      </c>
      <c r="L3381" s="1">
        <v>3</v>
      </c>
      <c r="M3381" s="1">
        <v>1</v>
      </c>
      <c r="N3381" s="1" t="s">
        <v>384</v>
      </c>
      <c r="O3381" s="1" t="s">
        <v>385</v>
      </c>
      <c r="P3381" s="1">
        <v>0</v>
      </c>
      <c r="Q3381" s="8">
        <v>14953519</v>
      </c>
      <c r="R3381" s="8">
        <v>887350</v>
      </c>
      <c r="S3381" s="8">
        <v>2293512</v>
      </c>
      <c r="T3381" s="8" t="s">
        <v>386</v>
      </c>
      <c r="U3381" s="9">
        <f>IF(R3381&gt;0,Q3381/R3381,"")</f>
        <v>16.851883698653292</v>
      </c>
      <c r="V3381" s="10">
        <f>SUMIFS(fct_world_monthly!$J$2:$J$361,fct_world_monthly!$C$2:$C$361,C3381,fct_world_monthly!$F$2:$F$361,F3381)</f>
        <v>50038211</v>
      </c>
      <c r="W3381" s="11">
        <f>IF(V3381&gt;0,Q3381/V3381,"")</f>
        <v>0.29884199896754904</v>
      </c>
      <c r="X3381" s="1" t="s">
        <v>232</v>
      </c>
      <c r="Y3381" s="1" t="s">
        <v>166</v>
      </c>
      <c r="Z3381" s="19">
        <f>IF(U3381="","",SUMIFS(Unit_Value_Review_QC!$K$10:$K$53,Unit_Value_Review_QC!$I$10:$I$53,"PARTNER|"&amp;F3381&amp;"|"&amp;I3381))</f>
        <v>15.158852636173485</v>
      </c>
      <c r="AA3381" s="20">
        <f>IFERROR(U3381/Z3381,"")</f>
        <v>1.1116859635167728</v>
      </c>
      <c r="AB3381" s="4" t="str">
        <f>IF(OR(N3381&lt;&gt;"REPORTED",U3381=""),"NOT_APPLICABLE",IF(OR(AA3381&lt;Unit_Value_Review_QC!$I$6,AA3381&gt;Unit_Value_Review_QC!$I$5),"REVIEW","WITHIN_BAND"))</f>
        <v>WITHIN_BAND</v>
      </c>
    </row>
    <row r="3382" spans="1:28">
      <c r="A3382" s="1" t="s">
        <v>3768</v>
      </c>
      <c r="B3382" s="6">
        <v>46023</v>
      </c>
      <c r="C3382" s="1">
        <v>202601</v>
      </c>
      <c r="D3382" s="1">
        <v>2026</v>
      </c>
      <c r="E3382" s="1">
        <v>1</v>
      </c>
      <c r="F3382" s="4" t="s">
        <v>271</v>
      </c>
      <c r="G3382" s="4" t="s">
        <v>273</v>
      </c>
      <c r="H3382" s="1">
        <v>52</v>
      </c>
      <c r="I3382" s="4" t="s">
        <v>296</v>
      </c>
      <c r="J3382" s="1" t="s">
        <v>297</v>
      </c>
      <c r="K3382" s="1" t="s">
        <v>383</v>
      </c>
      <c r="L3382" s="1">
        <v>3</v>
      </c>
      <c r="M3382" s="1">
        <v>1</v>
      </c>
      <c r="N3382" s="1" t="s">
        <v>384</v>
      </c>
      <c r="O3382" s="1" t="s">
        <v>385</v>
      </c>
      <c r="P3382" s="1">
        <v>0</v>
      </c>
      <c r="Q3382" s="8">
        <v>260823</v>
      </c>
      <c r="R3382" s="8">
        <v>8174</v>
      </c>
      <c r="S3382" s="8">
        <v>19903</v>
      </c>
      <c r="T3382" s="8" t="s">
        <v>386</v>
      </c>
      <c r="U3382" s="9">
        <f>IF(R3382&gt;0,Q3382/R3382,"")</f>
        <v>31.908857352581357</v>
      </c>
      <c r="V3382" s="10">
        <f>SUMIFS(fct_world_monthly!$J$2:$J$361,fct_world_monthly!$C$2:$C$361,C3382,fct_world_monthly!$F$2:$F$361,F3382)</f>
        <v>29694985</v>
      </c>
      <c r="W3382" s="11">
        <f>IF(V3382&gt;0,Q3382/V3382,"")</f>
        <v>8.7834023152394258E-3</v>
      </c>
      <c r="X3382" s="1" t="s">
        <v>232</v>
      </c>
      <c r="Y3382" s="1" t="s">
        <v>166</v>
      </c>
      <c r="Z3382" s="19">
        <f>IF(U3382="","",SUMIFS(Unit_Value_Review_QC!$K$10:$K$53,Unit_Value_Review_QC!$I$10:$I$53,"PARTNER|"&amp;F3382&amp;"|"&amp;I3382))</f>
        <v>31.867133143721738</v>
      </c>
      <c r="AA3382" s="20">
        <f>IFERROR(U3382/Z3382,"")</f>
        <v>1.0013093179317838</v>
      </c>
      <c r="AB3382" s="4" t="str">
        <f>IF(OR(N3382&lt;&gt;"REPORTED",U3382=""),"NOT_APPLICABLE",IF(OR(AA3382&lt;Unit_Value_Review_QC!$I$6,AA3382&gt;Unit_Value_Review_QC!$I$5),"REVIEW","WITHIN_BAND"))</f>
        <v>WITHIN_BAND</v>
      </c>
    </row>
    <row r="3383" spans="1:28">
      <c r="A3383" s="1" t="s">
        <v>3769</v>
      </c>
      <c r="B3383" s="6">
        <v>46023</v>
      </c>
      <c r="C3383" s="1">
        <v>202601</v>
      </c>
      <c r="D3383" s="1">
        <v>2026</v>
      </c>
      <c r="E3383" s="1">
        <v>1</v>
      </c>
      <c r="F3383" s="4" t="s">
        <v>271</v>
      </c>
      <c r="G3383" s="4" t="s">
        <v>273</v>
      </c>
      <c r="H3383" s="1">
        <v>204</v>
      </c>
      <c r="I3383" s="4" t="s">
        <v>301</v>
      </c>
      <c r="J3383" s="1" t="s">
        <v>302</v>
      </c>
      <c r="K3383" s="1" t="s">
        <v>383</v>
      </c>
      <c r="L3383" s="1">
        <v>3</v>
      </c>
      <c r="M3383" s="1">
        <v>1</v>
      </c>
      <c r="N3383" s="1" t="s">
        <v>384</v>
      </c>
      <c r="O3383" s="1" t="s">
        <v>385</v>
      </c>
      <c r="P3383" s="1">
        <v>0</v>
      </c>
      <c r="Q3383" s="8">
        <v>458486</v>
      </c>
      <c r="R3383" s="8">
        <v>18391</v>
      </c>
      <c r="S3383" s="8">
        <v>48539</v>
      </c>
      <c r="T3383" s="8" t="s">
        <v>386</v>
      </c>
      <c r="U3383" s="9">
        <f>IF(R3383&gt;0,Q3383/R3383,"")</f>
        <v>24.929911369691698</v>
      </c>
      <c r="V3383" s="10">
        <f>SUMIFS(fct_world_monthly!$J$2:$J$361,fct_world_monthly!$C$2:$C$361,C3383,fct_world_monthly!$F$2:$F$361,F3383)</f>
        <v>29694985</v>
      </c>
      <c r="W3383" s="11">
        <f>IF(V3383&gt;0,Q3383/V3383,"")</f>
        <v>1.5439846155840792E-2</v>
      </c>
      <c r="X3383" s="1" t="s">
        <v>232</v>
      </c>
      <c r="Y3383" s="1" t="s">
        <v>166</v>
      </c>
      <c r="Z3383" s="19">
        <f>IF(U3383="","",SUMIFS(Unit_Value_Review_QC!$K$10:$K$53,Unit_Value_Review_QC!$I$10:$I$53,"PARTNER|"&amp;F3383&amp;"|"&amp;I3383))</f>
        <v>19.682231685892088</v>
      </c>
      <c r="AA3383" s="20">
        <f>IFERROR(U3383/Z3383,"")</f>
        <v>1.2666201560649784</v>
      </c>
      <c r="AB3383" s="4" t="str">
        <f>IF(OR(N3383&lt;&gt;"REPORTED",U3383=""),"NOT_APPLICABLE",IF(OR(AA3383&lt;Unit_Value_Review_QC!$I$6,AA3383&gt;Unit_Value_Review_QC!$I$5),"REVIEW","WITHIN_BAND"))</f>
        <v>WITHIN_BAND</v>
      </c>
    </row>
    <row r="3384" spans="1:28">
      <c r="A3384" s="1" t="s">
        <v>3770</v>
      </c>
      <c r="B3384" s="6">
        <v>46023</v>
      </c>
      <c r="C3384" s="1">
        <v>202601</v>
      </c>
      <c r="D3384" s="1">
        <v>2026</v>
      </c>
      <c r="E3384" s="1">
        <v>1</v>
      </c>
      <c r="F3384" s="4" t="s">
        <v>271</v>
      </c>
      <c r="G3384" s="4" t="s">
        <v>273</v>
      </c>
      <c r="H3384" s="1">
        <v>662</v>
      </c>
      <c r="I3384" s="4" t="s">
        <v>304</v>
      </c>
      <c r="J3384" s="1" t="s">
        <v>305</v>
      </c>
      <c r="K3384" s="1" t="s">
        <v>383</v>
      </c>
      <c r="L3384" s="1">
        <v>3</v>
      </c>
      <c r="M3384" s="1">
        <v>1</v>
      </c>
      <c r="N3384" s="1" t="s">
        <v>384</v>
      </c>
      <c r="O3384" s="1" t="s">
        <v>385</v>
      </c>
      <c r="P3384" s="1">
        <v>0</v>
      </c>
      <c r="Q3384" s="8">
        <v>130348</v>
      </c>
      <c r="R3384" s="8">
        <v>5561</v>
      </c>
      <c r="S3384" s="8">
        <v>13513</v>
      </c>
      <c r="T3384" s="8" t="s">
        <v>386</v>
      </c>
      <c r="U3384" s="9">
        <f>IF(R3384&gt;0,Q3384/R3384,"")</f>
        <v>23.439669124258227</v>
      </c>
      <c r="V3384" s="10">
        <f>SUMIFS(fct_world_monthly!$J$2:$J$361,fct_world_monthly!$C$2:$C$361,C3384,fct_world_monthly!$F$2:$F$361,F3384)</f>
        <v>29694985</v>
      </c>
      <c r="W3384" s="11">
        <f>IF(V3384&gt;0,Q3384/V3384,"")</f>
        <v>4.3895627494002776E-3</v>
      </c>
      <c r="X3384" s="1" t="s">
        <v>232</v>
      </c>
      <c r="Y3384" s="1" t="s">
        <v>166</v>
      </c>
      <c r="Z3384" s="19">
        <f>IF(U3384="","",SUMIFS(Unit_Value_Review_QC!$K$10:$K$53,Unit_Value_Review_QC!$I$10:$I$53,"PARTNER|"&amp;F3384&amp;"|"&amp;I3384))</f>
        <v>19.366411423422985</v>
      </c>
      <c r="AA3384" s="20">
        <f>IFERROR(U3384/Z3384,"")</f>
        <v>1.2103258890755972</v>
      </c>
      <c r="AB3384" s="4" t="str">
        <f>IF(OR(N3384&lt;&gt;"REPORTED",U3384=""),"NOT_APPLICABLE",IF(OR(AA3384&lt;Unit_Value_Review_QC!$I$6,AA3384&gt;Unit_Value_Review_QC!$I$5),"REVIEW","WITHIN_BAND"))</f>
        <v>WITHIN_BAND</v>
      </c>
    </row>
    <row r="3385" spans="1:28">
      <c r="A3385" s="1" t="s">
        <v>3771</v>
      </c>
      <c r="B3385" s="6">
        <v>46023</v>
      </c>
      <c r="C3385" s="1">
        <v>202601</v>
      </c>
      <c r="D3385" s="1">
        <v>2026</v>
      </c>
      <c r="E3385" s="1">
        <v>1</v>
      </c>
      <c r="F3385" s="4" t="s">
        <v>271</v>
      </c>
      <c r="G3385" s="4" t="s">
        <v>273</v>
      </c>
      <c r="H3385" s="1">
        <v>664</v>
      </c>
      <c r="I3385" s="4" t="s">
        <v>307</v>
      </c>
      <c r="J3385" s="1" t="s">
        <v>308</v>
      </c>
      <c r="K3385" s="1" t="s">
        <v>383</v>
      </c>
      <c r="L3385" s="1">
        <v>3</v>
      </c>
      <c r="M3385" s="1">
        <v>1</v>
      </c>
      <c r="N3385" s="1" t="s">
        <v>384</v>
      </c>
      <c r="O3385" s="1" t="s">
        <v>385</v>
      </c>
      <c r="P3385" s="1">
        <v>0</v>
      </c>
      <c r="Q3385" s="8">
        <v>4740498</v>
      </c>
      <c r="R3385" s="8">
        <v>137380</v>
      </c>
      <c r="S3385" s="8">
        <v>435706</v>
      </c>
      <c r="T3385" s="8" t="s">
        <v>386</v>
      </c>
      <c r="U3385" s="9">
        <f>IF(R3385&gt;0,Q3385/R3385,"")</f>
        <v>34.506463822972776</v>
      </c>
      <c r="V3385" s="10">
        <f>SUMIFS(fct_world_monthly!$J$2:$J$361,fct_world_monthly!$C$2:$C$361,C3385,fct_world_monthly!$F$2:$F$361,F3385)</f>
        <v>29694985</v>
      </c>
      <c r="W3385" s="11">
        <f>IF(V3385&gt;0,Q3385/V3385,"")</f>
        <v>0.1596396832663832</v>
      </c>
      <c r="X3385" s="1" t="s">
        <v>232</v>
      </c>
      <c r="Y3385" s="1" t="s">
        <v>166</v>
      </c>
      <c r="Z3385" s="19">
        <f>IF(U3385="","",SUMIFS(Unit_Value_Review_QC!$K$10:$K$53,Unit_Value_Review_QC!$I$10:$I$53,"PARTNER|"&amp;F3385&amp;"|"&amp;I3385))</f>
        <v>29.827360886039607</v>
      </c>
      <c r="AA3385" s="20">
        <f>IFERROR(U3385/Z3385,"")</f>
        <v>1.156872844191964</v>
      </c>
      <c r="AB3385" s="4" t="str">
        <f>IF(OR(N3385&lt;&gt;"REPORTED",U3385=""),"NOT_APPLICABLE",IF(OR(AA3385&lt;Unit_Value_Review_QC!$I$6,AA3385&gt;Unit_Value_Review_QC!$I$5),"REVIEW","WITHIN_BAND"))</f>
        <v>WITHIN_BAND</v>
      </c>
    </row>
    <row r="3386" spans="1:28">
      <c r="A3386" s="1" t="s">
        <v>3772</v>
      </c>
      <c r="B3386" s="6">
        <v>46023</v>
      </c>
      <c r="C3386" s="1">
        <v>202601</v>
      </c>
      <c r="D3386" s="1">
        <v>2026</v>
      </c>
      <c r="E3386" s="1">
        <v>1</v>
      </c>
      <c r="F3386" s="4" t="s">
        <v>271</v>
      </c>
      <c r="G3386" s="4" t="s">
        <v>273</v>
      </c>
      <c r="H3386" s="1">
        <v>666</v>
      </c>
      <c r="I3386" s="4" t="s">
        <v>310</v>
      </c>
      <c r="J3386" s="1" t="s">
        <v>311</v>
      </c>
      <c r="K3386" s="1" t="s">
        <v>383</v>
      </c>
      <c r="L3386" s="1">
        <v>3</v>
      </c>
      <c r="M3386" s="1">
        <v>1</v>
      </c>
      <c r="N3386" s="1" t="s">
        <v>384</v>
      </c>
      <c r="O3386" s="1" t="s">
        <v>385</v>
      </c>
      <c r="P3386" s="1">
        <v>0</v>
      </c>
      <c r="Q3386" s="8">
        <v>714993</v>
      </c>
      <c r="R3386" s="8">
        <v>48484</v>
      </c>
      <c r="S3386" s="8">
        <v>124633</v>
      </c>
      <c r="T3386" s="8" t="s">
        <v>386</v>
      </c>
      <c r="U3386" s="9">
        <f>IF(R3386&gt;0,Q3386/R3386,"")</f>
        <v>14.746988697302204</v>
      </c>
      <c r="V3386" s="10">
        <f>SUMIFS(fct_world_monthly!$J$2:$J$361,fct_world_monthly!$C$2:$C$361,C3386,fct_world_monthly!$F$2:$F$361,F3386)</f>
        <v>29694985</v>
      </c>
      <c r="W3386" s="11">
        <f>IF(V3386&gt;0,Q3386/V3386,"")</f>
        <v>2.4077904063598617E-2</v>
      </c>
      <c r="X3386" s="1" t="s">
        <v>232</v>
      </c>
      <c r="Y3386" s="1" t="s">
        <v>166</v>
      </c>
      <c r="Z3386" s="19">
        <f>IF(U3386="","",SUMIFS(Unit_Value_Review_QC!$K$10:$K$53,Unit_Value_Review_QC!$I$10:$I$53,"PARTNER|"&amp;F3386&amp;"|"&amp;I3386))</f>
        <v>14.86106925541052</v>
      </c>
      <c r="AA3386" s="20">
        <f>IFERROR(U3386/Z3386,"")</f>
        <v>0.99232352960963544</v>
      </c>
      <c r="AB3386" s="4" t="str">
        <f>IF(OR(N3386&lt;&gt;"REPORTED",U3386=""),"NOT_APPLICABLE",IF(OR(AA3386&lt;Unit_Value_Review_QC!$I$6,AA3386&gt;Unit_Value_Review_QC!$I$5),"REVIEW","WITHIN_BAND"))</f>
        <v>WITHIN_BAND</v>
      </c>
    </row>
    <row r="3387" spans="1:28">
      <c r="A3387" s="1" t="s">
        <v>3773</v>
      </c>
      <c r="B3387" s="6">
        <v>46023</v>
      </c>
      <c r="C3387" s="1">
        <v>202601</v>
      </c>
      <c r="D3387" s="1">
        <v>2026</v>
      </c>
      <c r="E3387" s="1">
        <v>1</v>
      </c>
      <c r="F3387" s="4" t="s">
        <v>271</v>
      </c>
      <c r="G3387" s="4" t="s">
        <v>273</v>
      </c>
      <c r="H3387" s="1">
        <v>669</v>
      </c>
      <c r="I3387" s="4" t="s">
        <v>313</v>
      </c>
      <c r="J3387" s="1" t="s">
        <v>314</v>
      </c>
      <c r="K3387" s="1" t="s">
        <v>383</v>
      </c>
      <c r="L3387" s="1">
        <v>3</v>
      </c>
      <c r="M3387" s="1">
        <v>1</v>
      </c>
      <c r="N3387" s="1" t="s">
        <v>384</v>
      </c>
      <c r="O3387" s="1" t="s">
        <v>385</v>
      </c>
      <c r="P3387" s="1">
        <v>0</v>
      </c>
      <c r="Q3387" s="8">
        <v>978105</v>
      </c>
      <c r="R3387" s="8">
        <v>67126</v>
      </c>
      <c r="S3387" s="8">
        <v>200210</v>
      </c>
      <c r="T3387" s="8" t="s">
        <v>386</v>
      </c>
      <c r="U3387" s="9">
        <f>IF(R3387&gt;0,Q3387/R3387,"")</f>
        <v>14.571179572743794</v>
      </c>
      <c r="V3387" s="10">
        <f>SUMIFS(fct_world_monthly!$J$2:$J$361,fct_world_monthly!$C$2:$C$361,C3387,fct_world_monthly!$F$2:$F$361,F3387)</f>
        <v>29694985</v>
      </c>
      <c r="W3387" s="11">
        <f>IF(V3387&gt;0,Q3387/V3387,"")</f>
        <v>3.2938390101897676E-2</v>
      </c>
      <c r="X3387" s="1" t="s">
        <v>232</v>
      </c>
      <c r="Y3387" s="1" t="s">
        <v>166</v>
      </c>
      <c r="Z3387" s="19">
        <f>IF(U3387="","",SUMIFS(Unit_Value_Review_QC!$K$10:$K$53,Unit_Value_Review_QC!$I$10:$I$53,"PARTNER|"&amp;F3387&amp;"|"&amp;I3387))</f>
        <v>17.070169468034248</v>
      </c>
      <c r="AA3387" s="20">
        <f>IFERROR(U3387/Z3387,"")</f>
        <v>0.85360485729388424</v>
      </c>
      <c r="AB3387" s="4" t="str">
        <f>IF(OR(N3387&lt;&gt;"REPORTED",U3387=""),"NOT_APPLICABLE",IF(OR(AA3387&lt;Unit_Value_Review_QC!$I$6,AA3387&gt;Unit_Value_Review_QC!$I$5),"REVIEW","WITHIN_BAND"))</f>
        <v>WITHIN_BAND</v>
      </c>
    </row>
    <row r="3388" spans="1:28">
      <c r="A3388" s="1" t="s">
        <v>3774</v>
      </c>
      <c r="B3388" s="6">
        <v>46023</v>
      </c>
      <c r="C3388" s="1">
        <v>202601</v>
      </c>
      <c r="D3388" s="1">
        <v>2026</v>
      </c>
      <c r="E3388" s="1">
        <v>1</v>
      </c>
      <c r="F3388" s="4" t="s">
        <v>271</v>
      </c>
      <c r="G3388" s="4" t="s">
        <v>273</v>
      </c>
      <c r="H3388" s="1">
        <v>676</v>
      </c>
      <c r="I3388" s="4" t="s">
        <v>316</v>
      </c>
      <c r="J3388" s="1" t="s">
        <v>317</v>
      </c>
      <c r="K3388" s="1" t="s">
        <v>383</v>
      </c>
      <c r="L3388" s="1">
        <v>3</v>
      </c>
      <c r="M3388" s="1">
        <v>1</v>
      </c>
      <c r="N3388" s="1" t="s">
        <v>384</v>
      </c>
      <c r="O3388" s="1" t="s">
        <v>385</v>
      </c>
      <c r="P3388" s="1">
        <v>0</v>
      </c>
      <c r="Q3388" s="8">
        <v>775752</v>
      </c>
      <c r="R3388" s="8">
        <v>11990</v>
      </c>
      <c r="S3388" s="8">
        <v>5789</v>
      </c>
      <c r="T3388" s="8" t="s">
        <v>386</v>
      </c>
      <c r="U3388" s="9">
        <f>IF(R3388&gt;0,Q3388/R3388,"")</f>
        <v>64.699916597164304</v>
      </c>
      <c r="V3388" s="10">
        <f>SUMIFS(fct_world_monthly!$J$2:$J$361,fct_world_monthly!$C$2:$C$361,C3388,fct_world_monthly!$F$2:$F$361,F3388)</f>
        <v>29694985</v>
      </c>
      <c r="W3388" s="11">
        <f>IF(V3388&gt;0,Q3388/V3388,"")</f>
        <v>2.6124007134538038E-2</v>
      </c>
      <c r="X3388" s="1" t="s">
        <v>232</v>
      </c>
      <c r="Y3388" s="1" t="s">
        <v>166</v>
      </c>
      <c r="Z3388" s="19">
        <f>IF(U3388="","",SUMIFS(Unit_Value_Review_QC!$K$10:$K$53,Unit_Value_Review_QC!$I$10:$I$53,"PARTNER|"&amp;F3388&amp;"|"&amp;I3388))</f>
        <v>29.259592038236608</v>
      </c>
      <c r="AA3388" s="20">
        <f>IFERROR(U3388/Z3388,"")</f>
        <v>2.2112378228860496</v>
      </c>
      <c r="AB3388" s="4" t="str">
        <f>IF(OR(N3388&lt;&gt;"REPORTED",U3388=""),"NOT_APPLICABLE",IF(OR(AA3388&lt;Unit_Value_Review_QC!$I$6,AA3388&gt;Unit_Value_Review_QC!$I$5),"REVIEW","WITHIN_BAND"))</f>
        <v>WITHIN_BAND</v>
      </c>
    </row>
    <row r="3389" spans="1:28">
      <c r="A3389" s="1" t="s">
        <v>3775</v>
      </c>
      <c r="B3389" s="6">
        <v>46023</v>
      </c>
      <c r="C3389" s="1">
        <v>202601</v>
      </c>
      <c r="D3389" s="1">
        <v>2026</v>
      </c>
      <c r="E3389" s="1">
        <v>1</v>
      </c>
      <c r="F3389" s="4" t="s">
        <v>271</v>
      </c>
      <c r="G3389" s="4" t="s">
        <v>273</v>
      </c>
      <c r="H3389" s="1">
        <v>690</v>
      </c>
      <c r="I3389" s="4" t="s">
        <v>319</v>
      </c>
      <c r="J3389" s="1" t="s">
        <v>320</v>
      </c>
      <c r="K3389" s="1" t="s">
        <v>383</v>
      </c>
      <c r="L3389" s="1">
        <v>3</v>
      </c>
      <c r="M3389" s="1">
        <v>1</v>
      </c>
      <c r="N3389" s="1" t="s">
        <v>384</v>
      </c>
      <c r="O3389" s="1" t="s">
        <v>385</v>
      </c>
      <c r="P3389" s="1">
        <v>0</v>
      </c>
      <c r="Q3389" s="8">
        <v>613263</v>
      </c>
      <c r="R3389" s="8">
        <v>22039</v>
      </c>
      <c r="S3389" s="8">
        <v>52839</v>
      </c>
      <c r="T3389" s="8" t="s">
        <v>386</v>
      </c>
      <c r="U3389" s="9">
        <f>IF(R3389&gt;0,Q3389/R3389,"")</f>
        <v>27.82626253459776</v>
      </c>
      <c r="V3389" s="10">
        <f>SUMIFS(fct_world_monthly!$J$2:$J$361,fct_world_monthly!$C$2:$C$361,C3389,fct_world_monthly!$F$2:$F$361,F3389)</f>
        <v>29694985</v>
      </c>
      <c r="W3389" s="11">
        <f>IF(V3389&gt;0,Q3389/V3389,"")</f>
        <v>2.0652073068903723E-2</v>
      </c>
      <c r="X3389" s="1" t="s">
        <v>232</v>
      </c>
      <c r="Y3389" s="1" t="s">
        <v>166</v>
      </c>
      <c r="Z3389" s="19">
        <f>IF(U3389="","",SUMIFS(Unit_Value_Review_QC!$K$10:$K$53,Unit_Value_Review_QC!$I$10:$I$53,"PARTNER|"&amp;F3389&amp;"|"&amp;I3389))</f>
        <v>24.149636282520802</v>
      </c>
      <c r="AA3389" s="20">
        <f>IFERROR(U3389/Z3389,"")</f>
        <v>1.1522435455782849</v>
      </c>
      <c r="AB3389" s="4" t="str">
        <f>IF(OR(N3389&lt;&gt;"REPORTED",U3389=""),"NOT_APPLICABLE",IF(OR(AA3389&lt;Unit_Value_Review_QC!$I$6,AA3389&gt;Unit_Value_Review_QC!$I$5),"REVIEW","WITHIN_BAND"))</f>
        <v>WITHIN_BAND</v>
      </c>
    </row>
    <row r="3390" spans="1:28">
      <c r="A3390" s="1" t="s">
        <v>3776</v>
      </c>
      <c r="B3390" s="6">
        <v>46023</v>
      </c>
      <c r="C3390" s="1">
        <v>202601</v>
      </c>
      <c r="D3390" s="1">
        <v>2026</v>
      </c>
      <c r="E3390" s="1">
        <v>1</v>
      </c>
      <c r="F3390" s="4" t="s">
        <v>271</v>
      </c>
      <c r="G3390" s="4" t="s">
        <v>273</v>
      </c>
      <c r="H3390" s="1">
        <v>696</v>
      </c>
      <c r="I3390" s="4" t="s">
        <v>322</v>
      </c>
      <c r="J3390" s="1" t="s">
        <v>323</v>
      </c>
      <c r="K3390" s="1" t="s">
        <v>383</v>
      </c>
      <c r="L3390" s="1">
        <v>3</v>
      </c>
      <c r="M3390" s="1">
        <v>1</v>
      </c>
      <c r="N3390" s="1" t="s">
        <v>384</v>
      </c>
      <c r="O3390" s="1" t="s">
        <v>385</v>
      </c>
      <c r="P3390" s="1">
        <v>0</v>
      </c>
      <c r="Q3390" s="8">
        <v>93092</v>
      </c>
      <c r="R3390" s="8">
        <v>4768</v>
      </c>
      <c r="S3390" s="8">
        <v>10647</v>
      </c>
      <c r="T3390" s="8" t="s">
        <v>386</v>
      </c>
      <c r="U3390" s="9">
        <f>IF(R3390&gt;0,Q3390/R3390,"")</f>
        <v>19.524328859060404</v>
      </c>
      <c r="V3390" s="10">
        <f>SUMIFS(fct_world_monthly!$J$2:$J$361,fct_world_monthly!$C$2:$C$361,C3390,fct_world_monthly!$F$2:$F$361,F3390)</f>
        <v>29694985</v>
      </c>
      <c r="W3390" s="11">
        <f>IF(V3390&gt;0,Q3390/V3390,"")</f>
        <v>3.1349401254117488E-3</v>
      </c>
      <c r="X3390" s="1" t="s">
        <v>232</v>
      </c>
      <c r="Y3390" s="1" t="s">
        <v>166</v>
      </c>
      <c r="Z3390" s="19">
        <f>IF(U3390="","",SUMIFS(Unit_Value_Review_QC!$K$10:$K$53,Unit_Value_Review_QC!$I$10:$I$53,"PARTNER|"&amp;F3390&amp;"|"&amp;I3390))</f>
        <v>19.130986055641273</v>
      </c>
      <c r="AA3390" s="20">
        <f>IFERROR(U3390/Z3390,"")</f>
        <v>1.0205605086049991</v>
      </c>
      <c r="AB3390" s="4" t="str">
        <f>IF(OR(N3390&lt;&gt;"REPORTED",U3390=""),"NOT_APPLICABLE",IF(OR(AA3390&lt;Unit_Value_Review_QC!$I$6,AA3390&gt;Unit_Value_Review_QC!$I$5),"REVIEW","WITHIN_BAND"))</f>
        <v>WITHIN_BAND</v>
      </c>
    </row>
    <row r="3391" spans="1:28">
      <c r="A3391" s="1" t="s">
        <v>3777</v>
      </c>
      <c r="B3391" s="6">
        <v>46023</v>
      </c>
      <c r="C3391" s="1">
        <v>202601</v>
      </c>
      <c r="D3391" s="1">
        <v>2026</v>
      </c>
      <c r="E3391" s="1">
        <v>1</v>
      </c>
      <c r="F3391" s="4" t="s">
        <v>271</v>
      </c>
      <c r="G3391" s="4" t="s">
        <v>273</v>
      </c>
      <c r="H3391" s="1">
        <v>720</v>
      </c>
      <c r="I3391" s="4" t="s">
        <v>325</v>
      </c>
      <c r="J3391" s="1" t="s">
        <v>326</v>
      </c>
      <c r="K3391" s="1" t="s">
        <v>383</v>
      </c>
      <c r="L3391" s="1">
        <v>3</v>
      </c>
      <c r="M3391" s="1">
        <v>1</v>
      </c>
      <c r="N3391" s="1" t="s">
        <v>384</v>
      </c>
      <c r="O3391" s="1" t="s">
        <v>385</v>
      </c>
      <c r="P3391" s="1">
        <v>0</v>
      </c>
      <c r="Q3391" s="8">
        <v>9507364</v>
      </c>
      <c r="R3391" s="8">
        <v>324155</v>
      </c>
      <c r="S3391" s="8">
        <v>744059</v>
      </c>
      <c r="T3391" s="8" t="s">
        <v>386</v>
      </c>
      <c r="U3391" s="9">
        <f>IF(R3391&gt;0,Q3391/R3391,"")</f>
        <v>29.329684872977435</v>
      </c>
      <c r="V3391" s="10">
        <f>SUMIFS(fct_world_monthly!$J$2:$J$361,fct_world_monthly!$C$2:$C$361,C3391,fct_world_monthly!$F$2:$F$361,F3391)</f>
        <v>29694985</v>
      </c>
      <c r="W3391" s="11">
        <f>IF(V3391&gt;0,Q3391/V3391,"")</f>
        <v>0.32016732791749181</v>
      </c>
      <c r="X3391" s="1" t="s">
        <v>232</v>
      </c>
      <c r="Y3391" s="1" t="s">
        <v>166</v>
      </c>
      <c r="Z3391" s="19">
        <f>IF(U3391="","",SUMIFS(Unit_Value_Review_QC!$K$10:$K$53,Unit_Value_Review_QC!$I$10:$I$53,"PARTNER|"&amp;F3391&amp;"|"&amp;I3391))</f>
        <v>27.635683246354834</v>
      </c>
      <c r="AA3391" s="20">
        <f>IFERROR(U3391/Z3391,"")</f>
        <v>1.0612976205987612</v>
      </c>
      <c r="AB3391" s="4" t="str">
        <f>IF(OR(N3391&lt;&gt;"REPORTED",U3391=""),"NOT_APPLICABLE",IF(OR(AA3391&lt;Unit_Value_Review_QC!$I$6,AA3391&gt;Unit_Value_Review_QC!$I$5),"REVIEW","WITHIN_BAND"))</f>
        <v>WITHIN_BAND</v>
      </c>
    </row>
    <row r="3392" spans="1:28">
      <c r="A3392" s="1" t="s">
        <v>3778</v>
      </c>
      <c r="B3392" s="6">
        <v>46023</v>
      </c>
      <c r="C3392" s="1">
        <v>202601</v>
      </c>
      <c r="D3392" s="1">
        <v>2026</v>
      </c>
      <c r="E3392" s="1">
        <v>1</v>
      </c>
      <c r="F3392" s="4" t="s">
        <v>278</v>
      </c>
      <c r="G3392" s="4" t="s">
        <v>279</v>
      </c>
      <c r="H3392" s="1">
        <v>52</v>
      </c>
      <c r="I3392" s="4" t="s">
        <v>296</v>
      </c>
      <c r="J3392" s="1" t="s">
        <v>297</v>
      </c>
      <c r="K3392" s="1" t="s">
        <v>383</v>
      </c>
      <c r="L3392" s="1">
        <v>3</v>
      </c>
      <c r="M3392" s="1">
        <v>1</v>
      </c>
      <c r="N3392" s="1" t="s">
        <v>384</v>
      </c>
      <c r="O3392" s="1" t="s">
        <v>385</v>
      </c>
      <c r="P3392" s="1">
        <v>0</v>
      </c>
      <c r="Q3392" s="8">
        <v>1117606</v>
      </c>
      <c r="R3392" s="8">
        <v>28291</v>
      </c>
      <c r="S3392" s="8">
        <v>88731</v>
      </c>
      <c r="T3392" s="8" t="s">
        <v>386</v>
      </c>
      <c r="U3392" s="9">
        <f>IF(R3392&gt;0,Q3392/R3392,"")</f>
        <v>39.503941182708282</v>
      </c>
      <c r="V3392" s="10">
        <f>SUMIFS(fct_world_monthly!$J$2:$J$361,fct_world_monthly!$C$2:$C$361,C3392,fct_world_monthly!$F$2:$F$361,F3392)</f>
        <v>18955486</v>
      </c>
      <c r="W3392" s="11">
        <f>IF(V3392&gt;0,Q3392/V3392,"")</f>
        <v>5.8959501223023243E-2</v>
      </c>
      <c r="X3392" s="1" t="s">
        <v>232</v>
      </c>
      <c r="Y3392" s="1" t="s">
        <v>166</v>
      </c>
      <c r="Z3392" s="19">
        <f>IF(U3392="","",SUMIFS(Unit_Value_Review_QC!$K$10:$K$53,Unit_Value_Review_QC!$I$10:$I$53,"PARTNER|"&amp;F3392&amp;"|"&amp;I3392))</f>
        <v>35.036766549381447</v>
      </c>
      <c r="AA3392" s="20">
        <f>IFERROR(U3392/Z3392,"")</f>
        <v>1.1274996260579788</v>
      </c>
      <c r="AB3392" s="4" t="str">
        <f>IF(OR(N3392&lt;&gt;"REPORTED",U3392=""),"NOT_APPLICABLE",IF(OR(AA3392&lt;Unit_Value_Review_QC!$I$6,AA3392&gt;Unit_Value_Review_QC!$I$5),"REVIEW","WITHIN_BAND"))</f>
        <v>WITHIN_BAND</v>
      </c>
    </row>
    <row r="3393" spans="1:28">
      <c r="A3393" s="1" t="s">
        <v>3779</v>
      </c>
      <c r="B3393" s="6">
        <v>46023</v>
      </c>
      <c r="C3393" s="1">
        <v>202601</v>
      </c>
      <c r="D3393" s="1">
        <v>2026</v>
      </c>
      <c r="E3393" s="1">
        <v>1</v>
      </c>
      <c r="F3393" s="4" t="s">
        <v>278</v>
      </c>
      <c r="G3393" s="4" t="s">
        <v>279</v>
      </c>
      <c r="H3393" s="1">
        <v>204</v>
      </c>
      <c r="I3393" s="4" t="s">
        <v>301</v>
      </c>
      <c r="J3393" s="1" t="s">
        <v>302</v>
      </c>
      <c r="K3393" s="1" t="s">
        <v>383</v>
      </c>
      <c r="L3393" s="1">
        <v>3</v>
      </c>
      <c r="M3393" s="1">
        <v>1</v>
      </c>
      <c r="N3393" s="1" t="s">
        <v>384</v>
      </c>
      <c r="O3393" s="1" t="s">
        <v>385</v>
      </c>
      <c r="P3393" s="1">
        <v>0</v>
      </c>
      <c r="Q3393" s="8">
        <v>90236</v>
      </c>
      <c r="R3393" s="8">
        <v>2455</v>
      </c>
      <c r="S3393" s="8">
        <v>6960</v>
      </c>
      <c r="T3393" s="8" t="s">
        <v>386</v>
      </c>
      <c r="U3393" s="9">
        <f>IF(R3393&gt;0,Q3393/R3393,"")</f>
        <v>36.756008146639509</v>
      </c>
      <c r="V3393" s="10">
        <f>SUMIFS(fct_world_monthly!$J$2:$J$361,fct_world_monthly!$C$2:$C$361,C3393,fct_world_monthly!$F$2:$F$361,F3393)</f>
        <v>18955486</v>
      </c>
      <c r="W3393" s="11">
        <f>IF(V3393&gt;0,Q3393/V3393,"")</f>
        <v>4.7604160610812086E-3</v>
      </c>
      <c r="X3393" s="1" t="s">
        <v>232</v>
      </c>
      <c r="Y3393" s="1" t="s">
        <v>166</v>
      </c>
      <c r="Z3393" s="19">
        <f>IF(U3393="","",SUMIFS(Unit_Value_Review_QC!$K$10:$K$53,Unit_Value_Review_QC!$I$10:$I$53,"PARTNER|"&amp;F3393&amp;"|"&amp;I3393))</f>
        <v>33.195880622110131</v>
      </c>
      <c r="AA3393" s="20">
        <f>IFERROR(U3393/Z3393,"")</f>
        <v>1.1072460636021855</v>
      </c>
      <c r="AB3393" s="4" t="str">
        <f>IF(OR(N3393&lt;&gt;"REPORTED",U3393=""),"NOT_APPLICABLE",IF(OR(AA3393&lt;Unit_Value_Review_QC!$I$6,AA3393&gt;Unit_Value_Review_QC!$I$5),"REVIEW","WITHIN_BAND"))</f>
        <v>WITHIN_BAND</v>
      </c>
    </row>
    <row r="3394" spans="1:28">
      <c r="A3394" s="1" t="s">
        <v>3780</v>
      </c>
      <c r="B3394" s="6">
        <v>46023</v>
      </c>
      <c r="C3394" s="1">
        <v>202601</v>
      </c>
      <c r="D3394" s="1">
        <v>2026</v>
      </c>
      <c r="E3394" s="1">
        <v>1</v>
      </c>
      <c r="F3394" s="4" t="s">
        <v>278</v>
      </c>
      <c r="G3394" s="4" t="s">
        <v>279</v>
      </c>
      <c r="H3394" s="1">
        <v>662</v>
      </c>
      <c r="I3394" s="4" t="s">
        <v>304</v>
      </c>
      <c r="J3394" s="1" t="s">
        <v>305</v>
      </c>
      <c r="K3394" s="1" t="s">
        <v>383</v>
      </c>
      <c r="L3394" s="1">
        <v>3</v>
      </c>
      <c r="M3394" s="1">
        <v>1</v>
      </c>
      <c r="N3394" s="1" t="s">
        <v>384</v>
      </c>
      <c r="O3394" s="1" t="s">
        <v>385</v>
      </c>
      <c r="P3394" s="1">
        <v>0</v>
      </c>
      <c r="Q3394" s="8">
        <v>118887</v>
      </c>
      <c r="R3394" s="8">
        <v>8511</v>
      </c>
      <c r="S3394" s="8">
        <v>30264</v>
      </c>
      <c r="T3394" s="8" t="s">
        <v>386</v>
      </c>
      <c r="U3394" s="9">
        <f>IF(R3394&gt;0,Q3394/R3394,"")</f>
        <v>13.968628833274586</v>
      </c>
      <c r="V3394" s="10">
        <f>SUMIFS(fct_world_monthly!$J$2:$J$361,fct_world_monthly!$C$2:$C$361,C3394,fct_world_monthly!$F$2:$F$361,F3394)</f>
        <v>18955486</v>
      </c>
      <c r="W3394" s="11">
        <f>IF(V3394&gt;0,Q3394/V3394,"")</f>
        <v>6.271904608512807E-3</v>
      </c>
      <c r="X3394" s="1" t="s">
        <v>232</v>
      </c>
      <c r="Y3394" s="1" t="s">
        <v>166</v>
      </c>
      <c r="Z3394" s="19">
        <f>IF(U3394="","",SUMIFS(Unit_Value_Review_QC!$K$10:$K$53,Unit_Value_Review_QC!$I$10:$I$53,"PARTNER|"&amp;F3394&amp;"|"&amp;I3394))</f>
        <v>11.552282298889692</v>
      </c>
      <c r="AA3394" s="20">
        <f>IFERROR(U3394/Z3394,"")</f>
        <v>1.2091661605791206</v>
      </c>
      <c r="AB3394" s="4" t="str">
        <f>IF(OR(N3394&lt;&gt;"REPORTED",U3394=""),"NOT_APPLICABLE",IF(OR(AA3394&lt;Unit_Value_Review_QC!$I$6,AA3394&gt;Unit_Value_Review_QC!$I$5),"REVIEW","WITHIN_BAND"))</f>
        <v>WITHIN_BAND</v>
      </c>
    </row>
    <row r="3395" spans="1:28">
      <c r="A3395" s="1" t="s">
        <v>3781</v>
      </c>
      <c r="B3395" s="6">
        <v>46023</v>
      </c>
      <c r="C3395" s="1">
        <v>202601</v>
      </c>
      <c r="D3395" s="1">
        <v>2026</v>
      </c>
      <c r="E3395" s="1">
        <v>1</v>
      </c>
      <c r="F3395" s="4" t="s">
        <v>278</v>
      </c>
      <c r="G3395" s="4" t="s">
        <v>279</v>
      </c>
      <c r="H3395" s="1">
        <v>664</v>
      </c>
      <c r="I3395" s="4" t="s">
        <v>307</v>
      </c>
      <c r="J3395" s="1" t="s">
        <v>308</v>
      </c>
      <c r="K3395" s="1" t="s">
        <v>383</v>
      </c>
      <c r="L3395" s="1">
        <v>3</v>
      </c>
      <c r="M3395" s="1">
        <v>1</v>
      </c>
      <c r="N3395" s="1" t="s">
        <v>384</v>
      </c>
      <c r="O3395" s="1" t="s">
        <v>385</v>
      </c>
      <c r="P3395" s="1">
        <v>0</v>
      </c>
      <c r="Q3395" s="8">
        <v>3235414</v>
      </c>
      <c r="R3395" s="8">
        <v>130393</v>
      </c>
      <c r="S3395" s="8">
        <v>423830</v>
      </c>
      <c r="T3395" s="8" t="s">
        <v>386</v>
      </c>
      <c r="U3395" s="9">
        <f>IF(R3395&gt;0,Q3395/R3395,"")</f>
        <v>24.81278903008597</v>
      </c>
      <c r="V3395" s="10">
        <f>SUMIFS(fct_world_monthly!$J$2:$J$361,fct_world_monthly!$C$2:$C$361,C3395,fct_world_monthly!$F$2:$F$361,F3395)</f>
        <v>18955486</v>
      </c>
      <c r="W3395" s="11">
        <f>IF(V3395&gt;0,Q3395/V3395,"")</f>
        <v>0.17068483498655745</v>
      </c>
      <c r="X3395" s="1" t="s">
        <v>232</v>
      </c>
      <c r="Y3395" s="1" t="s">
        <v>166</v>
      </c>
      <c r="Z3395" s="19">
        <f>IF(U3395="","",SUMIFS(Unit_Value_Review_QC!$K$10:$K$53,Unit_Value_Review_QC!$I$10:$I$53,"PARTNER|"&amp;F3395&amp;"|"&amp;I3395))</f>
        <v>20.753901094655859</v>
      </c>
      <c r="AA3395" s="20">
        <f>IFERROR(U3395/Z3395,"")</f>
        <v>1.1955722886467488</v>
      </c>
      <c r="AB3395" s="4" t="str">
        <f>IF(OR(N3395&lt;&gt;"REPORTED",U3395=""),"NOT_APPLICABLE",IF(OR(AA3395&lt;Unit_Value_Review_QC!$I$6,AA3395&gt;Unit_Value_Review_QC!$I$5),"REVIEW","WITHIN_BAND"))</f>
        <v>WITHIN_BAND</v>
      </c>
    </row>
    <row r="3396" spans="1:28">
      <c r="A3396" s="1" t="s">
        <v>3782</v>
      </c>
      <c r="B3396" s="6">
        <v>46023</v>
      </c>
      <c r="C3396" s="1">
        <v>202601</v>
      </c>
      <c r="D3396" s="1">
        <v>2026</v>
      </c>
      <c r="E3396" s="1">
        <v>1</v>
      </c>
      <c r="F3396" s="4" t="s">
        <v>278</v>
      </c>
      <c r="G3396" s="4" t="s">
        <v>279</v>
      </c>
      <c r="H3396" s="1">
        <v>666</v>
      </c>
      <c r="I3396" s="4" t="s">
        <v>310</v>
      </c>
      <c r="J3396" s="1" t="s">
        <v>311</v>
      </c>
      <c r="K3396" s="1" t="s">
        <v>383</v>
      </c>
      <c r="L3396" s="1">
        <v>3</v>
      </c>
      <c r="M3396" s="1">
        <v>1</v>
      </c>
      <c r="N3396" s="1" t="s">
        <v>384</v>
      </c>
      <c r="O3396" s="1" t="s">
        <v>385</v>
      </c>
      <c r="P3396" s="1">
        <v>0</v>
      </c>
      <c r="Q3396" s="8">
        <v>4162204</v>
      </c>
      <c r="R3396" s="8">
        <v>250802</v>
      </c>
      <c r="S3396" s="8">
        <v>730294</v>
      </c>
      <c r="T3396" s="8" t="s">
        <v>386</v>
      </c>
      <c r="U3396" s="9">
        <f>IF(R3396&gt;0,Q3396/R3396,"")</f>
        <v>16.595577387740128</v>
      </c>
      <c r="V3396" s="10">
        <f>SUMIFS(fct_world_monthly!$J$2:$J$361,fct_world_monthly!$C$2:$C$361,C3396,fct_world_monthly!$F$2:$F$361,F3396)</f>
        <v>18955486</v>
      </c>
      <c r="W3396" s="11">
        <f>IF(V3396&gt;0,Q3396/V3396,"")</f>
        <v>0.21957780454692641</v>
      </c>
      <c r="X3396" s="1" t="s">
        <v>232</v>
      </c>
      <c r="Y3396" s="1" t="s">
        <v>166</v>
      </c>
      <c r="Z3396" s="19">
        <f>IF(U3396="","",SUMIFS(Unit_Value_Review_QC!$K$10:$K$53,Unit_Value_Review_QC!$I$10:$I$53,"PARTNER|"&amp;F3396&amp;"|"&amp;I3396))</f>
        <v>16.653214733323903</v>
      </c>
      <c r="AA3396" s="20">
        <f>IFERROR(U3396/Z3396,"")</f>
        <v>0.99653896580889934</v>
      </c>
      <c r="AB3396" s="4" t="str">
        <f>IF(OR(N3396&lt;&gt;"REPORTED",U3396=""),"NOT_APPLICABLE",IF(OR(AA3396&lt;Unit_Value_Review_QC!$I$6,AA3396&gt;Unit_Value_Review_QC!$I$5),"REVIEW","WITHIN_BAND"))</f>
        <v>WITHIN_BAND</v>
      </c>
    </row>
    <row r="3397" spans="1:28">
      <c r="A3397" s="1" t="s">
        <v>3783</v>
      </c>
      <c r="B3397" s="6">
        <v>46023</v>
      </c>
      <c r="C3397" s="1">
        <v>202601</v>
      </c>
      <c r="D3397" s="1">
        <v>2026</v>
      </c>
      <c r="E3397" s="1">
        <v>1</v>
      </c>
      <c r="F3397" s="4" t="s">
        <v>278</v>
      </c>
      <c r="G3397" s="4" t="s">
        <v>279</v>
      </c>
      <c r="H3397" s="1">
        <v>669</v>
      </c>
      <c r="I3397" s="4" t="s">
        <v>313</v>
      </c>
      <c r="J3397" s="1" t="s">
        <v>314</v>
      </c>
      <c r="K3397" s="1" t="s">
        <v>383</v>
      </c>
      <c r="L3397" s="1">
        <v>3</v>
      </c>
      <c r="M3397" s="1">
        <v>1</v>
      </c>
      <c r="N3397" s="1" t="s">
        <v>384</v>
      </c>
      <c r="O3397" s="1" t="s">
        <v>385</v>
      </c>
      <c r="P3397" s="1">
        <v>0</v>
      </c>
      <c r="Q3397" s="8">
        <v>263759</v>
      </c>
      <c r="R3397" s="8">
        <v>13563</v>
      </c>
      <c r="S3397" s="8">
        <v>36909</v>
      </c>
      <c r="T3397" s="8" t="s">
        <v>386</v>
      </c>
      <c r="U3397" s="9">
        <f>IF(R3397&gt;0,Q3397/R3397,"")</f>
        <v>19.446951264469512</v>
      </c>
      <c r="V3397" s="10">
        <f>SUMIFS(fct_world_monthly!$J$2:$J$361,fct_world_monthly!$C$2:$C$361,C3397,fct_world_monthly!$F$2:$F$361,F3397)</f>
        <v>18955486</v>
      </c>
      <c r="W3397" s="11">
        <f>IF(V3397&gt;0,Q3397/V3397,"")</f>
        <v>1.391465246525465E-2</v>
      </c>
      <c r="X3397" s="1" t="s">
        <v>232</v>
      </c>
      <c r="Y3397" s="1" t="s">
        <v>166</v>
      </c>
      <c r="Z3397" s="19">
        <f>IF(U3397="","",SUMIFS(Unit_Value_Review_QC!$K$10:$K$53,Unit_Value_Review_QC!$I$10:$I$53,"PARTNER|"&amp;F3397&amp;"|"&amp;I3397))</f>
        <v>20.668787815742178</v>
      </c>
      <c r="AA3397" s="20">
        <f>IFERROR(U3397/Z3397,"")</f>
        <v>0.94088494389873867</v>
      </c>
      <c r="AB3397" s="4" t="str">
        <f>IF(OR(N3397&lt;&gt;"REPORTED",U3397=""),"NOT_APPLICABLE",IF(OR(AA3397&lt;Unit_Value_Review_QC!$I$6,AA3397&gt;Unit_Value_Review_QC!$I$5),"REVIEW","WITHIN_BAND"))</f>
        <v>WITHIN_BAND</v>
      </c>
    </row>
    <row r="3398" spans="1:28">
      <c r="A3398" s="1" t="s">
        <v>3784</v>
      </c>
      <c r="B3398" s="6">
        <v>46023</v>
      </c>
      <c r="C3398" s="1">
        <v>202601</v>
      </c>
      <c r="D3398" s="1">
        <v>2026</v>
      </c>
      <c r="E3398" s="1">
        <v>1</v>
      </c>
      <c r="F3398" s="4" t="s">
        <v>278</v>
      </c>
      <c r="G3398" s="4" t="s">
        <v>279</v>
      </c>
      <c r="H3398" s="1">
        <v>676</v>
      </c>
      <c r="I3398" s="4" t="s">
        <v>316</v>
      </c>
      <c r="J3398" s="1" t="s">
        <v>317</v>
      </c>
      <c r="K3398" s="1" t="s">
        <v>383</v>
      </c>
      <c r="L3398" s="1">
        <v>3</v>
      </c>
      <c r="M3398" s="1">
        <v>1</v>
      </c>
      <c r="N3398" s="1" t="s">
        <v>384</v>
      </c>
      <c r="O3398" s="1" t="s">
        <v>385</v>
      </c>
      <c r="P3398" s="1">
        <v>0</v>
      </c>
      <c r="Q3398" s="8">
        <v>8474</v>
      </c>
      <c r="R3398" s="8">
        <v>1016</v>
      </c>
      <c r="S3398" s="8">
        <v>2103</v>
      </c>
      <c r="T3398" s="8" t="s">
        <v>386</v>
      </c>
      <c r="U3398" s="9">
        <f>IF(R3398&gt;0,Q3398/R3398,"")</f>
        <v>8.3405511811023629</v>
      </c>
      <c r="V3398" s="10">
        <f>SUMIFS(fct_world_monthly!$J$2:$J$361,fct_world_monthly!$C$2:$C$361,C3398,fct_world_monthly!$F$2:$F$361,F3398)</f>
        <v>18955486</v>
      </c>
      <c r="W3398" s="11">
        <f>IF(V3398&gt;0,Q3398/V3398,"")</f>
        <v>4.4704736138129089E-4</v>
      </c>
      <c r="X3398" s="1" t="s">
        <v>232</v>
      </c>
      <c r="Y3398" s="1" t="s">
        <v>166</v>
      </c>
      <c r="Z3398" s="19">
        <f>IF(U3398="","",SUMIFS(Unit_Value_Review_QC!$K$10:$K$53,Unit_Value_Review_QC!$I$10:$I$53,"PARTNER|"&amp;F3398&amp;"|"&amp;I3398))</f>
        <v>22.71683967704729</v>
      </c>
      <c r="AA3398" s="20">
        <f>IFERROR(U3398/Z3398,"")</f>
        <v>0.36715279500473452</v>
      </c>
      <c r="AB3398" s="4" t="str">
        <f>IF(OR(N3398&lt;&gt;"REPORTED",U3398=""),"NOT_APPLICABLE",IF(OR(AA3398&lt;Unit_Value_Review_QC!$I$6,AA3398&gt;Unit_Value_Review_QC!$I$5),"REVIEW","WITHIN_BAND"))</f>
        <v>REVIEW</v>
      </c>
    </row>
    <row r="3399" spans="1:28">
      <c r="A3399" s="1" t="s">
        <v>3785</v>
      </c>
      <c r="B3399" s="6">
        <v>46023</v>
      </c>
      <c r="C3399" s="1">
        <v>202601</v>
      </c>
      <c r="D3399" s="1">
        <v>2026</v>
      </c>
      <c r="E3399" s="1">
        <v>1</v>
      </c>
      <c r="F3399" s="4" t="s">
        <v>278</v>
      </c>
      <c r="G3399" s="4" t="s">
        <v>279</v>
      </c>
      <c r="H3399" s="1">
        <v>690</v>
      </c>
      <c r="I3399" s="4" t="s">
        <v>319</v>
      </c>
      <c r="J3399" s="1" t="s">
        <v>320</v>
      </c>
      <c r="K3399" s="1" t="s">
        <v>383</v>
      </c>
      <c r="L3399" s="1">
        <v>3</v>
      </c>
      <c r="M3399" s="1">
        <v>1</v>
      </c>
      <c r="N3399" s="1" t="s">
        <v>384</v>
      </c>
      <c r="O3399" s="1" t="s">
        <v>385</v>
      </c>
      <c r="P3399" s="1">
        <v>0</v>
      </c>
      <c r="Q3399" s="8">
        <v>1188753</v>
      </c>
      <c r="R3399" s="8">
        <v>40326</v>
      </c>
      <c r="S3399" s="8">
        <v>110522</v>
      </c>
      <c r="T3399" s="8" t="s">
        <v>386</v>
      </c>
      <c r="U3399" s="9">
        <f>IF(R3399&gt;0,Q3399/R3399,"")</f>
        <v>29.478574616872489</v>
      </c>
      <c r="V3399" s="10">
        <f>SUMIFS(fct_world_monthly!$J$2:$J$361,fct_world_monthly!$C$2:$C$361,C3399,fct_world_monthly!$F$2:$F$361,F3399)</f>
        <v>18955486</v>
      </c>
      <c r="W3399" s="11">
        <f>IF(V3399&gt;0,Q3399/V3399,"")</f>
        <v>6.2712873729536669E-2</v>
      </c>
      <c r="X3399" s="1" t="s">
        <v>232</v>
      </c>
      <c r="Y3399" s="1" t="s">
        <v>166</v>
      </c>
      <c r="Z3399" s="19">
        <f>IF(U3399="","",SUMIFS(Unit_Value_Review_QC!$K$10:$K$53,Unit_Value_Review_QC!$I$10:$I$53,"PARTNER|"&amp;F3399&amp;"|"&amp;I3399))</f>
        <v>28.158453665195097</v>
      </c>
      <c r="AA3399" s="20">
        <f>IFERROR(U3399/Z3399,"")</f>
        <v>1.0468818695576707</v>
      </c>
      <c r="AB3399" s="4" t="str">
        <f>IF(OR(N3399&lt;&gt;"REPORTED",U3399=""),"NOT_APPLICABLE",IF(OR(AA3399&lt;Unit_Value_Review_QC!$I$6,AA3399&gt;Unit_Value_Review_QC!$I$5),"REVIEW","WITHIN_BAND"))</f>
        <v>WITHIN_BAND</v>
      </c>
    </row>
    <row r="3400" spans="1:28">
      <c r="A3400" s="1" t="s">
        <v>3786</v>
      </c>
      <c r="B3400" s="6">
        <v>46023</v>
      </c>
      <c r="C3400" s="1">
        <v>202601</v>
      </c>
      <c r="D3400" s="1">
        <v>2026</v>
      </c>
      <c r="E3400" s="1">
        <v>1</v>
      </c>
      <c r="F3400" s="4" t="s">
        <v>278</v>
      </c>
      <c r="G3400" s="4" t="s">
        <v>279</v>
      </c>
      <c r="H3400" s="1">
        <v>696</v>
      </c>
      <c r="I3400" s="4" t="s">
        <v>322</v>
      </c>
      <c r="J3400" s="1" t="s">
        <v>323</v>
      </c>
      <c r="K3400" s="1" t="s">
        <v>383</v>
      </c>
      <c r="L3400" s="1">
        <v>3</v>
      </c>
      <c r="M3400" s="1">
        <v>1</v>
      </c>
      <c r="N3400" s="1" t="s">
        <v>384</v>
      </c>
      <c r="O3400" s="1" t="s">
        <v>385</v>
      </c>
      <c r="P3400" s="1">
        <v>0</v>
      </c>
      <c r="Q3400" s="8">
        <v>1075528</v>
      </c>
      <c r="R3400" s="8">
        <v>53207</v>
      </c>
      <c r="S3400" s="8">
        <v>132115</v>
      </c>
      <c r="T3400" s="8" t="s">
        <v>386</v>
      </c>
      <c r="U3400" s="9">
        <f>IF(R3400&gt;0,Q3400/R3400,"")</f>
        <v>20.214031988272218</v>
      </c>
      <c r="V3400" s="10">
        <f>SUMIFS(fct_world_monthly!$J$2:$J$361,fct_world_monthly!$C$2:$C$361,C3400,fct_world_monthly!$F$2:$F$361,F3400)</f>
        <v>18955486</v>
      </c>
      <c r="W3400" s="11">
        <f>IF(V3400&gt;0,Q3400/V3400,"")</f>
        <v>5.6739668927507321E-2</v>
      </c>
      <c r="X3400" s="1" t="s">
        <v>232</v>
      </c>
      <c r="Y3400" s="1" t="s">
        <v>166</v>
      </c>
      <c r="Z3400" s="19">
        <f>IF(U3400="","",SUMIFS(Unit_Value_Review_QC!$K$10:$K$53,Unit_Value_Review_QC!$I$10:$I$53,"PARTNER|"&amp;F3400&amp;"|"&amp;I3400))</f>
        <v>25.266638688646662</v>
      </c>
      <c r="AA3400" s="20">
        <f>IFERROR(U3400/Z3400,"")</f>
        <v>0.80002853713007793</v>
      </c>
      <c r="AB3400" s="4" t="str">
        <f>IF(OR(N3400&lt;&gt;"REPORTED",U3400=""),"NOT_APPLICABLE",IF(OR(AA3400&lt;Unit_Value_Review_QC!$I$6,AA3400&gt;Unit_Value_Review_QC!$I$5),"REVIEW","WITHIN_BAND"))</f>
        <v>WITHIN_BAND</v>
      </c>
    </row>
    <row r="3401" spans="1:28">
      <c r="A3401" s="1" t="s">
        <v>3787</v>
      </c>
      <c r="B3401" s="6">
        <v>46023</v>
      </c>
      <c r="C3401" s="1">
        <v>202601</v>
      </c>
      <c r="D3401" s="1">
        <v>2026</v>
      </c>
      <c r="E3401" s="1">
        <v>1</v>
      </c>
      <c r="F3401" s="4" t="s">
        <v>278</v>
      </c>
      <c r="G3401" s="4" t="s">
        <v>279</v>
      </c>
      <c r="H3401" s="1">
        <v>720</v>
      </c>
      <c r="I3401" s="4" t="s">
        <v>325</v>
      </c>
      <c r="J3401" s="1" t="s">
        <v>326</v>
      </c>
      <c r="K3401" s="1" t="s">
        <v>383</v>
      </c>
      <c r="L3401" s="1">
        <v>3</v>
      </c>
      <c r="M3401" s="1">
        <v>1</v>
      </c>
      <c r="N3401" s="1" t="s">
        <v>384</v>
      </c>
      <c r="O3401" s="1" t="s">
        <v>385</v>
      </c>
      <c r="P3401" s="1">
        <v>0</v>
      </c>
      <c r="Q3401" s="8">
        <v>766410</v>
      </c>
      <c r="R3401" s="8">
        <v>33797</v>
      </c>
      <c r="S3401" s="8">
        <v>73519</v>
      </c>
      <c r="T3401" s="8" t="s">
        <v>386</v>
      </c>
      <c r="U3401" s="9">
        <f>IF(R3401&gt;0,Q3401/R3401,"")</f>
        <v>22.676864810486137</v>
      </c>
      <c r="V3401" s="10">
        <f>SUMIFS(fct_world_monthly!$J$2:$J$361,fct_world_monthly!$C$2:$C$361,C3401,fct_world_monthly!$F$2:$F$361,F3401)</f>
        <v>18955486</v>
      </c>
      <c r="W3401" s="11">
        <f>IF(V3401&gt;0,Q3401/V3401,"")</f>
        <v>4.043209443429728E-2</v>
      </c>
      <c r="X3401" s="1" t="s">
        <v>232</v>
      </c>
      <c r="Y3401" s="1" t="s">
        <v>166</v>
      </c>
      <c r="Z3401" s="19">
        <f>IF(U3401="","",SUMIFS(Unit_Value_Review_QC!$K$10:$K$53,Unit_Value_Review_QC!$I$10:$I$53,"PARTNER|"&amp;F3401&amp;"|"&amp;I3401))</f>
        <v>23.211497613909994</v>
      </c>
      <c r="AA3401" s="20">
        <f>IFERROR(U3401/Z3401,"")</f>
        <v>0.97696689751274524</v>
      </c>
      <c r="AB3401" s="4" t="str">
        <f>IF(OR(N3401&lt;&gt;"REPORTED",U3401=""),"NOT_APPLICABLE",IF(OR(AA3401&lt;Unit_Value_Review_QC!$I$6,AA3401&gt;Unit_Value_Review_QC!$I$5),"REVIEW","WITHIN_BAND"))</f>
        <v>WITHIN_BAND</v>
      </c>
    </row>
    <row r="3402" spans="1:28">
      <c r="A3402" s="1" t="s">
        <v>3788</v>
      </c>
      <c r="B3402" s="6">
        <v>46054</v>
      </c>
      <c r="C3402" s="1">
        <v>202602</v>
      </c>
      <c r="D3402" s="1">
        <v>2026</v>
      </c>
      <c r="E3402" s="1">
        <v>2</v>
      </c>
      <c r="F3402" s="4" t="s">
        <v>256</v>
      </c>
      <c r="G3402" s="4" t="s">
        <v>258</v>
      </c>
      <c r="H3402" s="1">
        <v>52</v>
      </c>
      <c r="I3402" s="4" t="s">
        <v>296</v>
      </c>
      <c r="J3402" s="1" t="s">
        <v>297</v>
      </c>
      <c r="K3402" s="1" t="s">
        <v>383</v>
      </c>
      <c r="L3402" s="1">
        <v>3</v>
      </c>
      <c r="M3402" s="1">
        <v>1</v>
      </c>
      <c r="N3402" s="1" t="s">
        <v>384</v>
      </c>
      <c r="O3402" s="1" t="s">
        <v>385</v>
      </c>
      <c r="P3402" s="1">
        <v>0</v>
      </c>
      <c r="Q3402" s="8">
        <v>7564760</v>
      </c>
      <c r="R3402" s="8">
        <v>294099</v>
      </c>
      <c r="S3402" s="8">
        <v>1378319</v>
      </c>
      <c r="T3402" s="8" t="s">
        <v>386</v>
      </c>
      <c r="U3402" s="9">
        <f>IF(R3402&gt;0,Q3402/R3402,"")</f>
        <v>25.721814763055978</v>
      </c>
      <c r="V3402" s="10">
        <f>SUMIFS(fct_world_monthly!$J$2:$J$361,fct_world_monthly!$C$2:$C$361,C3402,fct_world_monthly!$F$2:$F$361,F3402)</f>
        <v>101424211</v>
      </c>
      <c r="W3402" s="11">
        <f>IF(V3402&gt;0,Q3402/V3402,"")</f>
        <v>7.4585347279654948E-2</v>
      </c>
      <c r="X3402" s="1" t="s">
        <v>232</v>
      </c>
      <c r="Y3402" s="1" t="s">
        <v>166</v>
      </c>
      <c r="Z3402" s="19">
        <f>IF(U3402="","",SUMIFS(Unit_Value_Review_QC!$K$10:$K$53,Unit_Value_Review_QC!$I$10:$I$53,"PARTNER|"&amp;F3402&amp;"|"&amp;I3402))</f>
        <v>20.461444760337919</v>
      </c>
      <c r="AA3402" s="20">
        <f>IFERROR(U3402/Z3402,"")</f>
        <v>1.2570869293117883</v>
      </c>
      <c r="AB3402" s="4" t="str">
        <f>IF(OR(N3402&lt;&gt;"REPORTED",U3402=""),"NOT_APPLICABLE",IF(OR(AA3402&lt;Unit_Value_Review_QC!$I$6,AA3402&gt;Unit_Value_Review_QC!$I$5),"REVIEW","WITHIN_BAND"))</f>
        <v>WITHIN_BAND</v>
      </c>
    </row>
    <row r="3403" spans="1:28">
      <c r="A3403" s="1" t="s">
        <v>3789</v>
      </c>
      <c r="B3403" s="6">
        <v>46054</v>
      </c>
      <c r="C3403" s="1">
        <v>202602</v>
      </c>
      <c r="D3403" s="1">
        <v>2026</v>
      </c>
      <c r="E3403" s="1">
        <v>2</v>
      </c>
      <c r="F3403" s="4" t="s">
        <v>256</v>
      </c>
      <c r="G3403" s="4" t="s">
        <v>258</v>
      </c>
      <c r="H3403" s="1">
        <v>204</v>
      </c>
      <c r="I3403" s="4" t="s">
        <v>301</v>
      </c>
      <c r="J3403" s="1" t="s">
        <v>302</v>
      </c>
      <c r="K3403" s="1" t="s">
        <v>383</v>
      </c>
      <c r="L3403" s="1">
        <v>3</v>
      </c>
      <c r="M3403" s="1">
        <v>1</v>
      </c>
      <c r="N3403" s="1" t="s">
        <v>384</v>
      </c>
      <c r="O3403" s="1" t="s">
        <v>385</v>
      </c>
      <c r="P3403" s="1">
        <v>0</v>
      </c>
      <c r="Q3403" s="8">
        <v>812099</v>
      </c>
      <c r="R3403" s="8">
        <v>108021</v>
      </c>
      <c r="S3403" s="8">
        <v>675239</v>
      </c>
      <c r="T3403" s="8" t="s">
        <v>386</v>
      </c>
      <c r="U3403" s="9">
        <f>IF(R3403&gt;0,Q3403/R3403,"")</f>
        <v>7.517973357032429</v>
      </c>
      <c r="V3403" s="10">
        <f>SUMIFS(fct_world_monthly!$J$2:$J$361,fct_world_monthly!$C$2:$C$361,C3403,fct_world_monthly!$F$2:$F$361,F3403)</f>
        <v>101424211</v>
      </c>
      <c r="W3403" s="11">
        <f>IF(V3403&gt;0,Q3403/V3403,"")</f>
        <v>8.006954079238536E-3</v>
      </c>
      <c r="X3403" s="1" t="s">
        <v>232</v>
      </c>
      <c r="Y3403" s="1" t="s">
        <v>166</v>
      </c>
      <c r="Z3403" s="19">
        <f>IF(U3403="","",SUMIFS(Unit_Value_Review_QC!$K$10:$K$53,Unit_Value_Review_QC!$I$10:$I$53,"PARTNER|"&amp;F3403&amp;"|"&amp;I3403))</f>
        <v>7.8392981154747989</v>
      </c>
      <c r="AA3403" s="20">
        <f>IFERROR(U3403/Z3403,"")</f>
        <v>0.95901102959612239</v>
      </c>
      <c r="AB3403" s="4" t="str">
        <f>IF(OR(N3403&lt;&gt;"REPORTED",U3403=""),"NOT_APPLICABLE",IF(OR(AA3403&lt;Unit_Value_Review_QC!$I$6,AA3403&gt;Unit_Value_Review_QC!$I$5),"REVIEW","WITHIN_BAND"))</f>
        <v>WITHIN_BAND</v>
      </c>
    </row>
    <row r="3404" spans="1:28">
      <c r="A3404" s="1" t="s">
        <v>3790</v>
      </c>
      <c r="B3404" s="6">
        <v>46054</v>
      </c>
      <c r="C3404" s="1">
        <v>202602</v>
      </c>
      <c r="D3404" s="1">
        <v>2026</v>
      </c>
      <c r="E3404" s="1">
        <v>2</v>
      </c>
      <c r="F3404" s="4" t="s">
        <v>256</v>
      </c>
      <c r="G3404" s="4" t="s">
        <v>258</v>
      </c>
      <c r="H3404" s="1">
        <v>662</v>
      </c>
      <c r="I3404" s="4" t="s">
        <v>304</v>
      </c>
      <c r="J3404" s="1" t="s">
        <v>305</v>
      </c>
      <c r="K3404" s="1" t="s">
        <v>383</v>
      </c>
      <c r="L3404" s="1">
        <v>3</v>
      </c>
      <c r="M3404" s="1">
        <v>1</v>
      </c>
      <c r="N3404" s="1" t="s">
        <v>384</v>
      </c>
      <c r="O3404" s="1" t="s">
        <v>385</v>
      </c>
      <c r="P3404" s="1">
        <v>0</v>
      </c>
      <c r="Q3404" s="8">
        <v>3564591</v>
      </c>
      <c r="R3404" s="8">
        <v>289778</v>
      </c>
      <c r="S3404" s="8">
        <v>1244167</v>
      </c>
      <c r="T3404" s="8" t="s">
        <v>386</v>
      </c>
      <c r="U3404" s="9">
        <f>IF(R3404&gt;0,Q3404/R3404,"")</f>
        <v>12.301109815099835</v>
      </c>
      <c r="V3404" s="10">
        <f>SUMIFS(fct_world_monthly!$J$2:$J$361,fct_world_monthly!$C$2:$C$361,C3404,fct_world_monthly!$F$2:$F$361,F3404)</f>
        <v>101424211</v>
      </c>
      <c r="W3404" s="11">
        <f>IF(V3404&gt;0,Q3404/V3404,"")</f>
        <v>3.5145365833804711E-2</v>
      </c>
      <c r="X3404" s="1" t="s">
        <v>232</v>
      </c>
      <c r="Y3404" s="1" t="s">
        <v>166</v>
      </c>
      <c r="Z3404" s="19">
        <f>IF(U3404="","",SUMIFS(Unit_Value_Review_QC!$K$10:$K$53,Unit_Value_Review_QC!$I$10:$I$53,"PARTNER|"&amp;F3404&amp;"|"&amp;I3404))</f>
        <v>10.235891461787936</v>
      </c>
      <c r="AA3404" s="20">
        <f>IFERROR(U3404/Z3404,"")</f>
        <v>1.2017624318332856</v>
      </c>
      <c r="AB3404" s="4" t="str">
        <f>IF(OR(N3404&lt;&gt;"REPORTED",U3404=""),"NOT_APPLICABLE",IF(OR(AA3404&lt;Unit_Value_Review_QC!$I$6,AA3404&gt;Unit_Value_Review_QC!$I$5),"REVIEW","WITHIN_BAND"))</f>
        <v>WITHIN_BAND</v>
      </c>
    </row>
    <row r="3405" spans="1:28">
      <c r="A3405" s="1" t="s">
        <v>3791</v>
      </c>
      <c r="B3405" s="6">
        <v>46054</v>
      </c>
      <c r="C3405" s="1">
        <v>202602</v>
      </c>
      <c r="D3405" s="1">
        <v>2026</v>
      </c>
      <c r="E3405" s="1">
        <v>2</v>
      </c>
      <c r="F3405" s="4" t="s">
        <v>256</v>
      </c>
      <c r="G3405" s="4" t="s">
        <v>258</v>
      </c>
      <c r="H3405" s="1">
        <v>664</v>
      </c>
      <c r="I3405" s="4" t="s">
        <v>307</v>
      </c>
      <c r="J3405" s="1" t="s">
        <v>308</v>
      </c>
      <c r="K3405" s="1" t="s">
        <v>383</v>
      </c>
      <c r="L3405" s="1">
        <v>3</v>
      </c>
      <c r="M3405" s="1">
        <v>1</v>
      </c>
      <c r="N3405" s="1" t="s">
        <v>384</v>
      </c>
      <c r="O3405" s="1" t="s">
        <v>385</v>
      </c>
      <c r="P3405" s="1">
        <v>0</v>
      </c>
      <c r="Q3405" s="8">
        <v>10021231</v>
      </c>
      <c r="R3405" s="8">
        <v>786469</v>
      </c>
      <c r="S3405" s="8">
        <v>4464556</v>
      </c>
      <c r="T3405" s="8" t="s">
        <v>386</v>
      </c>
      <c r="U3405" s="9">
        <f>IF(R3405&gt;0,Q3405/R3405,"")</f>
        <v>12.742054677298151</v>
      </c>
      <c r="V3405" s="10">
        <f>SUMIFS(fct_world_monthly!$J$2:$J$361,fct_world_monthly!$C$2:$C$361,C3405,fct_world_monthly!$F$2:$F$361,F3405)</f>
        <v>101424211</v>
      </c>
      <c r="W3405" s="11">
        <f>IF(V3405&gt;0,Q3405/V3405,"")</f>
        <v>9.8805116659965928E-2</v>
      </c>
      <c r="X3405" s="1" t="s">
        <v>232</v>
      </c>
      <c r="Y3405" s="1" t="s">
        <v>166</v>
      </c>
      <c r="Z3405" s="19">
        <f>IF(U3405="","",SUMIFS(Unit_Value_Review_QC!$K$10:$K$53,Unit_Value_Review_QC!$I$10:$I$53,"PARTNER|"&amp;F3405&amp;"|"&amp;I3405))</f>
        <v>13.594059812928137</v>
      </c>
      <c r="AA3405" s="20">
        <f>IFERROR(U3405/Z3405,"")</f>
        <v>0.93732518854891922</v>
      </c>
      <c r="AB3405" s="4" t="str">
        <f>IF(OR(N3405&lt;&gt;"REPORTED",U3405=""),"NOT_APPLICABLE",IF(OR(AA3405&lt;Unit_Value_Review_QC!$I$6,AA3405&gt;Unit_Value_Review_QC!$I$5),"REVIEW","WITHIN_BAND"))</f>
        <v>WITHIN_BAND</v>
      </c>
    </row>
    <row r="3406" spans="1:28">
      <c r="A3406" s="1" t="s">
        <v>3792</v>
      </c>
      <c r="B3406" s="6">
        <v>46054</v>
      </c>
      <c r="C3406" s="1">
        <v>202602</v>
      </c>
      <c r="D3406" s="1">
        <v>2026</v>
      </c>
      <c r="E3406" s="1">
        <v>2</v>
      </c>
      <c r="F3406" s="4" t="s">
        <v>256</v>
      </c>
      <c r="G3406" s="4" t="s">
        <v>258</v>
      </c>
      <c r="H3406" s="1">
        <v>666</v>
      </c>
      <c r="I3406" s="4" t="s">
        <v>310</v>
      </c>
      <c r="J3406" s="1" t="s">
        <v>311</v>
      </c>
      <c r="K3406" s="1" t="s">
        <v>383</v>
      </c>
      <c r="L3406" s="1">
        <v>3</v>
      </c>
      <c r="M3406" s="1">
        <v>1</v>
      </c>
      <c r="N3406" s="1" t="s">
        <v>384</v>
      </c>
      <c r="O3406" s="1" t="s">
        <v>385</v>
      </c>
      <c r="P3406" s="1">
        <v>0</v>
      </c>
      <c r="Q3406" s="8">
        <v>39337408</v>
      </c>
      <c r="R3406" s="8">
        <v>3489973</v>
      </c>
      <c r="S3406" s="8">
        <v>21748151</v>
      </c>
      <c r="T3406" s="8" t="s">
        <v>386</v>
      </c>
      <c r="U3406" s="9">
        <f>IF(R3406&gt;0,Q3406/R3406,"")</f>
        <v>11.271550811424616</v>
      </c>
      <c r="V3406" s="10">
        <f>SUMIFS(fct_world_monthly!$J$2:$J$361,fct_world_monthly!$C$2:$C$361,C3406,fct_world_monthly!$F$2:$F$361,F3406)</f>
        <v>101424211</v>
      </c>
      <c r="W3406" s="11">
        <f>IF(V3406&gt;0,Q3406/V3406,"")</f>
        <v>0.38785027373789477</v>
      </c>
      <c r="X3406" s="1" t="s">
        <v>232</v>
      </c>
      <c r="Y3406" s="1" t="s">
        <v>166</v>
      </c>
      <c r="Z3406" s="19">
        <f>IF(U3406="","",SUMIFS(Unit_Value_Review_QC!$K$10:$K$53,Unit_Value_Review_QC!$I$10:$I$53,"PARTNER|"&amp;F3406&amp;"|"&amp;I3406))</f>
        <v>10.323147527272614</v>
      </c>
      <c r="AA3406" s="20">
        <f>IFERROR(U3406/Z3406,"")</f>
        <v>1.0918715228709486</v>
      </c>
      <c r="AB3406" s="4" t="str">
        <f>IF(OR(N3406&lt;&gt;"REPORTED",U3406=""),"NOT_APPLICABLE",IF(OR(AA3406&lt;Unit_Value_Review_QC!$I$6,AA3406&gt;Unit_Value_Review_QC!$I$5),"REVIEW","WITHIN_BAND"))</f>
        <v>WITHIN_BAND</v>
      </c>
    </row>
    <row r="3407" spans="1:28">
      <c r="A3407" s="1" t="s">
        <v>3793</v>
      </c>
      <c r="B3407" s="6">
        <v>46054</v>
      </c>
      <c r="C3407" s="1">
        <v>202602</v>
      </c>
      <c r="D3407" s="1">
        <v>2026</v>
      </c>
      <c r="E3407" s="1">
        <v>2</v>
      </c>
      <c r="F3407" s="4" t="s">
        <v>256</v>
      </c>
      <c r="G3407" s="4" t="s">
        <v>258</v>
      </c>
      <c r="H3407" s="1">
        <v>669</v>
      </c>
      <c r="I3407" s="4" t="s">
        <v>313</v>
      </c>
      <c r="J3407" s="1" t="s">
        <v>314</v>
      </c>
      <c r="K3407" s="1" t="s">
        <v>383</v>
      </c>
      <c r="L3407" s="1">
        <v>3</v>
      </c>
      <c r="M3407" s="1">
        <v>1</v>
      </c>
      <c r="N3407" s="1" t="s">
        <v>384</v>
      </c>
      <c r="O3407" s="1" t="s">
        <v>385</v>
      </c>
      <c r="P3407" s="1">
        <v>0</v>
      </c>
      <c r="Q3407" s="8">
        <v>899655</v>
      </c>
      <c r="R3407" s="8">
        <v>80469</v>
      </c>
      <c r="S3407" s="8">
        <v>640729</v>
      </c>
      <c r="T3407" s="8" t="s">
        <v>386</v>
      </c>
      <c r="U3407" s="9">
        <f>IF(R3407&gt;0,Q3407/R3407,"")</f>
        <v>11.180143906349029</v>
      </c>
      <c r="V3407" s="10">
        <f>SUMIFS(fct_world_monthly!$J$2:$J$361,fct_world_monthly!$C$2:$C$361,C3407,fct_world_monthly!$F$2:$F$361,F3407)</f>
        <v>101424211</v>
      </c>
      <c r="W3407" s="11">
        <f>IF(V3407&gt;0,Q3407/V3407,"")</f>
        <v>8.8702193601486335E-3</v>
      </c>
      <c r="X3407" s="1" t="s">
        <v>232</v>
      </c>
      <c r="Y3407" s="1" t="s">
        <v>166</v>
      </c>
      <c r="Z3407" s="19">
        <f>IF(U3407="","",SUMIFS(Unit_Value_Review_QC!$K$10:$K$53,Unit_Value_Review_QC!$I$10:$I$53,"PARTNER|"&amp;F3407&amp;"|"&amp;I3407))</f>
        <v>13.552232139720488</v>
      </c>
      <c r="AA3407" s="20">
        <f>IFERROR(U3407/Z3407,"")</f>
        <v>0.8249669715722282</v>
      </c>
      <c r="AB3407" s="4" t="str">
        <f>IF(OR(N3407&lt;&gt;"REPORTED",U3407=""),"NOT_APPLICABLE",IF(OR(AA3407&lt;Unit_Value_Review_QC!$I$6,AA3407&gt;Unit_Value_Review_QC!$I$5),"REVIEW","WITHIN_BAND"))</f>
        <v>WITHIN_BAND</v>
      </c>
    </row>
    <row r="3408" spans="1:28">
      <c r="A3408" s="1" t="s">
        <v>3794</v>
      </c>
      <c r="B3408" s="6">
        <v>46054</v>
      </c>
      <c r="C3408" s="1">
        <v>202602</v>
      </c>
      <c r="D3408" s="1">
        <v>2026</v>
      </c>
      <c r="E3408" s="1">
        <v>2</v>
      </c>
      <c r="F3408" s="4" t="s">
        <v>256</v>
      </c>
      <c r="G3408" s="4" t="s">
        <v>258</v>
      </c>
      <c r="H3408" s="1">
        <v>676</v>
      </c>
      <c r="I3408" s="4" t="s">
        <v>316</v>
      </c>
      <c r="J3408" s="1" t="s">
        <v>317</v>
      </c>
      <c r="K3408" s="1" t="s">
        <v>383</v>
      </c>
      <c r="L3408" s="1">
        <v>3</v>
      </c>
      <c r="M3408" s="1">
        <v>1</v>
      </c>
      <c r="N3408" s="1" t="s">
        <v>384</v>
      </c>
      <c r="O3408" s="1" t="s">
        <v>385</v>
      </c>
      <c r="P3408" s="1">
        <v>0</v>
      </c>
      <c r="Q3408" s="8">
        <v>42372</v>
      </c>
      <c r="R3408" s="8">
        <v>3137</v>
      </c>
      <c r="S3408" s="8">
        <v>19101</v>
      </c>
      <c r="T3408" s="8" t="s">
        <v>386</v>
      </c>
      <c r="U3408" s="9">
        <f>IF(R3408&gt;0,Q3408/R3408,"")</f>
        <v>13.507172457762193</v>
      </c>
      <c r="V3408" s="10">
        <f>SUMIFS(fct_world_monthly!$J$2:$J$361,fct_world_monthly!$C$2:$C$361,C3408,fct_world_monthly!$F$2:$F$361,F3408)</f>
        <v>101424211</v>
      </c>
      <c r="W3408" s="11">
        <f>IF(V3408&gt;0,Q3408/V3408,"")</f>
        <v>4.1777007267032129E-4</v>
      </c>
      <c r="X3408" s="1" t="s">
        <v>232</v>
      </c>
      <c r="Y3408" s="1" t="s">
        <v>166</v>
      </c>
      <c r="Z3408" s="19">
        <f>IF(U3408="","",SUMIFS(Unit_Value_Review_QC!$K$10:$K$53,Unit_Value_Review_QC!$I$10:$I$53,"PARTNER|"&amp;F3408&amp;"|"&amp;I3408))</f>
        <v>16.294942108470444</v>
      </c>
      <c r="AA3408" s="20">
        <f>IFERROR(U3408/Z3408,"")</f>
        <v>0.82891810034359614</v>
      </c>
      <c r="AB3408" s="4" t="str">
        <f>IF(OR(N3408&lt;&gt;"REPORTED",U3408=""),"NOT_APPLICABLE",IF(OR(AA3408&lt;Unit_Value_Review_QC!$I$6,AA3408&gt;Unit_Value_Review_QC!$I$5),"REVIEW","WITHIN_BAND"))</f>
        <v>WITHIN_BAND</v>
      </c>
    </row>
    <row r="3409" spans="1:28">
      <c r="A3409" s="1" t="s">
        <v>3795</v>
      </c>
      <c r="B3409" s="6">
        <v>46054</v>
      </c>
      <c r="C3409" s="1">
        <v>202602</v>
      </c>
      <c r="D3409" s="1">
        <v>2026</v>
      </c>
      <c r="E3409" s="1">
        <v>2</v>
      </c>
      <c r="F3409" s="4" t="s">
        <v>256</v>
      </c>
      <c r="G3409" s="4" t="s">
        <v>258</v>
      </c>
      <c r="H3409" s="1">
        <v>690</v>
      </c>
      <c r="I3409" s="4" t="s">
        <v>319</v>
      </c>
      <c r="J3409" s="1" t="s">
        <v>320</v>
      </c>
      <c r="K3409" s="1" t="s">
        <v>383</v>
      </c>
      <c r="L3409" s="1">
        <v>3</v>
      </c>
      <c r="M3409" s="1">
        <v>1</v>
      </c>
      <c r="N3409" s="1" t="s">
        <v>384</v>
      </c>
      <c r="O3409" s="1" t="s">
        <v>385</v>
      </c>
      <c r="P3409" s="1">
        <v>0</v>
      </c>
      <c r="Q3409" s="8">
        <v>2636146</v>
      </c>
      <c r="R3409" s="8">
        <v>111570</v>
      </c>
      <c r="S3409" s="8">
        <v>779375</v>
      </c>
      <c r="T3409" s="8" t="s">
        <v>386</v>
      </c>
      <c r="U3409" s="9">
        <f>IF(R3409&gt;0,Q3409/R3409,"")</f>
        <v>23.627731469032895</v>
      </c>
      <c r="V3409" s="10">
        <f>SUMIFS(fct_world_monthly!$J$2:$J$361,fct_world_monthly!$C$2:$C$361,C3409,fct_world_monthly!$F$2:$F$361,F3409)</f>
        <v>101424211</v>
      </c>
      <c r="W3409" s="11">
        <f>IF(V3409&gt;0,Q3409/V3409,"")</f>
        <v>2.5991289200169375E-2</v>
      </c>
      <c r="X3409" s="1" t="s">
        <v>232</v>
      </c>
      <c r="Y3409" s="1" t="s">
        <v>166</v>
      </c>
      <c r="Z3409" s="19">
        <f>IF(U3409="","",SUMIFS(Unit_Value_Review_QC!$K$10:$K$53,Unit_Value_Review_QC!$I$10:$I$53,"PARTNER|"&amp;F3409&amp;"|"&amp;I3409))</f>
        <v>21.029827109089425</v>
      </c>
      <c r="AA3409" s="20">
        <f>IFERROR(U3409/Z3409,"")</f>
        <v>1.1235342709413247</v>
      </c>
      <c r="AB3409" s="4" t="str">
        <f>IF(OR(N3409&lt;&gt;"REPORTED",U3409=""),"NOT_APPLICABLE",IF(OR(AA3409&lt;Unit_Value_Review_QC!$I$6,AA3409&gt;Unit_Value_Review_QC!$I$5),"REVIEW","WITHIN_BAND"))</f>
        <v>WITHIN_BAND</v>
      </c>
    </row>
    <row r="3410" spans="1:28">
      <c r="A3410" s="1" t="s">
        <v>3796</v>
      </c>
      <c r="B3410" s="6">
        <v>46054</v>
      </c>
      <c r="C3410" s="1">
        <v>202602</v>
      </c>
      <c r="D3410" s="1">
        <v>2026</v>
      </c>
      <c r="E3410" s="1">
        <v>2</v>
      </c>
      <c r="F3410" s="4" t="s">
        <v>256</v>
      </c>
      <c r="G3410" s="4" t="s">
        <v>258</v>
      </c>
      <c r="H3410" s="1">
        <v>696</v>
      </c>
      <c r="I3410" s="4" t="s">
        <v>322</v>
      </c>
      <c r="J3410" s="1" t="s">
        <v>323</v>
      </c>
      <c r="K3410" s="1" t="s">
        <v>383</v>
      </c>
      <c r="L3410" s="1">
        <v>3</v>
      </c>
      <c r="M3410" s="1">
        <v>1</v>
      </c>
      <c r="N3410" s="1" t="s">
        <v>384</v>
      </c>
      <c r="O3410" s="1" t="s">
        <v>385</v>
      </c>
      <c r="P3410" s="1">
        <v>0</v>
      </c>
      <c r="Q3410" s="8">
        <v>715874</v>
      </c>
      <c r="R3410" s="8">
        <v>49378</v>
      </c>
      <c r="S3410" s="8">
        <v>221115</v>
      </c>
      <c r="T3410" s="8" t="s">
        <v>386</v>
      </c>
      <c r="U3410" s="9">
        <f>IF(R3410&gt;0,Q3410/R3410,"")</f>
        <v>14.497833043055612</v>
      </c>
      <c r="V3410" s="10">
        <f>SUMIFS(fct_world_monthly!$J$2:$J$361,fct_world_monthly!$C$2:$C$361,C3410,fct_world_monthly!$F$2:$F$361,F3410)</f>
        <v>101424211</v>
      </c>
      <c r="W3410" s="11">
        <f>IF(V3410&gt;0,Q3410/V3410,"")</f>
        <v>7.0582161097610119E-3</v>
      </c>
      <c r="X3410" s="1" t="s">
        <v>232</v>
      </c>
      <c r="Y3410" s="1" t="s">
        <v>166</v>
      </c>
      <c r="Z3410" s="19">
        <f>IF(U3410="","",SUMIFS(Unit_Value_Review_QC!$K$10:$K$53,Unit_Value_Review_QC!$I$10:$I$53,"PARTNER|"&amp;F3410&amp;"|"&amp;I3410))</f>
        <v>18.09118149032647</v>
      </c>
      <c r="AA3410" s="20">
        <f>IFERROR(U3410/Z3410,"")</f>
        <v>0.80137568963131256</v>
      </c>
      <c r="AB3410" s="4" t="str">
        <f>IF(OR(N3410&lt;&gt;"REPORTED",U3410=""),"NOT_APPLICABLE",IF(OR(AA3410&lt;Unit_Value_Review_QC!$I$6,AA3410&gt;Unit_Value_Review_QC!$I$5),"REVIEW","WITHIN_BAND"))</f>
        <v>WITHIN_BAND</v>
      </c>
    </row>
    <row r="3411" spans="1:28">
      <c r="A3411" s="1" t="s">
        <v>3797</v>
      </c>
      <c r="B3411" s="6">
        <v>46054</v>
      </c>
      <c r="C3411" s="1">
        <v>202602</v>
      </c>
      <c r="D3411" s="1">
        <v>2026</v>
      </c>
      <c r="E3411" s="1">
        <v>2</v>
      </c>
      <c r="F3411" s="4" t="s">
        <v>256</v>
      </c>
      <c r="G3411" s="4" t="s">
        <v>258</v>
      </c>
      <c r="H3411" s="1">
        <v>720</v>
      </c>
      <c r="I3411" s="4" t="s">
        <v>325</v>
      </c>
      <c r="J3411" s="1" t="s">
        <v>326</v>
      </c>
      <c r="K3411" s="1" t="s">
        <v>383</v>
      </c>
      <c r="L3411" s="1">
        <v>3</v>
      </c>
      <c r="M3411" s="1">
        <v>1</v>
      </c>
      <c r="N3411" s="1" t="s">
        <v>384</v>
      </c>
      <c r="O3411" s="1" t="s">
        <v>385</v>
      </c>
      <c r="P3411" s="1">
        <v>0</v>
      </c>
      <c r="Q3411" s="8">
        <v>4981339</v>
      </c>
      <c r="R3411" s="8">
        <v>273363</v>
      </c>
      <c r="S3411" s="8">
        <v>1205969</v>
      </c>
      <c r="T3411" s="8" t="s">
        <v>386</v>
      </c>
      <c r="U3411" s="9">
        <f>IF(R3411&gt;0,Q3411/R3411,"")</f>
        <v>18.22243317493589</v>
      </c>
      <c r="V3411" s="10">
        <f>SUMIFS(fct_world_monthly!$J$2:$J$361,fct_world_monthly!$C$2:$C$361,C3411,fct_world_monthly!$F$2:$F$361,F3411)</f>
        <v>101424211</v>
      </c>
      <c r="W3411" s="11">
        <f>IF(V3411&gt;0,Q3411/V3411,"")</f>
        <v>4.9113904371412859E-2</v>
      </c>
      <c r="X3411" s="1" t="s">
        <v>232</v>
      </c>
      <c r="Y3411" s="1" t="s">
        <v>166</v>
      </c>
      <c r="Z3411" s="19">
        <f>IF(U3411="","",SUMIFS(Unit_Value_Review_QC!$K$10:$K$53,Unit_Value_Review_QC!$I$10:$I$53,"PARTNER|"&amp;F3411&amp;"|"&amp;I3411))</f>
        <v>18.213915185849537</v>
      </c>
      <c r="AA3411" s="20">
        <f>IFERROR(U3411/Z3411,"")</f>
        <v>1.0004676638163426</v>
      </c>
      <c r="AB3411" s="4" t="str">
        <f>IF(OR(N3411&lt;&gt;"REPORTED",U3411=""),"NOT_APPLICABLE",IF(OR(AA3411&lt;Unit_Value_Review_QC!$I$6,AA3411&gt;Unit_Value_Review_QC!$I$5),"REVIEW","WITHIN_BAND"))</f>
        <v>WITHIN_BAND</v>
      </c>
    </row>
    <row r="3412" spans="1:28">
      <c r="A3412" s="1" t="s">
        <v>3798</v>
      </c>
      <c r="B3412" s="6">
        <v>46054</v>
      </c>
      <c r="C3412" s="1">
        <v>202602</v>
      </c>
      <c r="D3412" s="1">
        <v>2026</v>
      </c>
      <c r="E3412" s="1">
        <v>2</v>
      </c>
      <c r="F3412" s="4" t="s">
        <v>265</v>
      </c>
      <c r="G3412" s="4" t="s">
        <v>266</v>
      </c>
      <c r="H3412" s="1">
        <v>52</v>
      </c>
      <c r="I3412" s="4" t="s">
        <v>296</v>
      </c>
      <c r="J3412" s="1" t="s">
        <v>297</v>
      </c>
      <c r="K3412" s="1" t="s">
        <v>383</v>
      </c>
      <c r="L3412" s="1">
        <v>3</v>
      </c>
      <c r="M3412" s="1">
        <v>1</v>
      </c>
      <c r="N3412" s="1" t="s">
        <v>384</v>
      </c>
      <c r="O3412" s="1" t="s">
        <v>385</v>
      </c>
      <c r="P3412" s="1">
        <v>0</v>
      </c>
      <c r="Q3412" s="8">
        <v>2293378</v>
      </c>
      <c r="R3412" s="8">
        <v>497945</v>
      </c>
      <c r="S3412" s="8">
        <v>296897</v>
      </c>
      <c r="T3412" s="8" t="s">
        <v>386</v>
      </c>
      <c r="U3412" s="9">
        <f>IF(R3412&gt;0,Q3412/R3412,"")</f>
        <v>4.6056853668577853</v>
      </c>
      <c r="V3412" s="10">
        <f>SUMIFS(fct_world_monthly!$J$2:$J$361,fct_world_monthly!$C$2:$C$361,C3412,fct_world_monthly!$F$2:$F$361,F3412)</f>
        <v>32530004</v>
      </c>
      <c r="W3412" s="11">
        <f>IF(V3412&gt;0,Q3412/V3412,"")</f>
        <v>7.0500390962140669E-2</v>
      </c>
      <c r="X3412" s="1" t="s">
        <v>232</v>
      </c>
      <c r="Y3412" s="1" t="s">
        <v>166</v>
      </c>
      <c r="Z3412" s="19">
        <f>IF(U3412="","",SUMIFS(Unit_Value_Review_QC!$K$10:$K$53,Unit_Value_Review_QC!$I$10:$I$53,"PARTNER|"&amp;F3412&amp;"|"&amp;I3412))</f>
        <v>19.213268245879746</v>
      </c>
      <c r="AA3412" s="20">
        <f>IFERROR(U3412/Z3412,"")</f>
        <v>0.23971379090308942</v>
      </c>
      <c r="AB3412" s="4" t="str">
        <f>IF(OR(N3412&lt;&gt;"REPORTED",U3412=""),"NOT_APPLICABLE",IF(OR(AA3412&lt;Unit_Value_Review_QC!$I$6,AA3412&gt;Unit_Value_Review_QC!$I$5),"REVIEW","WITHIN_BAND"))</f>
        <v>REVIEW</v>
      </c>
    </row>
    <row r="3413" spans="1:28">
      <c r="A3413" s="1" t="s">
        <v>3799</v>
      </c>
      <c r="B3413" s="6">
        <v>46054</v>
      </c>
      <c r="C3413" s="1">
        <v>202602</v>
      </c>
      <c r="D3413" s="1">
        <v>2026</v>
      </c>
      <c r="E3413" s="1">
        <v>2</v>
      </c>
      <c r="F3413" s="4" t="s">
        <v>265</v>
      </c>
      <c r="G3413" s="4" t="s">
        <v>266</v>
      </c>
      <c r="H3413" s="1">
        <v>204</v>
      </c>
      <c r="I3413" s="4" t="s">
        <v>301</v>
      </c>
      <c r="J3413" s="1" t="s">
        <v>302</v>
      </c>
      <c r="K3413" s="1" t="s">
        <v>383</v>
      </c>
      <c r="L3413" s="1">
        <v>3</v>
      </c>
      <c r="M3413" s="1">
        <v>1</v>
      </c>
      <c r="N3413" s="1" t="s">
        <v>384</v>
      </c>
      <c r="O3413" s="1" t="s">
        <v>385</v>
      </c>
      <c r="P3413" s="1">
        <v>0</v>
      </c>
      <c r="Q3413" s="8">
        <v>1014</v>
      </c>
      <c r="R3413" s="8">
        <v>42</v>
      </c>
      <c r="S3413" s="8">
        <v>134</v>
      </c>
      <c r="T3413" s="8" t="s">
        <v>386</v>
      </c>
      <c r="U3413" s="9">
        <f>IF(R3413&gt;0,Q3413/R3413,"")</f>
        <v>24.142857142857142</v>
      </c>
      <c r="V3413" s="10">
        <f>SUMIFS(fct_world_monthly!$J$2:$J$361,fct_world_monthly!$C$2:$C$361,C3413,fct_world_monthly!$F$2:$F$361,F3413)</f>
        <v>32530004</v>
      </c>
      <c r="W3413" s="11">
        <f>IF(V3413&gt;0,Q3413/V3413,"")</f>
        <v>3.1171222727178271E-5</v>
      </c>
      <c r="X3413" s="1" t="s">
        <v>232</v>
      </c>
      <c r="Y3413" s="1" t="s">
        <v>166</v>
      </c>
      <c r="Z3413" s="19">
        <f>IF(U3413="","",SUMIFS(Unit_Value_Review_QC!$K$10:$K$53,Unit_Value_Review_QC!$I$10:$I$53,"PARTNER|"&amp;F3413&amp;"|"&amp;I3413))</f>
        <v>16.024818561257973</v>
      </c>
      <c r="AA3413" s="20">
        <f>IFERROR(U3413/Z3413,"")</f>
        <v>1.5065916066735106</v>
      </c>
      <c r="AB3413" s="4" t="str">
        <f>IF(OR(N3413&lt;&gt;"REPORTED",U3413=""),"NOT_APPLICABLE",IF(OR(AA3413&lt;Unit_Value_Review_QC!$I$6,AA3413&gt;Unit_Value_Review_QC!$I$5),"REVIEW","WITHIN_BAND"))</f>
        <v>WITHIN_BAND</v>
      </c>
    </row>
    <row r="3414" spans="1:28">
      <c r="A3414" s="1" t="s">
        <v>3800</v>
      </c>
      <c r="B3414" s="6">
        <v>46054</v>
      </c>
      <c r="C3414" s="1">
        <v>202602</v>
      </c>
      <c r="D3414" s="1">
        <v>2026</v>
      </c>
      <c r="E3414" s="1">
        <v>2</v>
      </c>
      <c r="F3414" s="4" t="s">
        <v>265</v>
      </c>
      <c r="G3414" s="4" t="s">
        <v>266</v>
      </c>
      <c r="H3414" s="1">
        <v>662</v>
      </c>
      <c r="I3414" s="4" t="s">
        <v>304</v>
      </c>
      <c r="J3414" s="1" t="s">
        <v>305</v>
      </c>
      <c r="K3414" s="1" t="s">
        <v>383</v>
      </c>
      <c r="L3414" s="1">
        <v>3</v>
      </c>
      <c r="M3414" s="1">
        <v>1</v>
      </c>
      <c r="N3414" s="1" t="s">
        <v>384</v>
      </c>
      <c r="O3414" s="1" t="s">
        <v>385</v>
      </c>
      <c r="P3414" s="1">
        <v>0</v>
      </c>
      <c r="Q3414" s="8">
        <v>566497</v>
      </c>
      <c r="R3414" s="8">
        <v>39832</v>
      </c>
      <c r="S3414" s="8">
        <v>87236</v>
      </c>
      <c r="T3414" s="8" t="s">
        <v>386</v>
      </c>
      <c r="U3414" s="9">
        <f>IF(R3414&gt;0,Q3414/R3414,"")</f>
        <v>14.222158063868246</v>
      </c>
      <c r="V3414" s="10">
        <f>SUMIFS(fct_world_monthly!$J$2:$J$361,fct_world_monthly!$C$2:$C$361,C3414,fct_world_monthly!$F$2:$F$361,F3414)</f>
        <v>32530004</v>
      </c>
      <c r="W3414" s="11">
        <f>IF(V3414&gt;0,Q3414/V3414,"")</f>
        <v>1.7414599764574268E-2</v>
      </c>
      <c r="X3414" s="1" t="s">
        <v>232</v>
      </c>
      <c r="Y3414" s="1" t="s">
        <v>166</v>
      </c>
      <c r="Z3414" s="19">
        <f>IF(U3414="","",SUMIFS(Unit_Value_Review_QC!$K$10:$K$53,Unit_Value_Review_QC!$I$10:$I$53,"PARTNER|"&amp;F3414&amp;"|"&amp;I3414))</f>
        <v>13.24068828999865</v>
      </c>
      <c r="AA3414" s="20">
        <f>IFERROR(U3414/Z3414,"")</f>
        <v>1.0741252835482087</v>
      </c>
      <c r="AB3414" s="4" t="str">
        <f>IF(OR(N3414&lt;&gt;"REPORTED",U3414=""),"NOT_APPLICABLE",IF(OR(AA3414&lt;Unit_Value_Review_QC!$I$6,AA3414&gt;Unit_Value_Review_QC!$I$5),"REVIEW","WITHIN_BAND"))</f>
        <v>WITHIN_BAND</v>
      </c>
    </row>
    <row r="3415" spans="1:28">
      <c r="A3415" s="1" t="s">
        <v>3801</v>
      </c>
      <c r="B3415" s="6">
        <v>46054</v>
      </c>
      <c r="C3415" s="1">
        <v>202602</v>
      </c>
      <c r="D3415" s="1">
        <v>2026</v>
      </c>
      <c r="E3415" s="1">
        <v>2</v>
      </c>
      <c r="F3415" s="4" t="s">
        <v>265</v>
      </c>
      <c r="G3415" s="4" t="s">
        <v>266</v>
      </c>
      <c r="H3415" s="1">
        <v>664</v>
      </c>
      <c r="I3415" s="4" t="s">
        <v>307</v>
      </c>
      <c r="J3415" s="1" t="s">
        <v>308</v>
      </c>
      <c r="K3415" s="1" t="s">
        <v>383</v>
      </c>
      <c r="L3415" s="1">
        <v>3</v>
      </c>
      <c r="M3415" s="1">
        <v>1</v>
      </c>
      <c r="N3415" s="1" t="s">
        <v>384</v>
      </c>
      <c r="O3415" s="1" t="s">
        <v>385</v>
      </c>
      <c r="P3415" s="1">
        <v>0</v>
      </c>
      <c r="Q3415" s="8">
        <v>72298</v>
      </c>
      <c r="R3415" s="8">
        <v>3662</v>
      </c>
      <c r="S3415" s="8">
        <v>14764</v>
      </c>
      <c r="T3415" s="8" t="s">
        <v>386</v>
      </c>
      <c r="U3415" s="9">
        <f>IF(R3415&gt;0,Q3415/R3415,"")</f>
        <v>19.742763517203713</v>
      </c>
      <c r="V3415" s="10">
        <f>SUMIFS(fct_world_monthly!$J$2:$J$361,fct_world_monthly!$C$2:$C$361,C3415,fct_world_monthly!$F$2:$F$361,F3415)</f>
        <v>32530004</v>
      </c>
      <c r="W3415" s="11">
        <f>IF(V3415&gt;0,Q3415/V3415,"")</f>
        <v>2.2225020322776475E-3</v>
      </c>
      <c r="X3415" s="1" t="s">
        <v>232</v>
      </c>
      <c r="Y3415" s="1" t="s">
        <v>166</v>
      </c>
      <c r="Z3415" s="19">
        <f>IF(U3415="","",SUMIFS(Unit_Value_Review_QC!$K$10:$K$53,Unit_Value_Review_QC!$I$10:$I$53,"PARTNER|"&amp;F3415&amp;"|"&amp;I3415))</f>
        <v>13.033767004833301</v>
      </c>
      <c r="AA3415" s="20">
        <f>IFERROR(U3415/Z3415,"")</f>
        <v>1.5147396381938176</v>
      </c>
      <c r="AB3415" s="4" t="str">
        <f>IF(OR(N3415&lt;&gt;"REPORTED",U3415=""),"NOT_APPLICABLE",IF(OR(AA3415&lt;Unit_Value_Review_QC!$I$6,AA3415&gt;Unit_Value_Review_QC!$I$5),"REVIEW","WITHIN_BAND"))</f>
        <v>WITHIN_BAND</v>
      </c>
    </row>
    <row r="3416" spans="1:28">
      <c r="A3416" s="1" t="s">
        <v>3802</v>
      </c>
      <c r="B3416" s="6">
        <v>46054</v>
      </c>
      <c r="C3416" s="1">
        <v>202602</v>
      </c>
      <c r="D3416" s="1">
        <v>2026</v>
      </c>
      <c r="E3416" s="1">
        <v>2</v>
      </c>
      <c r="F3416" s="4" t="s">
        <v>265</v>
      </c>
      <c r="G3416" s="4" t="s">
        <v>266</v>
      </c>
      <c r="H3416" s="1">
        <v>666</v>
      </c>
      <c r="I3416" s="4" t="s">
        <v>310</v>
      </c>
      <c r="J3416" s="1" t="s">
        <v>311</v>
      </c>
      <c r="K3416" s="1" t="s">
        <v>383</v>
      </c>
      <c r="L3416" s="1">
        <v>3</v>
      </c>
      <c r="M3416" s="1">
        <v>1</v>
      </c>
      <c r="N3416" s="1" t="s">
        <v>384</v>
      </c>
      <c r="O3416" s="1" t="s">
        <v>385</v>
      </c>
      <c r="P3416" s="1">
        <v>0</v>
      </c>
      <c r="Q3416" s="8">
        <v>6993782</v>
      </c>
      <c r="R3416" s="8">
        <v>582981</v>
      </c>
      <c r="S3416" s="8">
        <v>1446581</v>
      </c>
      <c r="T3416" s="8" t="s">
        <v>386</v>
      </c>
      <c r="U3416" s="9">
        <f>IF(R3416&gt;0,Q3416/R3416,"")</f>
        <v>11.996586509680418</v>
      </c>
      <c r="V3416" s="10">
        <f>SUMIFS(fct_world_monthly!$J$2:$J$361,fct_world_monthly!$C$2:$C$361,C3416,fct_world_monthly!$F$2:$F$361,F3416)</f>
        <v>32530004</v>
      </c>
      <c r="W3416" s="11">
        <f>IF(V3416&gt;0,Q3416/V3416,"")</f>
        <v>0.21499480909993124</v>
      </c>
      <c r="X3416" s="1" t="s">
        <v>232</v>
      </c>
      <c r="Y3416" s="1" t="s">
        <v>166</v>
      </c>
      <c r="Z3416" s="19">
        <f>IF(U3416="","",SUMIFS(Unit_Value_Review_QC!$K$10:$K$53,Unit_Value_Review_QC!$I$10:$I$53,"PARTNER|"&amp;F3416&amp;"|"&amp;I3416))</f>
        <v>12.503788450831344</v>
      </c>
      <c r="AA3416" s="20">
        <f>IFERROR(U3416/Z3416,"")</f>
        <v>0.95943613864346822</v>
      </c>
      <c r="AB3416" s="4" t="str">
        <f>IF(OR(N3416&lt;&gt;"REPORTED",U3416=""),"NOT_APPLICABLE",IF(OR(AA3416&lt;Unit_Value_Review_QC!$I$6,AA3416&gt;Unit_Value_Review_QC!$I$5),"REVIEW","WITHIN_BAND"))</f>
        <v>WITHIN_BAND</v>
      </c>
    </row>
    <row r="3417" spans="1:28">
      <c r="A3417" s="1" t="s">
        <v>3803</v>
      </c>
      <c r="B3417" s="6">
        <v>46054</v>
      </c>
      <c r="C3417" s="1">
        <v>202602</v>
      </c>
      <c r="D3417" s="1">
        <v>2026</v>
      </c>
      <c r="E3417" s="1">
        <v>2</v>
      </c>
      <c r="F3417" s="4" t="s">
        <v>265</v>
      </c>
      <c r="G3417" s="4" t="s">
        <v>266</v>
      </c>
      <c r="H3417" s="1">
        <v>669</v>
      </c>
      <c r="I3417" s="4" t="s">
        <v>313</v>
      </c>
      <c r="J3417" s="1" t="s">
        <v>314</v>
      </c>
      <c r="K3417" s="1" t="s">
        <v>383</v>
      </c>
      <c r="L3417" s="1">
        <v>3</v>
      </c>
      <c r="M3417" s="1">
        <v>1</v>
      </c>
      <c r="N3417" s="1" t="s">
        <v>384</v>
      </c>
      <c r="O3417" s="1" t="s">
        <v>385</v>
      </c>
      <c r="P3417" s="1">
        <v>0</v>
      </c>
      <c r="Q3417" s="8">
        <v>91056</v>
      </c>
      <c r="R3417" s="8">
        <v>4297</v>
      </c>
      <c r="S3417" s="8">
        <v>12437</v>
      </c>
      <c r="T3417" s="8" t="s">
        <v>386</v>
      </c>
      <c r="U3417" s="9">
        <f>IF(R3417&gt;0,Q3417/R3417,"")</f>
        <v>21.190598091691879</v>
      </c>
      <c r="V3417" s="10">
        <f>SUMIFS(fct_world_monthly!$J$2:$J$361,fct_world_monthly!$C$2:$C$361,C3417,fct_world_monthly!$F$2:$F$361,F3417)</f>
        <v>32530004</v>
      </c>
      <c r="W3417" s="11">
        <f>IF(V3417&gt;0,Q3417/V3417,"")</f>
        <v>2.7991389118796296E-3</v>
      </c>
      <c r="X3417" s="1" t="s">
        <v>232</v>
      </c>
      <c r="Y3417" s="1" t="s">
        <v>166</v>
      </c>
      <c r="Z3417" s="19">
        <f>IF(U3417="","",SUMIFS(Unit_Value_Review_QC!$K$10:$K$53,Unit_Value_Review_QC!$I$10:$I$53,"PARTNER|"&amp;F3417&amp;"|"&amp;I3417))</f>
        <v>16.58404384448577</v>
      </c>
      <c r="AA3417" s="20">
        <f>IFERROR(U3417/Z3417,"")</f>
        <v>1.277770264623233</v>
      </c>
      <c r="AB3417" s="4" t="str">
        <f>IF(OR(N3417&lt;&gt;"REPORTED",U3417=""),"NOT_APPLICABLE",IF(OR(AA3417&lt;Unit_Value_Review_QC!$I$6,AA3417&gt;Unit_Value_Review_QC!$I$5),"REVIEW","WITHIN_BAND"))</f>
        <v>WITHIN_BAND</v>
      </c>
    </row>
    <row r="3418" spans="1:28">
      <c r="A3418" s="1" t="s">
        <v>3804</v>
      </c>
      <c r="B3418" s="6">
        <v>46054</v>
      </c>
      <c r="C3418" s="1">
        <v>202602</v>
      </c>
      <c r="D3418" s="1">
        <v>2026</v>
      </c>
      <c r="E3418" s="1">
        <v>2</v>
      </c>
      <c r="F3418" s="4" t="s">
        <v>265</v>
      </c>
      <c r="G3418" s="4" t="s">
        <v>266</v>
      </c>
      <c r="H3418" s="1">
        <v>676</v>
      </c>
      <c r="I3418" s="4" t="s">
        <v>316</v>
      </c>
      <c r="J3418" s="1" t="s">
        <v>317</v>
      </c>
      <c r="K3418" s="1" t="s">
        <v>383</v>
      </c>
      <c r="L3418" s="1">
        <v>3</v>
      </c>
      <c r="M3418" s="1">
        <v>1</v>
      </c>
      <c r="N3418" s="1" t="s">
        <v>384</v>
      </c>
      <c r="O3418" s="1" t="s">
        <v>385</v>
      </c>
      <c r="P3418" s="1">
        <v>0</v>
      </c>
      <c r="Q3418" s="8">
        <v>166388</v>
      </c>
      <c r="R3418" s="8">
        <v>13634</v>
      </c>
      <c r="S3418" s="8">
        <v>41778</v>
      </c>
      <c r="T3418" s="8" t="s">
        <v>386</v>
      </c>
      <c r="U3418" s="9">
        <f>IF(R3418&gt;0,Q3418/R3418,"")</f>
        <v>12.203902009681679</v>
      </c>
      <c r="V3418" s="10">
        <f>SUMIFS(fct_world_monthly!$J$2:$J$361,fct_world_monthly!$C$2:$C$361,C3418,fct_world_monthly!$F$2:$F$361,F3418)</f>
        <v>32530004</v>
      </c>
      <c r="W3418" s="11">
        <f>IF(V3418&gt;0,Q3418/V3418,"")</f>
        <v>5.1149086855322859E-3</v>
      </c>
      <c r="X3418" s="1" t="s">
        <v>232</v>
      </c>
      <c r="Y3418" s="1" t="s">
        <v>166</v>
      </c>
      <c r="Z3418" s="19">
        <f>IF(U3418="","",SUMIFS(Unit_Value_Review_QC!$K$10:$K$53,Unit_Value_Review_QC!$I$10:$I$53,"PARTNER|"&amp;F3418&amp;"|"&amp;I3418))</f>
        <v>12.705450477595873</v>
      </c>
      <c r="AA3418" s="20">
        <f>IFERROR(U3418/Z3418,"")</f>
        <v>0.96052493622334778</v>
      </c>
      <c r="AB3418" s="4" t="str">
        <f>IF(OR(N3418&lt;&gt;"REPORTED",U3418=""),"NOT_APPLICABLE",IF(OR(AA3418&lt;Unit_Value_Review_QC!$I$6,AA3418&gt;Unit_Value_Review_QC!$I$5),"REVIEW","WITHIN_BAND"))</f>
        <v>WITHIN_BAND</v>
      </c>
    </row>
    <row r="3419" spans="1:28">
      <c r="A3419" s="1" t="s">
        <v>3805</v>
      </c>
      <c r="B3419" s="6">
        <v>46054</v>
      </c>
      <c r="C3419" s="1">
        <v>202602</v>
      </c>
      <c r="D3419" s="1">
        <v>2026</v>
      </c>
      <c r="E3419" s="1">
        <v>2</v>
      </c>
      <c r="F3419" s="4" t="s">
        <v>265</v>
      </c>
      <c r="G3419" s="4" t="s">
        <v>266</v>
      </c>
      <c r="H3419" s="1">
        <v>690</v>
      </c>
      <c r="I3419" s="4" t="s">
        <v>319</v>
      </c>
      <c r="J3419" s="1" t="s">
        <v>320</v>
      </c>
      <c r="K3419" s="1" t="s">
        <v>383</v>
      </c>
      <c r="L3419" s="1">
        <v>3</v>
      </c>
      <c r="M3419" s="1">
        <v>1</v>
      </c>
      <c r="N3419" s="1" t="s">
        <v>384</v>
      </c>
      <c r="O3419" s="1" t="s">
        <v>385</v>
      </c>
      <c r="P3419" s="1">
        <v>0</v>
      </c>
      <c r="Q3419" s="8">
        <v>736085</v>
      </c>
      <c r="R3419" s="8">
        <v>127878</v>
      </c>
      <c r="S3419" s="8">
        <v>92874</v>
      </c>
      <c r="T3419" s="8" t="s">
        <v>386</v>
      </c>
      <c r="U3419" s="9">
        <f>IF(R3419&gt;0,Q3419/R3419,"")</f>
        <v>5.7561503933436553</v>
      </c>
      <c r="V3419" s="10">
        <f>SUMIFS(fct_world_monthly!$J$2:$J$361,fct_world_monthly!$C$2:$C$361,C3419,fct_world_monthly!$F$2:$F$361,F3419)</f>
        <v>32530004</v>
      </c>
      <c r="W3419" s="11">
        <f>IF(V3419&gt;0,Q3419/V3419,"")</f>
        <v>2.262787917271698E-2</v>
      </c>
      <c r="X3419" s="1" t="s">
        <v>232</v>
      </c>
      <c r="Y3419" s="1" t="s">
        <v>166</v>
      </c>
      <c r="Z3419" s="19">
        <f>IF(U3419="","",SUMIFS(Unit_Value_Review_QC!$K$10:$K$53,Unit_Value_Review_QC!$I$10:$I$53,"PARTNER|"&amp;F3419&amp;"|"&amp;I3419))</f>
        <v>23.234221767733438</v>
      </c>
      <c r="AA3419" s="20">
        <f>IFERROR(U3419/Z3419,"")</f>
        <v>0.24774448874967347</v>
      </c>
      <c r="AB3419" s="4" t="str">
        <f>IF(OR(N3419&lt;&gt;"REPORTED",U3419=""),"NOT_APPLICABLE",IF(OR(AA3419&lt;Unit_Value_Review_QC!$I$6,AA3419&gt;Unit_Value_Review_QC!$I$5),"REVIEW","WITHIN_BAND"))</f>
        <v>REVIEW</v>
      </c>
    </row>
    <row r="3420" spans="1:28">
      <c r="A3420" s="1" t="s">
        <v>3806</v>
      </c>
      <c r="B3420" s="6">
        <v>46054</v>
      </c>
      <c r="C3420" s="1">
        <v>202602</v>
      </c>
      <c r="D3420" s="1">
        <v>2026</v>
      </c>
      <c r="E3420" s="1">
        <v>2</v>
      </c>
      <c r="F3420" s="4" t="s">
        <v>265</v>
      </c>
      <c r="G3420" s="4" t="s">
        <v>266</v>
      </c>
      <c r="H3420" s="1">
        <v>696</v>
      </c>
      <c r="I3420" s="4" t="s">
        <v>322</v>
      </c>
      <c r="J3420" s="1" t="s">
        <v>323</v>
      </c>
      <c r="K3420" s="1" t="s">
        <v>383</v>
      </c>
      <c r="L3420" s="1">
        <v>3</v>
      </c>
      <c r="M3420" s="1">
        <v>1</v>
      </c>
      <c r="N3420" s="1" t="s">
        <v>384</v>
      </c>
      <c r="O3420" s="1" t="s">
        <v>385</v>
      </c>
      <c r="P3420" s="1">
        <v>0</v>
      </c>
      <c r="Q3420" s="8">
        <v>3194700</v>
      </c>
      <c r="R3420" s="8">
        <v>257696</v>
      </c>
      <c r="S3420" s="8">
        <v>630447</v>
      </c>
      <c r="T3420" s="8" t="s">
        <v>386</v>
      </c>
      <c r="U3420" s="9">
        <f>IF(R3420&gt;0,Q3420/R3420,"")</f>
        <v>12.397165652551845</v>
      </c>
      <c r="V3420" s="10">
        <f>SUMIFS(fct_world_monthly!$J$2:$J$361,fct_world_monthly!$C$2:$C$361,C3420,fct_world_monthly!$F$2:$F$361,F3420)</f>
        <v>32530004</v>
      </c>
      <c r="W3420" s="11">
        <f>IF(V3420&gt;0,Q3420/V3420,"")</f>
        <v>9.8207796101101003E-2</v>
      </c>
      <c r="X3420" s="1" t="s">
        <v>232</v>
      </c>
      <c r="Y3420" s="1" t="s">
        <v>166</v>
      </c>
      <c r="Z3420" s="19">
        <f>IF(U3420="","",SUMIFS(Unit_Value_Review_QC!$K$10:$K$53,Unit_Value_Review_QC!$I$10:$I$53,"PARTNER|"&amp;F3420&amp;"|"&amp;I3420))</f>
        <v>12.339390026247985</v>
      </c>
      <c r="AA3420" s="20">
        <f>IFERROR(U3420/Z3420,"")</f>
        <v>1.0046822108857052</v>
      </c>
      <c r="AB3420" s="4" t="str">
        <f>IF(OR(N3420&lt;&gt;"REPORTED",U3420=""),"NOT_APPLICABLE",IF(OR(AA3420&lt;Unit_Value_Review_QC!$I$6,AA3420&gt;Unit_Value_Review_QC!$I$5),"REVIEW","WITHIN_BAND"))</f>
        <v>WITHIN_BAND</v>
      </c>
    </row>
    <row r="3421" spans="1:28">
      <c r="A3421" s="1" t="s">
        <v>3807</v>
      </c>
      <c r="B3421" s="6">
        <v>46054</v>
      </c>
      <c r="C3421" s="1">
        <v>202602</v>
      </c>
      <c r="D3421" s="1">
        <v>2026</v>
      </c>
      <c r="E3421" s="1">
        <v>2</v>
      </c>
      <c r="F3421" s="4" t="s">
        <v>265</v>
      </c>
      <c r="G3421" s="4" t="s">
        <v>266</v>
      </c>
      <c r="H3421" s="1">
        <v>720</v>
      </c>
      <c r="I3421" s="4" t="s">
        <v>325</v>
      </c>
      <c r="J3421" s="1" t="s">
        <v>326</v>
      </c>
      <c r="K3421" s="1" t="s">
        <v>383</v>
      </c>
      <c r="L3421" s="1">
        <v>3</v>
      </c>
      <c r="M3421" s="1">
        <v>1</v>
      </c>
      <c r="N3421" s="1" t="s">
        <v>384</v>
      </c>
      <c r="O3421" s="1" t="s">
        <v>385</v>
      </c>
      <c r="P3421" s="1">
        <v>0</v>
      </c>
      <c r="Q3421" s="8">
        <v>8197224</v>
      </c>
      <c r="R3421" s="8">
        <v>475930</v>
      </c>
      <c r="S3421" s="8">
        <v>1397001</v>
      </c>
      <c r="T3421" s="8" t="s">
        <v>386</v>
      </c>
      <c r="U3421" s="9">
        <f>IF(R3421&gt;0,Q3421/R3421,"")</f>
        <v>17.22359170466245</v>
      </c>
      <c r="V3421" s="10">
        <f>SUMIFS(fct_world_monthly!$J$2:$J$361,fct_world_monthly!$C$2:$C$361,C3421,fct_world_monthly!$F$2:$F$361,F3421)</f>
        <v>32530004</v>
      </c>
      <c r="W3421" s="11">
        <f>IF(V3421&gt;0,Q3421/V3421,"")</f>
        <v>0.25198964008734831</v>
      </c>
      <c r="X3421" s="1" t="s">
        <v>232</v>
      </c>
      <c r="Y3421" s="1" t="s">
        <v>166</v>
      </c>
      <c r="Z3421" s="19">
        <f>IF(U3421="","",SUMIFS(Unit_Value_Review_QC!$K$10:$K$53,Unit_Value_Review_QC!$I$10:$I$53,"PARTNER|"&amp;F3421&amp;"|"&amp;I3421))</f>
        <v>15.158852636173485</v>
      </c>
      <c r="AA3421" s="20">
        <f>IFERROR(U3421/Z3421,"")</f>
        <v>1.136206817101836</v>
      </c>
      <c r="AB3421" s="4" t="str">
        <f>IF(OR(N3421&lt;&gt;"REPORTED",U3421=""),"NOT_APPLICABLE",IF(OR(AA3421&lt;Unit_Value_Review_QC!$I$6,AA3421&gt;Unit_Value_Review_QC!$I$5),"REVIEW","WITHIN_BAND"))</f>
        <v>WITHIN_BAND</v>
      </c>
    </row>
    <row r="3422" spans="1:28">
      <c r="A3422" s="1" t="s">
        <v>3808</v>
      </c>
      <c r="B3422" s="6">
        <v>46054</v>
      </c>
      <c r="C3422" s="1">
        <v>202602</v>
      </c>
      <c r="D3422" s="1">
        <v>2026</v>
      </c>
      <c r="E3422" s="1">
        <v>2</v>
      </c>
      <c r="F3422" s="4" t="s">
        <v>271</v>
      </c>
      <c r="G3422" s="4" t="s">
        <v>273</v>
      </c>
      <c r="H3422" s="1">
        <v>52</v>
      </c>
      <c r="I3422" s="4" t="s">
        <v>296</v>
      </c>
      <c r="J3422" s="1" t="s">
        <v>297</v>
      </c>
      <c r="K3422" s="1" t="s">
        <v>383</v>
      </c>
      <c r="L3422" s="1">
        <v>3</v>
      </c>
      <c r="M3422" s="1">
        <v>1</v>
      </c>
      <c r="N3422" s="1" t="s">
        <v>384</v>
      </c>
      <c r="O3422" s="1" t="s">
        <v>385</v>
      </c>
      <c r="P3422" s="1">
        <v>0</v>
      </c>
      <c r="Q3422" s="8">
        <v>565703</v>
      </c>
      <c r="R3422" s="8">
        <v>20483</v>
      </c>
      <c r="S3422" s="8">
        <v>57904</v>
      </c>
      <c r="T3422" s="8" t="s">
        <v>386</v>
      </c>
      <c r="U3422" s="9">
        <f>IF(R3422&gt;0,Q3422/R3422,"")</f>
        <v>27.618171166333056</v>
      </c>
      <c r="V3422" s="10">
        <f>SUMIFS(fct_world_monthly!$J$2:$J$361,fct_world_monthly!$C$2:$C$361,C3422,fct_world_monthly!$F$2:$F$361,F3422)</f>
        <v>32013764</v>
      </c>
      <c r="W3422" s="11">
        <f>IF(V3422&gt;0,Q3422/V3422,"")</f>
        <v>1.7670618175357325E-2</v>
      </c>
      <c r="X3422" s="1" t="s">
        <v>232</v>
      </c>
      <c r="Y3422" s="1" t="s">
        <v>166</v>
      </c>
      <c r="Z3422" s="19">
        <f>IF(U3422="","",SUMIFS(Unit_Value_Review_QC!$K$10:$K$53,Unit_Value_Review_QC!$I$10:$I$53,"PARTNER|"&amp;F3422&amp;"|"&amp;I3422))</f>
        <v>31.867133143721738</v>
      </c>
      <c r="AA3422" s="20">
        <f>IFERROR(U3422/Z3422,"")</f>
        <v>0.86666632488634188</v>
      </c>
      <c r="AB3422" s="4" t="str">
        <f>IF(OR(N3422&lt;&gt;"REPORTED",U3422=""),"NOT_APPLICABLE",IF(OR(AA3422&lt;Unit_Value_Review_QC!$I$6,AA3422&gt;Unit_Value_Review_QC!$I$5),"REVIEW","WITHIN_BAND"))</f>
        <v>WITHIN_BAND</v>
      </c>
    </row>
    <row r="3423" spans="1:28">
      <c r="A3423" s="1" t="s">
        <v>3809</v>
      </c>
      <c r="B3423" s="6">
        <v>46054</v>
      </c>
      <c r="C3423" s="1">
        <v>202602</v>
      </c>
      <c r="D3423" s="1">
        <v>2026</v>
      </c>
      <c r="E3423" s="1">
        <v>2</v>
      </c>
      <c r="F3423" s="4" t="s">
        <v>271</v>
      </c>
      <c r="G3423" s="4" t="s">
        <v>273</v>
      </c>
      <c r="H3423" s="1">
        <v>204</v>
      </c>
      <c r="I3423" s="4" t="s">
        <v>301</v>
      </c>
      <c r="J3423" s="1" t="s">
        <v>302</v>
      </c>
      <c r="K3423" s="1" t="s">
        <v>383</v>
      </c>
      <c r="L3423" s="1">
        <v>3</v>
      </c>
      <c r="M3423" s="1">
        <v>1</v>
      </c>
      <c r="N3423" s="1" t="s">
        <v>384</v>
      </c>
      <c r="O3423" s="1" t="s">
        <v>385</v>
      </c>
      <c r="P3423" s="1">
        <v>0</v>
      </c>
      <c r="Q3423" s="8">
        <v>301583</v>
      </c>
      <c r="R3423" s="8">
        <v>10345</v>
      </c>
      <c r="S3423" s="8">
        <v>29437</v>
      </c>
      <c r="T3423" s="8" t="s">
        <v>386</v>
      </c>
      <c r="U3423" s="9">
        <f>IF(R3423&gt;0,Q3423/R3423,"")</f>
        <v>29.152537457709037</v>
      </c>
      <c r="V3423" s="10">
        <f>SUMIFS(fct_world_monthly!$J$2:$J$361,fct_world_monthly!$C$2:$C$361,C3423,fct_world_monthly!$F$2:$F$361,F3423)</f>
        <v>32013764</v>
      </c>
      <c r="W3423" s="11">
        <f>IF(V3423&gt;0,Q3423/V3423,"")</f>
        <v>9.4204167932268133E-3</v>
      </c>
      <c r="X3423" s="1" t="s">
        <v>232</v>
      </c>
      <c r="Y3423" s="1" t="s">
        <v>166</v>
      </c>
      <c r="Z3423" s="19">
        <f>IF(U3423="","",SUMIFS(Unit_Value_Review_QC!$K$10:$K$53,Unit_Value_Review_QC!$I$10:$I$53,"PARTNER|"&amp;F3423&amp;"|"&amp;I3423))</f>
        <v>19.682231685892088</v>
      </c>
      <c r="AA3423" s="20">
        <f>IFERROR(U3423/Z3423,"")</f>
        <v>1.4811601612537217</v>
      </c>
      <c r="AB3423" s="4" t="str">
        <f>IF(OR(N3423&lt;&gt;"REPORTED",U3423=""),"NOT_APPLICABLE",IF(OR(AA3423&lt;Unit_Value_Review_QC!$I$6,AA3423&gt;Unit_Value_Review_QC!$I$5),"REVIEW","WITHIN_BAND"))</f>
        <v>WITHIN_BAND</v>
      </c>
    </row>
    <row r="3424" spans="1:28">
      <c r="A3424" s="1" t="s">
        <v>3810</v>
      </c>
      <c r="B3424" s="6">
        <v>46054</v>
      </c>
      <c r="C3424" s="1">
        <v>202602</v>
      </c>
      <c r="D3424" s="1">
        <v>2026</v>
      </c>
      <c r="E3424" s="1">
        <v>2</v>
      </c>
      <c r="F3424" s="4" t="s">
        <v>271</v>
      </c>
      <c r="G3424" s="4" t="s">
        <v>273</v>
      </c>
      <c r="H3424" s="1">
        <v>662</v>
      </c>
      <c r="I3424" s="4" t="s">
        <v>304</v>
      </c>
      <c r="J3424" s="1" t="s">
        <v>305</v>
      </c>
      <c r="K3424" s="1" t="s">
        <v>383</v>
      </c>
      <c r="L3424" s="1">
        <v>3</v>
      </c>
      <c r="M3424" s="1">
        <v>1</v>
      </c>
      <c r="N3424" s="1" t="s">
        <v>384</v>
      </c>
      <c r="O3424" s="1" t="s">
        <v>385</v>
      </c>
      <c r="P3424" s="1">
        <v>0</v>
      </c>
      <c r="Q3424" s="8">
        <v>187927</v>
      </c>
      <c r="R3424" s="8">
        <v>10130</v>
      </c>
      <c r="S3424" s="8">
        <v>19587</v>
      </c>
      <c r="T3424" s="8" t="s">
        <v>386</v>
      </c>
      <c r="U3424" s="9">
        <f>IF(R3424&gt;0,Q3424/R3424,"")</f>
        <v>18.551530108588352</v>
      </c>
      <c r="V3424" s="10">
        <f>SUMIFS(fct_world_monthly!$J$2:$J$361,fct_world_monthly!$C$2:$C$361,C3424,fct_world_monthly!$F$2:$F$361,F3424)</f>
        <v>32013764</v>
      </c>
      <c r="W3424" s="11">
        <f>IF(V3424&gt;0,Q3424/V3424,"")</f>
        <v>5.8701938328776333E-3</v>
      </c>
      <c r="X3424" s="1" t="s">
        <v>232</v>
      </c>
      <c r="Y3424" s="1" t="s">
        <v>166</v>
      </c>
      <c r="Z3424" s="19">
        <f>IF(U3424="","",SUMIFS(Unit_Value_Review_QC!$K$10:$K$53,Unit_Value_Review_QC!$I$10:$I$53,"PARTNER|"&amp;F3424&amp;"|"&amp;I3424))</f>
        <v>19.366411423422985</v>
      </c>
      <c r="AA3424" s="20">
        <f>IFERROR(U3424/Z3424,"")</f>
        <v>0.95792295758784396</v>
      </c>
      <c r="AB3424" s="4" t="str">
        <f>IF(OR(N3424&lt;&gt;"REPORTED",U3424=""),"NOT_APPLICABLE",IF(OR(AA3424&lt;Unit_Value_Review_QC!$I$6,AA3424&gt;Unit_Value_Review_QC!$I$5),"REVIEW","WITHIN_BAND"))</f>
        <v>WITHIN_BAND</v>
      </c>
    </row>
    <row r="3425" spans="1:28">
      <c r="A3425" s="1" t="s">
        <v>3811</v>
      </c>
      <c r="B3425" s="6">
        <v>46054</v>
      </c>
      <c r="C3425" s="1">
        <v>202602</v>
      </c>
      <c r="D3425" s="1">
        <v>2026</v>
      </c>
      <c r="E3425" s="1">
        <v>2</v>
      </c>
      <c r="F3425" s="4" t="s">
        <v>271</v>
      </c>
      <c r="G3425" s="4" t="s">
        <v>273</v>
      </c>
      <c r="H3425" s="1">
        <v>664</v>
      </c>
      <c r="I3425" s="4" t="s">
        <v>307</v>
      </c>
      <c r="J3425" s="1" t="s">
        <v>308</v>
      </c>
      <c r="K3425" s="1" t="s">
        <v>383</v>
      </c>
      <c r="L3425" s="1">
        <v>3</v>
      </c>
      <c r="M3425" s="1">
        <v>1</v>
      </c>
      <c r="N3425" s="1" t="s">
        <v>384</v>
      </c>
      <c r="O3425" s="1" t="s">
        <v>385</v>
      </c>
      <c r="P3425" s="1">
        <v>0</v>
      </c>
      <c r="Q3425" s="8">
        <v>3203390</v>
      </c>
      <c r="R3425" s="8">
        <v>117131</v>
      </c>
      <c r="S3425" s="8">
        <v>324388</v>
      </c>
      <c r="T3425" s="8" t="s">
        <v>386</v>
      </c>
      <c r="U3425" s="9">
        <f>IF(R3425&gt;0,Q3425/R3425,"")</f>
        <v>27.348780425335736</v>
      </c>
      <c r="V3425" s="10">
        <f>SUMIFS(fct_world_monthly!$J$2:$J$361,fct_world_monthly!$C$2:$C$361,C3425,fct_world_monthly!$F$2:$F$361,F3425)</f>
        <v>32013764</v>
      </c>
      <c r="W3425" s="11">
        <f>IF(V3425&gt;0,Q3425/V3425,"")</f>
        <v>0.10006289794602097</v>
      </c>
      <c r="X3425" s="1" t="s">
        <v>232</v>
      </c>
      <c r="Y3425" s="1" t="s">
        <v>166</v>
      </c>
      <c r="Z3425" s="19">
        <f>IF(U3425="","",SUMIFS(Unit_Value_Review_QC!$K$10:$K$53,Unit_Value_Review_QC!$I$10:$I$53,"PARTNER|"&amp;F3425&amp;"|"&amp;I3425))</f>
        <v>29.827360886039607</v>
      </c>
      <c r="AA3425" s="20">
        <f>IFERROR(U3425/Z3425,"")</f>
        <v>0.91690245509236634</v>
      </c>
      <c r="AB3425" s="4" t="str">
        <f>IF(OR(N3425&lt;&gt;"REPORTED",U3425=""),"NOT_APPLICABLE",IF(OR(AA3425&lt;Unit_Value_Review_QC!$I$6,AA3425&gt;Unit_Value_Review_QC!$I$5),"REVIEW","WITHIN_BAND"))</f>
        <v>WITHIN_BAND</v>
      </c>
    </row>
    <row r="3426" spans="1:28">
      <c r="A3426" s="1" t="s">
        <v>3812</v>
      </c>
      <c r="B3426" s="6">
        <v>46054</v>
      </c>
      <c r="C3426" s="1">
        <v>202602</v>
      </c>
      <c r="D3426" s="1">
        <v>2026</v>
      </c>
      <c r="E3426" s="1">
        <v>2</v>
      </c>
      <c r="F3426" s="4" t="s">
        <v>271</v>
      </c>
      <c r="G3426" s="4" t="s">
        <v>273</v>
      </c>
      <c r="H3426" s="1">
        <v>666</v>
      </c>
      <c r="I3426" s="4" t="s">
        <v>310</v>
      </c>
      <c r="J3426" s="1" t="s">
        <v>311</v>
      </c>
      <c r="K3426" s="1" t="s">
        <v>383</v>
      </c>
      <c r="L3426" s="1">
        <v>3</v>
      </c>
      <c r="M3426" s="1">
        <v>1</v>
      </c>
      <c r="N3426" s="1" t="s">
        <v>384</v>
      </c>
      <c r="O3426" s="1" t="s">
        <v>385</v>
      </c>
      <c r="P3426" s="1">
        <v>0</v>
      </c>
      <c r="Q3426" s="8">
        <v>1247529</v>
      </c>
      <c r="R3426" s="8">
        <v>79040</v>
      </c>
      <c r="S3426" s="8">
        <v>210811</v>
      </c>
      <c r="T3426" s="8" t="s">
        <v>386</v>
      </c>
      <c r="U3426" s="9">
        <f>IF(R3426&gt;0,Q3426/R3426,"")</f>
        <v>15.783514676113361</v>
      </c>
      <c r="V3426" s="10">
        <f>SUMIFS(fct_world_monthly!$J$2:$J$361,fct_world_monthly!$C$2:$C$361,C3426,fct_world_monthly!$F$2:$F$361,F3426)</f>
        <v>32013764</v>
      </c>
      <c r="W3426" s="11">
        <f>IF(V3426&gt;0,Q3426/V3426,"")</f>
        <v>3.8968519915371404E-2</v>
      </c>
      <c r="X3426" s="1" t="s">
        <v>232</v>
      </c>
      <c r="Y3426" s="1" t="s">
        <v>166</v>
      </c>
      <c r="Z3426" s="19">
        <f>IF(U3426="","",SUMIFS(Unit_Value_Review_QC!$K$10:$K$53,Unit_Value_Review_QC!$I$10:$I$53,"PARTNER|"&amp;F3426&amp;"|"&amp;I3426))</f>
        <v>14.86106925541052</v>
      </c>
      <c r="AA3426" s="20">
        <f>IFERROR(U3426/Z3426,"")</f>
        <v>1.0620712685506801</v>
      </c>
      <c r="AB3426" s="4" t="str">
        <f>IF(OR(N3426&lt;&gt;"REPORTED",U3426=""),"NOT_APPLICABLE",IF(OR(AA3426&lt;Unit_Value_Review_QC!$I$6,AA3426&gt;Unit_Value_Review_QC!$I$5),"REVIEW","WITHIN_BAND"))</f>
        <v>WITHIN_BAND</v>
      </c>
    </row>
    <row r="3427" spans="1:28">
      <c r="A3427" s="1" t="s">
        <v>3813</v>
      </c>
      <c r="B3427" s="6">
        <v>46054</v>
      </c>
      <c r="C3427" s="1">
        <v>202602</v>
      </c>
      <c r="D3427" s="1">
        <v>2026</v>
      </c>
      <c r="E3427" s="1">
        <v>2</v>
      </c>
      <c r="F3427" s="4" t="s">
        <v>271</v>
      </c>
      <c r="G3427" s="4" t="s">
        <v>273</v>
      </c>
      <c r="H3427" s="1">
        <v>669</v>
      </c>
      <c r="I3427" s="4" t="s">
        <v>313</v>
      </c>
      <c r="J3427" s="1" t="s">
        <v>314</v>
      </c>
      <c r="K3427" s="1" t="s">
        <v>383</v>
      </c>
      <c r="L3427" s="1">
        <v>3</v>
      </c>
      <c r="M3427" s="1">
        <v>1</v>
      </c>
      <c r="N3427" s="1" t="s">
        <v>384</v>
      </c>
      <c r="O3427" s="1" t="s">
        <v>385</v>
      </c>
      <c r="P3427" s="1">
        <v>0</v>
      </c>
      <c r="Q3427" s="8">
        <v>914706</v>
      </c>
      <c r="R3427" s="8">
        <v>67690</v>
      </c>
      <c r="S3427" s="8">
        <v>165528</v>
      </c>
      <c r="T3427" s="8" t="s">
        <v>386</v>
      </c>
      <c r="U3427" s="9">
        <f>IF(R3427&gt;0,Q3427/R3427,"")</f>
        <v>13.513162948736889</v>
      </c>
      <c r="V3427" s="10">
        <f>SUMIFS(fct_world_monthly!$J$2:$J$361,fct_world_monthly!$C$2:$C$361,C3427,fct_world_monthly!$F$2:$F$361,F3427)</f>
        <v>32013764</v>
      </c>
      <c r="W3427" s="11">
        <f>IF(V3427&gt;0,Q3427/V3427,"")</f>
        <v>2.8572272851139904E-2</v>
      </c>
      <c r="X3427" s="1" t="s">
        <v>232</v>
      </c>
      <c r="Y3427" s="1" t="s">
        <v>166</v>
      </c>
      <c r="Z3427" s="19">
        <f>IF(U3427="","",SUMIFS(Unit_Value_Review_QC!$K$10:$K$53,Unit_Value_Review_QC!$I$10:$I$53,"PARTNER|"&amp;F3427&amp;"|"&amp;I3427))</f>
        <v>17.070169468034248</v>
      </c>
      <c r="AA3427" s="20">
        <f>IFERROR(U3427/Z3427,"")</f>
        <v>0.79162441673714834</v>
      </c>
      <c r="AB3427" s="4" t="str">
        <f>IF(OR(N3427&lt;&gt;"REPORTED",U3427=""),"NOT_APPLICABLE",IF(OR(AA3427&lt;Unit_Value_Review_QC!$I$6,AA3427&gt;Unit_Value_Review_QC!$I$5),"REVIEW","WITHIN_BAND"))</f>
        <v>WITHIN_BAND</v>
      </c>
    </row>
    <row r="3428" spans="1:28">
      <c r="A3428" s="1" t="s">
        <v>3814</v>
      </c>
      <c r="B3428" s="6">
        <v>46054</v>
      </c>
      <c r="C3428" s="1">
        <v>202602</v>
      </c>
      <c r="D3428" s="1">
        <v>2026</v>
      </c>
      <c r="E3428" s="1">
        <v>2</v>
      </c>
      <c r="F3428" s="4" t="s">
        <v>271</v>
      </c>
      <c r="G3428" s="4" t="s">
        <v>273</v>
      </c>
      <c r="H3428" s="1">
        <v>676</v>
      </c>
      <c r="I3428" s="4" t="s">
        <v>316</v>
      </c>
      <c r="J3428" s="1" t="s">
        <v>317</v>
      </c>
      <c r="K3428" s="1" t="s">
        <v>383</v>
      </c>
      <c r="L3428" s="1">
        <v>3</v>
      </c>
      <c r="M3428" s="1">
        <v>1</v>
      </c>
      <c r="N3428" s="1" t="s">
        <v>384</v>
      </c>
      <c r="O3428" s="1" t="s">
        <v>385</v>
      </c>
      <c r="P3428" s="1">
        <v>0</v>
      </c>
      <c r="Q3428" s="8">
        <v>361227</v>
      </c>
      <c r="R3428" s="8">
        <v>6020</v>
      </c>
      <c r="S3428" s="8">
        <v>6152</v>
      </c>
      <c r="T3428" s="8" t="s">
        <v>386</v>
      </c>
      <c r="U3428" s="9">
        <f>IF(R3428&gt;0,Q3428/R3428,"")</f>
        <v>60.004485049833889</v>
      </c>
      <c r="V3428" s="10">
        <f>SUMIFS(fct_world_monthly!$J$2:$J$361,fct_world_monthly!$C$2:$C$361,C3428,fct_world_monthly!$F$2:$F$361,F3428)</f>
        <v>32013764</v>
      </c>
      <c r="W3428" s="11">
        <f>IF(V3428&gt;0,Q3428/V3428,"")</f>
        <v>1.1283490438675065E-2</v>
      </c>
      <c r="X3428" s="1" t="s">
        <v>232</v>
      </c>
      <c r="Y3428" s="1" t="s">
        <v>166</v>
      </c>
      <c r="Z3428" s="19">
        <f>IF(U3428="","",SUMIFS(Unit_Value_Review_QC!$K$10:$K$53,Unit_Value_Review_QC!$I$10:$I$53,"PARTNER|"&amp;F3428&amp;"|"&amp;I3428))</f>
        <v>29.259592038236608</v>
      </c>
      <c r="AA3428" s="20">
        <f>IFERROR(U3428/Z3428,"")</f>
        <v>2.0507628736388281</v>
      </c>
      <c r="AB3428" s="4" t="str">
        <f>IF(OR(N3428&lt;&gt;"REPORTED",U3428=""),"NOT_APPLICABLE",IF(OR(AA3428&lt;Unit_Value_Review_QC!$I$6,AA3428&gt;Unit_Value_Review_QC!$I$5),"REVIEW","WITHIN_BAND"))</f>
        <v>WITHIN_BAND</v>
      </c>
    </row>
    <row r="3429" spans="1:28">
      <c r="A3429" s="1" t="s">
        <v>3815</v>
      </c>
      <c r="B3429" s="6">
        <v>46054</v>
      </c>
      <c r="C3429" s="1">
        <v>202602</v>
      </c>
      <c r="D3429" s="1">
        <v>2026</v>
      </c>
      <c r="E3429" s="1">
        <v>2</v>
      </c>
      <c r="F3429" s="4" t="s">
        <v>271</v>
      </c>
      <c r="G3429" s="4" t="s">
        <v>273</v>
      </c>
      <c r="H3429" s="1">
        <v>690</v>
      </c>
      <c r="I3429" s="4" t="s">
        <v>319</v>
      </c>
      <c r="J3429" s="1" t="s">
        <v>320</v>
      </c>
      <c r="K3429" s="1" t="s">
        <v>383</v>
      </c>
      <c r="L3429" s="1">
        <v>3</v>
      </c>
      <c r="M3429" s="1">
        <v>1</v>
      </c>
      <c r="N3429" s="1" t="s">
        <v>384</v>
      </c>
      <c r="O3429" s="1" t="s">
        <v>385</v>
      </c>
      <c r="P3429" s="1">
        <v>0</v>
      </c>
      <c r="Q3429" s="8">
        <v>399287</v>
      </c>
      <c r="R3429" s="8">
        <v>11567</v>
      </c>
      <c r="S3429" s="8">
        <v>32393</v>
      </c>
      <c r="T3429" s="8" t="s">
        <v>386</v>
      </c>
      <c r="U3429" s="9">
        <f>IF(R3429&gt;0,Q3429/R3429,"")</f>
        <v>34.519495115414543</v>
      </c>
      <c r="V3429" s="10">
        <f>SUMIFS(fct_world_monthly!$J$2:$J$361,fct_world_monthly!$C$2:$C$361,C3429,fct_world_monthly!$F$2:$F$361,F3429)</f>
        <v>32013764</v>
      </c>
      <c r="W3429" s="11">
        <f>IF(V3429&gt;0,Q3429/V3429,"")</f>
        <v>1.2472354078701899E-2</v>
      </c>
      <c r="X3429" s="1" t="s">
        <v>232</v>
      </c>
      <c r="Y3429" s="1" t="s">
        <v>166</v>
      </c>
      <c r="Z3429" s="19">
        <f>IF(U3429="","",SUMIFS(Unit_Value_Review_QC!$K$10:$K$53,Unit_Value_Review_QC!$I$10:$I$53,"PARTNER|"&amp;F3429&amp;"|"&amp;I3429))</f>
        <v>24.149636282520802</v>
      </c>
      <c r="AA3429" s="20">
        <f>IFERROR(U3429/Z3429,"")</f>
        <v>1.4294002075881909</v>
      </c>
      <c r="AB3429" s="4" t="str">
        <f>IF(OR(N3429&lt;&gt;"REPORTED",U3429=""),"NOT_APPLICABLE",IF(OR(AA3429&lt;Unit_Value_Review_QC!$I$6,AA3429&gt;Unit_Value_Review_QC!$I$5),"REVIEW","WITHIN_BAND"))</f>
        <v>WITHIN_BAND</v>
      </c>
    </row>
    <row r="3430" spans="1:28">
      <c r="A3430" s="1" t="s">
        <v>3816</v>
      </c>
      <c r="B3430" s="6">
        <v>46054</v>
      </c>
      <c r="C3430" s="1">
        <v>202602</v>
      </c>
      <c r="D3430" s="1">
        <v>2026</v>
      </c>
      <c r="E3430" s="1">
        <v>2</v>
      </c>
      <c r="F3430" s="4" t="s">
        <v>271</v>
      </c>
      <c r="G3430" s="4" t="s">
        <v>273</v>
      </c>
      <c r="H3430" s="1">
        <v>696</v>
      </c>
      <c r="I3430" s="4" t="s">
        <v>322</v>
      </c>
      <c r="J3430" s="1" t="s">
        <v>323</v>
      </c>
      <c r="K3430" s="1" t="s">
        <v>383</v>
      </c>
      <c r="L3430" s="1">
        <v>3</v>
      </c>
      <c r="M3430" s="1">
        <v>1</v>
      </c>
      <c r="N3430" s="1" t="s">
        <v>384</v>
      </c>
      <c r="O3430" s="1" t="s">
        <v>385</v>
      </c>
      <c r="P3430" s="1">
        <v>0</v>
      </c>
      <c r="Q3430" s="8">
        <v>253334</v>
      </c>
      <c r="R3430" s="8">
        <v>15423</v>
      </c>
      <c r="S3430" s="8">
        <v>33473</v>
      </c>
      <c r="T3430" s="8" t="s">
        <v>386</v>
      </c>
      <c r="U3430" s="9">
        <f>IF(R3430&gt;0,Q3430/R3430,"")</f>
        <v>16.425727809116253</v>
      </c>
      <c r="V3430" s="10">
        <f>SUMIFS(fct_world_monthly!$J$2:$J$361,fct_world_monthly!$C$2:$C$361,C3430,fct_world_monthly!$F$2:$F$361,F3430)</f>
        <v>32013764</v>
      </c>
      <c r="W3430" s="11">
        <f>IF(V3430&gt;0,Q3430/V3430,"")</f>
        <v>7.9132837988060388E-3</v>
      </c>
      <c r="X3430" s="1" t="s">
        <v>232</v>
      </c>
      <c r="Y3430" s="1" t="s">
        <v>166</v>
      </c>
      <c r="Z3430" s="19">
        <f>IF(U3430="","",SUMIFS(Unit_Value_Review_QC!$K$10:$K$53,Unit_Value_Review_QC!$I$10:$I$53,"PARTNER|"&amp;F3430&amp;"|"&amp;I3430))</f>
        <v>19.130986055641273</v>
      </c>
      <c r="AA3430" s="20">
        <f>IFERROR(U3430/Z3430,"")</f>
        <v>0.85859284834263405</v>
      </c>
      <c r="AB3430" s="4" t="str">
        <f>IF(OR(N3430&lt;&gt;"REPORTED",U3430=""),"NOT_APPLICABLE",IF(OR(AA3430&lt;Unit_Value_Review_QC!$I$6,AA3430&gt;Unit_Value_Review_QC!$I$5),"REVIEW","WITHIN_BAND"))</f>
        <v>WITHIN_BAND</v>
      </c>
    </row>
    <row r="3431" spans="1:28">
      <c r="A3431" s="1" t="s">
        <v>3817</v>
      </c>
      <c r="B3431" s="6">
        <v>46054</v>
      </c>
      <c r="C3431" s="1">
        <v>202602</v>
      </c>
      <c r="D3431" s="1">
        <v>2026</v>
      </c>
      <c r="E3431" s="1">
        <v>2</v>
      </c>
      <c r="F3431" s="4" t="s">
        <v>271</v>
      </c>
      <c r="G3431" s="4" t="s">
        <v>273</v>
      </c>
      <c r="H3431" s="1">
        <v>720</v>
      </c>
      <c r="I3431" s="4" t="s">
        <v>325</v>
      </c>
      <c r="J3431" s="1" t="s">
        <v>326</v>
      </c>
      <c r="K3431" s="1" t="s">
        <v>383</v>
      </c>
      <c r="L3431" s="1">
        <v>3</v>
      </c>
      <c r="M3431" s="1">
        <v>1</v>
      </c>
      <c r="N3431" s="1" t="s">
        <v>384</v>
      </c>
      <c r="O3431" s="1" t="s">
        <v>385</v>
      </c>
      <c r="P3431" s="1">
        <v>0</v>
      </c>
      <c r="Q3431" s="8">
        <v>11106392</v>
      </c>
      <c r="R3431" s="8">
        <v>428376</v>
      </c>
      <c r="S3431" s="8">
        <v>1058336</v>
      </c>
      <c r="T3431" s="8" t="s">
        <v>386</v>
      </c>
      <c r="U3431" s="9">
        <f>IF(R3431&gt;0,Q3431/R3431,"")</f>
        <v>25.926737258856704</v>
      </c>
      <c r="V3431" s="10">
        <f>SUMIFS(fct_world_monthly!$J$2:$J$361,fct_world_monthly!$C$2:$C$361,C3431,fct_world_monthly!$F$2:$F$361,F3431)</f>
        <v>32013764</v>
      </c>
      <c r="W3431" s="11">
        <f>IF(V3431&gt;0,Q3431/V3431,"")</f>
        <v>0.34692552865698639</v>
      </c>
      <c r="X3431" s="1" t="s">
        <v>232</v>
      </c>
      <c r="Y3431" s="1" t="s">
        <v>166</v>
      </c>
      <c r="Z3431" s="19">
        <f>IF(U3431="","",SUMIFS(Unit_Value_Review_QC!$K$10:$K$53,Unit_Value_Review_QC!$I$10:$I$53,"PARTNER|"&amp;F3431&amp;"|"&amp;I3431))</f>
        <v>27.635683246354834</v>
      </c>
      <c r="AA3431" s="20">
        <f>IFERROR(U3431/Z3431,"")</f>
        <v>0.93816161618788485</v>
      </c>
      <c r="AB3431" s="4" t="str">
        <f>IF(OR(N3431&lt;&gt;"REPORTED",U3431=""),"NOT_APPLICABLE",IF(OR(AA3431&lt;Unit_Value_Review_QC!$I$6,AA3431&gt;Unit_Value_Review_QC!$I$5),"REVIEW","WITHIN_BAND"))</f>
        <v>WITHIN_BAND</v>
      </c>
    </row>
    <row r="3432" spans="1:28">
      <c r="A3432" s="1" t="s">
        <v>3818</v>
      </c>
      <c r="B3432" s="6">
        <v>46054</v>
      </c>
      <c r="C3432" s="1">
        <v>202602</v>
      </c>
      <c r="D3432" s="1">
        <v>2026</v>
      </c>
      <c r="E3432" s="1">
        <v>2</v>
      </c>
      <c r="F3432" s="4" t="s">
        <v>278</v>
      </c>
      <c r="G3432" s="4" t="s">
        <v>279</v>
      </c>
      <c r="H3432" s="1">
        <v>52</v>
      </c>
      <c r="I3432" s="4" t="s">
        <v>296</v>
      </c>
      <c r="J3432" s="1" t="s">
        <v>297</v>
      </c>
      <c r="K3432" s="1" t="s">
        <v>383</v>
      </c>
      <c r="L3432" s="1">
        <v>3</v>
      </c>
      <c r="M3432" s="1">
        <v>1</v>
      </c>
      <c r="N3432" s="1" t="s">
        <v>384</v>
      </c>
      <c r="O3432" s="1" t="s">
        <v>385</v>
      </c>
      <c r="P3432" s="1">
        <v>0</v>
      </c>
      <c r="Q3432" s="8">
        <v>907564</v>
      </c>
      <c r="R3432" s="8">
        <v>23374</v>
      </c>
      <c r="S3432" s="8">
        <v>72460</v>
      </c>
      <c r="T3432" s="8" t="s">
        <v>386</v>
      </c>
      <c r="U3432" s="9">
        <f>IF(R3432&gt;0,Q3432/R3432,"")</f>
        <v>38.827928467528025</v>
      </c>
      <c r="V3432" s="10">
        <f>SUMIFS(fct_world_monthly!$J$2:$J$361,fct_world_monthly!$C$2:$C$361,C3432,fct_world_monthly!$F$2:$F$361,F3432)</f>
        <v>21330779</v>
      </c>
      <c r="W3432" s="11">
        <f>IF(V3432&gt;0,Q3432/V3432,"")</f>
        <v>4.2547156857234328E-2</v>
      </c>
      <c r="X3432" s="1" t="s">
        <v>232</v>
      </c>
      <c r="Y3432" s="1" t="s">
        <v>166</v>
      </c>
      <c r="Z3432" s="19">
        <f>IF(U3432="","",SUMIFS(Unit_Value_Review_QC!$K$10:$K$53,Unit_Value_Review_QC!$I$10:$I$53,"PARTNER|"&amp;F3432&amp;"|"&amp;I3432))</f>
        <v>35.036766549381447</v>
      </c>
      <c r="AA3432" s="20">
        <f>IFERROR(U3432/Z3432,"")</f>
        <v>1.1082052452757947</v>
      </c>
      <c r="AB3432" s="4" t="str">
        <f>IF(OR(N3432&lt;&gt;"REPORTED",U3432=""),"NOT_APPLICABLE",IF(OR(AA3432&lt;Unit_Value_Review_QC!$I$6,AA3432&gt;Unit_Value_Review_QC!$I$5),"REVIEW","WITHIN_BAND"))</f>
        <v>WITHIN_BAND</v>
      </c>
    </row>
    <row r="3433" spans="1:28">
      <c r="A3433" s="1" t="s">
        <v>3819</v>
      </c>
      <c r="B3433" s="6">
        <v>46054</v>
      </c>
      <c r="C3433" s="1">
        <v>202602</v>
      </c>
      <c r="D3433" s="1">
        <v>2026</v>
      </c>
      <c r="E3433" s="1">
        <v>2</v>
      </c>
      <c r="F3433" s="4" t="s">
        <v>278</v>
      </c>
      <c r="G3433" s="4" t="s">
        <v>279</v>
      </c>
      <c r="H3433" s="1">
        <v>204</v>
      </c>
      <c r="I3433" s="4" t="s">
        <v>301</v>
      </c>
      <c r="J3433" s="1" t="s">
        <v>302</v>
      </c>
      <c r="K3433" s="1" t="s">
        <v>383</v>
      </c>
      <c r="L3433" s="1">
        <v>3</v>
      </c>
      <c r="M3433" s="1">
        <v>1</v>
      </c>
      <c r="N3433" s="1" t="s">
        <v>384</v>
      </c>
      <c r="O3433" s="1" t="s">
        <v>385</v>
      </c>
      <c r="P3433" s="1">
        <v>0</v>
      </c>
      <c r="Q3433" s="8">
        <v>63732</v>
      </c>
      <c r="R3433" s="8">
        <v>1819</v>
      </c>
      <c r="S3433" s="8">
        <v>4307</v>
      </c>
      <c r="T3433" s="8" t="s">
        <v>386</v>
      </c>
      <c r="U3433" s="9">
        <f>IF(R3433&gt;0,Q3433/R3433,"")</f>
        <v>35.036833424958772</v>
      </c>
      <c r="V3433" s="10">
        <f>SUMIFS(fct_world_monthly!$J$2:$J$361,fct_world_monthly!$C$2:$C$361,C3433,fct_world_monthly!$F$2:$F$361,F3433)</f>
        <v>21330779</v>
      </c>
      <c r="W3433" s="11">
        <f>IF(V3433&gt;0,Q3433/V3433,"")</f>
        <v>2.9877952417959046E-3</v>
      </c>
      <c r="X3433" s="1" t="s">
        <v>232</v>
      </c>
      <c r="Y3433" s="1" t="s">
        <v>166</v>
      </c>
      <c r="Z3433" s="19">
        <f>IF(U3433="","",SUMIFS(Unit_Value_Review_QC!$K$10:$K$53,Unit_Value_Review_QC!$I$10:$I$53,"PARTNER|"&amp;F3433&amp;"|"&amp;I3433))</f>
        <v>33.195880622110131</v>
      </c>
      <c r="AA3433" s="20">
        <f>IFERROR(U3433/Z3433,"")</f>
        <v>1.0554572666351401</v>
      </c>
      <c r="AB3433" s="4" t="str">
        <f>IF(OR(N3433&lt;&gt;"REPORTED",U3433=""),"NOT_APPLICABLE",IF(OR(AA3433&lt;Unit_Value_Review_QC!$I$6,AA3433&gt;Unit_Value_Review_QC!$I$5),"REVIEW","WITHIN_BAND"))</f>
        <v>WITHIN_BAND</v>
      </c>
    </row>
    <row r="3434" spans="1:28">
      <c r="A3434" s="1" t="s">
        <v>3820</v>
      </c>
      <c r="B3434" s="6">
        <v>46054</v>
      </c>
      <c r="C3434" s="1">
        <v>202602</v>
      </c>
      <c r="D3434" s="1">
        <v>2026</v>
      </c>
      <c r="E3434" s="1">
        <v>2</v>
      </c>
      <c r="F3434" s="4" t="s">
        <v>278</v>
      </c>
      <c r="G3434" s="4" t="s">
        <v>279</v>
      </c>
      <c r="H3434" s="1">
        <v>662</v>
      </c>
      <c r="I3434" s="4" t="s">
        <v>304</v>
      </c>
      <c r="J3434" s="1" t="s">
        <v>305</v>
      </c>
      <c r="K3434" s="1" t="s">
        <v>383</v>
      </c>
      <c r="L3434" s="1">
        <v>3</v>
      </c>
      <c r="M3434" s="1">
        <v>1</v>
      </c>
      <c r="N3434" s="1" t="s">
        <v>384</v>
      </c>
      <c r="O3434" s="1" t="s">
        <v>385</v>
      </c>
      <c r="P3434" s="1">
        <v>0</v>
      </c>
      <c r="Q3434" s="8">
        <v>55286</v>
      </c>
      <c r="R3434" s="8">
        <v>4655</v>
      </c>
      <c r="S3434" s="8">
        <v>14820</v>
      </c>
      <c r="T3434" s="8" t="s">
        <v>386</v>
      </c>
      <c r="U3434" s="9">
        <f>IF(R3434&gt;0,Q3434/R3434,"")</f>
        <v>11.876691729323309</v>
      </c>
      <c r="V3434" s="10">
        <f>SUMIFS(fct_world_monthly!$J$2:$J$361,fct_world_monthly!$C$2:$C$361,C3434,fct_world_monthly!$F$2:$F$361,F3434)</f>
        <v>21330779</v>
      </c>
      <c r="W3434" s="11">
        <f>IF(V3434&gt;0,Q3434/V3434,"")</f>
        <v>2.5918415825319833E-3</v>
      </c>
      <c r="X3434" s="1" t="s">
        <v>232</v>
      </c>
      <c r="Y3434" s="1" t="s">
        <v>166</v>
      </c>
      <c r="Z3434" s="19">
        <f>IF(U3434="","",SUMIFS(Unit_Value_Review_QC!$K$10:$K$53,Unit_Value_Review_QC!$I$10:$I$53,"PARTNER|"&amp;F3434&amp;"|"&amp;I3434))</f>
        <v>11.552282298889692</v>
      </c>
      <c r="AA3434" s="20">
        <f>IFERROR(U3434/Z3434,"")</f>
        <v>1.028081847555335</v>
      </c>
      <c r="AB3434" s="4" t="str">
        <f>IF(OR(N3434&lt;&gt;"REPORTED",U3434=""),"NOT_APPLICABLE",IF(OR(AA3434&lt;Unit_Value_Review_QC!$I$6,AA3434&gt;Unit_Value_Review_QC!$I$5),"REVIEW","WITHIN_BAND"))</f>
        <v>WITHIN_BAND</v>
      </c>
    </row>
    <row r="3435" spans="1:28">
      <c r="A3435" s="1" t="s">
        <v>3821</v>
      </c>
      <c r="B3435" s="6">
        <v>46054</v>
      </c>
      <c r="C3435" s="1">
        <v>202602</v>
      </c>
      <c r="D3435" s="1">
        <v>2026</v>
      </c>
      <c r="E3435" s="1">
        <v>2</v>
      </c>
      <c r="F3435" s="4" t="s">
        <v>278</v>
      </c>
      <c r="G3435" s="4" t="s">
        <v>279</v>
      </c>
      <c r="H3435" s="1">
        <v>664</v>
      </c>
      <c r="I3435" s="4" t="s">
        <v>307</v>
      </c>
      <c r="J3435" s="1" t="s">
        <v>308</v>
      </c>
      <c r="K3435" s="1" t="s">
        <v>383</v>
      </c>
      <c r="L3435" s="1">
        <v>3</v>
      </c>
      <c r="M3435" s="1">
        <v>1</v>
      </c>
      <c r="N3435" s="1" t="s">
        <v>384</v>
      </c>
      <c r="O3435" s="1" t="s">
        <v>385</v>
      </c>
      <c r="P3435" s="1">
        <v>0</v>
      </c>
      <c r="Q3435" s="8">
        <v>3055628</v>
      </c>
      <c r="R3435" s="8">
        <v>138365</v>
      </c>
      <c r="S3435" s="8">
        <v>474192</v>
      </c>
      <c r="T3435" s="8" t="s">
        <v>386</v>
      </c>
      <c r="U3435" s="9">
        <f>IF(R3435&gt;0,Q3435/R3435,"")</f>
        <v>22.083821775738084</v>
      </c>
      <c r="V3435" s="10">
        <f>SUMIFS(fct_world_monthly!$J$2:$J$361,fct_world_monthly!$C$2:$C$361,C3435,fct_world_monthly!$F$2:$F$361,F3435)</f>
        <v>21330779</v>
      </c>
      <c r="W3435" s="11">
        <f>IF(V3435&gt;0,Q3435/V3435,"")</f>
        <v>0.1432497144150244</v>
      </c>
      <c r="X3435" s="1" t="s">
        <v>232</v>
      </c>
      <c r="Y3435" s="1" t="s">
        <v>166</v>
      </c>
      <c r="Z3435" s="19">
        <f>IF(U3435="","",SUMIFS(Unit_Value_Review_QC!$K$10:$K$53,Unit_Value_Review_QC!$I$10:$I$53,"PARTNER|"&amp;F3435&amp;"|"&amp;I3435))</f>
        <v>20.753901094655859</v>
      </c>
      <c r="AA3435" s="20">
        <f>IFERROR(U3435/Z3435,"")</f>
        <v>1.064080515514487</v>
      </c>
      <c r="AB3435" s="4" t="str">
        <f>IF(OR(N3435&lt;&gt;"REPORTED",U3435=""),"NOT_APPLICABLE",IF(OR(AA3435&lt;Unit_Value_Review_QC!$I$6,AA3435&gt;Unit_Value_Review_QC!$I$5),"REVIEW","WITHIN_BAND"))</f>
        <v>WITHIN_BAND</v>
      </c>
    </row>
    <row r="3436" spans="1:28">
      <c r="A3436" s="1" t="s">
        <v>3822</v>
      </c>
      <c r="B3436" s="6">
        <v>46054</v>
      </c>
      <c r="C3436" s="1">
        <v>202602</v>
      </c>
      <c r="D3436" s="1">
        <v>2026</v>
      </c>
      <c r="E3436" s="1">
        <v>2</v>
      </c>
      <c r="F3436" s="4" t="s">
        <v>278</v>
      </c>
      <c r="G3436" s="4" t="s">
        <v>279</v>
      </c>
      <c r="H3436" s="1">
        <v>666</v>
      </c>
      <c r="I3436" s="4" t="s">
        <v>310</v>
      </c>
      <c r="J3436" s="1" t="s">
        <v>311</v>
      </c>
      <c r="K3436" s="1" t="s">
        <v>383</v>
      </c>
      <c r="L3436" s="1">
        <v>3</v>
      </c>
      <c r="M3436" s="1">
        <v>1</v>
      </c>
      <c r="N3436" s="1" t="s">
        <v>384</v>
      </c>
      <c r="O3436" s="1" t="s">
        <v>385</v>
      </c>
      <c r="P3436" s="1">
        <v>0</v>
      </c>
      <c r="Q3436" s="8">
        <v>6426648</v>
      </c>
      <c r="R3436" s="8">
        <v>373145</v>
      </c>
      <c r="S3436" s="8">
        <v>1140337</v>
      </c>
      <c r="T3436" s="8" t="s">
        <v>386</v>
      </c>
      <c r="U3436" s="9">
        <f>IF(R3436&gt;0,Q3436/R3436,"")</f>
        <v>17.22292406437176</v>
      </c>
      <c r="V3436" s="10">
        <f>SUMIFS(fct_world_monthly!$J$2:$J$361,fct_world_monthly!$C$2:$C$361,C3436,fct_world_monthly!$F$2:$F$361,F3436)</f>
        <v>21330779</v>
      </c>
      <c r="W3436" s="11">
        <f>IF(V3436&gt;0,Q3436/V3436,"")</f>
        <v>0.30128519919502239</v>
      </c>
      <c r="X3436" s="1" t="s">
        <v>232</v>
      </c>
      <c r="Y3436" s="1" t="s">
        <v>166</v>
      </c>
      <c r="Z3436" s="19">
        <f>IF(U3436="","",SUMIFS(Unit_Value_Review_QC!$K$10:$K$53,Unit_Value_Review_QC!$I$10:$I$53,"PARTNER|"&amp;F3436&amp;"|"&amp;I3436))</f>
        <v>16.653214733323903</v>
      </c>
      <c r="AA3436" s="20">
        <f>IFERROR(U3436/Z3436,"")</f>
        <v>1.0342101714396223</v>
      </c>
      <c r="AB3436" s="4" t="str">
        <f>IF(OR(N3436&lt;&gt;"REPORTED",U3436=""),"NOT_APPLICABLE",IF(OR(AA3436&lt;Unit_Value_Review_QC!$I$6,AA3436&gt;Unit_Value_Review_QC!$I$5),"REVIEW","WITHIN_BAND"))</f>
        <v>WITHIN_BAND</v>
      </c>
    </row>
    <row r="3437" spans="1:28">
      <c r="A3437" s="1" t="s">
        <v>3823</v>
      </c>
      <c r="B3437" s="6">
        <v>46054</v>
      </c>
      <c r="C3437" s="1">
        <v>202602</v>
      </c>
      <c r="D3437" s="1">
        <v>2026</v>
      </c>
      <c r="E3437" s="1">
        <v>2</v>
      </c>
      <c r="F3437" s="4" t="s">
        <v>278</v>
      </c>
      <c r="G3437" s="4" t="s">
        <v>279</v>
      </c>
      <c r="H3437" s="1">
        <v>669</v>
      </c>
      <c r="I3437" s="4" t="s">
        <v>313</v>
      </c>
      <c r="J3437" s="1" t="s">
        <v>314</v>
      </c>
      <c r="K3437" s="1" t="s">
        <v>383</v>
      </c>
      <c r="L3437" s="1">
        <v>3</v>
      </c>
      <c r="M3437" s="1">
        <v>1</v>
      </c>
      <c r="N3437" s="1" t="s">
        <v>384</v>
      </c>
      <c r="O3437" s="1" t="s">
        <v>385</v>
      </c>
      <c r="P3437" s="1">
        <v>0</v>
      </c>
      <c r="Q3437" s="8">
        <v>372800</v>
      </c>
      <c r="R3437" s="8">
        <v>15552</v>
      </c>
      <c r="S3437" s="8">
        <v>53423</v>
      </c>
      <c r="T3437" s="8" t="s">
        <v>386</v>
      </c>
      <c r="U3437" s="9">
        <f>IF(R3437&gt;0,Q3437/R3437,"")</f>
        <v>23.97119341563786</v>
      </c>
      <c r="V3437" s="10">
        <f>SUMIFS(fct_world_monthly!$J$2:$J$361,fct_world_monthly!$C$2:$C$361,C3437,fct_world_monthly!$F$2:$F$361,F3437)</f>
        <v>21330779</v>
      </c>
      <c r="W3437" s="11">
        <f>IF(V3437&gt;0,Q3437/V3437,"")</f>
        <v>1.7477092608760326E-2</v>
      </c>
      <c r="X3437" s="1" t="s">
        <v>232</v>
      </c>
      <c r="Y3437" s="1" t="s">
        <v>166</v>
      </c>
      <c r="Z3437" s="19">
        <f>IF(U3437="","",SUMIFS(Unit_Value_Review_QC!$K$10:$K$53,Unit_Value_Review_QC!$I$10:$I$53,"PARTNER|"&amp;F3437&amp;"|"&amp;I3437))</f>
        <v>20.668787815742178</v>
      </c>
      <c r="AA3437" s="20">
        <f>IFERROR(U3437/Z3437,"")</f>
        <v>1.1597774203952318</v>
      </c>
      <c r="AB3437" s="4" t="str">
        <f>IF(OR(N3437&lt;&gt;"REPORTED",U3437=""),"NOT_APPLICABLE",IF(OR(AA3437&lt;Unit_Value_Review_QC!$I$6,AA3437&gt;Unit_Value_Review_QC!$I$5),"REVIEW","WITHIN_BAND"))</f>
        <v>WITHIN_BAND</v>
      </c>
    </row>
    <row r="3438" spans="1:28">
      <c r="A3438" s="1" t="s">
        <v>3824</v>
      </c>
      <c r="B3438" s="6">
        <v>46054</v>
      </c>
      <c r="C3438" s="1">
        <v>202602</v>
      </c>
      <c r="D3438" s="1">
        <v>2026</v>
      </c>
      <c r="E3438" s="1">
        <v>2</v>
      </c>
      <c r="F3438" s="4" t="s">
        <v>278</v>
      </c>
      <c r="G3438" s="4" t="s">
        <v>279</v>
      </c>
      <c r="H3438" s="1">
        <v>676</v>
      </c>
      <c r="I3438" s="4" t="s">
        <v>316</v>
      </c>
      <c r="J3438" s="1" t="s">
        <v>317</v>
      </c>
      <c r="K3438" s="1" t="s">
        <v>383</v>
      </c>
      <c r="L3438" s="1">
        <v>3</v>
      </c>
      <c r="M3438" s="1">
        <v>1</v>
      </c>
      <c r="N3438" s="1" t="s">
        <v>384</v>
      </c>
      <c r="O3438" s="1" t="s">
        <v>385</v>
      </c>
      <c r="P3438" s="1">
        <v>0</v>
      </c>
      <c r="Q3438" s="8">
        <v>72733</v>
      </c>
      <c r="R3438" s="8">
        <v>3710</v>
      </c>
      <c r="S3438" s="8">
        <v>12410</v>
      </c>
      <c r="T3438" s="8" t="s">
        <v>386</v>
      </c>
      <c r="U3438" s="9">
        <f>IF(R3438&gt;0,Q3438/R3438,"")</f>
        <v>19.604582210242587</v>
      </c>
      <c r="V3438" s="10">
        <f>SUMIFS(fct_world_monthly!$J$2:$J$361,fct_world_monthly!$C$2:$C$361,C3438,fct_world_monthly!$F$2:$F$361,F3438)</f>
        <v>21330779</v>
      </c>
      <c r="W3438" s="11">
        <f>IF(V3438&gt;0,Q3438/V3438,"")</f>
        <v>3.4097676413974379E-3</v>
      </c>
      <c r="X3438" s="1" t="s">
        <v>232</v>
      </c>
      <c r="Y3438" s="1" t="s">
        <v>166</v>
      </c>
      <c r="Z3438" s="19">
        <f>IF(U3438="","",SUMIFS(Unit_Value_Review_QC!$K$10:$K$53,Unit_Value_Review_QC!$I$10:$I$53,"PARTNER|"&amp;F3438&amp;"|"&amp;I3438))</f>
        <v>22.71683967704729</v>
      </c>
      <c r="AA3438" s="20">
        <f>IFERROR(U3438/Z3438,"")</f>
        <v>0.86299778001474059</v>
      </c>
      <c r="AB3438" s="4" t="str">
        <f>IF(OR(N3438&lt;&gt;"REPORTED",U3438=""),"NOT_APPLICABLE",IF(OR(AA3438&lt;Unit_Value_Review_QC!$I$6,AA3438&gt;Unit_Value_Review_QC!$I$5),"REVIEW","WITHIN_BAND"))</f>
        <v>WITHIN_BAND</v>
      </c>
    </row>
    <row r="3439" spans="1:28">
      <c r="A3439" s="1" t="s">
        <v>3825</v>
      </c>
      <c r="B3439" s="6">
        <v>46054</v>
      </c>
      <c r="C3439" s="1">
        <v>202602</v>
      </c>
      <c r="D3439" s="1">
        <v>2026</v>
      </c>
      <c r="E3439" s="1">
        <v>2</v>
      </c>
      <c r="F3439" s="4" t="s">
        <v>278</v>
      </c>
      <c r="G3439" s="4" t="s">
        <v>279</v>
      </c>
      <c r="H3439" s="1">
        <v>690</v>
      </c>
      <c r="I3439" s="4" t="s">
        <v>319</v>
      </c>
      <c r="J3439" s="1" t="s">
        <v>320</v>
      </c>
      <c r="K3439" s="1" t="s">
        <v>383</v>
      </c>
      <c r="L3439" s="1">
        <v>3</v>
      </c>
      <c r="M3439" s="1">
        <v>1</v>
      </c>
      <c r="N3439" s="1" t="s">
        <v>384</v>
      </c>
      <c r="O3439" s="1" t="s">
        <v>385</v>
      </c>
      <c r="P3439" s="1">
        <v>0</v>
      </c>
      <c r="Q3439" s="8">
        <v>1342210</v>
      </c>
      <c r="R3439" s="8">
        <v>46772</v>
      </c>
      <c r="S3439" s="8">
        <v>116871</v>
      </c>
      <c r="T3439" s="8" t="s">
        <v>386</v>
      </c>
      <c r="U3439" s="9">
        <f>IF(R3439&gt;0,Q3439/R3439,"")</f>
        <v>28.696869922175662</v>
      </c>
      <c r="V3439" s="10">
        <f>SUMIFS(fct_world_monthly!$J$2:$J$361,fct_world_monthly!$C$2:$C$361,C3439,fct_world_monthly!$F$2:$F$361,F3439)</f>
        <v>21330779</v>
      </c>
      <c r="W3439" s="11">
        <f>IF(V3439&gt;0,Q3439/V3439,"")</f>
        <v>6.2923627871255897E-2</v>
      </c>
      <c r="X3439" s="1" t="s">
        <v>232</v>
      </c>
      <c r="Y3439" s="1" t="s">
        <v>166</v>
      </c>
      <c r="Z3439" s="19">
        <f>IF(U3439="","",SUMIFS(Unit_Value_Review_QC!$K$10:$K$53,Unit_Value_Review_QC!$I$10:$I$53,"PARTNER|"&amp;F3439&amp;"|"&amp;I3439))</f>
        <v>28.158453665195097</v>
      </c>
      <c r="AA3439" s="20">
        <f>IFERROR(U3439/Z3439,"")</f>
        <v>1.0191209454674732</v>
      </c>
      <c r="AB3439" s="4" t="str">
        <f>IF(OR(N3439&lt;&gt;"REPORTED",U3439=""),"NOT_APPLICABLE",IF(OR(AA3439&lt;Unit_Value_Review_QC!$I$6,AA3439&gt;Unit_Value_Review_QC!$I$5),"REVIEW","WITHIN_BAND"))</f>
        <v>WITHIN_BAND</v>
      </c>
    </row>
    <row r="3440" spans="1:28">
      <c r="A3440" s="1" t="s">
        <v>3826</v>
      </c>
      <c r="B3440" s="6">
        <v>46054</v>
      </c>
      <c r="C3440" s="1">
        <v>202602</v>
      </c>
      <c r="D3440" s="1">
        <v>2026</v>
      </c>
      <c r="E3440" s="1">
        <v>2</v>
      </c>
      <c r="F3440" s="4" t="s">
        <v>278</v>
      </c>
      <c r="G3440" s="4" t="s">
        <v>279</v>
      </c>
      <c r="H3440" s="1">
        <v>696</v>
      </c>
      <c r="I3440" s="4" t="s">
        <v>322</v>
      </c>
      <c r="J3440" s="1" t="s">
        <v>323</v>
      </c>
      <c r="K3440" s="1" t="s">
        <v>383</v>
      </c>
      <c r="L3440" s="1">
        <v>3</v>
      </c>
      <c r="M3440" s="1">
        <v>1</v>
      </c>
      <c r="N3440" s="1" t="s">
        <v>384</v>
      </c>
      <c r="O3440" s="1" t="s">
        <v>385</v>
      </c>
      <c r="P3440" s="1">
        <v>0</v>
      </c>
      <c r="Q3440" s="8">
        <v>1114957</v>
      </c>
      <c r="R3440" s="8">
        <v>54447</v>
      </c>
      <c r="S3440" s="8">
        <v>137204</v>
      </c>
      <c r="T3440" s="8" t="s">
        <v>386</v>
      </c>
      <c r="U3440" s="9">
        <f>IF(R3440&gt;0,Q3440/R3440,"")</f>
        <v>20.47784083604239</v>
      </c>
      <c r="V3440" s="10">
        <f>SUMIFS(fct_world_monthly!$J$2:$J$361,fct_world_monthly!$C$2:$C$361,C3440,fct_world_monthly!$F$2:$F$361,F3440)</f>
        <v>21330779</v>
      </c>
      <c r="W3440" s="11">
        <f>IF(V3440&gt;0,Q3440/V3440,"")</f>
        <v>5.2269867874961344E-2</v>
      </c>
      <c r="X3440" s="1" t="s">
        <v>232</v>
      </c>
      <c r="Y3440" s="1" t="s">
        <v>166</v>
      </c>
      <c r="Z3440" s="19">
        <f>IF(U3440="","",SUMIFS(Unit_Value_Review_QC!$K$10:$K$53,Unit_Value_Review_QC!$I$10:$I$53,"PARTNER|"&amp;F3440&amp;"|"&amp;I3440))</f>
        <v>25.266638688646662</v>
      </c>
      <c r="AA3440" s="20">
        <f>IFERROR(U3440/Z3440,"")</f>
        <v>0.81046953211247386</v>
      </c>
      <c r="AB3440" s="4" t="str">
        <f>IF(OR(N3440&lt;&gt;"REPORTED",U3440=""),"NOT_APPLICABLE",IF(OR(AA3440&lt;Unit_Value_Review_QC!$I$6,AA3440&gt;Unit_Value_Review_QC!$I$5),"REVIEW","WITHIN_BAND"))</f>
        <v>WITHIN_BAND</v>
      </c>
    </row>
    <row r="3441" spans="1:28">
      <c r="A3441" s="1" t="s">
        <v>3827</v>
      </c>
      <c r="B3441" s="6">
        <v>46054</v>
      </c>
      <c r="C3441" s="1">
        <v>202602</v>
      </c>
      <c r="D3441" s="1">
        <v>2026</v>
      </c>
      <c r="E3441" s="1">
        <v>2</v>
      </c>
      <c r="F3441" s="4" t="s">
        <v>278</v>
      </c>
      <c r="G3441" s="4" t="s">
        <v>279</v>
      </c>
      <c r="H3441" s="1">
        <v>720</v>
      </c>
      <c r="I3441" s="4" t="s">
        <v>325</v>
      </c>
      <c r="J3441" s="1" t="s">
        <v>326</v>
      </c>
      <c r="K3441" s="1" t="s">
        <v>383</v>
      </c>
      <c r="L3441" s="1">
        <v>3</v>
      </c>
      <c r="M3441" s="1">
        <v>1</v>
      </c>
      <c r="N3441" s="1" t="s">
        <v>384</v>
      </c>
      <c r="O3441" s="1" t="s">
        <v>385</v>
      </c>
      <c r="P3441" s="1">
        <v>0</v>
      </c>
      <c r="Q3441" s="8">
        <v>1102656</v>
      </c>
      <c r="R3441" s="8">
        <v>46879</v>
      </c>
      <c r="S3441" s="8">
        <v>147299</v>
      </c>
      <c r="T3441" s="8" t="s">
        <v>386</v>
      </c>
      <c r="U3441" s="9">
        <f>IF(R3441&gt;0,Q3441/R3441,"")</f>
        <v>23.521320847287697</v>
      </c>
      <c r="V3441" s="10">
        <f>SUMIFS(fct_world_monthly!$J$2:$J$361,fct_world_monthly!$C$2:$C$361,C3441,fct_world_monthly!$F$2:$F$361,F3441)</f>
        <v>21330779</v>
      </c>
      <c r="W3441" s="11">
        <f>IF(V3441&gt;0,Q3441/V3441,"")</f>
        <v>5.1693189451730757E-2</v>
      </c>
      <c r="X3441" s="1" t="s">
        <v>232</v>
      </c>
      <c r="Y3441" s="1" t="s">
        <v>166</v>
      </c>
      <c r="Z3441" s="19">
        <f>IF(U3441="","",SUMIFS(Unit_Value_Review_QC!$K$10:$K$53,Unit_Value_Review_QC!$I$10:$I$53,"PARTNER|"&amp;F3441&amp;"|"&amp;I3441))</f>
        <v>23.211497613909994</v>
      </c>
      <c r="AA3441" s="20">
        <f>IFERROR(U3441/Z3441,"")</f>
        <v>1.0133478347037821</v>
      </c>
      <c r="AB3441" s="4" t="str">
        <f>IF(OR(N3441&lt;&gt;"REPORTED",U3441=""),"NOT_APPLICABLE",IF(OR(AA3441&lt;Unit_Value_Review_QC!$I$6,AA3441&gt;Unit_Value_Review_QC!$I$5),"REVIEW","WITHIN_BAND"))</f>
        <v>WITHIN_BAND</v>
      </c>
    </row>
    <row r="3442" spans="1:28">
      <c r="A3442" s="1" t="s">
        <v>3828</v>
      </c>
      <c r="B3442" s="6">
        <v>46082</v>
      </c>
      <c r="C3442" s="1">
        <v>202603</v>
      </c>
      <c r="D3442" s="1">
        <v>2026</v>
      </c>
      <c r="E3442" s="1">
        <v>3</v>
      </c>
      <c r="F3442" s="4" t="s">
        <v>256</v>
      </c>
      <c r="G3442" s="4" t="s">
        <v>258</v>
      </c>
      <c r="H3442" s="1">
        <v>52</v>
      </c>
      <c r="I3442" s="4" t="s">
        <v>296</v>
      </c>
      <c r="J3442" s="1" t="s">
        <v>297</v>
      </c>
      <c r="K3442" s="1" t="s">
        <v>383</v>
      </c>
      <c r="L3442" s="1">
        <v>3</v>
      </c>
      <c r="M3442" s="1">
        <v>1</v>
      </c>
      <c r="N3442" s="1" t="s">
        <v>384</v>
      </c>
      <c r="O3442" s="1" t="s">
        <v>385</v>
      </c>
      <c r="P3442" s="1">
        <v>0</v>
      </c>
      <c r="Q3442" s="8">
        <v>10459423</v>
      </c>
      <c r="R3442" s="8">
        <v>418647</v>
      </c>
      <c r="S3442" s="8">
        <v>2057336</v>
      </c>
      <c r="T3442" s="8" t="s">
        <v>386</v>
      </c>
      <c r="U3442" s="9">
        <f>IF(R3442&gt;0,Q3442/R3442,"")</f>
        <v>24.983871853853007</v>
      </c>
      <c r="V3442" s="10">
        <f>SUMIFS(fct_world_monthly!$J$2:$J$361,fct_world_monthly!$C$2:$C$361,C3442,fct_world_monthly!$F$2:$F$361,F3442)</f>
        <v>112421962</v>
      </c>
      <c r="W3442" s="11">
        <f>IF(V3442&gt;0,Q3442/V3442,"")</f>
        <v>9.3037186097143551E-2</v>
      </c>
      <c r="X3442" s="1" t="s">
        <v>232</v>
      </c>
      <c r="Y3442" s="1" t="s">
        <v>166</v>
      </c>
      <c r="Z3442" s="19">
        <f>IF(U3442="","",SUMIFS(Unit_Value_Review_QC!$K$10:$K$53,Unit_Value_Review_QC!$I$10:$I$53,"PARTNER|"&amp;F3442&amp;"|"&amp;I3442))</f>
        <v>20.461444760337919</v>
      </c>
      <c r="AA3442" s="20">
        <f>IFERROR(U3442/Z3442,"")</f>
        <v>1.2210218851349772</v>
      </c>
      <c r="AB3442" s="4" t="str">
        <f>IF(OR(N3442&lt;&gt;"REPORTED",U3442=""),"NOT_APPLICABLE",IF(OR(AA3442&lt;Unit_Value_Review_QC!$I$6,AA3442&gt;Unit_Value_Review_QC!$I$5),"REVIEW","WITHIN_BAND"))</f>
        <v>WITHIN_BAND</v>
      </c>
    </row>
    <row r="3443" spans="1:28">
      <c r="A3443" s="1" t="s">
        <v>3829</v>
      </c>
      <c r="B3443" s="6">
        <v>46082</v>
      </c>
      <c r="C3443" s="1">
        <v>202603</v>
      </c>
      <c r="D3443" s="1">
        <v>2026</v>
      </c>
      <c r="E3443" s="1">
        <v>3</v>
      </c>
      <c r="F3443" s="4" t="s">
        <v>256</v>
      </c>
      <c r="G3443" s="4" t="s">
        <v>258</v>
      </c>
      <c r="H3443" s="1">
        <v>204</v>
      </c>
      <c r="I3443" s="4" t="s">
        <v>301</v>
      </c>
      <c r="J3443" s="1" t="s">
        <v>302</v>
      </c>
      <c r="K3443" s="1" t="s">
        <v>383</v>
      </c>
      <c r="L3443" s="1">
        <v>3</v>
      </c>
      <c r="M3443" s="1">
        <v>1</v>
      </c>
      <c r="N3443" s="1" t="s">
        <v>384</v>
      </c>
      <c r="O3443" s="1" t="s">
        <v>385</v>
      </c>
      <c r="P3443" s="1">
        <v>0</v>
      </c>
      <c r="Q3443" s="8">
        <v>988437</v>
      </c>
      <c r="R3443" s="8">
        <v>111757</v>
      </c>
      <c r="S3443" s="8">
        <v>869573</v>
      </c>
      <c r="T3443" s="8" t="s">
        <v>386</v>
      </c>
      <c r="U3443" s="9">
        <f>IF(R3443&gt;0,Q3443/R3443,"")</f>
        <v>8.8445198063655965</v>
      </c>
      <c r="V3443" s="10">
        <f>SUMIFS(fct_world_monthly!$J$2:$J$361,fct_world_monthly!$C$2:$C$361,C3443,fct_world_monthly!$F$2:$F$361,F3443)</f>
        <v>112421962</v>
      </c>
      <c r="W3443" s="11">
        <f>IF(V3443&gt;0,Q3443/V3443,"")</f>
        <v>8.7922055656705234E-3</v>
      </c>
      <c r="X3443" s="1" t="s">
        <v>232</v>
      </c>
      <c r="Y3443" s="1" t="s">
        <v>166</v>
      </c>
      <c r="Z3443" s="19">
        <f>IF(U3443="","",SUMIFS(Unit_Value_Review_QC!$K$10:$K$53,Unit_Value_Review_QC!$I$10:$I$53,"PARTNER|"&amp;F3443&amp;"|"&amp;I3443))</f>
        <v>7.8392981154747989</v>
      </c>
      <c r="AA3443" s="20">
        <f>IFERROR(U3443/Z3443,"")</f>
        <v>1.1282285322083219</v>
      </c>
      <c r="AB3443" s="4" t="str">
        <f>IF(OR(N3443&lt;&gt;"REPORTED",U3443=""),"NOT_APPLICABLE",IF(OR(AA3443&lt;Unit_Value_Review_QC!$I$6,AA3443&gt;Unit_Value_Review_QC!$I$5),"REVIEW","WITHIN_BAND"))</f>
        <v>WITHIN_BAND</v>
      </c>
    </row>
    <row r="3444" spans="1:28">
      <c r="A3444" s="1" t="s">
        <v>3830</v>
      </c>
      <c r="B3444" s="6">
        <v>46082</v>
      </c>
      <c r="C3444" s="1">
        <v>202603</v>
      </c>
      <c r="D3444" s="1">
        <v>2026</v>
      </c>
      <c r="E3444" s="1">
        <v>3</v>
      </c>
      <c r="F3444" s="4" t="s">
        <v>256</v>
      </c>
      <c r="G3444" s="4" t="s">
        <v>258</v>
      </c>
      <c r="H3444" s="1">
        <v>662</v>
      </c>
      <c r="I3444" s="4" t="s">
        <v>304</v>
      </c>
      <c r="J3444" s="1" t="s">
        <v>305</v>
      </c>
      <c r="K3444" s="1" t="s">
        <v>383</v>
      </c>
      <c r="L3444" s="1">
        <v>3</v>
      </c>
      <c r="M3444" s="1">
        <v>1</v>
      </c>
      <c r="N3444" s="1" t="s">
        <v>384</v>
      </c>
      <c r="O3444" s="1" t="s">
        <v>385</v>
      </c>
      <c r="P3444" s="1">
        <v>0</v>
      </c>
      <c r="Q3444" s="8">
        <v>3032936</v>
      </c>
      <c r="R3444" s="8">
        <v>291919</v>
      </c>
      <c r="S3444" s="8">
        <v>1185164</v>
      </c>
      <c r="T3444" s="8" t="s">
        <v>386</v>
      </c>
      <c r="U3444" s="9">
        <f>IF(R3444&gt;0,Q3444/R3444,"")</f>
        <v>10.389649183506384</v>
      </c>
      <c r="V3444" s="10">
        <f>SUMIFS(fct_world_monthly!$J$2:$J$361,fct_world_monthly!$C$2:$C$361,C3444,fct_world_monthly!$F$2:$F$361,F3444)</f>
        <v>112421962</v>
      </c>
      <c r="W3444" s="11">
        <f>IF(V3444&gt;0,Q3444/V3444,"")</f>
        <v>2.6978145070978215E-2</v>
      </c>
      <c r="X3444" s="1" t="s">
        <v>232</v>
      </c>
      <c r="Y3444" s="1" t="s">
        <v>166</v>
      </c>
      <c r="Z3444" s="19">
        <f>IF(U3444="","",SUMIFS(Unit_Value_Review_QC!$K$10:$K$53,Unit_Value_Review_QC!$I$10:$I$53,"PARTNER|"&amp;F3444&amp;"|"&amp;I3444))</f>
        <v>10.235891461787936</v>
      </c>
      <c r="AA3444" s="20">
        <f>IFERROR(U3444/Z3444,"")</f>
        <v>1.0150214294761182</v>
      </c>
      <c r="AB3444" s="4" t="str">
        <f>IF(OR(N3444&lt;&gt;"REPORTED",U3444=""),"NOT_APPLICABLE",IF(OR(AA3444&lt;Unit_Value_Review_QC!$I$6,AA3444&gt;Unit_Value_Review_QC!$I$5),"REVIEW","WITHIN_BAND"))</f>
        <v>WITHIN_BAND</v>
      </c>
    </row>
    <row r="3445" spans="1:28">
      <c r="A3445" s="1" t="s">
        <v>3831</v>
      </c>
      <c r="B3445" s="6">
        <v>46082</v>
      </c>
      <c r="C3445" s="1">
        <v>202603</v>
      </c>
      <c r="D3445" s="1">
        <v>2026</v>
      </c>
      <c r="E3445" s="1">
        <v>3</v>
      </c>
      <c r="F3445" s="4" t="s">
        <v>256</v>
      </c>
      <c r="G3445" s="4" t="s">
        <v>258</v>
      </c>
      <c r="H3445" s="1">
        <v>664</v>
      </c>
      <c r="I3445" s="4" t="s">
        <v>307</v>
      </c>
      <c r="J3445" s="1" t="s">
        <v>308</v>
      </c>
      <c r="K3445" s="1" t="s">
        <v>383</v>
      </c>
      <c r="L3445" s="1">
        <v>3</v>
      </c>
      <c r="M3445" s="1">
        <v>1</v>
      </c>
      <c r="N3445" s="1" t="s">
        <v>384</v>
      </c>
      <c r="O3445" s="1" t="s">
        <v>385</v>
      </c>
      <c r="P3445" s="1">
        <v>0</v>
      </c>
      <c r="Q3445" s="8">
        <v>8660388</v>
      </c>
      <c r="R3445" s="8">
        <v>702824</v>
      </c>
      <c r="S3445" s="8">
        <v>4025037</v>
      </c>
      <c r="T3445" s="8" t="s">
        <v>386</v>
      </c>
      <c r="U3445" s="9">
        <f>IF(R3445&gt;0,Q3445/R3445,"")</f>
        <v>12.322271294093543</v>
      </c>
      <c r="V3445" s="10">
        <f>SUMIFS(fct_world_monthly!$J$2:$J$361,fct_world_monthly!$C$2:$C$361,C3445,fct_world_monthly!$F$2:$F$361,F3445)</f>
        <v>112421962</v>
      </c>
      <c r="W3445" s="11">
        <f>IF(V3445&gt;0,Q3445/V3445,"")</f>
        <v>7.7034663387212543E-2</v>
      </c>
      <c r="X3445" s="1" t="s">
        <v>232</v>
      </c>
      <c r="Y3445" s="1" t="s">
        <v>166</v>
      </c>
      <c r="Z3445" s="19">
        <f>IF(U3445="","",SUMIFS(Unit_Value_Review_QC!$K$10:$K$53,Unit_Value_Review_QC!$I$10:$I$53,"PARTNER|"&amp;F3445&amp;"|"&amp;I3445))</f>
        <v>13.594059812928137</v>
      </c>
      <c r="AA3445" s="20">
        <f>IFERROR(U3445/Z3445,"")</f>
        <v>0.90644527563244159</v>
      </c>
      <c r="AB3445" s="4" t="str">
        <f>IF(OR(N3445&lt;&gt;"REPORTED",U3445=""),"NOT_APPLICABLE",IF(OR(AA3445&lt;Unit_Value_Review_QC!$I$6,AA3445&gt;Unit_Value_Review_QC!$I$5),"REVIEW","WITHIN_BAND"))</f>
        <v>WITHIN_BAND</v>
      </c>
    </row>
    <row r="3446" spans="1:28">
      <c r="A3446" s="1" t="s">
        <v>3832</v>
      </c>
      <c r="B3446" s="6">
        <v>46082</v>
      </c>
      <c r="C3446" s="1">
        <v>202603</v>
      </c>
      <c r="D3446" s="1">
        <v>2026</v>
      </c>
      <c r="E3446" s="1">
        <v>3</v>
      </c>
      <c r="F3446" s="4" t="s">
        <v>256</v>
      </c>
      <c r="G3446" s="4" t="s">
        <v>258</v>
      </c>
      <c r="H3446" s="1">
        <v>666</v>
      </c>
      <c r="I3446" s="4" t="s">
        <v>310</v>
      </c>
      <c r="J3446" s="1" t="s">
        <v>311</v>
      </c>
      <c r="K3446" s="1" t="s">
        <v>383</v>
      </c>
      <c r="L3446" s="1">
        <v>3</v>
      </c>
      <c r="M3446" s="1">
        <v>1</v>
      </c>
      <c r="N3446" s="1" t="s">
        <v>384</v>
      </c>
      <c r="O3446" s="1" t="s">
        <v>385</v>
      </c>
      <c r="P3446" s="1">
        <v>0</v>
      </c>
      <c r="Q3446" s="8">
        <v>42747807</v>
      </c>
      <c r="R3446" s="8">
        <v>4120835</v>
      </c>
      <c r="S3446" s="8">
        <v>25214772</v>
      </c>
      <c r="T3446" s="8" t="s">
        <v>386</v>
      </c>
      <c r="U3446" s="9">
        <f>IF(R3446&gt;0,Q3446/R3446,"")</f>
        <v>10.373578898451406</v>
      </c>
      <c r="V3446" s="10">
        <f>SUMIFS(fct_world_monthly!$J$2:$J$361,fct_world_monthly!$C$2:$C$361,C3446,fct_world_monthly!$F$2:$F$361,F3446)</f>
        <v>112421962</v>
      </c>
      <c r="W3446" s="11">
        <f>IF(V3446&gt;0,Q3446/V3446,"")</f>
        <v>0.38024427113271692</v>
      </c>
      <c r="X3446" s="1" t="s">
        <v>232</v>
      </c>
      <c r="Y3446" s="1" t="s">
        <v>166</v>
      </c>
      <c r="Z3446" s="19">
        <f>IF(U3446="","",SUMIFS(Unit_Value_Review_QC!$K$10:$K$53,Unit_Value_Review_QC!$I$10:$I$53,"PARTNER|"&amp;F3446&amp;"|"&amp;I3446))</f>
        <v>10.323147527272614</v>
      </c>
      <c r="AA3446" s="20">
        <f>IFERROR(U3446/Z3446,"")</f>
        <v>1.0048852707999725</v>
      </c>
      <c r="AB3446" s="4" t="str">
        <f>IF(OR(N3446&lt;&gt;"REPORTED",U3446=""),"NOT_APPLICABLE",IF(OR(AA3446&lt;Unit_Value_Review_QC!$I$6,AA3446&gt;Unit_Value_Review_QC!$I$5),"REVIEW","WITHIN_BAND"))</f>
        <v>WITHIN_BAND</v>
      </c>
    </row>
    <row r="3447" spans="1:28">
      <c r="A3447" s="1" t="s">
        <v>3833</v>
      </c>
      <c r="B3447" s="6">
        <v>46082</v>
      </c>
      <c r="C3447" s="1">
        <v>202603</v>
      </c>
      <c r="D3447" s="1">
        <v>2026</v>
      </c>
      <c r="E3447" s="1">
        <v>3</v>
      </c>
      <c r="F3447" s="4" t="s">
        <v>256</v>
      </c>
      <c r="G3447" s="4" t="s">
        <v>258</v>
      </c>
      <c r="H3447" s="1">
        <v>669</v>
      </c>
      <c r="I3447" s="4" t="s">
        <v>313</v>
      </c>
      <c r="J3447" s="1" t="s">
        <v>314</v>
      </c>
      <c r="K3447" s="1" t="s">
        <v>383</v>
      </c>
      <c r="L3447" s="1">
        <v>3</v>
      </c>
      <c r="M3447" s="1">
        <v>1</v>
      </c>
      <c r="N3447" s="1" t="s">
        <v>384</v>
      </c>
      <c r="O3447" s="1" t="s">
        <v>385</v>
      </c>
      <c r="P3447" s="1">
        <v>0</v>
      </c>
      <c r="Q3447" s="8">
        <v>1837934</v>
      </c>
      <c r="R3447" s="8">
        <v>168057</v>
      </c>
      <c r="S3447" s="8">
        <v>1156918</v>
      </c>
      <c r="T3447" s="8" t="s">
        <v>386</v>
      </c>
      <c r="U3447" s="9">
        <f>IF(R3447&gt;0,Q3447/R3447,"")</f>
        <v>10.936372778283559</v>
      </c>
      <c r="V3447" s="10">
        <f>SUMIFS(fct_world_monthly!$J$2:$J$361,fct_world_monthly!$C$2:$C$361,C3447,fct_world_monthly!$F$2:$F$361,F3447)</f>
        <v>112421962</v>
      </c>
      <c r="W3447" s="11">
        <f>IF(V3447&gt;0,Q3447/V3447,"")</f>
        <v>1.6348531615201663E-2</v>
      </c>
      <c r="X3447" s="1" t="s">
        <v>232</v>
      </c>
      <c r="Y3447" s="1" t="s">
        <v>166</v>
      </c>
      <c r="Z3447" s="19">
        <f>IF(U3447="","",SUMIFS(Unit_Value_Review_QC!$K$10:$K$53,Unit_Value_Review_QC!$I$10:$I$53,"PARTNER|"&amp;F3447&amp;"|"&amp;I3447))</f>
        <v>13.552232139720488</v>
      </c>
      <c r="AA3447" s="20">
        <f>IFERROR(U3447/Z3447,"")</f>
        <v>0.80697944556527645</v>
      </c>
      <c r="AB3447" s="4" t="str">
        <f>IF(OR(N3447&lt;&gt;"REPORTED",U3447=""),"NOT_APPLICABLE",IF(OR(AA3447&lt;Unit_Value_Review_QC!$I$6,AA3447&gt;Unit_Value_Review_QC!$I$5),"REVIEW","WITHIN_BAND"))</f>
        <v>WITHIN_BAND</v>
      </c>
    </row>
    <row r="3448" spans="1:28">
      <c r="A3448" s="1" t="s">
        <v>3834</v>
      </c>
      <c r="B3448" s="6">
        <v>46082</v>
      </c>
      <c r="C3448" s="1">
        <v>202603</v>
      </c>
      <c r="D3448" s="1">
        <v>2026</v>
      </c>
      <c r="E3448" s="1">
        <v>3</v>
      </c>
      <c r="F3448" s="4" t="s">
        <v>256</v>
      </c>
      <c r="G3448" s="4" t="s">
        <v>258</v>
      </c>
      <c r="H3448" s="1">
        <v>676</v>
      </c>
      <c r="I3448" s="4" t="s">
        <v>316</v>
      </c>
      <c r="J3448" s="1" t="s">
        <v>317</v>
      </c>
      <c r="K3448" s="1" t="s">
        <v>383</v>
      </c>
      <c r="L3448" s="1">
        <v>3</v>
      </c>
      <c r="M3448" s="1">
        <v>1</v>
      </c>
      <c r="N3448" s="1" t="s">
        <v>384</v>
      </c>
      <c r="O3448" s="1" t="s">
        <v>385</v>
      </c>
      <c r="P3448" s="1">
        <v>0</v>
      </c>
      <c r="Q3448" s="8">
        <v>92809</v>
      </c>
      <c r="R3448" s="8">
        <v>9646</v>
      </c>
      <c r="S3448" s="8">
        <v>45120</v>
      </c>
      <c r="T3448" s="8" t="s">
        <v>386</v>
      </c>
      <c r="U3448" s="9">
        <f>IF(R3448&gt;0,Q3448/R3448,"")</f>
        <v>9.6215011403690642</v>
      </c>
      <c r="V3448" s="10">
        <f>SUMIFS(fct_world_monthly!$J$2:$J$361,fct_world_monthly!$C$2:$C$361,C3448,fct_world_monthly!$F$2:$F$361,F3448)</f>
        <v>112421962</v>
      </c>
      <c r="W3448" s="11">
        <f>IF(V3448&gt;0,Q3448/V3448,"")</f>
        <v>8.2554154320843467E-4</v>
      </c>
      <c r="X3448" s="1" t="s">
        <v>232</v>
      </c>
      <c r="Y3448" s="1" t="s">
        <v>166</v>
      </c>
      <c r="Z3448" s="19">
        <f>IF(U3448="","",SUMIFS(Unit_Value_Review_QC!$K$10:$K$53,Unit_Value_Review_QC!$I$10:$I$53,"PARTNER|"&amp;F3448&amp;"|"&amp;I3448))</f>
        <v>16.294942108470444</v>
      </c>
      <c r="AA3448" s="20">
        <f>IFERROR(U3448/Z3448,"")</f>
        <v>0.59045936317672532</v>
      </c>
      <c r="AB3448" s="4" t="str">
        <f>IF(OR(N3448&lt;&gt;"REPORTED",U3448=""),"NOT_APPLICABLE",IF(OR(AA3448&lt;Unit_Value_Review_QC!$I$6,AA3448&gt;Unit_Value_Review_QC!$I$5),"REVIEW","WITHIN_BAND"))</f>
        <v>WITHIN_BAND</v>
      </c>
    </row>
    <row r="3449" spans="1:28">
      <c r="A3449" s="1" t="s">
        <v>3835</v>
      </c>
      <c r="B3449" s="6">
        <v>46082</v>
      </c>
      <c r="C3449" s="1">
        <v>202603</v>
      </c>
      <c r="D3449" s="1">
        <v>2026</v>
      </c>
      <c r="E3449" s="1">
        <v>3</v>
      </c>
      <c r="F3449" s="4" t="s">
        <v>256</v>
      </c>
      <c r="G3449" s="4" t="s">
        <v>258</v>
      </c>
      <c r="H3449" s="1">
        <v>690</v>
      </c>
      <c r="I3449" s="4" t="s">
        <v>319</v>
      </c>
      <c r="J3449" s="1" t="s">
        <v>320</v>
      </c>
      <c r="K3449" s="1" t="s">
        <v>383</v>
      </c>
      <c r="L3449" s="1">
        <v>3</v>
      </c>
      <c r="M3449" s="1">
        <v>1</v>
      </c>
      <c r="N3449" s="1" t="s">
        <v>384</v>
      </c>
      <c r="O3449" s="1" t="s">
        <v>385</v>
      </c>
      <c r="P3449" s="1">
        <v>0</v>
      </c>
      <c r="Q3449" s="8">
        <v>2696051</v>
      </c>
      <c r="R3449" s="8">
        <v>108769</v>
      </c>
      <c r="S3449" s="8">
        <v>705645</v>
      </c>
      <c r="T3449" s="8" t="s">
        <v>386</v>
      </c>
      <c r="U3449" s="9">
        <f>IF(R3449&gt;0,Q3449/R3449,"")</f>
        <v>24.786942970883249</v>
      </c>
      <c r="V3449" s="10">
        <f>SUMIFS(fct_world_monthly!$J$2:$J$361,fct_world_monthly!$C$2:$C$361,C3449,fct_world_monthly!$F$2:$F$361,F3449)</f>
        <v>112421962</v>
      </c>
      <c r="W3449" s="11">
        <f>IF(V3449&gt;0,Q3449/V3449,"")</f>
        <v>2.3981533074471695E-2</v>
      </c>
      <c r="X3449" s="1" t="s">
        <v>232</v>
      </c>
      <c r="Y3449" s="1" t="s">
        <v>166</v>
      </c>
      <c r="Z3449" s="19">
        <f>IF(U3449="","",SUMIFS(Unit_Value_Review_QC!$K$10:$K$53,Unit_Value_Review_QC!$I$10:$I$53,"PARTNER|"&amp;F3449&amp;"|"&amp;I3449))</f>
        <v>21.029827109089425</v>
      </c>
      <c r="AA3449" s="20">
        <f>IFERROR(U3449/Z3449,"")</f>
        <v>1.1786565263853235</v>
      </c>
      <c r="AB3449" s="4" t="str">
        <f>IF(OR(N3449&lt;&gt;"REPORTED",U3449=""),"NOT_APPLICABLE",IF(OR(AA3449&lt;Unit_Value_Review_QC!$I$6,AA3449&gt;Unit_Value_Review_QC!$I$5),"REVIEW","WITHIN_BAND"))</f>
        <v>WITHIN_BAND</v>
      </c>
    </row>
    <row r="3450" spans="1:28">
      <c r="A3450" s="1" t="s">
        <v>3836</v>
      </c>
      <c r="B3450" s="6">
        <v>46082</v>
      </c>
      <c r="C3450" s="1">
        <v>202603</v>
      </c>
      <c r="D3450" s="1">
        <v>2026</v>
      </c>
      <c r="E3450" s="1">
        <v>3</v>
      </c>
      <c r="F3450" s="4" t="s">
        <v>256</v>
      </c>
      <c r="G3450" s="4" t="s">
        <v>258</v>
      </c>
      <c r="H3450" s="1">
        <v>696</v>
      </c>
      <c r="I3450" s="4" t="s">
        <v>322</v>
      </c>
      <c r="J3450" s="1" t="s">
        <v>323</v>
      </c>
      <c r="K3450" s="1" t="s">
        <v>383</v>
      </c>
      <c r="L3450" s="1">
        <v>3</v>
      </c>
      <c r="M3450" s="1">
        <v>1</v>
      </c>
      <c r="N3450" s="1" t="s">
        <v>384</v>
      </c>
      <c r="O3450" s="1" t="s">
        <v>385</v>
      </c>
      <c r="P3450" s="1">
        <v>0</v>
      </c>
      <c r="Q3450" s="8">
        <v>1270394</v>
      </c>
      <c r="R3450" s="8">
        <v>56249</v>
      </c>
      <c r="S3450" s="8">
        <v>307731</v>
      </c>
      <c r="T3450" s="8" t="s">
        <v>386</v>
      </c>
      <c r="U3450" s="9">
        <f>IF(R3450&gt;0,Q3450/R3450,"")</f>
        <v>22.585183736599763</v>
      </c>
      <c r="V3450" s="10">
        <f>SUMIFS(fct_world_monthly!$J$2:$J$361,fct_world_monthly!$C$2:$C$361,C3450,fct_world_monthly!$F$2:$F$361,F3450)</f>
        <v>112421962</v>
      </c>
      <c r="W3450" s="11">
        <f>IF(V3450&gt;0,Q3450/V3450,"")</f>
        <v>1.1300229754040407E-2</v>
      </c>
      <c r="X3450" s="1" t="s">
        <v>232</v>
      </c>
      <c r="Y3450" s="1" t="s">
        <v>166</v>
      </c>
      <c r="Z3450" s="19">
        <f>IF(U3450="","",SUMIFS(Unit_Value_Review_QC!$K$10:$K$53,Unit_Value_Review_QC!$I$10:$I$53,"PARTNER|"&amp;F3450&amp;"|"&amp;I3450))</f>
        <v>18.09118149032647</v>
      </c>
      <c r="AA3450" s="20">
        <f>IFERROR(U3450/Z3450,"")</f>
        <v>1.2484084441182728</v>
      </c>
      <c r="AB3450" s="4" t="str">
        <f>IF(OR(N3450&lt;&gt;"REPORTED",U3450=""),"NOT_APPLICABLE",IF(OR(AA3450&lt;Unit_Value_Review_QC!$I$6,AA3450&gt;Unit_Value_Review_QC!$I$5),"REVIEW","WITHIN_BAND"))</f>
        <v>WITHIN_BAND</v>
      </c>
    </row>
    <row r="3451" spans="1:28">
      <c r="A3451" s="1" t="s">
        <v>3837</v>
      </c>
      <c r="B3451" s="6">
        <v>46082</v>
      </c>
      <c r="C3451" s="1">
        <v>202603</v>
      </c>
      <c r="D3451" s="1">
        <v>2026</v>
      </c>
      <c r="E3451" s="1">
        <v>3</v>
      </c>
      <c r="F3451" s="4" t="s">
        <v>256</v>
      </c>
      <c r="G3451" s="4" t="s">
        <v>258</v>
      </c>
      <c r="H3451" s="1">
        <v>720</v>
      </c>
      <c r="I3451" s="4" t="s">
        <v>325</v>
      </c>
      <c r="J3451" s="1" t="s">
        <v>326</v>
      </c>
      <c r="K3451" s="1" t="s">
        <v>383</v>
      </c>
      <c r="L3451" s="1">
        <v>3</v>
      </c>
      <c r="M3451" s="1">
        <v>1</v>
      </c>
      <c r="N3451" s="1" t="s">
        <v>384</v>
      </c>
      <c r="O3451" s="1" t="s">
        <v>385</v>
      </c>
      <c r="P3451" s="1">
        <v>0</v>
      </c>
      <c r="Q3451" s="8">
        <v>4244842</v>
      </c>
      <c r="R3451" s="8">
        <v>270295</v>
      </c>
      <c r="S3451" s="8">
        <v>1139448</v>
      </c>
      <c r="T3451" s="8" t="s">
        <v>386</v>
      </c>
      <c r="U3451" s="9">
        <f>IF(R3451&gt;0,Q3451/R3451,"")</f>
        <v>15.70447844022272</v>
      </c>
      <c r="V3451" s="10">
        <f>SUMIFS(fct_world_monthly!$J$2:$J$361,fct_world_monthly!$C$2:$C$361,C3451,fct_world_monthly!$F$2:$F$361,F3451)</f>
        <v>112421962</v>
      </c>
      <c r="W3451" s="11">
        <f>IF(V3451&gt;0,Q3451/V3451,"")</f>
        <v>3.7758120606363375E-2</v>
      </c>
      <c r="X3451" s="1" t="s">
        <v>232</v>
      </c>
      <c r="Y3451" s="1" t="s">
        <v>166</v>
      </c>
      <c r="Z3451" s="19">
        <f>IF(U3451="","",SUMIFS(Unit_Value_Review_QC!$K$10:$K$53,Unit_Value_Review_QC!$I$10:$I$53,"PARTNER|"&amp;F3451&amp;"|"&amp;I3451))</f>
        <v>18.213915185849537</v>
      </c>
      <c r="AA3451" s="20">
        <f>IFERROR(U3451/Z3451,"")</f>
        <v>0.86222419946391271</v>
      </c>
      <c r="AB3451" s="4" t="str">
        <f>IF(OR(N3451&lt;&gt;"REPORTED",U3451=""),"NOT_APPLICABLE",IF(OR(AA3451&lt;Unit_Value_Review_QC!$I$6,AA3451&gt;Unit_Value_Review_QC!$I$5),"REVIEW","WITHIN_BAND"))</f>
        <v>WITHIN_BAND</v>
      </c>
    </row>
    <row r="3452" spans="1:28">
      <c r="A3452" s="1" t="s">
        <v>3838</v>
      </c>
      <c r="B3452" s="6">
        <v>46082</v>
      </c>
      <c r="C3452" s="1">
        <v>202603</v>
      </c>
      <c r="D3452" s="1">
        <v>2026</v>
      </c>
      <c r="E3452" s="1">
        <v>3</v>
      </c>
      <c r="F3452" s="4" t="s">
        <v>265</v>
      </c>
      <c r="G3452" s="4" t="s">
        <v>266</v>
      </c>
      <c r="H3452" s="1">
        <v>52</v>
      </c>
      <c r="I3452" s="4" t="s">
        <v>296</v>
      </c>
      <c r="J3452" s="1" t="s">
        <v>297</v>
      </c>
      <c r="K3452" s="1" t="s">
        <v>383</v>
      </c>
      <c r="L3452" s="1">
        <v>3</v>
      </c>
      <c r="M3452" s="1">
        <v>1</v>
      </c>
      <c r="N3452" s="1" t="s">
        <v>384</v>
      </c>
      <c r="O3452" s="1" t="s">
        <v>385</v>
      </c>
      <c r="P3452" s="1">
        <v>0</v>
      </c>
      <c r="Q3452" s="8">
        <v>1753510</v>
      </c>
      <c r="R3452" s="8">
        <v>83691</v>
      </c>
      <c r="S3452" s="8">
        <v>233679</v>
      </c>
      <c r="T3452" s="8" t="s">
        <v>386</v>
      </c>
      <c r="U3452" s="9">
        <f>IF(R3452&gt;0,Q3452/R3452,"")</f>
        <v>20.952193186842074</v>
      </c>
      <c r="V3452" s="10">
        <f>SUMIFS(fct_world_monthly!$J$2:$J$361,fct_world_monthly!$C$2:$C$361,C3452,fct_world_monthly!$F$2:$F$361,F3452)</f>
        <v>27630122</v>
      </c>
      <c r="W3452" s="11">
        <f>IF(V3452&gt;0,Q3452/V3452,"")</f>
        <v>6.3463708194990961E-2</v>
      </c>
      <c r="X3452" s="1" t="s">
        <v>232</v>
      </c>
      <c r="Y3452" s="1" t="s">
        <v>166</v>
      </c>
      <c r="Z3452" s="19">
        <f>IF(U3452="","",SUMIFS(Unit_Value_Review_QC!$K$10:$K$53,Unit_Value_Review_QC!$I$10:$I$53,"PARTNER|"&amp;F3452&amp;"|"&amp;I3452))</f>
        <v>19.213268245879746</v>
      </c>
      <c r="AA3452" s="20">
        <f>IFERROR(U3452/Z3452,"")</f>
        <v>1.0905064624460878</v>
      </c>
      <c r="AB3452" s="4" t="str">
        <f>IF(OR(N3452&lt;&gt;"REPORTED",U3452=""),"NOT_APPLICABLE",IF(OR(AA3452&lt;Unit_Value_Review_QC!$I$6,AA3452&gt;Unit_Value_Review_QC!$I$5),"REVIEW","WITHIN_BAND"))</f>
        <v>WITHIN_BAND</v>
      </c>
    </row>
    <row r="3453" spans="1:28">
      <c r="A3453" s="1" t="s">
        <v>3839</v>
      </c>
      <c r="B3453" s="6">
        <v>46082</v>
      </c>
      <c r="C3453" s="1">
        <v>202603</v>
      </c>
      <c r="D3453" s="1">
        <v>2026</v>
      </c>
      <c r="E3453" s="1">
        <v>3</v>
      </c>
      <c r="F3453" s="4" t="s">
        <v>265</v>
      </c>
      <c r="G3453" s="4" t="s">
        <v>266</v>
      </c>
      <c r="H3453" s="1">
        <v>204</v>
      </c>
      <c r="I3453" s="4" t="s">
        <v>301</v>
      </c>
      <c r="J3453" s="1" t="s">
        <v>302</v>
      </c>
      <c r="K3453" s="1" t="s">
        <v>383</v>
      </c>
      <c r="L3453" s="1">
        <v>3</v>
      </c>
      <c r="M3453" s="1">
        <v>1</v>
      </c>
      <c r="N3453" s="1" t="s">
        <v>384</v>
      </c>
      <c r="O3453" s="1" t="s">
        <v>385</v>
      </c>
      <c r="P3453" s="1">
        <v>0</v>
      </c>
      <c r="Q3453" s="8">
        <v>38706</v>
      </c>
      <c r="R3453" s="8">
        <v>1191</v>
      </c>
      <c r="S3453" s="8">
        <v>6131</v>
      </c>
      <c r="T3453" s="8" t="s">
        <v>386</v>
      </c>
      <c r="U3453" s="9">
        <f>IF(R3453&gt;0,Q3453/R3453,"")</f>
        <v>32.498740554156171</v>
      </c>
      <c r="V3453" s="10">
        <f>SUMIFS(fct_world_monthly!$J$2:$J$361,fct_world_monthly!$C$2:$C$361,C3453,fct_world_monthly!$F$2:$F$361,F3453)</f>
        <v>27630122</v>
      </c>
      <c r="W3453" s="11">
        <f>IF(V3453&gt;0,Q3453/V3453,"")</f>
        <v>1.4008624355694122E-3</v>
      </c>
      <c r="X3453" s="1" t="s">
        <v>232</v>
      </c>
      <c r="Y3453" s="1" t="s">
        <v>166</v>
      </c>
      <c r="Z3453" s="19">
        <f>IF(U3453="","",SUMIFS(Unit_Value_Review_QC!$K$10:$K$53,Unit_Value_Review_QC!$I$10:$I$53,"PARTNER|"&amp;F3453&amp;"|"&amp;I3453))</f>
        <v>16.024818561257973</v>
      </c>
      <c r="AA3453" s="20">
        <f>IFERROR(U3453/Z3453,"")</f>
        <v>2.0280254924524379</v>
      </c>
      <c r="AB3453" s="4" t="str">
        <f>IF(OR(N3453&lt;&gt;"REPORTED",U3453=""),"NOT_APPLICABLE",IF(OR(AA3453&lt;Unit_Value_Review_QC!$I$6,AA3453&gt;Unit_Value_Review_QC!$I$5),"REVIEW","WITHIN_BAND"))</f>
        <v>WITHIN_BAND</v>
      </c>
    </row>
    <row r="3454" spans="1:28">
      <c r="A3454" s="1" t="s">
        <v>3840</v>
      </c>
      <c r="B3454" s="6">
        <v>46082</v>
      </c>
      <c r="C3454" s="1">
        <v>202603</v>
      </c>
      <c r="D3454" s="1">
        <v>2026</v>
      </c>
      <c r="E3454" s="1">
        <v>3</v>
      </c>
      <c r="F3454" s="4" t="s">
        <v>265</v>
      </c>
      <c r="G3454" s="4" t="s">
        <v>266</v>
      </c>
      <c r="H3454" s="1">
        <v>662</v>
      </c>
      <c r="I3454" s="4" t="s">
        <v>304</v>
      </c>
      <c r="J3454" s="1" t="s">
        <v>305</v>
      </c>
      <c r="K3454" s="1" t="s">
        <v>383</v>
      </c>
      <c r="L3454" s="1">
        <v>3</v>
      </c>
      <c r="M3454" s="1">
        <v>1</v>
      </c>
      <c r="N3454" s="1" t="s">
        <v>384</v>
      </c>
      <c r="O3454" s="1" t="s">
        <v>385</v>
      </c>
      <c r="P3454" s="1">
        <v>0</v>
      </c>
      <c r="Q3454" s="8">
        <v>473191</v>
      </c>
      <c r="R3454" s="8">
        <v>30055</v>
      </c>
      <c r="S3454" s="8">
        <v>106302</v>
      </c>
      <c r="T3454" s="8" t="s">
        <v>386</v>
      </c>
      <c r="U3454" s="9">
        <f>IF(R3454&gt;0,Q3454/R3454,"")</f>
        <v>15.744169023456996</v>
      </c>
      <c r="V3454" s="10">
        <f>SUMIFS(fct_world_monthly!$J$2:$J$361,fct_world_monthly!$C$2:$C$361,C3454,fct_world_monthly!$F$2:$F$361,F3454)</f>
        <v>27630122</v>
      </c>
      <c r="W3454" s="11">
        <f>IF(V3454&gt;0,Q3454/V3454,"")</f>
        <v>1.7125910627539032E-2</v>
      </c>
      <c r="X3454" s="1" t="s">
        <v>232</v>
      </c>
      <c r="Y3454" s="1" t="s">
        <v>166</v>
      </c>
      <c r="Z3454" s="19">
        <f>IF(U3454="","",SUMIFS(Unit_Value_Review_QC!$K$10:$K$53,Unit_Value_Review_QC!$I$10:$I$53,"PARTNER|"&amp;F3454&amp;"|"&amp;I3454))</f>
        <v>13.24068828999865</v>
      </c>
      <c r="AA3454" s="20">
        <f>IFERROR(U3454/Z3454,"")</f>
        <v>1.1890748183649449</v>
      </c>
      <c r="AB3454" s="4" t="str">
        <f>IF(OR(N3454&lt;&gt;"REPORTED",U3454=""),"NOT_APPLICABLE",IF(OR(AA3454&lt;Unit_Value_Review_QC!$I$6,AA3454&gt;Unit_Value_Review_QC!$I$5),"REVIEW","WITHIN_BAND"))</f>
        <v>WITHIN_BAND</v>
      </c>
    </row>
    <row r="3455" spans="1:28">
      <c r="A3455" s="1" t="s">
        <v>3841</v>
      </c>
      <c r="B3455" s="6">
        <v>46082</v>
      </c>
      <c r="C3455" s="1">
        <v>202603</v>
      </c>
      <c r="D3455" s="1">
        <v>2026</v>
      </c>
      <c r="E3455" s="1">
        <v>3</v>
      </c>
      <c r="F3455" s="4" t="s">
        <v>265</v>
      </c>
      <c r="G3455" s="4" t="s">
        <v>266</v>
      </c>
      <c r="H3455" s="1">
        <v>664</v>
      </c>
      <c r="I3455" s="4" t="s">
        <v>307</v>
      </c>
      <c r="J3455" s="1" t="s">
        <v>308</v>
      </c>
      <c r="K3455" s="1" t="s">
        <v>383</v>
      </c>
      <c r="L3455" s="1">
        <v>3</v>
      </c>
      <c r="M3455" s="1">
        <v>1</v>
      </c>
      <c r="N3455" s="1" t="s">
        <v>384</v>
      </c>
      <c r="O3455" s="1" t="s">
        <v>385</v>
      </c>
      <c r="P3455" s="1">
        <v>0</v>
      </c>
      <c r="Q3455" s="8">
        <v>114099</v>
      </c>
      <c r="R3455" s="8">
        <v>8728</v>
      </c>
      <c r="S3455" s="8">
        <v>23017</v>
      </c>
      <c r="T3455" s="8" t="s">
        <v>386</v>
      </c>
      <c r="U3455" s="9">
        <f>IF(R3455&gt;0,Q3455/R3455,"")</f>
        <v>13.07275435380385</v>
      </c>
      <c r="V3455" s="10">
        <f>SUMIFS(fct_world_monthly!$J$2:$J$361,fct_world_monthly!$C$2:$C$361,C3455,fct_world_monthly!$F$2:$F$361,F3455)</f>
        <v>27630122</v>
      </c>
      <c r="W3455" s="11">
        <f>IF(V3455&gt;0,Q3455/V3455,"")</f>
        <v>4.1295148823447102E-3</v>
      </c>
      <c r="X3455" s="1" t="s">
        <v>232</v>
      </c>
      <c r="Y3455" s="1" t="s">
        <v>166</v>
      </c>
      <c r="Z3455" s="19">
        <f>IF(U3455="","",SUMIFS(Unit_Value_Review_QC!$K$10:$K$53,Unit_Value_Review_QC!$I$10:$I$53,"PARTNER|"&amp;F3455&amp;"|"&amp;I3455))</f>
        <v>13.033767004833301</v>
      </c>
      <c r="AA3455" s="20">
        <f>IFERROR(U3455/Z3455,"")</f>
        <v>1.0029912571673325</v>
      </c>
      <c r="AB3455" s="4" t="str">
        <f>IF(OR(N3455&lt;&gt;"REPORTED",U3455=""),"NOT_APPLICABLE",IF(OR(AA3455&lt;Unit_Value_Review_QC!$I$6,AA3455&gt;Unit_Value_Review_QC!$I$5),"REVIEW","WITHIN_BAND"))</f>
        <v>WITHIN_BAND</v>
      </c>
    </row>
    <row r="3456" spans="1:28">
      <c r="A3456" s="1" t="s">
        <v>3842</v>
      </c>
      <c r="B3456" s="6">
        <v>46082</v>
      </c>
      <c r="C3456" s="1">
        <v>202603</v>
      </c>
      <c r="D3456" s="1">
        <v>2026</v>
      </c>
      <c r="E3456" s="1">
        <v>3</v>
      </c>
      <c r="F3456" s="4" t="s">
        <v>265</v>
      </c>
      <c r="G3456" s="4" t="s">
        <v>266</v>
      </c>
      <c r="H3456" s="1">
        <v>666</v>
      </c>
      <c r="I3456" s="4" t="s">
        <v>310</v>
      </c>
      <c r="J3456" s="1" t="s">
        <v>311</v>
      </c>
      <c r="K3456" s="1" t="s">
        <v>383</v>
      </c>
      <c r="L3456" s="1">
        <v>3</v>
      </c>
      <c r="M3456" s="1">
        <v>1</v>
      </c>
      <c r="N3456" s="1" t="s">
        <v>384</v>
      </c>
      <c r="O3456" s="1" t="s">
        <v>385</v>
      </c>
      <c r="P3456" s="1">
        <v>0</v>
      </c>
      <c r="Q3456" s="8">
        <v>4999375</v>
      </c>
      <c r="R3456" s="8">
        <v>400259</v>
      </c>
      <c r="S3456" s="8">
        <v>1054764</v>
      </c>
      <c r="T3456" s="8" t="s">
        <v>386</v>
      </c>
      <c r="U3456" s="9">
        <f>IF(R3456&gt;0,Q3456/R3456,"")</f>
        <v>12.490349998376052</v>
      </c>
      <c r="V3456" s="10">
        <f>SUMIFS(fct_world_monthly!$J$2:$J$361,fct_world_monthly!$C$2:$C$361,C3456,fct_world_monthly!$F$2:$F$361,F3456)</f>
        <v>27630122</v>
      </c>
      <c r="W3456" s="11">
        <f>IF(V3456&gt;0,Q3456/V3456,"")</f>
        <v>0.18093930240336978</v>
      </c>
      <c r="X3456" s="1" t="s">
        <v>232</v>
      </c>
      <c r="Y3456" s="1" t="s">
        <v>166</v>
      </c>
      <c r="Z3456" s="19">
        <f>IF(U3456="","",SUMIFS(Unit_Value_Review_QC!$K$10:$K$53,Unit_Value_Review_QC!$I$10:$I$53,"PARTNER|"&amp;F3456&amp;"|"&amp;I3456))</f>
        <v>12.503788450831344</v>
      </c>
      <c r="AA3456" s="20">
        <f>IFERROR(U3456/Z3456,"")</f>
        <v>0.99892524953472017</v>
      </c>
      <c r="AB3456" s="4" t="str">
        <f>IF(OR(N3456&lt;&gt;"REPORTED",U3456=""),"NOT_APPLICABLE",IF(OR(AA3456&lt;Unit_Value_Review_QC!$I$6,AA3456&gt;Unit_Value_Review_QC!$I$5),"REVIEW","WITHIN_BAND"))</f>
        <v>WITHIN_BAND</v>
      </c>
    </row>
    <row r="3457" spans="1:28">
      <c r="A3457" s="1" t="s">
        <v>3843</v>
      </c>
      <c r="B3457" s="6">
        <v>46082</v>
      </c>
      <c r="C3457" s="1">
        <v>202603</v>
      </c>
      <c r="D3457" s="1">
        <v>2026</v>
      </c>
      <c r="E3457" s="1">
        <v>3</v>
      </c>
      <c r="F3457" s="4" t="s">
        <v>265</v>
      </c>
      <c r="G3457" s="4" t="s">
        <v>266</v>
      </c>
      <c r="H3457" s="1">
        <v>669</v>
      </c>
      <c r="I3457" s="4" t="s">
        <v>313</v>
      </c>
      <c r="J3457" s="1" t="s">
        <v>314</v>
      </c>
      <c r="K3457" s="1" t="s">
        <v>383</v>
      </c>
      <c r="L3457" s="1">
        <v>3</v>
      </c>
      <c r="M3457" s="1">
        <v>1</v>
      </c>
      <c r="N3457" s="1" t="s">
        <v>384</v>
      </c>
      <c r="O3457" s="1" t="s">
        <v>385</v>
      </c>
      <c r="P3457" s="1">
        <v>0</v>
      </c>
      <c r="Q3457" s="8">
        <v>100320</v>
      </c>
      <c r="R3457" s="8">
        <v>4422</v>
      </c>
      <c r="S3457" s="8">
        <v>16289</v>
      </c>
      <c r="T3457" s="8" t="s">
        <v>386</v>
      </c>
      <c r="U3457" s="9">
        <f>IF(R3457&gt;0,Q3457/R3457,"")</f>
        <v>22.686567164179106</v>
      </c>
      <c r="V3457" s="10">
        <f>SUMIFS(fct_world_monthly!$J$2:$J$361,fct_world_monthly!$C$2:$C$361,C3457,fct_world_monthly!$F$2:$F$361,F3457)</f>
        <v>27630122</v>
      </c>
      <c r="W3457" s="11">
        <f>IF(V3457&gt;0,Q3457/V3457,"")</f>
        <v>3.6308200159232014E-3</v>
      </c>
      <c r="X3457" s="1" t="s">
        <v>232</v>
      </c>
      <c r="Y3457" s="1" t="s">
        <v>166</v>
      </c>
      <c r="Z3457" s="19">
        <f>IF(U3457="","",SUMIFS(Unit_Value_Review_QC!$K$10:$K$53,Unit_Value_Review_QC!$I$10:$I$53,"PARTNER|"&amp;F3457&amp;"|"&amp;I3457))</f>
        <v>16.58404384448577</v>
      </c>
      <c r="AA3457" s="20">
        <f>IFERROR(U3457/Z3457,"")</f>
        <v>1.3679755900863972</v>
      </c>
      <c r="AB3457" s="4" t="str">
        <f>IF(OR(N3457&lt;&gt;"REPORTED",U3457=""),"NOT_APPLICABLE",IF(OR(AA3457&lt;Unit_Value_Review_QC!$I$6,AA3457&gt;Unit_Value_Review_QC!$I$5),"REVIEW","WITHIN_BAND"))</f>
        <v>WITHIN_BAND</v>
      </c>
    </row>
    <row r="3458" spans="1:28">
      <c r="A3458" s="1" t="s">
        <v>3844</v>
      </c>
      <c r="B3458" s="6">
        <v>46082</v>
      </c>
      <c r="C3458" s="1">
        <v>202603</v>
      </c>
      <c r="D3458" s="1">
        <v>2026</v>
      </c>
      <c r="E3458" s="1">
        <v>3</v>
      </c>
      <c r="F3458" s="4" t="s">
        <v>265</v>
      </c>
      <c r="G3458" s="4" t="s">
        <v>266</v>
      </c>
      <c r="H3458" s="1">
        <v>676</v>
      </c>
      <c r="I3458" s="4" t="s">
        <v>316</v>
      </c>
      <c r="J3458" s="1" t="s">
        <v>317</v>
      </c>
      <c r="K3458" s="1" t="s">
        <v>383</v>
      </c>
      <c r="L3458" s="1">
        <v>3</v>
      </c>
      <c r="M3458" s="1">
        <v>1</v>
      </c>
      <c r="N3458" s="1" t="s">
        <v>384</v>
      </c>
      <c r="O3458" s="1" t="s">
        <v>385</v>
      </c>
      <c r="P3458" s="1">
        <v>0</v>
      </c>
      <c r="Q3458" s="8">
        <v>185347</v>
      </c>
      <c r="R3458" s="8">
        <v>14601</v>
      </c>
      <c r="S3458" s="8">
        <v>44645</v>
      </c>
      <c r="T3458" s="8" t="s">
        <v>386</v>
      </c>
      <c r="U3458" s="9">
        <f>IF(R3458&gt;0,Q3458/R3458,"")</f>
        <v>12.694130539004178</v>
      </c>
      <c r="V3458" s="10">
        <f>SUMIFS(fct_world_monthly!$J$2:$J$361,fct_world_monthly!$C$2:$C$361,C3458,fct_world_monthly!$F$2:$F$361,F3458)</f>
        <v>27630122</v>
      </c>
      <c r="W3458" s="11">
        <f>IF(V3458&gt;0,Q3458/V3458,"")</f>
        <v>6.7081498952483816E-3</v>
      </c>
      <c r="X3458" s="1" t="s">
        <v>232</v>
      </c>
      <c r="Y3458" s="1" t="s">
        <v>166</v>
      </c>
      <c r="Z3458" s="19">
        <f>IF(U3458="","",SUMIFS(Unit_Value_Review_QC!$K$10:$K$53,Unit_Value_Review_QC!$I$10:$I$53,"PARTNER|"&amp;F3458&amp;"|"&amp;I3458))</f>
        <v>12.705450477595873</v>
      </c>
      <c r="AA3458" s="20">
        <f>IFERROR(U3458/Z3458,"")</f>
        <v>0.99910904862352923</v>
      </c>
      <c r="AB3458" s="4" t="str">
        <f>IF(OR(N3458&lt;&gt;"REPORTED",U3458=""),"NOT_APPLICABLE",IF(OR(AA3458&lt;Unit_Value_Review_QC!$I$6,AA3458&gt;Unit_Value_Review_QC!$I$5),"REVIEW","WITHIN_BAND"))</f>
        <v>WITHIN_BAND</v>
      </c>
    </row>
    <row r="3459" spans="1:28">
      <c r="A3459" s="1" t="s">
        <v>3845</v>
      </c>
      <c r="B3459" s="6">
        <v>46082</v>
      </c>
      <c r="C3459" s="1">
        <v>202603</v>
      </c>
      <c r="D3459" s="1">
        <v>2026</v>
      </c>
      <c r="E3459" s="1">
        <v>3</v>
      </c>
      <c r="F3459" s="4" t="s">
        <v>265</v>
      </c>
      <c r="G3459" s="4" t="s">
        <v>266</v>
      </c>
      <c r="H3459" s="1">
        <v>690</v>
      </c>
      <c r="I3459" s="4" t="s">
        <v>319</v>
      </c>
      <c r="J3459" s="1" t="s">
        <v>320</v>
      </c>
      <c r="K3459" s="1" t="s">
        <v>383</v>
      </c>
      <c r="L3459" s="1">
        <v>3</v>
      </c>
      <c r="M3459" s="1">
        <v>1</v>
      </c>
      <c r="N3459" s="1" t="s">
        <v>384</v>
      </c>
      <c r="O3459" s="1" t="s">
        <v>385</v>
      </c>
      <c r="P3459" s="1">
        <v>0</v>
      </c>
      <c r="Q3459" s="8">
        <v>1461622</v>
      </c>
      <c r="R3459" s="8">
        <v>36569</v>
      </c>
      <c r="S3459" s="8">
        <v>161092</v>
      </c>
      <c r="T3459" s="8" t="s">
        <v>386</v>
      </c>
      <c r="U3459" s="9">
        <f>IF(R3459&gt;0,Q3459/R3459,"")</f>
        <v>39.968880745987036</v>
      </c>
      <c r="V3459" s="10">
        <f>SUMIFS(fct_world_monthly!$J$2:$J$361,fct_world_monthly!$C$2:$C$361,C3459,fct_world_monthly!$F$2:$F$361,F3459)</f>
        <v>27630122</v>
      </c>
      <c r="W3459" s="11">
        <f>IF(V3459&gt;0,Q3459/V3459,"")</f>
        <v>5.2899585459666082E-2</v>
      </c>
      <c r="X3459" s="1" t="s">
        <v>232</v>
      </c>
      <c r="Y3459" s="1" t="s">
        <v>166</v>
      </c>
      <c r="Z3459" s="19">
        <f>IF(U3459="","",SUMIFS(Unit_Value_Review_QC!$K$10:$K$53,Unit_Value_Review_QC!$I$10:$I$53,"PARTNER|"&amp;F3459&amp;"|"&amp;I3459))</f>
        <v>23.234221767733438</v>
      </c>
      <c r="AA3459" s="20">
        <f>IFERROR(U3459/Z3459,"")</f>
        <v>1.7202590706736682</v>
      </c>
      <c r="AB3459" s="4" t="str">
        <f>IF(OR(N3459&lt;&gt;"REPORTED",U3459=""),"NOT_APPLICABLE",IF(OR(AA3459&lt;Unit_Value_Review_QC!$I$6,AA3459&gt;Unit_Value_Review_QC!$I$5),"REVIEW","WITHIN_BAND"))</f>
        <v>WITHIN_BAND</v>
      </c>
    </row>
    <row r="3460" spans="1:28">
      <c r="A3460" s="1" t="s">
        <v>3846</v>
      </c>
      <c r="B3460" s="6">
        <v>46082</v>
      </c>
      <c r="C3460" s="1">
        <v>202603</v>
      </c>
      <c r="D3460" s="1">
        <v>2026</v>
      </c>
      <c r="E3460" s="1">
        <v>3</v>
      </c>
      <c r="F3460" s="4" t="s">
        <v>265</v>
      </c>
      <c r="G3460" s="4" t="s">
        <v>266</v>
      </c>
      <c r="H3460" s="1">
        <v>696</v>
      </c>
      <c r="I3460" s="4" t="s">
        <v>322</v>
      </c>
      <c r="J3460" s="1" t="s">
        <v>323</v>
      </c>
      <c r="K3460" s="1" t="s">
        <v>383</v>
      </c>
      <c r="L3460" s="1">
        <v>3</v>
      </c>
      <c r="M3460" s="1">
        <v>1</v>
      </c>
      <c r="N3460" s="1" t="s">
        <v>384</v>
      </c>
      <c r="O3460" s="1" t="s">
        <v>385</v>
      </c>
      <c r="P3460" s="1">
        <v>0</v>
      </c>
      <c r="Q3460" s="8">
        <v>3454738</v>
      </c>
      <c r="R3460" s="8">
        <v>373688</v>
      </c>
      <c r="S3460" s="8">
        <v>1001281</v>
      </c>
      <c r="T3460" s="8" t="s">
        <v>386</v>
      </c>
      <c r="U3460" s="9">
        <f>IF(R3460&gt;0,Q3460/R3460,"")</f>
        <v>9.2449797692192419</v>
      </c>
      <c r="V3460" s="10">
        <f>SUMIFS(fct_world_monthly!$J$2:$J$361,fct_world_monthly!$C$2:$C$361,C3460,fct_world_monthly!$F$2:$F$361,F3460)</f>
        <v>27630122</v>
      </c>
      <c r="W3460" s="11">
        <f>IF(V3460&gt;0,Q3460/V3460,"")</f>
        <v>0.12503520614205033</v>
      </c>
      <c r="X3460" s="1" t="s">
        <v>232</v>
      </c>
      <c r="Y3460" s="1" t="s">
        <v>166</v>
      </c>
      <c r="Z3460" s="19">
        <f>IF(U3460="","",SUMIFS(Unit_Value_Review_QC!$K$10:$K$53,Unit_Value_Review_QC!$I$10:$I$53,"PARTNER|"&amp;F3460&amp;"|"&amp;I3460))</f>
        <v>12.339390026247985</v>
      </c>
      <c r="AA3460" s="20">
        <f>IFERROR(U3460/Z3460,"")</f>
        <v>0.74922502243251854</v>
      </c>
      <c r="AB3460" s="4" t="str">
        <f>IF(OR(N3460&lt;&gt;"REPORTED",U3460=""),"NOT_APPLICABLE",IF(OR(AA3460&lt;Unit_Value_Review_QC!$I$6,AA3460&gt;Unit_Value_Review_QC!$I$5),"REVIEW","WITHIN_BAND"))</f>
        <v>WITHIN_BAND</v>
      </c>
    </row>
    <row r="3461" spans="1:28">
      <c r="A3461" s="1" t="s">
        <v>3847</v>
      </c>
      <c r="B3461" s="6">
        <v>46082</v>
      </c>
      <c r="C3461" s="1">
        <v>202603</v>
      </c>
      <c r="D3461" s="1">
        <v>2026</v>
      </c>
      <c r="E3461" s="1">
        <v>3</v>
      </c>
      <c r="F3461" s="4" t="s">
        <v>265</v>
      </c>
      <c r="G3461" s="4" t="s">
        <v>266</v>
      </c>
      <c r="H3461" s="1">
        <v>720</v>
      </c>
      <c r="I3461" s="4" t="s">
        <v>325</v>
      </c>
      <c r="J3461" s="1" t="s">
        <v>326</v>
      </c>
      <c r="K3461" s="1" t="s">
        <v>383</v>
      </c>
      <c r="L3461" s="1">
        <v>3</v>
      </c>
      <c r="M3461" s="1">
        <v>1</v>
      </c>
      <c r="N3461" s="1" t="s">
        <v>384</v>
      </c>
      <c r="O3461" s="1" t="s">
        <v>385</v>
      </c>
      <c r="P3461" s="1">
        <v>0</v>
      </c>
      <c r="Q3461" s="8">
        <v>5320757</v>
      </c>
      <c r="R3461" s="8">
        <v>304066</v>
      </c>
      <c r="S3461" s="8">
        <v>957507</v>
      </c>
      <c r="T3461" s="8" t="s">
        <v>386</v>
      </c>
      <c r="U3461" s="9">
        <f>IF(R3461&gt;0,Q3461/R3461,"")</f>
        <v>17.498691073648484</v>
      </c>
      <c r="V3461" s="10">
        <f>SUMIFS(fct_world_monthly!$J$2:$J$361,fct_world_monthly!$C$2:$C$361,C3461,fct_world_monthly!$F$2:$F$361,F3461)</f>
        <v>27630122</v>
      </c>
      <c r="W3461" s="11">
        <f>IF(V3461&gt;0,Q3461/V3461,"")</f>
        <v>0.1925708833279853</v>
      </c>
      <c r="X3461" s="1" t="s">
        <v>232</v>
      </c>
      <c r="Y3461" s="1" t="s">
        <v>166</v>
      </c>
      <c r="Z3461" s="19">
        <f>IF(U3461="","",SUMIFS(Unit_Value_Review_QC!$K$10:$K$53,Unit_Value_Review_QC!$I$10:$I$53,"PARTNER|"&amp;F3461&amp;"|"&amp;I3461))</f>
        <v>15.158852636173485</v>
      </c>
      <c r="AA3461" s="20">
        <f>IFERROR(U3461/Z3461,"")</f>
        <v>1.1543545869620406</v>
      </c>
      <c r="AB3461" s="4" t="str">
        <f>IF(OR(N3461&lt;&gt;"REPORTED",U3461=""),"NOT_APPLICABLE",IF(OR(AA3461&lt;Unit_Value_Review_QC!$I$6,AA3461&gt;Unit_Value_Review_QC!$I$5),"REVIEW","WITHIN_BAND"))</f>
        <v>WITHIN_BAND</v>
      </c>
    </row>
    <row r="3462" spans="1:28">
      <c r="A3462" s="1" t="s">
        <v>3848</v>
      </c>
      <c r="B3462" s="6">
        <v>46082</v>
      </c>
      <c r="C3462" s="1">
        <v>202603</v>
      </c>
      <c r="D3462" s="1">
        <v>2026</v>
      </c>
      <c r="E3462" s="1">
        <v>3</v>
      </c>
      <c r="F3462" s="4" t="s">
        <v>271</v>
      </c>
      <c r="G3462" s="4" t="s">
        <v>273</v>
      </c>
      <c r="H3462" s="1">
        <v>52</v>
      </c>
      <c r="I3462" s="4" t="s">
        <v>296</v>
      </c>
      <c r="J3462" s="1" t="s">
        <v>297</v>
      </c>
      <c r="K3462" s="1" t="s">
        <v>383</v>
      </c>
      <c r="L3462" s="1">
        <v>3</v>
      </c>
      <c r="M3462" s="1">
        <v>1</v>
      </c>
      <c r="N3462" s="1" t="s">
        <v>384</v>
      </c>
      <c r="O3462" s="1" t="s">
        <v>385</v>
      </c>
      <c r="P3462" s="1">
        <v>0</v>
      </c>
      <c r="Q3462" s="8">
        <v>387551</v>
      </c>
      <c r="R3462" s="8">
        <v>9465</v>
      </c>
      <c r="S3462" s="8">
        <v>25791</v>
      </c>
      <c r="T3462" s="8" t="s">
        <v>386</v>
      </c>
      <c r="U3462" s="9">
        <f>IF(R3462&gt;0,Q3462/R3462,"")</f>
        <v>40.945694664553621</v>
      </c>
      <c r="V3462" s="10">
        <f>SUMIFS(fct_world_monthly!$J$2:$J$361,fct_world_monthly!$C$2:$C$361,C3462,fct_world_monthly!$F$2:$F$361,F3462)</f>
        <v>29735887</v>
      </c>
      <c r="W3462" s="11">
        <f>IF(V3462&gt;0,Q3462/V3462,"")</f>
        <v>1.3033107100521333E-2</v>
      </c>
      <c r="X3462" s="1" t="s">
        <v>232</v>
      </c>
      <c r="Y3462" s="1" t="s">
        <v>166</v>
      </c>
      <c r="Z3462" s="19">
        <f>IF(U3462="","",SUMIFS(Unit_Value_Review_QC!$K$10:$K$53,Unit_Value_Review_QC!$I$10:$I$53,"PARTNER|"&amp;F3462&amp;"|"&amp;I3462))</f>
        <v>31.867133143721738</v>
      </c>
      <c r="AA3462" s="20">
        <f>IFERROR(U3462/Z3462,"")</f>
        <v>1.2848879276302418</v>
      </c>
      <c r="AB3462" s="4" t="str">
        <f>IF(OR(N3462&lt;&gt;"REPORTED",U3462=""),"NOT_APPLICABLE",IF(OR(AA3462&lt;Unit_Value_Review_QC!$I$6,AA3462&gt;Unit_Value_Review_QC!$I$5),"REVIEW","WITHIN_BAND"))</f>
        <v>WITHIN_BAND</v>
      </c>
    </row>
    <row r="3463" spans="1:28">
      <c r="A3463" s="1" t="s">
        <v>3849</v>
      </c>
      <c r="B3463" s="6">
        <v>46082</v>
      </c>
      <c r="C3463" s="1">
        <v>202603</v>
      </c>
      <c r="D3463" s="1">
        <v>2026</v>
      </c>
      <c r="E3463" s="1">
        <v>3</v>
      </c>
      <c r="F3463" s="4" t="s">
        <v>271</v>
      </c>
      <c r="G3463" s="4" t="s">
        <v>273</v>
      </c>
      <c r="H3463" s="1">
        <v>204</v>
      </c>
      <c r="I3463" s="4" t="s">
        <v>301</v>
      </c>
      <c r="J3463" s="1" t="s">
        <v>302</v>
      </c>
      <c r="K3463" s="1" t="s">
        <v>383</v>
      </c>
      <c r="L3463" s="1">
        <v>3</v>
      </c>
      <c r="M3463" s="1">
        <v>1</v>
      </c>
      <c r="N3463" s="1" t="s">
        <v>384</v>
      </c>
      <c r="O3463" s="1" t="s">
        <v>385</v>
      </c>
      <c r="P3463" s="1">
        <v>0</v>
      </c>
      <c r="Q3463" s="8">
        <v>747416</v>
      </c>
      <c r="R3463" s="8">
        <v>30028</v>
      </c>
      <c r="S3463" s="8">
        <v>90882</v>
      </c>
      <c r="T3463" s="8" t="s">
        <v>386</v>
      </c>
      <c r="U3463" s="9">
        <f>IF(R3463&gt;0,Q3463/R3463,"")</f>
        <v>24.890635406953511</v>
      </c>
      <c r="V3463" s="10">
        <f>SUMIFS(fct_world_monthly!$J$2:$J$361,fct_world_monthly!$C$2:$C$361,C3463,fct_world_monthly!$F$2:$F$361,F3463)</f>
        <v>29735887</v>
      </c>
      <c r="W3463" s="11">
        <f>IF(V3463&gt;0,Q3463/V3463,"")</f>
        <v>2.5135150668281731E-2</v>
      </c>
      <c r="X3463" s="1" t="s">
        <v>232</v>
      </c>
      <c r="Y3463" s="1" t="s">
        <v>166</v>
      </c>
      <c r="Z3463" s="19">
        <f>IF(U3463="","",SUMIFS(Unit_Value_Review_QC!$K$10:$K$53,Unit_Value_Review_QC!$I$10:$I$53,"PARTNER|"&amp;F3463&amp;"|"&amp;I3463))</f>
        <v>19.682231685892088</v>
      </c>
      <c r="AA3463" s="20">
        <f>IFERROR(U3463/Z3463,"")</f>
        <v>1.2646246525384988</v>
      </c>
      <c r="AB3463" s="4" t="str">
        <f>IF(OR(N3463&lt;&gt;"REPORTED",U3463=""),"NOT_APPLICABLE",IF(OR(AA3463&lt;Unit_Value_Review_QC!$I$6,AA3463&gt;Unit_Value_Review_QC!$I$5),"REVIEW","WITHIN_BAND"))</f>
        <v>WITHIN_BAND</v>
      </c>
    </row>
    <row r="3464" spans="1:28">
      <c r="A3464" s="1" t="s">
        <v>3850</v>
      </c>
      <c r="B3464" s="6">
        <v>46082</v>
      </c>
      <c r="C3464" s="1">
        <v>202603</v>
      </c>
      <c r="D3464" s="1">
        <v>2026</v>
      </c>
      <c r="E3464" s="1">
        <v>3</v>
      </c>
      <c r="F3464" s="4" t="s">
        <v>271</v>
      </c>
      <c r="G3464" s="4" t="s">
        <v>273</v>
      </c>
      <c r="H3464" s="1">
        <v>662</v>
      </c>
      <c r="I3464" s="4" t="s">
        <v>304</v>
      </c>
      <c r="J3464" s="1" t="s">
        <v>305</v>
      </c>
      <c r="K3464" s="1" t="s">
        <v>383</v>
      </c>
      <c r="L3464" s="1">
        <v>3</v>
      </c>
      <c r="M3464" s="1">
        <v>1</v>
      </c>
      <c r="N3464" s="1" t="s">
        <v>384</v>
      </c>
      <c r="O3464" s="1" t="s">
        <v>385</v>
      </c>
      <c r="P3464" s="1">
        <v>0</v>
      </c>
      <c r="Q3464" s="8">
        <v>51119</v>
      </c>
      <c r="R3464" s="8">
        <v>4057</v>
      </c>
      <c r="S3464" s="8">
        <v>9183</v>
      </c>
      <c r="T3464" s="8" t="s">
        <v>386</v>
      </c>
      <c r="U3464" s="9">
        <f>IF(R3464&gt;0,Q3464/R3464,"")</f>
        <v>12.600197190041904</v>
      </c>
      <c r="V3464" s="10">
        <f>SUMIFS(fct_world_monthly!$J$2:$J$361,fct_world_monthly!$C$2:$C$361,C3464,fct_world_monthly!$F$2:$F$361,F3464)</f>
        <v>29735887</v>
      </c>
      <c r="W3464" s="11">
        <f>IF(V3464&gt;0,Q3464/V3464,"")</f>
        <v>1.7191012327965869E-3</v>
      </c>
      <c r="X3464" s="1" t="s">
        <v>232</v>
      </c>
      <c r="Y3464" s="1" t="s">
        <v>166</v>
      </c>
      <c r="Z3464" s="19">
        <f>IF(U3464="","",SUMIFS(Unit_Value_Review_QC!$K$10:$K$53,Unit_Value_Review_QC!$I$10:$I$53,"PARTNER|"&amp;F3464&amp;"|"&amp;I3464))</f>
        <v>19.366411423422985</v>
      </c>
      <c r="AA3464" s="20">
        <f>IFERROR(U3464/Z3464,"")</f>
        <v>0.65062116643883827</v>
      </c>
      <c r="AB3464" s="4" t="str">
        <f>IF(OR(N3464&lt;&gt;"REPORTED",U3464=""),"NOT_APPLICABLE",IF(OR(AA3464&lt;Unit_Value_Review_QC!$I$6,AA3464&gt;Unit_Value_Review_QC!$I$5),"REVIEW","WITHIN_BAND"))</f>
        <v>WITHIN_BAND</v>
      </c>
    </row>
    <row r="3465" spans="1:28">
      <c r="A3465" s="1" t="s">
        <v>3851</v>
      </c>
      <c r="B3465" s="6">
        <v>46082</v>
      </c>
      <c r="C3465" s="1">
        <v>202603</v>
      </c>
      <c r="D3465" s="1">
        <v>2026</v>
      </c>
      <c r="E3465" s="1">
        <v>3</v>
      </c>
      <c r="F3465" s="4" t="s">
        <v>271</v>
      </c>
      <c r="G3465" s="4" t="s">
        <v>273</v>
      </c>
      <c r="H3465" s="1">
        <v>664</v>
      </c>
      <c r="I3465" s="4" t="s">
        <v>307</v>
      </c>
      <c r="J3465" s="1" t="s">
        <v>308</v>
      </c>
      <c r="K3465" s="1" t="s">
        <v>383</v>
      </c>
      <c r="L3465" s="1">
        <v>3</v>
      </c>
      <c r="M3465" s="1">
        <v>1</v>
      </c>
      <c r="N3465" s="1" t="s">
        <v>384</v>
      </c>
      <c r="O3465" s="1" t="s">
        <v>385</v>
      </c>
      <c r="P3465" s="1">
        <v>0</v>
      </c>
      <c r="Q3465" s="8">
        <v>3290273</v>
      </c>
      <c r="R3465" s="8">
        <v>126036</v>
      </c>
      <c r="S3465" s="8">
        <v>356948</v>
      </c>
      <c r="T3465" s="8" t="s">
        <v>386</v>
      </c>
      <c r="U3465" s="9">
        <f>IF(R3465&gt;0,Q3465/R3465,"")</f>
        <v>26.105818972357103</v>
      </c>
      <c r="V3465" s="10">
        <f>SUMIFS(fct_world_monthly!$J$2:$J$361,fct_world_monthly!$C$2:$C$361,C3465,fct_world_monthly!$F$2:$F$361,F3465)</f>
        <v>29735887</v>
      </c>
      <c r="W3465" s="11">
        <f>IF(V3465&gt;0,Q3465/V3465,"")</f>
        <v>0.11064990259076515</v>
      </c>
      <c r="X3465" s="1" t="s">
        <v>232</v>
      </c>
      <c r="Y3465" s="1" t="s">
        <v>166</v>
      </c>
      <c r="Z3465" s="19">
        <f>IF(U3465="","",SUMIFS(Unit_Value_Review_QC!$K$10:$K$53,Unit_Value_Review_QC!$I$10:$I$53,"PARTNER|"&amp;F3465&amp;"|"&amp;I3465))</f>
        <v>29.827360886039607</v>
      </c>
      <c r="AA3465" s="20">
        <f>IFERROR(U3465/Z3465,"")</f>
        <v>0.8752306002565472</v>
      </c>
      <c r="AB3465" s="4" t="str">
        <f>IF(OR(N3465&lt;&gt;"REPORTED",U3465=""),"NOT_APPLICABLE",IF(OR(AA3465&lt;Unit_Value_Review_QC!$I$6,AA3465&gt;Unit_Value_Review_QC!$I$5),"REVIEW","WITHIN_BAND"))</f>
        <v>WITHIN_BAND</v>
      </c>
    </row>
    <row r="3466" spans="1:28">
      <c r="A3466" s="1" t="s">
        <v>3852</v>
      </c>
      <c r="B3466" s="6">
        <v>46082</v>
      </c>
      <c r="C3466" s="1">
        <v>202603</v>
      </c>
      <c r="D3466" s="1">
        <v>2026</v>
      </c>
      <c r="E3466" s="1">
        <v>3</v>
      </c>
      <c r="F3466" s="4" t="s">
        <v>271</v>
      </c>
      <c r="G3466" s="4" t="s">
        <v>273</v>
      </c>
      <c r="H3466" s="1">
        <v>666</v>
      </c>
      <c r="I3466" s="4" t="s">
        <v>310</v>
      </c>
      <c r="J3466" s="1" t="s">
        <v>311</v>
      </c>
      <c r="K3466" s="1" t="s">
        <v>383</v>
      </c>
      <c r="L3466" s="1">
        <v>3</v>
      </c>
      <c r="M3466" s="1">
        <v>1</v>
      </c>
      <c r="N3466" s="1" t="s">
        <v>384</v>
      </c>
      <c r="O3466" s="1" t="s">
        <v>385</v>
      </c>
      <c r="P3466" s="1">
        <v>0</v>
      </c>
      <c r="Q3466" s="8">
        <v>723571</v>
      </c>
      <c r="R3466" s="8">
        <v>51999</v>
      </c>
      <c r="S3466" s="8">
        <v>120168</v>
      </c>
      <c r="T3466" s="8" t="s">
        <v>386</v>
      </c>
      <c r="U3466" s="9">
        <f>IF(R3466&gt;0,Q3466/R3466,"")</f>
        <v>13.915094521048482</v>
      </c>
      <c r="V3466" s="10">
        <f>SUMIFS(fct_world_monthly!$J$2:$J$361,fct_world_monthly!$C$2:$C$361,C3466,fct_world_monthly!$F$2:$F$361,F3466)</f>
        <v>29735887</v>
      </c>
      <c r="W3466" s="11">
        <f>IF(V3466&gt;0,Q3466/V3466,"")</f>
        <v>2.433325765597643E-2</v>
      </c>
      <c r="X3466" s="1" t="s">
        <v>232</v>
      </c>
      <c r="Y3466" s="1" t="s">
        <v>166</v>
      </c>
      <c r="Z3466" s="19">
        <f>IF(U3466="","",SUMIFS(Unit_Value_Review_QC!$K$10:$K$53,Unit_Value_Review_QC!$I$10:$I$53,"PARTNER|"&amp;F3466&amp;"|"&amp;I3466))</f>
        <v>14.86106925541052</v>
      </c>
      <c r="AA3466" s="20">
        <f>IFERROR(U3466/Z3466,"")</f>
        <v>0.93634544607093917</v>
      </c>
      <c r="AB3466" s="4" t="str">
        <f>IF(OR(N3466&lt;&gt;"REPORTED",U3466=""),"NOT_APPLICABLE",IF(OR(AA3466&lt;Unit_Value_Review_QC!$I$6,AA3466&gt;Unit_Value_Review_QC!$I$5),"REVIEW","WITHIN_BAND"))</f>
        <v>WITHIN_BAND</v>
      </c>
    </row>
    <row r="3467" spans="1:28">
      <c r="A3467" s="1" t="s">
        <v>3853</v>
      </c>
      <c r="B3467" s="6">
        <v>46082</v>
      </c>
      <c r="C3467" s="1">
        <v>202603</v>
      </c>
      <c r="D3467" s="1">
        <v>2026</v>
      </c>
      <c r="E3467" s="1">
        <v>3</v>
      </c>
      <c r="F3467" s="4" t="s">
        <v>271</v>
      </c>
      <c r="G3467" s="4" t="s">
        <v>273</v>
      </c>
      <c r="H3467" s="1">
        <v>669</v>
      </c>
      <c r="I3467" s="4" t="s">
        <v>313</v>
      </c>
      <c r="J3467" s="1" t="s">
        <v>314</v>
      </c>
      <c r="K3467" s="1" t="s">
        <v>383</v>
      </c>
      <c r="L3467" s="1">
        <v>3</v>
      </c>
      <c r="M3467" s="1">
        <v>1</v>
      </c>
      <c r="N3467" s="1" t="s">
        <v>384</v>
      </c>
      <c r="O3467" s="1" t="s">
        <v>385</v>
      </c>
      <c r="P3467" s="1">
        <v>0</v>
      </c>
      <c r="Q3467" s="8">
        <v>1673826</v>
      </c>
      <c r="R3467" s="8">
        <v>101862</v>
      </c>
      <c r="S3467" s="8">
        <v>266569</v>
      </c>
      <c r="T3467" s="8" t="s">
        <v>386</v>
      </c>
      <c r="U3467" s="9">
        <f>IF(R3467&gt;0,Q3467/R3467,"")</f>
        <v>16.432290746303824</v>
      </c>
      <c r="V3467" s="10">
        <f>SUMIFS(fct_world_monthly!$J$2:$J$361,fct_world_monthly!$C$2:$C$361,C3467,fct_world_monthly!$F$2:$F$361,F3467)</f>
        <v>29735887</v>
      </c>
      <c r="W3467" s="11">
        <f>IF(V3467&gt;0,Q3467/V3467,"")</f>
        <v>5.6289761929751748E-2</v>
      </c>
      <c r="X3467" s="1" t="s">
        <v>232</v>
      </c>
      <c r="Y3467" s="1" t="s">
        <v>166</v>
      </c>
      <c r="Z3467" s="19">
        <f>IF(U3467="","",SUMIFS(Unit_Value_Review_QC!$K$10:$K$53,Unit_Value_Review_QC!$I$10:$I$53,"PARTNER|"&amp;F3467&amp;"|"&amp;I3467))</f>
        <v>17.070169468034248</v>
      </c>
      <c r="AA3467" s="20">
        <f>IFERROR(U3467/Z3467,"")</f>
        <v>0.96263196314922816</v>
      </c>
      <c r="AB3467" s="4" t="str">
        <f>IF(OR(N3467&lt;&gt;"REPORTED",U3467=""),"NOT_APPLICABLE",IF(OR(AA3467&lt;Unit_Value_Review_QC!$I$6,AA3467&gt;Unit_Value_Review_QC!$I$5),"REVIEW","WITHIN_BAND"))</f>
        <v>WITHIN_BAND</v>
      </c>
    </row>
    <row r="3468" spans="1:28">
      <c r="A3468" s="1" t="s">
        <v>3854</v>
      </c>
      <c r="B3468" s="6">
        <v>46082</v>
      </c>
      <c r="C3468" s="1">
        <v>202603</v>
      </c>
      <c r="D3468" s="1">
        <v>2026</v>
      </c>
      <c r="E3468" s="1">
        <v>3</v>
      </c>
      <c r="F3468" s="4" t="s">
        <v>271</v>
      </c>
      <c r="G3468" s="4" t="s">
        <v>273</v>
      </c>
      <c r="H3468" s="1">
        <v>676</v>
      </c>
      <c r="I3468" s="4" t="s">
        <v>316</v>
      </c>
      <c r="J3468" s="1" t="s">
        <v>317</v>
      </c>
      <c r="K3468" s="1" t="s">
        <v>383</v>
      </c>
      <c r="L3468" s="1">
        <v>3</v>
      </c>
      <c r="M3468" s="1">
        <v>1</v>
      </c>
      <c r="N3468" s="1" t="s">
        <v>384</v>
      </c>
      <c r="O3468" s="1" t="s">
        <v>385</v>
      </c>
      <c r="P3468" s="1">
        <v>0</v>
      </c>
      <c r="Q3468" s="8">
        <v>276397</v>
      </c>
      <c r="R3468" s="8">
        <v>4547</v>
      </c>
      <c r="S3468" s="8">
        <v>7127</v>
      </c>
      <c r="T3468" s="8" t="s">
        <v>386</v>
      </c>
      <c r="U3468" s="9">
        <f>IF(R3468&gt;0,Q3468/R3468,"")</f>
        <v>60.786672531339342</v>
      </c>
      <c r="V3468" s="10">
        <f>SUMIFS(fct_world_monthly!$J$2:$J$361,fct_world_monthly!$C$2:$C$361,C3468,fct_world_monthly!$F$2:$F$361,F3468)</f>
        <v>29735887</v>
      </c>
      <c r="W3468" s="11">
        <f>IF(V3468&gt;0,Q3468/V3468,"")</f>
        <v>9.295064916005364E-3</v>
      </c>
      <c r="X3468" s="1" t="s">
        <v>232</v>
      </c>
      <c r="Y3468" s="1" t="s">
        <v>166</v>
      </c>
      <c r="Z3468" s="19">
        <f>IF(U3468="","",SUMIFS(Unit_Value_Review_QC!$K$10:$K$53,Unit_Value_Review_QC!$I$10:$I$53,"PARTNER|"&amp;F3468&amp;"|"&amp;I3468))</f>
        <v>29.259592038236608</v>
      </c>
      <c r="AA3468" s="20">
        <f>IFERROR(U3468/Z3468,"")</f>
        <v>2.0774955594699667</v>
      </c>
      <c r="AB3468" s="4" t="str">
        <f>IF(OR(N3468&lt;&gt;"REPORTED",U3468=""),"NOT_APPLICABLE",IF(OR(AA3468&lt;Unit_Value_Review_QC!$I$6,AA3468&gt;Unit_Value_Review_QC!$I$5),"REVIEW","WITHIN_BAND"))</f>
        <v>WITHIN_BAND</v>
      </c>
    </row>
    <row r="3469" spans="1:28">
      <c r="A3469" s="1" t="s">
        <v>3855</v>
      </c>
      <c r="B3469" s="6">
        <v>46082</v>
      </c>
      <c r="C3469" s="1">
        <v>202603</v>
      </c>
      <c r="D3469" s="1">
        <v>2026</v>
      </c>
      <c r="E3469" s="1">
        <v>3</v>
      </c>
      <c r="F3469" s="4" t="s">
        <v>271</v>
      </c>
      <c r="G3469" s="4" t="s">
        <v>273</v>
      </c>
      <c r="H3469" s="1">
        <v>690</v>
      </c>
      <c r="I3469" s="4" t="s">
        <v>319</v>
      </c>
      <c r="J3469" s="1" t="s">
        <v>320</v>
      </c>
      <c r="K3469" s="1" t="s">
        <v>383</v>
      </c>
      <c r="L3469" s="1">
        <v>3</v>
      </c>
      <c r="M3469" s="1">
        <v>1</v>
      </c>
      <c r="N3469" s="1" t="s">
        <v>384</v>
      </c>
      <c r="O3469" s="1" t="s">
        <v>385</v>
      </c>
      <c r="P3469" s="1">
        <v>0</v>
      </c>
      <c r="Q3469" s="8">
        <v>1222485</v>
      </c>
      <c r="R3469" s="8">
        <v>45869</v>
      </c>
      <c r="S3469" s="8">
        <v>139589</v>
      </c>
      <c r="T3469" s="8" t="s">
        <v>386</v>
      </c>
      <c r="U3469" s="9">
        <f>IF(R3469&gt;0,Q3469/R3469,"")</f>
        <v>26.651660162637075</v>
      </c>
      <c r="V3469" s="10">
        <f>SUMIFS(fct_world_monthly!$J$2:$J$361,fct_world_monthly!$C$2:$C$361,C3469,fct_world_monthly!$F$2:$F$361,F3469)</f>
        <v>29735887</v>
      </c>
      <c r="W3469" s="11">
        <f>IF(V3469&gt;0,Q3469/V3469,"")</f>
        <v>4.1111435485344697E-2</v>
      </c>
      <c r="X3469" s="1" t="s">
        <v>232</v>
      </c>
      <c r="Y3469" s="1" t="s">
        <v>166</v>
      </c>
      <c r="Z3469" s="19">
        <f>IF(U3469="","",SUMIFS(Unit_Value_Review_QC!$K$10:$K$53,Unit_Value_Review_QC!$I$10:$I$53,"PARTNER|"&amp;F3469&amp;"|"&amp;I3469))</f>
        <v>24.149636282520802</v>
      </c>
      <c r="AA3469" s="20">
        <f>IFERROR(U3469/Z3469,"")</f>
        <v>1.103605033667824</v>
      </c>
      <c r="AB3469" s="4" t="str">
        <f>IF(OR(N3469&lt;&gt;"REPORTED",U3469=""),"NOT_APPLICABLE",IF(OR(AA3469&lt;Unit_Value_Review_QC!$I$6,AA3469&gt;Unit_Value_Review_QC!$I$5),"REVIEW","WITHIN_BAND"))</f>
        <v>WITHIN_BAND</v>
      </c>
    </row>
    <row r="3470" spans="1:28">
      <c r="A3470" s="1" t="s">
        <v>3856</v>
      </c>
      <c r="B3470" s="6">
        <v>46082</v>
      </c>
      <c r="C3470" s="1">
        <v>202603</v>
      </c>
      <c r="D3470" s="1">
        <v>2026</v>
      </c>
      <c r="E3470" s="1">
        <v>3</v>
      </c>
      <c r="F3470" s="4" t="s">
        <v>271</v>
      </c>
      <c r="G3470" s="4" t="s">
        <v>273</v>
      </c>
      <c r="H3470" s="1">
        <v>696</v>
      </c>
      <c r="I3470" s="4" t="s">
        <v>322</v>
      </c>
      <c r="J3470" s="1" t="s">
        <v>323</v>
      </c>
      <c r="K3470" s="1" t="s">
        <v>383</v>
      </c>
      <c r="L3470" s="1">
        <v>3</v>
      </c>
      <c r="M3470" s="1">
        <v>1</v>
      </c>
      <c r="N3470" s="1" t="s">
        <v>384</v>
      </c>
      <c r="O3470" s="1" t="s">
        <v>385</v>
      </c>
      <c r="P3470" s="1">
        <v>0</v>
      </c>
      <c r="Q3470" s="8">
        <v>77745</v>
      </c>
      <c r="R3470" s="8">
        <v>4027</v>
      </c>
      <c r="S3470" s="8">
        <v>12824</v>
      </c>
      <c r="T3470" s="8" t="s">
        <v>386</v>
      </c>
      <c r="U3470" s="9">
        <f>IF(R3470&gt;0,Q3470/R3470,"")</f>
        <v>19.305934939160664</v>
      </c>
      <c r="V3470" s="10">
        <f>SUMIFS(fct_world_monthly!$J$2:$J$361,fct_world_monthly!$C$2:$C$361,C3470,fct_world_monthly!$F$2:$F$361,F3470)</f>
        <v>29735887</v>
      </c>
      <c r="W3470" s="11">
        <f>IF(V3470&gt;0,Q3470/V3470,"")</f>
        <v>2.6145176029220181E-3</v>
      </c>
      <c r="X3470" s="1" t="s">
        <v>232</v>
      </c>
      <c r="Y3470" s="1" t="s">
        <v>166</v>
      </c>
      <c r="Z3470" s="19">
        <f>IF(U3470="","",SUMIFS(Unit_Value_Review_QC!$K$10:$K$53,Unit_Value_Review_QC!$I$10:$I$53,"PARTNER|"&amp;F3470&amp;"|"&amp;I3470))</f>
        <v>19.130986055641273</v>
      </c>
      <c r="AA3470" s="20">
        <f>IFERROR(U3470/Z3470,"")</f>
        <v>1.0091447917535752</v>
      </c>
      <c r="AB3470" s="4" t="str">
        <f>IF(OR(N3470&lt;&gt;"REPORTED",U3470=""),"NOT_APPLICABLE",IF(OR(AA3470&lt;Unit_Value_Review_QC!$I$6,AA3470&gt;Unit_Value_Review_QC!$I$5),"REVIEW","WITHIN_BAND"))</f>
        <v>WITHIN_BAND</v>
      </c>
    </row>
    <row r="3471" spans="1:28">
      <c r="A3471" s="1" t="s">
        <v>3857</v>
      </c>
      <c r="B3471" s="6">
        <v>46082</v>
      </c>
      <c r="C3471" s="1">
        <v>202603</v>
      </c>
      <c r="D3471" s="1">
        <v>2026</v>
      </c>
      <c r="E3471" s="1">
        <v>3</v>
      </c>
      <c r="F3471" s="4" t="s">
        <v>271</v>
      </c>
      <c r="G3471" s="4" t="s">
        <v>273</v>
      </c>
      <c r="H3471" s="1">
        <v>720</v>
      </c>
      <c r="I3471" s="4" t="s">
        <v>325</v>
      </c>
      <c r="J3471" s="1" t="s">
        <v>326</v>
      </c>
      <c r="K3471" s="1" t="s">
        <v>383</v>
      </c>
      <c r="L3471" s="1">
        <v>3</v>
      </c>
      <c r="M3471" s="1">
        <v>1</v>
      </c>
      <c r="N3471" s="1" t="s">
        <v>384</v>
      </c>
      <c r="O3471" s="1" t="s">
        <v>385</v>
      </c>
      <c r="P3471" s="1">
        <v>0</v>
      </c>
      <c r="Q3471" s="8">
        <v>9139711</v>
      </c>
      <c r="R3471" s="8">
        <v>360768</v>
      </c>
      <c r="S3471" s="8">
        <v>905812</v>
      </c>
      <c r="T3471" s="8" t="s">
        <v>386</v>
      </c>
      <c r="U3471" s="9">
        <f>IF(R3471&gt;0,Q3471/R3471,"")</f>
        <v>25.334040158772396</v>
      </c>
      <c r="V3471" s="10">
        <f>SUMIFS(fct_world_monthly!$J$2:$J$361,fct_world_monthly!$C$2:$C$361,C3471,fct_world_monthly!$F$2:$F$361,F3471)</f>
        <v>29735887</v>
      </c>
      <c r="W3471" s="11">
        <f>IF(V3471&gt;0,Q3471/V3471,"")</f>
        <v>0.3073629853382211</v>
      </c>
      <c r="X3471" s="1" t="s">
        <v>232</v>
      </c>
      <c r="Y3471" s="1" t="s">
        <v>166</v>
      </c>
      <c r="Z3471" s="19">
        <f>IF(U3471="","",SUMIFS(Unit_Value_Review_QC!$K$10:$K$53,Unit_Value_Review_QC!$I$10:$I$53,"PARTNER|"&amp;F3471&amp;"|"&amp;I3471))</f>
        <v>27.635683246354834</v>
      </c>
      <c r="AA3471" s="20">
        <f>IFERROR(U3471/Z3471,"")</f>
        <v>0.91671481153316425</v>
      </c>
      <c r="AB3471" s="4" t="str">
        <f>IF(OR(N3471&lt;&gt;"REPORTED",U3471=""),"NOT_APPLICABLE",IF(OR(AA3471&lt;Unit_Value_Review_QC!$I$6,AA3471&gt;Unit_Value_Review_QC!$I$5),"REVIEW","WITHIN_BAND"))</f>
        <v>WITHIN_BAND</v>
      </c>
    </row>
    <row r="3472" spans="1:28">
      <c r="A3472" s="1" t="s">
        <v>3858</v>
      </c>
      <c r="B3472" s="6">
        <v>46082</v>
      </c>
      <c r="C3472" s="1">
        <v>202603</v>
      </c>
      <c r="D3472" s="1">
        <v>2026</v>
      </c>
      <c r="E3472" s="1">
        <v>3</v>
      </c>
      <c r="F3472" s="4" t="s">
        <v>278</v>
      </c>
      <c r="G3472" s="4" t="s">
        <v>279</v>
      </c>
      <c r="H3472" s="1">
        <v>52</v>
      </c>
      <c r="I3472" s="4" t="s">
        <v>296</v>
      </c>
      <c r="J3472" s="1" t="s">
        <v>297</v>
      </c>
      <c r="K3472" s="1" t="s">
        <v>383</v>
      </c>
      <c r="L3472" s="1">
        <v>3</v>
      </c>
      <c r="M3472" s="1">
        <v>1</v>
      </c>
      <c r="N3472" s="1" t="s">
        <v>384</v>
      </c>
      <c r="O3472" s="1" t="s">
        <v>385</v>
      </c>
      <c r="P3472" s="1">
        <v>0</v>
      </c>
      <c r="Q3472" s="8">
        <v>1104837</v>
      </c>
      <c r="R3472" s="8">
        <v>26043</v>
      </c>
      <c r="S3472" s="8">
        <v>83596</v>
      </c>
      <c r="T3472" s="8" t="s">
        <v>386</v>
      </c>
      <c r="U3472" s="9">
        <f>IF(R3472&gt;0,Q3472/R3472,"")</f>
        <v>42.423568713281881</v>
      </c>
      <c r="V3472" s="10">
        <f>SUMIFS(fct_world_monthly!$J$2:$J$361,fct_world_monthly!$C$2:$C$361,C3472,fct_world_monthly!$F$2:$F$361,F3472)</f>
        <v>20603018</v>
      </c>
      <c r="W3472" s="11">
        <f>IF(V3472&gt;0,Q3472/V3472,"")</f>
        <v>5.3625007753718409E-2</v>
      </c>
      <c r="X3472" s="1" t="s">
        <v>232</v>
      </c>
      <c r="Y3472" s="1" t="s">
        <v>166</v>
      </c>
      <c r="Z3472" s="19">
        <f>IF(U3472="","",SUMIFS(Unit_Value_Review_QC!$K$10:$K$53,Unit_Value_Review_QC!$I$10:$I$53,"PARTNER|"&amp;F3472&amp;"|"&amp;I3472))</f>
        <v>35.036766549381447</v>
      </c>
      <c r="AA3472" s="20">
        <f>IFERROR(U3472/Z3472,"")</f>
        <v>1.2108300191882531</v>
      </c>
      <c r="AB3472" s="4" t="str">
        <f>IF(OR(N3472&lt;&gt;"REPORTED",U3472=""),"NOT_APPLICABLE",IF(OR(AA3472&lt;Unit_Value_Review_QC!$I$6,AA3472&gt;Unit_Value_Review_QC!$I$5),"REVIEW","WITHIN_BAND"))</f>
        <v>WITHIN_BAND</v>
      </c>
    </row>
    <row r="3473" spans="1:28">
      <c r="A3473" s="1" t="s">
        <v>3859</v>
      </c>
      <c r="B3473" s="6">
        <v>46082</v>
      </c>
      <c r="C3473" s="1">
        <v>202603</v>
      </c>
      <c r="D3473" s="1">
        <v>2026</v>
      </c>
      <c r="E3473" s="1">
        <v>3</v>
      </c>
      <c r="F3473" s="4" t="s">
        <v>278</v>
      </c>
      <c r="G3473" s="4" t="s">
        <v>279</v>
      </c>
      <c r="H3473" s="1">
        <v>204</v>
      </c>
      <c r="I3473" s="4" t="s">
        <v>301</v>
      </c>
      <c r="J3473" s="1" t="s">
        <v>302</v>
      </c>
      <c r="K3473" s="1" t="s">
        <v>383</v>
      </c>
      <c r="L3473" s="1">
        <v>3</v>
      </c>
      <c r="M3473" s="1">
        <v>1</v>
      </c>
      <c r="N3473" s="1" t="s">
        <v>384</v>
      </c>
      <c r="O3473" s="1" t="s">
        <v>385</v>
      </c>
      <c r="P3473" s="1">
        <v>0</v>
      </c>
      <c r="Q3473" s="8">
        <v>53697</v>
      </c>
      <c r="R3473" s="8">
        <v>993</v>
      </c>
      <c r="S3473" s="8">
        <v>2739</v>
      </c>
      <c r="T3473" s="8" t="s">
        <v>386</v>
      </c>
      <c r="U3473" s="9">
        <f>IF(R3473&gt;0,Q3473/R3473,"")</f>
        <v>54.075528700906347</v>
      </c>
      <c r="V3473" s="10">
        <f>SUMIFS(fct_world_monthly!$J$2:$J$361,fct_world_monthly!$C$2:$C$361,C3473,fct_world_monthly!$F$2:$F$361,F3473)</f>
        <v>20603018</v>
      </c>
      <c r="W3473" s="11">
        <f>IF(V3473&gt;0,Q3473/V3473,"")</f>
        <v>2.60626865442723E-3</v>
      </c>
      <c r="X3473" s="1" t="s">
        <v>232</v>
      </c>
      <c r="Y3473" s="1" t="s">
        <v>166</v>
      </c>
      <c r="Z3473" s="19">
        <f>IF(U3473="","",SUMIFS(Unit_Value_Review_QC!$K$10:$K$53,Unit_Value_Review_QC!$I$10:$I$53,"PARTNER|"&amp;F3473&amp;"|"&amp;I3473))</f>
        <v>33.195880622110131</v>
      </c>
      <c r="AA3473" s="20">
        <f>IFERROR(U3473/Z3473,"")</f>
        <v>1.6289831053582389</v>
      </c>
      <c r="AB3473" s="4" t="str">
        <f>IF(OR(N3473&lt;&gt;"REPORTED",U3473=""),"NOT_APPLICABLE",IF(OR(AA3473&lt;Unit_Value_Review_QC!$I$6,AA3473&gt;Unit_Value_Review_QC!$I$5),"REVIEW","WITHIN_BAND"))</f>
        <v>WITHIN_BAND</v>
      </c>
    </row>
    <row r="3474" spans="1:28">
      <c r="A3474" s="1" t="s">
        <v>3860</v>
      </c>
      <c r="B3474" s="6">
        <v>46082</v>
      </c>
      <c r="C3474" s="1">
        <v>202603</v>
      </c>
      <c r="D3474" s="1">
        <v>2026</v>
      </c>
      <c r="E3474" s="1">
        <v>3</v>
      </c>
      <c r="F3474" s="4" t="s">
        <v>278</v>
      </c>
      <c r="G3474" s="4" t="s">
        <v>279</v>
      </c>
      <c r="H3474" s="1">
        <v>662</v>
      </c>
      <c r="I3474" s="4" t="s">
        <v>304</v>
      </c>
      <c r="J3474" s="1" t="s">
        <v>305</v>
      </c>
      <c r="K3474" s="1" t="s">
        <v>383</v>
      </c>
      <c r="L3474" s="1">
        <v>3</v>
      </c>
      <c r="M3474" s="1">
        <v>1</v>
      </c>
      <c r="N3474" s="1" t="s">
        <v>384</v>
      </c>
      <c r="O3474" s="1" t="s">
        <v>385</v>
      </c>
      <c r="P3474" s="1">
        <v>0</v>
      </c>
      <c r="Q3474" s="8">
        <v>34937</v>
      </c>
      <c r="R3474" s="8">
        <v>4289</v>
      </c>
      <c r="S3474" s="8">
        <v>12888</v>
      </c>
      <c r="T3474" s="8" t="s">
        <v>386</v>
      </c>
      <c r="U3474" s="9">
        <f>IF(R3474&gt;0,Q3474/R3474,"")</f>
        <v>8.1457216134297035</v>
      </c>
      <c r="V3474" s="10">
        <f>SUMIFS(fct_world_monthly!$J$2:$J$361,fct_world_monthly!$C$2:$C$361,C3474,fct_world_monthly!$F$2:$F$361,F3474)</f>
        <v>20603018</v>
      </c>
      <c r="W3474" s="11">
        <f>IF(V3474&gt;0,Q3474/V3474,"")</f>
        <v>1.6957224422169607E-3</v>
      </c>
      <c r="X3474" s="1" t="s">
        <v>232</v>
      </c>
      <c r="Y3474" s="1" t="s">
        <v>166</v>
      </c>
      <c r="Z3474" s="19">
        <f>IF(U3474="","",SUMIFS(Unit_Value_Review_QC!$K$10:$K$53,Unit_Value_Review_QC!$I$10:$I$53,"PARTNER|"&amp;F3474&amp;"|"&amp;I3474))</f>
        <v>11.552282298889692</v>
      </c>
      <c r="AA3474" s="20">
        <f>IFERROR(U3474/Z3474,"")</f>
        <v>0.7051179500878888</v>
      </c>
      <c r="AB3474" s="4" t="str">
        <f>IF(OR(N3474&lt;&gt;"REPORTED",U3474=""),"NOT_APPLICABLE",IF(OR(AA3474&lt;Unit_Value_Review_QC!$I$6,AA3474&gt;Unit_Value_Review_QC!$I$5),"REVIEW","WITHIN_BAND"))</f>
        <v>WITHIN_BAND</v>
      </c>
    </row>
    <row r="3475" spans="1:28">
      <c r="A3475" s="1" t="s">
        <v>3861</v>
      </c>
      <c r="B3475" s="6">
        <v>46082</v>
      </c>
      <c r="C3475" s="1">
        <v>202603</v>
      </c>
      <c r="D3475" s="1">
        <v>2026</v>
      </c>
      <c r="E3475" s="1">
        <v>3</v>
      </c>
      <c r="F3475" s="4" t="s">
        <v>278</v>
      </c>
      <c r="G3475" s="4" t="s">
        <v>279</v>
      </c>
      <c r="H3475" s="1">
        <v>664</v>
      </c>
      <c r="I3475" s="4" t="s">
        <v>307</v>
      </c>
      <c r="J3475" s="1" t="s">
        <v>308</v>
      </c>
      <c r="K3475" s="1" t="s">
        <v>383</v>
      </c>
      <c r="L3475" s="1">
        <v>3</v>
      </c>
      <c r="M3475" s="1">
        <v>1</v>
      </c>
      <c r="N3475" s="1" t="s">
        <v>384</v>
      </c>
      <c r="O3475" s="1" t="s">
        <v>385</v>
      </c>
      <c r="P3475" s="1">
        <v>0</v>
      </c>
      <c r="Q3475" s="8">
        <v>2142796</v>
      </c>
      <c r="R3475" s="8">
        <v>103542</v>
      </c>
      <c r="S3475" s="8">
        <v>406581</v>
      </c>
      <c r="T3475" s="8" t="s">
        <v>386</v>
      </c>
      <c r="U3475" s="9">
        <f>IF(R3475&gt;0,Q3475/R3475,"")</f>
        <v>20.694945046454578</v>
      </c>
      <c r="V3475" s="10">
        <f>SUMIFS(fct_world_monthly!$J$2:$J$361,fct_world_monthly!$C$2:$C$361,C3475,fct_world_monthly!$F$2:$F$361,F3475)</f>
        <v>20603018</v>
      </c>
      <c r="W3475" s="11">
        <f>IF(V3475&gt;0,Q3475/V3475,"")</f>
        <v>0.10400398621211708</v>
      </c>
      <c r="X3475" s="1" t="s">
        <v>232</v>
      </c>
      <c r="Y3475" s="1" t="s">
        <v>166</v>
      </c>
      <c r="Z3475" s="19">
        <f>IF(U3475="","",SUMIFS(Unit_Value_Review_QC!$K$10:$K$53,Unit_Value_Review_QC!$I$10:$I$53,"PARTNER|"&amp;F3475&amp;"|"&amp;I3475))</f>
        <v>20.753901094655859</v>
      </c>
      <c r="AA3475" s="20">
        <f>IFERROR(U3475/Z3475,"")</f>
        <v>0.99715927873355514</v>
      </c>
      <c r="AB3475" s="4" t="str">
        <f>IF(OR(N3475&lt;&gt;"REPORTED",U3475=""),"NOT_APPLICABLE",IF(OR(AA3475&lt;Unit_Value_Review_QC!$I$6,AA3475&gt;Unit_Value_Review_QC!$I$5),"REVIEW","WITHIN_BAND"))</f>
        <v>WITHIN_BAND</v>
      </c>
    </row>
    <row r="3476" spans="1:28">
      <c r="A3476" s="1" t="s">
        <v>3862</v>
      </c>
      <c r="B3476" s="6">
        <v>46082</v>
      </c>
      <c r="C3476" s="1">
        <v>202603</v>
      </c>
      <c r="D3476" s="1">
        <v>2026</v>
      </c>
      <c r="E3476" s="1">
        <v>3</v>
      </c>
      <c r="F3476" s="4" t="s">
        <v>278</v>
      </c>
      <c r="G3476" s="4" t="s">
        <v>279</v>
      </c>
      <c r="H3476" s="1">
        <v>666</v>
      </c>
      <c r="I3476" s="4" t="s">
        <v>310</v>
      </c>
      <c r="J3476" s="1" t="s">
        <v>311</v>
      </c>
      <c r="K3476" s="1" t="s">
        <v>383</v>
      </c>
      <c r="L3476" s="1">
        <v>3</v>
      </c>
      <c r="M3476" s="1">
        <v>1</v>
      </c>
      <c r="N3476" s="1" t="s">
        <v>384</v>
      </c>
      <c r="O3476" s="1" t="s">
        <v>385</v>
      </c>
      <c r="P3476" s="1">
        <v>0</v>
      </c>
      <c r="Q3476" s="8">
        <v>7183022</v>
      </c>
      <c r="R3476" s="8">
        <v>432618</v>
      </c>
      <c r="S3476" s="8">
        <v>1404250</v>
      </c>
      <c r="T3476" s="8" t="s">
        <v>386</v>
      </c>
      <c r="U3476" s="9">
        <f>IF(R3476&gt;0,Q3476/R3476,"")</f>
        <v>16.60361334942143</v>
      </c>
      <c r="V3476" s="10">
        <f>SUMIFS(fct_world_monthly!$J$2:$J$361,fct_world_monthly!$C$2:$C$361,C3476,fct_world_monthly!$F$2:$F$361,F3476)</f>
        <v>20603018</v>
      </c>
      <c r="W3476" s="11">
        <f>IF(V3476&gt;0,Q3476/V3476,"")</f>
        <v>0.34863931099802953</v>
      </c>
      <c r="X3476" s="1" t="s">
        <v>232</v>
      </c>
      <c r="Y3476" s="1" t="s">
        <v>166</v>
      </c>
      <c r="Z3476" s="19">
        <f>IF(U3476="","",SUMIFS(Unit_Value_Review_QC!$K$10:$K$53,Unit_Value_Review_QC!$I$10:$I$53,"PARTNER|"&amp;F3476&amp;"|"&amp;I3476))</f>
        <v>16.653214733323903</v>
      </c>
      <c r="AA3476" s="20">
        <f>IFERROR(U3476/Z3476,"")</f>
        <v>0.99702151298132136</v>
      </c>
      <c r="AB3476" s="4" t="str">
        <f>IF(OR(N3476&lt;&gt;"REPORTED",U3476=""),"NOT_APPLICABLE",IF(OR(AA3476&lt;Unit_Value_Review_QC!$I$6,AA3476&gt;Unit_Value_Review_QC!$I$5),"REVIEW","WITHIN_BAND"))</f>
        <v>WITHIN_BAND</v>
      </c>
    </row>
    <row r="3477" spans="1:28">
      <c r="A3477" s="1" t="s">
        <v>3863</v>
      </c>
      <c r="B3477" s="6">
        <v>46082</v>
      </c>
      <c r="C3477" s="1">
        <v>202603</v>
      </c>
      <c r="D3477" s="1">
        <v>2026</v>
      </c>
      <c r="E3477" s="1">
        <v>3</v>
      </c>
      <c r="F3477" s="4" t="s">
        <v>278</v>
      </c>
      <c r="G3477" s="4" t="s">
        <v>279</v>
      </c>
      <c r="H3477" s="1">
        <v>669</v>
      </c>
      <c r="I3477" s="4" t="s">
        <v>313</v>
      </c>
      <c r="J3477" s="1" t="s">
        <v>314</v>
      </c>
      <c r="K3477" s="1" t="s">
        <v>383</v>
      </c>
      <c r="L3477" s="1">
        <v>3</v>
      </c>
      <c r="M3477" s="1">
        <v>1</v>
      </c>
      <c r="N3477" s="1" t="s">
        <v>384</v>
      </c>
      <c r="O3477" s="1" t="s">
        <v>385</v>
      </c>
      <c r="P3477" s="1">
        <v>0</v>
      </c>
      <c r="Q3477" s="8">
        <v>230731</v>
      </c>
      <c r="R3477" s="8">
        <v>15189</v>
      </c>
      <c r="S3477" s="8">
        <v>44877</v>
      </c>
      <c r="T3477" s="8" t="s">
        <v>386</v>
      </c>
      <c r="U3477" s="9">
        <f>IF(R3477&gt;0,Q3477/R3477,"")</f>
        <v>15.190664296530384</v>
      </c>
      <c r="V3477" s="10">
        <f>SUMIFS(fct_world_monthly!$J$2:$J$361,fct_world_monthly!$C$2:$C$361,C3477,fct_world_monthly!$F$2:$F$361,F3477)</f>
        <v>20603018</v>
      </c>
      <c r="W3477" s="11">
        <f>IF(V3477&gt;0,Q3477/V3477,"")</f>
        <v>1.119889328835222E-2</v>
      </c>
      <c r="X3477" s="1" t="s">
        <v>232</v>
      </c>
      <c r="Y3477" s="1" t="s">
        <v>166</v>
      </c>
      <c r="Z3477" s="19">
        <f>IF(U3477="","",SUMIFS(Unit_Value_Review_QC!$K$10:$K$53,Unit_Value_Review_QC!$I$10:$I$53,"PARTNER|"&amp;F3477&amp;"|"&amp;I3477))</f>
        <v>20.668787815742178</v>
      </c>
      <c r="AA3477" s="20">
        <f>IFERROR(U3477/Z3477,"")</f>
        <v>0.7349567101830986</v>
      </c>
      <c r="AB3477" s="4" t="str">
        <f>IF(OR(N3477&lt;&gt;"REPORTED",U3477=""),"NOT_APPLICABLE",IF(OR(AA3477&lt;Unit_Value_Review_QC!$I$6,AA3477&gt;Unit_Value_Review_QC!$I$5),"REVIEW","WITHIN_BAND"))</f>
        <v>WITHIN_BAND</v>
      </c>
    </row>
    <row r="3478" spans="1:28">
      <c r="A3478" s="1" t="s">
        <v>3864</v>
      </c>
      <c r="B3478" s="6">
        <v>46082</v>
      </c>
      <c r="C3478" s="1">
        <v>202603</v>
      </c>
      <c r="D3478" s="1">
        <v>2026</v>
      </c>
      <c r="E3478" s="1">
        <v>3</v>
      </c>
      <c r="F3478" s="4" t="s">
        <v>278</v>
      </c>
      <c r="G3478" s="4" t="s">
        <v>279</v>
      </c>
      <c r="H3478" s="1">
        <v>676</v>
      </c>
      <c r="I3478" s="4" t="s">
        <v>316</v>
      </c>
      <c r="J3478" s="1" t="s">
        <v>317</v>
      </c>
      <c r="K3478" s="1" t="s">
        <v>383</v>
      </c>
      <c r="L3478" s="1">
        <v>3</v>
      </c>
      <c r="M3478" s="1">
        <v>1</v>
      </c>
      <c r="N3478" s="1" t="s">
        <v>384</v>
      </c>
      <c r="O3478" s="1" t="s">
        <v>385</v>
      </c>
      <c r="P3478" s="1">
        <v>0</v>
      </c>
      <c r="Q3478" s="8">
        <v>69675</v>
      </c>
      <c r="R3478" s="8">
        <v>5010</v>
      </c>
      <c r="S3478" s="8">
        <v>14840</v>
      </c>
      <c r="T3478" s="8" t="s">
        <v>386</v>
      </c>
      <c r="U3478" s="9">
        <f>IF(R3478&gt;0,Q3478/R3478,"")</f>
        <v>13.907185628742514</v>
      </c>
      <c r="V3478" s="10">
        <f>SUMIFS(fct_world_monthly!$J$2:$J$361,fct_world_monthly!$C$2:$C$361,C3478,fct_world_monthly!$F$2:$F$361,F3478)</f>
        <v>20603018</v>
      </c>
      <c r="W3478" s="11">
        <f>IF(V3478&gt;0,Q3478/V3478,"")</f>
        <v>3.3817861053171919E-3</v>
      </c>
      <c r="X3478" s="1" t="s">
        <v>232</v>
      </c>
      <c r="Y3478" s="1" t="s">
        <v>166</v>
      </c>
      <c r="Z3478" s="19">
        <f>IF(U3478="","",SUMIFS(Unit_Value_Review_QC!$K$10:$K$53,Unit_Value_Review_QC!$I$10:$I$53,"PARTNER|"&amp;F3478&amp;"|"&amp;I3478))</f>
        <v>22.71683967704729</v>
      </c>
      <c r="AA3478" s="20">
        <f>IFERROR(U3478/Z3478,"")</f>
        <v>0.61219719936634054</v>
      </c>
      <c r="AB3478" s="4" t="str">
        <f>IF(OR(N3478&lt;&gt;"REPORTED",U3478=""),"NOT_APPLICABLE",IF(OR(AA3478&lt;Unit_Value_Review_QC!$I$6,AA3478&gt;Unit_Value_Review_QC!$I$5),"REVIEW","WITHIN_BAND"))</f>
        <v>WITHIN_BAND</v>
      </c>
    </row>
    <row r="3479" spans="1:28">
      <c r="A3479" s="1" t="s">
        <v>3865</v>
      </c>
      <c r="B3479" s="6">
        <v>46082</v>
      </c>
      <c r="C3479" s="1">
        <v>202603</v>
      </c>
      <c r="D3479" s="1">
        <v>2026</v>
      </c>
      <c r="E3479" s="1">
        <v>3</v>
      </c>
      <c r="F3479" s="4" t="s">
        <v>278</v>
      </c>
      <c r="G3479" s="4" t="s">
        <v>279</v>
      </c>
      <c r="H3479" s="1">
        <v>690</v>
      </c>
      <c r="I3479" s="4" t="s">
        <v>319</v>
      </c>
      <c r="J3479" s="1" t="s">
        <v>320</v>
      </c>
      <c r="K3479" s="1" t="s">
        <v>383</v>
      </c>
      <c r="L3479" s="1">
        <v>3</v>
      </c>
      <c r="M3479" s="1">
        <v>1</v>
      </c>
      <c r="N3479" s="1" t="s">
        <v>384</v>
      </c>
      <c r="O3479" s="1" t="s">
        <v>385</v>
      </c>
      <c r="P3479" s="1">
        <v>0</v>
      </c>
      <c r="Q3479" s="8">
        <v>936993</v>
      </c>
      <c r="R3479" s="8">
        <v>33912</v>
      </c>
      <c r="S3479" s="8">
        <v>98706</v>
      </c>
      <c r="T3479" s="8" t="s">
        <v>386</v>
      </c>
      <c r="U3479" s="9">
        <f>IF(R3479&gt;0,Q3479/R3479,"")</f>
        <v>27.630130927105448</v>
      </c>
      <c r="V3479" s="10">
        <f>SUMIFS(fct_world_monthly!$J$2:$J$361,fct_world_monthly!$C$2:$C$361,C3479,fct_world_monthly!$F$2:$F$361,F3479)</f>
        <v>20603018</v>
      </c>
      <c r="W3479" s="11">
        <f>IF(V3479&gt;0,Q3479/V3479,"")</f>
        <v>4.5478434275988112E-2</v>
      </c>
      <c r="X3479" s="1" t="s">
        <v>232</v>
      </c>
      <c r="Y3479" s="1" t="s">
        <v>166</v>
      </c>
      <c r="Z3479" s="19">
        <f>IF(U3479="","",SUMIFS(Unit_Value_Review_QC!$K$10:$K$53,Unit_Value_Review_QC!$I$10:$I$53,"PARTNER|"&amp;F3479&amp;"|"&amp;I3479))</f>
        <v>28.158453665195097</v>
      </c>
      <c r="AA3479" s="20">
        <f>IFERROR(U3479/Z3479,"")</f>
        <v>0.98123750883583938</v>
      </c>
      <c r="AB3479" s="4" t="str">
        <f>IF(OR(N3479&lt;&gt;"REPORTED",U3479=""),"NOT_APPLICABLE",IF(OR(AA3479&lt;Unit_Value_Review_QC!$I$6,AA3479&gt;Unit_Value_Review_QC!$I$5),"REVIEW","WITHIN_BAND"))</f>
        <v>WITHIN_BAND</v>
      </c>
    </row>
    <row r="3480" spans="1:28">
      <c r="A3480" s="1" t="s">
        <v>3866</v>
      </c>
      <c r="B3480" s="6">
        <v>46082</v>
      </c>
      <c r="C3480" s="1">
        <v>202603</v>
      </c>
      <c r="D3480" s="1">
        <v>2026</v>
      </c>
      <c r="E3480" s="1">
        <v>3</v>
      </c>
      <c r="F3480" s="4" t="s">
        <v>278</v>
      </c>
      <c r="G3480" s="4" t="s">
        <v>279</v>
      </c>
      <c r="H3480" s="1">
        <v>696</v>
      </c>
      <c r="I3480" s="4" t="s">
        <v>322</v>
      </c>
      <c r="J3480" s="1" t="s">
        <v>323</v>
      </c>
      <c r="K3480" s="1" t="s">
        <v>383</v>
      </c>
      <c r="L3480" s="1">
        <v>3</v>
      </c>
      <c r="M3480" s="1">
        <v>1</v>
      </c>
      <c r="N3480" s="1" t="s">
        <v>384</v>
      </c>
      <c r="O3480" s="1" t="s">
        <v>385</v>
      </c>
      <c r="P3480" s="1">
        <v>0</v>
      </c>
      <c r="Q3480" s="8">
        <v>491911</v>
      </c>
      <c r="R3480" s="8">
        <v>27026</v>
      </c>
      <c r="S3480" s="8">
        <v>61691</v>
      </c>
      <c r="T3480" s="8" t="s">
        <v>386</v>
      </c>
      <c r="U3480" s="9">
        <f>IF(R3480&gt;0,Q3480/R3480,"")</f>
        <v>18.201398653148818</v>
      </c>
      <c r="V3480" s="10">
        <f>SUMIFS(fct_world_monthly!$J$2:$J$361,fct_world_monthly!$C$2:$C$361,C3480,fct_world_monthly!$F$2:$F$361,F3480)</f>
        <v>20603018</v>
      </c>
      <c r="W3480" s="11">
        <f>IF(V3480&gt;0,Q3480/V3480,"")</f>
        <v>2.3875676854720994E-2</v>
      </c>
      <c r="X3480" s="1" t="s">
        <v>232</v>
      </c>
      <c r="Y3480" s="1" t="s">
        <v>166</v>
      </c>
      <c r="Z3480" s="19">
        <f>IF(U3480="","",SUMIFS(Unit_Value_Review_QC!$K$10:$K$53,Unit_Value_Review_QC!$I$10:$I$53,"PARTNER|"&amp;F3480&amp;"|"&amp;I3480))</f>
        <v>25.266638688646662</v>
      </c>
      <c r="AA3480" s="20">
        <f>IFERROR(U3480/Z3480,"")</f>
        <v>0.72037277603243099</v>
      </c>
      <c r="AB3480" s="4" t="str">
        <f>IF(OR(N3480&lt;&gt;"REPORTED",U3480=""),"NOT_APPLICABLE",IF(OR(AA3480&lt;Unit_Value_Review_QC!$I$6,AA3480&gt;Unit_Value_Review_QC!$I$5),"REVIEW","WITHIN_BAND"))</f>
        <v>WITHIN_BAND</v>
      </c>
    </row>
    <row r="3481" spans="1:28">
      <c r="A3481" s="1" t="s">
        <v>3867</v>
      </c>
      <c r="B3481" s="6">
        <v>46082</v>
      </c>
      <c r="C3481" s="1">
        <v>202603</v>
      </c>
      <c r="D3481" s="1">
        <v>2026</v>
      </c>
      <c r="E3481" s="1">
        <v>3</v>
      </c>
      <c r="F3481" s="4" t="s">
        <v>278</v>
      </c>
      <c r="G3481" s="4" t="s">
        <v>279</v>
      </c>
      <c r="H3481" s="1">
        <v>720</v>
      </c>
      <c r="I3481" s="4" t="s">
        <v>325</v>
      </c>
      <c r="J3481" s="1" t="s">
        <v>326</v>
      </c>
      <c r="K3481" s="1" t="s">
        <v>383</v>
      </c>
      <c r="L3481" s="1">
        <v>3</v>
      </c>
      <c r="M3481" s="1">
        <v>1</v>
      </c>
      <c r="N3481" s="1" t="s">
        <v>384</v>
      </c>
      <c r="O3481" s="1" t="s">
        <v>385</v>
      </c>
      <c r="P3481" s="1">
        <v>0</v>
      </c>
      <c r="Q3481" s="8">
        <v>804232</v>
      </c>
      <c r="R3481" s="8">
        <v>41873</v>
      </c>
      <c r="S3481" s="8">
        <v>138231</v>
      </c>
      <c r="T3481" s="8" t="s">
        <v>386</v>
      </c>
      <c r="U3481" s="9">
        <f>IF(R3481&gt;0,Q3481/R3481,"")</f>
        <v>19.206457621856565</v>
      </c>
      <c r="V3481" s="10">
        <f>SUMIFS(fct_world_monthly!$J$2:$J$361,fct_world_monthly!$C$2:$C$361,C3481,fct_world_monthly!$F$2:$F$361,F3481)</f>
        <v>20603018</v>
      </c>
      <c r="W3481" s="11">
        <f>IF(V3481&gt;0,Q3481/V3481,"")</f>
        <v>3.9034669580932269E-2</v>
      </c>
      <c r="X3481" s="1" t="s">
        <v>232</v>
      </c>
      <c r="Y3481" s="1" t="s">
        <v>166</v>
      </c>
      <c r="Z3481" s="19">
        <f>IF(U3481="","",SUMIFS(Unit_Value_Review_QC!$K$10:$K$53,Unit_Value_Review_QC!$I$10:$I$53,"PARTNER|"&amp;F3481&amp;"|"&amp;I3481))</f>
        <v>23.211497613909994</v>
      </c>
      <c r="AA3481" s="20">
        <f>IFERROR(U3481/Z3481,"")</f>
        <v>0.8274544771444079</v>
      </c>
      <c r="AB3481" s="4" t="str">
        <f>IF(OR(N3481&lt;&gt;"REPORTED",U3481=""),"NOT_APPLICABLE",IF(OR(AA3481&lt;Unit_Value_Review_QC!$I$6,AA3481&gt;Unit_Value_Review_QC!$I$5),"REVIEW","WITHIN_BAND"))</f>
        <v>WITHIN_BAND</v>
      </c>
    </row>
    <row r="3482" spans="1:28">
      <c r="A3482" s="1" t="s">
        <v>3868</v>
      </c>
      <c r="B3482" s="6">
        <v>46113</v>
      </c>
      <c r="C3482" s="1">
        <v>202604</v>
      </c>
      <c r="D3482" s="1">
        <v>2026</v>
      </c>
      <c r="E3482" s="1">
        <v>4</v>
      </c>
      <c r="F3482" s="4" t="s">
        <v>256</v>
      </c>
      <c r="G3482" s="4" t="s">
        <v>258</v>
      </c>
      <c r="H3482" s="1">
        <v>52</v>
      </c>
      <c r="I3482" s="4" t="s">
        <v>296</v>
      </c>
      <c r="J3482" s="1" t="s">
        <v>297</v>
      </c>
      <c r="K3482" s="1" t="s">
        <v>383</v>
      </c>
      <c r="L3482" s="1">
        <v>3</v>
      </c>
      <c r="M3482" s="1">
        <v>1</v>
      </c>
      <c r="N3482" s="1" t="s">
        <v>384</v>
      </c>
      <c r="O3482" s="1" t="s">
        <v>385</v>
      </c>
      <c r="P3482" s="1">
        <v>0</v>
      </c>
      <c r="Q3482" s="8">
        <v>9283012</v>
      </c>
      <c r="R3482" s="8">
        <v>379335</v>
      </c>
      <c r="S3482" s="8">
        <v>1805175</v>
      </c>
      <c r="T3482" s="8" t="s">
        <v>386</v>
      </c>
      <c r="U3482" s="9">
        <f>IF(R3482&gt;0,Q3482/R3482,"")</f>
        <v>24.47180460542792</v>
      </c>
      <c r="V3482" s="10">
        <f>SUMIFS(fct_world_monthly!$J$2:$J$361,fct_world_monthly!$C$2:$C$361,C3482,fct_world_monthly!$F$2:$F$361,F3482)</f>
        <v>128593424</v>
      </c>
      <c r="W3482" s="11">
        <f>IF(V3482&gt;0,Q3482/V3482,"")</f>
        <v>7.2188854696022403E-2</v>
      </c>
      <c r="X3482" s="1" t="s">
        <v>232</v>
      </c>
      <c r="Y3482" s="1" t="s">
        <v>166</v>
      </c>
      <c r="Z3482" s="19">
        <f>IF(U3482="","",SUMIFS(Unit_Value_Review_QC!$K$10:$K$53,Unit_Value_Review_QC!$I$10:$I$53,"PARTNER|"&amp;F3482&amp;"|"&amp;I3482))</f>
        <v>20.461444760337919</v>
      </c>
      <c r="AA3482" s="20">
        <f>IFERROR(U3482/Z3482,"")</f>
        <v>1.1959959275634147</v>
      </c>
      <c r="AB3482" s="4" t="str">
        <f>IF(OR(N3482&lt;&gt;"REPORTED",U3482=""),"NOT_APPLICABLE",IF(OR(AA3482&lt;Unit_Value_Review_QC!$I$6,AA3482&gt;Unit_Value_Review_QC!$I$5),"REVIEW","WITHIN_BAND"))</f>
        <v>WITHIN_BAND</v>
      </c>
    </row>
    <row r="3483" spans="1:28">
      <c r="A3483" s="1" t="s">
        <v>3869</v>
      </c>
      <c r="B3483" s="6">
        <v>46113</v>
      </c>
      <c r="C3483" s="1">
        <v>202604</v>
      </c>
      <c r="D3483" s="1">
        <v>2026</v>
      </c>
      <c r="E3483" s="1">
        <v>4</v>
      </c>
      <c r="F3483" s="4" t="s">
        <v>256</v>
      </c>
      <c r="G3483" s="4" t="s">
        <v>258</v>
      </c>
      <c r="H3483" s="1">
        <v>204</v>
      </c>
      <c r="I3483" s="4" t="s">
        <v>301</v>
      </c>
      <c r="J3483" s="1" t="s">
        <v>302</v>
      </c>
      <c r="K3483" s="1" t="s">
        <v>383</v>
      </c>
      <c r="L3483" s="1">
        <v>3</v>
      </c>
      <c r="M3483" s="1">
        <v>1</v>
      </c>
      <c r="N3483" s="1" t="s">
        <v>384</v>
      </c>
      <c r="O3483" s="1" t="s">
        <v>385</v>
      </c>
      <c r="P3483" s="1">
        <v>0</v>
      </c>
      <c r="Q3483" s="8">
        <v>834708</v>
      </c>
      <c r="R3483" s="8">
        <v>73225</v>
      </c>
      <c r="S3483" s="8">
        <v>528869</v>
      </c>
      <c r="T3483" s="8" t="s">
        <v>386</v>
      </c>
      <c r="U3483" s="9">
        <f>IF(R3483&gt;0,Q3483/R3483,"")</f>
        <v>11.399221577330147</v>
      </c>
      <c r="V3483" s="10">
        <f>SUMIFS(fct_world_monthly!$J$2:$J$361,fct_world_monthly!$C$2:$C$361,C3483,fct_world_monthly!$F$2:$F$361,F3483)</f>
        <v>128593424</v>
      </c>
      <c r="W3483" s="11">
        <f>IF(V3483&gt;0,Q3483/V3483,"")</f>
        <v>6.4910628711465062E-3</v>
      </c>
      <c r="X3483" s="1" t="s">
        <v>232</v>
      </c>
      <c r="Y3483" s="1" t="s">
        <v>166</v>
      </c>
      <c r="Z3483" s="19">
        <f>IF(U3483="","",SUMIFS(Unit_Value_Review_QC!$K$10:$K$53,Unit_Value_Review_QC!$I$10:$I$53,"PARTNER|"&amp;F3483&amp;"|"&amp;I3483))</f>
        <v>7.8392981154747989</v>
      </c>
      <c r="AA3483" s="20">
        <f>IFERROR(U3483/Z3483,"")</f>
        <v>1.4541125250522171</v>
      </c>
      <c r="AB3483" s="4" t="str">
        <f>IF(OR(N3483&lt;&gt;"REPORTED",U3483=""),"NOT_APPLICABLE",IF(OR(AA3483&lt;Unit_Value_Review_QC!$I$6,AA3483&gt;Unit_Value_Review_QC!$I$5),"REVIEW","WITHIN_BAND"))</f>
        <v>WITHIN_BAND</v>
      </c>
    </row>
    <row r="3484" spans="1:28">
      <c r="A3484" s="1" t="s">
        <v>3870</v>
      </c>
      <c r="B3484" s="6">
        <v>46113</v>
      </c>
      <c r="C3484" s="1">
        <v>202604</v>
      </c>
      <c r="D3484" s="1">
        <v>2026</v>
      </c>
      <c r="E3484" s="1">
        <v>4</v>
      </c>
      <c r="F3484" s="4" t="s">
        <v>256</v>
      </c>
      <c r="G3484" s="4" t="s">
        <v>258</v>
      </c>
      <c r="H3484" s="1">
        <v>662</v>
      </c>
      <c r="I3484" s="4" t="s">
        <v>304</v>
      </c>
      <c r="J3484" s="1" t="s">
        <v>305</v>
      </c>
      <c r="K3484" s="1" t="s">
        <v>383</v>
      </c>
      <c r="L3484" s="1">
        <v>3</v>
      </c>
      <c r="M3484" s="1">
        <v>1</v>
      </c>
      <c r="N3484" s="1" t="s">
        <v>384</v>
      </c>
      <c r="O3484" s="1" t="s">
        <v>385</v>
      </c>
      <c r="P3484" s="1">
        <v>0</v>
      </c>
      <c r="Q3484" s="8">
        <v>4104653</v>
      </c>
      <c r="R3484" s="8">
        <v>323694</v>
      </c>
      <c r="S3484" s="8">
        <v>1400804</v>
      </c>
      <c r="T3484" s="8" t="s">
        <v>386</v>
      </c>
      <c r="U3484" s="9">
        <f>IF(R3484&gt;0,Q3484/R3484,"")</f>
        <v>12.680658276026124</v>
      </c>
      <c r="V3484" s="10">
        <f>SUMIFS(fct_world_monthly!$J$2:$J$361,fct_world_monthly!$C$2:$C$361,C3484,fct_world_monthly!$F$2:$F$361,F3484)</f>
        <v>128593424</v>
      </c>
      <c r="W3484" s="11">
        <f>IF(V3484&gt;0,Q3484/V3484,"")</f>
        <v>3.191961822246836E-2</v>
      </c>
      <c r="X3484" s="1" t="s">
        <v>232</v>
      </c>
      <c r="Y3484" s="1" t="s">
        <v>166</v>
      </c>
      <c r="Z3484" s="19">
        <f>IF(U3484="","",SUMIFS(Unit_Value_Review_QC!$K$10:$K$53,Unit_Value_Review_QC!$I$10:$I$53,"PARTNER|"&amp;F3484&amp;"|"&amp;I3484))</f>
        <v>10.235891461787936</v>
      </c>
      <c r="AA3484" s="20">
        <f>IFERROR(U3484/Z3484,"")</f>
        <v>1.2388425886855927</v>
      </c>
      <c r="AB3484" s="4" t="str">
        <f>IF(OR(N3484&lt;&gt;"REPORTED",U3484=""),"NOT_APPLICABLE",IF(OR(AA3484&lt;Unit_Value_Review_QC!$I$6,AA3484&gt;Unit_Value_Review_QC!$I$5),"REVIEW","WITHIN_BAND"))</f>
        <v>WITHIN_BAND</v>
      </c>
    </row>
    <row r="3485" spans="1:28">
      <c r="A3485" s="1" t="s">
        <v>3871</v>
      </c>
      <c r="B3485" s="6">
        <v>46113</v>
      </c>
      <c r="C3485" s="1">
        <v>202604</v>
      </c>
      <c r="D3485" s="1">
        <v>2026</v>
      </c>
      <c r="E3485" s="1">
        <v>4</v>
      </c>
      <c r="F3485" s="4" t="s">
        <v>256</v>
      </c>
      <c r="G3485" s="4" t="s">
        <v>258</v>
      </c>
      <c r="H3485" s="1">
        <v>664</v>
      </c>
      <c r="I3485" s="4" t="s">
        <v>307</v>
      </c>
      <c r="J3485" s="1" t="s">
        <v>308</v>
      </c>
      <c r="K3485" s="1" t="s">
        <v>383</v>
      </c>
      <c r="L3485" s="1">
        <v>3</v>
      </c>
      <c r="M3485" s="1">
        <v>1</v>
      </c>
      <c r="N3485" s="1" t="s">
        <v>384</v>
      </c>
      <c r="O3485" s="1" t="s">
        <v>385</v>
      </c>
      <c r="P3485" s="1">
        <v>0</v>
      </c>
      <c r="Q3485" s="8">
        <v>11733798</v>
      </c>
      <c r="R3485" s="8">
        <v>954859</v>
      </c>
      <c r="S3485" s="8">
        <v>5525839</v>
      </c>
      <c r="T3485" s="8" t="s">
        <v>386</v>
      </c>
      <c r="U3485" s="9">
        <f>IF(R3485&gt;0,Q3485/R3485,"")</f>
        <v>12.288513801514151</v>
      </c>
      <c r="V3485" s="10">
        <f>SUMIFS(fct_world_monthly!$J$2:$J$361,fct_world_monthly!$C$2:$C$361,C3485,fct_world_monthly!$F$2:$F$361,F3485)</f>
        <v>128593424</v>
      </c>
      <c r="W3485" s="11">
        <f>IF(V3485&gt;0,Q3485/V3485,"")</f>
        <v>9.1247263157095804E-2</v>
      </c>
      <c r="X3485" s="1" t="s">
        <v>232</v>
      </c>
      <c r="Y3485" s="1" t="s">
        <v>166</v>
      </c>
      <c r="Z3485" s="19">
        <f>IF(U3485="","",SUMIFS(Unit_Value_Review_QC!$K$10:$K$53,Unit_Value_Review_QC!$I$10:$I$53,"PARTNER|"&amp;F3485&amp;"|"&amp;I3485))</f>
        <v>13.594059812928137</v>
      </c>
      <c r="AA3485" s="20">
        <f>IFERROR(U3485/Z3485,"")</f>
        <v>0.90396202242891455</v>
      </c>
      <c r="AB3485" s="4" t="str">
        <f>IF(OR(N3485&lt;&gt;"REPORTED",U3485=""),"NOT_APPLICABLE",IF(OR(AA3485&lt;Unit_Value_Review_QC!$I$6,AA3485&gt;Unit_Value_Review_QC!$I$5),"REVIEW","WITHIN_BAND"))</f>
        <v>WITHIN_BAND</v>
      </c>
    </row>
    <row r="3486" spans="1:28">
      <c r="A3486" s="1" t="s">
        <v>3872</v>
      </c>
      <c r="B3486" s="6">
        <v>46113</v>
      </c>
      <c r="C3486" s="1">
        <v>202604</v>
      </c>
      <c r="D3486" s="1">
        <v>2026</v>
      </c>
      <c r="E3486" s="1">
        <v>4</v>
      </c>
      <c r="F3486" s="4" t="s">
        <v>256</v>
      </c>
      <c r="G3486" s="4" t="s">
        <v>258</v>
      </c>
      <c r="H3486" s="1">
        <v>666</v>
      </c>
      <c r="I3486" s="4" t="s">
        <v>310</v>
      </c>
      <c r="J3486" s="1" t="s">
        <v>311</v>
      </c>
      <c r="K3486" s="1" t="s">
        <v>383</v>
      </c>
      <c r="L3486" s="1">
        <v>3</v>
      </c>
      <c r="M3486" s="1">
        <v>1</v>
      </c>
      <c r="N3486" s="1" t="s">
        <v>384</v>
      </c>
      <c r="O3486" s="1" t="s">
        <v>385</v>
      </c>
      <c r="P3486" s="1">
        <v>0</v>
      </c>
      <c r="Q3486" s="8">
        <v>57226856</v>
      </c>
      <c r="R3486" s="8">
        <v>5576002</v>
      </c>
      <c r="S3486" s="8">
        <v>35648692</v>
      </c>
      <c r="T3486" s="8" t="s">
        <v>386</v>
      </c>
      <c r="U3486" s="9">
        <f>IF(R3486&gt;0,Q3486/R3486,"")</f>
        <v>10.263062315974778</v>
      </c>
      <c r="V3486" s="10">
        <f>SUMIFS(fct_world_monthly!$J$2:$J$361,fct_world_monthly!$C$2:$C$361,C3486,fct_world_monthly!$F$2:$F$361,F3486)</f>
        <v>128593424</v>
      </c>
      <c r="W3486" s="11">
        <f>IF(V3486&gt;0,Q3486/V3486,"")</f>
        <v>0.44502163656517923</v>
      </c>
      <c r="X3486" s="1" t="s">
        <v>232</v>
      </c>
      <c r="Y3486" s="1" t="s">
        <v>166</v>
      </c>
      <c r="Z3486" s="19">
        <f>IF(U3486="","",SUMIFS(Unit_Value_Review_QC!$K$10:$K$53,Unit_Value_Review_QC!$I$10:$I$53,"PARTNER|"&amp;F3486&amp;"|"&amp;I3486))</f>
        <v>10.323147527272614</v>
      </c>
      <c r="AA3486" s="20">
        <f>IFERROR(U3486/Z3486,"")</f>
        <v>0.99417956479464265</v>
      </c>
      <c r="AB3486" s="4" t="str">
        <f>IF(OR(N3486&lt;&gt;"REPORTED",U3486=""),"NOT_APPLICABLE",IF(OR(AA3486&lt;Unit_Value_Review_QC!$I$6,AA3486&gt;Unit_Value_Review_QC!$I$5),"REVIEW","WITHIN_BAND"))</f>
        <v>WITHIN_BAND</v>
      </c>
    </row>
    <row r="3487" spans="1:28">
      <c r="A3487" s="1" t="s">
        <v>3873</v>
      </c>
      <c r="B3487" s="6">
        <v>46113</v>
      </c>
      <c r="C3487" s="1">
        <v>202604</v>
      </c>
      <c r="D3487" s="1">
        <v>2026</v>
      </c>
      <c r="E3487" s="1">
        <v>4</v>
      </c>
      <c r="F3487" s="4" t="s">
        <v>256</v>
      </c>
      <c r="G3487" s="4" t="s">
        <v>258</v>
      </c>
      <c r="H3487" s="1">
        <v>669</v>
      </c>
      <c r="I3487" s="4" t="s">
        <v>313</v>
      </c>
      <c r="J3487" s="1" t="s">
        <v>314</v>
      </c>
      <c r="K3487" s="1" t="s">
        <v>383</v>
      </c>
      <c r="L3487" s="1">
        <v>3</v>
      </c>
      <c r="M3487" s="1">
        <v>1</v>
      </c>
      <c r="N3487" s="1" t="s">
        <v>384</v>
      </c>
      <c r="O3487" s="1" t="s">
        <v>385</v>
      </c>
      <c r="P3487" s="1">
        <v>0</v>
      </c>
      <c r="Q3487" s="8">
        <v>1419519</v>
      </c>
      <c r="R3487" s="8">
        <v>114510</v>
      </c>
      <c r="S3487" s="8">
        <v>880989</v>
      </c>
      <c r="T3487" s="8" t="s">
        <v>386</v>
      </c>
      <c r="U3487" s="9">
        <f>IF(R3487&gt;0,Q3487/R3487,"")</f>
        <v>12.396463190987687</v>
      </c>
      <c r="V3487" s="10">
        <f>SUMIFS(fct_world_monthly!$J$2:$J$361,fct_world_monthly!$C$2:$C$361,C3487,fct_world_monthly!$F$2:$F$361,F3487)</f>
        <v>128593424</v>
      </c>
      <c r="W3487" s="11">
        <f>IF(V3487&gt;0,Q3487/V3487,"")</f>
        <v>1.1038814861948151E-2</v>
      </c>
      <c r="X3487" s="1" t="s">
        <v>232</v>
      </c>
      <c r="Y3487" s="1" t="s">
        <v>166</v>
      </c>
      <c r="Z3487" s="19">
        <f>IF(U3487="","",SUMIFS(Unit_Value_Review_QC!$K$10:$K$53,Unit_Value_Review_QC!$I$10:$I$53,"PARTNER|"&amp;F3487&amp;"|"&amp;I3487))</f>
        <v>13.552232139720488</v>
      </c>
      <c r="AA3487" s="20">
        <f>IFERROR(U3487/Z3487,"")</f>
        <v>0.91471744751587181</v>
      </c>
      <c r="AB3487" s="4" t="str">
        <f>IF(OR(N3487&lt;&gt;"REPORTED",U3487=""),"NOT_APPLICABLE",IF(OR(AA3487&lt;Unit_Value_Review_QC!$I$6,AA3487&gt;Unit_Value_Review_QC!$I$5),"REVIEW","WITHIN_BAND"))</f>
        <v>WITHIN_BAND</v>
      </c>
    </row>
    <row r="3488" spans="1:28">
      <c r="A3488" s="1" t="s">
        <v>3874</v>
      </c>
      <c r="B3488" s="6">
        <v>46113</v>
      </c>
      <c r="C3488" s="1">
        <v>202604</v>
      </c>
      <c r="D3488" s="1">
        <v>2026</v>
      </c>
      <c r="E3488" s="1">
        <v>4</v>
      </c>
      <c r="F3488" s="4" t="s">
        <v>256</v>
      </c>
      <c r="G3488" s="4" t="s">
        <v>258</v>
      </c>
      <c r="H3488" s="1">
        <v>676</v>
      </c>
      <c r="I3488" s="4" t="s">
        <v>316</v>
      </c>
      <c r="J3488" s="1" t="s">
        <v>317</v>
      </c>
      <c r="K3488" s="1" t="s">
        <v>383</v>
      </c>
      <c r="L3488" s="1">
        <v>3</v>
      </c>
      <c r="M3488" s="1">
        <v>1</v>
      </c>
      <c r="N3488" s="1" t="s">
        <v>384</v>
      </c>
      <c r="O3488" s="1" t="s">
        <v>385</v>
      </c>
      <c r="P3488" s="1">
        <v>0</v>
      </c>
      <c r="Q3488" s="8">
        <v>153527</v>
      </c>
      <c r="R3488" s="8">
        <v>18380</v>
      </c>
      <c r="S3488" s="8">
        <v>133058</v>
      </c>
      <c r="T3488" s="8" t="s">
        <v>386</v>
      </c>
      <c r="U3488" s="9">
        <f>IF(R3488&gt;0,Q3488/R3488,"")</f>
        <v>8.3529379760609359</v>
      </c>
      <c r="V3488" s="10">
        <f>SUMIFS(fct_world_monthly!$J$2:$J$361,fct_world_monthly!$C$2:$C$361,C3488,fct_world_monthly!$F$2:$F$361,F3488)</f>
        <v>128593424</v>
      </c>
      <c r="W3488" s="11">
        <f>IF(V3488&gt;0,Q3488/V3488,"")</f>
        <v>1.1938946426996143E-3</v>
      </c>
      <c r="X3488" s="1" t="s">
        <v>232</v>
      </c>
      <c r="Y3488" s="1" t="s">
        <v>166</v>
      </c>
      <c r="Z3488" s="19">
        <f>IF(U3488="","",SUMIFS(Unit_Value_Review_QC!$K$10:$K$53,Unit_Value_Review_QC!$I$10:$I$53,"PARTNER|"&amp;F3488&amp;"|"&amp;I3488))</f>
        <v>16.294942108470444</v>
      </c>
      <c r="AA3488" s="20">
        <f>IFERROR(U3488/Z3488,"")</f>
        <v>0.5126092452773372</v>
      </c>
      <c r="AB3488" s="4" t="str">
        <f>IF(OR(N3488&lt;&gt;"REPORTED",U3488=""),"NOT_APPLICABLE",IF(OR(AA3488&lt;Unit_Value_Review_QC!$I$6,AA3488&gt;Unit_Value_Review_QC!$I$5),"REVIEW","WITHIN_BAND"))</f>
        <v>WITHIN_BAND</v>
      </c>
    </row>
    <row r="3489" spans="1:28">
      <c r="A3489" s="1" t="s">
        <v>3875</v>
      </c>
      <c r="B3489" s="6">
        <v>46113</v>
      </c>
      <c r="C3489" s="1">
        <v>202604</v>
      </c>
      <c r="D3489" s="1">
        <v>2026</v>
      </c>
      <c r="E3489" s="1">
        <v>4</v>
      </c>
      <c r="F3489" s="4" t="s">
        <v>256</v>
      </c>
      <c r="G3489" s="4" t="s">
        <v>258</v>
      </c>
      <c r="H3489" s="1">
        <v>690</v>
      </c>
      <c r="I3489" s="4" t="s">
        <v>319</v>
      </c>
      <c r="J3489" s="1" t="s">
        <v>320</v>
      </c>
      <c r="K3489" s="1" t="s">
        <v>383</v>
      </c>
      <c r="L3489" s="1">
        <v>3</v>
      </c>
      <c r="M3489" s="1">
        <v>1</v>
      </c>
      <c r="N3489" s="1" t="s">
        <v>384</v>
      </c>
      <c r="O3489" s="1" t="s">
        <v>385</v>
      </c>
      <c r="P3489" s="1">
        <v>0</v>
      </c>
      <c r="Q3489" s="8">
        <v>2579759</v>
      </c>
      <c r="R3489" s="8">
        <v>94686</v>
      </c>
      <c r="S3489" s="8">
        <v>624502</v>
      </c>
      <c r="T3489" s="8" t="s">
        <v>386</v>
      </c>
      <c r="U3489" s="9">
        <f>IF(R3489&gt;0,Q3489/R3489,"")</f>
        <v>27.245411148427433</v>
      </c>
      <c r="V3489" s="10">
        <f>SUMIFS(fct_world_monthly!$J$2:$J$361,fct_world_monthly!$C$2:$C$361,C3489,fct_world_monthly!$F$2:$F$361,F3489)</f>
        <v>128593424</v>
      </c>
      <c r="W3489" s="11">
        <f>IF(V3489&gt;0,Q3489/V3489,"")</f>
        <v>2.0061360213878433E-2</v>
      </c>
      <c r="X3489" s="1" t="s">
        <v>232</v>
      </c>
      <c r="Y3489" s="1" t="s">
        <v>166</v>
      </c>
      <c r="Z3489" s="19">
        <f>IF(U3489="","",SUMIFS(Unit_Value_Review_QC!$K$10:$K$53,Unit_Value_Review_QC!$I$10:$I$53,"PARTNER|"&amp;F3489&amp;"|"&amp;I3489))</f>
        <v>21.029827109089425</v>
      </c>
      <c r="AA3489" s="20">
        <f>IFERROR(U3489/Z3489,"")</f>
        <v>1.2955603965308651</v>
      </c>
      <c r="AB3489" s="4" t="str">
        <f>IF(OR(N3489&lt;&gt;"REPORTED",U3489=""),"NOT_APPLICABLE",IF(OR(AA3489&lt;Unit_Value_Review_QC!$I$6,AA3489&gt;Unit_Value_Review_QC!$I$5),"REVIEW","WITHIN_BAND"))</f>
        <v>WITHIN_BAND</v>
      </c>
    </row>
    <row r="3490" spans="1:28">
      <c r="A3490" s="1" t="s">
        <v>3876</v>
      </c>
      <c r="B3490" s="6">
        <v>46113</v>
      </c>
      <c r="C3490" s="1">
        <v>202604</v>
      </c>
      <c r="D3490" s="1">
        <v>2026</v>
      </c>
      <c r="E3490" s="1">
        <v>4</v>
      </c>
      <c r="F3490" s="4" t="s">
        <v>256</v>
      </c>
      <c r="G3490" s="4" t="s">
        <v>258</v>
      </c>
      <c r="H3490" s="1">
        <v>696</v>
      </c>
      <c r="I3490" s="4" t="s">
        <v>322</v>
      </c>
      <c r="J3490" s="1" t="s">
        <v>323</v>
      </c>
      <c r="K3490" s="1" t="s">
        <v>383</v>
      </c>
      <c r="L3490" s="1">
        <v>3</v>
      </c>
      <c r="M3490" s="1">
        <v>1</v>
      </c>
      <c r="N3490" s="1" t="s">
        <v>384</v>
      </c>
      <c r="O3490" s="1" t="s">
        <v>385</v>
      </c>
      <c r="P3490" s="1">
        <v>0</v>
      </c>
      <c r="Q3490" s="8">
        <v>1289683</v>
      </c>
      <c r="R3490" s="8">
        <v>62201</v>
      </c>
      <c r="S3490" s="8">
        <v>340068</v>
      </c>
      <c r="T3490" s="8" t="s">
        <v>386</v>
      </c>
      <c r="U3490" s="9">
        <f>IF(R3490&gt;0,Q3490/R3490,"")</f>
        <v>20.734120030224595</v>
      </c>
      <c r="V3490" s="10">
        <f>SUMIFS(fct_world_monthly!$J$2:$J$361,fct_world_monthly!$C$2:$C$361,C3490,fct_world_monthly!$F$2:$F$361,F3490)</f>
        <v>128593424</v>
      </c>
      <c r="W3490" s="11">
        <f>IF(V3490&gt;0,Q3490/V3490,"")</f>
        <v>1.0029152035021636E-2</v>
      </c>
      <c r="X3490" s="1" t="s">
        <v>232</v>
      </c>
      <c r="Y3490" s="1" t="s">
        <v>166</v>
      </c>
      <c r="Z3490" s="19">
        <f>IF(U3490="","",SUMIFS(Unit_Value_Review_QC!$K$10:$K$53,Unit_Value_Review_QC!$I$10:$I$53,"PARTNER|"&amp;F3490&amp;"|"&amp;I3490))</f>
        <v>18.09118149032647</v>
      </c>
      <c r="AA3490" s="20">
        <f>IFERROR(U3490/Z3490,"")</f>
        <v>1.1460898803824024</v>
      </c>
      <c r="AB3490" s="4" t="str">
        <f>IF(OR(N3490&lt;&gt;"REPORTED",U3490=""),"NOT_APPLICABLE",IF(OR(AA3490&lt;Unit_Value_Review_QC!$I$6,AA3490&gt;Unit_Value_Review_QC!$I$5),"REVIEW","WITHIN_BAND"))</f>
        <v>WITHIN_BAND</v>
      </c>
    </row>
    <row r="3491" spans="1:28">
      <c r="A3491" s="1" t="s">
        <v>3877</v>
      </c>
      <c r="B3491" s="6">
        <v>46113</v>
      </c>
      <c r="C3491" s="1">
        <v>202604</v>
      </c>
      <c r="D3491" s="1">
        <v>2026</v>
      </c>
      <c r="E3491" s="1">
        <v>4</v>
      </c>
      <c r="F3491" s="4" t="s">
        <v>256</v>
      </c>
      <c r="G3491" s="4" t="s">
        <v>258</v>
      </c>
      <c r="H3491" s="1">
        <v>720</v>
      </c>
      <c r="I3491" s="4" t="s">
        <v>325</v>
      </c>
      <c r="J3491" s="1" t="s">
        <v>326</v>
      </c>
      <c r="K3491" s="1" t="s">
        <v>383</v>
      </c>
      <c r="L3491" s="1">
        <v>3</v>
      </c>
      <c r="M3491" s="1">
        <v>1</v>
      </c>
      <c r="N3491" s="1" t="s">
        <v>384</v>
      </c>
      <c r="O3491" s="1" t="s">
        <v>385</v>
      </c>
      <c r="P3491" s="1">
        <v>0</v>
      </c>
      <c r="Q3491" s="8">
        <v>5014181</v>
      </c>
      <c r="R3491" s="8">
        <v>290847</v>
      </c>
      <c r="S3491" s="8">
        <v>1422956</v>
      </c>
      <c r="T3491" s="8" t="s">
        <v>386</v>
      </c>
      <c r="U3491" s="9">
        <f>IF(R3491&gt;0,Q3491/R3491,"")</f>
        <v>17.239926834383713</v>
      </c>
      <c r="V3491" s="10">
        <f>SUMIFS(fct_world_monthly!$J$2:$J$361,fct_world_monthly!$C$2:$C$361,C3491,fct_world_monthly!$F$2:$F$361,F3491)</f>
        <v>128593424</v>
      </c>
      <c r="W3491" s="11">
        <f>IF(V3491&gt;0,Q3491/V3491,"")</f>
        <v>3.8992514889408345E-2</v>
      </c>
      <c r="X3491" s="1" t="s">
        <v>232</v>
      </c>
      <c r="Y3491" s="1" t="s">
        <v>166</v>
      </c>
      <c r="Z3491" s="19">
        <f>IF(U3491="","",SUMIFS(Unit_Value_Review_QC!$K$10:$K$53,Unit_Value_Review_QC!$I$10:$I$53,"PARTNER|"&amp;F3491&amp;"|"&amp;I3491))</f>
        <v>18.213915185849537</v>
      </c>
      <c r="AA3491" s="20">
        <f>IFERROR(U3491/Z3491,"")</f>
        <v>0.94652504189640019</v>
      </c>
      <c r="AB3491" s="4" t="str">
        <f>IF(OR(N3491&lt;&gt;"REPORTED",U3491=""),"NOT_APPLICABLE",IF(OR(AA3491&lt;Unit_Value_Review_QC!$I$6,AA3491&gt;Unit_Value_Review_QC!$I$5),"REVIEW","WITHIN_BAND"))</f>
        <v>WITHIN_BAND</v>
      </c>
    </row>
    <row r="3492" spans="1:28">
      <c r="A3492" s="1" t="s">
        <v>3878</v>
      </c>
      <c r="B3492" s="6">
        <v>46113</v>
      </c>
      <c r="C3492" s="1">
        <v>202604</v>
      </c>
      <c r="D3492" s="1">
        <v>2026</v>
      </c>
      <c r="E3492" s="1">
        <v>4</v>
      </c>
      <c r="F3492" s="4" t="s">
        <v>265</v>
      </c>
      <c r="G3492" s="4" t="s">
        <v>266</v>
      </c>
      <c r="H3492" s="1">
        <v>52</v>
      </c>
      <c r="I3492" s="4" t="s">
        <v>296</v>
      </c>
      <c r="J3492" s="1" t="s">
        <v>297</v>
      </c>
      <c r="K3492" s="1" t="s">
        <v>383</v>
      </c>
      <c r="L3492" s="1">
        <v>3</v>
      </c>
      <c r="M3492" s="1">
        <v>1</v>
      </c>
      <c r="N3492" s="1" t="s">
        <v>384</v>
      </c>
      <c r="O3492" s="1" t="s">
        <v>385</v>
      </c>
      <c r="P3492" s="1">
        <v>0</v>
      </c>
      <c r="Q3492" s="8">
        <v>2467717</v>
      </c>
      <c r="R3492" s="8">
        <v>448534</v>
      </c>
      <c r="S3492" s="8">
        <v>330775</v>
      </c>
      <c r="T3492" s="8" t="s">
        <v>386</v>
      </c>
      <c r="U3492" s="9">
        <f>IF(R3492&gt;0,Q3492/R3492,"")</f>
        <v>5.5017389986043419</v>
      </c>
      <c r="V3492" s="10">
        <f>SUMIFS(fct_world_monthly!$J$2:$J$361,fct_world_monthly!$C$2:$C$361,C3492,fct_world_monthly!$F$2:$F$361,F3492)</f>
        <v>22255068</v>
      </c>
      <c r="W3492" s="11">
        <f>IF(V3492&gt;0,Q3492/V3492,"")</f>
        <v>0.11088337272211435</v>
      </c>
      <c r="X3492" s="1" t="s">
        <v>232</v>
      </c>
      <c r="Y3492" s="1" t="s">
        <v>166</v>
      </c>
      <c r="Z3492" s="19">
        <f>IF(U3492="","",SUMIFS(Unit_Value_Review_QC!$K$10:$K$53,Unit_Value_Review_QC!$I$10:$I$53,"PARTNER|"&amp;F3492&amp;"|"&amp;I3492))</f>
        <v>19.213268245879746</v>
      </c>
      <c r="AA3492" s="20">
        <f>IFERROR(U3492/Z3492,"")</f>
        <v>0.28635102202272023</v>
      </c>
      <c r="AB3492" s="4" t="str">
        <f>IF(OR(N3492&lt;&gt;"REPORTED",U3492=""),"NOT_APPLICABLE",IF(OR(AA3492&lt;Unit_Value_Review_QC!$I$6,AA3492&gt;Unit_Value_Review_QC!$I$5),"REVIEW","WITHIN_BAND"))</f>
        <v>REVIEW</v>
      </c>
    </row>
    <row r="3493" spans="1:28">
      <c r="A3493" s="1" t="s">
        <v>3879</v>
      </c>
      <c r="B3493" s="6">
        <v>46113</v>
      </c>
      <c r="C3493" s="1">
        <v>202604</v>
      </c>
      <c r="D3493" s="1">
        <v>2026</v>
      </c>
      <c r="E3493" s="1">
        <v>4</v>
      </c>
      <c r="F3493" s="4" t="s">
        <v>265</v>
      </c>
      <c r="G3493" s="4" t="s">
        <v>266</v>
      </c>
      <c r="H3493" s="1">
        <v>204</v>
      </c>
      <c r="I3493" s="4" t="s">
        <v>301</v>
      </c>
      <c r="J3493" s="1" t="s">
        <v>302</v>
      </c>
      <c r="K3493" s="1" t="s">
        <v>383</v>
      </c>
      <c r="L3493" s="1">
        <v>3</v>
      </c>
      <c r="M3493" s="1">
        <v>1</v>
      </c>
      <c r="N3493" s="1" t="s">
        <v>384</v>
      </c>
      <c r="O3493" s="1" t="s">
        <v>385</v>
      </c>
      <c r="P3493" s="1">
        <v>0</v>
      </c>
      <c r="Q3493" s="8">
        <v>14565</v>
      </c>
      <c r="R3493" s="8">
        <v>430</v>
      </c>
      <c r="S3493" s="8">
        <v>2029</v>
      </c>
      <c r="T3493" s="8" t="s">
        <v>386</v>
      </c>
      <c r="U3493" s="9">
        <f>IF(R3493&gt;0,Q3493/R3493,"")</f>
        <v>33.872093023255815</v>
      </c>
      <c r="V3493" s="10">
        <f>SUMIFS(fct_world_monthly!$J$2:$J$361,fct_world_monthly!$C$2:$C$361,C3493,fct_world_monthly!$F$2:$F$361,F3493)</f>
        <v>22255068</v>
      </c>
      <c r="W3493" s="11">
        <f>IF(V3493&gt;0,Q3493/V3493,"")</f>
        <v>6.5445767229289074E-4</v>
      </c>
      <c r="X3493" s="1" t="s">
        <v>232</v>
      </c>
      <c r="Y3493" s="1" t="s">
        <v>166</v>
      </c>
      <c r="Z3493" s="19">
        <f>IF(U3493="","",SUMIFS(Unit_Value_Review_QC!$K$10:$K$53,Unit_Value_Review_QC!$I$10:$I$53,"PARTNER|"&amp;F3493&amp;"|"&amp;I3493))</f>
        <v>16.024818561257973</v>
      </c>
      <c r="AA3493" s="20">
        <f>IFERROR(U3493/Z3493,"")</f>
        <v>2.113727084882314</v>
      </c>
      <c r="AB3493" s="4" t="str">
        <f>IF(OR(N3493&lt;&gt;"REPORTED",U3493=""),"NOT_APPLICABLE",IF(OR(AA3493&lt;Unit_Value_Review_QC!$I$6,AA3493&gt;Unit_Value_Review_QC!$I$5),"REVIEW","WITHIN_BAND"))</f>
        <v>WITHIN_BAND</v>
      </c>
    </row>
    <row r="3494" spans="1:28">
      <c r="A3494" s="1" t="s">
        <v>3880</v>
      </c>
      <c r="B3494" s="6">
        <v>46113</v>
      </c>
      <c r="C3494" s="1">
        <v>202604</v>
      </c>
      <c r="D3494" s="1">
        <v>2026</v>
      </c>
      <c r="E3494" s="1">
        <v>4</v>
      </c>
      <c r="F3494" s="4" t="s">
        <v>265</v>
      </c>
      <c r="G3494" s="4" t="s">
        <v>266</v>
      </c>
      <c r="H3494" s="1">
        <v>662</v>
      </c>
      <c r="I3494" s="4" t="s">
        <v>304</v>
      </c>
      <c r="J3494" s="1" t="s">
        <v>305</v>
      </c>
      <c r="K3494" s="1" t="s">
        <v>383</v>
      </c>
      <c r="L3494" s="1">
        <v>3</v>
      </c>
      <c r="M3494" s="1">
        <v>1</v>
      </c>
      <c r="N3494" s="1" t="s">
        <v>384</v>
      </c>
      <c r="O3494" s="1" t="s">
        <v>385</v>
      </c>
      <c r="P3494" s="1">
        <v>0</v>
      </c>
      <c r="Q3494" s="8">
        <v>115457</v>
      </c>
      <c r="R3494" s="8">
        <v>8356</v>
      </c>
      <c r="S3494" s="8">
        <v>12568</v>
      </c>
      <c r="T3494" s="8" t="s">
        <v>386</v>
      </c>
      <c r="U3494" s="9">
        <f>IF(R3494&gt;0,Q3494/R3494,"")</f>
        <v>13.817257060794638</v>
      </c>
      <c r="V3494" s="10">
        <f>SUMIFS(fct_world_monthly!$J$2:$J$361,fct_world_monthly!$C$2:$C$361,C3494,fct_world_monthly!$F$2:$F$361,F3494)</f>
        <v>22255068</v>
      </c>
      <c r="W3494" s="11">
        <f>IF(V3494&gt;0,Q3494/V3494,"")</f>
        <v>5.1878969769941843E-3</v>
      </c>
      <c r="X3494" s="1" t="s">
        <v>232</v>
      </c>
      <c r="Y3494" s="1" t="s">
        <v>166</v>
      </c>
      <c r="Z3494" s="19">
        <f>IF(U3494="","",SUMIFS(Unit_Value_Review_QC!$K$10:$K$53,Unit_Value_Review_QC!$I$10:$I$53,"PARTNER|"&amp;F3494&amp;"|"&amp;I3494))</f>
        <v>13.24068828999865</v>
      </c>
      <c r="AA3494" s="20">
        <f>IFERROR(U3494/Z3494,"")</f>
        <v>1.0435452265145082</v>
      </c>
      <c r="AB3494" s="4" t="str">
        <f>IF(OR(N3494&lt;&gt;"REPORTED",U3494=""),"NOT_APPLICABLE",IF(OR(AA3494&lt;Unit_Value_Review_QC!$I$6,AA3494&gt;Unit_Value_Review_QC!$I$5),"REVIEW","WITHIN_BAND"))</f>
        <v>WITHIN_BAND</v>
      </c>
    </row>
    <row r="3495" spans="1:28">
      <c r="A3495" s="1" t="s">
        <v>3881</v>
      </c>
      <c r="B3495" s="6">
        <v>46113</v>
      </c>
      <c r="C3495" s="1">
        <v>202604</v>
      </c>
      <c r="D3495" s="1">
        <v>2026</v>
      </c>
      <c r="E3495" s="1">
        <v>4</v>
      </c>
      <c r="F3495" s="4" t="s">
        <v>265</v>
      </c>
      <c r="G3495" s="4" t="s">
        <v>266</v>
      </c>
      <c r="H3495" s="1">
        <v>664</v>
      </c>
      <c r="I3495" s="4" t="s">
        <v>307</v>
      </c>
      <c r="J3495" s="1" t="s">
        <v>308</v>
      </c>
      <c r="K3495" s="1" t="s">
        <v>383</v>
      </c>
      <c r="L3495" s="1">
        <v>3</v>
      </c>
      <c r="M3495" s="1">
        <v>1</v>
      </c>
      <c r="N3495" s="1" t="s">
        <v>384</v>
      </c>
      <c r="O3495" s="1" t="s">
        <v>385</v>
      </c>
      <c r="P3495" s="1">
        <v>0</v>
      </c>
      <c r="Q3495" s="8">
        <v>143998</v>
      </c>
      <c r="R3495" s="8">
        <v>9255</v>
      </c>
      <c r="S3495" s="8">
        <v>24993</v>
      </c>
      <c r="T3495" s="8" t="s">
        <v>386</v>
      </c>
      <c r="U3495" s="9">
        <f>IF(R3495&gt;0,Q3495/R3495,"")</f>
        <v>15.55894111291194</v>
      </c>
      <c r="V3495" s="10">
        <f>SUMIFS(fct_world_monthly!$J$2:$J$361,fct_world_monthly!$C$2:$C$361,C3495,fct_world_monthly!$F$2:$F$361,F3495)</f>
        <v>22255068</v>
      </c>
      <c r="W3495" s="11">
        <f>IF(V3495&gt;0,Q3495/V3495,"")</f>
        <v>6.4703464397412756E-3</v>
      </c>
      <c r="X3495" s="1" t="s">
        <v>232</v>
      </c>
      <c r="Y3495" s="1" t="s">
        <v>166</v>
      </c>
      <c r="Z3495" s="19">
        <f>IF(U3495="","",SUMIFS(Unit_Value_Review_QC!$K$10:$K$53,Unit_Value_Review_QC!$I$10:$I$53,"PARTNER|"&amp;F3495&amp;"|"&amp;I3495))</f>
        <v>13.033767004833301</v>
      </c>
      <c r="AA3495" s="20">
        <f>IFERROR(U3495/Z3495,"")</f>
        <v>1.1937409274803079</v>
      </c>
      <c r="AB3495" s="4" t="str">
        <f>IF(OR(N3495&lt;&gt;"REPORTED",U3495=""),"NOT_APPLICABLE",IF(OR(AA3495&lt;Unit_Value_Review_QC!$I$6,AA3495&gt;Unit_Value_Review_QC!$I$5),"REVIEW","WITHIN_BAND"))</f>
        <v>WITHIN_BAND</v>
      </c>
    </row>
    <row r="3496" spans="1:28">
      <c r="A3496" s="1" t="s">
        <v>3882</v>
      </c>
      <c r="B3496" s="6">
        <v>46113</v>
      </c>
      <c r="C3496" s="1">
        <v>202604</v>
      </c>
      <c r="D3496" s="1">
        <v>2026</v>
      </c>
      <c r="E3496" s="1">
        <v>4</v>
      </c>
      <c r="F3496" s="4" t="s">
        <v>265</v>
      </c>
      <c r="G3496" s="4" t="s">
        <v>266</v>
      </c>
      <c r="H3496" s="1">
        <v>666</v>
      </c>
      <c r="I3496" s="4" t="s">
        <v>310</v>
      </c>
      <c r="J3496" s="1" t="s">
        <v>311</v>
      </c>
      <c r="K3496" s="1" t="s">
        <v>383</v>
      </c>
      <c r="L3496" s="1">
        <v>3</v>
      </c>
      <c r="M3496" s="1">
        <v>1</v>
      </c>
      <c r="N3496" s="1" t="s">
        <v>384</v>
      </c>
      <c r="O3496" s="1" t="s">
        <v>385</v>
      </c>
      <c r="P3496" s="1">
        <v>0</v>
      </c>
      <c r="Q3496" s="8">
        <v>5124631</v>
      </c>
      <c r="R3496" s="8">
        <v>417371</v>
      </c>
      <c r="S3496" s="8">
        <v>1261509</v>
      </c>
      <c r="T3496" s="8" t="s">
        <v>386</v>
      </c>
      <c r="U3496" s="9">
        <f>IF(R3496&gt;0,Q3496/R3496,"")</f>
        <v>12.278359061841863</v>
      </c>
      <c r="V3496" s="10">
        <f>SUMIFS(fct_world_monthly!$J$2:$J$361,fct_world_monthly!$C$2:$C$361,C3496,fct_world_monthly!$F$2:$F$361,F3496)</f>
        <v>22255068</v>
      </c>
      <c r="W3496" s="11">
        <f>IF(V3496&gt;0,Q3496/V3496,"")</f>
        <v>0.23026804501338752</v>
      </c>
      <c r="X3496" s="1" t="s">
        <v>232</v>
      </c>
      <c r="Y3496" s="1" t="s">
        <v>166</v>
      </c>
      <c r="Z3496" s="19">
        <f>IF(U3496="","",SUMIFS(Unit_Value_Review_QC!$K$10:$K$53,Unit_Value_Review_QC!$I$10:$I$53,"PARTNER|"&amp;F3496&amp;"|"&amp;I3496))</f>
        <v>12.503788450831344</v>
      </c>
      <c r="AA3496" s="20">
        <f>IFERROR(U3496/Z3496,"")</f>
        <v>0.98197111300499551</v>
      </c>
      <c r="AB3496" s="4" t="str">
        <f>IF(OR(N3496&lt;&gt;"REPORTED",U3496=""),"NOT_APPLICABLE",IF(OR(AA3496&lt;Unit_Value_Review_QC!$I$6,AA3496&gt;Unit_Value_Review_QC!$I$5),"REVIEW","WITHIN_BAND"))</f>
        <v>WITHIN_BAND</v>
      </c>
    </row>
    <row r="3497" spans="1:28">
      <c r="A3497" s="1" t="s">
        <v>3883</v>
      </c>
      <c r="B3497" s="6">
        <v>46113</v>
      </c>
      <c r="C3497" s="1">
        <v>202604</v>
      </c>
      <c r="D3497" s="1">
        <v>2026</v>
      </c>
      <c r="E3497" s="1">
        <v>4</v>
      </c>
      <c r="F3497" s="4" t="s">
        <v>265</v>
      </c>
      <c r="G3497" s="4" t="s">
        <v>266</v>
      </c>
      <c r="H3497" s="1">
        <v>669</v>
      </c>
      <c r="I3497" s="4" t="s">
        <v>313</v>
      </c>
      <c r="J3497" s="1" t="s">
        <v>314</v>
      </c>
      <c r="K3497" s="1" t="s">
        <v>383</v>
      </c>
      <c r="L3497" s="1">
        <v>3</v>
      </c>
      <c r="M3497" s="1">
        <v>1</v>
      </c>
      <c r="N3497" s="1" t="s">
        <v>384</v>
      </c>
      <c r="O3497" s="1" t="s">
        <v>385</v>
      </c>
      <c r="P3497" s="1">
        <v>0</v>
      </c>
      <c r="Q3497" s="8">
        <v>121436</v>
      </c>
      <c r="R3497" s="8">
        <v>7292</v>
      </c>
      <c r="S3497" s="8">
        <v>21142</v>
      </c>
      <c r="T3497" s="8" t="s">
        <v>386</v>
      </c>
      <c r="U3497" s="9">
        <f>IF(R3497&gt;0,Q3497/R3497,"")</f>
        <v>16.65331870543061</v>
      </c>
      <c r="V3497" s="10">
        <f>SUMIFS(fct_world_monthly!$J$2:$J$361,fct_world_monthly!$C$2:$C$361,C3497,fct_world_monthly!$F$2:$F$361,F3497)</f>
        <v>22255068</v>
      </c>
      <c r="W3497" s="11">
        <f>IF(V3497&gt;0,Q3497/V3497,"")</f>
        <v>5.4565548844874344E-3</v>
      </c>
      <c r="X3497" s="1" t="s">
        <v>232</v>
      </c>
      <c r="Y3497" s="1" t="s">
        <v>166</v>
      </c>
      <c r="Z3497" s="19">
        <f>IF(U3497="","",SUMIFS(Unit_Value_Review_QC!$K$10:$K$53,Unit_Value_Review_QC!$I$10:$I$53,"PARTNER|"&amp;F3497&amp;"|"&amp;I3497))</f>
        <v>16.58404384448577</v>
      </c>
      <c r="AA3497" s="20">
        <f>IFERROR(U3497/Z3497,"")</f>
        <v>1.0041771995777662</v>
      </c>
      <c r="AB3497" s="4" t="str">
        <f>IF(OR(N3497&lt;&gt;"REPORTED",U3497=""),"NOT_APPLICABLE",IF(OR(AA3497&lt;Unit_Value_Review_QC!$I$6,AA3497&gt;Unit_Value_Review_QC!$I$5),"REVIEW","WITHIN_BAND"))</f>
        <v>WITHIN_BAND</v>
      </c>
    </row>
    <row r="3498" spans="1:28">
      <c r="A3498" s="1" t="s">
        <v>3884</v>
      </c>
      <c r="B3498" s="6">
        <v>46113</v>
      </c>
      <c r="C3498" s="1">
        <v>202604</v>
      </c>
      <c r="D3498" s="1">
        <v>2026</v>
      </c>
      <c r="E3498" s="1">
        <v>4</v>
      </c>
      <c r="F3498" s="4" t="s">
        <v>265</v>
      </c>
      <c r="G3498" s="4" t="s">
        <v>266</v>
      </c>
      <c r="H3498" s="1">
        <v>676</v>
      </c>
      <c r="I3498" s="4" t="s">
        <v>316</v>
      </c>
      <c r="J3498" s="1" t="s">
        <v>317</v>
      </c>
      <c r="K3498" s="1" t="s">
        <v>383</v>
      </c>
      <c r="L3498" s="1">
        <v>3</v>
      </c>
      <c r="M3498" s="1">
        <v>1</v>
      </c>
      <c r="N3498" s="1" t="s">
        <v>384</v>
      </c>
      <c r="O3498" s="1" t="s">
        <v>385</v>
      </c>
      <c r="P3498" s="1">
        <v>0</v>
      </c>
      <c r="Q3498" s="8">
        <v>53407</v>
      </c>
      <c r="R3498" s="8">
        <v>3714</v>
      </c>
      <c r="S3498" s="8">
        <v>9673</v>
      </c>
      <c r="T3498" s="8" t="s">
        <v>386</v>
      </c>
      <c r="U3498" s="9">
        <f>IF(R3498&gt;0,Q3498/R3498,"")</f>
        <v>14.379913839526118</v>
      </c>
      <c r="V3498" s="10">
        <f>SUMIFS(fct_world_monthly!$J$2:$J$361,fct_world_monthly!$C$2:$C$361,C3498,fct_world_monthly!$F$2:$F$361,F3498)</f>
        <v>22255068</v>
      </c>
      <c r="W3498" s="11">
        <f>IF(V3498&gt;0,Q3498/V3498,"")</f>
        <v>2.3997679989115287E-3</v>
      </c>
      <c r="X3498" s="1" t="s">
        <v>232</v>
      </c>
      <c r="Y3498" s="1" t="s">
        <v>166</v>
      </c>
      <c r="Z3498" s="19">
        <f>IF(U3498="","",SUMIFS(Unit_Value_Review_QC!$K$10:$K$53,Unit_Value_Review_QC!$I$10:$I$53,"PARTNER|"&amp;F3498&amp;"|"&amp;I3498))</f>
        <v>12.705450477595873</v>
      </c>
      <c r="AA3498" s="20">
        <f>IFERROR(U3498/Z3498,"")</f>
        <v>1.1317909478993213</v>
      </c>
      <c r="AB3498" s="4" t="str">
        <f>IF(OR(N3498&lt;&gt;"REPORTED",U3498=""),"NOT_APPLICABLE",IF(OR(AA3498&lt;Unit_Value_Review_QC!$I$6,AA3498&gt;Unit_Value_Review_QC!$I$5),"REVIEW","WITHIN_BAND"))</f>
        <v>WITHIN_BAND</v>
      </c>
    </row>
    <row r="3499" spans="1:28">
      <c r="A3499" s="1" t="s">
        <v>3885</v>
      </c>
      <c r="B3499" s="6">
        <v>46113</v>
      </c>
      <c r="C3499" s="1">
        <v>202604</v>
      </c>
      <c r="D3499" s="1">
        <v>2026</v>
      </c>
      <c r="E3499" s="1">
        <v>4</v>
      </c>
      <c r="F3499" s="4" t="s">
        <v>265</v>
      </c>
      <c r="G3499" s="4" t="s">
        <v>266</v>
      </c>
      <c r="H3499" s="1">
        <v>690</v>
      </c>
      <c r="I3499" s="4" t="s">
        <v>319</v>
      </c>
      <c r="J3499" s="1" t="s">
        <v>320</v>
      </c>
      <c r="K3499" s="1" t="s">
        <v>383</v>
      </c>
      <c r="L3499" s="1">
        <v>3</v>
      </c>
      <c r="M3499" s="1">
        <v>1</v>
      </c>
      <c r="N3499" s="1" t="s">
        <v>384</v>
      </c>
      <c r="O3499" s="1" t="s">
        <v>385</v>
      </c>
      <c r="P3499" s="1">
        <v>0</v>
      </c>
      <c r="Q3499" s="8">
        <v>716947</v>
      </c>
      <c r="R3499" s="8">
        <v>24825</v>
      </c>
      <c r="S3499" s="8">
        <v>103348</v>
      </c>
      <c r="T3499" s="8" t="s">
        <v>386</v>
      </c>
      <c r="U3499" s="9">
        <f>IF(R3499&gt;0,Q3499/R3499,"")</f>
        <v>28.880040281973816</v>
      </c>
      <c r="V3499" s="10">
        <f>SUMIFS(fct_world_monthly!$J$2:$J$361,fct_world_monthly!$C$2:$C$361,C3499,fct_world_monthly!$F$2:$F$361,F3499)</f>
        <v>22255068</v>
      </c>
      <c r="W3499" s="11">
        <f>IF(V3499&gt;0,Q3499/V3499,"")</f>
        <v>3.2214999298137398E-2</v>
      </c>
      <c r="X3499" s="1" t="s">
        <v>232</v>
      </c>
      <c r="Y3499" s="1" t="s">
        <v>166</v>
      </c>
      <c r="Z3499" s="19">
        <f>IF(U3499="","",SUMIFS(Unit_Value_Review_QC!$K$10:$K$53,Unit_Value_Review_QC!$I$10:$I$53,"PARTNER|"&amp;F3499&amp;"|"&amp;I3499))</f>
        <v>23.234221767733438</v>
      </c>
      <c r="AA3499" s="20">
        <f>IFERROR(U3499/Z3499,"")</f>
        <v>1.2429958089700692</v>
      </c>
      <c r="AB3499" s="4" t="str">
        <f>IF(OR(N3499&lt;&gt;"REPORTED",U3499=""),"NOT_APPLICABLE",IF(OR(AA3499&lt;Unit_Value_Review_QC!$I$6,AA3499&gt;Unit_Value_Review_QC!$I$5),"REVIEW","WITHIN_BAND"))</f>
        <v>WITHIN_BAND</v>
      </c>
    </row>
    <row r="3500" spans="1:28">
      <c r="A3500" s="1" t="s">
        <v>3886</v>
      </c>
      <c r="B3500" s="6">
        <v>46113</v>
      </c>
      <c r="C3500" s="1">
        <v>202604</v>
      </c>
      <c r="D3500" s="1">
        <v>2026</v>
      </c>
      <c r="E3500" s="1">
        <v>4</v>
      </c>
      <c r="F3500" s="4" t="s">
        <v>265</v>
      </c>
      <c r="G3500" s="4" t="s">
        <v>266</v>
      </c>
      <c r="H3500" s="1">
        <v>696</v>
      </c>
      <c r="I3500" s="4" t="s">
        <v>322</v>
      </c>
      <c r="J3500" s="1" t="s">
        <v>323</v>
      </c>
      <c r="K3500" s="1" t="s">
        <v>383</v>
      </c>
      <c r="L3500" s="1">
        <v>3</v>
      </c>
      <c r="M3500" s="1">
        <v>1</v>
      </c>
      <c r="N3500" s="1" t="s">
        <v>384</v>
      </c>
      <c r="O3500" s="1" t="s">
        <v>385</v>
      </c>
      <c r="P3500" s="1">
        <v>0</v>
      </c>
      <c r="Q3500" s="8">
        <v>1681792</v>
      </c>
      <c r="R3500" s="8">
        <v>149559</v>
      </c>
      <c r="S3500" s="8">
        <v>385274</v>
      </c>
      <c r="T3500" s="8" t="s">
        <v>386</v>
      </c>
      <c r="U3500" s="9">
        <f>IF(R3500&gt;0,Q3500/R3500,"")</f>
        <v>11.245006987209061</v>
      </c>
      <c r="V3500" s="10">
        <f>SUMIFS(fct_world_monthly!$J$2:$J$361,fct_world_monthly!$C$2:$C$361,C3500,fct_world_monthly!$F$2:$F$361,F3500)</f>
        <v>22255068</v>
      </c>
      <c r="W3500" s="11">
        <f>IF(V3500&gt;0,Q3500/V3500,"")</f>
        <v>7.5568944565795076E-2</v>
      </c>
      <c r="X3500" s="1" t="s">
        <v>232</v>
      </c>
      <c r="Y3500" s="1" t="s">
        <v>166</v>
      </c>
      <c r="Z3500" s="19">
        <f>IF(U3500="","",SUMIFS(Unit_Value_Review_QC!$K$10:$K$53,Unit_Value_Review_QC!$I$10:$I$53,"PARTNER|"&amp;F3500&amp;"|"&amp;I3500))</f>
        <v>12.339390026247985</v>
      </c>
      <c r="AA3500" s="20">
        <f>IFERROR(U3500/Z3500,"")</f>
        <v>0.91130979434874948</v>
      </c>
      <c r="AB3500" s="4" t="str">
        <f>IF(OR(N3500&lt;&gt;"REPORTED",U3500=""),"NOT_APPLICABLE",IF(OR(AA3500&lt;Unit_Value_Review_QC!$I$6,AA3500&gt;Unit_Value_Review_QC!$I$5),"REVIEW","WITHIN_BAND"))</f>
        <v>WITHIN_BAND</v>
      </c>
    </row>
    <row r="3501" spans="1:28">
      <c r="A3501" s="1" t="s">
        <v>3887</v>
      </c>
      <c r="B3501" s="6">
        <v>46113</v>
      </c>
      <c r="C3501" s="1">
        <v>202604</v>
      </c>
      <c r="D3501" s="1">
        <v>2026</v>
      </c>
      <c r="E3501" s="1">
        <v>4</v>
      </c>
      <c r="F3501" s="4" t="s">
        <v>265</v>
      </c>
      <c r="G3501" s="4" t="s">
        <v>266</v>
      </c>
      <c r="H3501" s="1">
        <v>720</v>
      </c>
      <c r="I3501" s="4" t="s">
        <v>325</v>
      </c>
      <c r="J3501" s="1" t="s">
        <v>326</v>
      </c>
      <c r="K3501" s="1" t="s">
        <v>383</v>
      </c>
      <c r="L3501" s="1">
        <v>3</v>
      </c>
      <c r="M3501" s="1">
        <v>1</v>
      </c>
      <c r="N3501" s="1" t="s">
        <v>384</v>
      </c>
      <c r="O3501" s="1" t="s">
        <v>385</v>
      </c>
      <c r="P3501" s="1">
        <v>0</v>
      </c>
      <c r="Q3501" s="8">
        <v>4811473</v>
      </c>
      <c r="R3501" s="8">
        <v>243515</v>
      </c>
      <c r="S3501" s="8">
        <v>764488</v>
      </c>
      <c r="T3501" s="8" t="s">
        <v>386</v>
      </c>
      <c r="U3501" s="9">
        <f>IF(R3501&gt;0,Q3501/R3501,"")</f>
        <v>19.758425559000472</v>
      </c>
      <c r="V3501" s="10">
        <f>SUMIFS(fct_world_monthly!$J$2:$J$361,fct_world_monthly!$C$2:$C$361,C3501,fct_world_monthly!$F$2:$F$361,F3501)</f>
        <v>22255068</v>
      </c>
      <c r="W3501" s="11">
        <f>IF(V3501&gt;0,Q3501/V3501,"")</f>
        <v>0.21619673325644298</v>
      </c>
      <c r="X3501" s="1" t="s">
        <v>232</v>
      </c>
      <c r="Y3501" s="1" t="s">
        <v>166</v>
      </c>
      <c r="Z3501" s="19">
        <f>IF(U3501="","",SUMIFS(Unit_Value_Review_QC!$K$10:$K$53,Unit_Value_Review_QC!$I$10:$I$53,"PARTNER|"&amp;F3501&amp;"|"&amp;I3501))</f>
        <v>15.158852636173485</v>
      </c>
      <c r="AA3501" s="20">
        <f>IFERROR(U3501/Z3501,"")</f>
        <v>1.3034248721338613</v>
      </c>
      <c r="AB3501" s="4" t="str">
        <f>IF(OR(N3501&lt;&gt;"REPORTED",U3501=""),"NOT_APPLICABLE",IF(OR(AA3501&lt;Unit_Value_Review_QC!$I$6,AA3501&gt;Unit_Value_Review_QC!$I$5),"REVIEW","WITHIN_BAND"))</f>
        <v>WITHIN_BAND</v>
      </c>
    </row>
    <row r="3502" spans="1:28">
      <c r="A3502" s="1" t="s">
        <v>3888</v>
      </c>
      <c r="B3502" s="6">
        <v>46113</v>
      </c>
      <c r="C3502" s="1">
        <v>202604</v>
      </c>
      <c r="D3502" s="1">
        <v>2026</v>
      </c>
      <c r="E3502" s="1">
        <v>4</v>
      </c>
      <c r="F3502" s="4" t="s">
        <v>271</v>
      </c>
      <c r="G3502" s="4" t="s">
        <v>273</v>
      </c>
      <c r="H3502" s="1">
        <v>52</v>
      </c>
      <c r="I3502" s="4" t="s">
        <v>296</v>
      </c>
      <c r="J3502" s="1" t="s">
        <v>297</v>
      </c>
      <c r="K3502" s="1" t="s">
        <v>383</v>
      </c>
      <c r="L3502" s="1">
        <v>3</v>
      </c>
      <c r="M3502" s="1">
        <v>1</v>
      </c>
      <c r="N3502" s="1" t="s">
        <v>384</v>
      </c>
      <c r="O3502" s="1" t="s">
        <v>385</v>
      </c>
      <c r="P3502" s="1">
        <v>0</v>
      </c>
      <c r="Q3502" s="8">
        <v>325406</v>
      </c>
      <c r="R3502" s="8">
        <v>9302</v>
      </c>
      <c r="S3502" s="8">
        <v>21779</v>
      </c>
      <c r="T3502" s="8" t="s">
        <v>386</v>
      </c>
      <c r="U3502" s="9">
        <f>IF(R3502&gt;0,Q3502/R3502,"")</f>
        <v>34.982369382928404</v>
      </c>
      <c r="V3502" s="10">
        <f>SUMIFS(fct_world_monthly!$J$2:$J$361,fct_world_monthly!$C$2:$C$361,C3502,fct_world_monthly!$F$2:$F$361,F3502)</f>
        <v>32945837</v>
      </c>
      <c r="W3502" s="11">
        <f>IF(V3502&gt;0,Q3502/V3502,"")</f>
        <v>9.8769990272215575E-3</v>
      </c>
      <c r="X3502" s="1" t="s">
        <v>232</v>
      </c>
      <c r="Y3502" s="1" t="s">
        <v>166</v>
      </c>
      <c r="Z3502" s="19">
        <f>IF(U3502="","",SUMIFS(Unit_Value_Review_QC!$K$10:$K$53,Unit_Value_Review_QC!$I$10:$I$53,"PARTNER|"&amp;F3502&amp;"|"&amp;I3502))</f>
        <v>31.867133143721738</v>
      </c>
      <c r="AA3502" s="20">
        <f>IFERROR(U3502/Z3502,"")</f>
        <v>1.0977570283827183</v>
      </c>
      <c r="AB3502" s="4" t="str">
        <f>IF(OR(N3502&lt;&gt;"REPORTED",U3502=""),"NOT_APPLICABLE",IF(OR(AA3502&lt;Unit_Value_Review_QC!$I$6,AA3502&gt;Unit_Value_Review_QC!$I$5),"REVIEW","WITHIN_BAND"))</f>
        <v>WITHIN_BAND</v>
      </c>
    </row>
    <row r="3503" spans="1:28">
      <c r="A3503" s="1" t="s">
        <v>3889</v>
      </c>
      <c r="B3503" s="6">
        <v>46113</v>
      </c>
      <c r="C3503" s="1">
        <v>202604</v>
      </c>
      <c r="D3503" s="1">
        <v>2026</v>
      </c>
      <c r="E3503" s="1">
        <v>4</v>
      </c>
      <c r="F3503" s="4" t="s">
        <v>271</v>
      </c>
      <c r="G3503" s="4" t="s">
        <v>273</v>
      </c>
      <c r="H3503" s="1">
        <v>204</v>
      </c>
      <c r="I3503" s="4" t="s">
        <v>301</v>
      </c>
      <c r="J3503" s="1" t="s">
        <v>302</v>
      </c>
      <c r="K3503" s="1" t="s">
        <v>383</v>
      </c>
      <c r="L3503" s="1">
        <v>3</v>
      </c>
      <c r="M3503" s="1">
        <v>1</v>
      </c>
      <c r="N3503" s="1" t="s">
        <v>384</v>
      </c>
      <c r="O3503" s="1" t="s">
        <v>385</v>
      </c>
      <c r="P3503" s="1">
        <v>0</v>
      </c>
      <c r="Q3503" s="8">
        <v>1197116</v>
      </c>
      <c r="R3503" s="8">
        <v>45556</v>
      </c>
      <c r="S3503" s="8">
        <v>136277</v>
      </c>
      <c r="T3503" s="8" t="s">
        <v>386</v>
      </c>
      <c r="U3503" s="9">
        <f>IF(R3503&gt;0,Q3503/R3503,"")</f>
        <v>26.277899727807533</v>
      </c>
      <c r="V3503" s="10">
        <f>SUMIFS(fct_world_monthly!$J$2:$J$361,fct_world_monthly!$C$2:$C$361,C3503,fct_world_monthly!$F$2:$F$361,F3503)</f>
        <v>32945837</v>
      </c>
      <c r="W3503" s="11">
        <f>IF(V3503&gt;0,Q3503/V3503,"")</f>
        <v>3.6335880615204888E-2</v>
      </c>
      <c r="X3503" s="1" t="s">
        <v>232</v>
      </c>
      <c r="Y3503" s="1" t="s">
        <v>166</v>
      </c>
      <c r="Z3503" s="19">
        <f>IF(U3503="","",SUMIFS(Unit_Value_Review_QC!$K$10:$K$53,Unit_Value_Review_QC!$I$10:$I$53,"PARTNER|"&amp;F3503&amp;"|"&amp;I3503))</f>
        <v>19.682231685892088</v>
      </c>
      <c r="AA3503" s="20">
        <f>IFERROR(U3503/Z3503,"")</f>
        <v>1.3351077330647985</v>
      </c>
      <c r="AB3503" s="4" t="str">
        <f>IF(OR(N3503&lt;&gt;"REPORTED",U3503=""),"NOT_APPLICABLE",IF(OR(AA3503&lt;Unit_Value_Review_QC!$I$6,AA3503&gt;Unit_Value_Review_QC!$I$5),"REVIEW","WITHIN_BAND"))</f>
        <v>WITHIN_BAND</v>
      </c>
    </row>
    <row r="3504" spans="1:28">
      <c r="A3504" s="1" t="s">
        <v>3890</v>
      </c>
      <c r="B3504" s="6">
        <v>46113</v>
      </c>
      <c r="C3504" s="1">
        <v>202604</v>
      </c>
      <c r="D3504" s="1">
        <v>2026</v>
      </c>
      <c r="E3504" s="1">
        <v>4</v>
      </c>
      <c r="F3504" s="4" t="s">
        <v>271</v>
      </c>
      <c r="G3504" s="4" t="s">
        <v>273</v>
      </c>
      <c r="H3504" s="1">
        <v>662</v>
      </c>
      <c r="I3504" s="4" t="s">
        <v>304</v>
      </c>
      <c r="J3504" s="1" t="s">
        <v>305</v>
      </c>
      <c r="K3504" s="1" t="s">
        <v>383</v>
      </c>
      <c r="L3504" s="1">
        <v>3</v>
      </c>
      <c r="M3504" s="1">
        <v>1</v>
      </c>
      <c r="N3504" s="1" t="s">
        <v>384</v>
      </c>
      <c r="O3504" s="1" t="s">
        <v>385</v>
      </c>
      <c r="P3504" s="1">
        <v>0</v>
      </c>
      <c r="Q3504" s="8">
        <v>51630</v>
      </c>
      <c r="R3504" s="8">
        <v>3798</v>
      </c>
      <c r="S3504" s="8">
        <v>9065</v>
      </c>
      <c r="T3504" s="8" t="s">
        <v>386</v>
      </c>
      <c r="U3504" s="9">
        <f>IF(R3504&gt;0,Q3504/R3504,"")</f>
        <v>13.593996840442339</v>
      </c>
      <c r="V3504" s="10">
        <f>SUMIFS(fct_world_monthly!$J$2:$J$361,fct_world_monthly!$C$2:$C$361,C3504,fct_world_monthly!$F$2:$F$361,F3504)</f>
        <v>32945837</v>
      </c>
      <c r="W3504" s="11">
        <f>IF(V3504&gt;0,Q3504/V3504,"")</f>
        <v>1.5671175693608877E-3</v>
      </c>
      <c r="X3504" s="1" t="s">
        <v>232</v>
      </c>
      <c r="Y3504" s="1" t="s">
        <v>166</v>
      </c>
      <c r="Z3504" s="19">
        <f>IF(U3504="","",SUMIFS(Unit_Value_Review_QC!$K$10:$K$53,Unit_Value_Review_QC!$I$10:$I$53,"PARTNER|"&amp;F3504&amp;"|"&amp;I3504))</f>
        <v>19.366411423422985</v>
      </c>
      <c r="AA3504" s="20">
        <f>IFERROR(U3504/Z3504,"")</f>
        <v>0.70193679888473726</v>
      </c>
      <c r="AB3504" s="4" t="str">
        <f>IF(OR(N3504&lt;&gt;"REPORTED",U3504=""),"NOT_APPLICABLE",IF(OR(AA3504&lt;Unit_Value_Review_QC!$I$6,AA3504&gt;Unit_Value_Review_QC!$I$5),"REVIEW","WITHIN_BAND"))</f>
        <v>WITHIN_BAND</v>
      </c>
    </row>
    <row r="3505" spans="1:28">
      <c r="A3505" s="1" t="s">
        <v>3891</v>
      </c>
      <c r="B3505" s="6">
        <v>46113</v>
      </c>
      <c r="C3505" s="1">
        <v>202604</v>
      </c>
      <c r="D3505" s="1">
        <v>2026</v>
      </c>
      <c r="E3505" s="1">
        <v>4</v>
      </c>
      <c r="F3505" s="4" t="s">
        <v>271</v>
      </c>
      <c r="G3505" s="4" t="s">
        <v>273</v>
      </c>
      <c r="H3505" s="1">
        <v>664</v>
      </c>
      <c r="I3505" s="4" t="s">
        <v>307</v>
      </c>
      <c r="J3505" s="1" t="s">
        <v>308</v>
      </c>
      <c r="K3505" s="1" t="s">
        <v>383</v>
      </c>
      <c r="L3505" s="1">
        <v>3</v>
      </c>
      <c r="M3505" s="1">
        <v>1</v>
      </c>
      <c r="N3505" s="1" t="s">
        <v>384</v>
      </c>
      <c r="O3505" s="1" t="s">
        <v>385</v>
      </c>
      <c r="P3505" s="1">
        <v>0</v>
      </c>
      <c r="Q3505" s="8">
        <v>3455147</v>
      </c>
      <c r="R3505" s="8">
        <v>137729</v>
      </c>
      <c r="S3505" s="8">
        <v>395293</v>
      </c>
      <c r="T3505" s="8" t="s">
        <v>386</v>
      </c>
      <c r="U3505" s="9">
        <f>IF(R3505&gt;0,Q3505/R3505,"")</f>
        <v>25.086561290650479</v>
      </c>
      <c r="V3505" s="10">
        <f>SUMIFS(fct_world_monthly!$J$2:$J$361,fct_world_monthly!$C$2:$C$361,C3505,fct_world_monthly!$F$2:$F$361,F3505)</f>
        <v>32945837</v>
      </c>
      <c r="W3505" s="11">
        <f>IF(V3505&gt;0,Q3505/V3505,"")</f>
        <v>0.10487355352362121</v>
      </c>
      <c r="X3505" s="1" t="s">
        <v>232</v>
      </c>
      <c r="Y3505" s="1" t="s">
        <v>166</v>
      </c>
      <c r="Z3505" s="19">
        <f>IF(U3505="","",SUMIFS(Unit_Value_Review_QC!$K$10:$K$53,Unit_Value_Review_QC!$I$10:$I$53,"PARTNER|"&amp;F3505&amp;"|"&amp;I3505))</f>
        <v>29.827360886039607</v>
      </c>
      <c r="AA3505" s="20">
        <f>IFERROR(U3505/Z3505,"")</f>
        <v>0.84105869729802307</v>
      </c>
      <c r="AB3505" s="4" t="str">
        <f>IF(OR(N3505&lt;&gt;"REPORTED",U3505=""),"NOT_APPLICABLE",IF(OR(AA3505&lt;Unit_Value_Review_QC!$I$6,AA3505&gt;Unit_Value_Review_QC!$I$5),"REVIEW","WITHIN_BAND"))</f>
        <v>WITHIN_BAND</v>
      </c>
    </row>
    <row r="3506" spans="1:28">
      <c r="A3506" s="1" t="s">
        <v>3892</v>
      </c>
      <c r="B3506" s="6">
        <v>46113</v>
      </c>
      <c r="C3506" s="1">
        <v>202604</v>
      </c>
      <c r="D3506" s="1">
        <v>2026</v>
      </c>
      <c r="E3506" s="1">
        <v>4</v>
      </c>
      <c r="F3506" s="4" t="s">
        <v>271</v>
      </c>
      <c r="G3506" s="4" t="s">
        <v>273</v>
      </c>
      <c r="H3506" s="1">
        <v>666</v>
      </c>
      <c r="I3506" s="4" t="s">
        <v>310</v>
      </c>
      <c r="J3506" s="1" t="s">
        <v>311</v>
      </c>
      <c r="K3506" s="1" t="s">
        <v>383</v>
      </c>
      <c r="L3506" s="1">
        <v>3</v>
      </c>
      <c r="M3506" s="1">
        <v>1</v>
      </c>
      <c r="N3506" s="1" t="s">
        <v>384</v>
      </c>
      <c r="O3506" s="1" t="s">
        <v>385</v>
      </c>
      <c r="P3506" s="1">
        <v>0</v>
      </c>
      <c r="Q3506" s="8">
        <v>1836082</v>
      </c>
      <c r="R3506" s="8">
        <v>104146</v>
      </c>
      <c r="S3506" s="8">
        <v>374195</v>
      </c>
      <c r="T3506" s="8" t="s">
        <v>386</v>
      </c>
      <c r="U3506" s="9">
        <f>IF(R3506&gt;0,Q3506/R3506,"")</f>
        <v>17.629884969177883</v>
      </c>
      <c r="V3506" s="10">
        <f>SUMIFS(fct_world_monthly!$J$2:$J$361,fct_world_monthly!$C$2:$C$361,C3506,fct_world_monthly!$F$2:$F$361,F3506)</f>
        <v>32945837</v>
      </c>
      <c r="W3506" s="11">
        <f>IF(V3506&gt;0,Q3506/V3506,"")</f>
        <v>5.573031882601738E-2</v>
      </c>
      <c r="X3506" s="1" t="s">
        <v>232</v>
      </c>
      <c r="Y3506" s="1" t="s">
        <v>166</v>
      </c>
      <c r="Z3506" s="19">
        <f>IF(U3506="","",SUMIFS(Unit_Value_Review_QC!$K$10:$K$53,Unit_Value_Review_QC!$I$10:$I$53,"PARTNER|"&amp;F3506&amp;"|"&amp;I3506))</f>
        <v>14.86106925541052</v>
      </c>
      <c r="AA3506" s="20">
        <f>IFERROR(U3506/Z3506,"")</f>
        <v>1.1863133578197484</v>
      </c>
      <c r="AB3506" s="4" t="str">
        <f>IF(OR(N3506&lt;&gt;"REPORTED",U3506=""),"NOT_APPLICABLE",IF(OR(AA3506&lt;Unit_Value_Review_QC!$I$6,AA3506&gt;Unit_Value_Review_QC!$I$5),"REVIEW","WITHIN_BAND"))</f>
        <v>WITHIN_BAND</v>
      </c>
    </row>
    <row r="3507" spans="1:28">
      <c r="A3507" s="1" t="s">
        <v>3893</v>
      </c>
      <c r="B3507" s="6">
        <v>46113</v>
      </c>
      <c r="C3507" s="1">
        <v>202604</v>
      </c>
      <c r="D3507" s="1">
        <v>2026</v>
      </c>
      <c r="E3507" s="1">
        <v>4</v>
      </c>
      <c r="F3507" s="4" t="s">
        <v>271</v>
      </c>
      <c r="G3507" s="4" t="s">
        <v>273</v>
      </c>
      <c r="H3507" s="1">
        <v>669</v>
      </c>
      <c r="I3507" s="4" t="s">
        <v>313</v>
      </c>
      <c r="J3507" s="1" t="s">
        <v>314</v>
      </c>
      <c r="K3507" s="1" t="s">
        <v>383</v>
      </c>
      <c r="L3507" s="1">
        <v>3</v>
      </c>
      <c r="M3507" s="1">
        <v>1</v>
      </c>
      <c r="N3507" s="1" t="s">
        <v>384</v>
      </c>
      <c r="O3507" s="1" t="s">
        <v>385</v>
      </c>
      <c r="P3507" s="1">
        <v>0</v>
      </c>
      <c r="Q3507" s="8">
        <v>1652998</v>
      </c>
      <c r="R3507" s="8">
        <v>105987</v>
      </c>
      <c r="S3507" s="8">
        <v>272424</v>
      </c>
      <c r="T3507" s="8" t="s">
        <v>386</v>
      </c>
      <c r="U3507" s="9">
        <f>IF(R3507&gt;0,Q3507/R3507,"")</f>
        <v>15.596233500334947</v>
      </c>
      <c r="V3507" s="10">
        <f>SUMIFS(fct_world_monthly!$J$2:$J$361,fct_world_monthly!$C$2:$C$361,C3507,fct_world_monthly!$F$2:$F$361,F3507)</f>
        <v>32945837</v>
      </c>
      <c r="W3507" s="11">
        <f>IF(V3507&gt;0,Q3507/V3507,"")</f>
        <v>5.01731979066126E-2</v>
      </c>
      <c r="X3507" s="1" t="s">
        <v>232</v>
      </c>
      <c r="Y3507" s="1" t="s">
        <v>166</v>
      </c>
      <c r="Z3507" s="19">
        <f>IF(U3507="","",SUMIFS(Unit_Value_Review_QC!$K$10:$K$53,Unit_Value_Review_QC!$I$10:$I$53,"PARTNER|"&amp;F3507&amp;"|"&amp;I3507))</f>
        <v>17.070169468034248</v>
      </c>
      <c r="AA3507" s="20">
        <f>IFERROR(U3507/Z3507,"")</f>
        <v>0.91365428618272326</v>
      </c>
      <c r="AB3507" s="4" t="str">
        <f>IF(OR(N3507&lt;&gt;"REPORTED",U3507=""),"NOT_APPLICABLE",IF(OR(AA3507&lt;Unit_Value_Review_QC!$I$6,AA3507&gt;Unit_Value_Review_QC!$I$5),"REVIEW","WITHIN_BAND"))</f>
        <v>WITHIN_BAND</v>
      </c>
    </row>
    <row r="3508" spans="1:28">
      <c r="A3508" s="1" t="s">
        <v>3894</v>
      </c>
      <c r="B3508" s="6">
        <v>46113</v>
      </c>
      <c r="C3508" s="1">
        <v>202604</v>
      </c>
      <c r="D3508" s="1">
        <v>2026</v>
      </c>
      <c r="E3508" s="1">
        <v>4</v>
      </c>
      <c r="F3508" s="4" t="s">
        <v>271</v>
      </c>
      <c r="G3508" s="4" t="s">
        <v>273</v>
      </c>
      <c r="H3508" s="1">
        <v>676</v>
      </c>
      <c r="I3508" s="4" t="s">
        <v>316</v>
      </c>
      <c r="J3508" s="1" t="s">
        <v>317</v>
      </c>
      <c r="K3508" s="1" t="s">
        <v>383</v>
      </c>
      <c r="L3508" s="1">
        <v>3</v>
      </c>
      <c r="M3508" s="1">
        <v>1</v>
      </c>
      <c r="N3508" s="1" t="s">
        <v>384</v>
      </c>
      <c r="O3508" s="1" t="s">
        <v>385</v>
      </c>
      <c r="P3508" s="1">
        <v>0</v>
      </c>
      <c r="Q3508" s="8">
        <v>285741</v>
      </c>
      <c r="R3508" s="8">
        <v>4318</v>
      </c>
      <c r="S3508" s="8">
        <v>1910</v>
      </c>
      <c r="T3508" s="8" t="s">
        <v>386</v>
      </c>
      <c r="U3508" s="9">
        <f>IF(R3508&gt;0,Q3508/R3508,"")</f>
        <v>66.174386289949055</v>
      </c>
      <c r="V3508" s="10">
        <f>SUMIFS(fct_world_monthly!$J$2:$J$361,fct_world_monthly!$C$2:$C$361,C3508,fct_world_monthly!$F$2:$F$361,F3508)</f>
        <v>32945837</v>
      </c>
      <c r="W3508" s="11">
        <f>IF(V3508&gt;0,Q3508/V3508,"")</f>
        <v>8.6730532904658025E-3</v>
      </c>
      <c r="X3508" s="1" t="s">
        <v>232</v>
      </c>
      <c r="Y3508" s="1" t="s">
        <v>166</v>
      </c>
      <c r="Z3508" s="19">
        <f>IF(U3508="","",SUMIFS(Unit_Value_Review_QC!$K$10:$K$53,Unit_Value_Review_QC!$I$10:$I$53,"PARTNER|"&amp;F3508&amp;"|"&amp;I3508))</f>
        <v>29.259592038236608</v>
      </c>
      <c r="AA3508" s="20">
        <f>IFERROR(U3508/Z3508,"")</f>
        <v>2.261630517728066</v>
      </c>
      <c r="AB3508" s="4" t="str">
        <f>IF(OR(N3508&lt;&gt;"REPORTED",U3508=""),"NOT_APPLICABLE",IF(OR(AA3508&lt;Unit_Value_Review_QC!$I$6,AA3508&gt;Unit_Value_Review_QC!$I$5),"REVIEW","WITHIN_BAND"))</f>
        <v>WITHIN_BAND</v>
      </c>
    </row>
    <row r="3509" spans="1:28">
      <c r="A3509" s="1" t="s">
        <v>3895</v>
      </c>
      <c r="B3509" s="6">
        <v>46113</v>
      </c>
      <c r="C3509" s="1">
        <v>202604</v>
      </c>
      <c r="D3509" s="1">
        <v>2026</v>
      </c>
      <c r="E3509" s="1">
        <v>4</v>
      </c>
      <c r="F3509" s="4" t="s">
        <v>271</v>
      </c>
      <c r="G3509" s="4" t="s">
        <v>273</v>
      </c>
      <c r="H3509" s="1">
        <v>690</v>
      </c>
      <c r="I3509" s="4" t="s">
        <v>319</v>
      </c>
      <c r="J3509" s="1" t="s">
        <v>320</v>
      </c>
      <c r="K3509" s="1" t="s">
        <v>383</v>
      </c>
      <c r="L3509" s="1">
        <v>3</v>
      </c>
      <c r="M3509" s="1">
        <v>1</v>
      </c>
      <c r="N3509" s="1" t="s">
        <v>384</v>
      </c>
      <c r="O3509" s="1" t="s">
        <v>385</v>
      </c>
      <c r="P3509" s="1">
        <v>0</v>
      </c>
      <c r="Q3509" s="8">
        <v>831992</v>
      </c>
      <c r="R3509" s="8">
        <v>48067</v>
      </c>
      <c r="S3509" s="8">
        <v>101131</v>
      </c>
      <c r="T3509" s="8" t="s">
        <v>386</v>
      </c>
      <c r="U3509" s="9">
        <f>IF(R3509&gt;0,Q3509/R3509,"")</f>
        <v>17.309006178875318</v>
      </c>
      <c r="V3509" s="10">
        <f>SUMIFS(fct_world_monthly!$J$2:$J$361,fct_world_monthly!$C$2:$C$361,C3509,fct_world_monthly!$F$2:$F$361,F3509)</f>
        <v>32945837</v>
      </c>
      <c r="W3509" s="11">
        <f>IF(V3509&gt;0,Q3509/V3509,"")</f>
        <v>2.5253327150255737E-2</v>
      </c>
      <c r="X3509" s="1" t="s">
        <v>232</v>
      </c>
      <c r="Y3509" s="1" t="s">
        <v>166</v>
      </c>
      <c r="Z3509" s="19">
        <f>IF(U3509="","",SUMIFS(Unit_Value_Review_QC!$K$10:$K$53,Unit_Value_Review_QC!$I$10:$I$53,"PARTNER|"&amp;F3509&amp;"|"&amp;I3509))</f>
        <v>24.149636282520802</v>
      </c>
      <c r="AA3509" s="20">
        <f>IFERROR(U3509/Z3509,"")</f>
        <v>0.71673982897222166</v>
      </c>
      <c r="AB3509" s="4" t="str">
        <f>IF(OR(N3509&lt;&gt;"REPORTED",U3509=""),"NOT_APPLICABLE",IF(OR(AA3509&lt;Unit_Value_Review_QC!$I$6,AA3509&gt;Unit_Value_Review_QC!$I$5),"REVIEW","WITHIN_BAND"))</f>
        <v>WITHIN_BAND</v>
      </c>
    </row>
    <row r="3510" spans="1:28">
      <c r="A3510" s="1" t="s">
        <v>3896</v>
      </c>
      <c r="B3510" s="6">
        <v>46113</v>
      </c>
      <c r="C3510" s="1">
        <v>202604</v>
      </c>
      <c r="D3510" s="1">
        <v>2026</v>
      </c>
      <c r="E3510" s="1">
        <v>4</v>
      </c>
      <c r="F3510" s="4" t="s">
        <v>271</v>
      </c>
      <c r="G3510" s="4" t="s">
        <v>273</v>
      </c>
      <c r="H3510" s="1">
        <v>696</v>
      </c>
      <c r="I3510" s="4" t="s">
        <v>322</v>
      </c>
      <c r="J3510" s="1" t="s">
        <v>323</v>
      </c>
      <c r="K3510" s="1" t="s">
        <v>383</v>
      </c>
      <c r="L3510" s="1">
        <v>3</v>
      </c>
      <c r="M3510" s="1">
        <v>1</v>
      </c>
      <c r="N3510" s="1" t="s">
        <v>384</v>
      </c>
      <c r="O3510" s="1" t="s">
        <v>385</v>
      </c>
      <c r="P3510" s="1">
        <v>0</v>
      </c>
      <c r="Q3510" s="8">
        <v>1130525</v>
      </c>
      <c r="R3510" s="8">
        <v>57081</v>
      </c>
      <c r="S3510" s="8">
        <v>124800</v>
      </c>
      <c r="T3510" s="8" t="s">
        <v>386</v>
      </c>
      <c r="U3510" s="9">
        <f>IF(R3510&gt;0,Q3510/R3510,"")</f>
        <v>19.805627091326361</v>
      </c>
      <c r="V3510" s="10">
        <f>SUMIFS(fct_world_monthly!$J$2:$J$361,fct_world_monthly!$C$2:$C$361,C3510,fct_world_monthly!$F$2:$F$361,F3510)</f>
        <v>32945837</v>
      </c>
      <c r="W3510" s="11">
        <f>IF(V3510&gt;0,Q3510/V3510,"")</f>
        <v>3.4314654079057087E-2</v>
      </c>
      <c r="X3510" s="1" t="s">
        <v>232</v>
      </c>
      <c r="Y3510" s="1" t="s">
        <v>166</v>
      </c>
      <c r="Z3510" s="19">
        <f>IF(U3510="","",SUMIFS(Unit_Value_Review_QC!$K$10:$K$53,Unit_Value_Review_QC!$I$10:$I$53,"PARTNER|"&amp;F3510&amp;"|"&amp;I3510))</f>
        <v>19.130986055641273</v>
      </c>
      <c r="AA3510" s="20">
        <f>IFERROR(U3510/Z3510,"")</f>
        <v>1.0352643106697657</v>
      </c>
      <c r="AB3510" s="4" t="str">
        <f>IF(OR(N3510&lt;&gt;"REPORTED",U3510=""),"NOT_APPLICABLE",IF(OR(AA3510&lt;Unit_Value_Review_QC!$I$6,AA3510&gt;Unit_Value_Review_QC!$I$5),"REVIEW","WITHIN_BAND"))</f>
        <v>WITHIN_BAND</v>
      </c>
    </row>
    <row r="3511" spans="1:28">
      <c r="A3511" s="1" t="s">
        <v>3897</v>
      </c>
      <c r="B3511" s="6">
        <v>46113</v>
      </c>
      <c r="C3511" s="1">
        <v>202604</v>
      </c>
      <c r="D3511" s="1">
        <v>2026</v>
      </c>
      <c r="E3511" s="1">
        <v>4</v>
      </c>
      <c r="F3511" s="4" t="s">
        <v>271</v>
      </c>
      <c r="G3511" s="4" t="s">
        <v>273</v>
      </c>
      <c r="H3511" s="1">
        <v>720</v>
      </c>
      <c r="I3511" s="4" t="s">
        <v>325</v>
      </c>
      <c r="J3511" s="1" t="s">
        <v>326</v>
      </c>
      <c r="K3511" s="1" t="s">
        <v>383</v>
      </c>
      <c r="L3511" s="1">
        <v>3</v>
      </c>
      <c r="M3511" s="1">
        <v>1</v>
      </c>
      <c r="N3511" s="1" t="s">
        <v>384</v>
      </c>
      <c r="O3511" s="1" t="s">
        <v>385</v>
      </c>
      <c r="P3511" s="1">
        <v>0</v>
      </c>
      <c r="Q3511" s="8">
        <v>7904408</v>
      </c>
      <c r="R3511" s="8">
        <v>286292</v>
      </c>
      <c r="S3511" s="8">
        <v>669599</v>
      </c>
      <c r="T3511" s="8" t="s">
        <v>386</v>
      </c>
      <c r="U3511" s="9">
        <f>IF(R3511&gt;0,Q3511/R3511,"")</f>
        <v>27.609601385997514</v>
      </c>
      <c r="V3511" s="10">
        <f>SUMIFS(fct_world_monthly!$J$2:$J$361,fct_world_monthly!$C$2:$C$361,C3511,fct_world_monthly!$F$2:$F$361,F3511)</f>
        <v>32945837</v>
      </c>
      <c r="W3511" s="11">
        <f>IF(V3511&gt;0,Q3511/V3511,"")</f>
        <v>0.23992129870611573</v>
      </c>
      <c r="X3511" s="1" t="s">
        <v>232</v>
      </c>
      <c r="Y3511" s="1" t="s">
        <v>166</v>
      </c>
      <c r="Z3511" s="19">
        <f>IF(U3511="","",SUMIFS(Unit_Value_Review_QC!$K$10:$K$53,Unit_Value_Review_QC!$I$10:$I$53,"PARTNER|"&amp;F3511&amp;"|"&amp;I3511))</f>
        <v>27.635683246354834</v>
      </c>
      <c r="AA3511" s="20">
        <f>IFERROR(U3511/Z3511,"")</f>
        <v>0.99905622523876769</v>
      </c>
      <c r="AB3511" s="4" t="str">
        <f>IF(OR(N3511&lt;&gt;"REPORTED",U3511=""),"NOT_APPLICABLE",IF(OR(AA3511&lt;Unit_Value_Review_QC!$I$6,AA3511&gt;Unit_Value_Review_QC!$I$5),"REVIEW","WITHIN_BAND"))</f>
        <v>WITHIN_BAND</v>
      </c>
    </row>
    <row r="3512" spans="1:28">
      <c r="A3512" s="1" t="s">
        <v>3898</v>
      </c>
      <c r="B3512" s="6">
        <v>46113</v>
      </c>
      <c r="C3512" s="1">
        <v>202604</v>
      </c>
      <c r="D3512" s="1">
        <v>2026</v>
      </c>
      <c r="E3512" s="1">
        <v>4</v>
      </c>
      <c r="F3512" s="4" t="s">
        <v>278</v>
      </c>
      <c r="G3512" s="4" t="s">
        <v>279</v>
      </c>
      <c r="H3512" s="1">
        <v>52</v>
      </c>
      <c r="I3512" s="4" t="s">
        <v>296</v>
      </c>
      <c r="J3512" s="1" t="s">
        <v>297</v>
      </c>
      <c r="K3512" s="1" t="s">
        <v>383</v>
      </c>
      <c r="L3512" s="1">
        <v>3</v>
      </c>
      <c r="M3512" s="1">
        <v>1</v>
      </c>
      <c r="N3512" s="1" t="s">
        <v>384</v>
      </c>
      <c r="O3512" s="1" t="s">
        <v>385</v>
      </c>
      <c r="P3512" s="1">
        <v>0</v>
      </c>
      <c r="Q3512" s="8">
        <v>720011</v>
      </c>
      <c r="R3512" s="8">
        <v>20462</v>
      </c>
      <c r="S3512" s="8">
        <v>66705</v>
      </c>
      <c r="T3512" s="8" t="s">
        <v>386</v>
      </c>
      <c r="U3512" s="9">
        <f>IF(R3512&gt;0,Q3512/R3512,"")</f>
        <v>35.18771381096667</v>
      </c>
      <c r="V3512" s="10">
        <f>SUMIFS(fct_world_monthly!$J$2:$J$361,fct_world_monthly!$C$2:$C$361,C3512,fct_world_monthly!$F$2:$F$361,F3512)</f>
        <v>22467448</v>
      </c>
      <c r="W3512" s="11">
        <f>IF(V3512&gt;0,Q3512/V3512,"")</f>
        <v>3.204685285128956E-2</v>
      </c>
      <c r="X3512" s="1" t="s">
        <v>232</v>
      </c>
      <c r="Y3512" s="1" t="s">
        <v>166</v>
      </c>
      <c r="Z3512" s="19">
        <f>IF(U3512="","",SUMIFS(Unit_Value_Review_QC!$K$10:$K$53,Unit_Value_Review_QC!$I$10:$I$53,"PARTNER|"&amp;F3512&amp;"|"&amp;I3512))</f>
        <v>35.036766549381447</v>
      </c>
      <c r="AA3512" s="20">
        <f>IFERROR(U3512/Z3512,"")</f>
        <v>1.0043082531994634</v>
      </c>
      <c r="AB3512" s="4" t="str">
        <f>IF(OR(N3512&lt;&gt;"REPORTED",U3512=""),"NOT_APPLICABLE",IF(OR(AA3512&lt;Unit_Value_Review_QC!$I$6,AA3512&gt;Unit_Value_Review_QC!$I$5),"REVIEW","WITHIN_BAND"))</f>
        <v>WITHIN_BAND</v>
      </c>
    </row>
    <row r="3513" spans="1:28">
      <c r="A3513" s="1" t="s">
        <v>3899</v>
      </c>
      <c r="B3513" s="6">
        <v>46113</v>
      </c>
      <c r="C3513" s="1">
        <v>202604</v>
      </c>
      <c r="D3513" s="1">
        <v>2026</v>
      </c>
      <c r="E3513" s="1">
        <v>4</v>
      </c>
      <c r="F3513" s="4" t="s">
        <v>278</v>
      </c>
      <c r="G3513" s="4" t="s">
        <v>279</v>
      </c>
      <c r="H3513" s="1">
        <v>204</v>
      </c>
      <c r="I3513" s="4" t="s">
        <v>301</v>
      </c>
      <c r="J3513" s="1" t="s">
        <v>302</v>
      </c>
      <c r="K3513" s="1" t="s">
        <v>383</v>
      </c>
      <c r="L3513" s="1">
        <v>3</v>
      </c>
      <c r="M3513" s="1">
        <v>1</v>
      </c>
      <c r="N3513" s="1" t="s">
        <v>384</v>
      </c>
      <c r="O3513" s="1" t="s">
        <v>385</v>
      </c>
      <c r="P3513" s="1">
        <v>0</v>
      </c>
      <c r="Q3513" s="8">
        <v>66857</v>
      </c>
      <c r="R3513" s="8">
        <v>2086</v>
      </c>
      <c r="S3513" s="8">
        <v>5589</v>
      </c>
      <c r="T3513" s="8" t="s">
        <v>386</v>
      </c>
      <c r="U3513" s="9">
        <f>IF(R3513&gt;0,Q3513/R3513,"")</f>
        <v>32.050335570469798</v>
      </c>
      <c r="V3513" s="10">
        <f>SUMIFS(fct_world_monthly!$J$2:$J$361,fct_world_monthly!$C$2:$C$361,C3513,fct_world_monthly!$F$2:$F$361,F3513)</f>
        <v>22467448</v>
      </c>
      <c r="W3513" s="11">
        <f>IF(V3513&gt;0,Q3513/V3513,"")</f>
        <v>2.9757273723299595E-3</v>
      </c>
      <c r="X3513" s="1" t="s">
        <v>232</v>
      </c>
      <c r="Y3513" s="1" t="s">
        <v>166</v>
      </c>
      <c r="Z3513" s="19">
        <f>IF(U3513="","",SUMIFS(Unit_Value_Review_QC!$K$10:$K$53,Unit_Value_Review_QC!$I$10:$I$53,"PARTNER|"&amp;F3513&amp;"|"&amp;I3513))</f>
        <v>33.195880622110131</v>
      </c>
      <c r="AA3513" s="20">
        <f>IFERROR(U3513/Z3513,"")</f>
        <v>0.96549134922248925</v>
      </c>
      <c r="AB3513" s="4" t="str">
        <f>IF(OR(N3513&lt;&gt;"REPORTED",U3513=""),"NOT_APPLICABLE",IF(OR(AA3513&lt;Unit_Value_Review_QC!$I$6,AA3513&gt;Unit_Value_Review_QC!$I$5),"REVIEW","WITHIN_BAND"))</f>
        <v>WITHIN_BAND</v>
      </c>
    </row>
    <row r="3514" spans="1:28">
      <c r="A3514" s="1" t="s">
        <v>3900</v>
      </c>
      <c r="B3514" s="6">
        <v>46113</v>
      </c>
      <c r="C3514" s="1">
        <v>202604</v>
      </c>
      <c r="D3514" s="1">
        <v>2026</v>
      </c>
      <c r="E3514" s="1">
        <v>4</v>
      </c>
      <c r="F3514" s="4" t="s">
        <v>278</v>
      </c>
      <c r="G3514" s="4" t="s">
        <v>279</v>
      </c>
      <c r="H3514" s="1">
        <v>662</v>
      </c>
      <c r="I3514" s="4" t="s">
        <v>304</v>
      </c>
      <c r="J3514" s="1" t="s">
        <v>305</v>
      </c>
      <c r="K3514" s="1" t="s">
        <v>383</v>
      </c>
      <c r="L3514" s="1">
        <v>3</v>
      </c>
      <c r="M3514" s="1">
        <v>1</v>
      </c>
      <c r="N3514" s="1" t="s">
        <v>384</v>
      </c>
      <c r="O3514" s="1" t="s">
        <v>385</v>
      </c>
      <c r="P3514" s="1">
        <v>0</v>
      </c>
      <c r="Q3514" s="8">
        <v>42626</v>
      </c>
      <c r="R3514" s="8">
        <v>2149</v>
      </c>
      <c r="S3514" s="8">
        <v>5934</v>
      </c>
      <c r="T3514" s="8" t="s">
        <v>386</v>
      </c>
      <c r="U3514" s="9">
        <f>IF(R3514&gt;0,Q3514/R3514,"")</f>
        <v>19.835272219637041</v>
      </c>
      <c r="V3514" s="10">
        <f>SUMIFS(fct_world_monthly!$J$2:$J$361,fct_world_monthly!$C$2:$C$361,C3514,fct_world_monthly!$F$2:$F$361,F3514)</f>
        <v>22467448</v>
      </c>
      <c r="W3514" s="11">
        <f>IF(V3514&gt;0,Q3514/V3514,"")</f>
        <v>1.8972337223168382E-3</v>
      </c>
      <c r="X3514" s="1" t="s">
        <v>232</v>
      </c>
      <c r="Y3514" s="1" t="s">
        <v>166</v>
      </c>
      <c r="Z3514" s="19">
        <f>IF(U3514="","",SUMIFS(Unit_Value_Review_QC!$K$10:$K$53,Unit_Value_Review_QC!$I$10:$I$53,"PARTNER|"&amp;F3514&amp;"|"&amp;I3514))</f>
        <v>11.552282298889692</v>
      </c>
      <c r="AA3514" s="20">
        <f>IFERROR(U3514/Z3514,"")</f>
        <v>1.717000304047577</v>
      </c>
      <c r="AB3514" s="4" t="str">
        <f>IF(OR(N3514&lt;&gt;"REPORTED",U3514=""),"NOT_APPLICABLE",IF(OR(AA3514&lt;Unit_Value_Review_QC!$I$6,AA3514&gt;Unit_Value_Review_QC!$I$5),"REVIEW","WITHIN_BAND"))</f>
        <v>WITHIN_BAND</v>
      </c>
    </row>
    <row r="3515" spans="1:28">
      <c r="A3515" s="1" t="s">
        <v>3901</v>
      </c>
      <c r="B3515" s="6">
        <v>46113</v>
      </c>
      <c r="C3515" s="1">
        <v>202604</v>
      </c>
      <c r="D3515" s="1">
        <v>2026</v>
      </c>
      <c r="E3515" s="1">
        <v>4</v>
      </c>
      <c r="F3515" s="4" t="s">
        <v>278</v>
      </c>
      <c r="G3515" s="4" t="s">
        <v>279</v>
      </c>
      <c r="H3515" s="1">
        <v>664</v>
      </c>
      <c r="I3515" s="4" t="s">
        <v>307</v>
      </c>
      <c r="J3515" s="1" t="s">
        <v>308</v>
      </c>
      <c r="K3515" s="1" t="s">
        <v>383</v>
      </c>
      <c r="L3515" s="1">
        <v>3</v>
      </c>
      <c r="M3515" s="1">
        <v>1</v>
      </c>
      <c r="N3515" s="1" t="s">
        <v>384</v>
      </c>
      <c r="O3515" s="1" t="s">
        <v>385</v>
      </c>
      <c r="P3515" s="1">
        <v>0</v>
      </c>
      <c r="Q3515" s="8">
        <v>3330258</v>
      </c>
      <c r="R3515" s="8">
        <v>150028</v>
      </c>
      <c r="S3515" s="8">
        <v>577312</v>
      </c>
      <c r="T3515" s="8" t="s">
        <v>386</v>
      </c>
      <c r="U3515" s="9">
        <f>IF(R3515&gt;0,Q3515/R3515,"")</f>
        <v>22.197576452395552</v>
      </c>
      <c r="V3515" s="10">
        <f>SUMIFS(fct_world_monthly!$J$2:$J$361,fct_world_monthly!$C$2:$C$361,C3515,fct_world_monthly!$F$2:$F$361,F3515)</f>
        <v>22467448</v>
      </c>
      <c r="W3515" s="11">
        <f>IF(V3515&gt;0,Q3515/V3515,"")</f>
        <v>0.14822591333025451</v>
      </c>
      <c r="X3515" s="1" t="s">
        <v>232</v>
      </c>
      <c r="Y3515" s="1" t="s">
        <v>166</v>
      </c>
      <c r="Z3515" s="19">
        <f>IF(U3515="","",SUMIFS(Unit_Value_Review_QC!$K$10:$K$53,Unit_Value_Review_QC!$I$10:$I$53,"PARTNER|"&amp;F3515&amp;"|"&amp;I3515))</f>
        <v>20.753901094655859</v>
      </c>
      <c r="AA3515" s="20">
        <f>IFERROR(U3515/Z3515,"")</f>
        <v>1.0695616381303581</v>
      </c>
      <c r="AB3515" s="4" t="str">
        <f>IF(OR(N3515&lt;&gt;"REPORTED",U3515=""),"NOT_APPLICABLE",IF(OR(AA3515&lt;Unit_Value_Review_QC!$I$6,AA3515&gt;Unit_Value_Review_QC!$I$5),"REVIEW","WITHIN_BAND"))</f>
        <v>WITHIN_BAND</v>
      </c>
    </row>
    <row r="3516" spans="1:28">
      <c r="A3516" s="1" t="s">
        <v>3902</v>
      </c>
      <c r="B3516" s="6">
        <v>46113</v>
      </c>
      <c r="C3516" s="1">
        <v>202604</v>
      </c>
      <c r="D3516" s="1">
        <v>2026</v>
      </c>
      <c r="E3516" s="1">
        <v>4</v>
      </c>
      <c r="F3516" s="4" t="s">
        <v>278</v>
      </c>
      <c r="G3516" s="4" t="s">
        <v>279</v>
      </c>
      <c r="H3516" s="1">
        <v>666</v>
      </c>
      <c r="I3516" s="4" t="s">
        <v>310</v>
      </c>
      <c r="J3516" s="1" t="s">
        <v>311</v>
      </c>
      <c r="K3516" s="1" t="s">
        <v>383</v>
      </c>
      <c r="L3516" s="1">
        <v>3</v>
      </c>
      <c r="M3516" s="1">
        <v>1</v>
      </c>
      <c r="N3516" s="1" t="s">
        <v>384</v>
      </c>
      <c r="O3516" s="1" t="s">
        <v>385</v>
      </c>
      <c r="P3516" s="1">
        <v>0</v>
      </c>
      <c r="Q3516" s="8">
        <v>7863304</v>
      </c>
      <c r="R3516" s="8">
        <v>428101</v>
      </c>
      <c r="S3516" s="8">
        <v>1445615</v>
      </c>
      <c r="T3516" s="8" t="s">
        <v>386</v>
      </c>
      <c r="U3516" s="9">
        <f>IF(R3516&gt;0,Q3516/R3516,"")</f>
        <v>18.367871133213892</v>
      </c>
      <c r="V3516" s="10">
        <f>SUMIFS(fct_world_monthly!$J$2:$J$361,fct_world_monthly!$C$2:$C$361,C3516,fct_world_monthly!$F$2:$F$361,F3516)</f>
        <v>22467448</v>
      </c>
      <c r="W3516" s="11">
        <f>IF(V3516&gt;0,Q3516/V3516,"")</f>
        <v>0.34998652272389813</v>
      </c>
      <c r="X3516" s="1" t="s">
        <v>232</v>
      </c>
      <c r="Y3516" s="1" t="s">
        <v>166</v>
      </c>
      <c r="Z3516" s="19">
        <f>IF(U3516="","",SUMIFS(Unit_Value_Review_QC!$K$10:$K$53,Unit_Value_Review_QC!$I$10:$I$53,"PARTNER|"&amp;F3516&amp;"|"&amp;I3516))</f>
        <v>16.653214733323903</v>
      </c>
      <c r="AA3516" s="20">
        <f>IFERROR(U3516/Z3516,"")</f>
        <v>1.1029624866638439</v>
      </c>
      <c r="AB3516" s="4" t="str">
        <f>IF(OR(N3516&lt;&gt;"REPORTED",U3516=""),"NOT_APPLICABLE",IF(OR(AA3516&lt;Unit_Value_Review_QC!$I$6,AA3516&gt;Unit_Value_Review_QC!$I$5),"REVIEW","WITHIN_BAND"))</f>
        <v>WITHIN_BAND</v>
      </c>
    </row>
    <row r="3517" spans="1:28">
      <c r="A3517" s="1" t="s">
        <v>3903</v>
      </c>
      <c r="B3517" s="6">
        <v>46113</v>
      </c>
      <c r="C3517" s="1">
        <v>202604</v>
      </c>
      <c r="D3517" s="1">
        <v>2026</v>
      </c>
      <c r="E3517" s="1">
        <v>4</v>
      </c>
      <c r="F3517" s="4" t="s">
        <v>278</v>
      </c>
      <c r="G3517" s="4" t="s">
        <v>279</v>
      </c>
      <c r="H3517" s="1">
        <v>669</v>
      </c>
      <c r="I3517" s="4" t="s">
        <v>313</v>
      </c>
      <c r="J3517" s="1" t="s">
        <v>314</v>
      </c>
      <c r="K3517" s="1" t="s">
        <v>383</v>
      </c>
      <c r="L3517" s="1">
        <v>3</v>
      </c>
      <c r="M3517" s="1">
        <v>1</v>
      </c>
      <c r="N3517" s="1" t="s">
        <v>384</v>
      </c>
      <c r="O3517" s="1" t="s">
        <v>385</v>
      </c>
      <c r="P3517" s="1">
        <v>0</v>
      </c>
      <c r="Q3517" s="8">
        <v>238544</v>
      </c>
      <c r="R3517" s="8">
        <v>15257</v>
      </c>
      <c r="S3517" s="8">
        <v>48915</v>
      </c>
      <c r="T3517" s="8" t="s">
        <v>386</v>
      </c>
      <c r="U3517" s="9">
        <f>IF(R3517&gt;0,Q3517/R3517,"")</f>
        <v>15.635052762666318</v>
      </c>
      <c r="V3517" s="10">
        <f>SUMIFS(fct_world_monthly!$J$2:$J$361,fct_world_monthly!$C$2:$C$361,C3517,fct_world_monthly!$F$2:$F$361,F3517)</f>
        <v>22467448</v>
      </c>
      <c r="W3517" s="11">
        <f>IF(V3517&gt;0,Q3517/V3517,"")</f>
        <v>1.0617316216777268E-2</v>
      </c>
      <c r="X3517" s="1" t="s">
        <v>232</v>
      </c>
      <c r="Y3517" s="1" t="s">
        <v>166</v>
      </c>
      <c r="Z3517" s="19">
        <f>IF(U3517="","",SUMIFS(Unit_Value_Review_QC!$K$10:$K$53,Unit_Value_Review_QC!$I$10:$I$53,"PARTNER|"&amp;F3517&amp;"|"&amp;I3517))</f>
        <v>20.668787815742178</v>
      </c>
      <c r="AA3517" s="20">
        <f>IFERROR(U3517/Z3517,"")</f>
        <v>0.75645717117275901</v>
      </c>
      <c r="AB3517" s="4" t="str">
        <f>IF(OR(N3517&lt;&gt;"REPORTED",U3517=""),"NOT_APPLICABLE",IF(OR(AA3517&lt;Unit_Value_Review_QC!$I$6,AA3517&gt;Unit_Value_Review_QC!$I$5),"REVIEW","WITHIN_BAND"))</f>
        <v>WITHIN_BAND</v>
      </c>
    </row>
    <row r="3518" spans="1:28">
      <c r="A3518" s="1" t="s">
        <v>3904</v>
      </c>
      <c r="B3518" s="6">
        <v>46113</v>
      </c>
      <c r="C3518" s="1">
        <v>202604</v>
      </c>
      <c r="D3518" s="1">
        <v>2026</v>
      </c>
      <c r="E3518" s="1">
        <v>4</v>
      </c>
      <c r="F3518" s="4" t="s">
        <v>278</v>
      </c>
      <c r="G3518" s="4" t="s">
        <v>279</v>
      </c>
      <c r="H3518" s="1">
        <v>676</v>
      </c>
      <c r="I3518" s="4" t="s">
        <v>316</v>
      </c>
      <c r="J3518" s="1" t="s">
        <v>317</v>
      </c>
      <c r="K3518" s="1" t="s">
        <v>383</v>
      </c>
      <c r="L3518" s="1">
        <v>3</v>
      </c>
      <c r="M3518" s="1">
        <v>1</v>
      </c>
      <c r="N3518" s="1" t="s">
        <v>384</v>
      </c>
      <c r="O3518" s="1" t="s">
        <v>385</v>
      </c>
      <c r="P3518" s="1">
        <v>0</v>
      </c>
      <c r="Q3518" s="8">
        <v>121726</v>
      </c>
      <c r="R3518" s="8">
        <v>6424</v>
      </c>
      <c r="S3518" s="8">
        <v>23886</v>
      </c>
      <c r="T3518" s="8" t="s">
        <v>386</v>
      </c>
      <c r="U3518" s="9">
        <f>IF(R3518&gt;0,Q3518/R3518,"")</f>
        <v>18.948630136986303</v>
      </c>
      <c r="V3518" s="10">
        <f>SUMIFS(fct_world_monthly!$J$2:$J$361,fct_world_monthly!$C$2:$C$361,C3518,fct_world_monthly!$F$2:$F$361,F3518)</f>
        <v>22467448</v>
      </c>
      <c r="W3518" s="11">
        <f>IF(V3518&gt;0,Q3518/V3518,"")</f>
        <v>5.4178827964795999E-3</v>
      </c>
      <c r="X3518" s="1" t="s">
        <v>232</v>
      </c>
      <c r="Y3518" s="1" t="s">
        <v>166</v>
      </c>
      <c r="Z3518" s="19">
        <f>IF(U3518="","",SUMIFS(Unit_Value_Review_QC!$K$10:$K$53,Unit_Value_Review_QC!$I$10:$I$53,"PARTNER|"&amp;F3518&amp;"|"&amp;I3518))</f>
        <v>22.71683967704729</v>
      </c>
      <c r="AA3518" s="20">
        <f>IFERROR(U3518/Z3518,"")</f>
        <v>0.83412263353391003</v>
      </c>
      <c r="AB3518" s="4" t="str">
        <f>IF(OR(N3518&lt;&gt;"REPORTED",U3518=""),"NOT_APPLICABLE",IF(OR(AA3518&lt;Unit_Value_Review_QC!$I$6,AA3518&gt;Unit_Value_Review_QC!$I$5),"REVIEW","WITHIN_BAND"))</f>
        <v>WITHIN_BAND</v>
      </c>
    </row>
    <row r="3519" spans="1:28">
      <c r="A3519" s="1" t="s">
        <v>3905</v>
      </c>
      <c r="B3519" s="6">
        <v>46113</v>
      </c>
      <c r="C3519" s="1">
        <v>202604</v>
      </c>
      <c r="D3519" s="1">
        <v>2026</v>
      </c>
      <c r="E3519" s="1">
        <v>4</v>
      </c>
      <c r="F3519" s="4" t="s">
        <v>278</v>
      </c>
      <c r="G3519" s="4" t="s">
        <v>279</v>
      </c>
      <c r="H3519" s="1">
        <v>690</v>
      </c>
      <c r="I3519" s="4" t="s">
        <v>319</v>
      </c>
      <c r="J3519" s="1" t="s">
        <v>320</v>
      </c>
      <c r="K3519" s="1" t="s">
        <v>383</v>
      </c>
      <c r="L3519" s="1">
        <v>3</v>
      </c>
      <c r="M3519" s="1">
        <v>1</v>
      </c>
      <c r="N3519" s="1" t="s">
        <v>384</v>
      </c>
      <c r="O3519" s="1" t="s">
        <v>385</v>
      </c>
      <c r="P3519" s="1">
        <v>0</v>
      </c>
      <c r="Q3519" s="8">
        <v>1133444</v>
      </c>
      <c r="R3519" s="8">
        <v>35210</v>
      </c>
      <c r="S3519" s="8">
        <v>83205</v>
      </c>
      <c r="T3519" s="8" t="s">
        <v>386</v>
      </c>
      <c r="U3519" s="9">
        <f>IF(R3519&gt;0,Q3519/R3519,"")</f>
        <v>32.190968474865095</v>
      </c>
      <c r="V3519" s="10">
        <f>SUMIFS(fct_world_monthly!$J$2:$J$361,fct_world_monthly!$C$2:$C$361,C3519,fct_world_monthly!$F$2:$F$361,F3519)</f>
        <v>22467448</v>
      </c>
      <c r="W3519" s="11">
        <f>IF(V3519&gt;0,Q3519/V3519,"")</f>
        <v>5.044827521131906E-2</v>
      </c>
      <c r="X3519" s="1" t="s">
        <v>232</v>
      </c>
      <c r="Y3519" s="1" t="s">
        <v>166</v>
      </c>
      <c r="Z3519" s="19">
        <f>IF(U3519="","",SUMIFS(Unit_Value_Review_QC!$K$10:$K$53,Unit_Value_Review_QC!$I$10:$I$53,"PARTNER|"&amp;F3519&amp;"|"&amp;I3519))</f>
        <v>28.158453665195097</v>
      </c>
      <c r="AA3519" s="20">
        <f>IFERROR(U3519/Z3519,"")</f>
        <v>1.1432079636764407</v>
      </c>
      <c r="AB3519" s="4" t="str">
        <f>IF(OR(N3519&lt;&gt;"REPORTED",U3519=""),"NOT_APPLICABLE",IF(OR(AA3519&lt;Unit_Value_Review_QC!$I$6,AA3519&gt;Unit_Value_Review_QC!$I$5),"REVIEW","WITHIN_BAND"))</f>
        <v>WITHIN_BAND</v>
      </c>
    </row>
    <row r="3520" spans="1:28">
      <c r="A3520" s="1" t="s">
        <v>3906</v>
      </c>
      <c r="B3520" s="6">
        <v>46113</v>
      </c>
      <c r="C3520" s="1">
        <v>202604</v>
      </c>
      <c r="D3520" s="1">
        <v>2026</v>
      </c>
      <c r="E3520" s="1">
        <v>4</v>
      </c>
      <c r="F3520" s="4" t="s">
        <v>278</v>
      </c>
      <c r="G3520" s="4" t="s">
        <v>279</v>
      </c>
      <c r="H3520" s="1">
        <v>696</v>
      </c>
      <c r="I3520" s="4" t="s">
        <v>322</v>
      </c>
      <c r="J3520" s="1" t="s">
        <v>323</v>
      </c>
      <c r="K3520" s="1" t="s">
        <v>383</v>
      </c>
      <c r="L3520" s="1">
        <v>3</v>
      </c>
      <c r="M3520" s="1">
        <v>1</v>
      </c>
      <c r="N3520" s="1" t="s">
        <v>384</v>
      </c>
      <c r="O3520" s="1" t="s">
        <v>385</v>
      </c>
      <c r="P3520" s="1">
        <v>0</v>
      </c>
      <c r="Q3520" s="8">
        <v>1213364</v>
      </c>
      <c r="R3520" s="8">
        <v>48491</v>
      </c>
      <c r="S3520" s="8">
        <v>135142</v>
      </c>
      <c r="T3520" s="8" t="s">
        <v>386</v>
      </c>
      <c r="U3520" s="9">
        <f>IF(R3520&gt;0,Q3520/R3520,"")</f>
        <v>25.022457775669711</v>
      </c>
      <c r="V3520" s="10">
        <f>SUMIFS(fct_world_monthly!$J$2:$J$361,fct_world_monthly!$C$2:$C$361,C3520,fct_world_monthly!$F$2:$F$361,F3520)</f>
        <v>22467448</v>
      </c>
      <c r="W3520" s="11">
        <f>IF(V3520&gt;0,Q3520/V3520,"")</f>
        <v>5.4005421532521185E-2</v>
      </c>
      <c r="X3520" s="1" t="s">
        <v>232</v>
      </c>
      <c r="Y3520" s="1" t="s">
        <v>166</v>
      </c>
      <c r="Z3520" s="19">
        <f>IF(U3520="","",SUMIFS(Unit_Value_Review_QC!$K$10:$K$53,Unit_Value_Review_QC!$I$10:$I$53,"PARTNER|"&amp;F3520&amp;"|"&amp;I3520))</f>
        <v>25.266638688646662</v>
      </c>
      <c r="AA3520" s="20">
        <f>IFERROR(U3520/Z3520,"")</f>
        <v>0.99033583707014139</v>
      </c>
      <c r="AB3520" s="4" t="str">
        <f>IF(OR(N3520&lt;&gt;"REPORTED",U3520=""),"NOT_APPLICABLE",IF(OR(AA3520&lt;Unit_Value_Review_QC!$I$6,AA3520&gt;Unit_Value_Review_QC!$I$5),"REVIEW","WITHIN_BAND"))</f>
        <v>WITHIN_BAND</v>
      </c>
    </row>
    <row r="3521" spans="1:28">
      <c r="A3521" s="1" t="s">
        <v>3907</v>
      </c>
      <c r="B3521" s="6">
        <v>46113</v>
      </c>
      <c r="C3521" s="1">
        <v>202604</v>
      </c>
      <c r="D3521" s="1">
        <v>2026</v>
      </c>
      <c r="E3521" s="1">
        <v>4</v>
      </c>
      <c r="F3521" s="4" t="s">
        <v>278</v>
      </c>
      <c r="G3521" s="4" t="s">
        <v>279</v>
      </c>
      <c r="H3521" s="1">
        <v>720</v>
      </c>
      <c r="I3521" s="4" t="s">
        <v>325</v>
      </c>
      <c r="J3521" s="1" t="s">
        <v>326</v>
      </c>
      <c r="K3521" s="1" t="s">
        <v>383</v>
      </c>
      <c r="L3521" s="1">
        <v>3</v>
      </c>
      <c r="M3521" s="1">
        <v>1</v>
      </c>
      <c r="N3521" s="1" t="s">
        <v>384</v>
      </c>
      <c r="O3521" s="1" t="s">
        <v>385</v>
      </c>
      <c r="P3521" s="1">
        <v>0</v>
      </c>
      <c r="Q3521" s="8">
        <v>1095198</v>
      </c>
      <c r="R3521" s="8">
        <v>44299</v>
      </c>
      <c r="S3521" s="8">
        <v>139196</v>
      </c>
      <c r="T3521" s="8" t="s">
        <v>386</v>
      </c>
      <c r="U3521" s="9">
        <f>IF(R3521&gt;0,Q3521/R3521,"")</f>
        <v>24.722860561186483</v>
      </c>
      <c r="V3521" s="10">
        <f>SUMIFS(fct_world_monthly!$J$2:$J$361,fct_world_monthly!$C$2:$C$361,C3521,fct_world_monthly!$F$2:$F$361,F3521)</f>
        <v>22467448</v>
      </c>
      <c r="W3521" s="11">
        <f>IF(V3521&gt;0,Q3521/V3521,"")</f>
        <v>4.8745990198797835E-2</v>
      </c>
      <c r="X3521" s="1" t="s">
        <v>232</v>
      </c>
      <c r="Y3521" s="1" t="s">
        <v>166</v>
      </c>
      <c r="Z3521" s="19">
        <f>IF(U3521="","",SUMIFS(Unit_Value_Review_QC!$K$10:$K$53,Unit_Value_Review_QC!$I$10:$I$53,"PARTNER|"&amp;F3521&amp;"|"&amp;I3521))</f>
        <v>23.211497613909994</v>
      </c>
      <c r="AA3521" s="20">
        <f>IFERROR(U3521/Z3521,"")</f>
        <v>1.0651126856360518</v>
      </c>
      <c r="AB3521" s="4" t="str">
        <f>IF(OR(N3521&lt;&gt;"REPORTED",U3521=""),"NOT_APPLICABLE",IF(OR(AA3521&lt;Unit_Value_Review_QC!$I$6,AA3521&gt;Unit_Value_Review_QC!$I$5),"REVIEW","WITHIN_BAND"))</f>
        <v>WITHIN_BAND</v>
      </c>
    </row>
    <row r="3522" spans="1:28">
      <c r="A3522" s="1" t="s">
        <v>3908</v>
      </c>
      <c r="B3522" s="6">
        <v>46143</v>
      </c>
      <c r="C3522" s="1">
        <v>202605</v>
      </c>
      <c r="D3522" s="1">
        <v>2026</v>
      </c>
      <c r="E3522" s="1">
        <v>5</v>
      </c>
      <c r="F3522" s="4" t="s">
        <v>256</v>
      </c>
      <c r="G3522" s="4" t="s">
        <v>258</v>
      </c>
      <c r="H3522" s="1">
        <v>52</v>
      </c>
      <c r="I3522" s="4" t="s">
        <v>296</v>
      </c>
      <c r="J3522" s="1" t="s">
        <v>297</v>
      </c>
      <c r="K3522" s="1" t="s">
        <v>383</v>
      </c>
      <c r="L3522" s="1">
        <v>3</v>
      </c>
      <c r="M3522" s="1">
        <v>1</v>
      </c>
      <c r="N3522" s="1" t="s">
        <v>384</v>
      </c>
      <c r="O3522" s="1" t="s">
        <v>385</v>
      </c>
      <c r="P3522" s="1">
        <v>0</v>
      </c>
      <c r="Q3522" s="8">
        <v>11314572</v>
      </c>
      <c r="R3522" s="8">
        <v>476969</v>
      </c>
      <c r="S3522" s="8">
        <v>2461034</v>
      </c>
      <c r="T3522" s="8" t="s">
        <v>386</v>
      </c>
      <c r="U3522" s="9">
        <f>IF(R3522&gt;0,Q3522/R3522,"")</f>
        <v>23.721818399099313</v>
      </c>
      <c r="V3522" s="10">
        <f>SUMIFS(fct_world_monthly!$J$2:$J$361,fct_world_monthly!$C$2:$C$361,C3522,fct_world_monthly!$F$2:$F$361,F3522)</f>
        <v>121119811</v>
      </c>
      <c r="W3522" s="11">
        <f>IF(V3522&gt;0,Q3522/V3522,"")</f>
        <v>9.3416361093892397E-2</v>
      </c>
      <c r="X3522" s="1" t="s">
        <v>232</v>
      </c>
      <c r="Y3522" s="1" t="s">
        <v>166</v>
      </c>
      <c r="Z3522" s="19">
        <f>IF(U3522="","",SUMIFS(Unit_Value_Review_QC!$K$10:$K$53,Unit_Value_Review_QC!$I$10:$I$53,"PARTNER|"&amp;F3522&amp;"|"&amp;I3522))</f>
        <v>20.461444760337919</v>
      </c>
      <c r="AA3522" s="20">
        <f>IFERROR(U3522/Z3522,"")</f>
        <v>1.1593422985008977</v>
      </c>
      <c r="AB3522" s="4" t="str">
        <f>IF(OR(N3522&lt;&gt;"REPORTED",U3522=""),"NOT_APPLICABLE",IF(OR(AA3522&lt;Unit_Value_Review_QC!$I$6,AA3522&gt;Unit_Value_Review_QC!$I$5),"REVIEW","WITHIN_BAND"))</f>
        <v>WITHIN_BAND</v>
      </c>
    </row>
    <row r="3523" spans="1:28">
      <c r="A3523" s="1" t="s">
        <v>3909</v>
      </c>
      <c r="B3523" s="6">
        <v>46143</v>
      </c>
      <c r="C3523" s="1">
        <v>202605</v>
      </c>
      <c r="D3523" s="1">
        <v>2026</v>
      </c>
      <c r="E3523" s="1">
        <v>5</v>
      </c>
      <c r="F3523" s="4" t="s">
        <v>256</v>
      </c>
      <c r="G3523" s="4" t="s">
        <v>258</v>
      </c>
      <c r="H3523" s="1">
        <v>204</v>
      </c>
      <c r="I3523" s="4" t="s">
        <v>301</v>
      </c>
      <c r="J3523" s="1" t="s">
        <v>302</v>
      </c>
      <c r="K3523" s="1" t="s">
        <v>383</v>
      </c>
      <c r="L3523" s="1">
        <v>3</v>
      </c>
      <c r="M3523" s="1">
        <v>1</v>
      </c>
      <c r="N3523" s="1" t="s">
        <v>384</v>
      </c>
      <c r="O3523" s="1" t="s">
        <v>385</v>
      </c>
      <c r="P3523" s="1">
        <v>0</v>
      </c>
      <c r="Q3523" s="8">
        <v>841805</v>
      </c>
      <c r="R3523" s="8">
        <v>94360</v>
      </c>
      <c r="S3523" s="8">
        <v>603639</v>
      </c>
      <c r="T3523" s="8" t="s">
        <v>386</v>
      </c>
      <c r="U3523" s="9">
        <f>IF(R3523&gt;0,Q3523/R3523,"")</f>
        <v>8.9212060194997882</v>
      </c>
      <c r="V3523" s="10">
        <f>SUMIFS(fct_world_monthly!$J$2:$J$361,fct_world_monthly!$C$2:$C$361,C3523,fct_world_monthly!$F$2:$F$361,F3523)</f>
        <v>121119811</v>
      </c>
      <c r="W3523" s="11">
        <f>IF(V3523&gt;0,Q3523/V3523,"")</f>
        <v>6.9501842270873427E-3</v>
      </c>
      <c r="X3523" s="1" t="s">
        <v>232</v>
      </c>
      <c r="Y3523" s="1" t="s">
        <v>166</v>
      </c>
      <c r="Z3523" s="19">
        <f>IF(U3523="","",SUMIFS(Unit_Value_Review_QC!$K$10:$K$53,Unit_Value_Review_QC!$I$10:$I$53,"PARTNER|"&amp;F3523&amp;"|"&amp;I3523))</f>
        <v>7.8392981154747989</v>
      </c>
      <c r="AA3523" s="20">
        <f>IFERROR(U3523/Z3523,"")</f>
        <v>1.1380108127141255</v>
      </c>
      <c r="AB3523" s="4" t="str">
        <f>IF(OR(N3523&lt;&gt;"REPORTED",U3523=""),"NOT_APPLICABLE",IF(OR(AA3523&lt;Unit_Value_Review_QC!$I$6,AA3523&gt;Unit_Value_Review_QC!$I$5),"REVIEW","WITHIN_BAND"))</f>
        <v>WITHIN_BAND</v>
      </c>
    </row>
    <row r="3524" spans="1:28">
      <c r="A3524" s="1" t="s">
        <v>3910</v>
      </c>
      <c r="B3524" s="6">
        <v>46143</v>
      </c>
      <c r="C3524" s="1">
        <v>202605</v>
      </c>
      <c r="D3524" s="1">
        <v>2026</v>
      </c>
      <c r="E3524" s="1">
        <v>5</v>
      </c>
      <c r="F3524" s="4" t="s">
        <v>256</v>
      </c>
      <c r="G3524" s="4" t="s">
        <v>258</v>
      </c>
      <c r="H3524" s="1">
        <v>662</v>
      </c>
      <c r="I3524" s="4" t="s">
        <v>304</v>
      </c>
      <c r="J3524" s="1" t="s">
        <v>305</v>
      </c>
      <c r="K3524" s="1" t="s">
        <v>383</v>
      </c>
      <c r="L3524" s="1">
        <v>3</v>
      </c>
      <c r="M3524" s="1">
        <v>1</v>
      </c>
      <c r="N3524" s="1" t="s">
        <v>384</v>
      </c>
      <c r="O3524" s="1" t="s">
        <v>385</v>
      </c>
      <c r="P3524" s="1">
        <v>0</v>
      </c>
      <c r="Q3524" s="8">
        <v>3747209</v>
      </c>
      <c r="R3524" s="8">
        <v>330396</v>
      </c>
      <c r="S3524" s="8">
        <v>1276200</v>
      </c>
      <c r="T3524" s="8" t="s">
        <v>386</v>
      </c>
      <c r="U3524" s="9">
        <f>IF(R3524&gt;0,Q3524/R3524,"")</f>
        <v>11.341568905192556</v>
      </c>
      <c r="V3524" s="10">
        <f>SUMIFS(fct_world_monthly!$J$2:$J$361,fct_world_monthly!$C$2:$C$361,C3524,fct_world_monthly!$F$2:$F$361,F3524)</f>
        <v>121119811</v>
      </c>
      <c r="W3524" s="11">
        <f>IF(V3524&gt;0,Q3524/V3524,"")</f>
        <v>3.0938035397033437E-2</v>
      </c>
      <c r="X3524" s="1" t="s">
        <v>232</v>
      </c>
      <c r="Y3524" s="1" t="s">
        <v>166</v>
      </c>
      <c r="Z3524" s="19">
        <f>IF(U3524="","",SUMIFS(Unit_Value_Review_QC!$K$10:$K$53,Unit_Value_Review_QC!$I$10:$I$53,"PARTNER|"&amp;F3524&amp;"|"&amp;I3524))</f>
        <v>10.235891461787936</v>
      </c>
      <c r="AA3524" s="20">
        <f>IFERROR(U3524/Z3524,"")</f>
        <v>1.1080196529566841</v>
      </c>
      <c r="AB3524" s="4" t="str">
        <f>IF(OR(N3524&lt;&gt;"REPORTED",U3524=""),"NOT_APPLICABLE",IF(OR(AA3524&lt;Unit_Value_Review_QC!$I$6,AA3524&gt;Unit_Value_Review_QC!$I$5),"REVIEW","WITHIN_BAND"))</f>
        <v>WITHIN_BAND</v>
      </c>
    </row>
    <row r="3525" spans="1:28">
      <c r="A3525" s="1" t="s">
        <v>3911</v>
      </c>
      <c r="B3525" s="6">
        <v>46143</v>
      </c>
      <c r="C3525" s="1">
        <v>202605</v>
      </c>
      <c r="D3525" s="1">
        <v>2026</v>
      </c>
      <c r="E3525" s="1">
        <v>5</v>
      </c>
      <c r="F3525" s="4" t="s">
        <v>256</v>
      </c>
      <c r="G3525" s="4" t="s">
        <v>258</v>
      </c>
      <c r="H3525" s="1">
        <v>664</v>
      </c>
      <c r="I3525" s="4" t="s">
        <v>307</v>
      </c>
      <c r="J3525" s="1" t="s">
        <v>308</v>
      </c>
      <c r="K3525" s="1" t="s">
        <v>383</v>
      </c>
      <c r="L3525" s="1">
        <v>3</v>
      </c>
      <c r="M3525" s="1">
        <v>1</v>
      </c>
      <c r="N3525" s="1" t="s">
        <v>384</v>
      </c>
      <c r="O3525" s="1" t="s">
        <v>385</v>
      </c>
      <c r="P3525" s="1">
        <v>0</v>
      </c>
      <c r="Q3525" s="8">
        <v>9888926</v>
      </c>
      <c r="R3525" s="8">
        <v>806229</v>
      </c>
      <c r="S3525" s="8">
        <v>4282013</v>
      </c>
      <c r="T3525" s="8" t="s">
        <v>386</v>
      </c>
      <c r="U3525" s="9">
        <f>IF(R3525&gt;0,Q3525/R3525,"")</f>
        <v>12.265654051144278</v>
      </c>
      <c r="V3525" s="10">
        <f>SUMIFS(fct_world_monthly!$J$2:$J$361,fct_world_monthly!$C$2:$C$361,C3525,fct_world_monthly!$F$2:$F$361,F3525)</f>
        <v>121119811</v>
      </c>
      <c r="W3525" s="11">
        <f>IF(V3525&gt;0,Q3525/V3525,"")</f>
        <v>8.1645817627638145E-2</v>
      </c>
      <c r="X3525" s="1" t="s">
        <v>232</v>
      </c>
      <c r="Y3525" s="1" t="s">
        <v>166</v>
      </c>
      <c r="Z3525" s="19">
        <f>IF(U3525="","",SUMIFS(Unit_Value_Review_QC!$K$10:$K$53,Unit_Value_Review_QC!$I$10:$I$53,"PARTNER|"&amp;F3525&amp;"|"&amp;I3525))</f>
        <v>13.594059812928137</v>
      </c>
      <c r="AA3525" s="20">
        <f>IFERROR(U3525/Z3525,"")</f>
        <v>0.90228042394513175</v>
      </c>
      <c r="AB3525" s="4" t="str">
        <f>IF(OR(N3525&lt;&gt;"REPORTED",U3525=""),"NOT_APPLICABLE",IF(OR(AA3525&lt;Unit_Value_Review_QC!$I$6,AA3525&gt;Unit_Value_Review_QC!$I$5),"REVIEW","WITHIN_BAND"))</f>
        <v>WITHIN_BAND</v>
      </c>
    </row>
    <row r="3526" spans="1:28">
      <c r="A3526" s="1" t="s">
        <v>3912</v>
      </c>
      <c r="B3526" s="6">
        <v>46143</v>
      </c>
      <c r="C3526" s="1">
        <v>202605</v>
      </c>
      <c r="D3526" s="1">
        <v>2026</v>
      </c>
      <c r="E3526" s="1">
        <v>5</v>
      </c>
      <c r="F3526" s="4" t="s">
        <v>256</v>
      </c>
      <c r="G3526" s="4" t="s">
        <v>258</v>
      </c>
      <c r="H3526" s="1">
        <v>666</v>
      </c>
      <c r="I3526" s="4" t="s">
        <v>310</v>
      </c>
      <c r="J3526" s="1" t="s">
        <v>311</v>
      </c>
      <c r="K3526" s="1" t="s">
        <v>383</v>
      </c>
      <c r="L3526" s="1">
        <v>3</v>
      </c>
      <c r="M3526" s="1">
        <v>1</v>
      </c>
      <c r="N3526" s="1" t="s">
        <v>384</v>
      </c>
      <c r="O3526" s="1" t="s">
        <v>385</v>
      </c>
      <c r="P3526" s="1">
        <v>0</v>
      </c>
      <c r="Q3526" s="8">
        <v>47432008</v>
      </c>
      <c r="R3526" s="8">
        <v>4593727</v>
      </c>
      <c r="S3526" s="8">
        <v>29887702</v>
      </c>
      <c r="T3526" s="8" t="s">
        <v>386</v>
      </c>
      <c r="U3526" s="9">
        <f>IF(R3526&gt;0,Q3526/R3526,"")</f>
        <v>10.325386772004519</v>
      </c>
      <c r="V3526" s="10">
        <f>SUMIFS(fct_world_monthly!$J$2:$J$361,fct_world_monthly!$C$2:$C$361,C3526,fct_world_monthly!$F$2:$F$361,F3526)</f>
        <v>121119811</v>
      </c>
      <c r="W3526" s="11">
        <f>IF(V3526&gt;0,Q3526/V3526,"")</f>
        <v>0.39161230197097979</v>
      </c>
      <c r="X3526" s="1" t="s">
        <v>232</v>
      </c>
      <c r="Y3526" s="1" t="s">
        <v>166</v>
      </c>
      <c r="Z3526" s="19">
        <f>IF(U3526="","",SUMIFS(Unit_Value_Review_QC!$K$10:$K$53,Unit_Value_Review_QC!$I$10:$I$53,"PARTNER|"&amp;F3526&amp;"|"&amp;I3526))</f>
        <v>10.323147527272614</v>
      </c>
      <c r="AA3526" s="20">
        <f>IFERROR(U3526/Z3526,"")</f>
        <v>1.0002169149211506</v>
      </c>
      <c r="AB3526" s="4" t="str">
        <f>IF(OR(N3526&lt;&gt;"REPORTED",U3526=""),"NOT_APPLICABLE",IF(OR(AA3526&lt;Unit_Value_Review_QC!$I$6,AA3526&gt;Unit_Value_Review_QC!$I$5),"REVIEW","WITHIN_BAND"))</f>
        <v>WITHIN_BAND</v>
      </c>
    </row>
    <row r="3527" spans="1:28">
      <c r="A3527" s="1" t="s">
        <v>3913</v>
      </c>
      <c r="B3527" s="6">
        <v>46143</v>
      </c>
      <c r="C3527" s="1">
        <v>202605</v>
      </c>
      <c r="D3527" s="1">
        <v>2026</v>
      </c>
      <c r="E3527" s="1">
        <v>5</v>
      </c>
      <c r="F3527" s="4" t="s">
        <v>256</v>
      </c>
      <c r="G3527" s="4" t="s">
        <v>258</v>
      </c>
      <c r="H3527" s="1">
        <v>669</v>
      </c>
      <c r="I3527" s="4" t="s">
        <v>313</v>
      </c>
      <c r="J3527" s="1" t="s">
        <v>314</v>
      </c>
      <c r="K3527" s="1" t="s">
        <v>383</v>
      </c>
      <c r="L3527" s="1">
        <v>3</v>
      </c>
      <c r="M3527" s="1">
        <v>1</v>
      </c>
      <c r="N3527" s="1" t="s">
        <v>384</v>
      </c>
      <c r="O3527" s="1" t="s">
        <v>385</v>
      </c>
      <c r="P3527" s="1">
        <v>0</v>
      </c>
      <c r="Q3527" s="8">
        <v>1855453</v>
      </c>
      <c r="R3527" s="8">
        <v>161314</v>
      </c>
      <c r="S3527" s="8">
        <v>941272</v>
      </c>
      <c r="T3527" s="8" t="s">
        <v>386</v>
      </c>
      <c r="U3527" s="9">
        <f>IF(R3527&gt;0,Q3527/R3527,"")</f>
        <v>11.502120088770969</v>
      </c>
      <c r="V3527" s="10">
        <f>SUMIFS(fct_world_monthly!$J$2:$J$361,fct_world_monthly!$C$2:$C$361,C3527,fct_world_monthly!$F$2:$F$361,F3527)</f>
        <v>121119811</v>
      </c>
      <c r="W3527" s="11">
        <f>IF(V3527&gt;0,Q3527/V3527,"")</f>
        <v>1.5319153693197226E-2</v>
      </c>
      <c r="X3527" s="1" t="s">
        <v>232</v>
      </c>
      <c r="Y3527" s="1" t="s">
        <v>166</v>
      </c>
      <c r="Z3527" s="19">
        <f>IF(U3527="","",SUMIFS(Unit_Value_Review_QC!$K$10:$K$53,Unit_Value_Review_QC!$I$10:$I$53,"PARTNER|"&amp;F3527&amp;"|"&amp;I3527))</f>
        <v>13.552232139720488</v>
      </c>
      <c r="AA3527" s="20">
        <f>IFERROR(U3527/Z3527,"")</f>
        <v>0.84872513768851354</v>
      </c>
      <c r="AB3527" s="4" t="str">
        <f>IF(OR(N3527&lt;&gt;"REPORTED",U3527=""),"NOT_APPLICABLE",IF(OR(AA3527&lt;Unit_Value_Review_QC!$I$6,AA3527&gt;Unit_Value_Review_QC!$I$5),"REVIEW","WITHIN_BAND"))</f>
        <v>WITHIN_BAND</v>
      </c>
    </row>
    <row r="3528" spans="1:28">
      <c r="A3528" s="1" t="s">
        <v>3914</v>
      </c>
      <c r="B3528" s="6">
        <v>46143</v>
      </c>
      <c r="C3528" s="1">
        <v>202605</v>
      </c>
      <c r="D3528" s="1">
        <v>2026</v>
      </c>
      <c r="E3528" s="1">
        <v>5</v>
      </c>
      <c r="F3528" s="4" t="s">
        <v>256</v>
      </c>
      <c r="G3528" s="4" t="s">
        <v>258</v>
      </c>
      <c r="H3528" s="1">
        <v>676</v>
      </c>
      <c r="I3528" s="4" t="s">
        <v>316</v>
      </c>
      <c r="J3528" s="1" t="s">
        <v>317</v>
      </c>
      <c r="K3528" s="1" t="s">
        <v>383</v>
      </c>
      <c r="L3528" s="1">
        <v>3</v>
      </c>
      <c r="M3528" s="1">
        <v>1</v>
      </c>
      <c r="N3528" s="1" t="s">
        <v>384</v>
      </c>
      <c r="O3528" s="1" t="s">
        <v>385</v>
      </c>
      <c r="P3528" s="1">
        <v>0</v>
      </c>
      <c r="Q3528" s="8">
        <v>68907</v>
      </c>
      <c r="R3528" s="8">
        <v>5279</v>
      </c>
      <c r="S3528" s="8">
        <v>27147</v>
      </c>
      <c r="T3528" s="8" t="s">
        <v>386</v>
      </c>
      <c r="U3528" s="9">
        <f>IF(R3528&gt;0,Q3528/R3528,"")</f>
        <v>13.053040348550862</v>
      </c>
      <c r="V3528" s="10">
        <f>SUMIFS(fct_world_monthly!$J$2:$J$361,fct_world_monthly!$C$2:$C$361,C3528,fct_world_monthly!$F$2:$F$361,F3528)</f>
        <v>121119811</v>
      </c>
      <c r="W3528" s="11">
        <f>IF(V3528&gt;0,Q3528/V3528,"")</f>
        <v>5.689160132523655E-4</v>
      </c>
      <c r="X3528" s="1" t="s">
        <v>232</v>
      </c>
      <c r="Y3528" s="1" t="s">
        <v>166</v>
      </c>
      <c r="Z3528" s="19">
        <f>IF(U3528="","",SUMIFS(Unit_Value_Review_QC!$K$10:$K$53,Unit_Value_Review_QC!$I$10:$I$53,"PARTNER|"&amp;F3528&amp;"|"&amp;I3528))</f>
        <v>16.294942108470444</v>
      </c>
      <c r="AA3528" s="20">
        <f>IFERROR(U3528/Z3528,"")</f>
        <v>0.80104858683515201</v>
      </c>
      <c r="AB3528" s="4" t="str">
        <f>IF(OR(N3528&lt;&gt;"REPORTED",U3528=""),"NOT_APPLICABLE",IF(OR(AA3528&lt;Unit_Value_Review_QC!$I$6,AA3528&gt;Unit_Value_Review_QC!$I$5),"REVIEW","WITHIN_BAND"))</f>
        <v>WITHIN_BAND</v>
      </c>
    </row>
    <row r="3529" spans="1:28">
      <c r="A3529" s="1" t="s">
        <v>3915</v>
      </c>
      <c r="B3529" s="6">
        <v>46143</v>
      </c>
      <c r="C3529" s="1">
        <v>202605</v>
      </c>
      <c r="D3529" s="1">
        <v>2026</v>
      </c>
      <c r="E3529" s="1">
        <v>5</v>
      </c>
      <c r="F3529" s="4" t="s">
        <v>256</v>
      </c>
      <c r="G3529" s="4" t="s">
        <v>258</v>
      </c>
      <c r="H3529" s="1">
        <v>690</v>
      </c>
      <c r="I3529" s="4" t="s">
        <v>319</v>
      </c>
      <c r="J3529" s="1" t="s">
        <v>320</v>
      </c>
      <c r="K3529" s="1" t="s">
        <v>383</v>
      </c>
      <c r="L3529" s="1">
        <v>3</v>
      </c>
      <c r="M3529" s="1">
        <v>1</v>
      </c>
      <c r="N3529" s="1" t="s">
        <v>384</v>
      </c>
      <c r="O3529" s="1" t="s">
        <v>385</v>
      </c>
      <c r="P3529" s="1">
        <v>0</v>
      </c>
      <c r="Q3529" s="8">
        <v>1799860</v>
      </c>
      <c r="R3529" s="8">
        <v>67752</v>
      </c>
      <c r="S3529" s="8">
        <v>469313</v>
      </c>
      <c r="T3529" s="8" t="s">
        <v>386</v>
      </c>
      <c r="U3529" s="9">
        <f>IF(R3529&gt;0,Q3529/R3529,"")</f>
        <v>26.565415043098358</v>
      </c>
      <c r="V3529" s="10">
        <f>SUMIFS(fct_world_monthly!$J$2:$J$361,fct_world_monthly!$C$2:$C$361,C3529,fct_world_monthly!$F$2:$F$361,F3529)</f>
        <v>121119811</v>
      </c>
      <c r="W3529" s="11">
        <f>IF(V3529&gt;0,Q3529/V3529,"")</f>
        <v>1.4860161893746681E-2</v>
      </c>
      <c r="X3529" s="1" t="s">
        <v>232</v>
      </c>
      <c r="Y3529" s="1" t="s">
        <v>166</v>
      </c>
      <c r="Z3529" s="19">
        <f>IF(U3529="","",SUMIFS(Unit_Value_Review_QC!$K$10:$K$53,Unit_Value_Review_QC!$I$10:$I$53,"PARTNER|"&amp;F3529&amp;"|"&amp;I3529))</f>
        <v>21.029827109089425</v>
      </c>
      <c r="AA3529" s="20">
        <f>IFERROR(U3529/Z3529,"")</f>
        <v>1.263225556030195</v>
      </c>
      <c r="AB3529" s="4" t="str">
        <f>IF(OR(N3529&lt;&gt;"REPORTED",U3529=""),"NOT_APPLICABLE",IF(OR(AA3529&lt;Unit_Value_Review_QC!$I$6,AA3529&gt;Unit_Value_Review_QC!$I$5),"REVIEW","WITHIN_BAND"))</f>
        <v>WITHIN_BAND</v>
      </c>
    </row>
    <row r="3530" spans="1:28">
      <c r="A3530" s="1" t="s">
        <v>3916</v>
      </c>
      <c r="B3530" s="6">
        <v>46143</v>
      </c>
      <c r="C3530" s="1">
        <v>202605</v>
      </c>
      <c r="D3530" s="1">
        <v>2026</v>
      </c>
      <c r="E3530" s="1">
        <v>5</v>
      </c>
      <c r="F3530" s="4" t="s">
        <v>256</v>
      </c>
      <c r="G3530" s="4" t="s">
        <v>258</v>
      </c>
      <c r="H3530" s="1">
        <v>696</v>
      </c>
      <c r="I3530" s="4" t="s">
        <v>322</v>
      </c>
      <c r="J3530" s="1" t="s">
        <v>323</v>
      </c>
      <c r="K3530" s="1" t="s">
        <v>383</v>
      </c>
      <c r="L3530" s="1">
        <v>3</v>
      </c>
      <c r="M3530" s="1">
        <v>1</v>
      </c>
      <c r="N3530" s="1" t="s">
        <v>384</v>
      </c>
      <c r="O3530" s="1" t="s">
        <v>385</v>
      </c>
      <c r="P3530" s="1">
        <v>0</v>
      </c>
      <c r="Q3530" s="8">
        <v>881185</v>
      </c>
      <c r="R3530" s="8">
        <v>58493</v>
      </c>
      <c r="S3530" s="8">
        <v>256155</v>
      </c>
      <c r="T3530" s="8" t="s">
        <v>386</v>
      </c>
      <c r="U3530" s="9">
        <f>IF(R3530&gt;0,Q3530/R3530,"")</f>
        <v>15.064794077923855</v>
      </c>
      <c r="V3530" s="10">
        <f>SUMIFS(fct_world_monthly!$J$2:$J$361,fct_world_monthly!$C$2:$C$361,C3530,fct_world_monthly!$F$2:$F$361,F3530)</f>
        <v>121119811</v>
      </c>
      <c r="W3530" s="11">
        <f>IF(V3530&gt;0,Q3530/V3530,"")</f>
        <v>7.2753168348322472E-3</v>
      </c>
      <c r="X3530" s="1" t="s">
        <v>232</v>
      </c>
      <c r="Y3530" s="1" t="s">
        <v>166</v>
      </c>
      <c r="Z3530" s="19">
        <f>IF(U3530="","",SUMIFS(Unit_Value_Review_QC!$K$10:$K$53,Unit_Value_Review_QC!$I$10:$I$53,"PARTNER|"&amp;F3530&amp;"|"&amp;I3530))</f>
        <v>18.09118149032647</v>
      </c>
      <c r="AA3530" s="20">
        <f>IFERROR(U3530/Z3530,"")</f>
        <v>0.83271477244198489</v>
      </c>
      <c r="AB3530" s="4" t="str">
        <f>IF(OR(N3530&lt;&gt;"REPORTED",U3530=""),"NOT_APPLICABLE",IF(OR(AA3530&lt;Unit_Value_Review_QC!$I$6,AA3530&gt;Unit_Value_Review_QC!$I$5),"REVIEW","WITHIN_BAND"))</f>
        <v>WITHIN_BAND</v>
      </c>
    </row>
    <row r="3531" spans="1:28">
      <c r="A3531" s="1" t="s">
        <v>3917</v>
      </c>
      <c r="B3531" s="6">
        <v>46143</v>
      </c>
      <c r="C3531" s="1">
        <v>202605</v>
      </c>
      <c r="D3531" s="1">
        <v>2026</v>
      </c>
      <c r="E3531" s="1">
        <v>5</v>
      </c>
      <c r="F3531" s="4" t="s">
        <v>256</v>
      </c>
      <c r="G3531" s="4" t="s">
        <v>258</v>
      </c>
      <c r="H3531" s="1">
        <v>720</v>
      </c>
      <c r="I3531" s="4" t="s">
        <v>325</v>
      </c>
      <c r="J3531" s="1" t="s">
        <v>326</v>
      </c>
      <c r="K3531" s="1" t="s">
        <v>383</v>
      </c>
      <c r="L3531" s="1">
        <v>3</v>
      </c>
      <c r="M3531" s="1">
        <v>1</v>
      </c>
      <c r="N3531" s="1" t="s">
        <v>384</v>
      </c>
      <c r="O3531" s="1" t="s">
        <v>385</v>
      </c>
      <c r="P3531" s="1">
        <v>0</v>
      </c>
      <c r="Q3531" s="8">
        <v>4502206</v>
      </c>
      <c r="R3531" s="8">
        <v>287900</v>
      </c>
      <c r="S3531" s="8">
        <v>1720807</v>
      </c>
      <c r="T3531" s="8" t="s">
        <v>386</v>
      </c>
      <c r="U3531" s="9">
        <f>IF(R3531&gt;0,Q3531/R3531,"")</f>
        <v>15.638089614449461</v>
      </c>
      <c r="V3531" s="10">
        <f>SUMIFS(fct_world_monthly!$J$2:$J$361,fct_world_monthly!$C$2:$C$361,C3531,fct_world_monthly!$F$2:$F$361,F3531)</f>
        <v>121119811</v>
      </c>
      <c r="W3531" s="11">
        <f>IF(V3531&gt;0,Q3531/V3531,"")</f>
        <v>3.7171507805605804E-2</v>
      </c>
      <c r="X3531" s="1" t="s">
        <v>232</v>
      </c>
      <c r="Y3531" s="1" t="s">
        <v>166</v>
      </c>
      <c r="Z3531" s="19">
        <f>IF(U3531="","",SUMIFS(Unit_Value_Review_QC!$K$10:$K$53,Unit_Value_Review_QC!$I$10:$I$53,"PARTNER|"&amp;F3531&amp;"|"&amp;I3531))</f>
        <v>18.213915185849537</v>
      </c>
      <c r="AA3531" s="20">
        <f>IFERROR(U3531/Z3531,"")</f>
        <v>0.85857924860651347</v>
      </c>
      <c r="AB3531" s="4" t="str">
        <f>IF(OR(N3531&lt;&gt;"REPORTED",U3531=""),"NOT_APPLICABLE",IF(OR(AA3531&lt;Unit_Value_Review_QC!$I$6,AA3531&gt;Unit_Value_Review_QC!$I$5),"REVIEW","WITHIN_BAND"))</f>
        <v>WITHIN_BAND</v>
      </c>
    </row>
    <row r="3532" spans="1:28">
      <c r="A3532" s="1" t="s">
        <v>3918</v>
      </c>
      <c r="B3532" s="6">
        <v>46143</v>
      </c>
      <c r="C3532" s="1">
        <v>202605</v>
      </c>
      <c r="D3532" s="1">
        <v>2026</v>
      </c>
      <c r="E3532" s="1">
        <v>5</v>
      </c>
      <c r="F3532" s="4" t="s">
        <v>265</v>
      </c>
      <c r="G3532" s="4" t="s">
        <v>266</v>
      </c>
      <c r="H3532" s="1">
        <v>52</v>
      </c>
      <c r="I3532" s="4" t="s">
        <v>296</v>
      </c>
      <c r="J3532" s="1" t="s">
        <v>297</v>
      </c>
      <c r="K3532" s="1" t="s">
        <v>383</v>
      </c>
      <c r="L3532" s="1">
        <v>3</v>
      </c>
      <c r="M3532" s="1">
        <v>1</v>
      </c>
      <c r="N3532" s="1" t="s">
        <v>384</v>
      </c>
      <c r="O3532" s="1" t="s">
        <v>385</v>
      </c>
      <c r="P3532" s="1">
        <v>0</v>
      </c>
      <c r="Q3532" s="8">
        <v>2191814</v>
      </c>
      <c r="R3532" s="8">
        <v>631864</v>
      </c>
      <c r="S3532" s="8">
        <v>357263</v>
      </c>
      <c r="T3532" s="8" t="s">
        <v>386</v>
      </c>
      <c r="U3532" s="9">
        <f>IF(R3532&gt;0,Q3532/R3532,"")</f>
        <v>3.4688065786308444</v>
      </c>
      <c r="V3532" s="10">
        <f>SUMIFS(fct_world_monthly!$J$2:$J$361,fct_world_monthly!$C$2:$C$361,C3532,fct_world_monthly!$F$2:$F$361,F3532)</f>
        <v>23331579</v>
      </c>
      <c r="W3532" s="11">
        <f>IF(V3532&gt;0,Q3532/V3532,"")</f>
        <v>9.3941948806808145E-2</v>
      </c>
      <c r="X3532" s="1" t="s">
        <v>232</v>
      </c>
      <c r="Y3532" s="1" t="s">
        <v>166</v>
      </c>
      <c r="Z3532" s="19">
        <f>IF(U3532="","",SUMIFS(Unit_Value_Review_QC!$K$10:$K$53,Unit_Value_Review_QC!$I$10:$I$53,"PARTNER|"&amp;F3532&amp;"|"&amp;I3532))</f>
        <v>19.213268245879746</v>
      </c>
      <c r="AA3532" s="20">
        <f>IFERROR(U3532/Z3532,"")</f>
        <v>0.18054224477788802</v>
      </c>
      <c r="AB3532" s="4" t="str">
        <f>IF(OR(N3532&lt;&gt;"REPORTED",U3532=""),"NOT_APPLICABLE",IF(OR(AA3532&lt;Unit_Value_Review_QC!$I$6,AA3532&gt;Unit_Value_Review_QC!$I$5),"REVIEW","WITHIN_BAND"))</f>
        <v>REVIEW</v>
      </c>
    </row>
    <row r="3533" spans="1:28">
      <c r="A3533" s="1" t="s">
        <v>3919</v>
      </c>
      <c r="B3533" s="6">
        <v>46143</v>
      </c>
      <c r="C3533" s="1">
        <v>202605</v>
      </c>
      <c r="D3533" s="1">
        <v>2026</v>
      </c>
      <c r="E3533" s="1">
        <v>5</v>
      </c>
      <c r="F3533" s="4" t="s">
        <v>265</v>
      </c>
      <c r="G3533" s="4" t="s">
        <v>266</v>
      </c>
      <c r="H3533" s="1">
        <v>204</v>
      </c>
      <c r="I3533" s="4" t="s">
        <v>301</v>
      </c>
      <c r="J3533" s="1" t="s">
        <v>302</v>
      </c>
      <c r="K3533" s="1" t="s">
        <v>383</v>
      </c>
      <c r="L3533" s="1">
        <v>3</v>
      </c>
      <c r="M3533" s="1">
        <v>1</v>
      </c>
      <c r="N3533" s="1" t="s">
        <v>384</v>
      </c>
      <c r="O3533" s="1" t="s">
        <v>385</v>
      </c>
      <c r="P3533" s="1">
        <v>0</v>
      </c>
      <c r="Q3533" s="8">
        <v>1916</v>
      </c>
      <c r="R3533" s="8">
        <v>164</v>
      </c>
      <c r="S3533" s="8">
        <v>695</v>
      </c>
      <c r="T3533" s="8" t="s">
        <v>386</v>
      </c>
      <c r="U3533" s="9">
        <f>IF(R3533&gt;0,Q3533/R3533,"")</f>
        <v>11.682926829268293</v>
      </c>
      <c r="V3533" s="10">
        <f>SUMIFS(fct_world_monthly!$J$2:$J$361,fct_world_monthly!$C$2:$C$361,C3533,fct_world_monthly!$F$2:$F$361,F3533)</f>
        <v>23331579</v>
      </c>
      <c r="W3533" s="11">
        <f>IF(V3533&gt;0,Q3533/V3533,"")</f>
        <v>8.212045999972827E-5</v>
      </c>
      <c r="X3533" s="1" t="s">
        <v>232</v>
      </c>
      <c r="Y3533" s="1" t="s">
        <v>166</v>
      </c>
      <c r="Z3533" s="19">
        <f>IF(U3533="","",SUMIFS(Unit_Value_Review_QC!$K$10:$K$53,Unit_Value_Review_QC!$I$10:$I$53,"PARTNER|"&amp;F3533&amp;"|"&amp;I3533))</f>
        <v>16.024818561257973</v>
      </c>
      <c r="AA3533" s="20">
        <f>IFERROR(U3533/Z3533,"")</f>
        <v>0.72905205039345955</v>
      </c>
      <c r="AB3533" s="4" t="str">
        <f>IF(OR(N3533&lt;&gt;"REPORTED",U3533=""),"NOT_APPLICABLE",IF(OR(AA3533&lt;Unit_Value_Review_QC!$I$6,AA3533&gt;Unit_Value_Review_QC!$I$5),"REVIEW","WITHIN_BAND"))</f>
        <v>WITHIN_BAND</v>
      </c>
    </row>
    <row r="3534" spans="1:28">
      <c r="A3534" s="1" t="s">
        <v>3920</v>
      </c>
      <c r="B3534" s="6">
        <v>46143</v>
      </c>
      <c r="C3534" s="1">
        <v>202605</v>
      </c>
      <c r="D3534" s="1">
        <v>2026</v>
      </c>
      <c r="E3534" s="1">
        <v>5</v>
      </c>
      <c r="F3534" s="4" t="s">
        <v>265</v>
      </c>
      <c r="G3534" s="4" t="s">
        <v>266</v>
      </c>
      <c r="H3534" s="1">
        <v>662</v>
      </c>
      <c r="I3534" s="4" t="s">
        <v>304</v>
      </c>
      <c r="J3534" s="1" t="s">
        <v>305</v>
      </c>
      <c r="K3534" s="1" t="s">
        <v>383</v>
      </c>
      <c r="L3534" s="1">
        <v>3</v>
      </c>
      <c r="M3534" s="1">
        <v>1</v>
      </c>
      <c r="N3534" s="1" t="s">
        <v>384</v>
      </c>
      <c r="O3534" s="1" t="s">
        <v>385</v>
      </c>
      <c r="P3534" s="1">
        <v>0</v>
      </c>
      <c r="Q3534" s="8">
        <v>551309</v>
      </c>
      <c r="R3534" s="8">
        <v>29781</v>
      </c>
      <c r="S3534" s="8">
        <v>93159</v>
      </c>
      <c r="T3534" s="8" t="s">
        <v>386</v>
      </c>
      <c r="U3534" s="9">
        <f>IF(R3534&gt;0,Q3534/R3534,"")</f>
        <v>18.512105033410563</v>
      </c>
      <c r="V3534" s="10">
        <f>SUMIFS(fct_world_monthly!$J$2:$J$361,fct_world_monthly!$C$2:$C$361,C3534,fct_world_monthly!$F$2:$F$361,F3534)</f>
        <v>23331579</v>
      </c>
      <c r="W3534" s="11">
        <f>IF(V3534&gt;0,Q3534/V3534,"")</f>
        <v>2.3629305157614921E-2</v>
      </c>
      <c r="X3534" s="1" t="s">
        <v>232</v>
      </c>
      <c r="Y3534" s="1" t="s">
        <v>166</v>
      </c>
      <c r="Z3534" s="19">
        <f>IF(U3534="","",SUMIFS(Unit_Value_Review_QC!$K$10:$K$53,Unit_Value_Review_QC!$I$10:$I$53,"PARTNER|"&amp;F3534&amp;"|"&amp;I3534))</f>
        <v>13.24068828999865</v>
      </c>
      <c r="AA3534" s="20">
        <f>IFERROR(U3534/Z3534,"")</f>
        <v>1.3981225619059152</v>
      </c>
      <c r="AB3534" s="4" t="str">
        <f>IF(OR(N3534&lt;&gt;"REPORTED",U3534=""),"NOT_APPLICABLE",IF(OR(AA3534&lt;Unit_Value_Review_QC!$I$6,AA3534&gt;Unit_Value_Review_QC!$I$5),"REVIEW","WITHIN_BAND"))</f>
        <v>WITHIN_BAND</v>
      </c>
    </row>
    <row r="3535" spans="1:28">
      <c r="A3535" s="1" t="s">
        <v>3921</v>
      </c>
      <c r="B3535" s="6">
        <v>46143</v>
      </c>
      <c r="C3535" s="1">
        <v>202605</v>
      </c>
      <c r="D3535" s="1">
        <v>2026</v>
      </c>
      <c r="E3535" s="1">
        <v>5</v>
      </c>
      <c r="F3535" s="4" t="s">
        <v>265</v>
      </c>
      <c r="G3535" s="4" t="s">
        <v>266</v>
      </c>
      <c r="H3535" s="1">
        <v>664</v>
      </c>
      <c r="I3535" s="4" t="s">
        <v>307</v>
      </c>
      <c r="J3535" s="1" t="s">
        <v>308</v>
      </c>
      <c r="K3535" s="1" t="s">
        <v>383</v>
      </c>
      <c r="L3535" s="1">
        <v>3</v>
      </c>
      <c r="M3535" s="1">
        <v>1</v>
      </c>
      <c r="N3535" s="1" t="s">
        <v>384</v>
      </c>
      <c r="O3535" s="1" t="s">
        <v>385</v>
      </c>
      <c r="P3535" s="1">
        <v>0</v>
      </c>
      <c r="Q3535" s="8">
        <v>88834</v>
      </c>
      <c r="R3535" s="8">
        <v>6363</v>
      </c>
      <c r="S3535" s="8">
        <v>19667</v>
      </c>
      <c r="T3535" s="8" t="s">
        <v>386</v>
      </c>
      <c r="U3535" s="9">
        <f>IF(R3535&gt;0,Q3535/R3535,"")</f>
        <v>13.961024673895961</v>
      </c>
      <c r="V3535" s="10">
        <f>SUMIFS(fct_world_monthly!$J$2:$J$361,fct_world_monthly!$C$2:$C$361,C3535,fct_world_monthly!$F$2:$F$361,F3535)</f>
        <v>23331579</v>
      </c>
      <c r="W3535" s="11">
        <f>IF(V3535&gt;0,Q3535/V3535,"")</f>
        <v>3.8074576949978394E-3</v>
      </c>
      <c r="X3535" s="1" t="s">
        <v>232</v>
      </c>
      <c r="Y3535" s="1" t="s">
        <v>166</v>
      </c>
      <c r="Z3535" s="19">
        <f>IF(U3535="","",SUMIFS(Unit_Value_Review_QC!$K$10:$K$53,Unit_Value_Review_QC!$I$10:$I$53,"PARTNER|"&amp;F3535&amp;"|"&amp;I3535))</f>
        <v>13.033767004833301</v>
      </c>
      <c r="AA3535" s="20">
        <f>IFERROR(U3535/Z3535,"")</f>
        <v>1.0711427224929528</v>
      </c>
      <c r="AB3535" s="4" t="str">
        <f>IF(OR(N3535&lt;&gt;"REPORTED",U3535=""),"NOT_APPLICABLE",IF(OR(AA3535&lt;Unit_Value_Review_QC!$I$6,AA3535&gt;Unit_Value_Review_QC!$I$5),"REVIEW","WITHIN_BAND"))</f>
        <v>WITHIN_BAND</v>
      </c>
    </row>
    <row r="3536" spans="1:28">
      <c r="A3536" s="1" t="s">
        <v>3922</v>
      </c>
      <c r="B3536" s="6">
        <v>46143</v>
      </c>
      <c r="C3536" s="1">
        <v>202605</v>
      </c>
      <c r="D3536" s="1">
        <v>2026</v>
      </c>
      <c r="E3536" s="1">
        <v>5</v>
      </c>
      <c r="F3536" s="4" t="s">
        <v>265</v>
      </c>
      <c r="G3536" s="4" t="s">
        <v>266</v>
      </c>
      <c r="H3536" s="1">
        <v>666</v>
      </c>
      <c r="I3536" s="4" t="s">
        <v>310</v>
      </c>
      <c r="J3536" s="1" t="s">
        <v>311</v>
      </c>
      <c r="K3536" s="1" t="s">
        <v>383</v>
      </c>
      <c r="L3536" s="1">
        <v>3</v>
      </c>
      <c r="M3536" s="1">
        <v>1</v>
      </c>
      <c r="N3536" s="1" t="s">
        <v>384</v>
      </c>
      <c r="O3536" s="1" t="s">
        <v>385</v>
      </c>
      <c r="P3536" s="1">
        <v>0</v>
      </c>
      <c r="Q3536" s="8">
        <v>3949172</v>
      </c>
      <c r="R3536" s="8">
        <v>308227</v>
      </c>
      <c r="S3536" s="8">
        <v>953658</v>
      </c>
      <c r="T3536" s="8" t="s">
        <v>386</v>
      </c>
      <c r="U3536" s="9">
        <f>IF(R3536&gt;0,Q3536/R3536,"")</f>
        <v>12.812544001661113</v>
      </c>
      <c r="V3536" s="10">
        <f>SUMIFS(fct_world_monthly!$J$2:$J$361,fct_world_monthly!$C$2:$C$361,C3536,fct_world_monthly!$F$2:$F$361,F3536)</f>
        <v>23331579</v>
      </c>
      <c r="W3536" s="11">
        <f>IF(V3536&gt;0,Q3536/V3536,"")</f>
        <v>0.16926295472758188</v>
      </c>
      <c r="X3536" s="1" t="s">
        <v>232</v>
      </c>
      <c r="Y3536" s="1" t="s">
        <v>166</v>
      </c>
      <c r="Z3536" s="19">
        <f>IF(U3536="","",SUMIFS(Unit_Value_Review_QC!$K$10:$K$53,Unit_Value_Review_QC!$I$10:$I$53,"PARTNER|"&amp;F3536&amp;"|"&amp;I3536))</f>
        <v>12.503788450831344</v>
      </c>
      <c r="AA3536" s="20">
        <f>IFERROR(U3536/Z3536,"")</f>
        <v>1.0246929602211272</v>
      </c>
      <c r="AB3536" s="4" t="str">
        <f>IF(OR(N3536&lt;&gt;"REPORTED",U3536=""),"NOT_APPLICABLE",IF(OR(AA3536&lt;Unit_Value_Review_QC!$I$6,AA3536&gt;Unit_Value_Review_QC!$I$5),"REVIEW","WITHIN_BAND"))</f>
        <v>WITHIN_BAND</v>
      </c>
    </row>
    <row r="3537" spans="1:28">
      <c r="A3537" s="1" t="s">
        <v>3923</v>
      </c>
      <c r="B3537" s="6">
        <v>46143</v>
      </c>
      <c r="C3537" s="1">
        <v>202605</v>
      </c>
      <c r="D3537" s="1">
        <v>2026</v>
      </c>
      <c r="E3537" s="1">
        <v>5</v>
      </c>
      <c r="F3537" s="4" t="s">
        <v>265</v>
      </c>
      <c r="G3537" s="4" t="s">
        <v>266</v>
      </c>
      <c r="H3537" s="1">
        <v>669</v>
      </c>
      <c r="I3537" s="4" t="s">
        <v>313</v>
      </c>
      <c r="J3537" s="1" t="s">
        <v>314</v>
      </c>
      <c r="K3537" s="1" t="s">
        <v>383</v>
      </c>
      <c r="L3537" s="1">
        <v>3</v>
      </c>
      <c r="M3537" s="1">
        <v>1</v>
      </c>
      <c r="N3537" s="1" t="s">
        <v>384</v>
      </c>
      <c r="O3537" s="1" t="s">
        <v>385</v>
      </c>
      <c r="P3537" s="1">
        <v>0</v>
      </c>
      <c r="Q3537" s="8">
        <v>193270</v>
      </c>
      <c r="R3537" s="8">
        <v>9088</v>
      </c>
      <c r="S3537" s="8">
        <v>32892</v>
      </c>
      <c r="T3537" s="8" t="s">
        <v>386</v>
      </c>
      <c r="U3537" s="9">
        <f>IF(R3537&gt;0,Q3537/R3537,"")</f>
        <v>21.26650528169014</v>
      </c>
      <c r="V3537" s="10">
        <f>SUMIFS(fct_world_monthly!$J$2:$J$361,fct_world_monthly!$C$2:$C$361,C3537,fct_world_monthly!$F$2:$F$361,F3537)</f>
        <v>23331579</v>
      </c>
      <c r="W3537" s="11">
        <f>IF(V3537&gt;0,Q3537/V3537,"")</f>
        <v>8.2836228100978508E-3</v>
      </c>
      <c r="X3537" s="1" t="s">
        <v>232</v>
      </c>
      <c r="Y3537" s="1" t="s">
        <v>166</v>
      </c>
      <c r="Z3537" s="19">
        <f>IF(U3537="","",SUMIFS(Unit_Value_Review_QC!$K$10:$K$53,Unit_Value_Review_QC!$I$10:$I$53,"PARTNER|"&amp;F3537&amp;"|"&amp;I3537))</f>
        <v>16.58404384448577</v>
      </c>
      <c r="AA3537" s="20">
        <f>IFERROR(U3537/Z3537,"")</f>
        <v>1.2823473865067776</v>
      </c>
      <c r="AB3537" s="4" t="str">
        <f>IF(OR(N3537&lt;&gt;"REPORTED",U3537=""),"NOT_APPLICABLE",IF(OR(AA3537&lt;Unit_Value_Review_QC!$I$6,AA3537&gt;Unit_Value_Review_QC!$I$5),"REVIEW","WITHIN_BAND"))</f>
        <v>WITHIN_BAND</v>
      </c>
    </row>
    <row r="3538" spans="1:28">
      <c r="A3538" s="1" t="s">
        <v>3924</v>
      </c>
      <c r="B3538" s="6">
        <v>46143</v>
      </c>
      <c r="C3538" s="1">
        <v>202605</v>
      </c>
      <c r="D3538" s="1">
        <v>2026</v>
      </c>
      <c r="E3538" s="1">
        <v>5</v>
      </c>
      <c r="F3538" s="4" t="s">
        <v>265</v>
      </c>
      <c r="G3538" s="4" t="s">
        <v>266</v>
      </c>
      <c r="H3538" s="1">
        <v>676</v>
      </c>
      <c r="I3538" s="4" t="s">
        <v>316</v>
      </c>
      <c r="J3538" s="1" t="s">
        <v>317</v>
      </c>
      <c r="K3538" s="1" t="s">
        <v>383</v>
      </c>
      <c r="L3538" s="1">
        <v>3</v>
      </c>
      <c r="M3538" s="1">
        <v>1</v>
      </c>
      <c r="N3538" s="1" t="s">
        <v>384</v>
      </c>
      <c r="O3538" s="1" t="s">
        <v>385</v>
      </c>
      <c r="P3538" s="1">
        <v>0</v>
      </c>
      <c r="Q3538" s="8">
        <v>249665</v>
      </c>
      <c r="R3538" s="8">
        <v>17826</v>
      </c>
      <c r="S3538" s="8">
        <v>59499</v>
      </c>
      <c r="T3538" s="8" t="s">
        <v>386</v>
      </c>
      <c r="U3538" s="9">
        <f>IF(R3538&gt;0,Q3538/R3538,"")</f>
        <v>14.005665881296983</v>
      </c>
      <c r="V3538" s="10">
        <f>SUMIFS(fct_world_monthly!$J$2:$J$361,fct_world_monthly!$C$2:$C$361,C3538,fct_world_monthly!$F$2:$F$361,F3538)</f>
        <v>23331579</v>
      </c>
      <c r="W3538" s="11">
        <f>IF(V3538&gt;0,Q3538/V3538,"")</f>
        <v>1.0700733113691106E-2</v>
      </c>
      <c r="X3538" s="1" t="s">
        <v>232</v>
      </c>
      <c r="Y3538" s="1" t="s">
        <v>166</v>
      </c>
      <c r="Z3538" s="19">
        <f>IF(U3538="","",SUMIFS(Unit_Value_Review_QC!$K$10:$K$53,Unit_Value_Review_QC!$I$10:$I$53,"PARTNER|"&amp;F3538&amp;"|"&amp;I3538))</f>
        <v>12.705450477595873</v>
      </c>
      <c r="AA3538" s="20">
        <f>IFERROR(U3538/Z3538,"")</f>
        <v>1.1023352462782678</v>
      </c>
      <c r="AB3538" s="4" t="str">
        <f>IF(OR(N3538&lt;&gt;"REPORTED",U3538=""),"NOT_APPLICABLE",IF(OR(AA3538&lt;Unit_Value_Review_QC!$I$6,AA3538&gt;Unit_Value_Review_QC!$I$5),"REVIEW","WITHIN_BAND"))</f>
        <v>WITHIN_BAND</v>
      </c>
    </row>
    <row r="3539" spans="1:28">
      <c r="A3539" s="1" t="s">
        <v>3925</v>
      </c>
      <c r="B3539" s="6">
        <v>46143</v>
      </c>
      <c r="C3539" s="1">
        <v>202605</v>
      </c>
      <c r="D3539" s="1">
        <v>2026</v>
      </c>
      <c r="E3539" s="1">
        <v>5</v>
      </c>
      <c r="F3539" s="4" t="s">
        <v>265</v>
      </c>
      <c r="G3539" s="4" t="s">
        <v>266</v>
      </c>
      <c r="H3539" s="1">
        <v>690</v>
      </c>
      <c r="I3539" s="4" t="s">
        <v>319</v>
      </c>
      <c r="J3539" s="1" t="s">
        <v>320</v>
      </c>
      <c r="K3539" s="1" t="s">
        <v>383</v>
      </c>
      <c r="L3539" s="1">
        <v>3</v>
      </c>
      <c r="M3539" s="1">
        <v>1</v>
      </c>
      <c r="N3539" s="1" t="s">
        <v>384</v>
      </c>
      <c r="O3539" s="1" t="s">
        <v>385</v>
      </c>
      <c r="P3539" s="1">
        <v>0</v>
      </c>
      <c r="Q3539" s="8">
        <v>1313624</v>
      </c>
      <c r="R3539" s="8">
        <v>39935</v>
      </c>
      <c r="S3539" s="8">
        <v>175799</v>
      </c>
      <c r="T3539" s="8" t="s">
        <v>386</v>
      </c>
      <c r="U3539" s="9">
        <f>IF(R3539&gt;0,Q3539/R3539,"")</f>
        <v>32.894052835858268</v>
      </c>
      <c r="V3539" s="10">
        <f>SUMIFS(fct_world_monthly!$J$2:$J$361,fct_world_monthly!$C$2:$C$361,C3539,fct_world_monthly!$F$2:$F$361,F3539)</f>
        <v>23331579</v>
      </c>
      <c r="W3539" s="11">
        <f>IF(V3539&gt;0,Q3539/V3539,"")</f>
        <v>5.6302404565074654E-2</v>
      </c>
      <c r="X3539" s="1" t="s">
        <v>232</v>
      </c>
      <c r="Y3539" s="1" t="s">
        <v>166</v>
      </c>
      <c r="Z3539" s="19">
        <f>IF(U3539="","",SUMIFS(Unit_Value_Review_QC!$K$10:$K$53,Unit_Value_Review_QC!$I$10:$I$53,"PARTNER|"&amp;F3539&amp;"|"&amp;I3539))</f>
        <v>23.234221767733438</v>
      </c>
      <c r="AA3539" s="20">
        <f>IFERROR(U3539/Z3539,"")</f>
        <v>1.4157587529589624</v>
      </c>
      <c r="AB3539" s="4" t="str">
        <f>IF(OR(N3539&lt;&gt;"REPORTED",U3539=""),"NOT_APPLICABLE",IF(OR(AA3539&lt;Unit_Value_Review_QC!$I$6,AA3539&gt;Unit_Value_Review_QC!$I$5),"REVIEW","WITHIN_BAND"))</f>
        <v>WITHIN_BAND</v>
      </c>
    </row>
    <row r="3540" spans="1:28">
      <c r="A3540" s="1" t="s">
        <v>3926</v>
      </c>
      <c r="B3540" s="6">
        <v>46143</v>
      </c>
      <c r="C3540" s="1">
        <v>202605</v>
      </c>
      <c r="D3540" s="1">
        <v>2026</v>
      </c>
      <c r="E3540" s="1">
        <v>5</v>
      </c>
      <c r="F3540" s="4" t="s">
        <v>265</v>
      </c>
      <c r="G3540" s="4" t="s">
        <v>266</v>
      </c>
      <c r="H3540" s="1">
        <v>696</v>
      </c>
      <c r="I3540" s="4" t="s">
        <v>322</v>
      </c>
      <c r="J3540" s="1" t="s">
        <v>323</v>
      </c>
      <c r="K3540" s="1" t="s">
        <v>383</v>
      </c>
      <c r="L3540" s="1">
        <v>3</v>
      </c>
      <c r="M3540" s="1">
        <v>1</v>
      </c>
      <c r="N3540" s="1" t="s">
        <v>384</v>
      </c>
      <c r="O3540" s="1" t="s">
        <v>385</v>
      </c>
      <c r="P3540" s="1">
        <v>0</v>
      </c>
      <c r="Q3540" s="8">
        <v>2129706</v>
      </c>
      <c r="R3540" s="8">
        <v>164991</v>
      </c>
      <c r="S3540" s="8">
        <v>478353</v>
      </c>
      <c r="T3540" s="8" t="s">
        <v>386</v>
      </c>
      <c r="U3540" s="9">
        <f>IF(R3540&gt;0,Q3540/R3540,"")</f>
        <v>12.908013164354418</v>
      </c>
      <c r="V3540" s="10">
        <f>SUMIFS(fct_world_monthly!$J$2:$J$361,fct_world_monthly!$C$2:$C$361,C3540,fct_world_monthly!$F$2:$F$361,F3540)</f>
        <v>23331579</v>
      </c>
      <c r="W3540" s="11">
        <f>IF(V3540&gt;0,Q3540/V3540,"")</f>
        <v>9.1279977236002757E-2</v>
      </c>
      <c r="X3540" s="1" t="s">
        <v>232</v>
      </c>
      <c r="Y3540" s="1" t="s">
        <v>166</v>
      </c>
      <c r="Z3540" s="19">
        <f>IF(U3540="","",SUMIFS(Unit_Value_Review_QC!$K$10:$K$53,Unit_Value_Review_QC!$I$10:$I$53,"PARTNER|"&amp;F3540&amp;"|"&amp;I3540))</f>
        <v>12.339390026247985</v>
      </c>
      <c r="AA3540" s="20">
        <f>IFERROR(U3540/Z3540,"")</f>
        <v>1.0460819486941311</v>
      </c>
      <c r="AB3540" s="4" t="str">
        <f>IF(OR(N3540&lt;&gt;"REPORTED",U3540=""),"NOT_APPLICABLE",IF(OR(AA3540&lt;Unit_Value_Review_QC!$I$6,AA3540&gt;Unit_Value_Review_QC!$I$5),"REVIEW","WITHIN_BAND"))</f>
        <v>WITHIN_BAND</v>
      </c>
    </row>
    <row r="3541" spans="1:28">
      <c r="A3541" s="1" t="s">
        <v>3927</v>
      </c>
      <c r="B3541" s="6">
        <v>46143</v>
      </c>
      <c r="C3541" s="1">
        <v>202605</v>
      </c>
      <c r="D3541" s="1">
        <v>2026</v>
      </c>
      <c r="E3541" s="1">
        <v>5</v>
      </c>
      <c r="F3541" s="4" t="s">
        <v>265</v>
      </c>
      <c r="G3541" s="4" t="s">
        <v>266</v>
      </c>
      <c r="H3541" s="1">
        <v>720</v>
      </c>
      <c r="I3541" s="4" t="s">
        <v>325</v>
      </c>
      <c r="J3541" s="1" t="s">
        <v>326</v>
      </c>
      <c r="K3541" s="1" t="s">
        <v>383</v>
      </c>
      <c r="L3541" s="1">
        <v>3</v>
      </c>
      <c r="M3541" s="1">
        <v>1</v>
      </c>
      <c r="N3541" s="1" t="s">
        <v>384</v>
      </c>
      <c r="O3541" s="1" t="s">
        <v>385</v>
      </c>
      <c r="P3541" s="1">
        <v>0</v>
      </c>
      <c r="Q3541" s="8">
        <v>4491895</v>
      </c>
      <c r="R3541" s="8">
        <v>256989</v>
      </c>
      <c r="S3541" s="8">
        <v>728318</v>
      </c>
      <c r="T3541" s="8" t="s">
        <v>386</v>
      </c>
      <c r="U3541" s="9">
        <f>IF(R3541&gt;0,Q3541/R3541,"")</f>
        <v>17.478938787263267</v>
      </c>
      <c r="V3541" s="10">
        <f>SUMIFS(fct_world_monthly!$J$2:$J$361,fct_world_monthly!$C$2:$C$361,C3541,fct_world_monthly!$F$2:$F$361,F3541)</f>
        <v>23331579</v>
      </c>
      <c r="W3541" s="11">
        <f>IF(V3541&gt;0,Q3541/V3541,"")</f>
        <v>0.19252426078835042</v>
      </c>
      <c r="X3541" s="1" t="s">
        <v>232</v>
      </c>
      <c r="Y3541" s="1" t="s">
        <v>166</v>
      </c>
      <c r="Z3541" s="19">
        <f>IF(U3541="","",SUMIFS(Unit_Value_Review_QC!$K$10:$K$53,Unit_Value_Review_QC!$I$10:$I$53,"PARTNER|"&amp;F3541&amp;"|"&amp;I3541))</f>
        <v>15.158852636173485</v>
      </c>
      <c r="AA3541" s="20">
        <f>IFERROR(U3541/Z3541,"")</f>
        <v>1.1530515670792507</v>
      </c>
      <c r="AB3541" s="4" t="str">
        <f>IF(OR(N3541&lt;&gt;"REPORTED",U3541=""),"NOT_APPLICABLE",IF(OR(AA3541&lt;Unit_Value_Review_QC!$I$6,AA3541&gt;Unit_Value_Review_QC!$I$5),"REVIEW","WITHIN_BAND"))</f>
        <v>WITHIN_BAND</v>
      </c>
    </row>
    <row r="3542" spans="1:28">
      <c r="A3542" s="1" t="s">
        <v>3928</v>
      </c>
      <c r="B3542" s="6">
        <v>46143</v>
      </c>
      <c r="C3542" s="1">
        <v>202605</v>
      </c>
      <c r="D3542" s="1">
        <v>2026</v>
      </c>
      <c r="E3542" s="1">
        <v>5</v>
      </c>
      <c r="F3542" s="4" t="s">
        <v>271</v>
      </c>
      <c r="G3542" s="4" t="s">
        <v>273</v>
      </c>
      <c r="H3542" s="1">
        <v>52</v>
      </c>
      <c r="I3542" s="4" t="s">
        <v>296</v>
      </c>
      <c r="J3542" s="1" t="s">
        <v>297</v>
      </c>
      <c r="K3542" s="1" t="s">
        <v>383</v>
      </c>
      <c r="L3542" s="1">
        <v>3</v>
      </c>
      <c r="M3542" s="1">
        <v>1</v>
      </c>
      <c r="N3542" s="1" t="s">
        <v>384</v>
      </c>
      <c r="O3542" s="1" t="s">
        <v>385</v>
      </c>
      <c r="P3542" s="1">
        <v>0</v>
      </c>
      <c r="Q3542" s="8">
        <v>273975</v>
      </c>
      <c r="R3542" s="8">
        <v>7229</v>
      </c>
      <c r="S3542" s="8">
        <v>19987</v>
      </c>
      <c r="T3542" s="8" t="s">
        <v>386</v>
      </c>
      <c r="U3542" s="9">
        <f>IF(R3542&gt;0,Q3542/R3542,"")</f>
        <v>37.899432839950201</v>
      </c>
      <c r="V3542" s="10">
        <f>SUMIFS(fct_world_monthly!$J$2:$J$361,fct_world_monthly!$C$2:$C$361,C3542,fct_world_monthly!$F$2:$F$361,F3542)</f>
        <v>29170442</v>
      </c>
      <c r="W3542" s="11">
        <f>IF(V3542&gt;0,Q3542/V3542,"")</f>
        <v>9.3922128433981227E-3</v>
      </c>
      <c r="X3542" s="1" t="s">
        <v>232</v>
      </c>
      <c r="Y3542" s="1" t="s">
        <v>166</v>
      </c>
      <c r="Z3542" s="19">
        <f>IF(U3542="","",SUMIFS(Unit_Value_Review_QC!$K$10:$K$53,Unit_Value_Review_QC!$I$10:$I$53,"PARTNER|"&amp;F3542&amp;"|"&amp;I3542))</f>
        <v>31.867133143721738</v>
      </c>
      <c r="AA3542" s="20">
        <f>IFERROR(U3542/Z3542,"")</f>
        <v>1.1892953366411283</v>
      </c>
      <c r="AB3542" s="4" t="str">
        <f>IF(OR(N3542&lt;&gt;"REPORTED",U3542=""),"NOT_APPLICABLE",IF(OR(AA3542&lt;Unit_Value_Review_QC!$I$6,AA3542&gt;Unit_Value_Review_QC!$I$5),"REVIEW","WITHIN_BAND"))</f>
        <v>WITHIN_BAND</v>
      </c>
    </row>
    <row r="3543" spans="1:28">
      <c r="A3543" s="1" t="s">
        <v>3929</v>
      </c>
      <c r="B3543" s="6">
        <v>46143</v>
      </c>
      <c r="C3543" s="1">
        <v>202605</v>
      </c>
      <c r="D3543" s="1">
        <v>2026</v>
      </c>
      <c r="E3543" s="1">
        <v>5</v>
      </c>
      <c r="F3543" s="4" t="s">
        <v>271</v>
      </c>
      <c r="G3543" s="4" t="s">
        <v>273</v>
      </c>
      <c r="H3543" s="1">
        <v>204</v>
      </c>
      <c r="I3543" s="4" t="s">
        <v>301</v>
      </c>
      <c r="J3543" s="1" t="s">
        <v>302</v>
      </c>
      <c r="K3543" s="1" t="s">
        <v>383</v>
      </c>
      <c r="L3543" s="1">
        <v>3</v>
      </c>
      <c r="M3543" s="1">
        <v>1</v>
      </c>
      <c r="N3543" s="1" t="s">
        <v>384</v>
      </c>
      <c r="O3543" s="1" t="s">
        <v>385</v>
      </c>
      <c r="P3543" s="1">
        <v>0</v>
      </c>
      <c r="Q3543" s="8">
        <v>1086207</v>
      </c>
      <c r="R3543" s="8">
        <v>43026</v>
      </c>
      <c r="S3543" s="8">
        <v>120409</v>
      </c>
      <c r="T3543" s="8" t="s">
        <v>386</v>
      </c>
      <c r="U3543" s="9">
        <f>IF(R3543&gt;0,Q3543/R3543,"")</f>
        <v>25.245363268721238</v>
      </c>
      <c r="V3543" s="10">
        <f>SUMIFS(fct_world_monthly!$J$2:$J$361,fct_world_monthly!$C$2:$C$361,C3543,fct_world_monthly!$F$2:$F$361,F3543)</f>
        <v>29170442</v>
      </c>
      <c r="W3543" s="11">
        <f>IF(V3543&gt;0,Q3543/V3543,"")</f>
        <v>3.7236562956433773E-2</v>
      </c>
      <c r="X3543" s="1" t="s">
        <v>232</v>
      </c>
      <c r="Y3543" s="1" t="s">
        <v>166</v>
      </c>
      <c r="Z3543" s="19">
        <f>IF(U3543="","",SUMIFS(Unit_Value_Review_QC!$K$10:$K$53,Unit_Value_Review_QC!$I$10:$I$53,"PARTNER|"&amp;F3543&amp;"|"&amp;I3543))</f>
        <v>19.682231685892088</v>
      </c>
      <c r="AA3543" s="20">
        <f>IFERROR(U3543/Z3543,"")</f>
        <v>1.2826473985069851</v>
      </c>
      <c r="AB3543" s="4" t="str">
        <f>IF(OR(N3543&lt;&gt;"REPORTED",U3543=""),"NOT_APPLICABLE",IF(OR(AA3543&lt;Unit_Value_Review_QC!$I$6,AA3543&gt;Unit_Value_Review_QC!$I$5),"REVIEW","WITHIN_BAND"))</f>
        <v>WITHIN_BAND</v>
      </c>
    </row>
    <row r="3544" spans="1:28">
      <c r="A3544" s="1" t="s">
        <v>3930</v>
      </c>
      <c r="B3544" s="6">
        <v>46143</v>
      </c>
      <c r="C3544" s="1">
        <v>202605</v>
      </c>
      <c r="D3544" s="1">
        <v>2026</v>
      </c>
      <c r="E3544" s="1">
        <v>5</v>
      </c>
      <c r="F3544" s="4" t="s">
        <v>271</v>
      </c>
      <c r="G3544" s="4" t="s">
        <v>273</v>
      </c>
      <c r="H3544" s="1">
        <v>662</v>
      </c>
      <c r="I3544" s="4" t="s">
        <v>304</v>
      </c>
      <c r="J3544" s="1" t="s">
        <v>305</v>
      </c>
      <c r="K3544" s="1" t="s">
        <v>383</v>
      </c>
      <c r="L3544" s="1">
        <v>3</v>
      </c>
      <c r="M3544" s="1">
        <v>1</v>
      </c>
      <c r="N3544" s="1" t="s">
        <v>384</v>
      </c>
      <c r="O3544" s="1" t="s">
        <v>385</v>
      </c>
      <c r="P3544" s="1">
        <v>0</v>
      </c>
      <c r="Q3544" s="8">
        <v>42237</v>
      </c>
      <c r="R3544" s="8">
        <v>1893</v>
      </c>
      <c r="S3544" s="8">
        <v>4655</v>
      </c>
      <c r="T3544" s="8" t="s">
        <v>386</v>
      </c>
      <c r="U3544" s="9">
        <f>IF(R3544&gt;0,Q3544/R3544,"")</f>
        <v>22.312202852614895</v>
      </c>
      <c r="V3544" s="10">
        <f>SUMIFS(fct_world_monthly!$J$2:$J$361,fct_world_monthly!$C$2:$C$361,C3544,fct_world_monthly!$F$2:$F$361,F3544)</f>
        <v>29170442</v>
      </c>
      <c r="W3544" s="11">
        <f>IF(V3544&gt;0,Q3544/V3544,"")</f>
        <v>1.4479382931530485E-3</v>
      </c>
      <c r="X3544" s="1" t="s">
        <v>232</v>
      </c>
      <c r="Y3544" s="1" t="s">
        <v>166</v>
      </c>
      <c r="Z3544" s="19">
        <f>IF(U3544="","",SUMIFS(Unit_Value_Review_QC!$K$10:$K$53,Unit_Value_Review_QC!$I$10:$I$53,"PARTNER|"&amp;F3544&amp;"|"&amp;I3544))</f>
        <v>19.366411423422985</v>
      </c>
      <c r="AA3544" s="20">
        <f>IFERROR(U3544/Z3544,"")</f>
        <v>1.1521082747229607</v>
      </c>
      <c r="AB3544" s="4" t="str">
        <f>IF(OR(N3544&lt;&gt;"REPORTED",U3544=""),"NOT_APPLICABLE",IF(OR(AA3544&lt;Unit_Value_Review_QC!$I$6,AA3544&gt;Unit_Value_Review_QC!$I$5),"REVIEW","WITHIN_BAND"))</f>
        <v>WITHIN_BAND</v>
      </c>
    </row>
    <row r="3545" spans="1:28">
      <c r="A3545" s="1" t="s">
        <v>3931</v>
      </c>
      <c r="B3545" s="6">
        <v>46143</v>
      </c>
      <c r="C3545" s="1">
        <v>202605</v>
      </c>
      <c r="D3545" s="1">
        <v>2026</v>
      </c>
      <c r="E3545" s="1">
        <v>5</v>
      </c>
      <c r="F3545" s="4" t="s">
        <v>271</v>
      </c>
      <c r="G3545" s="4" t="s">
        <v>273</v>
      </c>
      <c r="H3545" s="1">
        <v>664</v>
      </c>
      <c r="I3545" s="4" t="s">
        <v>307</v>
      </c>
      <c r="J3545" s="1" t="s">
        <v>308</v>
      </c>
      <c r="K3545" s="1" t="s">
        <v>383</v>
      </c>
      <c r="L3545" s="1">
        <v>3</v>
      </c>
      <c r="M3545" s="1">
        <v>1</v>
      </c>
      <c r="N3545" s="1" t="s">
        <v>384</v>
      </c>
      <c r="O3545" s="1" t="s">
        <v>385</v>
      </c>
      <c r="P3545" s="1">
        <v>0</v>
      </c>
      <c r="Q3545" s="8">
        <v>3339046</v>
      </c>
      <c r="R3545" s="8">
        <v>127324</v>
      </c>
      <c r="S3545" s="8">
        <v>392007</v>
      </c>
      <c r="T3545" s="8" t="s">
        <v>386</v>
      </c>
      <c r="U3545" s="9">
        <f>IF(R3545&gt;0,Q3545/R3545,"")</f>
        <v>26.224796581948414</v>
      </c>
      <c r="V3545" s="10">
        <f>SUMIFS(fct_world_monthly!$J$2:$J$361,fct_world_monthly!$C$2:$C$361,C3545,fct_world_monthly!$F$2:$F$361,F3545)</f>
        <v>29170442</v>
      </c>
      <c r="W3545" s="11">
        <f>IF(V3545&gt;0,Q3545/V3545,"")</f>
        <v>0.11446676056536956</v>
      </c>
      <c r="X3545" s="1" t="s">
        <v>232</v>
      </c>
      <c r="Y3545" s="1" t="s">
        <v>166</v>
      </c>
      <c r="Z3545" s="19">
        <f>IF(U3545="","",SUMIFS(Unit_Value_Review_QC!$K$10:$K$53,Unit_Value_Review_QC!$I$10:$I$53,"PARTNER|"&amp;F3545&amp;"|"&amp;I3545))</f>
        <v>29.827360886039607</v>
      </c>
      <c r="AA3545" s="20">
        <f>IFERROR(U3545/Z3545,"")</f>
        <v>0.87921947510356724</v>
      </c>
      <c r="AB3545" s="4" t="str">
        <f>IF(OR(N3545&lt;&gt;"REPORTED",U3545=""),"NOT_APPLICABLE",IF(OR(AA3545&lt;Unit_Value_Review_QC!$I$6,AA3545&gt;Unit_Value_Review_QC!$I$5),"REVIEW","WITHIN_BAND"))</f>
        <v>WITHIN_BAND</v>
      </c>
    </row>
    <row r="3546" spans="1:28">
      <c r="A3546" s="1" t="s">
        <v>3932</v>
      </c>
      <c r="B3546" s="6">
        <v>46143</v>
      </c>
      <c r="C3546" s="1">
        <v>202605</v>
      </c>
      <c r="D3546" s="1">
        <v>2026</v>
      </c>
      <c r="E3546" s="1">
        <v>5</v>
      </c>
      <c r="F3546" s="4" t="s">
        <v>271</v>
      </c>
      <c r="G3546" s="4" t="s">
        <v>273</v>
      </c>
      <c r="H3546" s="1">
        <v>666</v>
      </c>
      <c r="I3546" s="4" t="s">
        <v>310</v>
      </c>
      <c r="J3546" s="1" t="s">
        <v>311</v>
      </c>
      <c r="K3546" s="1" t="s">
        <v>383</v>
      </c>
      <c r="L3546" s="1">
        <v>3</v>
      </c>
      <c r="M3546" s="1">
        <v>1</v>
      </c>
      <c r="N3546" s="1" t="s">
        <v>384</v>
      </c>
      <c r="O3546" s="1" t="s">
        <v>385</v>
      </c>
      <c r="P3546" s="1">
        <v>0</v>
      </c>
      <c r="Q3546" s="8">
        <v>1315669</v>
      </c>
      <c r="R3546" s="8">
        <v>102114</v>
      </c>
      <c r="S3546" s="8">
        <v>322450</v>
      </c>
      <c r="T3546" s="8" t="s">
        <v>386</v>
      </c>
      <c r="U3546" s="9">
        <f>IF(R3546&gt;0,Q3546/R3546,"")</f>
        <v>12.884315568874003</v>
      </c>
      <c r="V3546" s="10">
        <f>SUMIFS(fct_world_monthly!$J$2:$J$361,fct_world_monthly!$C$2:$C$361,C3546,fct_world_monthly!$F$2:$F$361,F3546)</f>
        <v>29170442</v>
      </c>
      <c r="W3546" s="11">
        <f>IF(V3546&gt;0,Q3546/V3546,"")</f>
        <v>4.5102813320415235E-2</v>
      </c>
      <c r="X3546" s="1" t="s">
        <v>232</v>
      </c>
      <c r="Y3546" s="1" t="s">
        <v>166</v>
      </c>
      <c r="Z3546" s="19">
        <f>IF(U3546="","",SUMIFS(Unit_Value_Review_QC!$K$10:$K$53,Unit_Value_Review_QC!$I$10:$I$53,"PARTNER|"&amp;F3546&amp;"|"&amp;I3546))</f>
        <v>14.86106925541052</v>
      </c>
      <c r="AA3546" s="20">
        <f>IFERROR(U3546/Z3546,"")</f>
        <v>0.86698442403013276</v>
      </c>
      <c r="AB3546" s="4" t="str">
        <f>IF(OR(N3546&lt;&gt;"REPORTED",U3546=""),"NOT_APPLICABLE",IF(OR(AA3546&lt;Unit_Value_Review_QC!$I$6,AA3546&gt;Unit_Value_Review_QC!$I$5),"REVIEW","WITHIN_BAND"))</f>
        <v>WITHIN_BAND</v>
      </c>
    </row>
    <row r="3547" spans="1:28">
      <c r="A3547" s="1" t="s">
        <v>3933</v>
      </c>
      <c r="B3547" s="6">
        <v>46143</v>
      </c>
      <c r="C3547" s="1">
        <v>202605</v>
      </c>
      <c r="D3547" s="1">
        <v>2026</v>
      </c>
      <c r="E3547" s="1">
        <v>5</v>
      </c>
      <c r="F3547" s="4" t="s">
        <v>271</v>
      </c>
      <c r="G3547" s="4" t="s">
        <v>273</v>
      </c>
      <c r="H3547" s="1">
        <v>669</v>
      </c>
      <c r="I3547" s="4" t="s">
        <v>313</v>
      </c>
      <c r="J3547" s="1" t="s">
        <v>314</v>
      </c>
      <c r="K3547" s="1" t="s">
        <v>383</v>
      </c>
      <c r="L3547" s="1">
        <v>3</v>
      </c>
      <c r="M3547" s="1">
        <v>1</v>
      </c>
      <c r="N3547" s="1" t="s">
        <v>384</v>
      </c>
      <c r="O3547" s="1" t="s">
        <v>385</v>
      </c>
      <c r="P3547" s="1">
        <v>0</v>
      </c>
      <c r="Q3547" s="8">
        <v>1529655</v>
      </c>
      <c r="R3547" s="8">
        <v>74521</v>
      </c>
      <c r="S3547" s="8">
        <v>220024</v>
      </c>
      <c r="T3547" s="8" t="s">
        <v>386</v>
      </c>
      <c r="U3547" s="9">
        <f>IF(R3547&gt;0,Q3547/R3547,"")</f>
        <v>20.526495887065391</v>
      </c>
      <c r="V3547" s="10">
        <f>SUMIFS(fct_world_monthly!$J$2:$J$361,fct_world_monthly!$C$2:$C$361,C3547,fct_world_monthly!$F$2:$F$361,F3547)</f>
        <v>29170442</v>
      </c>
      <c r="W3547" s="11">
        <f>IF(V3547&gt;0,Q3547/V3547,"")</f>
        <v>5.2438526642825639E-2</v>
      </c>
      <c r="X3547" s="1" t="s">
        <v>232</v>
      </c>
      <c r="Y3547" s="1" t="s">
        <v>166</v>
      </c>
      <c r="Z3547" s="19">
        <f>IF(U3547="","",SUMIFS(Unit_Value_Review_QC!$K$10:$K$53,Unit_Value_Review_QC!$I$10:$I$53,"PARTNER|"&amp;F3547&amp;"|"&amp;I3547))</f>
        <v>17.070169468034248</v>
      </c>
      <c r="AA3547" s="20">
        <f>IFERROR(U3547/Z3547,"")</f>
        <v>1.2024775691596672</v>
      </c>
      <c r="AB3547" s="4" t="str">
        <f>IF(OR(N3547&lt;&gt;"REPORTED",U3547=""),"NOT_APPLICABLE",IF(OR(AA3547&lt;Unit_Value_Review_QC!$I$6,AA3547&gt;Unit_Value_Review_QC!$I$5),"REVIEW","WITHIN_BAND"))</f>
        <v>WITHIN_BAND</v>
      </c>
    </row>
    <row r="3548" spans="1:28">
      <c r="A3548" s="1" t="s">
        <v>3934</v>
      </c>
      <c r="B3548" s="6">
        <v>46143</v>
      </c>
      <c r="C3548" s="1">
        <v>202605</v>
      </c>
      <c r="D3548" s="1">
        <v>2026</v>
      </c>
      <c r="E3548" s="1">
        <v>5</v>
      </c>
      <c r="F3548" s="4" t="s">
        <v>271</v>
      </c>
      <c r="G3548" s="4" t="s">
        <v>273</v>
      </c>
      <c r="H3548" s="1">
        <v>676</v>
      </c>
      <c r="I3548" s="4" t="s">
        <v>316</v>
      </c>
      <c r="J3548" s="1" t="s">
        <v>317</v>
      </c>
      <c r="K3548" s="1" t="s">
        <v>383</v>
      </c>
      <c r="L3548" s="1">
        <v>3</v>
      </c>
      <c r="M3548" s="1">
        <v>1</v>
      </c>
      <c r="N3548" s="1" t="s">
        <v>384</v>
      </c>
      <c r="O3548" s="1" t="s">
        <v>385</v>
      </c>
      <c r="P3548" s="1">
        <v>0</v>
      </c>
      <c r="Q3548" s="8">
        <v>403692</v>
      </c>
      <c r="R3548" s="8">
        <v>6746</v>
      </c>
      <c r="S3548" s="8">
        <v>5958</v>
      </c>
      <c r="T3548" s="8" t="s">
        <v>386</v>
      </c>
      <c r="U3548" s="9">
        <f>IF(R3548&gt;0,Q3548/R3548,"")</f>
        <v>59.841683960865701</v>
      </c>
      <c r="V3548" s="10">
        <f>SUMIFS(fct_world_monthly!$J$2:$J$361,fct_world_monthly!$C$2:$C$361,C3548,fct_world_monthly!$F$2:$F$361,F3548)</f>
        <v>29170442</v>
      </c>
      <c r="W3548" s="11">
        <f>IF(V3548&gt;0,Q3548/V3548,"")</f>
        <v>1.3839077241270462E-2</v>
      </c>
      <c r="X3548" s="1" t="s">
        <v>232</v>
      </c>
      <c r="Y3548" s="1" t="s">
        <v>166</v>
      </c>
      <c r="Z3548" s="19">
        <f>IF(U3548="","",SUMIFS(Unit_Value_Review_QC!$K$10:$K$53,Unit_Value_Review_QC!$I$10:$I$53,"PARTNER|"&amp;F3548&amp;"|"&amp;I3548))</f>
        <v>29.259592038236608</v>
      </c>
      <c r="AA3548" s="20">
        <f>IFERROR(U3548/Z3548,"")</f>
        <v>2.0451988490702204</v>
      </c>
      <c r="AB3548" s="4" t="str">
        <f>IF(OR(N3548&lt;&gt;"REPORTED",U3548=""),"NOT_APPLICABLE",IF(OR(AA3548&lt;Unit_Value_Review_QC!$I$6,AA3548&gt;Unit_Value_Review_QC!$I$5),"REVIEW","WITHIN_BAND"))</f>
        <v>WITHIN_BAND</v>
      </c>
    </row>
    <row r="3549" spans="1:28">
      <c r="A3549" s="1" t="s">
        <v>3935</v>
      </c>
      <c r="B3549" s="6">
        <v>46143</v>
      </c>
      <c r="C3549" s="1">
        <v>202605</v>
      </c>
      <c r="D3549" s="1">
        <v>2026</v>
      </c>
      <c r="E3549" s="1">
        <v>5</v>
      </c>
      <c r="F3549" s="4" t="s">
        <v>271</v>
      </c>
      <c r="G3549" s="4" t="s">
        <v>273</v>
      </c>
      <c r="H3549" s="1">
        <v>690</v>
      </c>
      <c r="I3549" s="4" t="s">
        <v>319</v>
      </c>
      <c r="J3549" s="1" t="s">
        <v>320</v>
      </c>
      <c r="K3549" s="1" t="s">
        <v>383</v>
      </c>
      <c r="L3549" s="1">
        <v>3</v>
      </c>
      <c r="M3549" s="1">
        <v>1</v>
      </c>
      <c r="N3549" s="1" t="s">
        <v>384</v>
      </c>
      <c r="O3549" s="1" t="s">
        <v>385</v>
      </c>
      <c r="P3549" s="1">
        <v>0</v>
      </c>
      <c r="Q3549" s="8">
        <v>709745</v>
      </c>
      <c r="R3549" s="8">
        <v>34194</v>
      </c>
      <c r="S3549" s="8">
        <v>83641</v>
      </c>
      <c r="T3549" s="8" t="s">
        <v>386</v>
      </c>
      <c r="U3549" s="9">
        <f>IF(R3549&gt;0,Q3549/R3549,"")</f>
        <v>20.756419254840029</v>
      </c>
      <c r="V3549" s="10">
        <f>SUMIFS(fct_world_monthly!$J$2:$J$361,fct_world_monthly!$C$2:$C$361,C3549,fct_world_monthly!$F$2:$F$361,F3549)</f>
        <v>29170442</v>
      </c>
      <c r="W3549" s="11">
        <f>IF(V3549&gt;0,Q3549/V3549,"")</f>
        <v>2.4330964885619491E-2</v>
      </c>
      <c r="X3549" s="1" t="s">
        <v>232</v>
      </c>
      <c r="Y3549" s="1" t="s">
        <v>166</v>
      </c>
      <c r="Z3549" s="19">
        <f>IF(U3549="","",SUMIFS(Unit_Value_Review_QC!$K$10:$K$53,Unit_Value_Review_QC!$I$10:$I$53,"PARTNER|"&amp;F3549&amp;"|"&amp;I3549))</f>
        <v>24.149636282520802</v>
      </c>
      <c r="AA3549" s="20">
        <f>IFERROR(U3549/Z3549,"")</f>
        <v>0.85949200277866133</v>
      </c>
      <c r="AB3549" s="4" t="str">
        <f>IF(OR(N3549&lt;&gt;"REPORTED",U3549=""),"NOT_APPLICABLE",IF(OR(AA3549&lt;Unit_Value_Review_QC!$I$6,AA3549&gt;Unit_Value_Review_QC!$I$5),"REVIEW","WITHIN_BAND"))</f>
        <v>WITHIN_BAND</v>
      </c>
    </row>
    <row r="3550" spans="1:28">
      <c r="A3550" s="1" t="s">
        <v>3936</v>
      </c>
      <c r="B3550" s="6">
        <v>46143</v>
      </c>
      <c r="C3550" s="1">
        <v>202605</v>
      </c>
      <c r="D3550" s="1">
        <v>2026</v>
      </c>
      <c r="E3550" s="1">
        <v>5</v>
      </c>
      <c r="F3550" s="4" t="s">
        <v>271</v>
      </c>
      <c r="G3550" s="4" t="s">
        <v>273</v>
      </c>
      <c r="H3550" s="1">
        <v>696</v>
      </c>
      <c r="I3550" s="4" t="s">
        <v>322</v>
      </c>
      <c r="J3550" s="1" t="s">
        <v>323</v>
      </c>
      <c r="K3550" s="1" t="s">
        <v>383</v>
      </c>
      <c r="L3550" s="1">
        <v>3</v>
      </c>
      <c r="M3550" s="1">
        <v>1</v>
      </c>
      <c r="N3550" s="1" t="s">
        <v>384</v>
      </c>
      <c r="O3550" s="1" t="s">
        <v>385</v>
      </c>
      <c r="P3550" s="1">
        <v>0</v>
      </c>
      <c r="Q3550" s="8">
        <v>1007227</v>
      </c>
      <c r="R3550" s="8">
        <v>56320</v>
      </c>
      <c r="S3550" s="8">
        <v>111330</v>
      </c>
      <c r="T3550" s="8" t="s">
        <v>386</v>
      </c>
      <c r="U3550" s="9">
        <f>IF(R3550&gt;0,Q3550/R3550,"")</f>
        <v>17.884002130681818</v>
      </c>
      <c r="V3550" s="10">
        <f>SUMIFS(fct_world_monthly!$J$2:$J$361,fct_world_monthly!$C$2:$C$361,C3550,fct_world_monthly!$F$2:$F$361,F3550)</f>
        <v>29170442</v>
      </c>
      <c r="W3550" s="11">
        <f>IF(V3550&gt;0,Q3550/V3550,"")</f>
        <v>3.4529027705510938E-2</v>
      </c>
      <c r="X3550" s="1" t="s">
        <v>232</v>
      </c>
      <c r="Y3550" s="1" t="s">
        <v>166</v>
      </c>
      <c r="Z3550" s="19">
        <f>IF(U3550="","",SUMIFS(Unit_Value_Review_QC!$K$10:$K$53,Unit_Value_Review_QC!$I$10:$I$53,"PARTNER|"&amp;F3550&amp;"|"&amp;I3550))</f>
        <v>19.130986055641273</v>
      </c>
      <c r="AA3550" s="20">
        <f>IFERROR(U3550/Z3550,"")</f>
        <v>0.93481862767906054</v>
      </c>
      <c r="AB3550" s="4" t="str">
        <f>IF(OR(N3550&lt;&gt;"REPORTED",U3550=""),"NOT_APPLICABLE",IF(OR(AA3550&lt;Unit_Value_Review_QC!$I$6,AA3550&gt;Unit_Value_Review_QC!$I$5),"REVIEW","WITHIN_BAND"))</f>
        <v>WITHIN_BAND</v>
      </c>
    </row>
    <row r="3551" spans="1:28">
      <c r="A3551" s="1" t="s">
        <v>3937</v>
      </c>
      <c r="B3551" s="6">
        <v>46143</v>
      </c>
      <c r="C3551" s="1">
        <v>202605</v>
      </c>
      <c r="D3551" s="1">
        <v>2026</v>
      </c>
      <c r="E3551" s="1">
        <v>5</v>
      </c>
      <c r="F3551" s="4" t="s">
        <v>271</v>
      </c>
      <c r="G3551" s="4" t="s">
        <v>273</v>
      </c>
      <c r="H3551" s="1">
        <v>720</v>
      </c>
      <c r="I3551" s="4" t="s">
        <v>325</v>
      </c>
      <c r="J3551" s="1" t="s">
        <v>326</v>
      </c>
      <c r="K3551" s="1" t="s">
        <v>383</v>
      </c>
      <c r="L3551" s="1">
        <v>3</v>
      </c>
      <c r="M3551" s="1">
        <v>1</v>
      </c>
      <c r="N3551" s="1" t="s">
        <v>384</v>
      </c>
      <c r="O3551" s="1" t="s">
        <v>385</v>
      </c>
      <c r="P3551" s="1">
        <v>0</v>
      </c>
      <c r="Q3551" s="8">
        <v>7268151</v>
      </c>
      <c r="R3551" s="8">
        <v>243945</v>
      </c>
      <c r="S3551" s="8">
        <v>565853</v>
      </c>
      <c r="T3551" s="8" t="s">
        <v>386</v>
      </c>
      <c r="U3551" s="9">
        <f>IF(R3551&gt;0,Q3551/R3551,"")</f>
        <v>29.794220008608498</v>
      </c>
      <c r="V3551" s="10">
        <f>SUMIFS(fct_world_monthly!$J$2:$J$361,fct_world_monthly!$C$2:$C$361,C3551,fct_world_monthly!$F$2:$F$361,F3551)</f>
        <v>29170442</v>
      </c>
      <c r="W3551" s="11">
        <f>IF(V3551&gt;0,Q3551/V3551,"")</f>
        <v>0.249161497107243</v>
      </c>
      <c r="X3551" s="1" t="s">
        <v>232</v>
      </c>
      <c r="Y3551" s="1" t="s">
        <v>166</v>
      </c>
      <c r="Z3551" s="19">
        <f>IF(U3551="","",SUMIFS(Unit_Value_Review_QC!$K$10:$K$53,Unit_Value_Review_QC!$I$10:$I$53,"PARTNER|"&amp;F3551&amp;"|"&amp;I3551))</f>
        <v>27.635683246354834</v>
      </c>
      <c r="AA3551" s="20">
        <f>IFERROR(U3551/Z3551,"")</f>
        <v>1.0781068715765649</v>
      </c>
      <c r="AB3551" s="4" t="str">
        <f>IF(OR(N3551&lt;&gt;"REPORTED",U3551=""),"NOT_APPLICABLE",IF(OR(AA3551&lt;Unit_Value_Review_QC!$I$6,AA3551&gt;Unit_Value_Review_QC!$I$5),"REVIEW","WITHIN_BAND"))</f>
        <v>WITHIN_BAND</v>
      </c>
    </row>
    <row r="3552" spans="1:28">
      <c r="A3552" s="1" t="s">
        <v>3938</v>
      </c>
      <c r="B3552" s="6">
        <v>46143</v>
      </c>
      <c r="C3552" s="1">
        <v>202605</v>
      </c>
      <c r="D3552" s="1">
        <v>2026</v>
      </c>
      <c r="E3552" s="1">
        <v>5</v>
      </c>
      <c r="F3552" s="4" t="s">
        <v>278</v>
      </c>
      <c r="G3552" s="4" t="s">
        <v>279</v>
      </c>
      <c r="H3552" s="1">
        <v>52</v>
      </c>
      <c r="I3552" s="4" t="s">
        <v>296</v>
      </c>
      <c r="J3552" s="1" t="s">
        <v>297</v>
      </c>
      <c r="K3552" s="1" t="s">
        <v>383</v>
      </c>
      <c r="L3552" s="1">
        <v>3</v>
      </c>
      <c r="M3552" s="1">
        <v>1</v>
      </c>
      <c r="N3552" s="1" t="s">
        <v>384</v>
      </c>
      <c r="O3552" s="1" t="s">
        <v>385</v>
      </c>
      <c r="P3552" s="1">
        <v>0</v>
      </c>
      <c r="Q3552" s="8">
        <v>835184</v>
      </c>
      <c r="R3552" s="8">
        <v>20585</v>
      </c>
      <c r="S3552" s="8">
        <v>66320</v>
      </c>
      <c r="T3552" s="8" t="s">
        <v>386</v>
      </c>
      <c r="U3552" s="9">
        <f>IF(R3552&gt;0,Q3552/R3552,"")</f>
        <v>40.572455671605539</v>
      </c>
      <c r="V3552" s="10">
        <f>SUMIFS(fct_world_monthly!$J$2:$J$361,fct_world_monthly!$C$2:$C$361,C3552,fct_world_monthly!$F$2:$F$361,F3552)</f>
        <v>19070349</v>
      </c>
      <c r="W3552" s="11">
        <f>IF(V3552&gt;0,Q3552/V3552,"")</f>
        <v>4.3794898562160553E-2</v>
      </c>
      <c r="X3552" s="1" t="s">
        <v>232</v>
      </c>
      <c r="Y3552" s="1" t="s">
        <v>166</v>
      </c>
      <c r="Z3552" s="19">
        <f>IF(U3552="","",SUMIFS(Unit_Value_Review_QC!$K$10:$K$53,Unit_Value_Review_QC!$I$10:$I$53,"PARTNER|"&amp;F3552&amp;"|"&amp;I3552))</f>
        <v>35.036766549381447</v>
      </c>
      <c r="AA3552" s="20">
        <f>IFERROR(U3552/Z3552,"")</f>
        <v>1.1579965752382426</v>
      </c>
      <c r="AB3552" s="4" t="str">
        <f>IF(OR(N3552&lt;&gt;"REPORTED",U3552=""),"NOT_APPLICABLE",IF(OR(AA3552&lt;Unit_Value_Review_QC!$I$6,AA3552&gt;Unit_Value_Review_QC!$I$5),"REVIEW","WITHIN_BAND"))</f>
        <v>WITHIN_BAND</v>
      </c>
    </row>
    <row r="3553" spans="1:28">
      <c r="A3553" s="1" t="s">
        <v>3939</v>
      </c>
      <c r="B3553" s="6">
        <v>46143</v>
      </c>
      <c r="C3553" s="1">
        <v>202605</v>
      </c>
      <c r="D3553" s="1">
        <v>2026</v>
      </c>
      <c r="E3553" s="1">
        <v>5</v>
      </c>
      <c r="F3553" s="4" t="s">
        <v>278</v>
      </c>
      <c r="G3553" s="4" t="s">
        <v>279</v>
      </c>
      <c r="H3553" s="1">
        <v>204</v>
      </c>
      <c r="I3553" s="4" t="s">
        <v>301</v>
      </c>
      <c r="J3553" s="1" t="s">
        <v>302</v>
      </c>
      <c r="K3553" s="1" t="s">
        <v>383</v>
      </c>
      <c r="L3553" s="1">
        <v>3</v>
      </c>
      <c r="M3553" s="1">
        <v>1</v>
      </c>
      <c r="N3553" s="1" t="s">
        <v>384</v>
      </c>
      <c r="O3553" s="1" t="s">
        <v>385</v>
      </c>
      <c r="P3553" s="1">
        <v>0</v>
      </c>
      <c r="Q3553" s="8">
        <v>70203</v>
      </c>
      <c r="R3553" s="8">
        <v>1304</v>
      </c>
      <c r="S3553" s="8">
        <v>5408</v>
      </c>
      <c r="T3553" s="8" t="s">
        <v>386</v>
      </c>
      <c r="U3553" s="9">
        <f>IF(R3553&gt;0,Q3553/R3553,"")</f>
        <v>53.836656441717793</v>
      </c>
      <c r="V3553" s="10">
        <f>SUMIFS(fct_world_monthly!$J$2:$J$361,fct_world_monthly!$C$2:$C$361,C3553,fct_world_monthly!$F$2:$F$361,F3553)</f>
        <v>19070349</v>
      </c>
      <c r="W3553" s="11">
        <f>IF(V3553&gt;0,Q3553/V3553,"")</f>
        <v>3.6812645641671267E-3</v>
      </c>
      <c r="X3553" s="1" t="s">
        <v>232</v>
      </c>
      <c r="Y3553" s="1" t="s">
        <v>166</v>
      </c>
      <c r="Z3553" s="19">
        <f>IF(U3553="","",SUMIFS(Unit_Value_Review_QC!$K$10:$K$53,Unit_Value_Review_QC!$I$10:$I$53,"PARTNER|"&amp;F3553&amp;"|"&amp;I3553))</f>
        <v>33.195880622110131</v>
      </c>
      <c r="AA3553" s="20">
        <f>IFERROR(U3553/Z3553,"")</f>
        <v>1.6217872649493703</v>
      </c>
      <c r="AB3553" s="4" t="str">
        <f>IF(OR(N3553&lt;&gt;"REPORTED",U3553=""),"NOT_APPLICABLE",IF(OR(AA3553&lt;Unit_Value_Review_QC!$I$6,AA3553&gt;Unit_Value_Review_QC!$I$5),"REVIEW","WITHIN_BAND"))</f>
        <v>WITHIN_BAND</v>
      </c>
    </row>
    <row r="3554" spans="1:28">
      <c r="A3554" s="1" t="s">
        <v>3940</v>
      </c>
      <c r="B3554" s="6">
        <v>46143</v>
      </c>
      <c r="C3554" s="1">
        <v>202605</v>
      </c>
      <c r="D3554" s="1">
        <v>2026</v>
      </c>
      <c r="E3554" s="1">
        <v>5</v>
      </c>
      <c r="F3554" s="4" t="s">
        <v>278</v>
      </c>
      <c r="G3554" s="4" t="s">
        <v>279</v>
      </c>
      <c r="H3554" s="1">
        <v>662</v>
      </c>
      <c r="I3554" s="4" t="s">
        <v>304</v>
      </c>
      <c r="J3554" s="1" t="s">
        <v>305</v>
      </c>
      <c r="K3554" s="1" t="s">
        <v>383</v>
      </c>
      <c r="L3554" s="1">
        <v>3</v>
      </c>
      <c r="M3554" s="1">
        <v>1</v>
      </c>
      <c r="N3554" s="1" t="s">
        <v>384</v>
      </c>
      <c r="O3554" s="1" t="s">
        <v>385</v>
      </c>
      <c r="P3554" s="1">
        <v>0</v>
      </c>
      <c r="Q3554" s="8">
        <v>32727</v>
      </c>
      <c r="R3554" s="8">
        <v>1760</v>
      </c>
      <c r="S3554" s="8">
        <v>5106</v>
      </c>
      <c r="T3554" s="8" t="s">
        <v>386</v>
      </c>
      <c r="U3554" s="9">
        <f>IF(R3554&gt;0,Q3554/R3554,"")</f>
        <v>18.594886363636363</v>
      </c>
      <c r="V3554" s="10">
        <f>SUMIFS(fct_world_monthly!$J$2:$J$361,fct_world_monthly!$C$2:$C$361,C3554,fct_world_monthly!$F$2:$F$361,F3554)</f>
        <v>19070349</v>
      </c>
      <c r="W3554" s="11">
        <f>IF(V3554&gt;0,Q3554/V3554,"")</f>
        <v>1.7161196158497151E-3</v>
      </c>
      <c r="X3554" s="1" t="s">
        <v>232</v>
      </c>
      <c r="Y3554" s="1" t="s">
        <v>166</v>
      </c>
      <c r="Z3554" s="19">
        <f>IF(U3554="","",SUMIFS(Unit_Value_Review_QC!$K$10:$K$53,Unit_Value_Review_QC!$I$10:$I$53,"PARTNER|"&amp;F3554&amp;"|"&amp;I3554))</f>
        <v>11.552282298889692</v>
      </c>
      <c r="AA3554" s="20">
        <f>IFERROR(U3554/Z3554,"")</f>
        <v>1.6096288060259354</v>
      </c>
      <c r="AB3554" s="4" t="str">
        <f>IF(OR(N3554&lt;&gt;"REPORTED",U3554=""),"NOT_APPLICABLE",IF(OR(AA3554&lt;Unit_Value_Review_QC!$I$6,AA3554&gt;Unit_Value_Review_QC!$I$5),"REVIEW","WITHIN_BAND"))</f>
        <v>WITHIN_BAND</v>
      </c>
    </row>
    <row r="3555" spans="1:28">
      <c r="A3555" s="1" t="s">
        <v>3941</v>
      </c>
      <c r="B3555" s="6">
        <v>46143</v>
      </c>
      <c r="C3555" s="1">
        <v>202605</v>
      </c>
      <c r="D3555" s="1">
        <v>2026</v>
      </c>
      <c r="E3555" s="1">
        <v>5</v>
      </c>
      <c r="F3555" s="4" t="s">
        <v>278</v>
      </c>
      <c r="G3555" s="4" t="s">
        <v>279</v>
      </c>
      <c r="H3555" s="1">
        <v>664</v>
      </c>
      <c r="I3555" s="4" t="s">
        <v>307</v>
      </c>
      <c r="J3555" s="1" t="s">
        <v>308</v>
      </c>
      <c r="K3555" s="1" t="s">
        <v>383</v>
      </c>
      <c r="L3555" s="1">
        <v>3</v>
      </c>
      <c r="M3555" s="1">
        <v>1</v>
      </c>
      <c r="N3555" s="1" t="s">
        <v>384</v>
      </c>
      <c r="O3555" s="1" t="s">
        <v>385</v>
      </c>
      <c r="P3555" s="1">
        <v>0</v>
      </c>
      <c r="Q3555" s="8">
        <v>2790481</v>
      </c>
      <c r="R3555" s="8">
        <v>139763</v>
      </c>
      <c r="S3555" s="8">
        <v>527252</v>
      </c>
      <c r="T3555" s="8" t="s">
        <v>386</v>
      </c>
      <c r="U3555" s="9">
        <f>IF(R3555&gt;0,Q3555/R3555,"")</f>
        <v>19.965806400835699</v>
      </c>
      <c r="V3555" s="10">
        <f>SUMIFS(fct_world_monthly!$J$2:$J$361,fct_world_monthly!$C$2:$C$361,C3555,fct_world_monthly!$F$2:$F$361,F3555)</f>
        <v>19070349</v>
      </c>
      <c r="W3555" s="11">
        <f>IF(V3555&gt;0,Q3555/V3555,"")</f>
        <v>0.14632563882286581</v>
      </c>
      <c r="X3555" s="1" t="s">
        <v>232</v>
      </c>
      <c r="Y3555" s="1" t="s">
        <v>166</v>
      </c>
      <c r="Z3555" s="19">
        <f>IF(U3555="","",SUMIFS(Unit_Value_Review_QC!$K$10:$K$53,Unit_Value_Review_QC!$I$10:$I$53,"PARTNER|"&amp;F3555&amp;"|"&amp;I3555))</f>
        <v>20.753901094655859</v>
      </c>
      <c r="AA3555" s="20">
        <f>IFERROR(U3555/Z3555,"")</f>
        <v>0.96202667198683456</v>
      </c>
      <c r="AB3555" s="4" t="str">
        <f>IF(OR(N3555&lt;&gt;"REPORTED",U3555=""),"NOT_APPLICABLE",IF(OR(AA3555&lt;Unit_Value_Review_QC!$I$6,AA3555&gt;Unit_Value_Review_QC!$I$5),"REVIEW","WITHIN_BAND"))</f>
        <v>WITHIN_BAND</v>
      </c>
    </row>
    <row r="3556" spans="1:28">
      <c r="A3556" s="1" t="s">
        <v>3942</v>
      </c>
      <c r="B3556" s="6">
        <v>46143</v>
      </c>
      <c r="C3556" s="1">
        <v>202605</v>
      </c>
      <c r="D3556" s="1">
        <v>2026</v>
      </c>
      <c r="E3556" s="1">
        <v>5</v>
      </c>
      <c r="F3556" s="4" t="s">
        <v>278</v>
      </c>
      <c r="G3556" s="4" t="s">
        <v>279</v>
      </c>
      <c r="H3556" s="1">
        <v>666</v>
      </c>
      <c r="I3556" s="4" t="s">
        <v>310</v>
      </c>
      <c r="J3556" s="1" t="s">
        <v>311</v>
      </c>
      <c r="K3556" s="1" t="s">
        <v>383</v>
      </c>
      <c r="L3556" s="1">
        <v>3</v>
      </c>
      <c r="M3556" s="1">
        <v>1</v>
      </c>
      <c r="N3556" s="1" t="s">
        <v>384</v>
      </c>
      <c r="O3556" s="1" t="s">
        <v>385</v>
      </c>
      <c r="P3556" s="1">
        <v>0</v>
      </c>
      <c r="Q3556" s="8">
        <v>5310848</v>
      </c>
      <c r="R3556" s="8">
        <v>301517</v>
      </c>
      <c r="S3556" s="8">
        <v>1010436</v>
      </c>
      <c r="T3556" s="8" t="s">
        <v>386</v>
      </c>
      <c r="U3556" s="9">
        <f>IF(R3556&gt;0,Q3556/R3556,"")</f>
        <v>17.613759754839695</v>
      </c>
      <c r="V3556" s="10">
        <f>SUMIFS(fct_world_monthly!$J$2:$J$361,fct_world_monthly!$C$2:$C$361,C3556,fct_world_monthly!$F$2:$F$361,F3556)</f>
        <v>19070349</v>
      </c>
      <c r="W3556" s="11">
        <f>IF(V3556&gt;0,Q3556/V3556,"")</f>
        <v>0.27848719496428725</v>
      </c>
      <c r="X3556" s="1" t="s">
        <v>232</v>
      </c>
      <c r="Y3556" s="1" t="s">
        <v>166</v>
      </c>
      <c r="Z3556" s="19">
        <f>IF(U3556="","",SUMIFS(Unit_Value_Review_QC!$K$10:$K$53,Unit_Value_Review_QC!$I$10:$I$53,"PARTNER|"&amp;F3556&amp;"|"&amp;I3556))</f>
        <v>16.653214733323903</v>
      </c>
      <c r="AA3556" s="20">
        <f>IFERROR(U3556/Z3556,"")</f>
        <v>1.0576792551406722</v>
      </c>
      <c r="AB3556" s="4" t="str">
        <f>IF(OR(N3556&lt;&gt;"REPORTED",U3556=""),"NOT_APPLICABLE",IF(OR(AA3556&lt;Unit_Value_Review_QC!$I$6,AA3556&gt;Unit_Value_Review_QC!$I$5),"REVIEW","WITHIN_BAND"))</f>
        <v>WITHIN_BAND</v>
      </c>
    </row>
    <row r="3557" spans="1:28">
      <c r="A3557" s="1" t="s">
        <v>3943</v>
      </c>
      <c r="B3557" s="6">
        <v>46143</v>
      </c>
      <c r="C3557" s="1">
        <v>202605</v>
      </c>
      <c r="D3557" s="1">
        <v>2026</v>
      </c>
      <c r="E3557" s="1">
        <v>5</v>
      </c>
      <c r="F3557" s="4" t="s">
        <v>278</v>
      </c>
      <c r="G3557" s="4" t="s">
        <v>279</v>
      </c>
      <c r="H3557" s="1">
        <v>669</v>
      </c>
      <c r="I3557" s="4" t="s">
        <v>313</v>
      </c>
      <c r="J3557" s="1" t="s">
        <v>314</v>
      </c>
      <c r="K3557" s="1" t="s">
        <v>383</v>
      </c>
      <c r="L3557" s="1">
        <v>3</v>
      </c>
      <c r="M3557" s="1">
        <v>1</v>
      </c>
      <c r="N3557" s="1" t="s">
        <v>384</v>
      </c>
      <c r="O3557" s="1" t="s">
        <v>385</v>
      </c>
      <c r="P3557" s="1">
        <v>0</v>
      </c>
      <c r="Q3557" s="8">
        <v>193786</v>
      </c>
      <c r="R3557" s="8">
        <v>11334</v>
      </c>
      <c r="S3557" s="8">
        <v>34860</v>
      </c>
      <c r="T3557" s="8" t="s">
        <v>386</v>
      </c>
      <c r="U3557" s="9">
        <f>IF(R3557&gt;0,Q3557/R3557,"")</f>
        <v>17.097758955355566</v>
      </c>
      <c r="V3557" s="10">
        <f>SUMIFS(fct_world_monthly!$J$2:$J$361,fct_world_monthly!$C$2:$C$361,C3557,fct_world_monthly!$F$2:$F$361,F3557)</f>
        <v>19070349</v>
      </c>
      <c r="W3557" s="11">
        <f>IF(V3557&gt;0,Q3557/V3557,"")</f>
        <v>1.0161638887678459E-2</v>
      </c>
      <c r="X3557" s="1" t="s">
        <v>232</v>
      </c>
      <c r="Y3557" s="1" t="s">
        <v>166</v>
      </c>
      <c r="Z3557" s="19">
        <f>IF(U3557="","",SUMIFS(Unit_Value_Review_QC!$K$10:$K$53,Unit_Value_Review_QC!$I$10:$I$53,"PARTNER|"&amp;F3557&amp;"|"&amp;I3557))</f>
        <v>20.668787815742178</v>
      </c>
      <c r="AA3557" s="20">
        <f>IFERROR(U3557/Z3557,"")</f>
        <v>0.82722601382231165</v>
      </c>
      <c r="AB3557" s="4" t="str">
        <f>IF(OR(N3557&lt;&gt;"REPORTED",U3557=""),"NOT_APPLICABLE",IF(OR(AA3557&lt;Unit_Value_Review_QC!$I$6,AA3557&gt;Unit_Value_Review_QC!$I$5),"REVIEW","WITHIN_BAND"))</f>
        <v>WITHIN_BAND</v>
      </c>
    </row>
    <row r="3558" spans="1:28">
      <c r="A3558" s="1" t="s">
        <v>3944</v>
      </c>
      <c r="B3558" s="6">
        <v>46143</v>
      </c>
      <c r="C3558" s="1">
        <v>202605</v>
      </c>
      <c r="D3558" s="1">
        <v>2026</v>
      </c>
      <c r="E3558" s="1">
        <v>5</v>
      </c>
      <c r="F3558" s="4" t="s">
        <v>278</v>
      </c>
      <c r="G3558" s="4" t="s">
        <v>279</v>
      </c>
      <c r="H3558" s="1">
        <v>676</v>
      </c>
      <c r="I3558" s="4" t="s">
        <v>316</v>
      </c>
      <c r="J3558" s="1" t="s">
        <v>317</v>
      </c>
      <c r="K3558" s="1" t="s">
        <v>383</v>
      </c>
      <c r="L3558" s="1">
        <v>3</v>
      </c>
      <c r="M3558" s="1">
        <v>1</v>
      </c>
      <c r="N3558" s="1" t="s">
        <v>384</v>
      </c>
      <c r="O3558" s="1" t="s">
        <v>385</v>
      </c>
      <c r="P3558" s="1">
        <v>0</v>
      </c>
      <c r="Q3558" s="8">
        <v>59472</v>
      </c>
      <c r="R3558" s="8">
        <v>4997</v>
      </c>
      <c r="S3558" s="8">
        <v>16968</v>
      </c>
      <c r="T3558" s="8" t="s">
        <v>386</v>
      </c>
      <c r="U3558" s="9">
        <f>IF(R3558&gt;0,Q3558/R3558,"")</f>
        <v>11.901540924554732</v>
      </c>
      <c r="V3558" s="10">
        <f>SUMIFS(fct_world_monthly!$J$2:$J$361,fct_world_monthly!$C$2:$C$361,C3558,fct_world_monthly!$F$2:$F$361,F3558)</f>
        <v>19070349</v>
      </c>
      <c r="W3558" s="11">
        <f>IF(V3558&gt;0,Q3558/V3558,"")</f>
        <v>3.1185585539100515E-3</v>
      </c>
      <c r="X3558" s="1" t="s">
        <v>232</v>
      </c>
      <c r="Y3558" s="1" t="s">
        <v>166</v>
      </c>
      <c r="Z3558" s="19">
        <f>IF(U3558="","",SUMIFS(Unit_Value_Review_QC!$K$10:$K$53,Unit_Value_Review_QC!$I$10:$I$53,"PARTNER|"&amp;F3558&amp;"|"&amp;I3558))</f>
        <v>22.71683967704729</v>
      </c>
      <c r="AA3558" s="20">
        <f>IFERROR(U3558/Z3558,"")</f>
        <v>0.52390830299250857</v>
      </c>
      <c r="AB3558" s="4" t="str">
        <f>IF(OR(N3558&lt;&gt;"REPORTED",U3558=""),"NOT_APPLICABLE",IF(OR(AA3558&lt;Unit_Value_Review_QC!$I$6,AA3558&gt;Unit_Value_Review_QC!$I$5),"REVIEW","WITHIN_BAND"))</f>
        <v>WITHIN_BAND</v>
      </c>
    </row>
    <row r="3559" spans="1:28">
      <c r="A3559" s="1" t="s">
        <v>3945</v>
      </c>
      <c r="B3559" s="6">
        <v>46143</v>
      </c>
      <c r="C3559" s="1">
        <v>202605</v>
      </c>
      <c r="D3559" s="1">
        <v>2026</v>
      </c>
      <c r="E3559" s="1">
        <v>5</v>
      </c>
      <c r="F3559" s="4" t="s">
        <v>278</v>
      </c>
      <c r="G3559" s="4" t="s">
        <v>279</v>
      </c>
      <c r="H3559" s="1">
        <v>690</v>
      </c>
      <c r="I3559" s="4" t="s">
        <v>319</v>
      </c>
      <c r="J3559" s="1" t="s">
        <v>320</v>
      </c>
      <c r="K3559" s="1" t="s">
        <v>383</v>
      </c>
      <c r="L3559" s="1">
        <v>3</v>
      </c>
      <c r="M3559" s="1">
        <v>1</v>
      </c>
      <c r="N3559" s="1" t="s">
        <v>384</v>
      </c>
      <c r="O3559" s="1" t="s">
        <v>385</v>
      </c>
      <c r="P3559" s="1">
        <v>0</v>
      </c>
      <c r="Q3559" s="8">
        <v>832588</v>
      </c>
      <c r="R3559" s="8">
        <v>26374</v>
      </c>
      <c r="S3559" s="8">
        <v>73868</v>
      </c>
      <c r="T3559" s="8" t="s">
        <v>386</v>
      </c>
      <c r="U3559" s="9">
        <f>IF(R3559&gt;0,Q3559/R3559,"")</f>
        <v>31.568514446045349</v>
      </c>
      <c r="V3559" s="10">
        <f>SUMIFS(fct_world_monthly!$J$2:$J$361,fct_world_monthly!$C$2:$C$361,C3559,fct_world_monthly!$F$2:$F$361,F3559)</f>
        <v>19070349</v>
      </c>
      <c r="W3559" s="11">
        <f>IF(V3559&gt;0,Q3559/V3559,"")</f>
        <v>4.3658771006235914E-2</v>
      </c>
      <c r="X3559" s="1" t="s">
        <v>232</v>
      </c>
      <c r="Y3559" s="1" t="s">
        <v>166</v>
      </c>
      <c r="Z3559" s="19">
        <f>IF(U3559="","",SUMIFS(Unit_Value_Review_QC!$K$10:$K$53,Unit_Value_Review_QC!$I$10:$I$53,"PARTNER|"&amp;F3559&amp;"|"&amp;I3559))</f>
        <v>28.158453665195097</v>
      </c>
      <c r="AA3559" s="20">
        <f>IFERROR(U3559/Z3559,"")</f>
        <v>1.1211025584499767</v>
      </c>
      <c r="AB3559" s="4" t="str">
        <f>IF(OR(N3559&lt;&gt;"REPORTED",U3559=""),"NOT_APPLICABLE",IF(OR(AA3559&lt;Unit_Value_Review_QC!$I$6,AA3559&gt;Unit_Value_Review_QC!$I$5),"REVIEW","WITHIN_BAND"))</f>
        <v>WITHIN_BAND</v>
      </c>
    </row>
    <row r="3560" spans="1:28">
      <c r="A3560" s="1" t="s">
        <v>3946</v>
      </c>
      <c r="B3560" s="6">
        <v>46143</v>
      </c>
      <c r="C3560" s="1">
        <v>202605</v>
      </c>
      <c r="D3560" s="1">
        <v>2026</v>
      </c>
      <c r="E3560" s="1">
        <v>5</v>
      </c>
      <c r="F3560" s="4" t="s">
        <v>278</v>
      </c>
      <c r="G3560" s="4" t="s">
        <v>279</v>
      </c>
      <c r="H3560" s="1">
        <v>696</v>
      </c>
      <c r="I3560" s="4" t="s">
        <v>322</v>
      </c>
      <c r="J3560" s="1" t="s">
        <v>323</v>
      </c>
      <c r="K3560" s="1" t="s">
        <v>383</v>
      </c>
      <c r="L3560" s="1">
        <v>3</v>
      </c>
      <c r="M3560" s="1">
        <v>1</v>
      </c>
      <c r="N3560" s="1" t="s">
        <v>384</v>
      </c>
      <c r="O3560" s="1" t="s">
        <v>385</v>
      </c>
      <c r="P3560" s="1">
        <v>0</v>
      </c>
      <c r="Q3560" s="8">
        <v>1315054</v>
      </c>
      <c r="R3560" s="8">
        <v>62661</v>
      </c>
      <c r="S3560" s="8">
        <v>158065</v>
      </c>
      <c r="T3560" s="8" t="s">
        <v>386</v>
      </c>
      <c r="U3560" s="9">
        <f>IF(R3560&gt;0,Q3560/R3560,"")</f>
        <v>20.986801998053014</v>
      </c>
      <c r="V3560" s="10">
        <f>SUMIFS(fct_world_monthly!$J$2:$J$361,fct_world_monthly!$C$2:$C$361,C3560,fct_world_monthly!$F$2:$F$361,F3560)</f>
        <v>19070349</v>
      </c>
      <c r="W3560" s="11">
        <f>IF(V3560&gt;0,Q3560/V3560,"")</f>
        <v>6.8958045812376065E-2</v>
      </c>
      <c r="X3560" s="1" t="s">
        <v>232</v>
      </c>
      <c r="Y3560" s="1" t="s">
        <v>166</v>
      </c>
      <c r="Z3560" s="19">
        <f>IF(U3560="","",SUMIFS(Unit_Value_Review_QC!$K$10:$K$53,Unit_Value_Review_QC!$I$10:$I$53,"PARTNER|"&amp;F3560&amp;"|"&amp;I3560))</f>
        <v>25.266638688646662</v>
      </c>
      <c r="AA3560" s="20">
        <f>IFERROR(U3560/Z3560,"")</f>
        <v>0.83061313602759701</v>
      </c>
      <c r="AB3560" s="4" t="str">
        <f>IF(OR(N3560&lt;&gt;"REPORTED",U3560=""),"NOT_APPLICABLE",IF(OR(AA3560&lt;Unit_Value_Review_QC!$I$6,AA3560&gt;Unit_Value_Review_QC!$I$5),"REVIEW","WITHIN_BAND"))</f>
        <v>WITHIN_BAND</v>
      </c>
    </row>
    <row r="3561" spans="1:28">
      <c r="A3561" s="1" t="s">
        <v>3947</v>
      </c>
      <c r="B3561" s="6">
        <v>46143</v>
      </c>
      <c r="C3561" s="1">
        <v>202605</v>
      </c>
      <c r="D3561" s="1">
        <v>2026</v>
      </c>
      <c r="E3561" s="1">
        <v>5</v>
      </c>
      <c r="F3561" s="4" t="s">
        <v>278</v>
      </c>
      <c r="G3561" s="4" t="s">
        <v>279</v>
      </c>
      <c r="H3561" s="1">
        <v>720</v>
      </c>
      <c r="I3561" s="4" t="s">
        <v>325</v>
      </c>
      <c r="J3561" s="1" t="s">
        <v>326</v>
      </c>
      <c r="K3561" s="1" t="s">
        <v>383</v>
      </c>
      <c r="L3561" s="1">
        <v>3</v>
      </c>
      <c r="M3561" s="1">
        <v>1</v>
      </c>
      <c r="N3561" s="1" t="s">
        <v>384</v>
      </c>
      <c r="O3561" s="1" t="s">
        <v>385</v>
      </c>
      <c r="P3561" s="1">
        <v>0</v>
      </c>
      <c r="Q3561" s="8">
        <v>725226</v>
      </c>
      <c r="R3561" s="8">
        <v>34193</v>
      </c>
      <c r="S3561" s="8">
        <v>119765</v>
      </c>
      <c r="T3561" s="8" t="s">
        <v>386</v>
      </c>
      <c r="U3561" s="9">
        <f>IF(R3561&gt;0,Q3561/R3561,"")</f>
        <v>21.209779779487029</v>
      </c>
      <c r="V3561" s="10">
        <f>SUMIFS(fct_world_monthly!$J$2:$J$361,fct_world_monthly!$C$2:$C$361,C3561,fct_world_monthly!$F$2:$F$361,F3561)</f>
        <v>19070349</v>
      </c>
      <c r="W3561" s="11">
        <f>IF(V3561&gt;0,Q3561/V3561,"")</f>
        <v>3.8028984157552646E-2</v>
      </c>
      <c r="X3561" s="1" t="s">
        <v>232</v>
      </c>
      <c r="Y3561" s="1" t="s">
        <v>166</v>
      </c>
      <c r="Z3561" s="19">
        <f>IF(U3561="","",SUMIFS(Unit_Value_Review_QC!$K$10:$K$53,Unit_Value_Review_QC!$I$10:$I$53,"PARTNER|"&amp;F3561&amp;"|"&amp;I3561))</f>
        <v>23.211497613909994</v>
      </c>
      <c r="AA3561" s="20">
        <f>IFERROR(U3561/Z3561,"")</f>
        <v>0.91376179737651253</v>
      </c>
      <c r="AB3561" s="4" t="str">
        <f>IF(OR(N3561&lt;&gt;"REPORTED",U3561=""),"NOT_APPLICABLE",IF(OR(AA3561&lt;Unit_Value_Review_QC!$I$6,AA3561&gt;Unit_Value_Review_QC!$I$5),"REVIEW","WITHIN_BAND"))</f>
        <v>WITHIN_BAND</v>
      </c>
    </row>
    <row r="3562" spans="1:28">
      <c r="A3562" s="1" t="s">
        <v>3948</v>
      </c>
      <c r="B3562" s="6">
        <v>46174</v>
      </c>
      <c r="C3562" s="1">
        <v>202606</v>
      </c>
      <c r="D3562" s="1">
        <v>2026</v>
      </c>
      <c r="E3562" s="1">
        <v>6</v>
      </c>
      <c r="F3562" s="4" t="s">
        <v>256</v>
      </c>
      <c r="G3562" s="4" t="s">
        <v>258</v>
      </c>
      <c r="H3562" s="1">
        <v>52</v>
      </c>
      <c r="I3562" s="4" t="s">
        <v>296</v>
      </c>
      <c r="J3562" s="1" t="s">
        <v>297</v>
      </c>
      <c r="K3562" s="1" t="s">
        <v>383</v>
      </c>
      <c r="L3562" s="1">
        <v>3</v>
      </c>
      <c r="M3562" s="1">
        <v>1</v>
      </c>
      <c r="N3562" s="1" t="s">
        <v>384</v>
      </c>
      <c r="O3562" s="1" t="s">
        <v>385</v>
      </c>
      <c r="P3562" s="1">
        <v>0</v>
      </c>
      <c r="Q3562" s="8">
        <v>11235208</v>
      </c>
      <c r="R3562" s="8">
        <v>499768</v>
      </c>
      <c r="S3562" s="8">
        <v>2378596</v>
      </c>
      <c r="T3562" s="8" t="s">
        <v>386</v>
      </c>
      <c r="U3562" s="9">
        <f>IF(R3562&gt;0,Q3562/R3562,"")</f>
        <v>22.480847113060459</v>
      </c>
      <c r="V3562" s="10">
        <f>SUMIFS(fct_world_monthly!$J$2:$J$361,fct_world_monthly!$C$2:$C$361,C3562,fct_world_monthly!$F$2:$F$361,F3562)</f>
        <v>106455514</v>
      </c>
      <c r="W3562" s="11">
        <f>IF(V3562&gt;0,Q3562/V3562,"")</f>
        <v>0.10553899537791908</v>
      </c>
      <c r="X3562" s="1" t="s">
        <v>232</v>
      </c>
      <c r="Y3562" s="1" t="s">
        <v>166</v>
      </c>
      <c r="Z3562" s="19">
        <f>IF(U3562="","",SUMIFS(Unit_Value_Review_QC!$K$10:$K$53,Unit_Value_Review_QC!$I$10:$I$53,"PARTNER|"&amp;F3562&amp;"|"&amp;I3562))</f>
        <v>20.461444760337919</v>
      </c>
      <c r="AA3562" s="20">
        <f>IFERROR(U3562/Z3562,"")</f>
        <v>1.0986930481388544</v>
      </c>
      <c r="AB3562" s="4" t="str">
        <f>IF(OR(N3562&lt;&gt;"REPORTED",U3562=""),"NOT_APPLICABLE",IF(OR(AA3562&lt;Unit_Value_Review_QC!$I$6,AA3562&gt;Unit_Value_Review_QC!$I$5),"REVIEW","WITHIN_BAND"))</f>
        <v>WITHIN_BAND</v>
      </c>
    </row>
    <row r="3563" spans="1:28">
      <c r="A3563" s="1" t="s">
        <v>3949</v>
      </c>
      <c r="B3563" s="6">
        <v>46174</v>
      </c>
      <c r="C3563" s="1">
        <v>202606</v>
      </c>
      <c r="D3563" s="1">
        <v>2026</v>
      </c>
      <c r="E3563" s="1">
        <v>6</v>
      </c>
      <c r="F3563" s="4" t="s">
        <v>256</v>
      </c>
      <c r="G3563" s="4" t="s">
        <v>258</v>
      </c>
      <c r="H3563" s="1">
        <v>204</v>
      </c>
      <c r="I3563" s="4" t="s">
        <v>301</v>
      </c>
      <c r="J3563" s="1" t="s">
        <v>302</v>
      </c>
      <c r="K3563" s="1" t="s">
        <v>383</v>
      </c>
      <c r="L3563" s="1">
        <v>3</v>
      </c>
      <c r="M3563" s="1">
        <v>1</v>
      </c>
      <c r="N3563" s="1" t="s">
        <v>384</v>
      </c>
      <c r="O3563" s="1" t="s">
        <v>385</v>
      </c>
      <c r="P3563" s="1">
        <v>0</v>
      </c>
      <c r="Q3563" s="8">
        <v>916385</v>
      </c>
      <c r="R3563" s="8">
        <v>96318</v>
      </c>
      <c r="S3563" s="8">
        <v>833872</v>
      </c>
      <c r="T3563" s="8" t="s">
        <v>386</v>
      </c>
      <c r="U3563" s="9">
        <f>IF(R3563&gt;0,Q3563/R3563,"")</f>
        <v>9.5141614236175993</v>
      </c>
      <c r="V3563" s="10">
        <f>SUMIFS(fct_world_monthly!$J$2:$J$361,fct_world_monthly!$C$2:$C$361,C3563,fct_world_monthly!$F$2:$F$361,F3563)</f>
        <v>106455514</v>
      </c>
      <c r="W3563" s="11">
        <f>IF(V3563&gt;0,Q3563/V3563,"")</f>
        <v>8.6081496915227894E-3</v>
      </c>
      <c r="X3563" s="1" t="s">
        <v>232</v>
      </c>
      <c r="Y3563" s="1" t="s">
        <v>166</v>
      </c>
      <c r="Z3563" s="19">
        <f>IF(U3563="","",SUMIFS(Unit_Value_Review_QC!$K$10:$K$53,Unit_Value_Review_QC!$I$10:$I$53,"PARTNER|"&amp;F3563&amp;"|"&amp;I3563))</f>
        <v>7.8392981154747989</v>
      </c>
      <c r="AA3563" s="20">
        <f>IFERROR(U3563/Z3563,"")</f>
        <v>1.2136496512151533</v>
      </c>
      <c r="AB3563" s="4" t="str">
        <f>IF(OR(N3563&lt;&gt;"REPORTED",U3563=""),"NOT_APPLICABLE",IF(OR(AA3563&lt;Unit_Value_Review_QC!$I$6,AA3563&gt;Unit_Value_Review_QC!$I$5),"REVIEW","WITHIN_BAND"))</f>
        <v>WITHIN_BAND</v>
      </c>
    </row>
    <row r="3564" spans="1:28">
      <c r="A3564" s="1" t="s">
        <v>3950</v>
      </c>
      <c r="B3564" s="6">
        <v>46174</v>
      </c>
      <c r="C3564" s="1">
        <v>202606</v>
      </c>
      <c r="D3564" s="1">
        <v>2026</v>
      </c>
      <c r="E3564" s="1">
        <v>6</v>
      </c>
      <c r="F3564" s="4" t="s">
        <v>256</v>
      </c>
      <c r="G3564" s="4" t="s">
        <v>258</v>
      </c>
      <c r="H3564" s="1">
        <v>662</v>
      </c>
      <c r="I3564" s="4" t="s">
        <v>304</v>
      </c>
      <c r="J3564" s="1" t="s">
        <v>305</v>
      </c>
      <c r="K3564" s="1" t="s">
        <v>383</v>
      </c>
      <c r="L3564" s="1">
        <v>3</v>
      </c>
      <c r="M3564" s="1">
        <v>1</v>
      </c>
      <c r="N3564" s="1" t="s">
        <v>384</v>
      </c>
      <c r="O3564" s="1" t="s">
        <v>385</v>
      </c>
      <c r="P3564" s="1">
        <v>0</v>
      </c>
      <c r="Q3564" s="8">
        <v>2885839</v>
      </c>
      <c r="R3564" s="8">
        <v>242565</v>
      </c>
      <c r="S3564" s="8">
        <v>891078</v>
      </c>
      <c r="T3564" s="8" t="s">
        <v>386</v>
      </c>
      <c r="U3564" s="9">
        <f>IF(R3564&gt;0,Q3564/R3564,"")</f>
        <v>11.897178075979634</v>
      </c>
      <c r="V3564" s="10">
        <f>SUMIFS(fct_world_monthly!$J$2:$J$361,fct_world_monthly!$C$2:$C$361,C3564,fct_world_monthly!$F$2:$F$361,F3564)</f>
        <v>106455514</v>
      </c>
      <c r="W3564" s="11">
        <f>IF(V3564&gt;0,Q3564/V3564,"")</f>
        <v>2.7108403234049484E-2</v>
      </c>
      <c r="X3564" s="1" t="s">
        <v>232</v>
      </c>
      <c r="Y3564" s="1" t="s">
        <v>166</v>
      </c>
      <c r="Z3564" s="19">
        <f>IF(U3564="","",SUMIFS(Unit_Value_Review_QC!$K$10:$K$53,Unit_Value_Review_QC!$I$10:$I$53,"PARTNER|"&amp;F3564&amp;"|"&amp;I3564))</f>
        <v>10.235891461787936</v>
      </c>
      <c r="AA3564" s="20">
        <f>IFERROR(U3564/Z3564,"")</f>
        <v>1.1623001396989721</v>
      </c>
      <c r="AB3564" s="4" t="str">
        <f>IF(OR(N3564&lt;&gt;"REPORTED",U3564=""),"NOT_APPLICABLE",IF(OR(AA3564&lt;Unit_Value_Review_QC!$I$6,AA3564&gt;Unit_Value_Review_QC!$I$5),"REVIEW","WITHIN_BAND"))</f>
        <v>WITHIN_BAND</v>
      </c>
    </row>
    <row r="3565" spans="1:28">
      <c r="A3565" s="1" t="s">
        <v>3951</v>
      </c>
      <c r="B3565" s="6">
        <v>46174</v>
      </c>
      <c r="C3565" s="1">
        <v>202606</v>
      </c>
      <c r="D3565" s="1">
        <v>2026</v>
      </c>
      <c r="E3565" s="1">
        <v>6</v>
      </c>
      <c r="F3565" s="4" t="s">
        <v>256</v>
      </c>
      <c r="G3565" s="4" t="s">
        <v>258</v>
      </c>
      <c r="H3565" s="1">
        <v>664</v>
      </c>
      <c r="I3565" s="4" t="s">
        <v>307</v>
      </c>
      <c r="J3565" s="1" t="s">
        <v>308</v>
      </c>
      <c r="K3565" s="1" t="s">
        <v>383</v>
      </c>
      <c r="L3565" s="1">
        <v>3</v>
      </c>
      <c r="M3565" s="1">
        <v>1</v>
      </c>
      <c r="N3565" s="1" t="s">
        <v>384</v>
      </c>
      <c r="O3565" s="1" t="s">
        <v>385</v>
      </c>
      <c r="P3565" s="1">
        <v>0</v>
      </c>
      <c r="Q3565" s="8">
        <v>7480244</v>
      </c>
      <c r="R3565" s="8">
        <v>563509</v>
      </c>
      <c r="S3565" s="8">
        <v>3431697</v>
      </c>
      <c r="T3565" s="8" t="s">
        <v>386</v>
      </c>
      <c r="U3565" s="9">
        <f>IF(R3565&gt;0,Q3565/R3565,"")</f>
        <v>13.27440023140713</v>
      </c>
      <c r="V3565" s="10">
        <f>SUMIFS(fct_world_monthly!$J$2:$J$361,fct_world_monthly!$C$2:$C$361,C3565,fct_world_monthly!$F$2:$F$361,F3565)</f>
        <v>106455514</v>
      </c>
      <c r="W3565" s="11">
        <f>IF(V3565&gt;0,Q3565/V3565,"")</f>
        <v>7.0266383759135298E-2</v>
      </c>
      <c r="X3565" s="1" t="s">
        <v>232</v>
      </c>
      <c r="Y3565" s="1" t="s">
        <v>166</v>
      </c>
      <c r="Z3565" s="19">
        <f>IF(U3565="","",SUMIFS(Unit_Value_Review_QC!$K$10:$K$53,Unit_Value_Review_QC!$I$10:$I$53,"PARTNER|"&amp;F3565&amp;"|"&amp;I3565))</f>
        <v>13.594059812928137</v>
      </c>
      <c r="AA3565" s="20">
        <f>IFERROR(U3565/Z3565,"")</f>
        <v>0.97648534831242939</v>
      </c>
      <c r="AB3565" s="4" t="str">
        <f>IF(OR(N3565&lt;&gt;"REPORTED",U3565=""),"NOT_APPLICABLE",IF(OR(AA3565&lt;Unit_Value_Review_QC!$I$6,AA3565&gt;Unit_Value_Review_QC!$I$5),"REVIEW","WITHIN_BAND"))</f>
        <v>WITHIN_BAND</v>
      </c>
    </row>
    <row r="3566" spans="1:28">
      <c r="A3566" s="1" t="s">
        <v>3952</v>
      </c>
      <c r="B3566" s="6">
        <v>46174</v>
      </c>
      <c r="C3566" s="1">
        <v>202606</v>
      </c>
      <c r="D3566" s="1">
        <v>2026</v>
      </c>
      <c r="E3566" s="1">
        <v>6</v>
      </c>
      <c r="F3566" s="4" t="s">
        <v>256</v>
      </c>
      <c r="G3566" s="4" t="s">
        <v>258</v>
      </c>
      <c r="H3566" s="1">
        <v>666</v>
      </c>
      <c r="I3566" s="4" t="s">
        <v>310</v>
      </c>
      <c r="J3566" s="1" t="s">
        <v>311</v>
      </c>
      <c r="K3566" s="1" t="s">
        <v>383</v>
      </c>
      <c r="L3566" s="1">
        <v>3</v>
      </c>
      <c r="M3566" s="1">
        <v>1</v>
      </c>
      <c r="N3566" s="1" t="s">
        <v>384</v>
      </c>
      <c r="O3566" s="1" t="s">
        <v>385</v>
      </c>
      <c r="P3566" s="1">
        <v>0</v>
      </c>
      <c r="Q3566" s="8">
        <v>35155921</v>
      </c>
      <c r="R3566" s="8">
        <v>3729480</v>
      </c>
      <c r="S3566" s="8">
        <v>22040901</v>
      </c>
      <c r="T3566" s="8" t="s">
        <v>386</v>
      </c>
      <c r="U3566" s="9">
        <f>IF(R3566&gt;0,Q3566/R3566,"")</f>
        <v>9.4264940420648458</v>
      </c>
      <c r="V3566" s="10">
        <f>SUMIFS(fct_world_monthly!$J$2:$J$361,fct_world_monthly!$C$2:$C$361,C3566,fct_world_monthly!$F$2:$F$361,F3566)</f>
        <v>106455514</v>
      </c>
      <c r="W3566" s="11">
        <f>IF(V3566&gt;0,Q3566/V3566,"")</f>
        <v>0.33024048899900105</v>
      </c>
      <c r="X3566" s="1" t="s">
        <v>232</v>
      </c>
      <c r="Y3566" s="1" t="s">
        <v>166</v>
      </c>
      <c r="Z3566" s="19">
        <f>IF(U3566="","",SUMIFS(Unit_Value_Review_QC!$K$10:$K$53,Unit_Value_Review_QC!$I$10:$I$53,"PARTNER|"&amp;F3566&amp;"|"&amp;I3566))</f>
        <v>10.323147527272614</v>
      </c>
      <c r="AA3566" s="20">
        <f>IFERROR(U3566/Z3566,"")</f>
        <v>0.91314146360507698</v>
      </c>
      <c r="AB3566" s="4" t="str">
        <f>IF(OR(N3566&lt;&gt;"REPORTED",U3566=""),"NOT_APPLICABLE",IF(OR(AA3566&lt;Unit_Value_Review_QC!$I$6,AA3566&gt;Unit_Value_Review_QC!$I$5),"REVIEW","WITHIN_BAND"))</f>
        <v>WITHIN_BAND</v>
      </c>
    </row>
    <row r="3567" spans="1:28">
      <c r="A3567" s="1" t="s">
        <v>3953</v>
      </c>
      <c r="B3567" s="6">
        <v>46174</v>
      </c>
      <c r="C3567" s="1">
        <v>202606</v>
      </c>
      <c r="D3567" s="1">
        <v>2026</v>
      </c>
      <c r="E3567" s="1">
        <v>6</v>
      </c>
      <c r="F3567" s="4" t="s">
        <v>256</v>
      </c>
      <c r="G3567" s="4" t="s">
        <v>258</v>
      </c>
      <c r="H3567" s="1">
        <v>669</v>
      </c>
      <c r="I3567" s="4" t="s">
        <v>313</v>
      </c>
      <c r="J3567" s="1" t="s">
        <v>314</v>
      </c>
      <c r="K3567" s="1" t="s">
        <v>383</v>
      </c>
      <c r="L3567" s="1">
        <v>3</v>
      </c>
      <c r="M3567" s="1">
        <v>1</v>
      </c>
      <c r="N3567" s="1" t="s">
        <v>384</v>
      </c>
      <c r="O3567" s="1" t="s">
        <v>385</v>
      </c>
      <c r="P3567" s="1">
        <v>0</v>
      </c>
      <c r="Q3567" s="8">
        <v>1066120</v>
      </c>
      <c r="R3567" s="8">
        <v>73687</v>
      </c>
      <c r="S3567" s="8">
        <v>525436</v>
      </c>
      <c r="T3567" s="8" t="s">
        <v>386</v>
      </c>
      <c r="U3567" s="9">
        <f>IF(R3567&gt;0,Q3567/R3567,"")</f>
        <v>14.468223702959817</v>
      </c>
      <c r="V3567" s="10">
        <f>SUMIFS(fct_world_monthly!$J$2:$J$361,fct_world_monthly!$C$2:$C$361,C3567,fct_world_monthly!$F$2:$F$361,F3567)</f>
        <v>106455514</v>
      </c>
      <c r="W3567" s="11">
        <f>IF(V3567&gt;0,Q3567/V3567,"")</f>
        <v>1.0014699661306413E-2</v>
      </c>
      <c r="X3567" s="1" t="s">
        <v>232</v>
      </c>
      <c r="Y3567" s="1" t="s">
        <v>166</v>
      </c>
      <c r="Z3567" s="19">
        <f>IF(U3567="","",SUMIFS(Unit_Value_Review_QC!$K$10:$K$53,Unit_Value_Review_QC!$I$10:$I$53,"PARTNER|"&amp;F3567&amp;"|"&amp;I3567))</f>
        <v>13.552232139720488</v>
      </c>
      <c r="AA3567" s="20">
        <f>IFERROR(U3567/Z3567,"")</f>
        <v>1.06758971908064</v>
      </c>
      <c r="AB3567" s="4" t="str">
        <f>IF(OR(N3567&lt;&gt;"REPORTED",U3567=""),"NOT_APPLICABLE",IF(OR(AA3567&lt;Unit_Value_Review_QC!$I$6,AA3567&gt;Unit_Value_Review_QC!$I$5),"REVIEW","WITHIN_BAND"))</f>
        <v>WITHIN_BAND</v>
      </c>
    </row>
    <row r="3568" spans="1:28">
      <c r="A3568" s="1" t="s">
        <v>3954</v>
      </c>
      <c r="B3568" s="6">
        <v>46174</v>
      </c>
      <c r="C3568" s="1">
        <v>202606</v>
      </c>
      <c r="D3568" s="1">
        <v>2026</v>
      </c>
      <c r="E3568" s="1">
        <v>6</v>
      </c>
      <c r="F3568" s="4" t="s">
        <v>256</v>
      </c>
      <c r="G3568" s="4" t="s">
        <v>258</v>
      </c>
      <c r="H3568" s="1">
        <v>676</v>
      </c>
      <c r="I3568" s="4" t="s">
        <v>316</v>
      </c>
      <c r="J3568" s="1" t="s">
        <v>317</v>
      </c>
      <c r="K3568" s="1" t="s">
        <v>383</v>
      </c>
      <c r="L3568" s="1">
        <v>3</v>
      </c>
      <c r="M3568" s="1">
        <v>1</v>
      </c>
      <c r="N3568" s="1" t="s">
        <v>384</v>
      </c>
      <c r="O3568" s="1" t="s">
        <v>385</v>
      </c>
      <c r="P3568" s="1">
        <v>0</v>
      </c>
      <c r="Q3568" s="8">
        <v>54614</v>
      </c>
      <c r="R3568" s="8">
        <v>5397</v>
      </c>
      <c r="S3568" s="8">
        <v>26150</v>
      </c>
      <c r="T3568" s="8" t="s">
        <v>386</v>
      </c>
      <c r="U3568" s="9">
        <f>IF(R3568&gt;0,Q3568/R3568,"")</f>
        <v>10.119325551232166</v>
      </c>
      <c r="V3568" s="10">
        <f>SUMIFS(fct_world_monthly!$J$2:$J$361,fct_world_monthly!$C$2:$C$361,C3568,fct_world_monthly!$F$2:$F$361,F3568)</f>
        <v>106455514</v>
      </c>
      <c r="W3568" s="11">
        <f>IF(V3568&gt;0,Q3568/V3568,"")</f>
        <v>5.1302180552150638E-4</v>
      </c>
      <c r="X3568" s="1" t="s">
        <v>232</v>
      </c>
      <c r="Y3568" s="1" t="s">
        <v>166</v>
      </c>
      <c r="Z3568" s="19">
        <f>IF(U3568="","",SUMIFS(Unit_Value_Review_QC!$K$10:$K$53,Unit_Value_Review_QC!$I$10:$I$53,"PARTNER|"&amp;F3568&amp;"|"&amp;I3568))</f>
        <v>16.294942108470444</v>
      </c>
      <c r="AA3568" s="20">
        <f>IFERROR(U3568/Z3568,"")</f>
        <v>0.62101021800942346</v>
      </c>
      <c r="AB3568" s="4" t="str">
        <f>IF(OR(N3568&lt;&gt;"REPORTED",U3568=""),"NOT_APPLICABLE",IF(OR(AA3568&lt;Unit_Value_Review_QC!$I$6,AA3568&gt;Unit_Value_Review_QC!$I$5),"REVIEW","WITHIN_BAND"))</f>
        <v>WITHIN_BAND</v>
      </c>
    </row>
    <row r="3569" spans="1:28">
      <c r="A3569" s="1" t="s">
        <v>3955</v>
      </c>
      <c r="B3569" s="6">
        <v>46174</v>
      </c>
      <c r="C3569" s="1">
        <v>202606</v>
      </c>
      <c r="D3569" s="1">
        <v>2026</v>
      </c>
      <c r="E3569" s="1">
        <v>6</v>
      </c>
      <c r="F3569" s="4" t="s">
        <v>256</v>
      </c>
      <c r="G3569" s="4" t="s">
        <v>258</v>
      </c>
      <c r="H3569" s="1">
        <v>690</v>
      </c>
      <c r="I3569" s="4" t="s">
        <v>319</v>
      </c>
      <c r="J3569" s="1" t="s">
        <v>320</v>
      </c>
      <c r="K3569" s="1" t="s">
        <v>383</v>
      </c>
      <c r="L3569" s="1">
        <v>3</v>
      </c>
      <c r="M3569" s="1">
        <v>1</v>
      </c>
      <c r="N3569" s="1" t="s">
        <v>384</v>
      </c>
      <c r="O3569" s="1" t="s">
        <v>385</v>
      </c>
      <c r="P3569" s="1">
        <v>0</v>
      </c>
      <c r="Q3569" s="8">
        <v>2472058</v>
      </c>
      <c r="R3569" s="8">
        <v>95795</v>
      </c>
      <c r="S3569" s="8">
        <v>485654</v>
      </c>
      <c r="T3569" s="8" t="s">
        <v>386</v>
      </c>
      <c r="U3569" s="9">
        <f>IF(R3569&gt;0,Q3569/R3569,"")</f>
        <v>25.80571011013101</v>
      </c>
      <c r="V3569" s="10">
        <f>SUMIFS(fct_world_monthly!$J$2:$J$361,fct_world_monthly!$C$2:$C$361,C3569,fct_world_monthly!$F$2:$F$361,F3569)</f>
        <v>106455514</v>
      </c>
      <c r="W3569" s="11">
        <f>IF(V3569&gt;0,Q3569/V3569,"")</f>
        <v>2.322151203929183E-2</v>
      </c>
      <c r="X3569" s="1" t="s">
        <v>232</v>
      </c>
      <c r="Y3569" s="1" t="s">
        <v>166</v>
      </c>
      <c r="Z3569" s="19">
        <f>IF(U3569="","",SUMIFS(Unit_Value_Review_QC!$K$10:$K$53,Unit_Value_Review_QC!$I$10:$I$53,"PARTNER|"&amp;F3569&amp;"|"&amp;I3569))</f>
        <v>21.029827109089425</v>
      </c>
      <c r="AA3569" s="20">
        <f>IFERROR(U3569/Z3569,"")</f>
        <v>1.2271004405441532</v>
      </c>
      <c r="AB3569" s="4" t="str">
        <f>IF(OR(N3569&lt;&gt;"REPORTED",U3569=""),"NOT_APPLICABLE",IF(OR(AA3569&lt;Unit_Value_Review_QC!$I$6,AA3569&gt;Unit_Value_Review_QC!$I$5),"REVIEW","WITHIN_BAND"))</f>
        <v>WITHIN_BAND</v>
      </c>
    </row>
    <row r="3570" spans="1:28">
      <c r="A3570" s="1" t="s">
        <v>3956</v>
      </c>
      <c r="B3570" s="6">
        <v>46174</v>
      </c>
      <c r="C3570" s="1">
        <v>202606</v>
      </c>
      <c r="D3570" s="1">
        <v>2026</v>
      </c>
      <c r="E3570" s="1">
        <v>6</v>
      </c>
      <c r="F3570" s="4" t="s">
        <v>256</v>
      </c>
      <c r="G3570" s="4" t="s">
        <v>258</v>
      </c>
      <c r="H3570" s="1">
        <v>696</v>
      </c>
      <c r="I3570" s="4" t="s">
        <v>322</v>
      </c>
      <c r="J3570" s="1" t="s">
        <v>323</v>
      </c>
      <c r="K3570" s="1" t="s">
        <v>383</v>
      </c>
      <c r="L3570" s="1">
        <v>3</v>
      </c>
      <c r="M3570" s="1">
        <v>1</v>
      </c>
      <c r="N3570" s="1" t="s">
        <v>384</v>
      </c>
      <c r="O3570" s="1" t="s">
        <v>385</v>
      </c>
      <c r="P3570" s="1">
        <v>0</v>
      </c>
      <c r="Q3570" s="8">
        <v>975102</v>
      </c>
      <c r="R3570" s="8">
        <v>61817</v>
      </c>
      <c r="S3570" s="8">
        <v>323018</v>
      </c>
      <c r="T3570" s="8" t="s">
        <v>386</v>
      </c>
      <c r="U3570" s="9">
        <f>IF(R3570&gt;0,Q3570/R3570,"")</f>
        <v>15.774010385492664</v>
      </c>
      <c r="V3570" s="10">
        <f>SUMIFS(fct_world_monthly!$J$2:$J$361,fct_world_monthly!$C$2:$C$361,C3570,fct_world_monthly!$F$2:$F$361,F3570)</f>
        <v>106455514</v>
      </c>
      <c r="W3570" s="11">
        <f>IF(V3570&gt;0,Q3570/V3570,"")</f>
        <v>9.1597134179447013E-3</v>
      </c>
      <c r="X3570" s="1" t="s">
        <v>232</v>
      </c>
      <c r="Y3570" s="1" t="s">
        <v>166</v>
      </c>
      <c r="Z3570" s="19">
        <f>IF(U3570="","",SUMIFS(Unit_Value_Review_QC!$K$10:$K$53,Unit_Value_Review_QC!$I$10:$I$53,"PARTNER|"&amp;F3570&amp;"|"&amp;I3570))</f>
        <v>18.09118149032647</v>
      </c>
      <c r="AA3570" s="20">
        <f>IFERROR(U3570/Z3570,"")</f>
        <v>0.87191709363632108</v>
      </c>
      <c r="AB3570" s="4" t="str">
        <f>IF(OR(N3570&lt;&gt;"REPORTED",U3570=""),"NOT_APPLICABLE",IF(OR(AA3570&lt;Unit_Value_Review_QC!$I$6,AA3570&gt;Unit_Value_Review_QC!$I$5),"REVIEW","WITHIN_BAND"))</f>
        <v>WITHIN_BAND</v>
      </c>
    </row>
    <row r="3571" spans="1:28">
      <c r="A3571" s="1" t="s">
        <v>3957</v>
      </c>
      <c r="B3571" s="6">
        <v>46174</v>
      </c>
      <c r="C3571" s="1">
        <v>202606</v>
      </c>
      <c r="D3571" s="1">
        <v>2026</v>
      </c>
      <c r="E3571" s="1">
        <v>6</v>
      </c>
      <c r="F3571" s="4" t="s">
        <v>256</v>
      </c>
      <c r="G3571" s="4" t="s">
        <v>258</v>
      </c>
      <c r="H3571" s="1">
        <v>720</v>
      </c>
      <c r="I3571" s="4" t="s">
        <v>325</v>
      </c>
      <c r="J3571" s="1" t="s">
        <v>326</v>
      </c>
      <c r="K3571" s="1" t="s">
        <v>383</v>
      </c>
      <c r="L3571" s="1">
        <v>3</v>
      </c>
      <c r="M3571" s="1">
        <v>1</v>
      </c>
      <c r="N3571" s="1" t="s">
        <v>384</v>
      </c>
      <c r="O3571" s="1" t="s">
        <v>385</v>
      </c>
      <c r="P3571" s="1">
        <v>0</v>
      </c>
      <c r="Q3571" s="8">
        <v>4417684</v>
      </c>
      <c r="R3571" s="8">
        <v>245512</v>
      </c>
      <c r="S3571" s="8">
        <v>1034483</v>
      </c>
      <c r="T3571" s="8" t="s">
        <v>386</v>
      </c>
      <c r="U3571" s="9">
        <f>IF(R3571&gt;0,Q3571/R3571,"")</f>
        <v>17.993759979145622</v>
      </c>
      <c r="V3571" s="10">
        <f>SUMIFS(fct_world_monthly!$J$2:$J$361,fct_world_monthly!$C$2:$C$361,C3571,fct_world_monthly!$F$2:$F$361,F3571)</f>
        <v>106455514</v>
      </c>
      <c r="W3571" s="11">
        <f>IF(V3571&gt;0,Q3571/V3571,"")</f>
        <v>4.1497934996584586E-2</v>
      </c>
      <c r="X3571" s="1" t="s">
        <v>232</v>
      </c>
      <c r="Y3571" s="1" t="s">
        <v>166</v>
      </c>
      <c r="Z3571" s="19">
        <f>IF(U3571="","",SUMIFS(Unit_Value_Review_QC!$K$10:$K$53,Unit_Value_Review_QC!$I$10:$I$53,"PARTNER|"&amp;F3571&amp;"|"&amp;I3571))</f>
        <v>18.213915185849537</v>
      </c>
      <c r="AA3571" s="20">
        <f>IFERROR(U3571/Z3571,"")</f>
        <v>0.98791280158837269</v>
      </c>
      <c r="AB3571" s="4" t="str">
        <f>IF(OR(N3571&lt;&gt;"REPORTED",U3571=""),"NOT_APPLICABLE",IF(OR(AA3571&lt;Unit_Value_Review_QC!$I$6,AA3571&gt;Unit_Value_Review_QC!$I$5),"REVIEW","WITHIN_BAND"))</f>
        <v>WITHIN_BAND</v>
      </c>
    </row>
    <row r="3572" spans="1:28">
      <c r="A3572" s="1" t="s">
        <v>3958</v>
      </c>
      <c r="B3572" s="6">
        <v>46174</v>
      </c>
      <c r="C3572" s="1">
        <v>202606</v>
      </c>
      <c r="D3572" s="1">
        <v>2026</v>
      </c>
      <c r="E3572" s="1">
        <v>6</v>
      </c>
      <c r="F3572" s="4" t="s">
        <v>265</v>
      </c>
      <c r="G3572" s="4" t="s">
        <v>266</v>
      </c>
      <c r="H3572" s="1">
        <v>52</v>
      </c>
      <c r="I3572" s="4" t="s">
        <v>296</v>
      </c>
      <c r="J3572" s="1" t="s">
        <v>297</v>
      </c>
      <c r="K3572" s="1" t="s">
        <v>383</v>
      </c>
      <c r="L3572" s="1">
        <v>3</v>
      </c>
      <c r="M3572" s="1">
        <v>1</v>
      </c>
      <c r="N3572" s="1" t="s">
        <v>384</v>
      </c>
      <c r="O3572" s="1" t="s">
        <v>385</v>
      </c>
      <c r="P3572" s="1">
        <v>0</v>
      </c>
      <c r="Q3572" s="8">
        <v>2137912</v>
      </c>
      <c r="R3572" s="8">
        <v>127263</v>
      </c>
      <c r="S3572" s="8">
        <v>238669</v>
      </c>
      <c r="T3572" s="8" t="s">
        <v>386</v>
      </c>
      <c r="U3572" s="9">
        <f>IF(R3572&gt;0,Q3572/R3572,"")</f>
        <v>16.799163936100829</v>
      </c>
      <c r="V3572" s="10">
        <f>SUMIFS(fct_world_monthly!$J$2:$J$361,fct_world_monthly!$C$2:$C$361,C3572,fct_world_monthly!$F$2:$F$361,F3572)</f>
        <v>34636977</v>
      </c>
      <c r="W3572" s="11">
        <f>IF(V3572&gt;0,Q3572/V3572,"")</f>
        <v>6.1723400399521011E-2</v>
      </c>
      <c r="X3572" s="1" t="s">
        <v>232</v>
      </c>
      <c r="Y3572" s="1" t="s">
        <v>166</v>
      </c>
      <c r="Z3572" s="19">
        <f>IF(U3572="","",SUMIFS(Unit_Value_Review_QC!$K$10:$K$53,Unit_Value_Review_QC!$I$10:$I$53,"PARTNER|"&amp;F3572&amp;"|"&amp;I3572))</f>
        <v>19.213268245879746</v>
      </c>
      <c r="AA3572" s="20">
        <f>IFERROR(U3572/Z3572,"")</f>
        <v>0.87435222998582673</v>
      </c>
      <c r="AB3572" s="4" t="str">
        <f>IF(OR(N3572&lt;&gt;"REPORTED",U3572=""),"NOT_APPLICABLE",IF(OR(AA3572&lt;Unit_Value_Review_QC!$I$6,AA3572&gt;Unit_Value_Review_QC!$I$5),"REVIEW","WITHIN_BAND"))</f>
        <v>WITHIN_BAND</v>
      </c>
    </row>
    <row r="3573" spans="1:28">
      <c r="A3573" s="1" t="s">
        <v>3959</v>
      </c>
      <c r="B3573" s="6">
        <v>46174</v>
      </c>
      <c r="C3573" s="1">
        <v>202606</v>
      </c>
      <c r="D3573" s="1">
        <v>2026</v>
      </c>
      <c r="E3573" s="1">
        <v>6</v>
      </c>
      <c r="F3573" s="4" t="s">
        <v>265</v>
      </c>
      <c r="G3573" s="4" t="s">
        <v>266</v>
      </c>
      <c r="H3573" s="1">
        <v>204</v>
      </c>
      <c r="I3573" s="4" t="s">
        <v>301</v>
      </c>
      <c r="J3573" s="1" t="s">
        <v>302</v>
      </c>
      <c r="K3573" s="1" t="s">
        <v>383</v>
      </c>
      <c r="L3573" s="1">
        <v>3</v>
      </c>
      <c r="M3573" s="1">
        <v>1</v>
      </c>
      <c r="N3573" s="1" t="s">
        <v>384</v>
      </c>
      <c r="O3573" s="1" t="s">
        <v>385</v>
      </c>
      <c r="P3573" s="1">
        <v>0</v>
      </c>
      <c r="Q3573" s="8">
        <v>27165</v>
      </c>
      <c r="R3573" s="8">
        <v>1262</v>
      </c>
      <c r="S3573" s="8">
        <v>6226</v>
      </c>
      <c r="T3573" s="8" t="s">
        <v>386</v>
      </c>
      <c r="U3573" s="9">
        <f>IF(R3573&gt;0,Q3573/R3573,"")</f>
        <v>21.525356576862123</v>
      </c>
      <c r="V3573" s="10">
        <f>SUMIFS(fct_world_monthly!$J$2:$J$361,fct_world_monthly!$C$2:$C$361,C3573,fct_world_monthly!$F$2:$F$361,F3573)</f>
        <v>34636977</v>
      </c>
      <c r="W3573" s="11">
        <f>IF(V3573&gt;0,Q3573/V3573,"")</f>
        <v>7.8427745007885645E-4</v>
      </c>
      <c r="X3573" s="1" t="s">
        <v>232</v>
      </c>
      <c r="Y3573" s="1" t="s">
        <v>166</v>
      </c>
      <c r="Z3573" s="19">
        <f>IF(U3573="","",SUMIFS(Unit_Value_Review_QC!$K$10:$K$53,Unit_Value_Review_QC!$I$10:$I$53,"PARTNER|"&amp;F3573&amp;"|"&amp;I3573))</f>
        <v>16.024818561257973</v>
      </c>
      <c r="AA3573" s="20">
        <f>IFERROR(U3573/Z3573,"")</f>
        <v>1.3432511884348193</v>
      </c>
      <c r="AB3573" s="4" t="str">
        <f>IF(OR(N3573&lt;&gt;"REPORTED",U3573=""),"NOT_APPLICABLE",IF(OR(AA3573&lt;Unit_Value_Review_QC!$I$6,AA3573&gt;Unit_Value_Review_QC!$I$5),"REVIEW","WITHIN_BAND"))</f>
        <v>WITHIN_BAND</v>
      </c>
    </row>
    <row r="3574" spans="1:28">
      <c r="A3574" s="1" t="s">
        <v>3960</v>
      </c>
      <c r="B3574" s="6">
        <v>46174</v>
      </c>
      <c r="C3574" s="1">
        <v>202606</v>
      </c>
      <c r="D3574" s="1">
        <v>2026</v>
      </c>
      <c r="E3574" s="1">
        <v>6</v>
      </c>
      <c r="F3574" s="4" t="s">
        <v>265</v>
      </c>
      <c r="G3574" s="4" t="s">
        <v>266</v>
      </c>
      <c r="H3574" s="1">
        <v>662</v>
      </c>
      <c r="I3574" s="4" t="s">
        <v>304</v>
      </c>
      <c r="J3574" s="1" t="s">
        <v>305</v>
      </c>
      <c r="K3574" s="1" t="s">
        <v>383</v>
      </c>
      <c r="L3574" s="1">
        <v>3</v>
      </c>
      <c r="M3574" s="1">
        <v>1</v>
      </c>
      <c r="N3574" s="1" t="s">
        <v>384</v>
      </c>
      <c r="O3574" s="1" t="s">
        <v>385</v>
      </c>
      <c r="P3574" s="1">
        <v>0</v>
      </c>
      <c r="Q3574" s="8">
        <v>421038</v>
      </c>
      <c r="R3574" s="8">
        <v>26332</v>
      </c>
      <c r="S3574" s="8">
        <v>62694</v>
      </c>
      <c r="T3574" s="8" t="s">
        <v>386</v>
      </c>
      <c r="U3574" s="9">
        <f>IF(R3574&gt;0,Q3574/R3574,"")</f>
        <v>15.989594409843537</v>
      </c>
      <c r="V3574" s="10">
        <f>SUMIFS(fct_world_monthly!$J$2:$J$361,fct_world_monthly!$C$2:$C$361,C3574,fct_world_monthly!$F$2:$F$361,F3574)</f>
        <v>34636977</v>
      </c>
      <c r="W3574" s="11">
        <f>IF(V3574&gt;0,Q3574/V3574,"")</f>
        <v>1.2155737494065951E-2</v>
      </c>
      <c r="X3574" s="1" t="s">
        <v>232</v>
      </c>
      <c r="Y3574" s="1" t="s">
        <v>166</v>
      </c>
      <c r="Z3574" s="19">
        <f>IF(U3574="","",SUMIFS(Unit_Value_Review_QC!$K$10:$K$53,Unit_Value_Review_QC!$I$10:$I$53,"PARTNER|"&amp;F3574&amp;"|"&amp;I3574))</f>
        <v>13.24068828999865</v>
      </c>
      <c r="AA3574" s="20">
        <f>IFERROR(U3574/Z3574,"")</f>
        <v>1.2076105153779109</v>
      </c>
      <c r="AB3574" s="4" t="str">
        <f>IF(OR(N3574&lt;&gt;"REPORTED",U3574=""),"NOT_APPLICABLE",IF(OR(AA3574&lt;Unit_Value_Review_QC!$I$6,AA3574&gt;Unit_Value_Review_QC!$I$5),"REVIEW","WITHIN_BAND"))</f>
        <v>WITHIN_BAND</v>
      </c>
    </row>
    <row r="3575" spans="1:28">
      <c r="A3575" s="1" t="s">
        <v>3961</v>
      </c>
      <c r="B3575" s="6">
        <v>46174</v>
      </c>
      <c r="C3575" s="1">
        <v>202606</v>
      </c>
      <c r="D3575" s="1">
        <v>2026</v>
      </c>
      <c r="E3575" s="1">
        <v>6</v>
      </c>
      <c r="F3575" s="4" t="s">
        <v>265</v>
      </c>
      <c r="G3575" s="4" t="s">
        <v>266</v>
      </c>
      <c r="H3575" s="1">
        <v>664</v>
      </c>
      <c r="I3575" s="4" t="s">
        <v>307</v>
      </c>
      <c r="J3575" s="1" t="s">
        <v>308</v>
      </c>
      <c r="K3575" s="1" t="s">
        <v>383</v>
      </c>
      <c r="L3575" s="1">
        <v>3</v>
      </c>
      <c r="M3575" s="1">
        <v>1</v>
      </c>
      <c r="N3575" s="1" t="s">
        <v>384</v>
      </c>
      <c r="O3575" s="1" t="s">
        <v>385</v>
      </c>
      <c r="P3575" s="1">
        <v>0</v>
      </c>
      <c r="Q3575" s="8">
        <v>184144</v>
      </c>
      <c r="R3575" s="8">
        <v>12806</v>
      </c>
      <c r="S3575" s="8">
        <v>39853</v>
      </c>
      <c r="T3575" s="8" t="s">
        <v>386</v>
      </c>
      <c r="U3575" s="9">
        <f>IF(R3575&gt;0,Q3575/R3575,"")</f>
        <v>14.379509604872716</v>
      </c>
      <c r="V3575" s="10">
        <f>SUMIFS(fct_world_monthly!$J$2:$J$361,fct_world_monthly!$C$2:$C$361,C3575,fct_world_monthly!$F$2:$F$361,F3575)</f>
        <v>34636977</v>
      </c>
      <c r="W3575" s="11">
        <f>IF(V3575&gt;0,Q3575/V3575,"")</f>
        <v>5.3163992920051886E-3</v>
      </c>
      <c r="X3575" s="1" t="s">
        <v>232</v>
      </c>
      <c r="Y3575" s="1" t="s">
        <v>166</v>
      </c>
      <c r="Z3575" s="19">
        <f>IF(U3575="","",SUMIFS(Unit_Value_Review_QC!$K$10:$K$53,Unit_Value_Review_QC!$I$10:$I$53,"PARTNER|"&amp;F3575&amp;"|"&amp;I3575))</f>
        <v>13.033767004833301</v>
      </c>
      <c r="AA3575" s="20">
        <f>IFERROR(U3575/Z3575,"")</f>
        <v>1.1032504723722907</v>
      </c>
      <c r="AB3575" s="4" t="str">
        <f>IF(OR(N3575&lt;&gt;"REPORTED",U3575=""),"NOT_APPLICABLE",IF(OR(AA3575&lt;Unit_Value_Review_QC!$I$6,AA3575&gt;Unit_Value_Review_QC!$I$5),"REVIEW","WITHIN_BAND"))</f>
        <v>WITHIN_BAND</v>
      </c>
    </row>
    <row r="3576" spans="1:28">
      <c r="A3576" s="1" t="s">
        <v>3962</v>
      </c>
      <c r="B3576" s="6">
        <v>46174</v>
      </c>
      <c r="C3576" s="1">
        <v>202606</v>
      </c>
      <c r="D3576" s="1">
        <v>2026</v>
      </c>
      <c r="E3576" s="1">
        <v>6</v>
      </c>
      <c r="F3576" s="4" t="s">
        <v>265</v>
      </c>
      <c r="G3576" s="4" t="s">
        <v>266</v>
      </c>
      <c r="H3576" s="1">
        <v>666</v>
      </c>
      <c r="I3576" s="4" t="s">
        <v>310</v>
      </c>
      <c r="J3576" s="1" t="s">
        <v>311</v>
      </c>
      <c r="K3576" s="1" t="s">
        <v>383</v>
      </c>
      <c r="L3576" s="1">
        <v>3</v>
      </c>
      <c r="M3576" s="1">
        <v>1</v>
      </c>
      <c r="N3576" s="1" t="s">
        <v>384</v>
      </c>
      <c r="O3576" s="1" t="s">
        <v>385</v>
      </c>
      <c r="P3576" s="1">
        <v>0</v>
      </c>
      <c r="Q3576" s="8">
        <v>10282822</v>
      </c>
      <c r="R3576" s="8">
        <v>860225</v>
      </c>
      <c r="S3576" s="8">
        <v>2501760</v>
      </c>
      <c r="T3576" s="8" t="s">
        <v>386</v>
      </c>
      <c r="U3576" s="9">
        <f>IF(R3576&gt;0,Q3576/R3576,"")</f>
        <v>11.953642361010202</v>
      </c>
      <c r="V3576" s="10">
        <f>SUMIFS(fct_world_monthly!$J$2:$J$361,fct_world_monthly!$C$2:$C$361,C3576,fct_world_monthly!$F$2:$F$361,F3576)</f>
        <v>34636977</v>
      </c>
      <c r="W3576" s="11">
        <f>IF(V3576&gt;0,Q3576/V3576,"")</f>
        <v>0.29687411808484326</v>
      </c>
      <c r="X3576" s="1" t="s">
        <v>232</v>
      </c>
      <c r="Y3576" s="1" t="s">
        <v>166</v>
      </c>
      <c r="Z3576" s="19">
        <f>IF(U3576="","",SUMIFS(Unit_Value_Review_QC!$K$10:$K$53,Unit_Value_Review_QC!$I$10:$I$53,"PARTNER|"&amp;F3576&amp;"|"&amp;I3576))</f>
        <v>12.503788450831344</v>
      </c>
      <c r="AA3576" s="20">
        <f>IFERROR(U3576/Z3576,"")</f>
        <v>0.95600164766186801</v>
      </c>
      <c r="AB3576" s="4" t="str">
        <f>IF(OR(N3576&lt;&gt;"REPORTED",U3576=""),"NOT_APPLICABLE",IF(OR(AA3576&lt;Unit_Value_Review_QC!$I$6,AA3576&gt;Unit_Value_Review_QC!$I$5),"REVIEW","WITHIN_BAND"))</f>
        <v>WITHIN_BAND</v>
      </c>
    </row>
    <row r="3577" spans="1:28">
      <c r="A3577" s="1" t="s">
        <v>3963</v>
      </c>
      <c r="B3577" s="6">
        <v>46174</v>
      </c>
      <c r="C3577" s="1">
        <v>202606</v>
      </c>
      <c r="D3577" s="1">
        <v>2026</v>
      </c>
      <c r="E3577" s="1">
        <v>6</v>
      </c>
      <c r="F3577" s="4" t="s">
        <v>265</v>
      </c>
      <c r="G3577" s="4" t="s">
        <v>266</v>
      </c>
      <c r="H3577" s="1">
        <v>669</v>
      </c>
      <c r="I3577" s="4" t="s">
        <v>313</v>
      </c>
      <c r="J3577" s="1" t="s">
        <v>314</v>
      </c>
      <c r="K3577" s="1" t="s">
        <v>383</v>
      </c>
      <c r="L3577" s="1">
        <v>3</v>
      </c>
      <c r="M3577" s="1">
        <v>1</v>
      </c>
      <c r="N3577" s="1" t="s">
        <v>384</v>
      </c>
      <c r="O3577" s="1" t="s">
        <v>385</v>
      </c>
      <c r="P3577" s="1">
        <v>0</v>
      </c>
      <c r="Q3577" s="8">
        <v>154342</v>
      </c>
      <c r="R3577" s="8">
        <v>6007</v>
      </c>
      <c r="S3577" s="8">
        <v>21482</v>
      </c>
      <c r="T3577" s="8" t="s">
        <v>386</v>
      </c>
      <c r="U3577" s="9">
        <f>IF(R3577&gt;0,Q3577/R3577,"")</f>
        <v>25.69369069419011</v>
      </c>
      <c r="V3577" s="10">
        <f>SUMIFS(fct_world_monthly!$J$2:$J$361,fct_world_monthly!$C$2:$C$361,C3577,fct_world_monthly!$F$2:$F$361,F3577)</f>
        <v>34636977</v>
      </c>
      <c r="W3577" s="11">
        <f>IF(V3577&gt;0,Q3577/V3577,"")</f>
        <v>4.4559893318634591E-3</v>
      </c>
      <c r="X3577" s="1" t="s">
        <v>232</v>
      </c>
      <c r="Y3577" s="1" t="s">
        <v>166</v>
      </c>
      <c r="Z3577" s="19">
        <f>IF(U3577="","",SUMIFS(Unit_Value_Review_QC!$K$10:$K$53,Unit_Value_Review_QC!$I$10:$I$53,"PARTNER|"&amp;F3577&amp;"|"&amp;I3577))</f>
        <v>16.58404384448577</v>
      </c>
      <c r="AA3577" s="20">
        <f>IFERROR(U3577/Z3577,"")</f>
        <v>1.5493019033915132</v>
      </c>
      <c r="AB3577" s="4" t="str">
        <f>IF(OR(N3577&lt;&gt;"REPORTED",U3577=""),"NOT_APPLICABLE",IF(OR(AA3577&lt;Unit_Value_Review_QC!$I$6,AA3577&gt;Unit_Value_Review_QC!$I$5),"REVIEW","WITHIN_BAND"))</f>
        <v>WITHIN_BAND</v>
      </c>
    </row>
    <row r="3578" spans="1:28">
      <c r="A3578" s="1" t="s">
        <v>3964</v>
      </c>
      <c r="B3578" s="6">
        <v>46174</v>
      </c>
      <c r="C3578" s="1">
        <v>202606</v>
      </c>
      <c r="D3578" s="1">
        <v>2026</v>
      </c>
      <c r="E3578" s="1">
        <v>6</v>
      </c>
      <c r="F3578" s="4" t="s">
        <v>265</v>
      </c>
      <c r="G3578" s="4" t="s">
        <v>266</v>
      </c>
      <c r="H3578" s="1">
        <v>676</v>
      </c>
      <c r="I3578" s="4" t="s">
        <v>316</v>
      </c>
      <c r="J3578" s="1" t="s">
        <v>317</v>
      </c>
      <c r="K3578" s="1" t="s">
        <v>383</v>
      </c>
      <c r="L3578" s="1">
        <v>3</v>
      </c>
      <c r="M3578" s="1">
        <v>1</v>
      </c>
      <c r="N3578" s="1" t="s">
        <v>384</v>
      </c>
      <c r="O3578" s="1" t="s">
        <v>385</v>
      </c>
      <c r="P3578" s="1">
        <v>0</v>
      </c>
      <c r="Q3578" s="8">
        <v>110126</v>
      </c>
      <c r="R3578" s="8">
        <v>5416</v>
      </c>
      <c r="S3578" s="8">
        <v>30824</v>
      </c>
      <c r="T3578" s="8" t="s">
        <v>386</v>
      </c>
      <c r="U3578" s="9">
        <f>IF(R3578&gt;0,Q3578/R3578,"")</f>
        <v>20.333456425406204</v>
      </c>
      <c r="V3578" s="10">
        <f>SUMIFS(fct_world_monthly!$J$2:$J$361,fct_world_monthly!$C$2:$C$361,C3578,fct_world_monthly!$F$2:$F$361,F3578)</f>
        <v>34636977</v>
      </c>
      <c r="W3578" s="11">
        <f>IF(V3578&gt;0,Q3578/V3578,"")</f>
        <v>3.1794345101190556E-3</v>
      </c>
      <c r="X3578" s="1" t="s">
        <v>232</v>
      </c>
      <c r="Y3578" s="1" t="s">
        <v>166</v>
      </c>
      <c r="Z3578" s="19">
        <f>IF(U3578="","",SUMIFS(Unit_Value_Review_QC!$K$10:$K$53,Unit_Value_Review_QC!$I$10:$I$53,"PARTNER|"&amp;F3578&amp;"|"&amp;I3578))</f>
        <v>12.705450477595873</v>
      </c>
      <c r="AA3578" s="20">
        <f>IFERROR(U3578/Z3578,"")</f>
        <v>1.6003727267491348</v>
      </c>
      <c r="AB3578" s="4" t="str">
        <f>IF(OR(N3578&lt;&gt;"REPORTED",U3578=""),"NOT_APPLICABLE",IF(OR(AA3578&lt;Unit_Value_Review_QC!$I$6,AA3578&gt;Unit_Value_Review_QC!$I$5),"REVIEW","WITHIN_BAND"))</f>
        <v>WITHIN_BAND</v>
      </c>
    </row>
    <row r="3579" spans="1:28">
      <c r="A3579" s="1" t="s">
        <v>3965</v>
      </c>
      <c r="B3579" s="6">
        <v>46174</v>
      </c>
      <c r="C3579" s="1">
        <v>202606</v>
      </c>
      <c r="D3579" s="1">
        <v>2026</v>
      </c>
      <c r="E3579" s="1">
        <v>6</v>
      </c>
      <c r="F3579" s="4" t="s">
        <v>265</v>
      </c>
      <c r="G3579" s="4" t="s">
        <v>266</v>
      </c>
      <c r="H3579" s="1">
        <v>690</v>
      </c>
      <c r="I3579" s="4" t="s">
        <v>319</v>
      </c>
      <c r="J3579" s="1" t="s">
        <v>320</v>
      </c>
      <c r="K3579" s="1" t="s">
        <v>383</v>
      </c>
      <c r="L3579" s="1">
        <v>3</v>
      </c>
      <c r="M3579" s="1">
        <v>1</v>
      </c>
      <c r="N3579" s="1" t="s">
        <v>384</v>
      </c>
      <c r="O3579" s="1" t="s">
        <v>385</v>
      </c>
      <c r="P3579" s="1">
        <v>0</v>
      </c>
      <c r="Q3579" s="8">
        <v>923845</v>
      </c>
      <c r="R3579" s="8">
        <v>23839</v>
      </c>
      <c r="S3579" s="8">
        <v>81524</v>
      </c>
      <c r="T3579" s="8" t="s">
        <v>386</v>
      </c>
      <c r="U3579" s="9">
        <f>IF(R3579&gt;0,Q3579/R3579,"")</f>
        <v>38.753513150719407</v>
      </c>
      <c r="V3579" s="10">
        <f>SUMIFS(fct_world_monthly!$J$2:$J$361,fct_world_monthly!$C$2:$C$361,C3579,fct_world_monthly!$F$2:$F$361,F3579)</f>
        <v>34636977</v>
      </c>
      <c r="W3579" s="11">
        <f>IF(V3579&gt;0,Q3579/V3579,"")</f>
        <v>2.667221795943682E-2</v>
      </c>
      <c r="X3579" s="1" t="s">
        <v>232</v>
      </c>
      <c r="Y3579" s="1" t="s">
        <v>166</v>
      </c>
      <c r="Z3579" s="19">
        <f>IF(U3579="","",SUMIFS(Unit_Value_Review_QC!$K$10:$K$53,Unit_Value_Review_QC!$I$10:$I$53,"PARTNER|"&amp;F3579&amp;"|"&amp;I3579))</f>
        <v>23.234221767733438</v>
      </c>
      <c r="AA3579" s="20">
        <f>IFERROR(U3579/Z3579,"")</f>
        <v>1.6679496967072256</v>
      </c>
      <c r="AB3579" s="4" t="str">
        <f>IF(OR(N3579&lt;&gt;"REPORTED",U3579=""),"NOT_APPLICABLE",IF(OR(AA3579&lt;Unit_Value_Review_QC!$I$6,AA3579&gt;Unit_Value_Review_QC!$I$5),"REVIEW","WITHIN_BAND"))</f>
        <v>WITHIN_BAND</v>
      </c>
    </row>
    <row r="3580" spans="1:28">
      <c r="A3580" s="1" t="s">
        <v>3966</v>
      </c>
      <c r="B3580" s="6">
        <v>46174</v>
      </c>
      <c r="C3580" s="1">
        <v>202606</v>
      </c>
      <c r="D3580" s="1">
        <v>2026</v>
      </c>
      <c r="E3580" s="1">
        <v>6</v>
      </c>
      <c r="F3580" s="4" t="s">
        <v>265</v>
      </c>
      <c r="G3580" s="4" t="s">
        <v>266</v>
      </c>
      <c r="H3580" s="1">
        <v>696</v>
      </c>
      <c r="I3580" s="4" t="s">
        <v>322</v>
      </c>
      <c r="J3580" s="1" t="s">
        <v>323</v>
      </c>
      <c r="K3580" s="1" t="s">
        <v>383</v>
      </c>
      <c r="L3580" s="1">
        <v>3</v>
      </c>
      <c r="M3580" s="1">
        <v>1</v>
      </c>
      <c r="N3580" s="1" t="s">
        <v>384</v>
      </c>
      <c r="O3580" s="1" t="s">
        <v>385</v>
      </c>
      <c r="P3580" s="1">
        <v>0</v>
      </c>
      <c r="Q3580" s="8">
        <v>6491901</v>
      </c>
      <c r="R3580" s="8">
        <v>555368</v>
      </c>
      <c r="S3580" s="8">
        <v>1417369</v>
      </c>
      <c r="T3580" s="8" t="s">
        <v>386</v>
      </c>
      <c r="U3580" s="9">
        <f>IF(R3580&gt;0,Q3580/R3580,"")</f>
        <v>11.689368130680919</v>
      </c>
      <c r="V3580" s="10">
        <f>SUMIFS(fct_world_monthly!$J$2:$J$361,fct_world_monthly!$C$2:$C$361,C3580,fct_world_monthly!$F$2:$F$361,F3580)</f>
        <v>34636977</v>
      </c>
      <c r="W3580" s="11">
        <f>IF(V3580&gt;0,Q3580/V3580,"")</f>
        <v>0.18742689351902736</v>
      </c>
      <c r="X3580" s="1" t="s">
        <v>232</v>
      </c>
      <c r="Y3580" s="1" t="s">
        <v>166</v>
      </c>
      <c r="Z3580" s="19">
        <f>IF(U3580="","",SUMIFS(Unit_Value_Review_QC!$K$10:$K$53,Unit_Value_Review_QC!$I$10:$I$53,"PARTNER|"&amp;F3580&amp;"|"&amp;I3580))</f>
        <v>12.339390026247985</v>
      </c>
      <c r="AA3580" s="20">
        <f>IFERROR(U3580/Z3580,"")</f>
        <v>0.94732139156114203</v>
      </c>
      <c r="AB3580" s="4" t="str">
        <f>IF(OR(N3580&lt;&gt;"REPORTED",U3580=""),"NOT_APPLICABLE",IF(OR(AA3580&lt;Unit_Value_Review_QC!$I$6,AA3580&gt;Unit_Value_Review_QC!$I$5),"REVIEW","WITHIN_BAND"))</f>
        <v>WITHIN_BAND</v>
      </c>
    </row>
    <row r="3581" spans="1:28">
      <c r="A3581" s="1" t="s">
        <v>3967</v>
      </c>
      <c r="B3581" s="6">
        <v>46174</v>
      </c>
      <c r="C3581" s="1">
        <v>202606</v>
      </c>
      <c r="D3581" s="1">
        <v>2026</v>
      </c>
      <c r="E3581" s="1">
        <v>6</v>
      </c>
      <c r="F3581" s="4" t="s">
        <v>265</v>
      </c>
      <c r="G3581" s="4" t="s">
        <v>266</v>
      </c>
      <c r="H3581" s="1">
        <v>720</v>
      </c>
      <c r="I3581" s="4" t="s">
        <v>325</v>
      </c>
      <c r="J3581" s="1" t="s">
        <v>326</v>
      </c>
      <c r="K3581" s="1" t="s">
        <v>383</v>
      </c>
      <c r="L3581" s="1">
        <v>3</v>
      </c>
      <c r="M3581" s="1">
        <v>1</v>
      </c>
      <c r="N3581" s="1" t="s">
        <v>384</v>
      </c>
      <c r="O3581" s="1" t="s">
        <v>385</v>
      </c>
      <c r="P3581" s="1">
        <v>0</v>
      </c>
      <c r="Q3581" s="8">
        <v>6740184</v>
      </c>
      <c r="R3581" s="8">
        <v>440948</v>
      </c>
      <c r="S3581" s="8">
        <v>1223554</v>
      </c>
      <c r="T3581" s="8" t="s">
        <v>386</v>
      </c>
      <c r="U3581" s="9">
        <f>IF(R3581&gt;0,Q3581/R3581,"")</f>
        <v>15.28566633707376</v>
      </c>
      <c r="V3581" s="10">
        <f>SUMIFS(fct_world_monthly!$J$2:$J$361,fct_world_monthly!$C$2:$C$361,C3581,fct_world_monthly!$F$2:$F$361,F3581)</f>
        <v>34636977</v>
      </c>
      <c r="W3581" s="11">
        <f>IF(V3581&gt;0,Q3581/V3581,"")</f>
        <v>0.19459504217126108</v>
      </c>
      <c r="X3581" s="1" t="s">
        <v>232</v>
      </c>
      <c r="Y3581" s="1" t="s">
        <v>166</v>
      </c>
      <c r="Z3581" s="19">
        <f>IF(U3581="","",SUMIFS(Unit_Value_Review_QC!$K$10:$K$53,Unit_Value_Review_QC!$I$10:$I$53,"PARTNER|"&amp;F3581&amp;"|"&amp;I3581))</f>
        <v>15.158852636173485</v>
      </c>
      <c r="AA3581" s="20">
        <f>IFERROR(U3581/Z3581,"")</f>
        <v>1.0083656529912863</v>
      </c>
      <c r="AB3581" s="4" t="str">
        <f>IF(OR(N3581&lt;&gt;"REPORTED",U3581=""),"NOT_APPLICABLE",IF(OR(AA3581&lt;Unit_Value_Review_QC!$I$6,AA3581&gt;Unit_Value_Review_QC!$I$5),"REVIEW","WITHIN_BAND"))</f>
        <v>WITHIN_BAND</v>
      </c>
    </row>
    <row r="3582" spans="1:28">
      <c r="A3582" s="1" t="s">
        <v>3968</v>
      </c>
      <c r="B3582" s="6">
        <v>46174</v>
      </c>
      <c r="C3582" s="1">
        <v>202606</v>
      </c>
      <c r="D3582" s="1">
        <v>2026</v>
      </c>
      <c r="E3582" s="1">
        <v>6</v>
      </c>
      <c r="F3582" s="4" t="s">
        <v>271</v>
      </c>
      <c r="G3582" s="4" t="s">
        <v>273</v>
      </c>
      <c r="H3582" s="1">
        <v>52</v>
      </c>
      <c r="I3582" s="4" t="s">
        <v>296</v>
      </c>
      <c r="J3582" s="1" t="s">
        <v>297</v>
      </c>
      <c r="K3582" s="1" t="s">
        <v>383</v>
      </c>
      <c r="L3582" s="1">
        <v>3</v>
      </c>
      <c r="M3582" s="1">
        <v>1</v>
      </c>
      <c r="N3582" s="1" t="s">
        <v>384</v>
      </c>
      <c r="O3582" s="1" t="s">
        <v>385</v>
      </c>
      <c r="P3582" s="1">
        <v>0</v>
      </c>
      <c r="Q3582" s="8">
        <v>839239</v>
      </c>
      <c r="R3582" s="8">
        <v>14304</v>
      </c>
      <c r="S3582" s="8">
        <v>39892</v>
      </c>
      <c r="T3582" s="8" t="s">
        <v>386</v>
      </c>
      <c r="U3582" s="9">
        <f>IF(R3582&gt;0,Q3582/R3582,"")</f>
        <v>58.671630313199103</v>
      </c>
      <c r="V3582" s="10">
        <f>SUMIFS(fct_world_monthly!$J$2:$J$361,fct_world_monthly!$C$2:$C$361,C3582,fct_world_monthly!$F$2:$F$361,F3582)</f>
        <v>26802445</v>
      </c>
      <c r="W3582" s="11">
        <f>IF(V3582&gt;0,Q3582/V3582,"")</f>
        <v>3.1312031421014012E-2</v>
      </c>
      <c r="X3582" s="1" t="s">
        <v>232</v>
      </c>
      <c r="Y3582" s="1" t="s">
        <v>166</v>
      </c>
      <c r="Z3582" s="19">
        <f>IF(U3582="","",SUMIFS(Unit_Value_Review_QC!$K$10:$K$53,Unit_Value_Review_QC!$I$10:$I$53,"PARTNER|"&amp;F3582&amp;"|"&amp;I3582))</f>
        <v>31.867133143721738</v>
      </c>
      <c r="AA3582" s="20">
        <f>IFERROR(U3582/Z3582,"")</f>
        <v>1.8411329958232598</v>
      </c>
      <c r="AB3582" s="4" t="str">
        <f>IF(OR(N3582&lt;&gt;"REPORTED",U3582=""),"NOT_APPLICABLE",IF(OR(AA3582&lt;Unit_Value_Review_QC!$I$6,AA3582&gt;Unit_Value_Review_QC!$I$5),"REVIEW","WITHIN_BAND"))</f>
        <v>WITHIN_BAND</v>
      </c>
    </row>
    <row r="3583" spans="1:28">
      <c r="A3583" s="1" t="s">
        <v>3969</v>
      </c>
      <c r="B3583" s="6">
        <v>46174</v>
      </c>
      <c r="C3583" s="1">
        <v>202606</v>
      </c>
      <c r="D3583" s="1">
        <v>2026</v>
      </c>
      <c r="E3583" s="1">
        <v>6</v>
      </c>
      <c r="F3583" s="4" t="s">
        <v>271</v>
      </c>
      <c r="G3583" s="4" t="s">
        <v>273</v>
      </c>
      <c r="H3583" s="1">
        <v>204</v>
      </c>
      <c r="I3583" s="4" t="s">
        <v>301</v>
      </c>
      <c r="J3583" s="1" t="s">
        <v>302</v>
      </c>
      <c r="K3583" s="1" t="s">
        <v>383</v>
      </c>
      <c r="L3583" s="1">
        <v>3</v>
      </c>
      <c r="M3583" s="1">
        <v>1</v>
      </c>
      <c r="N3583" s="1" t="s">
        <v>384</v>
      </c>
      <c r="O3583" s="1" t="s">
        <v>385</v>
      </c>
      <c r="P3583" s="1">
        <v>0</v>
      </c>
      <c r="Q3583" s="8">
        <v>1720368</v>
      </c>
      <c r="R3583" s="8">
        <v>71191</v>
      </c>
      <c r="S3583" s="8">
        <v>245104</v>
      </c>
      <c r="T3583" s="8" t="s">
        <v>386</v>
      </c>
      <c r="U3583" s="9">
        <f>IF(R3583&gt;0,Q3583/R3583,"")</f>
        <v>24.165526541276286</v>
      </c>
      <c r="V3583" s="10">
        <f>SUMIFS(fct_world_monthly!$J$2:$J$361,fct_world_monthly!$C$2:$C$361,C3583,fct_world_monthly!$F$2:$F$361,F3583)</f>
        <v>26802445</v>
      </c>
      <c r="W3583" s="11">
        <f>IF(V3583&gt;0,Q3583/V3583,"")</f>
        <v>6.4186979956492779E-2</v>
      </c>
      <c r="X3583" s="1" t="s">
        <v>232</v>
      </c>
      <c r="Y3583" s="1" t="s">
        <v>166</v>
      </c>
      <c r="Z3583" s="19">
        <f>IF(U3583="","",SUMIFS(Unit_Value_Review_QC!$K$10:$K$53,Unit_Value_Review_QC!$I$10:$I$53,"PARTNER|"&amp;F3583&amp;"|"&amp;I3583))</f>
        <v>19.682231685892088</v>
      </c>
      <c r="AA3583" s="20">
        <f>IFERROR(U3583/Z3583,"")</f>
        <v>1.2277838675477919</v>
      </c>
      <c r="AB3583" s="4" t="str">
        <f>IF(OR(N3583&lt;&gt;"REPORTED",U3583=""),"NOT_APPLICABLE",IF(OR(AA3583&lt;Unit_Value_Review_QC!$I$6,AA3583&gt;Unit_Value_Review_QC!$I$5),"REVIEW","WITHIN_BAND"))</f>
        <v>WITHIN_BAND</v>
      </c>
    </row>
    <row r="3584" spans="1:28">
      <c r="A3584" s="1" t="s">
        <v>3970</v>
      </c>
      <c r="B3584" s="6">
        <v>46174</v>
      </c>
      <c r="C3584" s="1">
        <v>202606</v>
      </c>
      <c r="D3584" s="1">
        <v>2026</v>
      </c>
      <c r="E3584" s="1">
        <v>6</v>
      </c>
      <c r="F3584" s="4" t="s">
        <v>271</v>
      </c>
      <c r="G3584" s="4" t="s">
        <v>273</v>
      </c>
      <c r="H3584" s="1">
        <v>662</v>
      </c>
      <c r="I3584" s="4" t="s">
        <v>304</v>
      </c>
      <c r="J3584" s="1" t="s">
        <v>305</v>
      </c>
      <c r="K3584" s="1" t="s">
        <v>383</v>
      </c>
      <c r="L3584" s="1">
        <v>3</v>
      </c>
      <c r="M3584" s="1">
        <v>1</v>
      </c>
      <c r="N3584" s="1" t="s">
        <v>384</v>
      </c>
      <c r="O3584" s="1" t="s">
        <v>385</v>
      </c>
      <c r="P3584" s="1">
        <v>0</v>
      </c>
      <c r="Q3584" s="8">
        <v>33262</v>
      </c>
      <c r="R3584" s="8">
        <v>1536</v>
      </c>
      <c r="S3584" s="8">
        <v>3484</v>
      </c>
      <c r="T3584" s="8" t="s">
        <v>386</v>
      </c>
      <c r="U3584" s="9">
        <f>IF(R3584&gt;0,Q3584/R3584,"")</f>
        <v>21.654947916666668</v>
      </c>
      <c r="V3584" s="10">
        <f>SUMIFS(fct_world_monthly!$J$2:$J$361,fct_world_monthly!$C$2:$C$361,C3584,fct_world_monthly!$F$2:$F$361,F3584)</f>
        <v>26802445</v>
      </c>
      <c r="W3584" s="11">
        <f>IF(V3584&gt;0,Q3584/V3584,"")</f>
        <v>1.2410061843238555E-3</v>
      </c>
      <c r="X3584" s="1" t="s">
        <v>232</v>
      </c>
      <c r="Y3584" s="1" t="s">
        <v>166</v>
      </c>
      <c r="Z3584" s="19">
        <f>IF(U3584="","",SUMIFS(Unit_Value_Review_QC!$K$10:$K$53,Unit_Value_Review_QC!$I$10:$I$53,"PARTNER|"&amp;F3584&amp;"|"&amp;I3584))</f>
        <v>19.366411423422985</v>
      </c>
      <c r="AA3584" s="20">
        <f>IFERROR(U3584/Z3584,"")</f>
        <v>1.1181703952894329</v>
      </c>
      <c r="AB3584" s="4" t="str">
        <f>IF(OR(N3584&lt;&gt;"REPORTED",U3584=""),"NOT_APPLICABLE",IF(OR(AA3584&lt;Unit_Value_Review_QC!$I$6,AA3584&gt;Unit_Value_Review_QC!$I$5),"REVIEW","WITHIN_BAND"))</f>
        <v>WITHIN_BAND</v>
      </c>
    </row>
    <row r="3585" spans="1:28">
      <c r="A3585" s="1" t="s">
        <v>3971</v>
      </c>
      <c r="B3585" s="6">
        <v>46174</v>
      </c>
      <c r="C3585" s="1">
        <v>202606</v>
      </c>
      <c r="D3585" s="1">
        <v>2026</v>
      </c>
      <c r="E3585" s="1">
        <v>6</v>
      </c>
      <c r="F3585" s="4" t="s">
        <v>271</v>
      </c>
      <c r="G3585" s="4" t="s">
        <v>273</v>
      </c>
      <c r="H3585" s="1">
        <v>664</v>
      </c>
      <c r="I3585" s="4" t="s">
        <v>307</v>
      </c>
      <c r="J3585" s="1" t="s">
        <v>308</v>
      </c>
      <c r="K3585" s="1" t="s">
        <v>383</v>
      </c>
      <c r="L3585" s="1">
        <v>3</v>
      </c>
      <c r="M3585" s="1">
        <v>1</v>
      </c>
      <c r="N3585" s="1" t="s">
        <v>384</v>
      </c>
      <c r="O3585" s="1" t="s">
        <v>385</v>
      </c>
      <c r="P3585" s="1">
        <v>0</v>
      </c>
      <c r="Q3585" s="8">
        <v>2230522</v>
      </c>
      <c r="R3585" s="8">
        <v>75570</v>
      </c>
      <c r="S3585" s="8">
        <v>271326</v>
      </c>
      <c r="T3585" s="8" t="s">
        <v>386</v>
      </c>
      <c r="U3585" s="9">
        <f>IF(R3585&gt;0,Q3585/R3585,"")</f>
        <v>29.515971946539633</v>
      </c>
      <c r="V3585" s="10">
        <f>SUMIFS(fct_world_monthly!$J$2:$J$361,fct_world_monthly!$C$2:$C$361,C3585,fct_world_monthly!$F$2:$F$361,F3585)</f>
        <v>26802445</v>
      </c>
      <c r="W3585" s="11">
        <f>IF(V3585&gt;0,Q3585/V3585,"")</f>
        <v>8.32208404867541E-2</v>
      </c>
      <c r="X3585" s="1" t="s">
        <v>232</v>
      </c>
      <c r="Y3585" s="1" t="s">
        <v>166</v>
      </c>
      <c r="Z3585" s="19">
        <f>IF(U3585="","",SUMIFS(Unit_Value_Review_QC!$K$10:$K$53,Unit_Value_Review_QC!$I$10:$I$53,"PARTNER|"&amp;F3585&amp;"|"&amp;I3585))</f>
        <v>29.827360886039607</v>
      </c>
      <c r="AA3585" s="20">
        <f>IFERROR(U3585/Z3585,"")</f>
        <v>0.98956029195175244</v>
      </c>
      <c r="AB3585" s="4" t="str">
        <f>IF(OR(N3585&lt;&gt;"REPORTED",U3585=""),"NOT_APPLICABLE",IF(OR(AA3585&lt;Unit_Value_Review_QC!$I$6,AA3585&gt;Unit_Value_Review_QC!$I$5),"REVIEW","WITHIN_BAND"))</f>
        <v>WITHIN_BAND</v>
      </c>
    </row>
    <row r="3586" spans="1:28">
      <c r="A3586" s="1" t="s">
        <v>3972</v>
      </c>
      <c r="B3586" s="6">
        <v>46174</v>
      </c>
      <c r="C3586" s="1">
        <v>202606</v>
      </c>
      <c r="D3586" s="1">
        <v>2026</v>
      </c>
      <c r="E3586" s="1">
        <v>6</v>
      </c>
      <c r="F3586" s="4" t="s">
        <v>271</v>
      </c>
      <c r="G3586" s="4" t="s">
        <v>273</v>
      </c>
      <c r="H3586" s="1">
        <v>666</v>
      </c>
      <c r="I3586" s="4" t="s">
        <v>310</v>
      </c>
      <c r="J3586" s="1" t="s">
        <v>311</v>
      </c>
      <c r="K3586" s="1" t="s">
        <v>383</v>
      </c>
      <c r="L3586" s="1">
        <v>3</v>
      </c>
      <c r="M3586" s="1">
        <v>1</v>
      </c>
      <c r="N3586" s="1" t="s">
        <v>384</v>
      </c>
      <c r="O3586" s="1" t="s">
        <v>385</v>
      </c>
      <c r="P3586" s="1">
        <v>0</v>
      </c>
      <c r="Q3586" s="8">
        <v>1086185</v>
      </c>
      <c r="R3586" s="8">
        <v>64453</v>
      </c>
      <c r="S3586" s="8">
        <v>227022</v>
      </c>
      <c r="T3586" s="8" t="s">
        <v>386</v>
      </c>
      <c r="U3586" s="9">
        <f>IF(R3586&gt;0,Q3586/R3586,"")</f>
        <v>16.852357531844909</v>
      </c>
      <c r="V3586" s="10">
        <f>SUMIFS(fct_world_monthly!$J$2:$J$361,fct_world_monthly!$C$2:$C$361,C3586,fct_world_monthly!$F$2:$F$361,F3586)</f>
        <v>26802445</v>
      </c>
      <c r="W3586" s="11">
        <f>IF(V3586&gt;0,Q3586/V3586,"")</f>
        <v>4.0525593840412696E-2</v>
      </c>
      <c r="X3586" s="1" t="s">
        <v>232</v>
      </c>
      <c r="Y3586" s="1" t="s">
        <v>166</v>
      </c>
      <c r="Z3586" s="19">
        <f>IF(U3586="","",SUMIFS(Unit_Value_Review_QC!$K$10:$K$53,Unit_Value_Review_QC!$I$10:$I$53,"PARTNER|"&amp;F3586&amp;"|"&amp;I3586))</f>
        <v>14.86106925541052</v>
      </c>
      <c r="AA3586" s="20">
        <f>IFERROR(U3586/Z3586,"")</f>
        <v>1.1339936072035606</v>
      </c>
      <c r="AB3586" s="4" t="str">
        <f>IF(OR(N3586&lt;&gt;"REPORTED",U3586=""),"NOT_APPLICABLE",IF(OR(AA3586&lt;Unit_Value_Review_QC!$I$6,AA3586&gt;Unit_Value_Review_QC!$I$5),"REVIEW","WITHIN_BAND"))</f>
        <v>WITHIN_BAND</v>
      </c>
    </row>
    <row r="3587" spans="1:28">
      <c r="A3587" s="1" t="s">
        <v>3973</v>
      </c>
      <c r="B3587" s="6">
        <v>46174</v>
      </c>
      <c r="C3587" s="1">
        <v>202606</v>
      </c>
      <c r="D3587" s="1">
        <v>2026</v>
      </c>
      <c r="E3587" s="1">
        <v>6</v>
      </c>
      <c r="F3587" s="4" t="s">
        <v>271</v>
      </c>
      <c r="G3587" s="4" t="s">
        <v>273</v>
      </c>
      <c r="H3587" s="1">
        <v>669</v>
      </c>
      <c r="I3587" s="4" t="s">
        <v>313</v>
      </c>
      <c r="J3587" s="1" t="s">
        <v>314</v>
      </c>
      <c r="K3587" s="1" t="s">
        <v>383</v>
      </c>
      <c r="L3587" s="1">
        <v>3</v>
      </c>
      <c r="M3587" s="1">
        <v>1</v>
      </c>
      <c r="N3587" s="1" t="s">
        <v>384</v>
      </c>
      <c r="O3587" s="1" t="s">
        <v>385</v>
      </c>
      <c r="P3587" s="1">
        <v>0</v>
      </c>
      <c r="Q3587" s="8">
        <v>948451</v>
      </c>
      <c r="R3587" s="8">
        <v>45663</v>
      </c>
      <c r="S3587" s="8">
        <v>128136</v>
      </c>
      <c r="T3587" s="8" t="s">
        <v>386</v>
      </c>
      <c r="U3587" s="9">
        <f>IF(R3587&gt;0,Q3587/R3587,"")</f>
        <v>20.77066771784596</v>
      </c>
      <c r="V3587" s="10">
        <f>SUMIFS(fct_world_monthly!$J$2:$J$361,fct_world_monthly!$C$2:$C$361,C3587,fct_world_monthly!$F$2:$F$361,F3587)</f>
        <v>26802445</v>
      </c>
      <c r="W3587" s="11">
        <f>IF(V3587&gt;0,Q3587/V3587,"")</f>
        <v>3.5386734307261893E-2</v>
      </c>
      <c r="X3587" s="1" t="s">
        <v>232</v>
      </c>
      <c r="Y3587" s="1" t="s">
        <v>166</v>
      </c>
      <c r="Z3587" s="19">
        <f>IF(U3587="","",SUMIFS(Unit_Value_Review_QC!$K$10:$K$53,Unit_Value_Review_QC!$I$10:$I$53,"PARTNER|"&amp;F3587&amp;"|"&amp;I3587))</f>
        <v>17.070169468034248</v>
      </c>
      <c r="AA3587" s="20">
        <f>IFERROR(U3587/Z3587,"")</f>
        <v>1.2167815765825465</v>
      </c>
      <c r="AB3587" s="4" t="str">
        <f>IF(OR(N3587&lt;&gt;"REPORTED",U3587=""),"NOT_APPLICABLE",IF(OR(AA3587&lt;Unit_Value_Review_QC!$I$6,AA3587&gt;Unit_Value_Review_QC!$I$5),"REVIEW","WITHIN_BAND"))</f>
        <v>WITHIN_BAND</v>
      </c>
    </row>
    <row r="3588" spans="1:28">
      <c r="A3588" s="1" t="s">
        <v>3974</v>
      </c>
      <c r="B3588" s="6">
        <v>46174</v>
      </c>
      <c r="C3588" s="1">
        <v>202606</v>
      </c>
      <c r="D3588" s="1">
        <v>2026</v>
      </c>
      <c r="E3588" s="1">
        <v>6</v>
      </c>
      <c r="F3588" s="4" t="s">
        <v>271</v>
      </c>
      <c r="G3588" s="4" t="s">
        <v>273</v>
      </c>
      <c r="H3588" s="1">
        <v>676</v>
      </c>
      <c r="I3588" s="4" t="s">
        <v>316</v>
      </c>
      <c r="J3588" s="1" t="s">
        <v>317</v>
      </c>
      <c r="K3588" s="1" t="s">
        <v>383</v>
      </c>
      <c r="L3588" s="1">
        <v>3</v>
      </c>
      <c r="M3588" s="1">
        <v>1</v>
      </c>
      <c r="N3588" s="1" t="s">
        <v>384</v>
      </c>
      <c r="O3588" s="1" t="s">
        <v>385</v>
      </c>
      <c r="P3588" s="1">
        <v>0</v>
      </c>
      <c r="Q3588" s="8">
        <v>309987</v>
      </c>
      <c r="R3588" s="8">
        <v>4365</v>
      </c>
      <c r="S3588" s="8">
        <v>1779</v>
      </c>
      <c r="T3588" s="8" t="s">
        <v>386</v>
      </c>
      <c r="U3588" s="9">
        <f>IF(R3588&gt;0,Q3588/R3588,"")</f>
        <v>71.016494845360825</v>
      </c>
      <c r="V3588" s="10">
        <f>SUMIFS(fct_world_monthly!$J$2:$J$361,fct_world_monthly!$C$2:$C$361,C3588,fct_world_monthly!$F$2:$F$361,F3588)</f>
        <v>26802445</v>
      </c>
      <c r="W3588" s="11">
        <f>IF(V3588&gt;0,Q3588/V3588,"")</f>
        <v>1.1565623957068095E-2</v>
      </c>
      <c r="X3588" s="1" t="s">
        <v>232</v>
      </c>
      <c r="Y3588" s="1" t="s">
        <v>166</v>
      </c>
      <c r="Z3588" s="19">
        <f>IF(U3588="","",SUMIFS(Unit_Value_Review_QC!$K$10:$K$53,Unit_Value_Review_QC!$I$10:$I$53,"PARTNER|"&amp;F3588&amp;"|"&amp;I3588))</f>
        <v>29.259592038236608</v>
      </c>
      <c r="AA3588" s="20">
        <f>IFERROR(U3588/Z3588,"")</f>
        <v>2.4271184216292574</v>
      </c>
      <c r="AB3588" s="4" t="str">
        <f>IF(OR(N3588&lt;&gt;"REPORTED",U3588=""),"NOT_APPLICABLE",IF(OR(AA3588&lt;Unit_Value_Review_QC!$I$6,AA3588&gt;Unit_Value_Review_QC!$I$5),"REVIEW","WITHIN_BAND"))</f>
        <v>WITHIN_BAND</v>
      </c>
    </row>
    <row r="3589" spans="1:28">
      <c r="A3589" s="1" t="s">
        <v>3975</v>
      </c>
      <c r="B3589" s="6">
        <v>46174</v>
      </c>
      <c r="C3589" s="1">
        <v>202606</v>
      </c>
      <c r="D3589" s="1">
        <v>2026</v>
      </c>
      <c r="E3589" s="1">
        <v>6</v>
      </c>
      <c r="F3589" s="4" t="s">
        <v>271</v>
      </c>
      <c r="G3589" s="4" t="s">
        <v>273</v>
      </c>
      <c r="H3589" s="1">
        <v>690</v>
      </c>
      <c r="I3589" s="4" t="s">
        <v>319</v>
      </c>
      <c r="J3589" s="1" t="s">
        <v>320</v>
      </c>
      <c r="K3589" s="1" t="s">
        <v>383</v>
      </c>
      <c r="L3589" s="1">
        <v>3</v>
      </c>
      <c r="M3589" s="1">
        <v>1</v>
      </c>
      <c r="N3589" s="1" t="s">
        <v>384</v>
      </c>
      <c r="O3589" s="1" t="s">
        <v>385</v>
      </c>
      <c r="P3589" s="1">
        <v>0</v>
      </c>
      <c r="Q3589" s="8">
        <v>476093</v>
      </c>
      <c r="R3589" s="8">
        <v>19607</v>
      </c>
      <c r="S3589" s="8">
        <v>58293</v>
      </c>
      <c r="T3589" s="8" t="s">
        <v>386</v>
      </c>
      <c r="U3589" s="9">
        <f>IF(R3589&gt;0,Q3589/R3589,"")</f>
        <v>24.281787116846026</v>
      </c>
      <c r="V3589" s="10">
        <f>SUMIFS(fct_world_monthly!$J$2:$J$361,fct_world_monthly!$C$2:$C$361,C3589,fct_world_monthly!$F$2:$F$361,F3589)</f>
        <v>26802445</v>
      </c>
      <c r="W3589" s="11">
        <f>IF(V3589&gt;0,Q3589/V3589,"")</f>
        <v>1.7763043632773055E-2</v>
      </c>
      <c r="X3589" s="1" t="s">
        <v>232</v>
      </c>
      <c r="Y3589" s="1" t="s">
        <v>166</v>
      </c>
      <c r="Z3589" s="19">
        <f>IF(U3589="","",SUMIFS(Unit_Value_Review_QC!$K$10:$K$53,Unit_Value_Review_QC!$I$10:$I$53,"PARTNER|"&amp;F3589&amp;"|"&amp;I3589))</f>
        <v>24.149636282520802</v>
      </c>
      <c r="AA3589" s="20">
        <f>IFERROR(U3589/Z3589,"")</f>
        <v>1.0054721666520863</v>
      </c>
      <c r="AB3589" s="4" t="str">
        <f>IF(OR(N3589&lt;&gt;"REPORTED",U3589=""),"NOT_APPLICABLE",IF(OR(AA3589&lt;Unit_Value_Review_QC!$I$6,AA3589&gt;Unit_Value_Review_QC!$I$5),"REVIEW","WITHIN_BAND"))</f>
        <v>WITHIN_BAND</v>
      </c>
    </row>
    <row r="3590" spans="1:28">
      <c r="A3590" s="1" t="s">
        <v>3976</v>
      </c>
      <c r="B3590" s="6">
        <v>46174</v>
      </c>
      <c r="C3590" s="1">
        <v>202606</v>
      </c>
      <c r="D3590" s="1">
        <v>2026</v>
      </c>
      <c r="E3590" s="1">
        <v>6</v>
      </c>
      <c r="F3590" s="4" t="s">
        <v>271</v>
      </c>
      <c r="G3590" s="4" t="s">
        <v>273</v>
      </c>
      <c r="H3590" s="1">
        <v>696</v>
      </c>
      <c r="I3590" s="4" t="s">
        <v>322</v>
      </c>
      <c r="J3590" s="1" t="s">
        <v>323</v>
      </c>
      <c r="K3590" s="1" t="s">
        <v>383</v>
      </c>
      <c r="L3590" s="1">
        <v>3</v>
      </c>
      <c r="M3590" s="1">
        <v>1</v>
      </c>
      <c r="N3590" s="1" t="s">
        <v>384</v>
      </c>
      <c r="O3590" s="1" t="s">
        <v>385</v>
      </c>
      <c r="P3590" s="1">
        <v>0</v>
      </c>
      <c r="Q3590" s="8">
        <v>246481</v>
      </c>
      <c r="R3590" s="8">
        <v>13251</v>
      </c>
      <c r="S3590" s="8">
        <v>30731</v>
      </c>
      <c r="T3590" s="8" t="s">
        <v>386</v>
      </c>
      <c r="U3590" s="9">
        <f>IF(R3590&gt;0,Q3590/R3590,"")</f>
        <v>18.600935778431815</v>
      </c>
      <c r="V3590" s="10">
        <f>SUMIFS(fct_world_monthly!$J$2:$J$361,fct_world_monthly!$C$2:$C$361,C3590,fct_world_monthly!$F$2:$F$361,F3590)</f>
        <v>26802445</v>
      </c>
      <c r="W3590" s="11">
        <f>IF(V3590&gt;0,Q3590/V3590,"")</f>
        <v>9.1962132559175111E-3</v>
      </c>
      <c r="X3590" s="1" t="s">
        <v>232</v>
      </c>
      <c r="Y3590" s="1" t="s">
        <v>166</v>
      </c>
      <c r="Z3590" s="19">
        <f>IF(U3590="","",SUMIFS(Unit_Value_Review_QC!$K$10:$K$53,Unit_Value_Review_QC!$I$10:$I$53,"PARTNER|"&amp;F3590&amp;"|"&amp;I3590))</f>
        <v>19.130986055641273</v>
      </c>
      <c r="AA3590" s="20">
        <f>IFERROR(U3590/Z3590,"")</f>
        <v>0.97229362482060044</v>
      </c>
      <c r="AB3590" s="4" t="str">
        <f>IF(OR(N3590&lt;&gt;"REPORTED",U3590=""),"NOT_APPLICABLE",IF(OR(AA3590&lt;Unit_Value_Review_QC!$I$6,AA3590&gt;Unit_Value_Review_QC!$I$5),"REVIEW","WITHIN_BAND"))</f>
        <v>WITHIN_BAND</v>
      </c>
    </row>
    <row r="3591" spans="1:28">
      <c r="A3591" s="1" t="s">
        <v>3977</v>
      </c>
      <c r="B3591" s="6">
        <v>46174</v>
      </c>
      <c r="C3591" s="1">
        <v>202606</v>
      </c>
      <c r="D3591" s="1">
        <v>2026</v>
      </c>
      <c r="E3591" s="1">
        <v>6</v>
      </c>
      <c r="F3591" s="4" t="s">
        <v>271</v>
      </c>
      <c r="G3591" s="4" t="s">
        <v>273</v>
      </c>
      <c r="H3591" s="1">
        <v>720</v>
      </c>
      <c r="I3591" s="4" t="s">
        <v>325</v>
      </c>
      <c r="J3591" s="1" t="s">
        <v>326</v>
      </c>
      <c r="K3591" s="1" t="s">
        <v>383</v>
      </c>
      <c r="L3591" s="1">
        <v>3</v>
      </c>
      <c r="M3591" s="1">
        <v>1</v>
      </c>
      <c r="N3591" s="1" t="s">
        <v>384</v>
      </c>
      <c r="O3591" s="1" t="s">
        <v>385</v>
      </c>
      <c r="P3591" s="1">
        <v>0</v>
      </c>
      <c r="Q3591" s="8">
        <v>7407724</v>
      </c>
      <c r="R3591" s="8">
        <v>249367</v>
      </c>
      <c r="S3591" s="8">
        <v>600143</v>
      </c>
      <c r="T3591" s="8" t="s">
        <v>386</v>
      </c>
      <c r="U3591" s="9">
        <f>IF(R3591&gt;0,Q3591/R3591,"")</f>
        <v>29.706111875268178</v>
      </c>
      <c r="V3591" s="10">
        <f>SUMIFS(fct_world_monthly!$J$2:$J$361,fct_world_monthly!$C$2:$C$361,C3591,fct_world_monthly!$F$2:$F$361,F3591)</f>
        <v>26802445</v>
      </c>
      <c r="W3591" s="11">
        <f>IF(V3591&gt;0,Q3591/V3591,"")</f>
        <v>0.27638239720294172</v>
      </c>
      <c r="X3591" s="1" t="s">
        <v>232</v>
      </c>
      <c r="Y3591" s="1" t="s">
        <v>166</v>
      </c>
      <c r="Z3591" s="19">
        <f>IF(U3591="","",SUMIFS(Unit_Value_Review_QC!$K$10:$K$53,Unit_Value_Review_QC!$I$10:$I$53,"PARTNER|"&amp;F3591&amp;"|"&amp;I3591))</f>
        <v>27.635683246354834</v>
      </c>
      <c r="AA3591" s="20">
        <f>IFERROR(U3591/Z3591,"")</f>
        <v>1.0749186698391628</v>
      </c>
      <c r="AB3591" s="4" t="str">
        <f>IF(OR(N3591&lt;&gt;"REPORTED",U3591=""),"NOT_APPLICABLE",IF(OR(AA3591&lt;Unit_Value_Review_QC!$I$6,AA3591&gt;Unit_Value_Review_QC!$I$5),"REVIEW","WITHIN_BAND"))</f>
        <v>WITHIN_BAND</v>
      </c>
    </row>
    <row r="3592" spans="1:28">
      <c r="A3592" s="1" t="s">
        <v>3978</v>
      </c>
      <c r="B3592" s="6">
        <v>46174</v>
      </c>
      <c r="C3592" s="1">
        <v>202606</v>
      </c>
      <c r="D3592" s="1">
        <v>2026</v>
      </c>
      <c r="E3592" s="1">
        <v>6</v>
      </c>
      <c r="F3592" s="4" t="s">
        <v>278</v>
      </c>
      <c r="G3592" s="4" t="s">
        <v>279</v>
      </c>
      <c r="H3592" s="1">
        <v>52</v>
      </c>
      <c r="I3592" s="4" t="s">
        <v>296</v>
      </c>
      <c r="J3592" s="1" t="s">
        <v>297</v>
      </c>
      <c r="K3592" s="1" t="s">
        <v>383</v>
      </c>
      <c r="L3592" s="1">
        <v>3</v>
      </c>
      <c r="M3592" s="1">
        <v>1</v>
      </c>
      <c r="N3592" s="1" t="s">
        <v>384</v>
      </c>
      <c r="O3592" s="1" t="s">
        <v>385</v>
      </c>
      <c r="P3592" s="1">
        <v>0</v>
      </c>
      <c r="Q3592" s="8">
        <v>1140177</v>
      </c>
      <c r="R3592" s="8">
        <v>29237</v>
      </c>
      <c r="S3592" s="8">
        <v>88725</v>
      </c>
      <c r="T3592" s="8" t="s">
        <v>386</v>
      </c>
      <c r="U3592" s="9">
        <f>IF(R3592&gt;0,Q3592/R3592,"")</f>
        <v>38.99774258644868</v>
      </c>
      <c r="V3592" s="10">
        <f>SUMIFS(fct_world_monthly!$J$2:$J$361,fct_world_monthly!$C$2:$C$361,C3592,fct_world_monthly!$F$2:$F$361,F3592)</f>
        <v>18430383</v>
      </c>
      <c r="W3592" s="11">
        <f>IF(V3592&gt;0,Q3592/V3592,"")</f>
        <v>6.1863988393513036E-2</v>
      </c>
      <c r="X3592" s="1" t="s">
        <v>232</v>
      </c>
      <c r="Y3592" s="1" t="s">
        <v>166</v>
      </c>
      <c r="Z3592" s="19">
        <f>IF(U3592="","",SUMIFS(Unit_Value_Review_QC!$K$10:$K$53,Unit_Value_Review_QC!$I$10:$I$53,"PARTNER|"&amp;F3592&amp;"|"&amp;I3592))</f>
        <v>35.036766549381447</v>
      </c>
      <c r="AA3592" s="20">
        <f>IFERROR(U3592/Z3592,"")</f>
        <v>1.1130519858755963</v>
      </c>
      <c r="AB3592" s="4" t="str">
        <f>IF(OR(N3592&lt;&gt;"REPORTED",U3592=""),"NOT_APPLICABLE",IF(OR(AA3592&lt;Unit_Value_Review_QC!$I$6,AA3592&gt;Unit_Value_Review_QC!$I$5),"REVIEW","WITHIN_BAND"))</f>
        <v>WITHIN_BAND</v>
      </c>
    </row>
    <row r="3593" spans="1:28">
      <c r="A3593" s="1" t="s">
        <v>3979</v>
      </c>
      <c r="B3593" s="6">
        <v>46174</v>
      </c>
      <c r="C3593" s="1">
        <v>202606</v>
      </c>
      <c r="D3593" s="1">
        <v>2026</v>
      </c>
      <c r="E3593" s="1">
        <v>6</v>
      </c>
      <c r="F3593" s="4" t="s">
        <v>278</v>
      </c>
      <c r="G3593" s="4" t="s">
        <v>279</v>
      </c>
      <c r="H3593" s="1">
        <v>204</v>
      </c>
      <c r="I3593" s="4" t="s">
        <v>301</v>
      </c>
      <c r="J3593" s="1" t="s">
        <v>302</v>
      </c>
      <c r="K3593" s="1" t="s">
        <v>383</v>
      </c>
      <c r="L3593" s="1">
        <v>3</v>
      </c>
      <c r="M3593" s="1">
        <v>1</v>
      </c>
      <c r="N3593" s="1" t="s">
        <v>384</v>
      </c>
      <c r="O3593" s="1" t="s">
        <v>385</v>
      </c>
      <c r="P3593" s="1">
        <v>0</v>
      </c>
      <c r="Q3593" s="8">
        <v>216390</v>
      </c>
      <c r="R3593" s="8">
        <v>7093</v>
      </c>
      <c r="S3593" s="8">
        <v>21486</v>
      </c>
      <c r="T3593" s="8" t="s">
        <v>386</v>
      </c>
      <c r="U3593" s="9">
        <f>IF(R3593&gt;0,Q3593/R3593,"")</f>
        <v>30.507542647680811</v>
      </c>
      <c r="V3593" s="10">
        <f>SUMIFS(fct_world_monthly!$J$2:$J$361,fct_world_monthly!$C$2:$C$361,C3593,fct_world_monthly!$F$2:$F$361,F3593)</f>
        <v>18430383</v>
      </c>
      <c r="W3593" s="11">
        <f>IF(V3593&gt;0,Q3593/V3593,"")</f>
        <v>1.1740938861661204E-2</v>
      </c>
      <c r="X3593" s="1" t="s">
        <v>232</v>
      </c>
      <c r="Y3593" s="1" t="s">
        <v>166</v>
      </c>
      <c r="Z3593" s="19">
        <f>IF(U3593="","",SUMIFS(Unit_Value_Review_QC!$K$10:$K$53,Unit_Value_Review_QC!$I$10:$I$53,"PARTNER|"&amp;F3593&amp;"|"&amp;I3593))</f>
        <v>33.195880622110131</v>
      </c>
      <c r="AA3593" s="20">
        <f>IFERROR(U3593/Z3593,"")</f>
        <v>0.91901591631105117</v>
      </c>
      <c r="AB3593" s="4" t="str">
        <f>IF(OR(N3593&lt;&gt;"REPORTED",U3593=""),"NOT_APPLICABLE",IF(OR(AA3593&lt;Unit_Value_Review_QC!$I$6,AA3593&gt;Unit_Value_Review_QC!$I$5),"REVIEW","WITHIN_BAND"))</f>
        <v>WITHIN_BAND</v>
      </c>
    </row>
    <row r="3594" spans="1:28">
      <c r="A3594" s="1" t="s">
        <v>3980</v>
      </c>
      <c r="B3594" s="6">
        <v>46174</v>
      </c>
      <c r="C3594" s="1">
        <v>202606</v>
      </c>
      <c r="D3594" s="1">
        <v>2026</v>
      </c>
      <c r="E3594" s="1">
        <v>6</v>
      </c>
      <c r="F3594" s="4" t="s">
        <v>278</v>
      </c>
      <c r="G3594" s="4" t="s">
        <v>279</v>
      </c>
      <c r="H3594" s="1">
        <v>662</v>
      </c>
      <c r="I3594" s="4" t="s">
        <v>304</v>
      </c>
      <c r="J3594" s="1" t="s">
        <v>305</v>
      </c>
      <c r="K3594" s="1" t="s">
        <v>383</v>
      </c>
      <c r="L3594" s="1">
        <v>3</v>
      </c>
      <c r="M3594" s="1">
        <v>1</v>
      </c>
      <c r="N3594" s="1" t="s">
        <v>384</v>
      </c>
      <c r="O3594" s="1" t="s">
        <v>385</v>
      </c>
      <c r="P3594" s="1">
        <v>0</v>
      </c>
      <c r="Q3594" s="8">
        <v>74075</v>
      </c>
      <c r="R3594" s="8">
        <v>4559</v>
      </c>
      <c r="S3594" s="8">
        <v>5592</v>
      </c>
      <c r="T3594" s="8" t="s">
        <v>386</v>
      </c>
      <c r="U3594" s="9">
        <f>IF(R3594&gt;0,Q3594/R3594,"")</f>
        <v>16.24808071945602</v>
      </c>
      <c r="V3594" s="10">
        <f>SUMIFS(fct_world_monthly!$J$2:$J$361,fct_world_monthly!$C$2:$C$361,C3594,fct_world_monthly!$F$2:$F$361,F3594)</f>
        <v>18430383</v>
      </c>
      <c r="W3594" s="11">
        <f>IF(V3594&gt;0,Q3594/V3594,"")</f>
        <v>4.0191785488125778E-3</v>
      </c>
      <c r="X3594" s="1" t="s">
        <v>232</v>
      </c>
      <c r="Y3594" s="1" t="s">
        <v>166</v>
      </c>
      <c r="Z3594" s="19">
        <f>IF(U3594="","",SUMIFS(Unit_Value_Review_QC!$K$10:$K$53,Unit_Value_Review_QC!$I$10:$I$53,"PARTNER|"&amp;F3594&amp;"|"&amp;I3594))</f>
        <v>11.552282298889692</v>
      </c>
      <c r="AA3594" s="20">
        <f>IFERROR(U3594/Z3594,"")</f>
        <v>1.4064823122455767</v>
      </c>
      <c r="AB3594" s="4" t="str">
        <f>IF(OR(N3594&lt;&gt;"REPORTED",U3594=""),"NOT_APPLICABLE",IF(OR(AA3594&lt;Unit_Value_Review_QC!$I$6,AA3594&gt;Unit_Value_Review_QC!$I$5),"REVIEW","WITHIN_BAND"))</f>
        <v>WITHIN_BAND</v>
      </c>
    </row>
    <row r="3595" spans="1:28">
      <c r="A3595" s="1" t="s">
        <v>3981</v>
      </c>
      <c r="B3595" s="6">
        <v>46174</v>
      </c>
      <c r="C3595" s="1">
        <v>202606</v>
      </c>
      <c r="D3595" s="1">
        <v>2026</v>
      </c>
      <c r="E3595" s="1">
        <v>6</v>
      </c>
      <c r="F3595" s="4" t="s">
        <v>278</v>
      </c>
      <c r="G3595" s="4" t="s">
        <v>279</v>
      </c>
      <c r="H3595" s="1">
        <v>664</v>
      </c>
      <c r="I3595" s="4" t="s">
        <v>307</v>
      </c>
      <c r="J3595" s="1" t="s">
        <v>308</v>
      </c>
      <c r="K3595" s="1" t="s">
        <v>383</v>
      </c>
      <c r="L3595" s="1">
        <v>3</v>
      </c>
      <c r="M3595" s="1">
        <v>1</v>
      </c>
      <c r="N3595" s="1" t="s">
        <v>384</v>
      </c>
      <c r="O3595" s="1" t="s">
        <v>385</v>
      </c>
      <c r="P3595" s="1">
        <v>0</v>
      </c>
      <c r="Q3595" s="8">
        <v>1593150</v>
      </c>
      <c r="R3595" s="8">
        <v>75336</v>
      </c>
      <c r="S3595" s="8">
        <v>244081</v>
      </c>
      <c r="T3595" s="8" t="s">
        <v>386</v>
      </c>
      <c r="U3595" s="9">
        <f>IF(R3595&gt;0,Q3595/R3595,"")</f>
        <v>21.147260273972602</v>
      </c>
      <c r="V3595" s="10">
        <f>SUMIFS(fct_world_monthly!$J$2:$J$361,fct_world_monthly!$C$2:$C$361,C3595,fct_world_monthly!$F$2:$F$361,F3595)</f>
        <v>18430383</v>
      </c>
      <c r="W3595" s="11">
        <f>IF(V3595&gt;0,Q3595/V3595,"")</f>
        <v>8.6441502599267736E-2</v>
      </c>
      <c r="X3595" s="1" t="s">
        <v>232</v>
      </c>
      <c r="Y3595" s="1" t="s">
        <v>166</v>
      </c>
      <c r="Z3595" s="19">
        <f>IF(U3595="","",SUMIFS(Unit_Value_Review_QC!$K$10:$K$53,Unit_Value_Review_QC!$I$10:$I$53,"PARTNER|"&amp;F3595&amp;"|"&amp;I3595))</f>
        <v>20.753901094655859</v>
      </c>
      <c r="AA3595" s="20">
        <f>IFERROR(U3595/Z3595,"")</f>
        <v>1.018953505537233</v>
      </c>
      <c r="AB3595" s="4" t="str">
        <f>IF(OR(N3595&lt;&gt;"REPORTED",U3595=""),"NOT_APPLICABLE",IF(OR(AA3595&lt;Unit_Value_Review_QC!$I$6,AA3595&gt;Unit_Value_Review_QC!$I$5),"REVIEW","WITHIN_BAND"))</f>
        <v>WITHIN_BAND</v>
      </c>
    </row>
    <row r="3596" spans="1:28">
      <c r="A3596" s="1" t="s">
        <v>3982</v>
      </c>
      <c r="B3596" s="6">
        <v>46174</v>
      </c>
      <c r="C3596" s="1">
        <v>202606</v>
      </c>
      <c r="D3596" s="1">
        <v>2026</v>
      </c>
      <c r="E3596" s="1">
        <v>6</v>
      </c>
      <c r="F3596" s="4" t="s">
        <v>278</v>
      </c>
      <c r="G3596" s="4" t="s">
        <v>279</v>
      </c>
      <c r="H3596" s="1">
        <v>666</v>
      </c>
      <c r="I3596" s="4" t="s">
        <v>310</v>
      </c>
      <c r="J3596" s="1" t="s">
        <v>311</v>
      </c>
      <c r="K3596" s="1" t="s">
        <v>383</v>
      </c>
      <c r="L3596" s="1">
        <v>3</v>
      </c>
      <c r="M3596" s="1">
        <v>1</v>
      </c>
      <c r="N3596" s="1" t="s">
        <v>384</v>
      </c>
      <c r="O3596" s="1" t="s">
        <v>385</v>
      </c>
      <c r="P3596" s="1">
        <v>0</v>
      </c>
      <c r="Q3596" s="8">
        <v>5310423</v>
      </c>
      <c r="R3596" s="8">
        <v>330689</v>
      </c>
      <c r="S3596" s="8">
        <v>943188</v>
      </c>
      <c r="T3596" s="8" t="s">
        <v>386</v>
      </c>
      <c r="U3596" s="9">
        <f>IF(R3596&gt;0,Q3596/R3596,"")</f>
        <v>16.058662368569866</v>
      </c>
      <c r="V3596" s="10">
        <f>SUMIFS(fct_world_monthly!$J$2:$J$361,fct_world_monthly!$C$2:$C$361,C3596,fct_world_monthly!$F$2:$F$361,F3596)</f>
        <v>18430383</v>
      </c>
      <c r="W3596" s="11">
        <f>IF(V3596&gt;0,Q3596/V3596,"")</f>
        <v>0.2881341641136812</v>
      </c>
      <c r="X3596" s="1" t="s">
        <v>232</v>
      </c>
      <c r="Y3596" s="1" t="s">
        <v>166</v>
      </c>
      <c r="Z3596" s="19">
        <f>IF(U3596="","",SUMIFS(Unit_Value_Review_QC!$K$10:$K$53,Unit_Value_Review_QC!$I$10:$I$53,"PARTNER|"&amp;F3596&amp;"|"&amp;I3596))</f>
        <v>16.653214733323903</v>
      </c>
      <c r="AA3596" s="20">
        <f>IFERROR(U3596/Z3596,"")</f>
        <v>0.96429804249360285</v>
      </c>
      <c r="AB3596" s="4" t="str">
        <f>IF(OR(N3596&lt;&gt;"REPORTED",U3596=""),"NOT_APPLICABLE",IF(OR(AA3596&lt;Unit_Value_Review_QC!$I$6,AA3596&gt;Unit_Value_Review_QC!$I$5),"REVIEW","WITHIN_BAND"))</f>
        <v>WITHIN_BAND</v>
      </c>
    </row>
    <row r="3597" spans="1:28">
      <c r="A3597" s="1" t="s">
        <v>3983</v>
      </c>
      <c r="B3597" s="6">
        <v>46174</v>
      </c>
      <c r="C3597" s="1">
        <v>202606</v>
      </c>
      <c r="D3597" s="1">
        <v>2026</v>
      </c>
      <c r="E3597" s="1">
        <v>6</v>
      </c>
      <c r="F3597" s="4" t="s">
        <v>278</v>
      </c>
      <c r="G3597" s="4" t="s">
        <v>279</v>
      </c>
      <c r="H3597" s="1">
        <v>669</v>
      </c>
      <c r="I3597" s="4" t="s">
        <v>313</v>
      </c>
      <c r="J3597" s="1" t="s">
        <v>314</v>
      </c>
      <c r="K3597" s="1" t="s">
        <v>383</v>
      </c>
      <c r="L3597" s="1">
        <v>3</v>
      </c>
      <c r="M3597" s="1">
        <v>1</v>
      </c>
      <c r="N3597" s="1" t="s">
        <v>384</v>
      </c>
      <c r="O3597" s="1" t="s">
        <v>385</v>
      </c>
      <c r="P3597" s="1">
        <v>0</v>
      </c>
      <c r="Q3597" s="8">
        <v>257200</v>
      </c>
      <c r="R3597" s="8">
        <v>8243</v>
      </c>
      <c r="S3597" s="8">
        <v>47654</v>
      </c>
      <c r="T3597" s="8" t="s">
        <v>386</v>
      </c>
      <c r="U3597" s="9">
        <f>IF(R3597&gt;0,Q3597/R3597,"")</f>
        <v>31.20223219701565</v>
      </c>
      <c r="V3597" s="10">
        <f>SUMIFS(fct_world_monthly!$J$2:$J$361,fct_world_monthly!$C$2:$C$361,C3597,fct_world_monthly!$F$2:$F$361,F3597)</f>
        <v>18430383</v>
      </c>
      <c r="W3597" s="11">
        <f>IF(V3597&gt;0,Q3597/V3597,"")</f>
        <v>1.395521731697057E-2</v>
      </c>
      <c r="X3597" s="1" t="s">
        <v>232</v>
      </c>
      <c r="Y3597" s="1" t="s">
        <v>166</v>
      </c>
      <c r="Z3597" s="19">
        <f>IF(U3597="","",SUMIFS(Unit_Value_Review_QC!$K$10:$K$53,Unit_Value_Review_QC!$I$10:$I$53,"PARTNER|"&amp;F3597&amp;"|"&amp;I3597))</f>
        <v>20.668787815742178</v>
      </c>
      <c r="AA3597" s="20">
        <f>IFERROR(U3597/Z3597,"")</f>
        <v>1.5096304860825354</v>
      </c>
      <c r="AB3597" s="4" t="str">
        <f>IF(OR(N3597&lt;&gt;"REPORTED",U3597=""),"NOT_APPLICABLE",IF(OR(AA3597&lt;Unit_Value_Review_QC!$I$6,AA3597&gt;Unit_Value_Review_QC!$I$5),"REVIEW","WITHIN_BAND"))</f>
        <v>WITHIN_BAND</v>
      </c>
    </row>
    <row r="3598" spans="1:28">
      <c r="A3598" s="1" t="s">
        <v>3984</v>
      </c>
      <c r="B3598" s="6">
        <v>46174</v>
      </c>
      <c r="C3598" s="1">
        <v>202606</v>
      </c>
      <c r="D3598" s="1">
        <v>2026</v>
      </c>
      <c r="E3598" s="1">
        <v>6</v>
      </c>
      <c r="F3598" s="4" t="s">
        <v>278</v>
      </c>
      <c r="G3598" s="4" t="s">
        <v>279</v>
      </c>
      <c r="H3598" s="1">
        <v>676</v>
      </c>
      <c r="I3598" s="4" t="s">
        <v>316</v>
      </c>
      <c r="J3598" s="1" t="s">
        <v>317</v>
      </c>
      <c r="K3598" s="1" t="s">
        <v>383</v>
      </c>
      <c r="L3598" s="1">
        <v>3</v>
      </c>
      <c r="M3598" s="1">
        <v>1</v>
      </c>
      <c r="N3598" s="1" t="s">
        <v>384</v>
      </c>
      <c r="O3598" s="1" t="s">
        <v>385</v>
      </c>
      <c r="P3598" s="1">
        <v>0</v>
      </c>
      <c r="Q3598" s="8">
        <v>105980</v>
      </c>
      <c r="R3598" s="8">
        <v>9031</v>
      </c>
      <c r="S3598" s="8">
        <v>28250</v>
      </c>
      <c r="T3598" s="8" t="s">
        <v>386</v>
      </c>
      <c r="U3598" s="9">
        <f>IF(R3598&gt;0,Q3598/R3598,"")</f>
        <v>11.735134536596169</v>
      </c>
      <c r="V3598" s="10">
        <f>SUMIFS(fct_world_monthly!$J$2:$J$361,fct_world_monthly!$C$2:$C$361,C3598,fct_world_monthly!$F$2:$F$361,F3598)</f>
        <v>18430383</v>
      </c>
      <c r="W3598" s="11">
        <f>IF(V3598&gt;0,Q3598/V3598,"")</f>
        <v>5.7502874465495376E-3</v>
      </c>
      <c r="X3598" s="1" t="s">
        <v>232</v>
      </c>
      <c r="Y3598" s="1" t="s">
        <v>166</v>
      </c>
      <c r="Z3598" s="19">
        <f>IF(U3598="","",SUMIFS(Unit_Value_Review_QC!$K$10:$K$53,Unit_Value_Review_QC!$I$10:$I$53,"PARTNER|"&amp;F3598&amp;"|"&amp;I3598))</f>
        <v>22.71683967704729</v>
      </c>
      <c r="AA3598" s="20">
        <f>IFERROR(U3598/Z3598,"")</f>
        <v>0.5165830592383478</v>
      </c>
      <c r="AB3598" s="4" t="str">
        <f>IF(OR(N3598&lt;&gt;"REPORTED",U3598=""),"NOT_APPLICABLE",IF(OR(AA3598&lt;Unit_Value_Review_QC!$I$6,AA3598&gt;Unit_Value_Review_QC!$I$5),"REVIEW","WITHIN_BAND"))</f>
        <v>WITHIN_BAND</v>
      </c>
    </row>
    <row r="3599" spans="1:28">
      <c r="A3599" s="1" t="s">
        <v>3985</v>
      </c>
      <c r="B3599" s="6">
        <v>46174</v>
      </c>
      <c r="C3599" s="1">
        <v>202606</v>
      </c>
      <c r="D3599" s="1">
        <v>2026</v>
      </c>
      <c r="E3599" s="1">
        <v>6</v>
      </c>
      <c r="F3599" s="4" t="s">
        <v>278</v>
      </c>
      <c r="G3599" s="4" t="s">
        <v>279</v>
      </c>
      <c r="H3599" s="1">
        <v>690</v>
      </c>
      <c r="I3599" s="4" t="s">
        <v>319</v>
      </c>
      <c r="J3599" s="1" t="s">
        <v>320</v>
      </c>
      <c r="K3599" s="1" t="s">
        <v>383</v>
      </c>
      <c r="L3599" s="1">
        <v>3</v>
      </c>
      <c r="M3599" s="1">
        <v>1</v>
      </c>
      <c r="N3599" s="1" t="s">
        <v>384</v>
      </c>
      <c r="O3599" s="1" t="s">
        <v>385</v>
      </c>
      <c r="P3599" s="1">
        <v>0</v>
      </c>
      <c r="Q3599" s="8">
        <v>451350</v>
      </c>
      <c r="R3599" s="8">
        <v>14231</v>
      </c>
      <c r="S3599" s="8">
        <v>66933</v>
      </c>
      <c r="T3599" s="8" t="s">
        <v>386</v>
      </c>
      <c r="U3599" s="9">
        <f>IF(R3599&gt;0,Q3599/R3599,"")</f>
        <v>31.715972173424216</v>
      </c>
      <c r="V3599" s="10">
        <f>SUMIFS(fct_world_monthly!$J$2:$J$361,fct_world_monthly!$C$2:$C$361,C3599,fct_world_monthly!$F$2:$F$361,F3599)</f>
        <v>18430383</v>
      </c>
      <c r="W3599" s="11">
        <f>IF(V3599&gt;0,Q3599/V3599,"")</f>
        <v>2.4489453094924833E-2</v>
      </c>
      <c r="X3599" s="1" t="s">
        <v>232</v>
      </c>
      <c r="Y3599" s="1" t="s">
        <v>166</v>
      </c>
      <c r="Z3599" s="19">
        <f>IF(U3599="","",SUMIFS(Unit_Value_Review_QC!$K$10:$K$53,Unit_Value_Review_QC!$I$10:$I$53,"PARTNER|"&amp;F3599&amp;"|"&amp;I3599))</f>
        <v>28.158453665195097</v>
      </c>
      <c r="AA3599" s="20">
        <f>IFERROR(U3599/Z3599,"")</f>
        <v>1.1263392709886746</v>
      </c>
      <c r="AB3599" s="4" t="str">
        <f>IF(OR(N3599&lt;&gt;"REPORTED",U3599=""),"NOT_APPLICABLE",IF(OR(AA3599&lt;Unit_Value_Review_QC!$I$6,AA3599&gt;Unit_Value_Review_QC!$I$5),"REVIEW","WITHIN_BAND"))</f>
        <v>WITHIN_BAND</v>
      </c>
    </row>
    <row r="3600" spans="1:28">
      <c r="A3600" s="1" t="s">
        <v>3986</v>
      </c>
      <c r="B3600" s="6">
        <v>46174</v>
      </c>
      <c r="C3600" s="1">
        <v>202606</v>
      </c>
      <c r="D3600" s="1">
        <v>2026</v>
      </c>
      <c r="E3600" s="1">
        <v>6</v>
      </c>
      <c r="F3600" s="4" t="s">
        <v>278</v>
      </c>
      <c r="G3600" s="4" t="s">
        <v>279</v>
      </c>
      <c r="H3600" s="1">
        <v>696</v>
      </c>
      <c r="I3600" s="4" t="s">
        <v>322</v>
      </c>
      <c r="J3600" s="1" t="s">
        <v>323</v>
      </c>
      <c r="K3600" s="1" t="s">
        <v>383</v>
      </c>
      <c r="L3600" s="1">
        <v>3</v>
      </c>
      <c r="M3600" s="1">
        <v>1</v>
      </c>
      <c r="N3600" s="1" t="s">
        <v>384</v>
      </c>
      <c r="O3600" s="1" t="s">
        <v>385</v>
      </c>
      <c r="P3600" s="1">
        <v>0</v>
      </c>
      <c r="Q3600" s="8">
        <v>1005912</v>
      </c>
      <c r="R3600" s="8">
        <v>39334</v>
      </c>
      <c r="S3600" s="8">
        <v>114499</v>
      </c>
      <c r="T3600" s="8" t="s">
        <v>386</v>
      </c>
      <c r="U3600" s="9">
        <f>IF(R3600&gt;0,Q3600/R3600,"")</f>
        <v>25.573600447450044</v>
      </c>
      <c r="V3600" s="10">
        <f>SUMIFS(fct_world_monthly!$J$2:$J$361,fct_world_monthly!$C$2:$C$361,C3600,fct_world_monthly!$F$2:$F$361,F3600)</f>
        <v>18430383</v>
      </c>
      <c r="W3600" s="11">
        <f>IF(V3600&gt;0,Q3600/V3600,"")</f>
        <v>5.4579006849722007E-2</v>
      </c>
      <c r="X3600" s="1" t="s">
        <v>232</v>
      </c>
      <c r="Y3600" s="1" t="s">
        <v>166</v>
      </c>
      <c r="Z3600" s="19">
        <f>IF(U3600="","",SUMIFS(Unit_Value_Review_QC!$K$10:$K$53,Unit_Value_Review_QC!$I$10:$I$53,"PARTNER|"&amp;F3600&amp;"|"&amp;I3600))</f>
        <v>25.266638688646662</v>
      </c>
      <c r="AA3600" s="20">
        <f>IFERROR(U3600/Z3600,"")</f>
        <v>1.0121488957271279</v>
      </c>
      <c r="AB3600" s="4" t="str">
        <f>IF(OR(N3600&lt;&gt;"REPORTED",U3600=""),"NOT_APPLICABLE",IF(OR(AA3600&lt;Unit_Value_Review_QC!$I$6,AA3600&gt;Unit_Value_Review_QC!$I$5),"REVIEW","WITHIN_BAND"))</f>
        <v>WITHIN_BAND</v>
      </c>
    </row>
    <row r="3601" spans="1:28">
      <c r="A3601" s="1" t="s">
        <v>3987</v>
      </c>
      <c r="B3601" s="6">
        <v>46174</v>
      </c>
      <c r="C3601" s="1">
        <v>202606</v>
      </c>
      <c r="D3601" s="1">
        <v>2026</v>
      </c>
      <c r="E3601" s="1">
        <v>6</v>
      </c>
      <c r="F3601" s="4" t="s">
        <v>278</v>
      </c>
      <c r="G3601" s="4" t="s">
        <v>279</v>
      </c>
      <c r="H3601" s="1">
        <v>720</v>
      </c>
      <c r="I3601" s="4" t="s">
        <v>325</v>
      </c>
      <c r="J3601" s="1" t="s">
        <v>326</v>
      </c>
      <c r="K3601" s="1" t="s">
        <v>383</v>
      </c>
      <c r="L3601" s="1">
        <v>3</v>
      </c>
      <c r="M3601" s="1">
        <v>1</v>
      </c>
      <c r="N3601" s="1" t="s">
        <v>384</v>
      </c>
      <c r="O3601" s="1" t="s">
        <v>385</v>
      </c>
      <c r="P3601" s="1">
        <v>0</v>
      </c>
      <c r="Q3601" s="8">
        <v>824050</v>
      </c>
      <c r="R3601" s="8">
        <v>44185</v>
      </c>
      <c r="S3601" s="8">
        <v>133261</v>
      </c>
      <c r="T3601" s="8" t="s">
        <v>386</v>
      </c>
      <c r="U3601" s="9">
        <f>IF(R3601&gt;0,Q3601/R3601,"")</f>
        <v>18.649994341971258</v>
      </c>
      <c r="V3601" s="10">
        <f>SUMIFS(fct_world_monthly!$J$2:$J$361,fct_world_monthly!$C$2:$C$361,C3601,fct_world_monthly!$F$2:$F$361,F3601)</f>
        <v>18430383</v>
      </c>
      <c r="W3601" s="11">
        <f>IF(V3601&gt;0,Q3601/V3601,"")</f>
        <v>4.4711496228808705E-2</v>
      </c>
      <c r="X3601" s="1" t="s">
        <v>232</v>
      </c>
      <c r="Y3601" s="1" t="s">
        <v>166</v>
      </c>
      <c r="Z3601" s="19">
        <f>IF(U3601="","",SUMIFS(Unit_Value_Review_QC!$K$10:$K$53,Unit_Value_Review_QC!$I$10:$I$53,"PARTNER|"&amp;F3601&amp;"|"&amp;I3601))</f>
        <v>23.211497613909994</v>
      </c>
      <c r="AA3601" s="20">
        <f>IFERROR(U3601/Z3601,"")</f>
        <v>0.80348087194489526</v>
      </c>
      <c r="AB3601" s="4" t="str">
        <f>IF(OR(N3601&lt;&gt;"REPORTED",U3601=""),"NOT_APPLICABLE",IF(OR(AA3601&lt;Unit_Value_Review_QC!$I$6,AA3601&gt;Unit_Value_Review_QC!$I$5),"REVIEW","WITHIN_BAND"))</f>
        <v>WITHIN_BAND</v>
      </c>
    </row>
  </sheetData>
  <conditionalFormatting sqref="N2:N3601">
    <cfRule type="containsText" dxfId="30" priority="1" operator="containsText" text="PASS"/>
    <cfRule type="containsText" dxfId="29" priority="2" operator="containsText" text="REVIEW"/>
    <cfRule type="containsText" dxfId="28" priority="3" operator="containsText" text="FAIL"/>
  </conditionalFormatting>
  <conditionalFormatting sqref="AB2:AB3601">
    <cfRule type="containsText" dxfId="27" priority="4" operator="containsText" text="PASS"/>
    <cfRule type="containsText" dxfId="26" priority="5" operator="containsText" text="WITHIN_BAND"/>
    <cfRule type="containsText" dxfId="25" priority="6" operator="containsText" text="REVIEW"/>
    <cfRule type="containsText" dxfId="24" priority="7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61"/>
  <sheetViews>
    <sheetView showGridLines="0" workbookViewId="0"/>
  </sheetViews>
  <sheetFormatPr defaultRowHeight="15"/>
  <cols>
    <col min="1" max="1" width="34" customWidth="1"/>
    <col min="2" max="2" width="16" customWidth="1"/>
    <col min="3" max="3" width="14" customWidth="1"/>
    <col min="4" max="4" width="15" customWidth="1"/>
    <col min="5" max="6" width="16" customWidth="1"/>
    <col min="7" max="7" width="12" customWidth="1"/>
    <col min="8" max="8" width="22" customWidth="1"/>
    <col min="9" max="9" width="25" customWidth="1"/>
    <col min="10" max="10" width="22" customWidth="1"/>
    <col min="11" max="11" width="19" customWidth="1"/>
    <col min="12" max="12" width="22" customWidth="1"/>
    <col min="13" max="13" width="20" customWidth="1"/>
    <col min="14" max="14" width="26" customWidth="1"/>
    <col min="15" max="15" width="31" customWidth="1"/>
    <col min="16" max="16" width="28" customWidth="1"/>
    <col min="17" max="17" width="22" customWidth="1"/>
    <col min="18" max="18" width="24" customWidth="1"/>
    <col min="19" max="19" width="28" customWidth="1"/>
    <col min="20" max="21" width="17" customWidth="1"/>
    <col min="22" max="22" width="66" customWidth="1"/>
    <col min="23" max="23" width="36" customWidth="1"/>
    <col min="24" max="24" width="34" customWidth="1"/>
    <col min="25" max="25" width="30" customWidth="1"/>
  </cols>
  <sheetData>
    <row r="1" spans="1:25" ht="42" customHeight="1">
      <c r="A1" s="1" t="s">
        <v>3988</v>
      </c>
      <c r="B1" s="1" t="s">
        <v>328</v>
      </c>
      <c r="C1" s="1" t="s">
        <v>327</v>
      </c>
      <c r="D1" s="1" t="s">
        <v>329</v>
      </c>
      <c r="E1" s="1" t="s">
        <v>366</v>
      </c>
      <c r="F1" s="1" t="s">
        <v>247</v>
      </c>
      <c r="G1" s="1" t="s">
        <v>249</v>
      </c>
      <c r="H1" s="1" t="s">
        <v>3989</v>
      </c>
      <c r="I1" s="1" t="s">
        <v>3990</v>
      </c>
      <c r="J1" s="1" t="s">
        <v>377</v>
      </c>
      <c r="K1" s="1" t="s">
        <v>3991</v>
      </c>
      <c r="L1" s="1" t="s">
        <v>3992</v>
      </c>
      <c r="M1" s="1" t="s">
        <v>3993</v>
      </c>
      <c r="N1" s="1" t="s">
        <v>3994</v>
      </c>
      <c r="O1" s="1" t="s">
        <v>3995</v>
      </c>
      <c r="P1" s="1" t="s">
        <v>3996</v>
      </c>
      <c r="Q1" s="1" t="s">
        <v>376</v>
      </c>
      <c r="R1" s="1" t="s">
        <v>3997</v>
      </c>
      <c r="S1" s="1" t="s">
        <v>3998</v>
      </c>
      <c r="T1" s="1" t="s">
        <v>371</v>
      </c>
      <c r="U1" s="1" t="s">
        <v>355</v>
      </c>
      <c r="V1" s="1" t="s">
        <v>364</v>
      </c>
      <c r="W1" s="2" t="s">
        <v>379</v>
      </c>
      <c r="X1" s="2" t="s">
        <v>380</v>
      </c>
      <c r="Y1" s="2" t="s">
        <v>381</v>
      </c>
    </row>
    <row r="2" spans="1:25">
      <c r="A2" s="1" t="s">
        <v>3999</v>
      </c>
      <c r="B2" s="6">
        <v>43466</v>
      </c>
      <c r="C2" s="1">
        <v>201901</v>
      </c>
      <c r="D2" s="1">
        <v>2019</v>
      </c>
      <c r="E2" s="1">
        <v>1</v>
      </c>
      <c r="F2" s="4" t="s">
        <v>256</v>
      </c>
      <c r="G2" s="4" t="s">
        <v>258</v>
      </c>
      <c r="H2" s="8">
        <v>35985209</v>
      </c>
      <c r="I2" s="8">
        <v>80208250</v>
      </c>
      <c r="J2" s="8">
        <f>H2+I2</f>
        <v>116193459</v>
      </c>
      <c r="K2" s="8">
        <v>1481908</v>
      </c>
      <c r="L2" s="8">
        <v>6093137</v>
      </c>
      <c r="M2" s="8">
        <f>K2+L2</f>
        <v>7575045</v>
      </c>
      <c r="N2" s="8">
        <v>6244608</v>
      </c>
      <c r="O2" s="8">
        <v>38767222</v>
      </c>
      <c r="P2" s="8">
        <f>N2+O2</f>
        <v>45011830</v>
      </c>
      <c r="Q2" s="9">
        <f>IF(M2&gt;0,J2/M2,"")</f>
        <v>15.338979372399768</v>
      </c>
      <c r="R2" s="1" t="s">
        <v>385</v>
      </c>
      <c r="S2" s="1" t="s">
        <v>385</v>
      </c>
      <c r="T2" s="1">
        <v>0</v>
      </c>
      <c r="U2" s="1" t="s">
        <v>241</v>
      </c>
      <c r="V2" s="1" t="s">
        <v>172</v>
      </c>
      <c r="W2" s="19">
        <f>IF(Q2="","",SUMIFS(Unit_Value_Review_QC!$K$10:$K$53,Unit_Value_Review_QC!$I$10:$I$53,"WORLD|"&amp;F2))</f>
        <v>15.322317279026517</v>
      </c>
      <c r="X2" s="20">
        <f>IFERROR(Q2/W2,"")</f>
        <v>1.0010874395217007</v>
      </c>
      <c r="Y2" s="4" t="str">
        <f>IF(Q2="","NOT_APPLICABLE",IF(OR(X2&lt;Unit_Value_Review_QC!$I$6,X2&gt;Unit_Value_Review_QC!$I$5),"REVIEW","WITHIN_BAND"))</f>
        <v>WITHIN_BAND</v>
      </c>
    </row>
    <row r="3" spans="1:25">
      <c r="A3" s="1" t="s">
        <v>4000</v>
      </c>
      <c r="B3" s="6">
        <v>43466</v>
      </c>
      <c r="C3" s="1">
        <v>201901</v>
      </c>
      <c r="D3" s="1">
        <v>2019</v>
      </c>
      <c r="E3" s="1">
        <v>1</v>
      </c>
      <c r="F3" s="4" t="s">
        <v>265</v>
      </c>
      <c r="G3" s="4" t="s">
        <v>266</v>
      </c>
      <c r="H3" s="8">
        <v>13578781</v>
      </c>
      <c r="I3" s="8">
        <v>47371893</v>
      </c>
      <c r="J3" s="8">
        <f>H3+I3</f>
        <v>60950674</v>
      </c>
      <c r="K3" s="8">
        <v>576538</v>
      </c>
      <c r="L3" s="8">
        <v>3055918</v>
      </c>
      <c r="M3" s="8">
        <f>K3+L3</f>
        <v>3632456</v>
      </c>
      <c r="N3" s="8">
        <v>1405722</v>
      </c>
      <c r="O3" s="8">
        <v>9119844</v>
      </c>
      <c r="P3" s="8">
        <f>N3+O3</f>
        <v>10525566</v>
      </c>
      <c r="Q3" s="9">
        <f>IF(M3&gt;0,J3/M3,"")</f>
        <v>16.779466564770502</v>
      </c>
      <c r="R3" s="1" t="s">
        <v>385</v>
      </c>
      <c r="S3" s="1" t="s">
        <v>385</v>
      </c>
      <c r="T3" s="1">
        <v>0</v>
      </c>
      <c r="U3" s="1" t="s">
        <v>241</v>
      </c>
      <c r="V3" s="1" t="s">
        <v>172</v>
      </c>
      <c r="W3" s="19">
        <f>IF(Q3="","",SUMIFS(Unit_Value_Review_QC!$K$10:$K$53,Unit_Value_Review_QC!$I$10:$I$53,"WORLD|"&amp;F3))</f>
        <v>15.611120169427856</v>
      </c>
      <c r="X3" s="20">
        <f>IFERROR(Q3/W3,"")</f>
        <v>1.0748406509374442</v>
      </c>
      <c r="Y3" s="4" t="str">
        <f>IF(Q3="","NOT_APPLICABLE",IF(OR(X3&lt;Unit_Value_Review_QC!$I$6,X3&gt;Unit_Value_Review_QC!$I$5),"REVIEW","WITHIN_BAND"))</f>
        <v>WITHIN_BAND</v>
      </c>
    </row>
    <row r="4" spans="1:25">
      <c r="A4" s="1" t="s">
        <v>4001</v>
      </c>
      <c r="B4" s="6">
        <v>43466</v>
      </c>
      <c r="C4" s="1">
        <v>201901</v>
      </c>
      <c r="D4" s="1">
        <v>2019</v>
      </c>
      <c r="E4" s="1">
        <v>1</v>
      </c>
      <c r="F4" s="4" t="s">
        <v>271</v>
      </c>
      <c r="G4" s="4" t="s">
        <v>273</v>
      </c>
      <c r="H4" s="8">
        <v>12076146</v>
      </c>
      <c r="I4" s="8">
        <v>29720603</v>
      </c>
      <c r="J4" s="8">
        <f>H4+I4</f>
        <v>41796749</v>
      </c>
      <c r="K4" s="8">
        <v>370783</v>
      </c>
      <c r="L4" s="8">
        <v>1052946</v>
      </c>
      <c r="M4" s="8">
        <f>K4+L4</f>
        <v>1423729</v>
      </c>
      <c r="N4" s="8">
        <v>825232</v>
      </c>
      <c r="O4" s="8">
        <v>3192668</v>
      </c>
      <c r="P4" s="8">
        <f>N4+O4</f>
        <v>4017900</v>
      </c>
      <c r="Q4" s="9">
        <f>IF(M4&gt;0,J4/M4,"")</f>
        <v>29.357236524647597</v>
      </c>
      <c r="R4" s="1" t="s">
        <v>385</v>
      </c>
      <c r="S4" s="1" t="s">
        <v>385</v>
      </c>
      <c r="T4" s="1">
        <v>0</v>
      </c>
      <c r="U4" s="1" t="s">
        <v>241</v>
      </c>
      <c r="V4" s="1" t="s">
        <v>172</v>
      </c>
      <c r="W4" s="19">
        <f>IF(Q4="","",SUMIFS(Unit_Value_Review_QC!$K$10:$K$53,Unit_Value_Review_QC!$I$10:$I$53,"WORLD|"&amp;F4))</f>
        <v>31.446185855453933</v>
      </c>
      <c r="X4" s="20">
        <f>IFERROR(Q4/W4,"")</f>
        <v>0.93357066130663868</v>
      </c>
      <c r="Y4" s="4" t="str">
        <f>IF(Q4="","NOT_APPLICABLE",IF(OR(X4&lt;Unit_Value_Review_QC!$I$6,X4&gt;Unit_Value_Review_QC!$I$5),"REVIEW","WITHIN_BAND"))</f>
        <v>WITHIN_BAND</v>
      </c>
    </row>
    <row r="5" spans="1:25">
      <c r="A5" s="1" t="s">
        <v>4002</v>
      </c>
      <c r="B5" s="6">
        <v>43466</v>
      </c>
      <c r="C5" s="1">
        <v>201901</v>
      </c>
      <c r="D5" s="1">
        <v>2019</v>
      </c>
      <c r="E5" s="1">
        <v>1</v>
      </c>
      <c r="F5" s="4" t="s">
        <v>278</v>
      </c>
      <c r="G5" s="4" t="s">
        <v>279</v>
      </c>
      <c r="H5" s="8">
        <v>11020709</v>
      </c>
      <c r="I5" s="8">
        <v>27996728</v>
      </c>
      <c r="J5" s="8">
        <f>H5+I5</f>
        <v>39017437</v>
      </c>
      <c r="K5" s="8">
        <v>247078</v>
      </c>
      <c r="L5" s="8">
        <v>1380647</v>
      </c>
      <c r="M5" s="8">
        <f>K5+L5</f>
        <v>1627725</v>
      </c>
      <c r="N5" s="8">
        <v>642842</v>
      </c>
      <c r="O5" s="8">
        <v>4548480</v>
      </c>
      <c r="P5" s="8">
        <f>N5+O5</f>
        <v>5191322</v>
      </c>
      <c r="Q5" s="9">
        <f>IF(M5&gt;0,J5/M5,"")</f>
        <v>23.970533720376601</v>
      </c>
      <c r="R5" s="1" t="s">
        <v>385</v>
      </c>
      <c r="S5" s="1" t="s">
        <v>385</v>
      </c>
      <c r="T5" s="1">
        <v>0</v>
      </c>
      <c r="U5" s="1" t="s">
        <v>241</v>
      </c>
      <c r="V5" s="1" t="s">
        <v>172</v>
      </c>
      <c r="W5" s="19">
        <f>IF(Q5="","",SUMIFS(Unit_Value_Review_QC!$K$10:$K$53,Unit_Value_Review_QC!$I$10:$I$53,"WORLD|"&amp;F5))</f>
        <v>25.220887332162761</v>
      </c>
      <c r="X5" s="20">
        <f>IFERROR(Q5/W5,"")</f>
        <v>0.95042388496015939</v>
      </c>
      <c r="Y5" s="4" t="str">
        <f>IF(Q5="","NOT_APPLICABLE",IF(OR(X5&lt;Unit_Value_Review_QC!$I$6,X5&gt;Unit_Value_Review_QC!$I$5),"REVIEW","WITHIN_BAND"))</f>
        <v>WITHIN_BAND</v>
      </c>
    </row>
    <row r="6" spans="1:25">
      <c r="A6" s="1" t="s">
        <v>4003</v>
      </c>
      <c r="B6" s="6">
        <v>43497</v>
      </c>
      <c r="C6" s="1">
        <v>201902</v>
      </c>
      <c r="D6" s="1">
        <v>2019</v>
      </c>
      <c r="E6" s="1">
        <v>2</v>
      </c>
      <c r="F6" s="4" t="s">
        <v>256</v>
      </c>
      <c r="G6" s="4" t="s">
        <v>258</v>
      </c>
      <c r="H6" s="8">
        <v>36142839</v>
      </c>
      <c r="I6" s="8">
        <v>75712600</v>
      </c>
      <c r="J6" s="8">
        <f>H6+I6</f>
        <v>111855439</v>
      </c>
      <c r="K6" s="8">
        <v>1388810</v>
      </c>
      <c r="L6" s="8">
        <v>6198768</v>
      </c>
      <c r="M6" s="8">
        <f>K6+L6</f>
        <v>7587578</v>
      </c>
      <c r="N6" s="8">
        <v>5912322</v>
      </c>
      <c r="O6" s="8">
        <v>39948795</v>
      </c>
      <c r="P6" s="8">
        <f>N6+O6</f>
        <v>45861117</v>
      </c>
      <c r="Q6" s="9">
        <f>IF(M6&gt;0,J6/M6,"")</f>
        <v>14.741916195128406</v>
      </c>
      <c r="R6" s="1" t="s">
        <v>385</v>
      </c>
      <c r="S6" s="1" t="s">
        <v>385</v>
      </c>
      <c r="T6" s="1">
        <v>0</v>
      </c>
      <c r="U6" s="1" t="s">
        <v>241</v>
      </c>
      <c r="V6" s="1" t="s">
        <v>172</v>
      </c>
      <c r="W6" s="19">
        <f>IF(Q6="","",SUMIFS(Unit_Value_Review_QC!$K$10:$K$53,Unit_Value_Review_QC!$I$10:$I$53,"WORLD|"&amp;F6))</f>
        <v>15.322317279026517</v>
      </c>
      <c r="X6" s="20">
        <f>IFERROR(Q6/W6,"")</f>
        <v>0.96212054134314429</v>
      </c>
      <c r="Y6" s="4" t="str">
        <f>IF(Q6="","NOT_APPLICABLE",IF(OR(X6&lt;Unit_Value_Review_QC!$I$6,X6&gt;Unit_Value_Review_QC!$I$5),"REVIEW","WITHIN_BAND"))</f>
        <v>WITHIN_BAND</v>
      </c>
    </row>
    <row r="7" spans="1:25">
      <c r="A7" s="1" t="s">
        <v>4004</v>
      </c>
      <c r="B7" s="6">
        <v>43497</v>
      </c>
      <c r="C7" s="1">
        <v>201902</v>
      </c>
      <c r="D7" s="1">
        <v>2019</v>
      </c>
      <c r="E7" s="1">
        <v>2</v>
      </c>
      <c r="F7" s="4" t="s">
        <v>265</v>
      </c>
      <c r="G7" s="4" t="s">
        <v>266</v>
      </c>
      <c r="H7" s="8">
        <v>9258019</v>
      </c>
      <c r="I7" s="8">
        <v>26284848</v>
      </c>
      <c r="J7" s="8">
        <f>H7+I7</f>
        <v>35542867</v>
      </c>
      <c r="K7" s="8">
        <v>381789</v>
      </c>
      <c r="L7" s="8">
        <v>1785137</v>
      </c>
      <c r="M7" s="8">
        <f>K7+L7</f>
        <v>2166926</v>
      </c>
      <c r="N7" s="8">
        <v>1028059</v>
      </c>
      <c r="O7" s="8">
        <v>5550700</v>
      </c>
      <c r="P7" s="8">
        <f>N7+O7</f>
        <v>6578759</v>
      </c>
      <c r="Q7" s="9">
        <f>IF(M7&gt;0,J7/M7,"")</f>
        <v>16.402436908320819</v>
      </c>
      <c r="R7" s="1" t="s">
        <v>385</v>
      </c>
      <c r="S7" s="1" t="s">
        <v>385</v>
      </c>
      <c r="T7" s="1">
        <v>0</v>
      </c>
      <c r="U7" s="1" t="s">
        <v>241</v>
      </c>
      <c r="V7" s="1" t="s">
        <v>172</v>
      </c>
      <c r="W7" s="19">
        <f>IF(Q7="","",SUMIFS(Unit_Value_Review_QC!$K$10:$K$53,Unit_Value_Review_QC!$I$10:$I$53,"WORLD|"&amp;F7))</f>
        <v>15.611120169427856</v>
      </c>
      <c r="X7" s="20">
        <f>IFERROR(Q7/W7,"")</f>
        <v>1.0506892990576451</v>
      </c>
      <c r="Y7" s="4" t="str">
        <f>IF(Q7="","NOT_APPLICABLE",IF(OR(X7&lt;Unit_Value_Review_QC!$I$6,X7&gt;Unit_Value_Review_QC!$I$5),"REVIEW","WITHIN_BAND"))</f>
        <v>WITHIN_BAND</v>
      </c>
    </row>
    <row r="8" spans="1:25">
      <c r="A8" s="1" t="s">
        <v>4005</v>
      </c>
      <c r="B8" s="6">
        <v>43497</v>
      </c>
      <c r="C8" s="1">
        <v>201902</v>
      </c>
      <c r="D8" s="1">
        <v>2019</v>
      </c>
      <c r="E8" s="1">
        <v>2</v>
      </c>
      <c r="F8" s="4" t="s">
        <v>271</v>
      </c>
      <c r="G8" s="4" t="s">
        <v>273</v>
      </c>
      <c r="H8" s="8">
        <v>15163030</v>
      </c>
      <c r="I8" s="8">
        <v>26978152</v>
      </c>
      <c r="J8" s="8">
        <f>H8+I8</f>
        <v>42141182</v>
      </c>
      <c r="K8" s="8">
        <v>446516</v>
      </c>
      <c r="L8" s="8">
        <v>1086982</v>
      </c>
      <c r="M8" s="8">
        <f>K8+L8</f>
        <v>1533498</v>
      </c>
      <c r="N8" s="8">
        <v>948638</v>
      </c>
      <c r="O8" s="8">
        <v>3378009</v>
      </c>
      <c r="P8" s="8">
        <f>N8+O8</f>
        <v>4326647</v>
      </c>
      <c r="Q8" s="9">
        <f>IF(M8&gt;0,J8/M8,"")</f>
        <v>27.480428406166816</v>
      </c>
      <c r="R8" s="1" t="s">
        <v>385</v>
      </c>
      <c r="S8" s="1" t="s">
        <v>385</v>
      </c>
      <c r="T8" s="1">
        <v>0</v>
      </c>
      <c r="U8" s="1" t="s">
        <v>241</v>
      </c>
      <c r="V8" s="1" t="s">
        <v>172</v>
      </c>
      <c r="W8" s="19">
        <f>IF(Q8="","",SUMIFS(Unit_Value_Review_QC!$K$10:$K$53,Unit_Value_Review_QC!$I$10:$I$53,"WORLD|"&amp;F8))</f>
        <v>31.446185855453933</v>
      </c>
      <c r="X8" s="20">
        <f>IFERROR(Q8/W8,"")</f>
        <v>0.87388748932807991</v>
      </c>
      <c r="Y8" s="4" t="str">
        <f>IF(Q8="","NOT_APPLICABLE",IF(OR(X8&lt;Unit_Value_Review_QC!$I$6,X8&gt;Unit_Value_Review_QC!$I$5),"REVIEW","WITHIN_BAND"))</f>
        <v>WITHIN_BAND</v>
      </c>
    </row>
    <row r="9" spans="1:25">
      <c r="A9" s="1" t="s">
        <v>4006</v>
      </c>
      <c r="B9" s="6">
        <v>43497</v>
      </c>
      <c r="C9" s="1">
        <v>201902</v>
      </c>
      <c r="D9" s="1">
        <v>2019</v>
      </c>
      <c r="E9" s="1">
        <v>2</v>
      </c>
      <c r="F9" s="4" t="s">
        <v>278</v>
      </c>
      <c r="G9" s="4" t="s">
        <v>279</v>
      </c>
      <c r="H9" s="8">
        <v>9950168</v>
      </c>
      <c r="I9" s="8">
        <v>22614196</v>
      </c>
      <c r="J9" s="8">
        <f>H9+I9</f>
        <v>32564364</v>
      </c>
      <c r="K9" s="8">
        <v>230545</v>
      </c>
      <c r="L9" s="8">
        <v>1162201</v>
      </c>
      <c r="M9" s="8">
        <f>K9+L9</f>
        <v>1392746</v>
      </c>
      <c r="N9" s="8">
        <v>566519</v>
      </c>
      <c r="O9" s="8">
        <v>4189477</v>
      </c>
      <c r="P9" s="8">
        <f>N9+O9</f>
        <v>4755996</v>
      </c>
      <c r="Q9" s="9">
        <f>IF(M9&gt;0,J9/M9,"")</f>
        <v>23.381409101156994</v>
      </c>
      <c r="R9" s="1" t="s">
        <v>385</v>
      </c>
      <c r="S9" s="1" t="s">
        <v>385</v>
      </c>
      <c r="T9" s="1">
        <v>0</v>
      </c>
      <c r="U9" s="1" t="s">
        <v>241</v>
      </c>
      <c r="V9" s="1" t="s">
        <v>172</v>
      </c>
      <c r="W9" s="19">
        <f>IF(Q9="","",SUMIFS(Unit_Value_Review_QC!$K$10:$K$53,Unit_Value_Review_QC!$I$10:$I$53,"WORLD|"&amp;F9))</f>
        <v>25.220887332162761</v>
      </c>
      <c r="X9" s="20">
        <f>IFERROR(Q9/W9,"")</f>
        <v>0.92706528494499141</v>
      </c>
      <c r="Y9" s="4" t="str">
        <f>IF(Q9="","NOT_APPLICABLE",IF(OR(X9&lt;Unit_Value_Review_QC!$I$6,X9&gt;Unit_Value_Review_QC!$I$5),"REVIEW","WITHIN_BAND"))</f>
        <v>WITHIN_BAND</v>
      </c>
    </row>
    <row r="10" spans="1:25">
      <c r="A10" s="1" t="s">
        <v>4007</v>
      </c>
      <c r="B10" s="6">
        <v>43525</v>
      </c>
      <c r="C10" s="1">
        <v>201903</v>
      </c>
      <c r="D10" s="1">
        <v>2019</v>
      </c>
      <c r="E10" s="1">
        <v>3</v>
      </c>
      <c r="F10" s="4" t="s">
        <v>256</v>
      </c>
      <c r="G10" s="4" t="s">
        <v>258</v>
      </c>
      <c r="H10" s="8">
        <v>35656189</v>
      </c>
      <c r="I10" s="8">
        <v>94555811</v>
      </c>
      <c r="J10" s="8">
        <f>H10+I10</f>
        <v>130212000</v>
      </c>
      <c r="K10" s="8">
        <v>1542618</v>
      </c>
      <c r="L10" s="8">
        <v>7847635</v>
      </c>
      <c r="M10" s="8">
        <f>K10+L10</f>
        <v>9390253</v>
      </c>
      <c r="N10" s="8">
        <v>6063338</v>
      </c>
      <c r="O10" s="8">
        <v>51097496</v>
      </c>
      <c r="P10" s="8">
        <f>N10+O10</f>
        <v>57160834</v>
      </c>
      <c r="Q10" s="9">
        <f>IF(M10&gt;0,J10/M10,"")</f>
        <v>13.866719033022859</v>
      </c>
      <c r="R10" s="1" t="s">
        <v>385</v>
      </c>
      <c r="S10" s="1" t="s">
        <v>385</v>
      </c>
      <c r="T10" s="1">
        <v>0</v>
      </c>
      <c r="U10" s="1" t="s">
        <v>241</v>
      </c>
      <c r="V10" s="1" t="s">
        <v>172</v>
      </c>
      <c r="W10" s="19">
        <f>IF(Q10="","",SUMIFS(Unit_Value_Review_QC!$K$10:$K$53,Unit_Value_Review_QC!$I$10:$I$53,"WORLD|"&amp;F10))</f>
        <v>15.322317279026517</v>
      </c>
      <c r="X10" s="20">
        <f>IFERROR(Q10/W10,"")</f>
        <v>0.90500142899428737</v>
      </c>
      <c r="Y10" s="4" t="str">
        <f>IF(Q10="","NOT_APPLICABLE",IF(OR(X10&lt;Unit_Value_Review_QC!$I$6,X10&gt;Unit_Value_Review_QC!$I$5),"REVIEW","WITHIN_BAND"))</f>
        <v>WITHIN_BAND</v>
      </c>
    </row>
    <row r="11" spans="1:25">
      <c r="A11" s="1" t="s">
        <v>4008</v>
      </c>
      <c r="B11" s="6">
        <v>43525</v>
      </c>
      <c r="C11" s="1">
        <v>201903</v>
      </c>
      <c r="D11" s="1">
        <v>2019</v>
      </c>
      <c r="E11" s="1">
        <v>3</v>
      </c>
      <c r="F11" s="4" t="s">
        <v>265</v>
      </c>
      <c r="G11" s="4" t="s">
        <v>266</v>
      </c>
      <c r="H11" s="8">
        <v>7583681</v>
      </c>
      <c r="I11" s="8">
        <v>18327629</v>
      </c>
      <c r="J11" s="8">
        <f>H11+I11</f>
        <v>25911310</v>
      </c>
      <c r="K11" s="8">
        <v>300099</v>
      </c>
      <c r="L11" s="8">
        <v>1174824</v>
      </c>
      <c r="M11" s="8">
        <f>K11+L11</f>
        <v>1474923</v>
      </c>
      <c r="N11" s="8">
        <v>817667</v>
      </c>
      <c r="O11" s="8">
        <v>3796154</v>
      </c>
      <c r="P11" s="8">
        <f>N11+O11</f>
        <v>4613821</v>
      </c>
      <c r="Q11" s="9">
        <f>IF(M11&gt;0,J11/M11,"")</f>
        <v>17.5679069348027</v>
      </c>
      <c r="R11" s="1" t="s">
        <v>385</v>
      </c>
      <c r="S11" s="1" t="s">
        <v>385</v>
      </c>
      <c r="T11" s="1">
        <v>0</v>
      </c>
      <c r="U11" s="1" t="s">
        <v>241</v>
      </c>
      <c r="V11" s="1" t="s">
        <v>172</v>
      </c>
      <c r="W11" s="19">
        <f>IF(Q11="","",SUMIFS(Unit_Value_Review_QC!$K$10:$K$53,Unit_Value_Review_QC!$I$10:$I$53,"WORLD|"&amp;F11))</f>
        <v>15.611120169427856</v>
      </c>
      <c r="X11" s="20">
        <f>IFERROR(Q11/W11,"")</f>
        <v>1.1253456987159018</v>
      </c>
      <c r="Y11" s="4" t="str">
        <f>IF(Q11="","NOT_APPLICABLE",IF(OR(X11&lt;Unit_Value_Review_QC!$I$6,X11&gt;Unit_Value_Review_QC!$I$5),"REVIEW","WITHIN_BAND"))</f>
        <v>WITHIN_BAND</v>
      </c>
    </row>
    <row r="12" spans="1:25">
      <c r="A12" s="1" t="s">
        <v>4009</v>
      </c>
      <c r="B12" s="6">
        <v>43525</v>
      </c>
      <c r="C12" s="1">
        <v>201903</v>
      </c>
      <c r="D12" s="1">
        <v>2019</v>
      </c>
      <c r="E12" s="1">
        <v>3</v>
      </c>
      <c r="F12" s="4" t="s">
        <v>271</v>
      </c>
      <c r="G12" s="4" t="s">
        <v>273</v>
      </c>
      <c r="H12" s="8">
        <v>15528384</v>
      </c>
      <c r="I12" s="8">
        <v>28695627</v>
      </c>
      <c r="J12" s="8">
        <f>H12+I12</f>
        <v>44224011</v>
      </c>
      <c r="K12" s="8">
        <v>585336</v>
      </c>
      <c r="L12" s="8">
        <v>1123478</v>
      </c>
      <c r="M12" s="8">
        <f>K12+L12</f>
        <v>1708814</v>
      </c>
      <c r="N12" s="8">
        <v>1248002</v>
      </c>
      <c r="O12" s="8">
        <v>3812639</v>
      </c>
      <c r="P12" s="8">
        <f>N12+O12</f>
        <v>5060641</v>
      </c>
      <c r="Q12" s="9">
        <f>IF(M12&gt;0,J12/M12,"")</f>
        <v>25.879944218621805</v>
      </c>
      <c r="R12" s="1" t="s">
        <v>385</v>
      </c>
      <c r="S12" s="1" t="s">
        <v>385</v>
      </c>
      <c r="T12" s="1">
        <v>0</v>
      </c>
      <c r="U12" s="1" t="s">
        <v>241</v>
      </c>
      <c r="V12" s="1" t="s">
        <v>172</v>
      </c>
      <c r="W12" s="19">
        <f>IF(Q12="","",SUMIFS(Unit_Value_Review_QC!$K$10:$K$53,Unit_Value_Review_QC!$I$10:$I$53,"WORLD|"&amp;F12))</f>
        <v>31.446185855453933</v>
      </c>
      <c r="X12" s="20">
        <f>IFERROR(Q12/W12,"")</f>
        <v>0.82299151755898126</v>
      </c>
      <c r="Y12" s="4" t="str">
        <f>IF(Q12="","NOT_APPLICABLE",IF(OR(X12&lt;Unit_Value_Review_QC!$I$6,X12&gt;Unit_Value_Review_QC!$I$5),"REVIEW","WITHIN_BAND"))</f>
        <v>WITHIN_BAND</v>
      </c>
    </row>
    <row r="13" spans="1:25">
      <c r="A13" s="1" t="s">
        <v>4010</v>
      </c>
      <c r="B13" s="6">
        <v>43525</v>
      </c>
      <c r="C13" s="1">
        <v>201903</v>
      </c>
      <c r="D13" s="1">
        <v>2019</v>
      </c>
      <c r="E13" s="1">
        <v>3</v>
      </c>
      <c r="F13" s="4" t="s">
        <v>278</v>
      </c>
      <c r="G13" s="4" t="s">
        <v>279</v>
      </c>
      <c r="H13" s="8">
        <v>10598262</v>
      </c>
      <c r="I13" s="8">
        <v>26560775</v>
      </c>
      <c r="J13" s="8">
        <f>H13+I13</f>
        <v>37159037</v>
      </c>
      <c r="K13" s="8">
        <v>7297700</v>
      </c>
      <c r="L13" s="8">
        <v>1414253</v>
      </c>
      <c r="M13" s="8">
        <f>K13+L13</f>
        <v>8711953</v>
      </c>
      <c r="N13" s="8">
        <v>629871</v>
      </c>
      <c r="O13" s="8">
        <v>5090016</v>
      </c>
      <c r="P13" s="8">
        <f>N13+O13</f>
        <v>5719887</v>
      </c>
      <c r="Q13" s="9">
        <f>IF(M13&gt;0,J13/M13,"")</f>
        <v>4.2652935570244699</v>
      </c>
      <c r="R13" s="1" t="s">
        <v>385</v>
      </c>
      <c r="S13" s="1" t="s">
        <v>385</v>
      </c>
      <c r="T13" s="1">
        <v>0</v>
      </c>
      <c r="U13" s="1" t="s">
        <v>241</v>
      </c>
      <c r="V13" s="1" t="s">
        <v>172</v>
      </c>
      <c r="W13" s="19">
        <f>IF(Q13="","",SUMIFS(Unit_Value_Review_QC!$K$10:$K$53,Unit_Value_Review_QC!$I$10:$I$53,"WORLD|"&amp;F13))</f>
        <v>25.220887332162761</v>
      </c>
      <c r="X13" s="20">
        <f>IFERROR(Q13/W13,"")</f>
        <v>0.16911750569478118</v>
      </c>
      <c r="Y13" s="4" t="str">
        <f>IF(Q13="","NOT_APPLICABLE",IF(OR(X13&lt;Unit_Value_Review_QC!$I$6,X13&gt;Unit_Value_Review_QC!$I$5),"REVIEW","WITHIN_BAND"))</f>
        <v>REVIEW</v>
      </c>
    </row>
    <row r="14" spans="1:25">
      <c r="A14" s="1" t="s">
        <v>4011</v>
      </c>
      <c r="B14" s="6">
        <v>43556</v>
      </c>
      <c r="C14" s="1">
        <v>201904</v>
      </c>
      <c r="D14" s="1">
        <v>2019</v>
      </c>
      <c r="E14" s="1">
        <v>4</v>
      </c>
      <c r="F14" s="4" t="s">
        <v>256</v>
      </c>
      <c r="G14" s="4" t="s">
        <v>258</v>
      </c>
      <c r="H14" s="8">
        <v>39412775</v>
      </c>
      <c r="I14" s="8">
        <v>88115692</v>
      </c>
      <c r="J14" s="8">
        <f>H14+I14</f>
        <v>127528467</v>
      </c>
      <c r="K14" s="8">
        <v>4180837</v>
      </c>
      <c r="L14" s="8">
        <v>7241499</v>
      </c>
      <c r="M14" s="8">
        <f>K14+L14</f>
        <v>11422336</v>
      </c>
      <c r="N14" s="8">
        <v>6651040</v>
      </c>
      <c r="O14" s="8">
        <v>47401961</v>
      </c>
      <c r="P14" s="8">
        <f>N14+O14</f>
        <v>54053001</v>
      </c>
      <c r="Q14" s="9">
        <f>IF(M14&gt;0,J14/M14,"")</f>
        <v>11.164832395054741</v>
      </c>
      <c r="R14" s="1" t="s">
        <v>385</v>
      </c>
      <c r="S14" s="1" t="s">
        <v>385</v>
      </c>
      <c r="T14" s="1">
        <v>0</v>
      </c>
      <c r="U14" s="1" t="s">
        <v>241</v>
      </c>
      <c r="V14" s="1" t="s">
        <v>172</v>
      </c>
      <c r="W14" s="19">
        <f>IF(Q14="","",SUMIFS(Unit_Value_Review_QC!$K$10:$K$53,Unit_Value_Review_QC!$I$10:$I$53,"WORLD|"&amp;F14))</f>
        <v>15.322317279026517</v>
      </c>
      <c r="X14" s="20">
        <f>IFERROR(Q14/W14,"")</f>
        <v>0.72866474383332203</v>
      </c>
      <c r="Y14" s="4" t="str">
        <f>IF(Q14="","NOT_APPLICABLE",IF(OR(X14&lt;Unit_Value_Review_QC!$I$6,X14&gt;Unit_Value_Review_QC!$I$5),"REVIEW","WITHIN_BAND"))</f>
        <v>WITHIN_BAND</v>
      </c>
    </row>
    <row r="15" spans="1:25">
      <c r="A15" s="1" t="s">
        <v>4012</v>
      </c>
      <c r="B15" s="6">
        <v>43556</v>
      </c>
      <c r="C15" s="1">
        <v>201904</v>
      </c>
      <c r="D15" s="1">
        <v>2019</v>
      </c>
      <c r="E15" s="1">
        <v>4</v>
      </c>
      <c r="F15" s="4" t="s">
        <v>265</v>
      </c>
      <c r="G15" s="4" t="s">
        <v>266</v>
      </c>
      <c r="H15" s="8">
        <v>6110029</v>
      </c>
      <c r="I15" s="8">
        <v>13549654</v>
      </c>
      <c r="J15" s="8">
        <f>H15+I15</f>
        <v>19659683</v>
      </c>
      <c r="K15" s="8">
        <v>234349</v>
      </c>
      <c r="L15" s="8">
        <v>871927</v>
      </c>
      <c r="M15" s="8">
        <f>K15+L15</f>
        <v>1106276</v>
      </c>
      <c r="N15" s="8">
        <v>738162</v>
      </c>
      <c r="O15" s="8">
        <v>3109065</v>
      </c>
      <c r="P15" s="8">
        <f>N15+O15</f>
        <v>3847227</v>
      </c>
      <c r="Q15" s="9">
        <f>IF(M15&gt;0,J15/M15,"")</f>
        <v>17.771047188947424</v>
      </c>
      <c r="R15" s="1" t="s">
        <v>385</v>
      </c>
      <c r="S15" s="1" t="s">
        <v>385</v>
      </c>
      <c r="T15" s="1">
        <v>0</v>
      </c>
      <c r="U15" s="1" t="s">
        <v>241</v>
      </c>
      <c r="V15" s="1" t="s">
        <v>172</v>
      </c>
      <c r="W15" s="19">
        <f>IF(Q15="","",SUMIFS(Unit_Value_Review_QC!$K$10:$K$53,Unit_Value_Review_QC!$I$10:$I$53,"WORLD|"&amp;F15))</f>
        <v>15.611120169427856</v>
      </c>
      <c r="X15" s="20">
        <f>IFERROR(Q15/W15,"")</f>
        <v>1.1383582341355283</v>
      </c>
      <c r="Y15" s="4" t="str">
        <f>IF(Q15="","NOT_APPLICABLE",IF(OR(X15&lt;Unit_Value_Review_QC!$I$6,X15&gt;Unit_Value_Review_QC!$I$5),"REVIEW","WITHIN_BAND"))</f>
        <v>WITHIN_BAND</v>
      </c>
    </row>
    <row r="16" spans="1:25">
      <c r="A16" s="1" t="s">
        <v>4013</v>
      </c>
      <c r="B16" s="6">
        <v>43556</v>
      </c>
      <c r="C16" s="1">
        <v>201904</v>
      </c>
      <c r="D16" s="1">
        <v>2019</v>
      </c>
      <c r="E16" s="1">
        <v>4</v>
      </c>
      <c r="F16" s="4" t="s">
        <v>271</v>
      </c>
      <c r="G16" s="4" t="s">
        <v>273</v>
      </c>
      <c r="H16" s="8">
        <v>18704069</v>
      </c>
      <c r="I16" s="8">
        <v>29822022</v>
      </c>
      <c r="J16" s="8">
        <f>H16+I16</f>
        <v>48526091</v>
      </c>
      <c r="K16" s="8">
        <v>611720</v>
      </c>
      <c r="L16" s="8">
        <v>1158894</v>
      </c>
      <c r="M16" s="8">
        <f>K16+L16</f>
        <v>1770614</v>
      </c>
      <c r="N16" s="8">
        <v>1502353</v>
      </c>
      <c r="O16" s="8">
        <v>3930492</v>
      </c>
      <c r="P16" s="8">
        <f>N16+O16</f>
        <v>5432845</v>
      </c>
      <c r="Q16" s="9">
        <f>IF(M16&gt;0,J16/M16,"")</f>
        <v>27.406363555241288</v>
      </c>
      <c r="R16" s="1" t="s">
        <v>385</v>
      </c>
      <c r="S16" s="1" t="s">
        <v>385</v>
      </c>
      <c r="T16" s="1">
        <v>0</v>
      </c>
      <c r="U16" s="1" t="s">
        <v>241</v>
      </c>
      <c r="V16" s="1" t="s">
        <v>172</v>
      </c>
      <c r="W16" s="19">
        <f>IF(Q16="","",SUMIFS(Unit_Value_Review_QC!$K$10:$K$53,Unit_Value_Review_QC!$I$10:$I$53,"WORLD|"&amp;F16))</f>
        <v>31.446185855453933</v>
      </c>
      <c r="X16" s="20">
        <f>IFERROR(Q16/W16,"")</f>
        <v>0.87153220047791613</v>
      </c>
      <c r="Y16" s="4" t="str">
        <f>IF(Q16="","NOT_APPLICABLE",IF(OR(X16&lt;Unit_Value_Review_QC!$I$6,X16&gt;Unit_Value_Review_QC!$I$5),"REVIEW","WITHIN_BAND"))</f>
        <v>WITHIN_BAND</v>
      </c>
    </row>
    <row r="17" spans="1:25">
      <c r="A17" s="1" t="s">
        <v>4014</v>
      </c>
      <c r="B17" s="6">
        <v>43556</v>
      </c>
      <c r="C17" s="1">
        <v>201904</v>
      </c>
      <c r="D17" s="1">
        <v>2019</v>
      </c>
      <c r="E17" s="1">
        <v>4</v>
      </c>
      <c r="F17" s="4" t="s">
        <v>278</v>
      </c>
      <c r="G17" s="4" t="s">
        <v>279</v>
      </c>
      <c r="H17" s="8">
        <v>8406785</v>
      </c>
      <c r="I17" s="8">
        <v>25622910</v>
      </c>
      <c r="J17" s="8">
        <f>H17+I17</f>
        <v>34029695</v>
      </c>
      <c r="K17" s="8">
        <v>2424034</v>
      </c>
      <c r="L17" s="8">
        <v>1289530</v>
      </c>
      <c r="M17" s="8">
        <f>K17+L17</f>
        <v>3713564</v>
      </c>
      <c r="N17" s="8">
        <v>555587</v>
      </c>
      <c r="O17" s="8">
        <v>4805109</v>
      </c>
      <c r="P17" s="8">
        <f>N17+O17</f>
        <v>5360696</v>
      </c>
      <c r="Q17" s="9">
        <f>IF(M17&gt;0,J17/M17,"")</f>
        <v>9.1636215236899101</v>
      </c>
      <c r="R17" s="1" t="s">
        <v>385</v>
      </c>
      <c r="S17" s="1" t="s">
        <v>385</v>
      </c>
      <c r="T17" s="1">
        <v>0</v>
      </c>
      <c r="U17" s="1" t="s">
        <v>241</v>
      </c>
      <c r="V17" s="1" t="s">
        <v>172</v>
      </c>
      <c r="W17" s="19">
        <f>IF(Q17="","",SUMIFS(Unit_Value_Review_QC!$K$10:$K$53,Unit_Value_Review_QC!$I$10:$I$53,"WORLD|"&amp;F17))</f>
        <v>25.220887332162761</v>
      </c>
      <c r="X17" s="20">
        <f>IFERROR(Q17/W17,"")</f>
        <v>0.36333462034874825</v>
      </c>
      <c r="Y17" s="4" t="str">
        <f>IF(Q17="","NOT_APPLICABLE",IF(OR(X17&lt;Unit_Value_Review_QC!$I$6,X17&gt;Unit_Value_Review_QC!$I$5),"REVIEW","WITHIN_BAND"))</f>
        <v>REVIEW</v>
      </c>
    </row>
    <row r="18" spans="1:25">
      <c r="A18" s="1" t="s">
        <v>4015</v>
      </c>
      <c r="B18" s="6">
        <v>43586</v>
      </c>
      <c r="C18" s="1">
        <v>201905</v>
      </c>
      <c r="D18" s="1">
        <v>2019</v>
      </c>
      <c r="E18" s="1">
        <v>5</v>
      </c>
      <c r="F18" s="4" t="s">
        <v>256</v>
      </c>
      <c r="G18" s="4" t="s">
        <v>258</v>
      </c>
      <c r="H18" s="8">
        <v>44524235</v>
      </c>
      <c r="I18" s="8">
        <v>104846845</v>
      </c>
      <c r="J18" s="8">
        <f>H18+I18</f>
        <v>149371080</v>
      </c>
      <c r="K18" s="8">
        <v>1799228</v>
      </c>
      <c r="L18" s="8">
        <v>8370607</v>
      </c>
      <c r="M18" s="8">
        <f>K18+L18</f>
        <v>10169835</v>
      </c>
      <c r="N18" s="8">
        <v>7279741</v>
      </c>
      <c r="O18" s="8">
        <v>55301650</v>
      </c>
      <c r="P18" s="8">
        <f>N18+O18</f>
        <v>62581391</v>
      </c>
      <c r="Q18" s="9">
        <f>IF(M18&gt;0,J18/M18,"")</f>
        <v>14.687660124279303</v>
      </c>
      <c r="R18" s="1" t="s">
        <v>385</v>
      </c>
      <c r="S18" s="1" t="s">
        <v>385</v>
      </c>
      <c r="T18" s="1">
        <v>0</v>
      </c>
      <c r="U18" s="1" t="s">
        <v>241</v>
      </c>
      <c r="V18" s="1" t="s">
        <v>172</v>
      </c>
      <c r="W18" s="19">
        <f>IF(Q18="","",SUMIFS(Unit_Value_Review_QC!$K$10:$K$53,Unit_Value_Review_QC!$I$10:$I$53,"WORLD|"&amp;F18))</f>
        <v>15.322317279026517</v>
      </c>
      <c r="X18" s="20">
        <f>IFERROR(Q18/W18,"")</f>
        <v>0.95857955796177474</v>
      </c>
      <c r="Y18" s="4" t="str">
        <f>IF(Q18="","NOT_APPLICABLE",IF(OR(X18&lt;Unit_Value_Review_QC!$I$6,X18&gt;Unit_Value_Review_QC!$I$5),"REVIEW","WITHIN_BAND"))</f>
        <v>WITHIN_BAND</v>
      </c>
    </row>
    <row r="19" spans="1:25">
      <c r="A19" s="1" t="s">
        <v>4016</v>
      </c>
      <c r="B19" s="6">
        <v>43586</v>
      </c>
      <c r="C19" s="1">
        <v>201905</v>
      </c>
      <c r="D19" s="1">
        <v>2019</v>
      </c>
      <c r="E19" s="1">
        <v>5</v>
      </c>
      <c r="F19" s="4" t="s">
        <v>265</v>
      </c>
      <c r="G19" s="4" t="s">
        <v>266</v>
      </c>
      <c r="H19" s="8">
        <v>5479832</v>
      </c>
      <c r="I19" s="8">
        <v>14208588</v>
      </c>
      <c r="J19" s="8">
        <f>H19+I19</f>
        <v>19688420</v>
      </c>
      <c r="K19" s="8">
        <v>486958</v>
      </c>
      <c r="L19" s="8">
        <v>890131</v>
      </c>
      <c r="M19" s="8">
        <f>K19+L19</f>
        <v>1377089</v>
      </c>
      <c r="N19" s="8">
        <v>610521</v>
      </c>
      <c r="O19" s="8">
        <v>2911440</v>
      </c>
      <c r="P19" s="8">
        <f>N19+O19</f>
        <v>3521961</v>
      </c>
      <c r="Q19" s="9">
        <f>IF(M19&gt;0,J19/M19,"")</f>
        <v>14.297129669905141</v>
      </c>
      <c r="R19" s="1" t="s">
        <v>385</v>
      </c>
      <c r="S19" s="1" t="s">
        <v>385</v>
      </c>
      <c r="T19" s="1">
        <v>0</v>
      </c>
      <c r="U19" s="1" t="s">
        <v>241</v>
      </c>
      <c r="V19" s="1" t="s">
        <v>172</v>
      </c>
      <c r="W19" s="19">
        <f>IF(Q19="","",SUMIFS(Unit_Value_Review_QC!$K$10:$K$53,Unit_Value_Review_QC!$I$10:$I$53,"WORLD|"&amp;F19))</f>
        <v>15.611120169427856</v>
      </c>
      <c r="X19" s="20">
        <f>IFERROR(Q19/W19,"")</f>
        <v>0.91582983890573222</v>
      </c>
      <c r="Y19" s="4" t="str">
        <f>IF(Q19="","NOT_APPLICABLE",IF(OR(X19&lt;Unit_Value_Review_QC!$I$6,X19&gt;Unit_Value_Review_QC!$I$5),"REVIEW","WITHIN_BAND"))</f>
        <v>WITHIN_BAND</v>
      </c>
    </row>
    <row r="20" spans="1:25">
      <c r="A20" s="1" t="s">
        <v>4017</v>
      </c>
      <c r="B20" s="6">
        <v>43586</v>
      </c>
      <c r="C20" s="1">
        <v>201905</v>
      </c>
      <c r="D20" s="1">
        <v>2019</v>
      </c>
      <c r="E20" s="1">
        <v>5</v>
      </c>
      <c r="F20" s="4" t="s">
        <v>271</v>
      </c>
      <c r="G20" s="4" t="s">
        <v>273</v>
      </c>
      <c r="H20" s="8">
        <v>21829751</v>
      </c>
      <c r="I20" s="8">
        <v>32229353</v>
      </c>
      <c r="J20" s="8">
        <f>H20+I20</f>
        <v>54059104</v>
      </c>
      <c r="K20" s="8">
        <v>747235</v>
      </c>
      <c r="L20" s="8">
        <v>1225048</v>
      </c>
      <c r="M20" s="8">
        <f>K20+L20</f>
        <v>1972283</v>
      </c>
      <c r="N20" s="8">
        <v>1835569</v>
      </c>
      <c r="O20" s="8">
        <v>4232186</v>
      </c>
      <c r="P20" s="8">
        <f>N20+O20</f>
        <v>6067755</v>
      </c>
      <c r="Q20" s="9">
        <f>IF(M20&gt;0,J20/M20,"")</f>
        <v>27.409405242553934</v>
      </c>
      <c r="R20" s="1" t="s">
        <v>385</v>
      </c>
      <c r="S20" s="1" t="s">
        <v>385</v>
      </c>
      <c r="T20" s="1">
        <v>0</v>
      </c>
      <c r="U20" s="1" t="s">
        <v>241</v>
      </c>
      <c r="V20" s="1" t="s">
        <v>172</v>
      </c>
      <c r="W20" s="19">
        <f>IF(Q20="","",SUMIFS(Unit_Value_Review_QC!$K$10:$K$53,Unit_Value_Review_QC!$I$10:$I$53,"WORLD|"&amp;F20))</f>
        <v>31.446185855453933</v>
      </c>
      <c r="X20" s="20">
        <f>IFERROR(Q20/W20,"")</f>
        <v>0.87162892722648355</v>
      </c>
      <c r="Y20" s="4" t="str">
        <f>IF(Q20="","NOT_APPLICABLE",IF(OR(X20&lt;Unit_Value_Review_QC!$I$6,X20&gt;Unit_Value_Review_QC!$I$5),"REVIEW","WITHIN_BAND"))</f>
        <v>WITHIN_BAND</v>
      </c>
    </row>
    <row r="21" spans="1:25">
      <c r="A21" s="1" t="s">
        <v>4018</v>
      </c>
      <c r="B21" s="6">
        <v>43586</v>
      </c>
      <c r="C21" s="1">
        <v>201905</v>
      </c>
      <c r="D21" s="1">
        <v>2019</v>
      </c>
      <c r="E21" s="1">
        <v>5</v>
      </c>
      <c r="F21" s="4" t="s">
        <v>278</v>
      </c>
      <c r="G21" s="4" t="s">
        <v>279</v>
      </c>
      <c r="H21" s="8">
        <v>10007323</v>
      </c>
      <c r="I21" s="8">
        <v>27125594</v>
      </c>
      <c r="J21" s="8">
        <f>H21+I21</f>
        <v>37132917</v>
      </c>
      <c r="K21" s="8">
        <v>342603</v>
      </c>
      <c r="L21" s="8">
        <v>1487942</v>
      </c>
      <c r="M21" s="8">
        <f>K21+L21</f>
        <v>1830545</v>
      </c>
      <c r="N21" s="8">
        <v>580633</v>
      </c>
      <c r="O21" s="8">
        <v>5566771</v>
      </c>
      <c r="P21" s="8">
        <f>N21+O21</f>
        <v>6147404</v>
      </c>
      <c r="Q21" s="9">
        <f>IF(M21&gt;0,J21/M21,"")</f>
        <v>20.28517026350076</v>
      </c>
      <c r="R21" s="1" t="s">
        <v>385</v>
      </c>
      <c r="S21" s="1" t="s">
        <v>385</v>
      </c>
      <c r="T21" s="1">
        <v>0</v>
      </c>
      <c r="U21" s="1" t="s">
        <v>241</v>
      </c>
      <c r="V21" s="1" t="s">
        <v>172</v>
      </c>
      <c r="W21" s="19">
        <f>IF(Q21="","",SUMIFS(Unit_Value_Review_QC!$K$10:$K$53,Unit_Value_Review_QC!$I$10:$I$53,"WORLD|"&amp;F21))</f>
        <v>25.220887332162761</v>
      </c>
      <c r="X21" s="20">
        <f>IFERROR(Q21/W21,"")</f>
        <v>0.80430041958247189</v>
      </c>
      <c r="Y21" s="4" t="str">
        <f>IF(Q21="","NOT_APPLICABLE",IF(OR(X21&lt;Unit_Value_Review_QC!$I$6,X21&gt;Unit_Value_Review_QC!$I$5),"REVIEW","WITHIN_BAND"))</f>
        <v>WITHIN_BAND</v>
      </c>
    </row>
    <row r="22" spans="1:25">
      <c r="A22" s="1" t="s">
        <v>4019</v>
      </c>
      <c r="B22" s="6">
        <v>43617</v>
      </c>
      <c r="C22" s="1">
        <v>201906</v>
      </c>
      <c r="D22" s="1">
        <v>2019</v>
      </c>
      <c r="E22" s="1">
        <v>6</v>
      </c>
      <c r="F22" s="4" t="s">
        <v>256</v>
      </c>
      <c r="G22" s="4" t="s">
        <v>258</v>
      </c>
      <c r="H22" s="8">
        <v>44626423</v>
      </c>
      <c r="I22" s="8">
        <v>79733413</v>
      </c>
      <c r="J22" s="8">
        <f>H22+I22</f>
        <v>124359836</v>
      </c>
      <c r="K22" s="8">
        <v>2263011</v>
      </c>
      <c r="L22" s="8">
        <v>6561171</v>
      </c>
      <c r="M22" s="8">
        <f>K22+L22</f>
        <v>8824182</v>
      </c>
      <c r="N22" s="8">
        <v>7316323</v>
      </c>
      <c r="O22" s="8">
        <v>42595051</v>
      </c>
      <c r="P22" s="8">
        <f>N22+O22</f>
        <v>49911374</v>
      </c>
      <c r="Q22" s="9">
        <f>IF(M22&gt;0,J22/M22,"")</f>
        <v>14.093072423030259</v>
      </c>
      <c r="R22" s="1" t="s">
        <v>385</v>
      </c>
      <c r="S22" s="1" t="s">
        <v>385</v>
      </c>
      <c r="T22" s="1">
        <v>0</v>
      </c>
      <c r="U22" s="1" t="s">
        <v>241</v>
      </c>
      <c r="V22" s="1" t="s">
        <v>172</v>
      </c>
      <c r="W22" s="19">
        <f>IF(Q22="","",SUMIFS(Unit_Value_Review_QC!$K$10:$K$53,Unit_Value_Review_QC!$I$10:$I$53,"WORLD|"&amp;F22))</f>
        <v>15.322317279026517</v>
      </c>
      <c r="X22" s="20">
        <f>IFERROR(Q22/W22,"")</f>
        <v>0.91977421994264064</v>
      </c>
      <c r="Y22" s="4" t="str">
        <f>IF(Q22="","NOT_APPLICABLE",IF(OR(X22&lt;Unit_Value_Review_QC!$I$6,X22&gt;Unit_Value_Review_QC!$I$5),"REVIEW","WITHIN_BAND"))</f>
        <v>WITHIN_BAND</v>
      </c>
    </row>
    <row r="23" spans="1:25">
      <c r="A23" s="1" t="s">
        <v>4020</v>
      </c>
      <c r="B23" s="6">
        <v>43617</v>
      </c>
      <c r="C23" s="1">
        <v>201906</v>
      </c>
      <c r="D23" s="1">
        <v>2019</v>
      </c>
      <c r="E23" s="1">
        <v>6</v>
      </c>
      <c r="F23" s="4" t="s">
        <v>265</v>
      </c>
      <c r="G23" s="4" t="s">
        <v>266</v>
      </c>
      <c r="H23" s="8">
        <v>6534308</v>
      </c>
      <c r="I23" s="8">
        <v>24038818</v>
      </c>
      <c r="J23" s="8">
        <f>H23+I23</f>
        <v>30573126</v>
      </c>
      <c r="K23" s="8">
        <v>319566</v>
      </c>
      <c r="L23" s="8">
        <v>1762210</v>
      </c>
      <c r="M23" s="8">
        <f>K23+L23</f>
        <v>2081776</v>
      </c>
      <c r="N23" s="8">
        <v>695448</v>
      </c>
      <c r="O23" s="8">
        <v>5456425</v>
      </c>
      <c r="P23" s="8">
        <f>N23+O23</f>
        <v>6151873</v>
      </c>
      <c r="Q23" s="9">
        <f>IF(M23&gt;0,J23/M23,"")</f>
        <v>14.686078617488144</v>
      </c>
      <c r="R23" s="1" t="s">
        <v>385</v>
      </c>
      <c r="S23" s="1" t="s">
        <v>385</v>
      </c>
      <c r="T23" s="1">
        <v>0</v>
      </c>
      <c r="U23" s="1" t="s">
        <v>241</v>
      </c>
      <c r="V23" s="1" t="s">
        <v>172</v>
      </c>
      <c r="W23" s="19">
        <f>IF(Q23="","",SUMIFS(Unit_Value_Review_QC!$K$10:$K$53,Unit_Value_Review_QC!$I$10:$I$53,"WORLD|"&amp;F23))</f>
        <v>15.611120169427856</v>
      </c>
      <c r="X23" s="20">
        <f>IFERROR(Q23/W23,"")</f>
        <v>0.9407447036535358</v>
      </c>
      <c r="Y23" s="4" t="str">
        <f>IF(Q23="","NOT_APPLICABLE",IF(OR(X23&lt;Unit_Value_Review_QC!$I$6,X23&gt;Unit_Value_Review_QC!$I$5),"REVIEW","WITHIN_BAND"))</f>
        <v>WITHIN_BAND</v>
      </c>
    </row>
    <row r="24" spans="1:25">
      <c r="A24" s="1" t="s">
        <v>4021</v>
      </c>
      <c r="B24" s="6">
        <v>43617</v>
      </c>
      <c r="C24" s="1">
        <v>201906</v>
      </c>
      <c r="D24" s="1">
        <v>2019</v>
      </c>
      <c r="E24" s="1">
        <v>6</v>
      </c>
      <c r="F24" s="4" t="s">
        <v>271</v>
      </c>
      <c r="G24" s="4" t="s">
        <v>273</v>
      </c>
      <c r="H24" s="8">
        <v>19097239</v>
      </c>
      <c r="I24" s="8">
        <v>28140829</v>
      </c>
      <c r="J24" s="8">
        <f>H24+I24</f>
        <v>47238068</v>
      </c>
      <c r="K24" s="8">
        <v>552843</v>
      </c>
      <c r="L24" s="8">
        <v>1041691</v>
      </c>
      <c r="M24" s="8">
        <f>K24+L24</f>
        <v>1594534</v>
      </c>
      <c r="N24" s="8">
        <v>1468589</v>
      </c>
      <c r="O24" s="8">
        <v>3443460</v>
      </c>
      <c r="P24" s="8">
        <f>N24+O24</f>
        <v>4912049</v>
      </c>
      <c r="Q24" s="9">
        <f>IF(M24&gt;0,J24/M24,"")</f>
        <v>29.624998902500668</v>
      </c>
      <c r="R24" s="1" t="s">
        <v>385</v>
      </c>
      <c r="S24" s="1" t="s">
        <v>385</v>
      </c>
      <c r="T24" s="1">
        <v>0</v>
      </c>
      <c r="U24" s="1" t="s">
        <v>241</v>
      </c>
      <c r="V24" s="1" t="s">
        <v>172</v>
      </c>
      <c r="W24" s="19">
        <f>IF(Q24="","",SUMIFS(Unit_Value_Review_QC!$K$10:$K$53,Unit_Value_Review_QC!$I$10:$I$53,"WORLD|"&amp;F24))</f>
        <v>31.446185855453933</v>
      </c>
      <c r="X24" s="20">
        <f>IFERROR(Q24/W24,"")</f>
        <v>0.94208560105430383</v>
      </c>
      <c r="Y24" s="4" t="str">
        <f>IF(Q24="","NOT_APPLICABLE",IF(OR(X24&lt;Unit_Value_Review_QC!$I$6,X24&gt;Unit_Value_Review_QC!$I$5),"REVIEW","WITHIN_BAND"))</f>
        <v>WITHIN_BAND</v>
      </c>
    </row>
    <row r="25" spans="1:25">
      <c r="A25" s="1" t="s">
        <v>4022</v>
      </c>
      <c r="B25" s="6">
        <v>43617</v>
      </c>
      <c r="C25" s="1">
        <v>201906</v>
      </c>
      <c r="D25" s="1">
        <v>2019</v>
      </c>
      <c r="E25" s="1">
        <v>6</v>
      </c>
      <c r="F25" s="4" t="s">
        <v>278</v>
      </c>
      <c r="G25" s="4" t="s">
        <v>279</v>
      </c>
      <c r="H25" s="8">
        <v>11514638</v>
      </c>
      <c r="I25" s="8">
        <v>21358451</v>
      </c>
      <c r="J25" s="8">
        <f>H25+I25</f>
        <v>32873089</v>
      </c>
      <c r="K25" s="8">
        <v>2085470</v>
      </c>
      <c r="L25" s="8">
        <v>1046507</v>
      </c>
      <c r="M25" s="8">
        <f>K25+L25</f>
        <v>3131977</v>
      </c>
      <c r="N25" s="8">
        <v>662320</v>
      </c>
      <c r="O25" s="8">
        <v>3504016</v>
      </c>
      <c r="P25" s="8">
        <f>N25+O25</f>
        <v>4166336</v>
      </c>
      <c r="Q25" s="9">
        <f>IF(M25&gt;0,J25/M25,"")</f>
        <v>10.495954791494318</v>
      </c>
      <c r="R25" s="1" t="s">
        <v>385</v>
      </c>
      <c r="S25" s="1" t="s">
        <v>385</v>
      </c>
      <c r="T25" s="1">
        <v>0</v>
      </c>
      <c r="U25" s="1" t="s">
        <v>241</v>
      </c>
      <c r="V25" s="1" t="s">
        <v>172</v>
      </c>
      <c r="W25" s="19">
        <f>IF(Q25="","",SUMIFS(Unit_Value_Review_QC!$K$10:$K$53,Unit_Value_Review_QC!$I$10:$I$53,"WORLD|"&amp;F25))</f>
        <v>25.220887332162761</v>
      </c>
      <c r="X25" s="20">
        <f>IFERROR(Q25/W25,"")</f>
        <v>0.41616120215205216</v>
      </c>
      <c r="Y25" s="4" t="str">
        <f>IF(Q25="","NOT_APPLICABLE",IF(OR(X25&lt;Unit_Value_Review_QC!$I$6,X25&gt;Unit_Value_Review_QC!$I$5),"REVIEW","WITHIN_BAND"))</f>
        <v>WITHIN_BAND</v>
      </c>
    </row>
    <row r="26" spans="1:25">
      <c r="A26" s="1" t="s">
        <v>4023</v>
      </c>
      <c r="B26" s="6">
        <v>43647</v>
      </c>
      <c r="C26" s="1">
        <v>201907</v>
      </c>
      <c r="D26" s="1">
        <v>2019</v>
      </c>
      <c r="E26" s="1">
        <v>7</v>
      </c>
      <c r="F26" s="4" t="s">
        <v>256</v>
      </c>
      <c r="G26" s="4" t="s">
        <v>258</v>
      </c>
      <c r="H26" s="8">
        <v>52522058</v>
      </c>
      <c r="I26" s="8">
        <v>84766348</v>
      </c>
      <c r="J26" s="8">
        <f>H26+I26</f>
        <v>137288406</v>
      </c>
      <c r="K26" s="8">
        <v>2358599</v>
      </c>
      <c r="L26" s="8">
        <v>6790393</v>
      </c>
      <c r="M26" s="8">
        <f>K26+L26</f>
        <v>9148992</v>
      </c>
      <c r="N26" s="8">
        <v>8044779</v>
      </c>
      <c r="O26" s="8">
        <v>41300069</v>
      </c>
      <c r="P26" s="8">
        <f>N26+O26</f>
        <v>49344848</v>
      </c>
      <c r="Q26" s="9">
        <f>IF(M26&gt;0,J26/M26,"")</f>
        <v>15.005850480577532</v>
      </c>
      <c r="R26" s="1" t="s">
        <v>385</v>
      </c>
      <c r="S26" s="1" t="s">
        <v>385</v>
      </c>
      <c r="T26" s="1">
        <v>0</v>
      </c>
      <c r="U26" s="1" t="s">
        <v>241</v>
      </c>
      <c r="V26" s="1" t="s">
        <v>172</v>
      </c>
      <c r="W26" s="19">
        <f>IF(Q26="","",SUMIFS(Unit_Value_Review_QC!$K$10:$K$53,Unit_Value_Review_QC!$I$10:$I$53,"WORLD|"&amp;F26))</f>
        <v>15.322317279026517</v>
      </c>
      <c r="X26" s="20">
        <f>IFERROR(Q26/W26,"")</f>
        <v>0.97934602236163248</v>
      </c>
      <c r="Y26" s="4" t="str">
        <f>IF(Q26="","NOT_APPLICABLE",IF(OR(X26&lt;Unit_Value_Review_QC!$I$6,X26&gt;Unit_Value_Review_QC!$I$5),"REVIEW","WITHIN_BAND"))</f>
        <v>WITHIN_BAND</v>
      </c>
    </row>
    <row r="27" spans="1:25">
      <c r="A27" s="1" t="s">
        <v>4024</v>
      </c>
      <c r="B27" s="6">
        <v>43647</v>
      </c>
      <c r="C27" s="1">
        <v>201907</v>
      </c>
      <c r="D27" s="1">
        <v>2019</v>
      </c>
      <c r="E27" s="1">
        <v>7</v>
      </c>
      <c r="F27" s="4" t="s">
        <v>265</v>
      </c>
      <c r="G27" s="4" t="s">
        <v>266</v>
      </c>
      <c r="H27" s="8">
        <v>7404635</v>
      </c>
      <c r="I27" s="8">
        <v>48242861</v>
      </c>
      <c r="J27" s="8">
        <f>H27+I27</f>
        <v>55647496</v>
      </c>
      <c r="K27" s="8">
        <v>320444</v>
      </c>
      <c r="L27" s="8">
        <v>3565321</v>
      </c>
      <c r="M27" s="8">
        <f>K27+L27</f>
        <v>3885765</v>
      </c>
      <c r="N27" s="8">
        <v>742798</v>
      </c>
      <c r="O27" s="8">
        <v>10199285</v>
      </c>
      <c r="P27" s="8">
        <f>N27+O27</f>
        <v>10942083</v>
      </c>
      <c r="Q27" s="9">
        <f>IF(M27&gt;0,J27/M27,"")</f>
        <v>14.320859856424669</v>
      </c>
      <c r="R27" s="1" t="s">
        <v>385</v>
      </c>
      <c r="S27" s="1" t="s">
        <v>385</v>
      </c>
      <c r="T27" s="1">
        <v>0</v>
      </c>
      <c r="U27" s="1" t="s">
        <v>241</v>
      </c>
      <c r="V27" s="1" t="s">
        <v>172</v>
      </c>
      <c r="W27" s="19">
        <f>IF(Q27="","",SUMIFS(Unit_Value_Review_QC!$K$10:$K$53,Unit_Value_Review_QC!$I$10:$I$53,"WORLD|"&amp;F27))</f>
        <v>15.611120169427856</v>
      </c>
      <c r="X27" s="20">
        <f>IFERROR(Q27/W27,"")</f>
        <v>0.91734992114595482</v>
      </c>
      <c r="Y27" s="4" t="str">
        <f>IF(Q27="","NOT_APPLICABLE",IF(OR(X27&lt;Unit_Value_Review_QC!$I$6,X27&gt;Unit_Value_Review_QC!$I$5),"REVIEW","WITHIN_BAND"))</f>
        <v>WITHIN_BAND</v>
      </c>
    </row>
    <row r="28" spans="1:25">
      <c r="A28" s="1" t="s">
        <v>4025</v>
      </c>
      <c r="B28" s="6">
        <v>43647</v>
      </c>
      <c r="C28" s="1">
        <v>201907</v>
      </c>
      <c r="D28" s="1">
        <v>2019</v>
      </c>
      <c r="E28" s="1">
        <v>7</v>
      </c>
      <c r="F28" s="4" t="s">
        <v>271</v>
      </c>
      <c r="G28" s="4" t="s">
        <v>273</v>
      </c>
      <c r="H28" s="8">
        <v>18154325</v>
      </c>
      <c r="I28" s="8">
        <v>29365303</v>
      </c>
      <c r="J28" s="8">
        <f>H28+I28</f>
        <v>47519628</v>
      </c>
      <c r="K28" s="8">
        <v>509868</v>
      </c>
      <c r="L28" s="8">
        <v>1083420</v>
      </c>
      <c r="M28" s="8">
        <f>K28+L28</f>
        <v>1593288</v>
      </c>
      <c r="N28" s="8">
        <v>1391660</v>
      </c>
      <c r="O28" s="8">
        <v>3314785</v>
      </c>
      <c r="P28" s="8">
        <f>N28+O28</f>
        <v>4706445</v>
      </c>
      <c r="Q28" s="9">
        <f>IF(M28&gt;0,J28/M28,"")</f>
        <v>29.824882883697111</v>
      </c>
      <c r="R28" s="1" t="s">
        <v>385</v>
      </c>
      <c r="S28" s="1" t="s">
        <v>385</v>
      </c>
      <c r="T28" s="1">
        <v>0</v>
      </c>
      <c r="U28" s="1" t="s">
        <v>241</v>
      </c>
      <c r="V28" s="1" t="s">
        <v>172</v>
      </c>
      <c r="W28" s="19">
        <f>IF(Q28="","",SUMIFS(Unit_Value_Review_QC!$K$10:$K$53,Unit_Value_Review_QC!$I$10:$I$53,"WORLD|"&amp;F28))</f>
        <v>31.446185855453933</v>
      </c>
      <c r="X28" s="20">
        <f>IFERROR(Q28/W28,"")</f>
        <v>0.94844198341861452</v>
      </c>
      <c r="Y28" s="4" t="str">
        <f>IF(Q28="","NOT_APPLICABLE",IF(OR(X28&lt;Unit_Value_Review_QC!$I$6,X28&gt;Unit_Value_Review_QC!$I$5),"REVIEW","WITHIN_BAND"))</f>
        <v>WITHIN_BAND</v>
      </c>
    </row>
    <row r="29" spans="1:25">
      <c r="A29" s="1" t="s">
        <v>4026</v>
      </c>
      <c r="B29" s="6">
        <v>43647</v>
      </c>
      <c r="C29" s="1">
        <v>201907</v>
      </c>
      <c r="D29" s="1">
        <v>2019</v>
      </c>
      <c r="E29" s="1">
        <v>7</v>
      </c>
      <c r="F29" s="4" t="s">
        <v>278</v>
      </c>
      <c r="G29" s="4" t="s">
        <v>279</v>
      </c>
      <c r="H29" s="8">
        <v>14083133</v>
      </c>
      <c r="I29" s="8">
        <v>28978988</v>
      </c>
      <c r="J29" s="8">
        <f>H29+I29</f>
        <v>43062121</v>
      </c>
      <c r="K29" s="8">
        <v>626297</v>
      </c>
      <c r="L29" s="8">
        <v>1529717</v>
      </c>
      <c r="M29" s="8">
        <f>K29+L29</f>
        <v>2156014</v>
      </c>
      <c r="N29" s="8">
        <v>800039</v>
      </c>
      <c r="O29" s="8">
        <v>5031059</v>
      </c>
      <c r="P29" s="8">
        <f>N29+O29</f>
        <v>5831098</v>
      </c>
      <c r="Q29" s="9">
        <f>IF(M29&gt;0,J29/M29,"")</f>
        <v>19.973024757724207</v>
      </c>
      <c r="R29" s="1" t="s">
        <v>385</v>
      </c>
      <c r="S29" s="1" t="s">
        <v>385</v>
      </c>
      <c r="T29" s="1">
        <v>0</v>
      </c>
      <c r="U29" s="1" t="s">
        <v>241</v>
      </c>
      <c r="V29" s="1" t="s">
        <v>172</v>
      </c>
      <c r="W29" s="19">
        <f>IF(Q29="","",SUMIFS(Unit_Value_Review_QC!$K$10:$K$53,Unit_Value_Review_QC!$I$10:$I$53,"WORLD|"&amp;F29))</f>
        <v>25.220887332162761</v>
      </c>
      <c r="X29" s="20">
        <f>IFERROR(Q29/W29,"")</f>
        <v>0.79192395155160722</v>
      </c>
      <c r="Y29" s="4" t="str">
        <f>IF(Q29="","NOT_APPLICABLE",IF(OR(X29&lt;Unit_Value_Review_QC!$I$6,X29&gt;Unit_Value_Review_QC!$I$5),"REVIEW","WITHIN_BAND"))</f>
        <v>WITHIN_BAND</v>
      </c>
    </row>
    <row r="30" spans="1:25">
      <c r="A30" s="1" t="s">
        <v>4027</v>
      </c>
      <c r="B30" s="6">
        <v>43678</v>
      </c>
      <c r="C30" s="1">
        <v>201908</v>
      </c>
      <c r="D30" s="1">
        <v>2019</v>
      </c>
      <c r="E30" s="1">
        <v>8</v>
      </c>
      <c r="F30" s="4" t="s">
        <v>256</v>
      </c>
      <c r="G30" s="4" t="s">
        <v>258</v>
      </c>
      <c r="H30" s="8">
        <v>42176757</v>
      </c>
      <c r="I30" s="8">
        <v>68252575</v>
      </c>
      <c r="J30" s="8">
        <f>H30+I30</f>
        <v>110429332</v>
      </c>
      <c r="K30" s="8">
        <v>1475567</v>
      </c>
      <c r="L30" s="8">
        <v>5954340</v>
      </c>
      <c r="M30" s="8">
        <f>K30+L30</f>
        <v>7429907</v>
      </c>
      <c r="N30" s="8">
        <v>6637143</v>
      </c>
      <c r="O30" s="8">
        <v>33497986</v>
      </c>
      <c r="P30" s="8">
        <f>N30+O30</f>
        <v>40135129</v>
      </c>
      <c r="Q30" s="9">
        <f>IF(M30&gt;0,J30/M30,"")</f>
        <v>14.862814837386255</v>
      </c>
      <c r="R30" s="1" t="s">
        <v>385</v>
      </c>
      <c r="S30" s="1" t="s">
        <v>385</v>
      </c>
      <c r="T30" s="1">
        <v>0</v>
      </c>
      <c r="U30" s="1" t="s">
        <v>241</v>
      </c>
      <c r="V30" s="1" t="s">
        <v>172</v>
      </c>
      <c r="W30" s="19">
        <f>IF(Q30="","",SUMIFS(Unit_Value_Review_QC!$K$10:$K$53,Unit_Value_Review_QC!$I$10:$I$53,"WORLD|"&amp;F30))</f>
        <v>15.322317279026517</v>
      </c>
      <c r="X30" s="20">
        <f>IFERROR(Q30/W30,"")</f>
        <v>0.97001090414246682</v>
      </c>
      <c r="Y30" s="4" t="str">
        <f>IF(Q30="","NOT_APPLICABLE",IF(OR(X30&lt;Unit_Value_Review_QC!$I$6,X30&gt;Unit_Value_Review_QC!$I$5),"REVIEW","WITHIN_BAND"))</f>
        <v>WITHIN_BAND</v>
      </c>
    </row>
    <row r="31" spans="1:25">
      <c r="A31" s="1" t="s">
        <v>4028</v>
      </c>
      <c r="B31" s="6">
        <v>43678</v>
      </c>
      <c r="C31" s="1">
        <v>201908</v>
      </c>
      <c r="D31" s="1">
        <v>2019</v>
      </c>
      <c r="E31" s="1">
        <v>8</v>
      </c>
      <c r="F31" s="4" t="s">
        <v>265</v>
      </c>
      <c r="G31" s="4" t="s">
        <v>266</v>
      </c>
      <c r="H31" s="8">
        <v>12148262</v>
      </c>
      <c r="I31" s="8">
        <v>72679389</v>
      </c>
      <c r="J31" s="8">
        <f>H31+I31</f>
        <v>84827651</v>
      </c>
      <c r="K31" s="8">
        <v>525845</v>
      </c>
      <c r="L31" s="8">
        <v>5388601</v>
      </c>
      <c r="M31" s="8">
        <f>K31+L31</f>
        <v>5914446</v>
      </c>
      <c r="N31" s="8">
        <v>1160750</v>
      </c>
      <c r="O31" s="8">
        <v>15056878</v>
      </c>
      <c r="P31" s="8">
        <f>N31+O31</f>
        <v>16217628</v>
      </c>
      <c r="Q31" s="9">
        <f>IF(M31&gt;0,J31/M31,"")</f>
        <v>14.342450839858881</v>
      </c>
      <c r="R31" s="1" t="s">
        <v>385</v>
      </c>
      <c r="S31" s="1" t="s">
        <v>385</v>
      </c>
      <c r="T31" s="1">
        <v>0</v>
      </c>
      <c r="U31" s="1" t="s">
        <v>241</v>
      </c>
      <c r="V31" s="1" t="s">
        <v>172</v>
      </c>
      <c r="W31" s="19">
        <f>IF(Q31="","",SUMIFS(Unit_Value_Review_QC!$K$10:$K$53,Unit_Value_Review_QC!$I$10:$I$53,"WORLD|"&amp;F31))</f>
        <v>15.611120169427856</v>
      </c>
      <c r="X31" s="20">
        <f>IFERROR(Q31/W31,"")</f>
        <v>0.91873297266307108</v>
      </c>
      <c r="Y31" s="4" t="str">
        <f>IF(Q31="","NOT_APPLICABLE",IF(OR(X31&lt;Unit_Value_Review_QC!$I$6,X31&gt;Unit_Value_Review_QC!$I$5),"REVIEW","WITHIN_BAND"))</f>
        <v>WITHIN_BAND</v>
      </c>
    </row>
    <row r="32" spans="1:25">
      <c r="A32" s="1" t="s">
        <v>4029</v>
      </c>
      <c r="B32" s="6">
        <v>43678</v>
      </c>
      <c r="C32" s="1">
        <v>201908</v>
      </c>
      <c r="D32" s="1">
        <v>2019</v>
      </c>
      <c r="E32" s="1">
        <v>8</v>
      </c>
      <c r="F32" s="4" t="s">
        <v>271</v>
      </c>
      <c r="G32" s="4" t="s">
        <v>273</v>
      </c>
      <c r="H32" s="8">
        <v>13775979</v>
      </c>
      <c r="I32" s="8">
        <v>27936754</v>
      </c>
      <c r="J32" s="8">
        <f>H32+I32</f>
        <v>41712733</v>
      </c>
      <c r="K32" s="8">
        <v>395762</v>
      </c>
      <c r="L32" s="8">
        <v>1010451</v>
      </c>
      <c r="M32" s="8">
        <f>K32+L32</f>
        <v>1406213</v>
      </c>
      <c r="N32" s="8">
        <v>968635</v>
      </c>
      <c r="O32" s="8">
        <v>2921321</v>
      </c>
      <c r="P32" s="8">
        <f>N32+O32</f>
        <v>3889956</v>
      </c>
      <c r="Q32" s="9">
        <f>IF(M32&gt;0,J32/M32,"")</f>
        <v>29.663168382030317</v>
      </c>
      <c r="R32" s="1" t="s">
        <v>385</v>
      </c>
      <c r="S32" s="1" t="s">
        <v>385</v>
      </c>
      <c r="T32" s="1">
        <v>0</v>
      </c>
      <c r="U32" s="1" t="s">
        <v>241</v>
      </c>
      <c r="V32" s="1" t="s">
        <v>172</v>
      </c>
      <c r="W32" s="19">
        <f>IF(Q32="","",SUMIFS(Unit_Value_Review_QC!$K$10:$K$53,Unit_Value_Review_QC!$I$10:$I$53,"WORLD|"&amp;F32))</f>
        <v>31.446185855453933</v>
      </c>
      <c r="X32" s="20">
        <f>IFERROR(Q32/W32,"")</f>
        <v>0.94329940420693736</v>
      </c>
      <c r="Y32" s="4" t="str">
        <f>IF(Q32="","NOT_APPLICABLE",IF(OR(X32&lt;Unit_Value_Review_QC!$I$6,X32&gt;Unit_Value_Review_QC!$I$5),"REVIEW","WITHIN_BAND"))</f>
        <v>WITHIN_BAND</v>
      </c>
    </row>
    <row r="33" spans="1:25">
      <c r="A33" s="1" t="s">
        <v>4030</v>
      </c>
      <c r="B33" s="6">
        <v>43678</v>
      </c>
      <c r="C33" s="1">
        <v>201908</v>
      </c>
      <c r="D33" s="1">
        <v>2019</v>
      </c>
      <c r="E33" s="1">
        <v>8</v>
      </c>
      <c r="F33" s="4" t="s">
        <v>278</v>
      </c>
      <c r="G33" s="4" t="s">
        <v>279</v>
      </c>
      <c r="H33" s="8">
        <v>11559551</v>
      </c>
      <c r="I33" s="8">
        <v>27615080</v>
      </c>
      <c r="J33" s="8">
        <f>H33+I33</f>
        <v>39174631</v>
      </c>
      <c r="K33" s="8">
        <v>1192026</v>
      </c>
      <c r="L33" s="8">
        <v>1362152</v>
      </c>
      <c r="M33" s="8">
        <f>K33+L33</f>
        <v>2554178</v>
      </c>
      <c r="N33" s="8">
        <v>644277</v>
      </c>
      <c r="O33" s="8">
        <v>4334257</v>
      </c>
      <c r="P33" s="8">
        <f>N33+O33</f>
        <v>4978534</v>
      </c>
      <c r="Q33" s="9">
        <f>IF(M33&gt;0,J33/M33,"")</f>
        <v>15.337470998497365</v>
      </c>
      <c r="R33" s="1" t="s">
        <v>385</v>
      </c>
      <c r="S33" s="1" t="s">
        <v>385</v>
      </c>
      <c r="T33" s="1">
        <v>0</v>
      </c>
      <c r="U33" s="1" t="s">
        <v>241</v>
      </c>
      <c r="V33" s="1" t="s">
        <v>172</v>
      </c>
      <c r="W33" s="19">
        <f>IF(Q33="","",SUMIFS(Unit_Value_Review_QC!$K$10:$K$53,Unit_Value_Review_QC!$I$10:$I$53,"WORLD|"&amp;F33))</f>
        <v>25.220887332162761</v>
      </c>
      <c r="X33" s="20">
        <f>IFERROR(Q33/W33,"")</f>
        <v>0.60812574896753779</v>
      </c>
      <c r="Y33" s="4" t="str">
        <f>IF(Q33="","NOT_APPLICABLE",IF(OR(X33&lt;Unit_Value_Review_QC!$I$6,X33&gt;Unit_Value_Review_QC!$I$5),"REVIEW","WITHIN_BAND"))</f>
        <v>WITHIN_BAND</v>
      </c>
    </row>
    <row r="34" spans="1:25">
      <c r="A34" s="1" t="s">
        <v>4031</v>
      </c>
      <c r="B34" s="6">
        <v>43709</v>
      </c>
      <c r="C34" s="1">
        <v>201909</v>
      </c>
      <c r="D34" s="1">
        <v>2019</v>
      </c>
      <c r="E34" s="1">
        <v>9</v>
      </c>
      <c r="F34" s="4" t="s">
        <v>256</v>
      </c>
      <c r="G34" s="4" t="s">
        <v>258</v>
      </c>
      <c r="H34" s="8">
        <v>36142018</v>
      </c>
      <c r="I34" s="8">
        <v>76199542</v>
      </c>
      <c r="J34" s="8">
        <f>H34+I34</f>
        <v>112341560</v>
      </c>
      <c r="K34" s="8">
        <v>1217604</v>
      </c>
      <c r="L34" s="8">
        <v>6950637</v>
      </c>
      <c r="M34" s="8">
        <f>K34+L34</f>
        <v>8168241</v>
      </c>
      <c r="N34" s="8">
        <v>4932558</v>
      </c>
      <c r="O34" s="8">
        <v>36534120</v>
      </c>
      <c r="P34" s="8">
        <f>N34+O34</f>
        <v>41466678</v>
      </c>
      <c r="Q34" s="9">
        <f>IF(M34&gt;0,J34/M34,"")</f>
        <v>13.753458057860927</v>
      </c>
      <c r="R34" s="1" t="s">
        <v>385</v>
      </c>
      <c r="S34" s="1" t="s">
        <v>385</v>
      </c>
      <c r="T34" s="1">
        <v>0</v>
      </c>
      <c r="U34" s="1" t="s">
        <v>241</v>
      </c>
      <c r="V34" s="1" t="s">
        <v>172</v>
      </c>
      <c r="W34" s="19">
        <f>IF(Q34="","",SUMIFS(Unit_Value_Review_QC!$K$10:$K$53,Unit_Value_Review_QC!$I$10:$I$53,"WORLD|"&amp;F34))</f>
        <v>15.322317279026517</v>
      </c>
      <c r="X34" s="20">
        <f>IFERROR(Q34/W34,"")</f>
        <v>0.89760953303629376</v>
      </c>
      <c r="Y34" s="4" t="str">
        <f>IF(Q34="","NOT_APPLICABLE",IF(OR(X34&lt;Unit_Value_Review_QC!$I$6,X34&gt;Unit_Value_Review_QC!$I$5),"REVIEW","WITHIN_BAND"))</f>
        <v>WITHIN_BAND</v>
      </c>
    </row>
    <row r="35" spans="1:25">
      <c r="A35" s="1" t="s">
        <v>4032</v>
      </c>
      <c r="B35" s="6">
        <v>43709</v>
      </c>
      <c r="C35" s="1">
        <v>201909</v>
      </c>
      <c r="D35" s="1">
        <v>2019</v>
      </c>
      <c r="E35" s="1">
        <v>9</v>
      </c>
      <c r="F35" s="4" t="s">
        <v>265</v>
      </c>
      <c r="G35" s="4" t="s">
        <v>266</v>
      </c>
      <c r="H35" s="8">
        <v>15762100</v>
      </c>
      <c r="I35" s="8">
        <v>83394206</v>
      </c>
      <c r="J35" s="8">
        <f>H35+I35</f>
        <v>99156306</v>
      </c>
      <c r="K35" s="8">
        <v>704545</v>
      </c>
      <c r="L35" s="8">
        <v>5910168</v>
      </c>
      <c r="M35" s="8">
        <f>K35+L35</f>
        <v>6614713</v>
      </c>
      <c r="N35" s="8">
        <v>1650221</v>
      </c>
      <c r="O35" s="8">
        <v>15915148</v>
      </c>
      <c r="P35" s="8">
        <f>N35+O35</f>
        <v>17565369</v>
      </c>
      <c r="Q35" s="9">
        <f>IF(M35&gt;0,J35/M35,"")</f>
        <v>14.990265790821159</v>
      </c>
      <c r="R35" s="1" t="s">
        <v>385</v>
      </c>
      <c r="S35" s="1" t="s">
        <v>385</v>
      </c>
      <c r="T35" s="1">
        <v>0</v>
      </c>
      <c r="U35" s="1" t="s">
        <v>241</v>
      </c>
      <c r="V35" s="1" t="s">
        <v>172</v>
      </c>
      <c r="W35" s="19">
        <f>IF(Q35="","",SUMIFS(Unit_Value_Review_QC!$K$10:$K$53,Unit_Value_Review_QC!$I$10:$I$53,"WORLD|"&amp;F35))</f>
        <v>15.611120169427856</v>
      </c>
      <c r="X35" s="20">
        <f>IFERROR(Q35/W35,"")</f>
        <v>0.96022999170664558</v>
      </c>
      <c r="Y35" s="4" t="str">
        <f>IF(Q35="","NOT_APPLICABLE",IF(OR(X35&lt;Unit_Value_Review_QC!$I$6,X35&gt;Unit_Value_Review_QC!$I$5),"REVIEW","WITHIN_BAND"))</f>
        <v>WITHIN_BAND</v>
      </c>
    </row>
    <row r="36" spans="1:25">
      <c r="A36" s="1" t="s">
        <v>4033</v>
      </c>
      <c r="B36" s="6">
        <v>43709</v>
      </c>
      <c r="C36" s="1">
        <v>201909</v>
      </c>
      <c r="D36" s="1">
        <v>2019</v>
      </c>
      <c r="E36" s="1">
        <v>9</v>
      </c>
      <c r="F36" s="4" t="s">
        <v>271</v>
      </c>
      <c r="G36" s="4" t="s">
        <v>273</v>
      </c>
      <c r="H36" s="8">
        <v>16016741</v>
      </c>
      <c r="I36" s="8">
        <v>30024855</v>
      </c>
      <c r="J36" s="8">
        <f>H36+I36</f>
        <v>46041596</v>
      </c>
      <c r="K36" s="8">
        <v>657310</v>
      </c>
      <c r="L36" s="8">
        <v>1180631</v>
      </c>
      <c r="M36" s="8">
        <f>K36+L36</f>
        <v>1837941</v>
      </c>
      <c r="N36" s="8">
        <v>1738427</v>
      </c>
      <c r="O36" s="8">
        <v>3386381</v>
      </c>
      <c r="P36" s="8">
        <f>N36+O36</f>
        <v>5124808</v>
      </c>
      <c r="Q36" s="9">
        <f>IF(M36&gt;0,J36/M36,"")</f>
        <v>25.050638731058289</v>
      </c>
      <c r="R36" s="1" t="s">
        <v>385</v>
      </c>
      <c r="S36" s="1" t="s">
        <v>385</v>
      </c>
      <c r="T36" s="1">
        <v>0</v>
      </c>
      <c r="U36" s="1" t="s">
        <v>241</v>
      </c>
      <c r="V36" s="1" t="s">
        <v>172</v>
      </c>
      <c r="W36" s="19">
        <f>IF(Q36="","",SUMIFS(Unit_Value_Review_QC!$K$10:$K$53,Unit_Value_Review_QC!$I$10:$I$53,"WORLD|"&amp;F36))</f>
        <v>31.446185855453933</v>
      </c>
      <c r="X36" s="20">
        <f>IFERROR(Q36/W36,"")</f>
        <v>0.79661930531755032</v>
      </c>
      <c r="Y36" s="4" t="str">
        <f>IF(Q36="","NOT_APPLICABLE",IF(OR(X36&lt;Unit_Value_Review_QC!$I$6,X36&gt;Unit_Value_Review_QC!$I$5),"REVIEW","WITHIN_BAND"))</f>
        <v>WITHIN_BAND</v>
      </c>
    </row>
    <row r="37" spans="1:25">
      <c r="A37" s="1" t="s">
        <v>4034</v>
      </c>
      <c r="B37" s="6">
        <v>43709</v>
      </c>
      <c r="C37" s="1">
        <v>201909</v>
      </c>
      <c r="D37" s="1">
        <v>2019</v>
      </c>
      <c r="E37" s="1">
        <v>9</v>
      </c>
      <c r="F37" s="4" t="s">
        <v>278</v>
      </c>
      <c r="G37" s="4" t="s">
        <v>279</v>
      </c>
      <c r="H37" s="8">
        <v>9879738</v>
      </c>
      <c r="I37" s="8">
        <v>29241150</v>
      </c>
      <c r="J37" s="8">
        <f>H37+I37</f>
        <v>39120888</v>
      </c>
      <c r="K37" s="8">
        <v>240653</v>
      </c>
      <c r="L37" s="8">
        <v>1453107</v>
      </c>
      <c r="M37" s="8">
        <f>K37+L37</f>
        <v>1693760</v>
      </c>
      <c r="N37" s="8">
        <v>596402</v>
      </c>
      <c r="O37" s="8">
        <v>4612699</v>
      </c>
      <c r="P37" s="8">
        <f>N37+O37</f>
        <v>5209101</v>
      </c>
      <c r="Q37" s="9">
        <f>IF(M37&gt;0,J37/M37,"")</f>
        <v>23.097066880785945</v>
      </c>
      <c r="R37" s="1" t="s">
        <v>385</v>
      </c>
      <c r="S37" s="1" t="s">
        <v>385</v>
      </c>
      <c r="T37" s="1">
        <v>0</v>
      </c>
      <c r="U37" s="1" t="s">
        <v>241</v>
      </c>
      <c r="V37" s="1" t="s">
        <v>172</v>
      </c>
      <c r="W37" s="19">
        <f>IF(Q37="","",SUMIFS(Unit_Value_Review_QC!$K$10:$K$53,Unit_Value_Review_QC!$I$10:$I$53,"WORLD|"&amp;F37))</f>
        <v>25.220887332162761</v>
      </c>
      <c r="X37" s="20">
        <f>IFERROR(Q37/W37,"")</f>
        <v>0.91579120815989579</v>
      </c>
      <c r="Y37" s="4" t="str">
        <f>IF(Q37="","NOT_APPLICABLE",IF(OR(X37&lt;Unit_Value_Review_QC!$I$6,X37&gt;Unit_Value_Review_QC!$I$5),"REVIEW","WITHIN_BAND"))</f>
        <v>WITHIN_BAND</v>
      </c>
    </row>
    <row r="38" spans="1:25">
      <c r="A38" s="1" t="s">
        <v>4035</v>
      </c>
      <c r="B38" s="6">
        <v>43739</v>
      </c>
      <c r="C38" s="1">
        <v>201910</v>
      </c>
      <c r="D38" s="1">
        <v>2019</v>
      </c>
      <c r="E38" s="1">
        <v>10</v>
      </c>
      <c r="F38" s="4" t="s">
        <v>256</v>
      </c>
      <c r="G38" s="4" t="s">
        <v>258</v>
      </c>
      <c r="H38" s="8">
        <v>41175829</v>
      </c>
      <c r="I38" s="8">
        <v>83036043</v>
      </c>
      <c r="J38" s="8">
        <f>H38+I38</f>
        <v>124211872</v>
      </c>
      <c r="K38" s="8">
        <v>1603676</v>
      </c>
      <c r="L38" s="8">
        <v>7028466</v>
      </c>
      <c r="M38" s="8">
        <f>K38+L38</f>
        <v>8632142</v>
      </c>
      <c r="N38" s="8">
        <v>6349906</v>
      </c>
      <c r="O38" s="8">
        <v>39034592</v>
      </c>
      <c r="P38" s="8">
        <f>N38+O38</f>
        <v>45384498</v>
      </c>
      <c r="Q38" s="9">
        <f>IF(M38&gt;0,J38/M38,"")</f>
        <v>14.389461155759486</v>
      </c>
      <c r="R38" s="1" t="s">
        <v>385</v>
      </c>
      <c r="S38" s="1" t="s">
        <v>385</v>
      </c>
      <c r="T38" s="1">
        <v>0</v>
      </c>
      <c r="U38" s="1" t="s">
        <v>241</v>
      </c>
      <c r="V38" s="1" t="s">
        <v>172</v>
      </c>
      <c r="W38" s="19">
        <f>IF(Q38="","",SUMIFS(Unit_Value_Review_QC!$K$10:$K$53,Unit_Value_Review_QC!$I$10:$I$53,"WORLD|"&amp;F38))</f>
        <v>15.322317279026517</v>
      </c>
      <c r="X38" s="20">
        <f>IFERROR(Q38/W38,"")</f>
        <v>0.93911781708476028</v>
      </c>
      <c r="Y38" s="4" t="str">
        <f>IF(Q38="","NOT_APPLICABLE",IF(OR(X38&lt;Unit_Value_Review_QC!$I$6,X38&gt;Unit_Value_Review_QC!$I$5),"REVIEW","WITHIN_BAND"))</f>
        <v>WITHIN_BAND</v>
      </c>
    </row>
    <row r="39" spans="1:25">
      <c r="A39" s="1" t="s">
        <v>4036</v>
      </c>
      <c r="B39" s="6">
        <v>43739</v>
      </c>
      <c r="C39" s="1">
        <v>201910</v>
      </c>
      <c r="D39" s="1">
        <v>2019</v>
      </c>
      <c r="E39" s="1">
        <v>10</v>
      </c>
      <c r="F39" s="4" t="s">
        <v>265</v>
      </c>
      <c r="G39" s="4" t="s">
        <v>266</v>
      </c>
      <c r="H39" s="8">
        <v>20645326</v>
      </c>
      <c r="I39" s="8">
        <v>95856737</v>
      </c>
      <c r="J39" s="8">
        <f>H39+I39</f>
        <v>116502063</v>
      </c>
      <c r="K39" s="8">
        <v>938920</v>
      </c>
      <c r="L39" s="8">
        <v>6717527</v>
      </c>
      <c r="M39" s="8">
        <f>K39+L39</f>
        <v>7656447</v>
      </c>
      <c r="N39" s="8">
        <v>2409435</v>
      </c>
      <c r="O39" s="8">
        <v>18250085</v>
      </c>
      <c r="P39" s="8">
        <f>N39+O39</f>
        <v>20659520</v>
      </c>
      <c r="Q39" s="9">
        <f>IF(M39&gt;0,J39/M39,"")</f>
        <v>15.216204461416634</v>
      </c>
      <c r="R39" s="1" t="s">
        <v>385</v>
      </c>
      <c r="S39" s="1" t="s">
        <v>385</v>
      </c>
      <c r="T39" s="1">
        <v>0</v>
      </c>
      <c r="U39" s="1" t="s">
        <v>241</v>
      </c>
      <c r="V39" s="1" t="s">
        <v>172</v>
      </c>
      <c r="W39" s="19">
        <f>IF(Q39="","",SUMIFS(Unit_Value_Review_QC!$K$10:$K$53,Unit_Value_Review_QC!$I$10:$I$53,"WORLD|"&amp;F39))</f>
        <v>15.611120169427856</v>
      </c>
      <c r="X39" s="20">
        <f>IFERROR(Q39/W39,"")</f>
        <v>0.9747029230622023</v>
      </c>
      <c r="Y39" s="4" t="str">
        <f>IF(Q39="","NOT_APPLICABLE",IF(OR(X39&lt;Unit_Value_Review_QC!$I$6,X39&gt;Unit_Value_Review_QC!$I$5),"REVIEW","WITHIN_BAND"))</f>
        <v>WITHIN_BAND</v>
      </c>
    </row>
    <row r="40" spans="1:25">
      <c r="A40" s="1" t="s">
        <v>4037</v>
      </c>
      <c r="B40" s="6">
        <v>43739</v>
      </c>
      <c r="C40" s="1">
        <v>201910</v>
      </c>
      <c r="D40" s="1">
        <v>2019</v>
      </c>
      <c r="E40" s="1">
        <v>10</v>
      </c>
      <c r="F40" s="4" t="s">
        <v>271</v>
      </c>
      <c r="G40" s="4" t="s">
        <v>273</v>
      </c>
      <c r="H40" s="8">
        <v>15414064</v>
      </c>
      <c r="I40" s="8">
        <v>30517378</v>
      </c>
      <c r="J40" s="8">
        <f>H40+I40</f>
        <v>45931442</v>
      </c>
      <c r="K40" s="8">
        <v>426291</v>
      </c>
      <c r="L40" s="8">
        <v>1156428</v>
      </c>
      <c r="M40" s="8">
        <f>K40+L40</f>
        <v>1582719</v>
      </c>
      <c r="N40" s="8">
        <v>1205943</v>
      </c>
      <c r="O40" s="8">
        <v>3452205</v>
      </c>
      <c r="P40" s="8">
        <f>N40+O40</f>
        <v>4658148</v>
      </c>
      <c r="Q40" s="9">
        <f>IF(M40&gt;0,J40/M40,"")</f>
        <v>29.020591779083968</v>
      </c>
      <c r="R40" s="1" t="s">
        <v>385</v>
      </c>
      <c r="S40" s="1" t="s">
        <v>385</v>
      </c>
      <c r="T40" s="1">
        <v>0</v>
      </c>
      <c r="U40" s="1" t="s">
        <v>241</v>
      </c>
      <c r="V40" s="1" t="s">
        <v>172</v>
      </c>
      <c r="W40" s="19">
        <f>IF(Q40="","",SUMIFS(Unit_Value_Review_QC!$K$10:$K$53,Unit_Value_Review_QC!$I$10:$I$53,"WORLD|"&amp;F40))</f>
        <v>31.446185855453933</v>
      </c>
      <c r="X40" s="20">
        <f>IFERROR(Q40/W40,"")</f>
        <v>0.92286523753565886</v>
      </c>
      <c r="Y40" s="4" t="str">
        <f>IF(Q40="","NOT_APPLICABLE",IF(OR(X40&lt;Unit_Value_Review_QC!$I$6,X40&gt;Unit_Value_Review_QC!$I$5),"REVIEW","WITHIN_BAND"))</f>
        <v>WITHIN_BAND</v>
      </c>
    </row>
    <row r="41" spans="1:25">
      <c r="A41" s="1" t="s">
        <v>4038</v>
      </c>
      <c r="B41" s="6">
        <v>43739</v>
      </c>
      <c r="C41" s="1">
        <v>201910</v>
      </c>
      <c r="D41" s="1">
        <v>2019</v>
      </c>
      <c r="E41" s="1">
        <v>10</v>
      </c>
      <c r="F41" s="4" t="s">
        <v>278</v>
      </c>
      <c r="G41" s="4" t="s">
        <v>279</v>
      </c>
      <c r="H41" s="8">
        <v>12608792</v>
      </c>
      <c r="I41" s="8">
        <v>34002400</v>
      </c>
      <c r="J41" s="8">
        <f>H41+I41</f>
        <v>46611192</v>
      </c>
      <c r="K41" s="8">
        <v>235534</v>
      </c>
      <c r="L41" s="8">
        <v>1873681</v>
      </c>
      <c r="M41" s="8">
        <f>K41+L41</f>
        <v>2109215</v>
      </c>
      <c r="N41" s="8">
        <v>716037</v>
      </c>
      <c r="O41" s="8">
        <v>5570762</v>
      </c>
      <c r="P41" s="8">
        <f>N41+O41</f>
        <v>6286799</v>
      </c>
      <c r="Q41" s="9">
        <f>IF(M41&gt;0,J41/M41,"")</f>
        <v>22.09883392636597</v>
      </c>
      <c r="R41" s="1" t="s">
        <v>385</v>
      </c>
      <c r="S41" s="1" t="s">
        <v>385</v>
      </c>
      <c r="T41" s="1">
        <v>0</v>
      </c>
      <c r="U41" s="1" t="s">
        <v>241</v>
      </c>
      <c r="V41" s="1" t="s">
        <v>172</v>
      </c>
      <c r="W41" s="19">
        <f>IF(Q41="","",SUMIFS(Unit_Value_Review_QC!$K$10:$K$53,Unit_Value_Review_QC!$I$10:$I$53,"WORLD|"&amp;F41))</f>
        <v>25.220887332162761</v>
      </c>
      <c r="X41" s="20">
        <f>IFERROR(Q41/W41,"")</f>
        <v>0.87621159538604276</v>
      </c>
      <c r="Y41" s="4" t="str">
        <f>IF(Q41="","NOT_APPLICABLE",IF(OR(X41&lt;Unit_Value_Review_QC!$I$6,X41&gt;Unit_Value_Review_QC!$I$5),"REVIEW","WITHIN_BAND"))</f>
        <v>WITHIN_BAND</v>
      </c>
    </row>
    <row r="42" spans="1:25">
      <c r="A42" s="1" t="s">
        <v>4039</v>
      </c>
      <c r="B42" s="6">
        <v>43770</v>
      </c>
      <c r="C42" s="1">
        <v>201911</v>
      </c>
      <c r="D42" s="1">
        <v>2019</v>
      </c>
      <c r="E42" s="1">
        <v>11</v>
      </c>
      <c r="F42" s="4" t="s">
        <v>256</v>
      </c>
      <c r="G42" s="4" t="s">
        <v>258</v>
      </c>
      <c r="H42" s="8">
        <v>43525572</v>
      </c>
      <c r="I42" s="8">
        <v>65704501</v>
      </c>
      <c r="J42" s="8">
        <f>H42+I42</f>
        <v>109230073</v>
      </c>
      <c r="K42" s="8">
        <v>1287877</v>
      </c>
      <c r="L42" s="8">
        <v>5763633</v>
      </c>
      <c r="M42" s="8">
        <f>K42+L42</f>
        <v>7051510</v>
      </c>
      <c r="N42" s="8">
        <v>5326183</v>
      </c>
      <c r="O42" s="8">
        <v>31933697</v>
      </c>
      <c r="P42" s="8">
        <f>N42+O42</f>
        <v>37259880</v>
      </c>
      <c r="Q42" s="9">
        <f>IF(M42&gt;0,J42/M42,"")</f>
        <v>15.490309593264421</v>
      </c>
      <c r="R42" s="1" t="s">
        <v>385</v>
      </c>
      <c r="S42" s="1" t="s">
        <v>385</v>
      </c>
      <c r="T42" s="1">
        <v>0</v>
      </c>
      <c r="U42" s="1" t="s">
        <v>241</v>
      </c>
      <c r="V42" s="1" t="s">
        <v>172</v>
      </c>
      <c r="W42" s="19">
        <f>IF(Q42="","",SUMIFS(Unit_Value_Review_QC!$K$10:$K$53,Unit_Value_Review_QC!$I$10:$I$53,"WORLD|"&amp;F42))</f>
        <v>15.322317279026517</v>
      </c>
      <c r="X42" s="20">
        <f>IFERROR(Q42/W42,"")</f>
        <v>1.0109638973778368</v>
      </c>
      <c r="Y42" s="4" t="str">
        <f>IF(Q42="","NOT_APPLICABLE",IF(OR(X42&lt;Unit_Value_Review_QC!$I$6,X42&gt;Unit_Value_Review_QC!$I$5),"REVIEW","WITHIN_BAND"))</f>
        <v>WITHIN_BAND</v>
      </c>
    </row>
    <row r="43" spans="1:25">
      <c r="A43" s="1" t="s">
        <v>4040</v>
      </c>
      <c r="B43" s="6">
        <v>43770</v>
      </c>
      <c r="C43" s="1">
        <v>201911</v>
      </c>
      <c r="D43" s="1">
        <v>2019</v>
      </c>
      <c r="E43" s="1">
        <v>11</v>
      </c>
      <c r="F43" s="4" t="s">
        <v>265</v>
      </c>
      <c r="G43" s="4" t="s">
        <v>266</v>
      </c>
      <c r="H43" s="8">
        <v>17943560</v>
      </c>
      <c r="I43" s="8">
        <v>63524912</v>
      </c>
      <c r="J43" s="8">
        <f>H43+I43</f>
        <v>81468472</v>
      </c>
      <c r="K43" s="8">
        <v>766674</v>
      </c>
      <c r="L43" s="8">
        <v>4552022</v>
      </c>
      <c r="M43" s="8">
        <f>K43+L43</f>
        <v>5318696</v>
      </c>
      <c r="N43" s="8">
        <v>1879682</v>
      </c>
      <c r="O43" s="8">
        <v>12848287</v>
      </c>
      <c r="P43" s="8">
        <f>N43+O43</f>
        <v>14727969</v>
      </c>
      <c r="Q43" s="9">
        <f>IF(M43&gt;0,J43/M43,"")</f>
        <v>15.31737704128982</v>
      </c>
      <c r="R43" s="1" t="s">
        <v>385</v>
      </c>
      <c r="S43" s="1" t="s">
        <v>385</v>
      </c>
      <c r="T43" s="1">
        <v>0</v>
      </c>
      <c r="U43" s="1" t="s">
        <v>241</v>
      </c>
      <c r="V43" s="1" t="s">
        <v>172</v>
      </c>
      <c r="W43" s="19">
        <f>IF(Q43="","",SUMIFS(Unit_Value_Review_QC!$K$10:$K$53,Unit_Value_Review_QC!$I$10:$I$53,"WORLD|"&amp;F43))</f>
        <v>15.611120169427856</v>
      </c>
      <c r="X43" s="20">
        <f>IFERROR(Q43/W43,"")</f>
        <v>0.98118372512990515</v>
      </c>
      <c r="Y43" s="4" t="str">
        <f>IF(Q43="","NOT_APPLICABLE",IF(OR(X43&lt;Unit_Value_Review_QC!$I$6,X43&gt;Unit_Value_Review_QC!$I$5),"REVIEW","WITHIN_BAND"))</f>
        <v>WITHIN_BAND</v>
      </c>
    </row>
    <row r="44" spans="1:25">
      <c r="A44" s="1" t="s">
        <v>4041</v>
      </c>
      <c r="B44" s="6">
        <v>43770</v>
      </c>
      <c r="C44" s="1">
        <v>201911</v>
      </c>
      <c r="D44" s="1">
        <v>2019</v>
      </c>
      <c r="E44" s="1">
        <v>11</v>
      </c>
      <c r="F44" s="4" t="s">
        <v>271</v>
      </c>
      <c r="G44" s="4" t="s">
        <v>273</v>
      </c>
      <c r="H44" s="8">
        <v>14819695</v>
      </c>
      <c r="I44" s="8">
        <v>24421809</v>
      </c>
      <c r="J44" s="8">
        <f>H44+I44</f>
        <v>39241504</v>
      </c>
      <c r="K44" s="8">
        <v>425877</v>
      </c>
      <c r="L44" s="8">
        <v>860343</v>
      </c>
      <c r="M44" s="8">
        <f>K44+L44</f>
        <v>1286220</v>
      </c>
      <c r="N44" s="8">
        <v>1067855</v>
      </c>
      <c r="O44" s="8">
        <v>2487353</v>
      </c>
      <c r="P44" s="8">
        <f>N44+O44</f>
        <v>3555208</v>
      </c>
      <c r="Q44" s="9">
        <f>IF(M44&gt;0,J44/M44,"")</f>
        <v>30.509169504439367</v>
      </c>
      <c r="R44" s="1" t="s">
        <v>385</v>
      </c>
      <c r="S44" s="1" t="s">
        <v>385</v>
      </c>
      <c r="T44" s="1">
        <v>0</v>
      </c>
      <c r="U44" s="1" t="s">
        <v>241</v>
      </c>
      <c r="V44" s="1" t="s">
        <v>172</v>
      </c>
      <c r="W44" s="19">
        <f>IF(Q44="","",SUMIFS(Unit_Value_Review_QC!$K$10:$K$53,Unit_Value_Review_QC!$I$10:$I$53,"WORLD|"&amp;F44))</f>
        <v>31.446185855453933</v>
      </c>
      <c r="X44" s="20">
        <f>IFERROR(Q44/W44,"")</f>
        <v>0.97020254363051617</v>
      </c>
      <c r="Y44" s="4" t="str">
        <f>IF(Q44="","NOT_APPLICABLE",IF(OR(X44&lt;Unit_Value_Review_QC!$I$6,X44&gt;Unit_Value_Review_QC!$I$5),"REVIEW","WITHIN_BAND"))</f>
        <v>WITHIN_BAND</v>
      </c>
    </row>
    <row r="45" spans="1:25">
      <c r="A45" s="1" t="s">
        <v>4042</v>
      </c>
      <c r="B45" s="6">
        <v>43770</v>
      </c>
      <c r="C45" s="1">
        <v>201911</v>
      </c>
      <c r="D45" s="1">
        <v>2019</v>
      </c>
      <c r="E45" s="1">
        <v>11</v>
      </c>
      <c r="F45" s="4" t="s">
        <v>278</v>
      </c>
      <c r="G45" s="4" t="s">
        <v>279</v>
      </c>
      <c r="H45" s="8">
        <v>10624215</v>
      </c>
      <c r="I45" s="8">
        <v>21627045</v>
      </c>
      <c r="J45" s="8">
        <f>H45+I45</f>
        <v>32251260</v>
      </c>
      <c r="K45" s="8">
        <v>254066</v>
      </c>
      <c r="L45" s="8">
        <v>1113053</v>
      </c>
      <c r="M45" s="8">
        <f>K45+L45</f>
        <v>1367119</v>
      </c>
      <c r="N45" s="8">
        <v>731222</v>
      </c>
      <c r="O45" s="8">
        <v>3479048</v>
      </c>
      <c r="P45" s="8">
        <f>N45+O45</f>
        <v>4210270</v>
      </c>
      <c r="Q45" s="9">
        <f>IF(M45&gt;0,J45/M45,"")</f>
        <v>23.590674988790294</v>
      </c>
      <c r="R45" s="1" t="s">
        <v>385</v>
      </c>
      <c r="S45" s="1" t="s">
        <v>385</v>
      </c>
      <c r="T45" s="1">
        <v>0</v>
      </c>
      <c r="U45" s="1" t="s">
        <v>241</v>
      </c>
      <c r="V45" s="1" t="s">
        <v>172</v>
      </c>
      <c r="W45" s="19">
        <f>IF(Q45="","",SUMIFS(Unit_Value_Review_QC!$K$10:$K$53,Unit_Value_Review_QC!$I$10:$I$53,"WORLD|"&amp;F45))</f>
        <v>25.220887332162761</v>
      </c>
      <c r="X45" s="20">
        <f>IFERROR(Q45/W45,"")</f>
        <v>0.93536260949496608</v>
      </c>
      <c r="Y45" s="4" t="str">
        <f>IF(Q45="","NOT_APPLICABLE",IF(OR(X45&lt;Unit_Value_Review_QC!$I$6,X45&gt;Unit_Value_Review_QC!$I$5),"REVIEW","WITHIN_BAND"))</f>
        <v>WITHIN_BAND</v>
      </c>
    </row>
    <row r="46" spans="1:25">
      <c r="A46" s="1" t="s">
        <v>4043</v>
      </c>
      <c r="B46" s="6">
        <v>43800</v>
      </c>
      <c r="C46" s="1">
        <v>201912</v>
      </c>
      <c r="D46" s="1">
        <v>2019</v>
      </c>
      <c r="E46" s="1">
        <v>12</v>
      </c>
      <c r="F46" s="4" t="s">
        <v>256</v>
      </c>
      <c r="G46" s="4" t="s">
        <v>258</v>
      </c>
      <c r="H46" s="8">
        <v>44415964</v>
      </c>
      <c r="I46" s="8">
        <v>62594050</v>
      </c>
      <c r="J46" s="8">
        <f>H46+I46</f>
        <v>107010014</v>
      </c>
      <c r="K46" s="8">
        <v>1059322</v>
      </c>
      <c r="L46" s="8">
        <v>5174223</v>
      </c>
      <c r="M46" s="8">
        <f>K46+L46</f>
        <v>6233545</v>
      </c>
      <c r="N46" s="8">
        <v>4823600</v>
      </c>
      <c r="O46" s="8">
        <v>31567837</v>
      </c>
      <c r="P46" s="8">
        <f>N46+O46</f>
        <v>36391437</v>
      </c>
      <c r="Q46" s="9">
        <f>IF(M46&gt;0,J46/M46,"")</f>
        <v>17.166798988376598</v>
      </c>
      <c r="R46" s="1" t="s">
        <v>385</v>
      </c>
      <c r="S46" s="1" t="s">
        <v>385</v>
      </c>
      <c r="T46" s="1">
        <v>0</v>
      </c>
      <c r="U46" s="1" t="s">
        <v>241</v>
      </c>
      <c r="V46" s="1" t="s">
        <v>172</v>
      </c>
      <c r="W46" s="19">
        <f>IF(Q46="","",SUMIFS(Unit_Value_Review_QC!$K$10:$K$53,Unit_Value_Review_QC!$I$10:$I$53,"WORLD|"&amp;F46))</f>
        <v>15.322317279026517</v>
      </c>
      <c r="X46" s="20">
        <f>IFERROR(Q46/W46,"")</f>
        <v>1.1203787701142858</v>
      </c>
      <c r="Y46" s="4" t="str">
        <f>IF(Q46="","NOT_APPLICABLE",IF(OR(X46&lt;Unit_Value_Review_QC!$I$6,X46&gt;Unit_Value_Review_QC!$I$5),"REVIEW","WITHIN_BAND"))</f>
        <v>WITHIN_BAND</v>
      </c>
    </row>
    <row r="47" spans="1:25">
      <c r="A47" s="1" t="s">
        <v>4044</v>
      </c>
      <c r="B47" s="6">
        <v>43800</v>
      </c>
      <c r="C47" s="1">
        <v>201912</v>
      </c>
      <c r="D47" s="1">
        <v>2019</v>
      </c>
      <c r="E47" s="1">
        <v>12</v>
      </c>
      <c r="F47" s="4" t="s">
        <v>265</v>
      </c>
      <c r="G47" s="4" t="s">
        <v>266</v>
      </c>
      <c r="H47" s="8">
        <v>15655556</v>
      </c>
      <c r="I47" s="8">
        <v>47918953</v>
      </c>
      <c r="J47" s="8">
        <f>H47+I47</f>
        <v>63574509</v>
      </c>
      <c r="K47" s="8">
        <v>570807</v>
      </c>
      <c r="L47" s="8">
        <v>3559323</v>
      </c>
      <c r="M47" s="8">
        <f>K47+L47</f>
        <v>4130130</v>
      </c>
      <c r="N47" s="8">
        <v>1615797</v>
      </c>
      <c r="O47" s="8">
        <v>9424884</v>
      </c>
      <c r="P47" s="8">
        <f>N47+O47</f>
        <v>11040681</v>
      </c>
      <c r="Q47" s="9">
        <f>IF(M47&gt;0,J47/M47,"")</f>
        <v>15.392859062547668</v>
      </c>
      <c r="R47" s="1" t="s">
        <v>385</v>
      </c>
      <c r="S47" s="1" t="s">
        <v>385</v>
      </c>
      <c r="T47" s="1">
        <v>0</v>
      </c>
      <c r="U47" s="1" t="s">
        <v>241</v>
      </c>
      <c r="V47" s="1" t="s">
        <v>172</v>
      </c>
      <c r="W47" s="19">
        <f>IF(Q47="","",SUMIFS(Unit_Value_Review_QC!$K$10:$K$53,Unit_Value_Review_QC!$I$10:$I$53,"WORLD|"&amp;F47))</f>
        <v>15.611120169427856</v>
      </c>
      <c r="X47" s="20">
        <f>IFERROR(Q47/W47,"")</f>
        <v>0.98601886959350804</v>
      </c>
      <c r="Y47" s="4" t="str">
        <f>IF(Q47="","NOT_APPLICABLE",IF(OR(X47&lt;Unit_Value_Review_QC!$I$6,X47&gt;Unit_Value_Review_QC!$I$5),"REVIEW","WITHIN_BAND"))</f>
        <v>WITHIN_BAND</v>
      </c>
    </row>
    <row r="48" spans="1:25">
      <c r="A48" s="1" t="s">
        <v>4045</v>
      </c>
      <c r="B48" s="6">
        <v>43800</v>
      </c>
      <c r="C48" s="1">
        <v>201912</v>
      </c>
      <c r="D48" s="1">
        <v>2019</v>
      </c>
      <c r="E48" s="1">
        <v>12</v>
      </c>
      <c r="F48" s="4" t="s">
        <v>271</v>
      </c>
      <c r="G48" s="4" t="s">
        <v>273</v>
      </c>
      <c r="H48" s="8">
        <v>12147677</v>
      </c>
      <c r="I48" s="8">
        <v>23261712</v>
      </c>
      <c r="J48" s="8">
        <f>H48+I48</f>
        <v>35409389</v>
      </c>
      <c r="K48" s="8">
        <v>285335</v>
      </c>
      <c r="L48" s="8">
        <v>803940</v>
      </c>
      <c r="M48" s="8">
        <f>K48+L48</f>
        <v>1089275</v>
      </c>
      <c r="N48" s="8">
        <v>811921</v>
      </c>
      <c r="O48" s="8">
        <v>2245932</v>
      </c>
      <c r="P48" s="8">
        <f>N48+O48</f>
        <v>3057853</v>
      </c>
      <c r="Q48" s="9">
        <f>IF(M48&gt;0,J48/M48,"")</f>
        <v>32.507299809506321</v>
      </c>
      <c r="R48" s="1" t="s">
        <v>385</v>
      </c>
      <c r="S48" s="1" t="s">
        <v>385</v>
      </c>
      <c r="T48" s="1">
        <v>0</v>
      </c>
      <c r="U48" s="1" t="s">
        <v>241</v>
      </c>
      <c r="V48" s="1" t="s">
        <v>172</v>
      </c>
      <c r="W48" s="19">
        <f>IF(Q48="","",SUMIFS(Unit_Value_Review_QC!$K$10:$K$53,Unit_Value_Review_QC!$I$10:$I$53,"WORLD|"&amp;F48))</f>
        <v>31.446185855453933</v>
      </c>
      <c r="X48" s="20">
        <f>IFERROR(Q48/W48,"")</f>
        <v>1.0337438046995564</v>
      </c>
      <c r="Y48" s="4" t="str">
        <f>IF(Q48="","NOT_APPLICABLE",IF(OR(X48&lt;Unit_Value_Review_QC!$I$6,X48&gt;Unit_Value_Review_QC!$I$5),"REVIEW","WITHIN_BAND"))</f>
        <v>WITHIN_BAND</v>
      </c>
    </row>
    <row r="49" spans="1:25">
      <c r="A49" s="1" t="s">
        <v>4046</v>
      </c>
      <c r="B49" s="6">
        <v>43800</v>
      </c>
      <c r="C49" s="1">
        <v>201912</v>
      </c>
      <c r="D49" s="1">
        <v>2019</v>
      </c>
      <c r="E49" s="1">
        <v>12</v>
      </c>
      <c r="F49" s="4" t="s">
        <v>278</v>
      </c>
      <c r="G49" s="4" t="s">
        <v>279</v>
      </c>
      <c r="H49" s="8">
        <v>11639528</v>
      </c>
      <c r="I49" s="8">
        <v>22540627</v>
      </c>
      <c r="J49" s="8">
        <f>H49+I49</f>
        <v>34180155</v>
      </c>
      <c r="K49" s="8">
        <v>206064</v>
      </c>
      <c r="L49" s="8">
        <v>1131164</v>
      </c>
      <c r="M49" s="8">
        <f>K49+L49</f>
        <v>1337228</v>
      </c>
      <c r="N49" s="8">
        <v>641916</v>
      </c>
      <c r="O49" s="8">
        <v>3660537</v>
      </c>
      <c r="P49" s="8">
        <f>N49+O49</f>
        <v>4302453</v>
      </c>
      <c r="Q49" s="9">
        <f>IF(M49&gt;0,J49/M49,"")</f>
        <v>25.560454163388741</v>
      </c>
      <c r="R49" s="1" t="s">
        <v>385</v>
      </c>
      <c r="S49" s="1" t="s">
        <v>385</v>
      </c>
      <c r="T49" s="1">
        <v>0</v>
      </c>
      <c r="U49" s="1" t="s">
        <v>241</v>
      </c>
      <c r="V49" s="1" t="s">
        <v>172</v>
      </c>
      <c r="W49" s="19">
        <f>IF(Q49="","",SUMIFS(Unit_Value_Review_QC!$K$10:$K$53,Unit_Value_Review_QC!$I$10:$I$53,"WORLD|"&amp;F49))</f>
        <v>25.220887332162761</v>
      </c>
      <c r="X49" s="20">
        <f>IFERROR(Q49/W49,"")</f>
        <v>1.0134637146882992</v>
      </c>
      <c r="Y49" s="4" t="str">
        <f>IF(Q49="","NOT_APPLICABLE",IF(OR(X49&lt;Unit_Value_Review_QC!$I$6,X49&gt;Unit_Value_Review_QC!$I$5),"REVIEW","WITHIN_BAND"))</f>
        <v>WITHIN_BAND</v>
      </c>
    </row>
    <row r="50" spans="1:25">
      <c r="A50" s="1" t="s">
        <v>4047</v>
      </c>
      <c r="B50" s="6">
        <v>43831</v>
      </c>
      <c r="C50" s="1">
        <v>202001</v>
      </c>
      <c r="D50" s="1">
        <v>2020</v>
      </c>
      <c r="E50" s="1">
        <v>1</v>
      </c>
      <c r="F50" s="4" t="s">
        <v>256</v>
      </c>
      <c r="G50" s="4" t="s">
        <v>258</v>
      </c>
      <c r="H50" s="8">
        <v>47333625</v>
      </c>
      <c r="I50" s="8">
        <v>81132466</v>
      </c>
      <c r="J50" s="8">
        <f>H50+I50</f>
        <v>128466091</v>
      </c>
      <c r="K50" s="8">
        <v>1329099</v>
      </c>
      <c r="L50" s="8">
        <v>6982619</v>
      </c>
      <c r="M50" s="8">
        <f>K50+L50</f>
        <v>8311718</v>
      </c>
      <c r="N50" s="8">
        <v>5881123</v>
      </c>
      <c r="O50" s="8">
        <v>42950736</v>
      </c>
      <c r="P50" s="8">
        <f>N50+O50</f>
        <v>48831859</v>
      </c>
      <c r="Q50" s="9">
        <f>IF(M50&gt;0,J50/M50,"")</f>
        <v>15.456021366461181</v>
      </c>
      <c r="R50" s="1" t="s">
        <v>385</v>
      </c>
      <c r="S50" s="1" t="s">
        <v>385</v>
      </c>
      <c r="T50" s="1">
        <v>0</v>
      </c>
      <c r="U50" s="1" t="s">
        <v>241</v>
      </c>
      <c r="V50" s="1" t="s">
        <v>172</v>
      </c>
      <c r="W50" s="19">
        <f>IF(Q50="","",SUMIFS(Unit_Value_Review_QC!$K$10:$K$53,Unit_Value_Review_QC!$I$10:$I$53,"WORLD|"&amp;F50))</f>
        <v>15.322317279026517</v>
      </c>
      <c r="X50" s="20">
        <f>IFERROR(Q50/W50,"")</f>
        <v>1.0087261009545652</v>
      </c>
      <c r="Y50" s="4" t="str">
        <f>IF(Q50="","NOT_APPLICABLE",IF(OR(X50&lt;Unit_Value_Review_QC!$I$6,X50&gt;Unit_Value_Review_QC!$I$5),"REVIEW","WITHIN_BAND"))</f>
        <v>WITHIN_BAND</v>
      </c>
    </row>
    <row r="51" spans="1:25">
      <c r="A51" s="1" t="s">
        <v>4048</v>
      </c>
      <c r="B51" s="6">
        <v>43831</v>
      </c>
      <c r="C51" s="1">
        <v>202001</v>
      </c>
      <c r="D51" s="1">
        <v>2020</v>
      </c>
      <c r="E51" s="1">
        <v>1</v>
      </c>
      <c r="F51" s="4" t="s">
        <v>265</v>
      </c>
      <c r="G51" s="4" t="s">
        <v>266</v>
      </c>
      <c r="H51" s="8">
        <v>13010761</v>
      </c>
      <c r="I51" s="8">
        <v>42111067</v>
      </c>
      <c r="J51" s="8">
        <f>H51+I51</f>
        <v>55121828</v>
      </c>
      <c r="K51" s="8">
        <v>440046</v>
      </c>
      <c r="L51" s="8">
        <v>2955249</v>
      </c>
      <c r="M51" s="8">
        <f>K51+L51</f>
        <v>3395295</v>
      </c>
      <c r="N51" s="8">
        <v>1233978</v>
      </c>
      <c r="O51" s="8">
        <v>8596149</v>
      </c>
      <c r="P51" s="8">
        <f>N51+O51</f>
        <v>9830127</v>
      </c>
      <c r="Q51" s="9">
        <f>IF(M51&gt;0,J51/M51,"")</f>
        <v>16.234768407457967</v>
      </c>
      <c r="R51" s="1" t="s">
        <v>385</v>
      </c>
      <c r="S51" s="1" t="s">
        <v>385</v>
      </c>
      <c r="T51" s="1">
        <v>0</v>
      </c>
      <c r="U51" s="1" t="s">
        <v>241</v>
      </c>
      <c r="V51" s="1" t="s">
        <v>172</v>
      </c>
      <c r="W51" s="19">
        <f>IF(Q51="","",SUMIFS(Unit_Value_Review_QC!$K$10:$K$53,Unit_Value_Review_QC!$I$10:$I$53,"WORLD|"&amp;F51))</f>
        <v>15.611120169427856</v>
      </c>
      <c r="X51" s="20">
        <f>IFERROR(Q51/W51,"")</f>
        <v>1.0399489742735717</v>
      </c>
      <c r="Y51" s="4" t="str">
        <f>IF(Q51="","NOT_APPLICABLE",IF(OR(X51&lt;Unit_Value_Review_QC!$I$6,X51&gt;Unit_Value_Review_QC!$I$5),"REVIEW","WITHIN_BAND"))</f>
        <v>WITHIN_BAND</v>
      </c>
    </row>
    <row r="52" spans="1:25">
      <c r="A52" s="1" t="s">
        <v>4049</v>
      </c>
      <c r="B52" s="6">
        <v>43831</v>
      </c>
      <c r="C52" s="1">
        <v>202001</v>
      </c>
      <c r="D52" s="1">
        <v>2020</v>
      </c>
      <c r="E52" s="1">
        <v>1</v>
      </c>
      <c r="F52" s="4" t="s">
        <v>271</v>
      </c>
      <c r="G52" s="4" t="s">
        <v>273</v>
      </c>
      <c r="H52" s="8">
        <v>13326844</v>
      </c>
      <c r="I52" s="8">
        <v>29405980</v>
      </c>
      <c r="J52" s="8">
        <f>H52+I52</f>
        <v>42732824</v>
      </c>
      <c r="K52" s="8">
        <v>321386</v>
      </c>
      <c r="L52" s="8">
        <v>1023096</v>
      </c>
      <c r="M52" s="8">
        <f>K52+L52</f>
        <v>1344482</v>
      </c>
      <c r="N52" s="8">
        <v>856907</v>
      </c>
      <c r="O52" s="8">
        <v>3034816</v>
      </c>
      <c r="P52" s="8">
        <f>N52+O52</f>
        <v>3891723</v>
      </c>
      <c r="Q52" s="9">
        <f>IF(M52&gt;0,J52/M52,"")</f>
        <v>31.783857277375226</v>
      </c>
      <c r="R52" s="1" t="s">
        <v>385</v>
      </c>
      <c r="S52" s="1" t="s">
        <v>385</v>
      </c>
      <c r="T52" s="1">
        <v>0</v>
      </c>
      <c r="U52" s="1" t="s">
        <v>241</v>
      </c>
      <c r="V52" s="1" t="s">
        <v>172</v>
      </c>
      <c r="W52" s="19">
        <f>IF(Q52="","",SUMIFS(Unit_Value_Review_QC!$K$10:$K$53,Unit_Value_Review_QC!$I$10:$I$53,"WORLD|"&amp;F52))</f>
        <v>31.446185855453933</v>
      </c>
      <c r="X52" s="20">
        <f>IFERROR(Q52/W52,"")</f>
        <v>1.0107380724477506</v>
      </c>
      <c r="Y52" s="4" t="str">
        <f>IF(Q52="","NOT_APPLICABLE",IF(OR(X52&lt;Unit_Value_Review_QC!$I$6,X52&gt;Unit_Value_Review_QC!$I$5),"REVIEW","WITHIN_BAND"))</f>
        <v>WITHIN_BAND</v>
      </c>
    </row>
    <row r="53" spans="1:25">
      <c r="A53" s="1" t="s">
        <v>4050</v>
      </c>
      <c r="B53" s="6">
        <v>43831</v>
      </c>
      <c r="C53" s="1">
        <v>202001</v>
      </c>
      <c r="D53" s="1">
        <v>2020</v>
      </c>
      <c r="E53" s="1">
        <v>1</v>
      </c>
      <c r="F53" s="4" t="s">
        <v>278</v>
      </c>
      <c r="G53" s="4" t="s">
        <v>279</v>
      </c>
      <c r="H53" s="8">
        <v>12231244</v>
      </c>
      <c r="I53" s="8">
        <v>25031249</v>
      </c>
      <c r="J53" s="8">
        <f>H53+I53</f>
        <v>37262493</v>
      </c>
      <c r="K53" s="8">
        <v>196657</v>
      </c>
      <c r="L53" s="8">
        <v>1339362</v>
      </c>
      <c r="M53" s="8">
        <f>K53+L53</f>
        <v>1536019</v>
      </c>
      <c r="N53" s="8">
        <v>777560</v>
      </c>
      <c r="O53" s="8">
        <v>4339324</v>
      </c>
      <c r="P53" s="8">
        <f>N53+O53</f>
        <v>5116884</v>
      </c>
      <c r="Q53" s="9">
        <f>IF(M53&gt;0,J53/M53,"")</f>
        <v>24.259135466423267</v>
      </c>
      <c r="R53" s="1" t="s">
        <v>385</v>
      </c>
      <c r="S53" s="1" t="s">
        <v>385</v>
      </c>
      <c r="T53" s="1">
        <v>0</v>
      </c>
      <c r="U53" s="1" t="s">
        <v>241</v>
      </c>
      <c r="V53" s="1" t="s">
        <v>172</v>
      </c>
      <c r="W53" s="19">
        <f>IF(Q53="","",SUMIFS(Unit_Value_Review_QC!$K$10:$K$53,Unit_Value_Review_QC!$I$10:$I$53,"WORLD|"&amp;F53))</f>
        <v>25.220887332162761</v>
      </c>
      <c r="X53" s="20">
        <f>IFERROR(Q53/W53,"")</f>
        <v>0.96186685055632337</v>
      </c>
      <c r="Y53" s="4" t="str">
        <f>IF(Q53="","NOT_APPLICABLE",IF(OR(X53&lt;Unit_Value_Review_QC!$I$6,X53&gt;Unit_Value_Review_QC!$I$5),"REVIEW","WITHIN_BAND"))</f>
        <v>WITHIN_BAND</v>
      </c>
    </row>
    <row r="54" spans="1:25">
      <c r="A54" s="1" t="s">
        <v>4051</v>
      </c>
      <c r="B54" s="6">
        <v>43862</v>
      </c>
      <c r="C54" s="1">
        <v>202002</v>
      </c>
      <c r="D54" s="1">
        <v>2020</v>
      </c>
      <c r="E54" s="1">
        <v>2</v>
      </c>
      <c r="F54" s="4" t="s">
        <v>256</v>
      </c>
      <c r="G54" s="4" t="s">
        <v>258</v>
      </c>
      <c r="H54" s="8">
        <v>42220172</v>
      </c>
      <c r="I54" s="8">
        <v>72767067</v>
      </c>
      <c r="J54" s="8">
        <f>H54+I54</f>
        <v>114987239</v>
      </c>
      <c r="K54" s="8">
        <v>1279163</v>
      </c>
      <c r="L54" s="8">
        <v>6048602</v>
      </c>
      <c r="M54" s="8">
        <f>K54+L54</f>
        <v>7327765</v>
      </c>
      <c r="N54" s="8">
        <v>6180794</v>
      </c>
      <c r="O54" s="8">
        <v>38550118</v>
      </c>
      <c r="P54" s="8">
        <f>N54+O54</f>
        <v>44730912</v>
      </c>
      <c r="Q54" s="9">
        <f>IF(M54&gt;0,J54/M54,"")</f>
        <v>15.691993261246779</v>
      </c>
      <c r="R54" s="1" t="s">
        <v>385</v>
      </c>
      <c r="S54" s="1" t="s">
        <v>385</v>
      </c>
      <c r="T54" s="1">
        <v>0</v>
      </c>
      <c r="U54" s="1" t="s">
        <v>241</v>
      </c>
      <c r="V54" s="1" t="s">
        <v>172</v>
      </c>
      <c r="W54" s="19">
        <f>IF(Q54="","",SUMIFS(Unit_Value_Review_QC!$K$10:$K$53,Unit_Value_Review_QC!$I$10:$I$53,"WORLD|"&amp;F54))</f>
        <v>15.322317279026517</v>
      </c>
      <c r="X54" s="20">
        <f>IFERROR(Q54/W54,"")</f>
        <v>1.024126636688713</v>
      </c>
      <c r="Y54" s="4" t="str">
        <f>IF(Q54="","NOT_APPLICABLE",IF(OR(X54&lt;Unit_Value_Review_QC!$I$6,X54&gt;Unit_Value_Review_QC!$I$5),"REVIEW","WITHIN_BAND"))</f>
        <v>WITHIN_BAND</v>
      </c>
    </row>
    <row r="55" spans="1:25">
      <c r="A55" s="1" t="s">
        <v>4052</v>
      </c>
      <c r="B55" s="6">
        <v>43862</v>
      </c>
      <c r="C55" s="1">
        <v>202002</v>
      </c>
      <c r="D55" s="1">
        <v>2020</v>
      </c>
      <c r="E55" s="1">
        <v>2</v>
      </c>
      <c r="F55" s="4" t="s">
        <v>265</v>
      </c>
      <c r="G55" s="4" t="s">
        <v>266</v>
      </c>
      <c r="H55" s="8">
        <v>8978657</v>
      </c>
      <c r="I55" s="8">
        <v>18264684</v>
      </c>
      <c r="J55" s="8">
        <f>H55+I55</f>
        <v>27243341</v>
      </c>
      <c r="K55" s="8">
        <v>330686</v>
      </c>
      <c r="L55" s="8">
        <v>1303100</v>
      </c>
      <c r="M55" s="8">
        <f>K55+L55</f>
        <v>1633786</v>
      </c>
      <c r="N55" s="8">
        <v>959544</v>
      </c>
      <c r="O55" s="8">
        <v>3962860</v>
      </c>
      <c r="P55" s="8">
        <f>N55+O55</f>
        <v>4922404</v>
      </c>
      <c r="Q55" s="9">
        <f>IF(M55&gt;0,J55/M55,"")</f>
        <v>16.674975180347978</v>
      </c>
      <c r="R55" s="1" t="s">
        <v>385</v>
      </c>
      <c r="S55" s="1" t="s">
        <v>385</v>
      </c>
      <c r="T55" s="1">
        <v>0</v>
      </c>
      <c r="U55" s="1" t="s">
        <v>241</v>
      </c>
      <c r="V55" s="1" t="s">
        <v>172</v>
      </c>
      <c r="W55" s="19">
        <f>IF(Q55="","",SUMIFS(Unit_Value_Review_QC!$K$10:$K$53,Unit_Value_Review_QC!$I$10:$I$53,"WORLD|"&amp;F55))</f>
        <v>15.611120169427856</v>
      </c>
      <c r="X55" s="20">
        <f>IFERROR(Q55/W55,"")</f>
        <v>1.0681472565308625</v>
      </c>
      <c r="Y55" s="4" t="str">
        <f>IF(Q55="","NOT_APPLICABLE",IF(OR(X55&lt;Unit_Value_Review_QC!$I$6,X55&gt;Unit_Value_Review_QC!$I$5),"REVIEW","WITHIN_BAND"))</f>
        <v>WITHIN_BAND</v>
      </c>
    </row>
    <row r="56" spans="1:25">
      <c r="A56" s="1" t="s">
        <v>4053</v>
      </c>
      <c r="B56" s="6">
        <v>43862</v>
      </c>
      <c r="C56" s="1">
        <v>202002</v>
      </c>
      <c r="D56" s="1">
        <v>2020</v>
      </c>
      <c r="E56" s="1">
        <v>2</v>
      </c>
      <c r="F56" s="4" t="s">
        <v>271</v>
      </c>
      <c r="G56" s="4" t="s">
        <v>273</v>
      </c>
      <c r="H56" s="8">
        <v>12971332</v>
      </c>
      <c r="I56" s="8">
        <v>24591586</v>
      </c>
      <c r="J56" s="8">
        <f>H56+I56</f>
        <v>37562918</v>
      </c>
      <c r="K56" s="8">
        <v>367665</v>
      </c>
      <c r="L56" s="8">
        <v>968345</v>
      </c>
      <c r="M56" s="8">
        <f>K56+L56</f>
        <v>1336010</v>
      </c>
      <c r="N56" s="8">
        <v>1015128</v>
      </c>
      <c r="O56" s="8">
        <v>3116455</v>
      </c>
      <c r="P56" s="8">
        <f>N56+O56</f>
        <v>4131583</v>
      </c>
      <c r="Q56" s="9">
        <f>IF(M56&gt;0,J56/M56,"")</f>
        <v>28.115746139624704</v>
      </c>
      <c r="R56" s="1" t="s">
        <v>385</v>
      </c>
      <c r="S56" s="1" t="s">
        <v>385</v>
      </c>
      <c r="T56" s="1">
        <v>0</v>
      </c>
      <c r="U56" s="1" t="s">
        <v>241</v>
      </c>
      <c r="V56" s="1" t="s">
        <v>172</v>
      </c>
      <c r="W56" s="19">
        <f>IF(Q56="","",SUMIFS(Unit_Value_Review_QC!$K$10:$K$53,Unit_Value_Review_QC!$I$10:$I$53,"WORLD|"&amp;F56))</f>
        <v>31.446185855453933</v>
      </c>
      <c r="X56" s="20">
        <f>IFERROR(Q56/W56,"")</f>
        <v>0.89409082134354911</v>
      </c>
      <c r="Y56" s="4" t="str">
        <f>IF(Q56="","NOT_APPLICABLE",IF(OR(X56&lt;Unit_Value_Review_QC!$I$6,X56&gt;Unit_Value_Review_QC!$I$5),"REVIEW","WITHIN_BAND"))</f>
        <v>WITHIN_BAND</v>
      </c>
    </row>
    <row r="57" spans="1:25">
      <c r="A57" s="1" t="s">
        <v>4054</v>
      </c>
      <c r="B57" s="6">
        <v>43862</v>
      </c>
      <c r="C57" s="1">
        <v>202002</v>
      </c>
      <c r="D57" s="1">
        <v>2020</v>
      </c>
      <c r="E57" s="1">
        <v>2</v>
      </c>
      <c r="F57" s="4" t="s">
        <v>278</v>
      </c>
      <c r="G57" s="4" t="s">
        <v>279</v>
      </c>
      <c r="H57" s="8">
        <v>10116828</v>
      </c>
      <c r="I57" s="8">
        <v>19633356</v>
      </c>
      <c r="J57" s="8">
        <f>H57+I57</f>
        <v>29750184</v>
      </c>
      <c r="K57" s="8">
        <v>169356</v>
      </c>
      <c r="L57" s="8">
        <v>976948</v>
      </c>
      <c r="M57" s="8">
        <f>K57+L57</f>
        <v>1146304</v>
      </c>
      <c r="N57" s="8">
        <v>596493</v>
      </c>
      <c r="O57" s="8">
        <v>3439592</v>
      </c>
      <c r="P57" s="8">
        <f>N57+O57</f>
        <v>4036085</v>
      </c>
      <c r="Q57" s="9">
        <f>IF(M57&gt;0,J57/M57,"")</f>
        <v>25.95313634079616</v>
      </c>
      <c r="R57" s="1" t="s">
        <v>385</v>
      </c>
      <c r="S57" s="1" t="s">
        <v>385</v>
      </c>
      <c r="T57" s="1">
        <v>0</v>
      </c>
      <c r="U57" s="1" t="s">
        <v>241</v>
      </c>
      <c r="V57" s="1" t="s">
        <v>172</v>
      </c>
      <c r="W57" s="19">
        <f>IF(Q57="","",SUMIFS(Unit_Value_Review_QC!$K$10:$K$53,Unit_Value_Review_QC!$I$10:$I$53,"WORLD|"&amp;F57))</f>
        <v>25.220887332162761</v>
      </c>
      <c r="X57" s="20">
        <f>IFERROR(Q57/W57,"")</f>
        <v>1.0290334356198325</v>
      </c>
      <c r="Y57" s="4" t="str">
        <f>IF(Q57="","NOT_APPLICABLE",IF(OR(X57&lt;Unit_Value_Review_QC!$I$6,X57&gt;Unit_Value_Review_QC!$I$5),"REVIEW","WITHIN_BAND"))</f>
        <v>WITHIN_BAND</v>
      </c>
    </row>
    <row r="58" spans="1:25">
      <c r="A58" s="1" t="s">
        <v>4055</v>
      </c>
      <c r="B58" s="6">
        <v>43891</v>
      </c>
      <c r="C58" s="1">
        <v>202003</v>
      </c>
      <c r="D58" s="1">
        <v>2020</v>
      </c>
      <c r="E58" s="1">
        <v>3</v>
      </c>
      <c r="F58" s="4" t="s">
        <v>256</v>
      </c>
      <c r="G58" s="4" t="s">
        <v>258</v>
      </c>
      <c r="H58" s="8">
        <v>34159777</v>
      </c>
      <c r="I58" s="8">
        <v>100251304</v>
      </c>
      <c r="J58" s="8">
        <f>H58+I58</f>
        <v>134411081</v>
      </c>
      <c r="K58" s="8">
        <v>1169743</v>
      </c>
      <c r="L58" s="8">
        <v>8017092</v>
      </c>
      <c r="M58" s="8">
        <f>K58+L58</f>
        <v>9186835</v>
      </c>
      <c r="N58" s="8">
        <v>4714626</v>
      </c>
      <c r="O58" s="8">
        <v>52324352</v>
      </c>
      <c r="P58" s="8">
        <f>N58+O58</f>
        <v>57038978</v>
      </c>
      <c r="Q58" s="9">
        <f>IF(M58&gt;0,J58/M58,"")</f>
        <v>14.630836517690804</v>
      </c>
      <c r="R58" s="1" t="s">
        <v>385</v>
      </c>
      <c r="S58" s="1" t="s">
        <v>385</v>
      </c>
      <c r="T58" s="1">
        <v>0</v>
      </c>
      <c r="U58" s="1" t="s">
        <v>241</v>
      </c>
      <c r="V58" s="1" t="s">
        <v>172</v>
      </c>
      <c r="W58" s="19">
        <f>IF(Q58="","",SUMIFS(Unit_Value_Review_QC!$K$10:$K$53,Unit_Value_Review_QC!$I$10:$I$53,"WORLD|"&amp;F58))</f>
        <v>15.322317279026517</v>
      </c>
      <c r="X58" s="20">
        <f>IFERROR(Q58/W58,"")</f>
        <v>0.95487100620986187</v>
      </c>
      <c r="Y58" s="4" t="str">
        <f>IF(Q58="","NOT_APPLICABLE",IF(OR(X58&lt;Unit_Value_Review_QC!$I$6,X58&gt;Unit_Value_Review_QC!$I$5),"REVIEW","WITHIN_BAND"))</f>
        <v>WITHIN_BAND</v>
      </c>
    </row>
    <row r="59" spans="1:25">
      <c r="A59" s="1" t="s">
        <v>4056</v>
      </c>
      <c r="B59" s="6">
        <v>43891</v>
      </c>
      <c r="C59" s="1">
        <v>202003</v>
      </c>
      <c r="D59" s="1">
        <v>2020</v>
      </c>
      <c r="E59" s="1">
        <v>3</v>
      </c>
      <c r="F59" s="4" t="s">
        <v>265</v>
      </c>
      <c r="G59" s="4" t="s">
        <v>266</v>
      </c>
      <c r="H59" s="8">
        <v>6155157</v>
      </c>
      <c r="I59" s="8">
        <v>18698778</v>
      </c>
      <c r="J59" s="8">
        <f>H59+I59</f>
        <v>24853935</v>
      </c>
      <c r="K59" s="8">
        <v>227066</v>
      </c>
      <c r="L59" s="8">
        <v>1192607</v>
      </c>
      <c r="M59" s="8">
        <f>K59+L59</f>
        <v>1419673</v>
      </c>
      <c r="N59" s="8">
        <v>691348</v>
      </c>
      <c r="O59" s="8">
        <v>3967929</v>
      </c>
      <c r="P59" s="8">
        <f>N59+O59</f>
        <v>4659277</v>
      </c>
      <c r="Q59" s="9">
        <f>IF(M59&gt;0,J59/M59,"")</f>
        <v>17.506802622857517</v>
      </c>
      <c r="R59" s="1" t="s">
        <v>385</v>
      </c>
      <c r="S59" s="1" t="s">
        <v>385</v>
      </c>
      <c r="T59" s="1">
        <v>0</v>
      </c>
      <c r="U59" s="1" t="s">
        <v>241</v>
      </c>
      <c r="V59" s="1" t="s">
        <v>172</v>
      </c>
      <c r="W59" s="19">
        <f>IF(Q59="","",SUMIFS(Unit_Value_Review_QC!$K$10:$K$53,Unit_Value_Review_QC!$I$10:$I$53,"WORLD|"&amp;F59))</f>
        <v>15.611120169427856</v>
      </c>
      <c r="X59" s="20">
        <f>IFERROR(Q59/W59,"")</f>
        <v>1.1214315457735111</v>
      </c>
      <c r="Y59" s="4" t="str">
        <f>IF(Q59="","NOT_APPLICABLE",IF(OR(X59&lt;Unit_Value_Review_QC!$I$6,X59&gt;Unit_Value_Review_QC!$I$5),"REVIEW","WITHIN_BAND"))</f>
        <v>WITHIN_BAND</v>
      </c>
    </row>
    <row r="60" spans="1:25">
      <c r="A60" s="1" t="s">
        <v>4057</v>
      </c>
      <c r="B60" s="6">
        <v>43891</v>
      </c>
      <c r="C60" s="1">
        <v>202003</v>
      </c>
      <c r="D60" s="1">
        <v>2020</v>
      </c>
      <c r="E60" s="1">
        <v>3</v>
      </c>
      <c r="F60" s="4" t="s">
        <v>271</v>
      </c>
      <c r="G60" s="4" t="s">
        <v>273</v>
      </c>
      <c r="H60" s="8">
        <v>13758907</v>
      </c>
      <c r="I60" s="8">
        <v>23354632</v>
      </c>
      <c r="J60" s="8">
        <f>H60+I60</f>
        <v>37113539</v>
      </c>
      <c r="K60" s="8">
        <v>370445</v>
      </c>
      <c r="L60" s="8">
        <v>901495</v>
      </c>
      <c r="M60" s="8">
        <f>K60+L60</f>
        <v>1271940</v>
      </c>
      <c r="N60" s="8">
        <v>1031400</v>
      </c>
      <c r="O60" s="8">
        <v>2993199</v>
      </c>
      <c r="P60" s="8">
        <f>N60+O60</f>
        <v>4024599</v>
      </c>
      <c r="Q60" s="9">
        <f>IF(M60&gt;0,J60/M60,"")</f>
        <v>29.178686887746277</v>
      </c>
      <c r="R60" s="1" t="s">
        <v>385</v>
      </c>
      <c r="S60" s="1" t="s">
        <v>385</v>
      </c>
      <c r="T60" s="1">
        <v>0</v>
      </c>
      <c r="U60" s="1" t="s">
        <v>241</v>
      </c>
      <c r="V60" s="1" t="s">
        <v>172</v>
      </c>
      <c r="W60" s="19">
        <f>IF(Q60="","",SUMIFS(Unit_Value_Review_QC!$K$10:$K$53,Unit_Value_Review_QC!$I$10:$I$53,"WORLD|"&amp;F60))</f>
        <v>31.446185855453933</v>
      </c>
      <c r="X60" s="20">
        <f>IFERROR(Q60/W60,"")</f>
        <v>0.92789271875036039</v>
      </c>
      <c r="Y60" s="4" t="str">
        <f>IF(Q60="","NOT_APPLICABLE",IF(OR(X60&lt;Unit_Value_Review_QC!$I$6,X60&gt;Unit_Value_Review_QC!$I$5),"REVIEW","WITHIN_BAND"))</f>
        <v>WITHIN_BAND</v>
      </c>
    </row>
    <row r="61" spans="1:25">
      <c r="A61" s="1" t="s">
        <v>4058</v>
      </c>
      <c r="B61" s="6">
        <v>43891</v>
      </c>
      <c r="C61" s="1">
        <v>202003</v>
      </c>
      <c r="D61" s="1">
        <v>2020</v>
      </c>
      <c r="E61" s="1">
        <v>3</v>
      </c>
      <c r="F61" s="4" t="s">
        <v>278</v>
      </c>
      <c r="G61" s="4" t="s">
        <v>279</v>
      </c>
      <c r="H61" s="8">
        <v>7236576</v>
      </c>
      <c r="I61" s="8">
        <v>26547000</v>
      </c>
      <c r="J61" s="8">
        <f>H61+I61</f>
        <v>33783576</v>
      </c>
      <c r="K61" s="8">
        <v>120653</v>
      </c>
      <c r="L61" s="8">
        <v>1356040</v>
      </c>
      <c r="M61" s="8">
        <f>K61+L61</f>
        <v>1476693</v>
      </c>
      <c r="N61" s="8">
        <v>423747</v>
      </c>
      <c r="O61" s="8">
        <v>5157941</v>
      </c>
      <c r="P61" s="8">
        <f>N61+O61</f>
        <v>5581688</v>
      </c>
      <c r="Q61" s="9">
        <f>IF(M61&gt;0,J61/M61,"")</f>
        <v>22.87786019165798</v>
      </c>
      <c r="R61" s="1" t="s">
        <v>385</v>
      </c>
      <c r="S61" s="1" t="s">
        <v>385</v>
      </c>
      <c r="T61" s="1">
        <v>0</v>
      </c>
      <c r="U61" s="1" t="s">
        <v>241</v>
      </c>
      <c r="V61" s="1" t="s">
        <v>172</v>
      </c>
      <c r="W61" s="19">
        <f>IF(Q61="","",SUMIFS(Unit_Value_Review_QC!$K$10:$K$53,Unit_Value_Review_QC!$I$10:$I$53,"WORLD|"&amp;F61))</f>
        <v>25.220887332162761</v>
      </c>
      <c r="X61" s="20">
        <f>IFERROR(Q61/W61,"")</f>
        <v>0.90709973405587319</v>
      </c>
      <c r="Y61" s="4" t="str">
        <f>IF(Q61="","NOT_APPLICABLE",IF(OR(X61&lt;Unit_Value_Review_QC!$I$6,X61&gt;Unit_Value_Review_QC!$I$5),"REVIEW","WITHIN_BAND"))</f>
        <v>WITHIN_BAND</v>
      </c>
    </row>
    <row r="62" spans="1:25">
      <c r="A62" s="1" t="s">
        <v>4059</v>
      </c>
      <c r="B62" s="6">
        <v>43922</v>
      </c>
      <c r="C62" s="1">
        <v>202004</v>
      </c>
      <c r="D62" s="1">
        <v>2020</v>
      </c>
      <c r="E62" s="1">
        <v>4</v>
      </c>
      <c r="F62" s="4" t="s">
        <v>256</v>
      </c>
      <c r="G62" s="4" t="s">
        <v>258</v>
      </c>
      <c r="H62" s="8">
        <v>17926051</v>
      </c>
      <c r="I62" s="8">
        <v>60102393</v>
      </c>
      <c r="J62" s="8">
        <f>H62+I62</f>
        <v>78028444</v>
      </c>
      <c r="K62" s="8">
        <v>643203</v>
      </c>
      <c r="L62" s="8">
        <v>5033980</v>
      </c>
      <c r="M62" s="8">
        <f>K62+L62</f>
        <v>5677183</v>
      </c>
      <c r="N62" s="8">
        <v>2926772</v>
      </c>
      <c r="O62" s="8">
        <v>32369213</v>
      </c>
      <c r="P62" s="8">
        <f>N62+O62</f>
        <v>35295985</v>
      </c>
      <c r="Q62" s="9">
        <f>IF(M62&gt;0,J62/M62,"")</f>
        <v>13.744218567553661</v>
      </c>
      <c r="R62" s="1" t="s">
        <v>385</v>
      </c>
      <c r="S62" s="1" t="s">
        <v>385</v>
      </c>
      <c r="T62" s="1">
        <v>0</v>
      </c>
      <c r="U62" s="1" t="s">
        <v>241</v>
      </c>
      <c r="V62" s="1" t="s">
        <v>172</v>
      </c>
      <c r="W62" s="19">
        <f>IF(Q62="","",SUMIFS(Unit_Value_Review_QC!$K$10:$K$53,Unit_Value_Review_QC!$I$10:$I$53,"WORLD|"&amp;F62))</f>
        <v>15.322317279026517</v>
      </c>
      <c r="X62" s="20">
        <f>IFERROR(Q62/W62,"")</f>
        <v>0.89700652435692685</v>
      </c>
      <c r="Y62" s="4" t="str">
        <f>IF(Q62="","NOT_APPLICABLE",IF(OR(X62&lt;Unit_Value_Review_QC!$I$6,X62&gt;Unit_Value_Review_QC!$I$5),"REVIEW","WITHIN_BAND"))</f>
        <v>WITHIN_BAND</v>
      </c>
    </row>
    <row r="63" spans="1:25">
      <c r="A63" s="1" t="s">
        <v>4060</v>
      </c>
      <c r="B63" s="6">
        <v>43922</v>
      </c>
      <c r="C63" s="1">
        <v>202004</v>
      </c>
      <c r="D63" s="1">
        <v>2020</v>
      </c>
      <c r="E63" s="1">
        <v>4</v>
      </c>
      <c r="F63" s="4" t="s">
        <v>265</v>
      </c>
      <c r="G63" s="4" t="s">
        <v>266</v>
      </c>
      <c r="H63" s="8">
        <v>2752452</v>
      </c>
      <c r="I63" s="8">
        <v>7663645</v>
      </c>
      <c r="J63" s="8">
        <f>H63+I63</f>
        <v>10416097</v>
      </c>
      <c r="K63" s="8">
        <v>85804</v>
      </c>
      <c r="L63" s="8">
        <v>504170</v>
      </c>
      <c r="M63" s="8">
        <f>K63+L63</f>
        <v>589974</v>
      </c>
      <c r="N63" s="8">
        <v>281858</v>
      </c>
      <c r="O63" s="8">
        <v>1550780</v>
      </c>
      <c r="P63" s="8">
        <f>N63+O63</f>
        <v>1832638</v>
      </c>
      <c r="Q63" s="9">
        <f>IF(M63&gt;0,J63/M63,"")</f>
        <v>17.655179719784261</v>
      </c>
      <c r="R63" s="1" t="s">
        <v>385</v>
      </c>
      <c r="S63" s="1" t="s">
        <v>385</v>
      </c>
      <c r="T63" s="1">
        <v>0</v>
      </c>
      <c r="U63" s="1" t="s">
        <v>241</v>
      </c>
      <c r="V63" s="1" t="s">
        <v>172</v>
      </c>
      <c r="W63" s="19">
        <f>IF(Q63="","",SUMIFS(Unit_Value_Review_QC!$K$10:$K$53,Unit_Value_Review_QC!$I$10:$I$53,"WORLD|"&amp;F63))</f>
        <v>15.611120169427856</v>
      </c>
      <c r="X63" s="20">
        <f>IFERROR(Q63/W63,"")</f>
        <v>1.1309361229797847</v>
      </c>
      <c r="Y63" s="4" t="str">
        <f>IF(Q63="","NOT_APPLICABLE",IF(OR(X63&lt;Unit_Value_Review_QC!$I$6,X63&gt;Unit_Value_Review_QC!$I$5),"REVIEW","WITHIN_BAND"))</f>
        <v>WITHIN_BAND</v>
      </c>
    </row>
    <row r="64" spans="1:25">
      <c r="A64" s="1" t="s">
        <v>4061</v>
      </c>
      <c r="B64" s="6">
        <v>43922</v>
      </c>
      <c r="C64" s="1">
        <v>202004</v>
      </c>
      <c r="D64" s="1">
        <v>2020</v>
      </c>
      <c r="E64" s="1">
        <v>4</v>
      </c>
      <c r="F64" s="4" t="s">
        <v>271</v>
      </c>
      <c r="G64" s="4" t="s">
        <v>273</v>
      </c>
      <c r="H64" s="8">
        <v>3632850</v>
      </c>
      <c r="I64" s="8">
        <v>10322059</v>
      </c>
      <c r="J64" s="8">
        <f>H64+I64</f>
        <v>13954909</v>
      </c>
      <c r="K64" s="8">
        <v>70964</v>
      </c>
      <c r="L64" s="8">
        <v>403440</v>
      </c>
      <c r="M64" s="8">
        <f>K64+L64</f>
        <v>474404</v>
      </c>
      <c r="N64" s="8">
        <v>220251</v>
      </c>
      <c r="O64" s="8">
        <v>1406765</v>
      </c>
      <c r="P64" s="8">
        <f>N64+O64</f>
        <v>1627016</v>
      </c>
      <c r="Q64" s="9">
        <f>IF(M64&gt;0,J64/M64,"")</f>
        <v>29.415664707717472</v>
      </c>
      <c r="R64" s="1" t="s">
        <v>385</v>
      </c>
      <c r="S64" s="1" t="s">
        <v>385</v>
      </c>
      <c r="T64" s="1">
        <v>0</v>
      </c>
      <c r="U64" s="1" t="s">
        <v>241</v>
      </c>
      <c r="V64" s="1" t="s">
        <v>172</v>
      </c>
      <c r="W64" s="19">
        <f>IF(Q64="","",SUMIFS(Unit_Value_Review_QC!$K$10:$K$53,Unit_Value_Review_QC!$I$10:$I$53,"WORLD|"&amp;F64))</f>
        <v>31.446185855453933</v>
      </c>
      <c r="X64" s="20">
        <f>IFERROR(Q64/W64,"")</f>
        <v>0.93542869850512267</v>
      </c>
      <c r="Y64" s="4" t="str">
        <f>IF(Q64="","NOT_APPLICABLE",IF(OR(X64&lt;Unit_Value_Review_QC!$I$6,X64&gt;Unit_Value_Review_QC!$I$5),"REVIEW","WITHIN_BAND"))</f>
        <v>WITHIN_BAND</v>
      </c>
    </row>
    <row r="65" spans="1:25">
      <c r="A65" s="1" t="s">
        <v>4062</v>
      </c>
      <c r="B65" s="6">
        <v>43922</v>
      </c>
      <c r="C65" s="1">
        <v>202004</v>
      </c>
      <c r="D65" s="1">
        <v>2020</v>
      </c>
      <c r="E65" s="1">
        <v>4</v>
      </c>
      <c r="F65" s="4" t="s">
        <v>278</v>
      </c>
      <c r="G65" s="4" t="s">
        <v>279</v>
      </c>
      <c r="H65" s="8">
        <v>2256030</v>
      </c>
      <c r="I65" s="8">
        <v>13819465</v>
      </c>
      <c r="J65" s="8">
        <f>H65+I65</f>
        <v>16075495</v>
      </c>
      <c r="K65" s="8">
        <v>40090</v>
      </c>
      <c r="L65" s="8">
        <v>683427</v>
      </c>
      <c r="M65" s="8">
        <f>K65+L65</f>
        <v>723517</v>
      </c>
      <c r="N65" s="8">
        <v>105720</v>
      </c>
      <c r="O65" s="8">
        <v>2655094</v>
      </c>
      <c r="P65" s="8">
        <f>N65+O65</f>
        <v>2760814</v>
      </c>
      <c r="Q65" s="9">
        <f>IF(M65&gt;0,J65/M65,"")</f>
        <v>22.218544968535639</v>
      </c>
      <c r="R65" s="1" t="s">
        <v>385</v>
      </c>
      <c r="S65" s="1" t="s">
        <v>385</v>
      </c>
      <c r="T65" s="1">
        <v>0</v>
      </c>
      <c r="U65" s="1" t="s">
        <v>241</v>
      </c>
      <c r="V65" s="1" t="s">
        <v>172</v>
      </c>
      <c r="W65" s="19">
        <f>IF(Q65="","",SUMIFS(Unit_Value_Review_QC!$K$10:$K$53,Unit_Value_Review_QC!$I$10:$I$53,"WORLD|"&amp;F65))</f>
        <v>25.220887332162761</v>
      </c>
      <c r="X65" s="20">
        <f>IFERROR(Q65/W65,"")</f>
        <v>0.88095809936875591</v>
      </c>
      <c r="Y65" s="4" t="str">
        <f>IF(Q65="","NOT_APPLICABLE",IF(OR(X65&lt;Unit_Value_Review_QC!$I$6,X65&gt;Unit_Value_Review_QC!$I$5),"REVIEW","WITHIN_BAND"))</f>
        <v>WITHIN_BAND</v>
      </c>
    </row>
    <row r="66" spans="1:25">
      <c r="A66" s="1" t="s">
        <v>4063</v>
      </c>
      <c r="B66" s="6">
        <v>43952</v>
      </c>
      <c r="C66" s="1">
        <v>202005</v>
      </c>
      <c r="D66" s="1">
        <v>2020</v>
      </c>
      <c r="E66" s="1">
        <v>5</v>
      </c>
      <c r="F66" s="4" t="s">
        <v>256</v>
      </c>
      <c r="G66" s="4" t="s">
        <v>258</v>
      </c>
      <c r="H66" s="8">
        <v>31638317</v>
      </c>
      <c r="I66" s="8">
        <v>29475479</v>
      </c>
      <c r="J66" s="8">
        <f>H66+I66</f>
        <v>61113796</v>
      </c>
      <c r="K66" s="8">
        <v>1371865</v>
      </c>
      <c r="L66" s="8">
        <v>2144557</v>
      </c>
      <c r="M66" s="8">
        <f>K66+L66</f>
        <v>3516422</v>
      </c>
      <c r="N66" s="8">
        <v>5148615</v>
      </c>
      <c r="O66" s="8">
        <v>13062273</v>
      </c>
      <c r="P66" s="8">
        <f>N66+O66</f>
        <v>18210888</v>
      </c>
      <c r="Q66" s="9">
        <f>IF(M66&gt;0,J66/M66,"")</f>
        <v>17.379539770823865</v>
      </c>
      <c r="R66" s="1" t="s">
        <v>385</v>
      </c>
      <c r="S66" s="1" t="s">
        <v>385</v>
      </c>
      <c r="T66" s="1">
        <v>0</v>
      </c>
      <c r="U66" s="1" t="s">
        <v>241</v>
      </c>
      <c r="V66" s="1" t="s">
        <v>172</v>
      </c>
      <c r="W66" s="19">
        <f>IF(Q66="","",SUMIFS(Unit_Value_Review_QC!$K$10:$K$53,Unit_Value_Review_QC!$I$10:$I$53,"WORLD|"&amp;F66))</f>
        <v>15.322317279026517</v>
      </c>
      <c r="X66" s="20">
        <f>IFERROR(Q66/W66,"")</f>
        <v>1.1342631440358772</v>
      </c>
      <c r="Y66" s="4" t="str">
        <f>IF(Q66="","NOT_APPLICABLE",IF(OR(X66&lt;Unit_Value_Review_QC!$I$6,X66&gt;Unit_Value_Review_QC!$I$5),"REVIEW","WITHIN_BAND"))</f>
        <v>WITHIN_BAND</v>
      </c>
    </row>
    <row r="67" spans="1:25">
      <c r="A67" s="1" t="s">
        <v>4064</v>
      </c>
      <c r="B67" s="6">
        <v>43952</v>
      </c>
      <c r="C67" s="1">
        <v>202005</v>
      </c>
      <c r="D67" s="1">
        <v>2020</v>
      </c>
      <c r="E67" s="1">
        <v>5</v>
      </c>
      <c r="F67" s="4" t="s">
        <v>265</v>
      </c>
      <c r="G67" s="4" t="s">
        <v>266</v>
      </c>
      <c r="H67" s="8">
        <v>3627312</v>
      </c>
      <c r="I67" s="8">
        <v>5057774</v>
      </c>
      <c r="J67" s="8">
        <f>H67+I67</f>
        <v>8685086</v>
      </c>
      <c r="K67" s="8">
        <v>112741</v>
      </c>
      <c r="L67" s="8">
        <v>327532</v>
      </c>
      <c r="M67" s="8">
        <f>K67+L67</f>
        <v>440273</v>
      </c>
      <c r="N67" s="8">
        <v>302796</v>
      </c>
      <c r="O67" s="8">
        <v>950287</v>
      </c>
      <c r="P67" s="8">
        <f>N67+O67</f>
        <v>1253083</v>
      </c>
      <c r="Q67" s="9">
        <f>IF(M67&gt;0,J67/M67,"")</f>
        <v>19.726592364283071</v>
      </c>
      <c r="R67" s="1" t="s">
        <v>385</v>
      </c>
      <c r="S67" s="1" t="s">
        <v>385</v>
      </c>
      <c r="T67" s="1">
        <v>0</v>
      </c>
      <c r="U67" s="1" t="s">
        <v>241</v>
      </c>
      <c r="V67" s="1" t="s">
        <v>172</v>
      </c>
      <c r="W67" s="19">
        <f>IF(Q67="","",SUMIFS(Unit_Value_Review_QC!$K$10:$K$53,Unit_Value_Review_QC!$I$10:$I$53,"WORLD|"&amp;F67))</f>
        <v>15.611120169427856</v>
      </c>
      <c r="X67" s="20">
        <f>IFERROR(Q67/W67,"")</f>
        <v>1.263624400439552</v>
      </c>
      <c r="Y67" s="4" t="str">
        <f>IF(Q67="","NOT_APPLICABLE",IF(OR(X67&lt;Unit_Value_Review_QC!$I$6,X67&gt;Unit_Value_Review_QC!$I$5),"REVIEW","WITHIN_BAND"))</f>
        <v>WITHIN_BAND</v>
      </c>
    </row>
    <row r="68" spans="1:25">
      <c r="A68" s="1" t="s">
        <v>4065</v>
      </c>
      <c r="B68" s="6">
        <v>43952</v>
      </c>
      <c r="C68" s="1">
        <v>202005</v>
      </c>
      <c r="D68" s="1">
        <v>2020</v>
      </c>
      <c r="E68" s="1">
        <v>5</v>
      </c>
      <c r="F68" s="4" t="s">
        <v>271</v>
      </c>
      <c r="G68" s="4" t="s">
        <v>273</v>
      </c>
      <c r="H68" s="8">
        <v>6358994</v>
      </c>
      <c r="I68" s="8">
        <v>10851818</v>
      </c>
      <c r="J68" s="8">
        <f>H68+I68</f>
        <v>17210812</v>
      </c>
      <c r="K68" s="8">
        <v>159713</v>
      </c>
      <c r="L68" s="8">
        <v>421472</v>
      </c>
      <c r="M68" s="8">
        <f>K68+L68</f>
        <v>581185</v>
      </c>
      <c r="N68" s="8">
        <v>483444</v>
      </c>
      <c r="O68" s="8">
        <v>1351486</v>
      </c>
      <c r="P68" s="8">
        <f>N68+O68</f>
        <v>1834930</v>
      </c>
      <c r="Q68" s="9">
        <f>IF(M68&gt;0,J68/M68,"")</f>
        <v>29.613310735824221</v>
      </c>
      <c r="R68" s="1" t="s">
        <v>385</v>
      </c>
      <c r="S68" s="1" t="s">
        <v>385</v>
      </c>
      <c r="T68" s="1">
        <v>0</v>
      </c>
      <c r="U68" s="1" t="s">
        <v>241</v>
      </c>
      <c r="V68" s="1" t="s">
        <v>172</v>
      </c>
      <c r="W68" s="19">
        <f>IF(Q68="","",SUMIFS(Unit_Value_Review_QC!$K$10:$K$53,Unit_Value_Review_QC!$I$10:$I$53,"WORLD|"&amp;F68))</f>
        <v>31.446185855453933</v>
      </c>
      <c r="X68" s="20">
        <f>IFERROR(Q68/W68,"")</f>
        <v>0.94171391315771213</v>
      </c>
      <c r="Y68" s="4" t="str">
        <f>IF(Q68="","NOT_APPLICABLE",IF(OR(X68&lt;Unit_Value_Review_QC!$I$6,X68&gt;Unit_Value_Review_QC!$I$5),"REVIEW","WITHIN_BAND"))</f>
        <v>WITHIN_BAND</v>
      </c>
    </row>
    <row r="69" spans="1:25">
      <c r="A69" s="1" t="s">
        <v>4066</v>
      </c>
      <c r="B69" s="6">
        <v>43952</v>
      </c>
      <c r="C69" s="1">
        <v>202005</v>
      </c>
      <c r="D69" s="1">
        <v>2020</v>
      </c>
      <c r="E69" s="1">
        <v>5</v>
      </c>
      <c r="F69" s="4" t="s">
        <v>278</v>
      </c>
      <c r="G69" s="4" t="s">
        <v>279</v>
      </c>
      <c r="H69" s="8">
        <v>3389672</v>
      </c>
      <c r="I69" s="8">
        <v>7077343</v>
      </c>
      <c r="J69" s="8">
        <f>H69+I69</f>
        <v>10467015</v>
      </c>
      <c r="K69" s="8">
        <v>51592</v>
      </c>
      <c r="L69" s="8">
        <v>325438</v>
      </c>
      <c r="M69" s="8">
        <f>K69+L69</f>
        <v>377030</v>
      </c>
      <c r="N69" s="8">
        <v>171032</v>
      </c>
      <c r="O69" s="8">
        <v>1220647</v>
      </c>
      <c r="P69" s="8">
        <f>N69+O69</f>
        <v>1391679</v>
      </c>
      <c r="Q69" s="9">
        <f>IF(M69&gt;0,J69/M69,"")</f>
        <v>27.761756358910432</v>
      </c>
      <c r="R69" s="1" t="s">
        <v>385</v>
      </c>
      <c r="S69" s="1" t="s">
        <v>385</v>
      </c>
      <c r="T69" s="1">
        <v>0</v>
      </c>
      <c r="U69" s="1" t="s">
        <v>241</v>
      </c>
      <c r="V69" s="1" t="s">
        <v>172</v>
      </c>
      <c r="W69" s="19">
        <f>IF(Q69="","",SUMIFS(Unit_Value_Review_QC!$K$10:$K$53,Unit_Value_Review_QC!$I$10:$I$53,"WORLD|"&amp;F69))</f>
        <v>25.220887332162761</v>
      </c>
      <c r="X69" s="20">
        <f>IFERROR(Q69/W69,"")</f>
        <v>1.1007446325454</v>
      </c>
      <c r="Y69" s="4" t="str">
        <f>IF(Q69="","NOT_APPLICABLE",IF(OR(X69&lt;Unit_Value_Review_QC!$I$6,X69&gt;Unit_Value_Review_QC!$I$5),"REVIEW","WITHIN_BAND"))</f>
        <v>WITHIN_BAND</v>
      </c>
    </row>
    <row r="70" spans="1:25">
      <c r="A70" s="1" t="s">
        <v>4067</v>
      </c>
      <c r="B70" s="6">
        <v>43983</v>
      </c>
      <c r="C70" s="1">
        <v>202006</v>
      </c>
      <c r="D70" s="1">
        <v>2020</v>
      </c>
      <c r="E70" s="1">
        <v>6</v>
      </c>
      <c r="F70" s="4" t="s">
        <v>256</v>
      </c>
      <c r="G70" s="4" t="s">
        <v>258</v>
      </c>
      <c r="H70" s="8">
        <v>49956054</v>
      </c>
      <c r="I70" s="8">
        <v>37863992</v>
      </c>
      <c r="J70" s="8">
        <f>H70+I70</f>
        <v>87820046</v>
      </c>
      <c r="K70" s="8">
        <v>1636307</v>
      </c>
      <c r="L70" s="8">
        <v>2599503</v>
      </c>
      <c r="M70" s="8">
        <f>K70+L70</f>
        <v>4235810</v>
      </c>
      <c r="N70" s="8">
        <v>7875733</v>
      </c>
      <c r="O70" s="8">
        <v>15007196</v>
      </c>
      <c r="P70" s="8">
        <f>N70+O70</f>
        <v>22882929</v>
      </c>
      <c r="Q70" s="9">
        <f>IF(M70&gt;0,J70/M70,"")</f>
        <v>20.732763273140201</v>
      </c>
      <c r="R70" s="1" t="s">
        <v>385</v>
      </c>
      <c r="S70" s="1" t="s">
        <v>385</v>
      </c>
      <c r="T70" s="1">
        <v>0</v>
      </c>
      <c r="U70" s="1" t="s">
        <v>241</v>
      </c>
      <c r="V70" s="1" t="s">
        <v>172</v>
      </c>
      <c r="W70" s="19">
        <f>IF(Q70="","",SUMIFS(Unit_Value_Review_QC!$K$10:$K$53,Unit_Value_Review_QC!$I$10:$I$53,"WORLD|"&amp;F70))</f>
        <v>15.322317279026517</v>
      </c>
      <c r="X70" s="20">
        <f>IFERROR(Q70/W70,"")</f>
        <v>1.353108860467183</v>
      </c>
      <c r="Y70" s="4" t="str">
        <f>IF(Q70="","NOT_APPLICABLE",IF(OR(X70&lt;Unit_Value_Review_QC!$I$6,X70&gt;Unit_Value_Review_QC!$I$5),"REVIEW","WITHIN_BAND"))</f>
        <v>WITHIN_BAND</v>
      </c>
    </row>
    <row r="71" spans="1:25">
      <c r="A71" s="1" t="s">
        <v>4068</v>
      </c>
      <c r="B71" s="6">
        <v>43983</v>
      </c>
      <c r="C71" s="1">
        <v>202006</v>
      </c>
      <c r="D71" s="1">
        <v>2020</v>
      </c>
      <c r="E71" s="1">
        <v>6</v>
      </c>
      <c r="F71" s="4" t="s">
        <v>265</v>
      </c>
      <c r="G71" s="4" t="s">
        <v>266</v>
      </c>
      <c r="H71" s="8">
        <v>5213005</v>
      </c>
      <c r="I71" s="8">
        <v>7398842</v>
      </c>
      <c r="J71" s="8">
        <f>H71+I71</f>
        <v>12611847</v>
      </c>
      <c r="K71" s="8">
        <v>156233</v>
      </c>
      <c r="L71" s="8">
        <v>472778</v>
      </c>
      <c r="M71" s="8">
        <f>K71+L71</f>
        <v>629011</v>
      </c>
      <c r="N71" s="8">
        <v>489838</v>
      </c>
      <c r="O71" s="8">
        <v>1415550</v>
      </c>
      <c r="P71" s="8">
        <f>N71+O71</f>
        <v>1905388</v>
      </c>
      <c r="Q71" s="9">
        <f>IF(M71&gt;0,J71/M71,"")</f>
        <v>20.050280519736539</v>
      </c>
      <c r="R71" s="1" t="s">
        <v>385</v>
      </c>
      <c r="S71" s="1" t="s">
        <v>385</v>
      </c>
      <c r="T71" s="1">
        <v>0</v>
      </c>
      <c r="U71" s="1" t="s">
        <v>241</v>
      </c>
      <c r="V71" s="1" t="s">
        <v>172</v>
      </c>
      <c r="W71" s="19">
        <f>IF(Q71="","",SUMIFS(Unit_Value_Review_QC!$K$10:$K$53,Unit_Value_Review_QC!$I$10:$I$53,"WORLD|"&amp;F71))</f>
        <v>15.611120169427856</v>
      </c>
      <c r="X71" s="20">
        <f>IFERROR(Q71/W71,"")</f>
        <v>1.2843588609997469</v>
      </c>
      <c r="Y71" s="4" t="str">
        <f>IF(Q71="","NOT_APPLICABLE",IF(OR(X71&lt;Unit_Value_Review_QC!$I$6,X71&gt;Unit_Value_Review_QC!$I$5),"REVIEW","WITHIN_BAND"))</f>
        <v>WITHIN_BAND</v>
      </c>
    </row>
    <row r="72" spans="1:25">
      <c r="A72" s="1" t="s">
        <v>4069</v>
      </c>
      <c r="B72" s="6">
        <v>43983</v>
      </c>
      <c r="C72" s="1">
        <v>202006</v>
      </c>
      <c r="D72" s="1">
        <v>2020</v>
      </c>
      <c r="E72" s="1">
        <v>6</v>
      </c>
      <c r="F72" s="4" t="s">
        <v>271</v>
      </c>
      <c r="G72" s="4" t="s">
        <v>273</v>
      </c>
      <c r="H72" s="8">
        <v>8826430</v>
      </c>
      <c r="I72" s="8">
        <v>19620074</v>
      </c>
      <c r="J72" s="8">
        <f>H72+I72</f>
        <v>28446504</v>
      </c>
      <c r="K72" s="8">
        <v>224807</v>
      </c>
      <c r="L72" s="8">
        <v>674370</v>
      </c>
      <c r="M72" s="8">
        <f>K72+L72</f>
        <v>899177</v>
      </c>
      <c r="N72" s="8">
        <v>666920</v>
      </c>
      <c r="O72" s="8">
        <v>2177048</v>
      </c>
      <c r="P72" s="8">
        <f>N72+O72</f>
        <v>2843968</v>
      </c>
      <c r="Q72" s="9">
        <f>IF(M72&gt;0,J72/M72,"")</f>
        <v>31.636156173923489</v>
      </c>
      <c r="R72" s="1" t="s">
        <v>385</v>
      </c>
      <c r="S72" s="1" t="s">
        <v>385</v>
      </c>
      <c r="T72" s="1">
        <v>0</v>
      </c>
      <c r="U72" s="1" t="s">
        <v>241</v>
      </c>
      <c r="V72" s="1" t="s">
        <v>172</v>
      </c>
      <c r="W72" s="19">
        <f>IF(Q72="","",SUMIFS(Unit_Value_Review_QC!$K$10:$K$53,Unit_Value_Review_QC!$I$10:$I$53,"WORLD|"&amp;F72))</f>
        <v>31.446185855453933</v>
      </c>
      <c r="X72" s="20">
        <f>IFERROR(Q72/W72,"")</f>
        <v>1.0060411243303966</v>
      </c>
      <c r="Y72" s="4" t="str">
        <f>IF(Q72="","NOT_APPLICABLE",IF(OR(X72&lt;Unit_Value_Review_QC!$I$6,X72&gt;Unit_Value_Review_QC!$I$5),"REVIEW","WITHIN_BAND"))</f>
        <v>WITHIN_BAND</v>
      </c>
    </row>
    <row r="73" spans="1:25">
      <c r="A73" s="1" t="s">
        <v>4070</v>
      </c>
      <c r="B73" s="6">
        <v>43983</v>
      </c>
      <c r="C73" s="1">
        <v>202006</v>
      </c>
      <c r="D73" s="1">
        <v>2020</v>
      </c>
      <c r="E73" s="1">
        <v>6</v>
      </c>
      <c r="F73" s="4" t="s">
        <v>278</v>
      </c>
      <c r="G73" s="4" t="s">
        <v>279</v>
      </c>
      <c r="H73" s="8">
        <v>8448961</v>
      </c>
      <c r="I73" s="8">
        <v>8182600</v>
      </c>
      <c r="J73" s="8">
        <f>H73+I73</f>
        <v>16631561</v>
      </c>
      <c r="K73" s="8">
        <v>129756</v>
      </c>
      <c r="L73" s="8">
        <v>383401</v>
      </c>
      <c r="M73" s="8">
        <f>K73+L73</f>
        <v>513157</v>
      </c>
      <c r="N73" s="8">
        <v>470547</v>
      </c>
      <c r="O73" s="8">
        <v>1356450</v>
      </c>
      <c r="P73" s="8">
        <f>N73+O73</f>
        <v>1826997</v>
      </c>
      <c r="Q73" s="9">
        <f>IF(M73&gt;0,J73/M73,"")</f>
        <v>32.410277946125653</v>
      </c>
      <c r="R73" s="1" t="s">
        <v>385</v>
      </c>
      <c r="S73" s="1" t="s">
        <v>385</v>
      </c>
      <c r="T73" s="1">
        <v>0</v>
      </c>
      <c r="U73" s="1" t="s">
        <v>241</v>
      </c>
      <c r="V73" s="1" t="s">
        <v>172</v>
      </c>
      <c r="W73" s="19">
        <f>IF(Q73="","",SUMIFS(Unit_Value_Review_QC!$K$10:$K$53,Unit_Value_Review_QC!$I$10:$I$53,"WORLD|"&amp;F73))</f>
        <v>25.220887332162761</v>
      </c>
      <c r="X73" s="20">
        <f>IFERROR(Q73/W73,"")</f>
        <v>1.2850570053018979</v>
      </c>
      <c r="Y73" s="4" t="str">
        <f>IF(Q73="","NOT_APPLICABLE",IF(OR(X73&lt;Unit_Value_Review_QC!$I$6,X73&gt;Unit_Value_Review_QC!$I$5),"REVIEW","WITHIN_BAND"))</f>
        <v>WITHIN_BAND</v>
      </c>
    </row>
    <row r="74" spans="1:25">
      <c r="A74" s="1" t="s">
        <v>4071</v>
      </c>
      <c r="B74" s="6">
        <v>44013</v>
      </c>
      <c r="C74" s="1">
        <v>202007</v>
      </c>
      <c r="D74" s="1">
        <v>2020</v>
      </c>
      <c r="E74" s="1">
        <v>7</v>
      </c>
      <c r="F74" s="4" t="s">
        <v>256</v>
      </c>
      <c r="G74" s="4" t="s">
        <v>258</v>
      </c>
      <c r="H74" s="8">
        <v>55171803</v>
      </c>
      <c r="I74" s="8">
        <v>61969593</v>
      </c>
      <c r="J74" s="8">
        <f>H74+I74</f>
        <v>117141396</v>
      </c>
      <c r="K74" s="8">
        <v>1898281</v>
      </c>
      <c r="L74" s="8">
        <v>4639788</v>
      </c>
      <c r="M74" s="8">
        <f>K74+L74</f>
        <v>6538069</v>
      </c>
      <c r="N74" s="8">
        <v>7737387</v>
      </c>
      <c r="O74" s="8">
        <v>26768152</v>
      </c>
      <c r="P74" s="8">
        <f>N74+O74</f>
        <v>34505539</v>
      </c>
      <c r="Q74" s="9">
        <f>IF(M74&gt;0,J74/M74,"")</f>
        <v>17.916818559118909</v>
      </c>
      <c r="R74" s="1" t="s">
        <v>385</v>
      </c>
      <c r="S74" s="1" t="s">
        <v>385</v>
      </c>
      <c r="T74" s="1">
        <v>0</v>
      </c>
      <c r="U74" s="1" t="s">
        <v>241</v>
      </c>
      <c r="V74" s="1" t="s">
        <v>172</v>
      </c>
      <c r="W74" s="19">
        <f>IF(Q74="","",SUMIFS(Unit_Value_Review_QC!$K$10:$K$53,Unit_Value_Review_QC!$I$10:$I$53,"WORLD|"&amp;F74))</f>
        <v>15.322317279026517</v>
      </c>
      <c r="X74" s="20">
        <f>IFERROR(Q74/W74,"")</f>
        <v>1.1693282571327377</v>
      </c>
      <c r="Y74" s="4" t="str">
        <f>IF(Q74="","NOT_APPLICABLE",IF(OR(X74&lt;Unit_Value_Review_QC!$I$6,X74&gt;Unit_Value_Review_QC!$I$5),"REVIEW","WITHIN_BAND"))</f>
        <v>WITHIN_BAND</v>
      </c>
    </row>
    <row r="75" spans="1:25">
      <c r="A75" s="1" t="s">
        <v>4072</v>
      </c>
      <c r="B75" s="6">
        <v>44013</v>
      </c>
      <c r="C75" s="1">
        <v>202007</v>
      </c>
      <c r="D75" s="1">
        <v>2020</v>
      </c>
      <c r="E75" s="1">
        <v>7</v>
      </c>
      <c r="F75" s="4" t="s">
        <v>265</v>
      </c>
      <c r="G75" s="4" t="s">
        <v>266</v>
      </c>
      <c r="H75" s="8">
        <v>6773991</v>
      </c>
      <c r="I75" s="8">
        <v>25922190</v>
      </c>
      <c r="J75" s="8">
        <f>H75+I75</f>
        <v>32696181</v>
      </c>
      <c r="K75" s="8">
        <v>260685</v>
      </c>
      <c r="L75" s="8">
        <v>1852492</v>
      </c>
      <c r="M75" s="8">
        <f>K75+L75</f>
        <v>2113177</v>
      </c>
      <c r="N75" s="8">
        <v>645130</v>
      </c>
      <c r="O75" s="8">
        <v>5065923</v>
      </c>
      <c r="P75" s="8">
        <f>N75+O75</f>
        <v>5711053</v>
      </c>
      <c r="Q75" s="9">
        <f>IF(M75&gt;0,J75/M75,"")</f>
        <v>15.472523598354515</v>
      </c>
      <c r="R75" s="1" t="s">
        <v>385</v>
      </c>
      <c r="S75" s="1" t="s">
        <v>385</v>
      </c>
      <c r="T75" s="1">
        <v>0</v>
      </c>
      <c r="U75" s="1" t="s">
        <v>241</v>
      </c>
      <c r="V75" s="1" t="s">
        <v>172</v>
      </c>
      <c r="W75" s="19">
        <f>IF(Q75="","",SUMIFS(Unit_Value_Review_QC!$K$10:$K$53,Unit_Value_Review_QC!$I$10:$I$53,"WORLD|"&amp;F75))</f>
        <v>15.611120169427856</v>
      </c>
      <c r="X75" s="20">
        <f>IFERROR(Q75/W75,"")</f>
        <v>0.99112193298308193</v>
      </c>
      <c r="Y75" s="4" t="str">
        <f>IF(Q75="","NOT_APPLICABLE",IF(OR(X75&lt;Unit_Value_Review_QC!$I$6,X75&gt;Unit_Value_Review_QC!$I$5),"REVIEW","WITHIN_BAND"))</f>
        <v>WITHIN_BAND</v>
      </c>
    </row>
    <row r="76" spans="1:25">
      <c r="A76" s="1" t="s">
        <v>4073</v>
      </c>
      <c r="B76" s="6">
        <v>44013</v>
      </c>
      <c r="C76" s="1">
        <v>202007</v>
      </c>
      <c r="D76" s="1">
        <v>2020</v>
      </c>
      <c r="E76" s="1">
        <v>7</v>
      </c>
      <c r="F76" s="4" t="s">
        <v>271</v>
      </c>
      <c r="G76" s="4" t="s">
        <v>273</v>
      </c>
      <c r="H76" s="8">
        <v>10917485</v>
      </c>
      <c r="I76" s="8">
        <v>21472931</v>
      </c>
      <c r="J76" s="8">
        <f>H76+I76</f>
        <v>32390416</v>
      </c>
      <c r="K76" s="8">
        <v>324267</v>
      </c>
      <c r="L76" s="8">
        <v>834902</v>
      </c>
      <c r="M76" s="8">
        <f>K76+L76</f>
        <v>1159169</v>
      </c>
      <c r="N76" s="8">
        <v>913213</v>
      </c>
      <c r="O76" s="8">
        <v>2762197</v>
      </c>
      <c r="P76" s="8">
        <f>N76+O76</f>
        <v>3675410</v>
      </c>
      <c r="Q76" s="9">
        <f>IF(M76&gt;0,J76/M76,"")</f>
        <v>27.942790050458562</v>
      </c>
      <c r="R76" s="1" t="s">
        <v>385</v>
      </c>
      <c r="S76" s="1" t="s">
        <v>385</v>
      </c>
      <c r="T76" s="1">
        <v>0</v>
      </c>
      <c r="U76" s="1" t="s">
        <v>241</v>
      </c>
      <c r="V76" s="1" t="s">
        <v>172</v>
      </c>
      <c r="W76" s="19">
        <f>IF(Q76="","",SUMIFS(Unit_Value_Review_QC!$K$10:$K$53,Unit_Value_Review_QC!$I$10:$I$53,"WORLD|"&amp;F76))</f>
        <v>31.446185855453933</v>
      </c>
      <c r="X76" s="20">
        <f>IFERROR(Q76/W76,"")</f>
        <v>0.88859075561344258</v>
      </c>
      <c r="Y76" s="4" t="str">
        <f>IF(Q76="","NOT_APPLICABLE",IF(OR(X76&lt;Unit_Value_Review_QC!$I$6,X76&gt;Unit_Value_Review_QC!$I$5),"REVIEW","WITHIN_BAND"))</f>
        <v>WITHIN_BAND</v>
      </c>
    </row>
    <row r="77" spans="1:25">
      <c r="A77" s="1" t="s">
        <v>4074</v>
      </c>
      <c r="B77" s="6">
        <v>44013</v>
      </c>
      <c r="C77" s="1">
        <v>202007</v>
      </c>
      <c r="D77" s="1">
        <v>2020</v>
      </c>
      <c r="E77" s="1">
        <v>7</v>
      </c>
      <c r="F77" s="4" t="s">
        <v>278</v>
      </c>
      <c r="G77" s="4" t="s">
        <v>279</v>
      </c>
      <c r="H77" s="8">
        <v>9224026</v>
      </c>
      <c r="I77" s="8">
        <v>10772694</v>
      </c>
      <c r="J77" s="8">
        <f>H77+I77</f>
        <v>19996720</v>
      </c>
      <c r="K77" s="8">
        <v>132417</v>
      </c>
      <c r="L77" s="8">
        <v>528786</v>
      </c>
      <c r="M77" s="8">
        <f>K77+L77</f>
        <v>661203</v>
      </c>
      <c r="N77" s="8">
        <v>467053</v>
      </c>
      <c r="O77" s="8">
        <v>1986296</v>
      </c>
      <c r="P77" s="8">
        <f>N77+O77</f>
        <v>2453349</v>
      </c>
      <c r="Q77" s="9">
        <f>IF(M77&gt;0,J77/M77,"")</f>
        <v>30.242935981839164</v>
      </c>
      <c r="R77" s="1" t="s">
        <v>385</v>
      </c>
      <c r="S77" s="1" t="s">
        <v>385</v>
      </c>
      <c r="T77" s="1">
        <v>0</v>
      </c>
      <c r="U77" s="1" t="s">
        <v>241</v>
      </c>
      <c r="V77" s="1" t="s">
        <v>172</v>
      </c>
      <c r="W77" s="19">
        <f>IF(Q77="","",SUMIFS(Unit_Value_Review_QC!$K$10:$K$53,Unit_Value_Review_QC!$I$10:$I$53,"WORLD|"&amp;F77))</f>
        <v>25.220887332162761</v>
      </c>
      <c r="X77" s="20">
        <f>IFERROR(Q77/W77,"")</f>
        <v>1.1991225995951407</v>
      </c>
      <c r="Y77" s="4" t="str">
        <f>IF(Q77="","NOT_APPLICABLE",IF(OR(X77&lt;Unit_Value_Review_QC!$I$6,X77&gt;Unit_Value_Review_QC!$I$5),"REVIEW","WITHIN_BAND"))</f>
        <v>WITHIN_BAND</v>
      </c>
    </row>
    <row r="78" spans="1:25">
      <c r="A78" s="1" t="s">
        <v>4075</v>
      </c>
      <c r="B78" s="6">
        <v>44044</v>
      </c>
      <c r="C78" s="1">
        <v>202008</v>
      </c>
      <c r="D78" s="1">
        <v>2020</v>
      </c>
      <c r="E78" s="1">
        <v>8</v>
      </c>
      <c r="F78" s="4" t="s">
        <v>256</v>
      </c>
      <c r="G78" s="4" t="s">
        <v>258</v>
      </c>
      <c r="H78" s="8">
        <v>47749478</v>
      </c>
      <c r="I78" s="8">
        <v>66773491</v>
      </c>
      <c r="J78" s="8">
        <f>H78+I78</f>
        <v>114522969</v>
      </c>
      <c r="K78" s="8">
        <v>1504677</v>
      </c>
      <c r="L78" s="8">
        <v>5378557</v>
      </c>
      <c r="M78" s="8">
        <f>K78+L78</f>
        <v>6883234</v>
      </c>
      <c r="N78" s="8">
        <v>7067823</v>
      </c>
      <c r="O78" s="8">
        <v>30901325</v>
      </c>
      <c r="P78" s="8">
        <f>N78+O78</f>
        <v>37969148</v>
      </c>
      <c r="Q78" s="9">
        <f>IF(M78&gt;0,J78/M78,"")</f>
        <v>16.637959569586041</v>
      </c>
      <c r="R78" s="1" t="s">
        <v>385</v>
      </c>
      <c r="S78" s="1" t="s">
        <v>385</v>
      </c>
      <c r="T78" s="1">
        <v>0</v>
      </c>
      <c r="U78" s="1" t="s">
        <v>241</v>
      </c>
      <c r="V78" s="1" t="s">
        <v>172</v>
      </c>
      <c r="W78" s="19">
        <f>IF(Q78="","",SUMIFS(Unit_Value_Review_QC!$K$10:$K$53,Unit_Value_Review_QC!$I$10:$I$53,"WORLD|"&amp;F78))</f>
        <v>15.322317279026517</v>
      </c>
      <c r="X78" s="20">
        <f>IFERROR(Q78/W78,"")</f>
        <v>1.0858644463889544</v>
      </c>
      <c r="Y78" s="4" t="str">
        <f>IF(Q78="","NOT_APPLICABLE",IF(OR(X78&lt;Unit_Value_Review_QC!$I$6,X78&gt;Unit_Value_Review_QC!$I$5),"REVIEW","WITHIN_BAND"))</f>
        <v>WITHIN_BAND</v>
      </c>
    </row>
    <row r="79" spans="1:25">
      <c r="A79" s="1" t="s">
        <v>4076</v>
      </c>
      <c r="B79" s="6">
        <v>44044</v>
      </c>
      <c r="C79" s="1">
        <v>202008</v>
      </c>
      <c r="D79" s="1">
        <v>2020</v>
      </c>
      <c r="E79" s="1">
        <v>8</v>
      </c>
      <c r="F79" s="4" t="s">
        <v>265</v>
      </c>
      <c r="G79" s="4" t="s">
        <v>266</v>
      </c>
      <c r="H79" s="8">
        <v>10804104</v>
      </c>
      <c r="I79" s="8">
        <v>42220168</v>
      </c>
      <c r="J79" s="8">
        <f>H79+I79</f>
        <v>53024272</v>
      </c>
      <c r="K79" s="8">
        <v>445847</v>
      </c>
      <c r="L79" s="8">
        <v>2956109</v>
      </c>
      <c r="M79" s="8">
        <f>K79+L79</f>
        <v>3401956</v>
      </c>
      <c r="N79" s="8">
        <v>1074191</v>
      </c>
      <c r="O79" s="8">
        <v>9155387</v>
      </c>
      <c r="P79" s="8">
        <f>N79+O79</f>
        <v>10229578</v>
      </c>
      <c r="Q79" s="9">
        <f>IF(M79&gt;0,J79/M79,"")</f>
        <v>15.586407349183823</v>
      </c>
      <c r="R79" s="1" t="s">
        <v>385</v>
      </c>
      <c r="S79" s="1" t="s">
        <v>385</v>
      </c>
      <c r="T79" s="1">
        <v>0</v>
      </c>
      <c r="U79" s="1" t="s">
        <v>241</v>
      </c>
      <c r="V79" s="1" t="s">
        <v>172</v>
      </c>
      <c r="W79" s="19">
        <f>IF(Q79="","",SUMIFS(Unit_Value_Review_QC!$K$10:$K$53,Unit_Value_Review_QC!$I$10:$I$53,"WORLD|"&amp;F79))</f>
        <v>15.611120169427856</v>
      </c>
      <c r="X79" s="20">
        <f>IFERROR(Q79/W79,"")</f>
        <v>0.99841697328725776</v>
      </c>
      <c r="Y79" s="4" t="str">
        <f>IF(Q79="","NOT_APPLICABLE",IF(OR(X79&lt;Unit_Value_Review_QC!$I$6,X79&gt;Unit_Value_Review_QC!$I$5),"REVIEW","WITHIN_BAND"))</f>
        <v>WITHIN_BAND</v>
      </c>
    </row>
    <row r="80" spans="1:25">
      <c r="A80" s="1" t="s">
        <v>4077</v>
      </c>
      <c r="B80" s="6">
        <v>44044</v>
      </c>
      <c r="C80" s="1">
        <v>202008</v>
      </c>
      <c r="D80" s="1">
        <v>2020</v>
      </c>
      <c r="E80" s="1">
        <v>8</v>
      </c>
      <c r="F80" s="4" t="s">
        <v>271</v>
      </c>
      <c r="G80" s="4" t="s">
        <v>273</v>
      </c>
      <c r="H80" s="8">
        <v>11843621</v>
      </c>
      <c r="I80" s="8">
        <v>19949042</v>
      </c>
      <c r="J80" s="8">
        <f>H80+I80</f>
        <v>31792663</v>
      </c>
      <c r="K80" s="8">
        <v>306341</v>
      </c>
      <c r="L80" s="8">
        <v>789254</v>
      </c>
      <c r="M80" s="8">
        <f>K80+L80</f>
        <v>1095595</v>
      </c>
      <c r="N80" s="8">
        <v>911978</v>
      </c>
      <c r="O80" s="8">
        <v>2658997</v>
      </c>
      <c r="P80" s="8">
        <f>N80+O80</f>
        <v>3570975</v>
      </c>
      <c r="Q80" s="9">
        <f>IF(M80&gt;0,J80/M80,"")</f>
        <v>29.018627321227278</v>
      </c>
      <c r="R80" s="1" t="s">
        <v>385</v>
      </c>
      <c r="S80" s="1" t="s">
        <v>385</v>
      </c>
      <c r="T80" s="1">
        <v>0</v>
      </c>
      <c r="U80" s="1" t="s">
        <v>241</v>
      </c>
      <c r="V80" s="1" t="s">
        <v>172</v>
      </c>
      <c r="W80" s="19">
        <f>IF(Q80="","",SUMIFS(Unit_Value_Review_QC!$K$10:$K$53,Unit_Value_Review_QC!$I$10:$I$53,"WORLD|"&amp;F80))</f>
        <v>31.446185855453933</v>
      </c>
      <c r="X80" s="20">
        <f>IFERROR(Q80/W80,"")</f>
        <v>0.92280276707053721</v>
      </c>
      <c r="Y80" s="4" t="str">
        <f>IF(Q80="","NOT_APPLICABLE",IF(OR(X80&lt;Unit_Value_Review_QC!$I$6,X80&gt;Unit_Value_Review_QC!$I$5),"REVIEW","WITHIN_BAND"))</f>
        <v>WITHIN_BAND</v>
      </c>
    </row>
    <row r="81" spans="1:25">
      <c r="A81" s="1" t="s">
        <v>4078</v>
      </c>
      <c r="B81" s="6">
        <v>44044</v>
      </c>
      <c r="C81" s="1">
        <v>202008</v>
      </c>
      <c r="D81" s="1">
        <v>2020</v>
      </c>
      <c r="E81" s="1">
        <v>8</v>
      </c>
      <c r="F81" s="4" t="s">
        <v>278</v>
      </c>
      <c r="G81" s="4" t="s">
        <v>279</v>
      </c>
      <c r="H81" s="8">
        <v>9442525</v>
      </c>
      <c r="I81" s="8">
        <v>16592786</v>
      </c>
      <c r="J81" s="8">
        <f>H81+I81</f>
        <v>26035311</v>
      </c>
      <c r="K81" s="8">
        <v>143839</v>
      </c>
      <c r="L81" s="8">
        <v>786819</v>
      </c>
      <c r="M81" s="8">
        <f>K81+L81</f>
        <v>930658</v>
      </c>
      <c r="N81" s="8">
        <v>504171</v>
      </c>
      <c r="O81" s="8">
        <v>2660641</v>
      </c>
      <c r="P81" s="8">
        <f>N81+O81</f>
        <v>3164812</v>
      </c>
      <c r="Q81" s="9">
        <f>IF(M81&gt;0,J81/M81,"")</f>
        <v>27.975164883340604</v>
      </c>
      <c r="R81" s="1" t="s">
        <v>385</v>
      </c>
      <c r="S81" s="1" t="s">
        <v>385</v>
      </c>
      <c r="T81" s="1">
        <v>0</v>
      </c>
      <c r="U81" s="1" t="s">
        <v>241</v>
      </c>
      <c r="V81" s="1" t="s">
        <v>172</v>
      </c>
      <c r="W81" s="19">
        <f>IF(Q81="","",SUMIFS(Unit_Value_Review_QC!$K$10:$K$53,Unit_Value_Review_QC!$I$10:$I$53,"WORLD|"&amp;F81))</f>
        <v>25.220887332162761</v>
      </c>
      <c r="X81" s="20">
        <f>IFERROR(Q81/W81,"")</f>
        <v>1.1092062113003245</v>
      </c>
      <c r="Y81" s="4" t="str">
        <f>IF(Q81="","NOT_APPLICABLE",IF(OR(X81&lt;Unit_Value_Review_QC!$I$6,X81&gt;Unit_Value_Review_QC!$I$5),"REVIEW","WITHIN_BAND"))</f>
        <v>WITHIN_BAND</v>
      </c>
    </row>
    <row r="82" spans="1:25">
      <c r="A82" s="1" t="s">
        <v>4079</v>
      </c>
      <c r="B82" s="6">
        <v>44075</v>
      </c>
      <c r="C82" s="1">
        <v>202009</v>
      </c>
      <c r="D82" s="1">
        <v>2020</v>
      </c>
      <c r="E82" s="1">
        <v>9</v>
      </c>
      <c r="F82" s="4" t="s">
        <v>256</v>
      </c>
      <c r="G82" s="4" t="s">
        <v>258</v>
      </c>
      <c r="H82" s="8">
        <v>46523003</v>
      </c>
      <c r="I82" s="8">
        <v>66333650</v>
      </c>
      <c r="J82" s="8">
        <f>H82+I82</f>
        <v>112856653</v>
      </c>
      <c r="K82" s="8">
        <v>1389011</v>
      </c>
      <c r="L82" s="8">
        <v>5773549</v>
      </c>
      <c r="M82" s="8">
        <f>K82+L82</f>
        <v>7162560</v>
      </c>
      <c r="N82" s="8">
        <v>6571847</v>
      </c>
      <c r="O82" s="8">
        <v>31504065</v>
      </c>
      <c r="P82" s="8">
        <f>N82+O82</f>
        <v>38075912</v>
      </c>
      <c r="Q82" s="9">
        <f>IF(M82&gt;0,J82/M82,"")</f>
        <v>15.756468776526829</v>
      </c>
      <c r="R82" s="1" t="s">
        <v>385</v>
      </c>
      <c r="S82" s="1" t="s">
        <v>385</v>
      </c>
      <c r="T82" s="1">
        <v>0</v>
      </c>
      <c r="U82" s="1" t="s">
        <v>241</v>
      </c>
      <c r="V82" s="1" t="s">
        <v>172</v>
      </c>
      <c r="W82" s="19">
        <f>IF(Q82="","",SUMIFS(Unit_Value_Review_QC!$K$10:$K$53,Unit_Value_Review_QC!$I$10:$I$53,"WORLD|"&amp;F82))</f>
        <v>15.322317279026517</v>
      </c>
      <c r="X82" s="20">
        <f>IFERROR(Q82/W82,"")</f>
        <v>1.0283345847494352</v>
      </c>
      <c r="Y82" s="4" t="str">
        <f>IF(Q82="","NOT_APPLICABLE",IF(OR(X82&lt;Unit_Value_Review_QC!$I$6,X82&gt;Unit_Value_Review_QC!$I$5),"REVIEW","WITHIN_BAND"))</f>
        <v>WITHIN_BAND</v>
      </c>
    </row>
    <row r="83" spans="1:25">
      <c r="A83" s="1" t="s">
        <v>4080</v>
      </c>
      <c r="B83" s="6">
        <v>44075</v>
      </c>
      <c r="C83" s="1">
        <v>202009</v>
      </c>
      <c r="D83" s="1">
        <v>2020</v>
      </c>
      <c r="E83" s="1">
        <v>9</v>
      </c>
      <c r="F83" s="4" t="s">
        <v>265</v>
      </c>
      <c r="G83" s="4" t="s">
        <v>266</v>
      </c>
      <c r="H83" s="8">
        <v>17780386</v>
      </c>
      <c r="I83" s="8">
        <v>60101822</v>
      </c>
      <c r="J83" s="8">
        <f>H83+I83</f>
        <v>77882208</v>
      </c>
      <c r="K83" s="8">
        <v>674687</v>
      </c>
      <c r="L83" s="8">
        <v>4487253</v>
      </c>
      <c r="M83" s="8">
        <f>K83+L83</f>
        <v>5161940</v>
      </c>
      <c r="N83" s="8">
        <v>1799824</v>
      </c>
      <c r="O83" s="8">
        <v>12814720</v>
      </c>
      <c r="P83" s="8">
        <f>N83+O83</f>
        <v>14614544</v>
      </c>
      <c r="Q83" s="9">
        <f>IF(M83&gt;0,J83/M83,"")</f>
        <v>15.08777862586547</v>
      </c>
      <c r="R83" s="1" t="s">
        <v>385</v>
      </c>
      <c r="S83" s="1" t="s">
        <v>385</v>
      </c>
      <c r="T83" s="1">
        <v>0</v>
      </c>
      <c r="U83" s="1" t="s">
        <v>241</v>
      </c>
      <c r="V83" s="1" t="s">
        <v>172</v>
      </c>
      <c r="W83" s="19">
        <f>IF(Q83="","",SUMIFS(Unit_Value_Review_QC!$K$10:$K$53,Unit_Value_Review_QC!$I$10:$I$53,"WORLD|"&amp;F83))</f>
        <v>15.611120169427856</v>
      </c>
      <c r="X83" s="20">
        <f>IFERROR(Q83/W83,"")</f>
        <v>0.96647636185728192</v>
      </c>
      <c r="Y83" s="4" t="str">
        <f>IF(Q83="","NOT_APPLICABLE",IF(OR(X83&lt;Unit_Value_Review_QC!$I$6,X83&gt;Unit_Value_Review_QC!$I$5),"REVIEW","WITHIN_BAND"))</f>
        <v>WITHIN_BAND</v>
      </c>
    </row>
    <row r="84" spans="1:25">
      <c r="A84" s="1" t="s">
        <v>4081</v>
      </c>
      <c r="B84" s="6">
        <v>44075</v>
      </c>
      <c r="C84" s="1">
        <v>202009</v>
      </c>
      <c r="D84" s="1">
        <v>2020</v>
      </c>
      <c r="E84" s="1">
        <v>9</v>
      </c>
      <c r="F84" s="4" t="s">
        <v>271</v>
      </c>
      <c r="G84" s="4" t="s">
        <v>273</v>
      </c>
      <c r="H84" s="8">
        <v>12627829</v>
      </c>
      <c r="I84" s="8">
        <v>24366048</v>
      </c>
      <c r="J84" s="8">
        <f>H84+I84</f>
        <v>36993877</v>
      </c>
      <c r="K84" s="8">
        <v>373471</v>
      </c>
      <c r="L84" s="8">
        <v>948376</v>
      </c>
      <c r="M84" s="8">
        <f>K84+L84</f>
        <v>1321847</v>
      </c>
      <c r="N84" s="8">
        <v>1126196</v>
      </c>
      <c r="O84" s="8">
        <v>2958661</v>
      </c>
      <c r="P84" s="8">
        <f>N84+O84</f>
        <v>4084857</v>
      </c>
      <c r="Q84" s="9">
        <f>IF(M84&gt;0,J84/M84,"")</f>
        <v>27.986504489551361</v>
      </c>
      <c r="R84" s="1" t="s">
        <v>385</v>
      </c>
      <c r="S84" s="1" t="s">
        <v>385</v>
      </c>
      <c r="T84" s="1">
        <v>0</v>
      </c>
      <c r="U84" s="1" t="s">
        <v>241</v>
      </c>
      <c r="V84" s="1" t="s">
        <v>172</v>
      </c>
      <c r="W84" s="19">
        <f>IF(Q84="","",SUMIFS(Unit_Value_Review_QC!$K$10:$K$53,Unit_Value_Review_QC!$I$10:$I$53,"WORLD|"&amp;F84))</f>
        <v>31.446185855453933</v>
      </c>
      <c r="X84" s="20">
        <f>IFERROR(Q84/W84,"")</f>
        <v>0.88998089047093343</v>
      </c>
      <c r="Y84" s="4" t="str">
        <f>IF(Q84="","NOT_APPLICABLE",IF(OR(X84&lt;Unit_Value_Review_QC!$I$6,X84&gt;Unit_Value_Review_QC!$I$5),"REVIEW","WITHIN_BAND"))</f>
        <v>WITHIN_BAND</v>
      </c>
    </row>
    <row r="85" spans="1:25">
      <c r="A85" s="1" t="s">
        <v>4082</v>
      </c>
      <c r="B85" s="6">
        <v>44075</v>
      </c>
      <c r="C85" s="1">
        <v>202009</v>
      </c>
      <c r="D85" s="1">
        <v>2020</v>
      </c>
      <c r="E85" s="1">
        <v>9</v>
      </c>
      <c r="F85" s="4" t="s">
        <v>278</v>
      </c>
      <c r="G85" s="4" t="s">
        <v>279</v>
      </c>
      <c r="H85" s="8">
        <v>10055198</v>
      </c>
      <c r="I85" s="8">
        <v>20663330</v>
      </c>
      <c r="J85" s="8">
        <f>H85+I85</f>
        <v>30718528</v>
      </c>
      <c r="K85" s="8">
        <v>169246</v>
      </c>
      <c r="L85" s="8">
        <v>1103760</v>
      </c>
      <c r="M85" s="8">
        <f>K85+L85</f>
        <v>1273006</v>
      </c>
      <c r="N85" s="8">
        <v>553982</v>
      </c>
      <c r="O85" s="8">
        <v>3374111</v>
      </c>
      <c r="P85" s="8">
        <f>N85+O85</f>
        <v>3928093</v>
      </c>
      <c r="Q85" s="9">
        <f>IF(M85&gt;0,J85/M85,"")</f>
        <v>24.130701662050296</v>
      </c>
      <c r="R85" s="1" t="s">
        <v>385</v>
      </c>
      <c r="S85" s="1" t="s">
        <v>385</v>
      </c>
      <c r="T85" s="1">
        <v>0</v>
      </c>
      <c r="U85" s="1" t="s">
        <v>241</v>
      </c>
      <c r="V85" s="1" t="s">
        <v>172</v>
      </c>
      <c r="W85" s="19">
        <f>IF(Q85="","",SUMIFS(Unit_Value_Review_QC!$K$10:$K$53,Unit_Value_Review_QC!$I$10:$I$53,"WORLD|"&amp;F85))</f>
        <v>25.220887332162761</v>
      </c>
      <c r="X85" s="20">
        <f>IFERROR(Q85/W85,"")</f>
        <v>0.95677449188228147</v>
      </c>
      <c r="Y85" s="4" t="str">
        <f>IF(Q85="","NOT_APPLICABLE",IF(OR(X85&lt;Unit_Value_Review_QC!$I$6,X85&gt;Unit_Value_Review_QC!$I$5),"REVIEW","WITHIN_BAND"))</f>
        <v>WITHIN_BAND</v>
      </c>
    </row>
    <row r="86" spans="1:25">
      <c r="A86" s="1" t="s">
        <v>4083</v>
      </c>
      <c r="B86" s="6">
        <v>44105</v>
      </c>
      <c r="C86" s="1">
        <v>202010</v>
      </c>
      <c r="D86" s="1">
        <v>2020</v>
      </c>
      <c r="E86" s="1">
        <v>10</v>
      </c>
      <c r="F86" s="4" t="s">
        <v>256</v>
      </c>
      <c r="G86" s="4" t="s">
        <v>258</v>
      </c>
      <c r="H86" s="8">
        <v>39072085</v>
      </c>
      <c r="I86" s="8">
        <v>74770029</v>
      </c>
      <c r="J86" s="8">
        <f>H86+I86</f>
        <v>113842114</v>
      </c>
      <c r="K86" s="8">
        <v>1638970</v>
      </c>
      <c r="L86" s="8">
        <v>6376127</v>
      </c>
      <c r="M86" s="8">
        <f>K86+L86</f>
        <v>8015097</v>
      </c>
      <c r="N86" s="8">
        <v>5991413</v>
      </c>
      <c r="O86" s="8">
        <v>34018964</v>
      </c>
      <c r="P86" s="8">
        <f>N86+O86</f>
        <v>40010377</v>
      </c>
      <c r="Q86" s="9">
        <f>IF(M86&gt;0,J86/M86,"")</f>
        <v>14.203460544519922</v>
      </c>
      <c r="R86" s="1" t="s">
        <v>385</v>
      </c>
      <c r="S86" s="1" t="s">
        <v>385</v>
      </c>
      <c r="T86" s="1">
        <v>0</v>
      </c>
      <c r="U86" s="1" t="s">
        <v>241</v>
      </c>
      <c r="V86" s="1" t="s">
        <v>172</v>
      </c>
      <c r="W86" s="19">
        <f>IF(Q86="","",SUMIFS(Unit_Value_Review_QC!$K$10:$K$53,Unit_Value_Review_QC!$I$10:$I$53,"WORLD|"&amp;F86))</f>
        <v>15.322317279026517</v>
      </c>
      <c r="X86" s="20">
        <f>IFERROR(Q86/W86,"")</f>
        <v>0.92697862117513341</v>
      </c>
      <c r="Y86" s="4" t="str">
        <f>IF(Q86="","NOT_APPLICABLE",IF(OR(X86&lt;Unit_Value_Review_QC!$I$6,X86&gt;Unit_Value_Review_QC!$I$5),"REVIEW","WITHIN_BAND"))</f>
        <v>WITHIN_BAND</v>
      </c>
    </row>
    <row r="87" spans="1:25">
      <c r="A87" s="1" t="s">
        <v>4084</v>
      </c>
      <c r="B87" s="6">
        <v>44105</v>
      </c>
      <c r="C87" s="1">
        <v>202010</v>
      </c>
      <c r="D87" s="1">
        <v>2020</v>
      </c>
      <c r="E87" s="1">
        <v>10</v>
      </c>
      <c r="F87" s="4" t="s">
        <v>265</v>
      </c>
      <c r="G87" s="4" t="s">
        <v>266</v>
      </c>
      <c r="H87" s="8">
        <v>20134769</v>
      </c>
      <c r="I87" s="8">
        <v>72301555</v>
      </c>
      <c r="J87" s="8">
        <f>H87+I87</f>
        <v>92436324</v>
      </c>
      <c r="K87" s="8">
        <v>814661</v>
      </c>
      <c r="L87" s="8">
        <v>5097165</v>
      </c>
      <c r="M87" s="8">
        <f>K87+L87</f>
        <v>5911826</v>
      </c>
      <c r="N87" s="8">
        <v>2408014</v>
      </c>
      <c r="O87" s="8">
        <v>14910736</v>
      </c>
      <c r="P87" s="8">
        <f>N87+O87</f>
        <v>17318750</v>
      </c>
      <c r="Q87" s="9">
        <f>IF(M87&gt;0,J87/M87,"")</f>
        <v>15.635832989671888</v>
      </c>
      <c r="R87" s="1" t="s">
        <v>385</v>
      </c>
      <c r="S87" s="1" t="s">
        <v>385</v>
      </c>
      <c r="T87" s="1">
        <v>0</v>
      </c>
      <c r="U87" s="1" t="s">
        <v>241</v>
      </c>
      <c r="V87" s="1" t="s">
        <v>172</v>
      </c>
      <c r="W87" s="19">
        <f>IF(Q87="","",SUMIFS(Unit_Value_Review_QC!$K$10:$K$53,Unit_Value_Review_QC!$I$10:$I$53,"WORLD|"&amp;F87))</f>
        <v>15.611120169427856</v>
      </c>
      <c r="X87" s="20">
        <f>IFERROR(Q87/W87,"")</f>
        <v>1.0015830267127421</v>
      </c>
      <c r="Y87" s="4" t="str">
        <f>IF(Q87="","NOT_APPLICABLE",IF(OR(X87&lt;Unit_Value_Review_QC!$I$6,X87&gt;Unit_Value_Review_QC!$I$5),"REVIEW","WITHIN_BAND"))</f>
        <v>WITHIN_BAND</v>
      </c>
    </row>
    <row r="88" spans="1:25">
      <c r="A88" s="1" t="s">
        <v>4085</v>
      </c>
      <c r="B88" s="6">
        <v>44105</v>
      </c>
      <c r="C88" s="1">
        <v>202010</v>
      </c>
      <c r="D88" s="1">
        <v>2020</v>
      </c>
      <c r="E88" s="1">
        <v>10</v>
      </c>
      <c r="F88" s="4" t="s">
        <v>271</v>
      </c>
      <c r="G88" s="4" t="s">
        <v>273</v>
      </c>
      <c r="H88" s="8">
        <v>10443067</v>
      </c>
      <c r="I88" s="8">
        <v>24591516</v>
      </c>
      <c r="J88" s="8">
        <f>H88+I88</f>
        <v>35034583</v>
      </c>
      <c r="K88" s="8">
        <v>297094</v>
      </c>
      <c r="L88" s="8">
        <v>1067663</v>
      </c>
      <c r="M88" s="8">
        <f>K88+L88</f>
        <v>1364757</v>
      </c>
      <c r="N88" s="8">
        <v>864787</v>
      </c>
      <c r="O88" s="8">
        <v>3057880</v>
      </c>
      <c r="P88" s="8">
        <f>N88+O88</f>
        <v>3922667</v>
      </c>
      <c r="Q88" s="9">
        <f>IF(M88&gt;0,J88/M88,"")</f>
        <v>25.670931162104317</v>
      </c>
      <c r="R88" s="1" t="s">
        <v>385</v>
      </c>
      <c r="S88" s="1" t="s">
        <v>385</v>
      </c>
      <c r="T88" s="1">
        <v>0</v>
      </c>
      <c r="U88" s="1" t="s">
        <v>241</v>
      </c>
      <c r="V88" s="1" t="s">
        <v>172</v>
      </c>
      <c r="W88" s="19">
        <f>IF(Q88="","",SUMIFS(Unit_Value_Review_QC!$K$10:$K$53,Unit_Value_Review_QC!$I$10:$I$53,"WORLD|"&amp;F88))</f>
        <v>31.446185855453933</v>
      </c>
      <c r="X88" s="20">
        <f>IFERROR(Q88/W88,"")</f>
        <v>0.81634482732194458</v>
      </c>
      <c r="Y88" s="4" t="str">
        <f>IF(Q88="","NOT_APPLICABLE",IF(OR(X88&lt;Unit_Value_Review_QC!$I$6,X88&gt;Unit_Value_Review_QC!$I$5),"REVIEW","WITHIN_BAND"))</f>
        <v>WITHIN_BAND</v>
      </c>
    </row>
    <row r="89" spans="1:25">
      <c r="A89" s="1" t="s">
        <v>4086</v>
      </c>
      <c r="B89" s="6">
        <v>44105</v>
      </c>
      <c r="C89" s="1">
        <v>202010</v>
      </c>
      <c r="D89" s="1">
        <v>2020</v>
      </c>
      <c r="E89" s="1">
        <v>10</v>
      </c>
      <c r="F89" s="4" t="s">
        <v>278</v>
      </c>
      <c r="G89" s="4" t="s">
        <v>279</v>
      </c>
      <c r="H89" s="8">
        <v>7353029</v>
      </c>
      <c r="I89" s="8">
        <v>16976539</v>
      </c>
      <c r="J89" s="8">
        <f>H89+I89</f>
        <v>24329568</v>
      </c>
      <c r="K89" s="8">
        <v>131600</v>
      </c>
      <c r="L89" s="8">
        <v>930897</v>
      </c>
      <c r="M89" s="8">
        <f>K89+L89</f>
        <v>1062497</v>
      </c>
      <c r="N89" s="8">
        <v>420980</v>
      </c>
      <c r="O89" s="8">
        <v>2784485</v>
      </c>
      <c r="P89" s="8">
        <f>N89+O89</f>
        <v>3205465</v>
      </c>
      <c r="Q89" s="9">
        <f>IF(M89&gt;0,J89/M89,"")</f>
        <v>22.898481595712742</v>
      </c>
      <c r="R89" s="1" t="s">
        <v>385</v>
      </c>
      <c r="S89" s="1" t="s">
        <v>385</v>
      </c>
      <c r="T89" s="1">
        <v>0</v>
      </c>
      <c r="U89" s="1" t="s">
        <v>241</v>
      </c>
      <c r="V89" s="1" t="s">
        <v>172</v>
      </c>
      <c r="W89" s="19">
        <f>IF(Q89="","",SUMIFS(Unit_Value_Review_QC!$K$10:$K$53,Unit_Value_Review_QC!$I$10:$I$53,"WORLD|"&amp;F89))</f>
        <v>25.220887332162761</v>
      </c>
      <c r="X89" s="20">
        <f>IFERROR(Q89/W89,"")</f>
        <v>0.90791736603619067</v>
      </c>
      <c r="Y89" s="4" t="str">
        <f>IF(Q89="","NOT_APPLICABLE",IF(OR(X89&lt;Unit_Value_Review_QC!$I$6,X89&gt;Unit_Value_Review_QC!$I$5),"REVIEW","WITHIN_BAND"))</f>
        <v>WITHIN_BAND</v>
      </c>
    </row>
    <row r="90" spans="1:25">
      <c r="A90" s="1" t="s">
        <v>4087</v>
      </c>
      <c r="B90" s="6">
        <v>44136</v>
      </c>
      <c r="C90" s="1">
        <v>202011</v>
      </c>
      <c r="D90" s="1">
        <v>2020</v>
      </c>
      <c r="E90" s="1">
        <v>11</v>
      </c>
      <c r="F90" s="4" t="s">
        <v>256</v>
      </c>
      <c r="G90" s="4" t="s">
        <v>258</v>
      </c>
      <c r="H90" s="8">
        <v>43254704</v>
      </c>
      <c r="I90" s="8">
        <v>55354847</v>
      </c>
      <c r="J90" s="8">
        <f>H90+I90</f>
        <v>98609551</v>
      </c>
      <c r="K90" s="8">
        <v>1498489</v>
      </c>
      <c r="L90" s="8">
        <v>4359301</v>
      </c>
      <c r="M90" s="8">
        <f>K90+L90</f>
        <v>5857790</v>
      </c>
      <c r="N90" s="8">
        <v>5961574</v>
      </c>
      <c r="O90" s="8">
        <v>22939183</v>
      </c>
      <c r="P90" s="8">
        <f>N90+O90</f>
        <v>28900757</v>
      </c>
      <c r="Q90" s="9">
        <f>IF(M90&gt;0,J90/M90,"")</f>
        <v>16.833917057456823</v>
      </c>
      <c r="R90" s="1" t="s">
        <v>385</v>
      </c>
      <c r="S90" s="1" t="s">
        <v>385</v>
      </c>
      <c r="T90" s="1">
        <v>0</v>
      </c>
      <c r="U90" s="1" t="s">
        <v>241</v>
      </c>
      <c r="V90" s="1" t="s">
        <v>172</v>
      </c>
      <c r="W90" s="19">
        <f>IF(Q90="","",SUMIFS(Unit_Value_Review_QC!$K$10:$K$53,Unit_Value_Review_QC!$I$10:$I$53,"WORLD|"&amp;F90))</f>
        <v>15.322317279026517</v>
      </c>
      <c r="X90" s="20">
        <f>IFERROR(Q90/W90,"")</f>
        <v>1.0986534706796218</v>
      </c>
      <c r="Y90" s="4" t="str">
        <f>IF(Q90="","NOT_APPLICABLE",IF(OR(X90&lt;Unit_Value_Review_QC!$I$6,X90&gt;Unit_Value_Review_QC!$I$5),"REVIEW","WITHIN_BAND"))</f>
        <v>WITHIN_BAND</v>
      </c>
    </row>
    <row r="91" spans="1:25">
      <c r="A91" s="1" t="s">
        <v>4088</v>
      </c>
      <c r="B91" s="6">
        <v>44136</v>
      </c>
      <c r="C91" s="1">
        <v>202011</v>
      </c>
      <c r="D91" s="1">
        <v>2020</v>
      </c>
      <c r="E91" s="1">
        <v>11</v>
      </c>
      <c r="F91" s="4" t="s">
        <v>265</v>
      </c>
      <c r="G91" s="4" t="s">
        <v>266</v>
      </c>
      <c r="H91" s="8">
        <v>19015745</v>
      </c>
      <c r="I91" s="8">
        <v>49063726</v>
      </c>
      <c r="J91" s="8">
        <f>H91+I91</f>
        <v>68079471</v>
      </c>
      <c r="K91" s="8">
        <v>744058</v>
      </c>
      <c r="L91" s="8">
        <v>3332096</v>
      </c>
      <c r="M91" s="8">
        <f>K91+L91</f>
        <v>4076154</v>
      </c>
      <c r="N91" s="8">
        <v>1806249</v>
      </c>
      <c r="O91" s="8">
        <v>8817832</v>
      </c>
      <c r="P91" s="8">
        <f>N91+O91</f>
        <v>10624081</v>
      </c>
      <c r="Q91" s="9">
        <f>IF(M91&gt;0,J91/M91,"")</f>
        <v>16.701888839332369</v>
      </c>
      <c r="R91" s="1" t="s">
        <v>385</v>
      </c>
      <c r="S91" s="1" t="s">
        <v>385</v>
      </c>
      <c r="T91" s="1">
        <v>0</v>
      </c>
      <c r="U91" s="1" t="s">
        <v>241</v>
      </c>
      <c r="V91" s="1" t="s">
        <v>172</v>
      </c>
      <c r="W91" s="19">
        <f>IF(Q91="","",SUMIFS(Unit_Value_Review_QC!$K$10:$K$53,Unit_Value_Review_QC!$I$10:$I$53,"WORLD|"&amp;F91))</f>
        <v>15.611120169427856</v>
      </c>
      <c r="X91" s="20">
        <f>IFERROR(Q91/W91,"")</f>
        <v>1.0698712621558462</v>
      </c>
      <c r="Y91" s="4" t="str">
        <f>IF(Q91="","NOT_APPLICABLE",IF(OR(X91&lt;Unit_Value_Review_QC!$I$6,X91&gt;Unit_Value_Review_QC!$I$5),"REVIEW","WITHIN_BAND"))</f>
        <v>WITHIN_BAND</v>
      </c>
    </row>
    <row r="92" spans="1:25">
      <c r="A92" s="1" t="s">
        <v>4089</v>
      </c>
      <c r="B92" s="6">
        <v>44136</v>
      </c>
      <c r="C92" s="1">
        <v>202011</v>
      </c>
      <c r="D92" s="1">
        <v>2020</v>
      </c>
      <c r="E92" s="1">
        <v>11</v>
      </c>
      <c r="F92" s="4" t="s">
        <v>271</v>
      </c>
      <c r="G92" s="4" t="s">
        <v>273</v>
      </c>
      <c r="H92" s="8">
        <v>7836636</v>
      </c>
      <c r="I92" s="8">
        <v>19370784</v>
      </c>
      <c r="J92" s="8">
        <f>H92+I92</f>
        <v>27207420</v>
      </c>
      <c r="K92" s="8">
        <v>255683</v>
      </c>
      <c r="L92" s="8">
        <v>737510</v>
      </c>
      <c r="M92" s="8">
        <f>K92+L92</f>
        <v>993193</v>
      </c>
      <c r="N92" s="8">
        <v>677631</v>
      </c>
      <c r="O92" s="8">
        <v>2180413</v>
      </c>
      <c r="P92" s="8">
        <f>N92+O92</f>
        <v>2858044</v>
      </c>
      <c r="Q92" s="9">
        <f>IF(M92&gt;0,J92/M92,"")</f>
        <v>27.39389021066399</v>
      </c>
      <c r="R92" s="1" t="s">
        <v>385</v>
      </c>
      <c r="S92" s="1" t="s">
        <v>385</v>
      </c>
      <c r="T92" s="1">
        <v>0</v>
      </c>
      <c r="U92" s="1" t="s">
        <v>241</v>
      </c>
      <c r="V92" s="1" t="s">
        <v>172</v>
      </c>
      <c r="W92" s="19">
        <f>IF(Q92="","",SUMIFS(Unit_Value_Review_QC!$K$10:$K$53,Unit_Value_Review_QC!$I$10:$I$53,"WORLD|"&amp;F92))</f>
        <v>31.446185855453933</v>
      </c>
      <c r="X92" s="20">
        <f>IFERROR(Q92/W92,"")</f>
        <v>0.87113554364218304</v>
      </c>
      <c r="Y92" s="4" t="str">
        <f>IF(Q92="","NOT_APPLICABLE",IF(OR(X92&lt;Unit_Value_Review_QC!$I$6,X92&gt;Unit_Value_Review_QC!$I$5),"REVIEW","WITHIN_BAND"))</f>
        <v>WITHIN_BAND</v>
      </c>
    </row>
    <row r="93" spans="1:25">
      <c r="A93" s="1" t="s">
        <v>4090</v>
      </c>
      <c r="B93" s="6">
        <v>44136</v>
      </c>
      <c r="C93" s="1">
        <v>202011</v>
      </c>
      <c r="D93" s="1">
        <v>2020</v>
      </c>
      <c r="E93" s="1">
        <v>11</v>
      </c>
      <c r="F93" s="4" t="s">
        <v>278</v>
      </c>
      <c r="G93" s="4" t="s">
        <v>279</v>
      </c>
      <c r="H93" s="8">
        <v>6933986</v>
      </c>
      <c r="I93" s="8">
        <v>13494034</v>
      </c>
      <c r="J93" s="8">
        <f>H93+I93</f>
        <v>20428020</v>
      </c>
      <c r="K93" s="8">
        <v>132092</v>
      </c>
      <c r="L93" s="8">
        <v>706305</v>
      </c>
      <c r="M93" s="8">
        <f>K93+L93</f>
        <v>838397</v>
      </c>
      <c r="N93" s="8">
        <v>430597</v>
      </c>
      <c r="O93" s="8">
        <v>2183338</v>
      </c>
      <c r="P93" s="8">
        <f>N93+O93</f>
        <v>2613935</v>
      </c>
      <c r="Q93" s="9">
        <f>IF(M93&gt;0,J93/M93,"")</f>
        <v>24.365569056186985</v>
      </c>
      <c r="R93" s="1" t="s">
        <v>385</v>
      </c>
      <c r="S93" s="1" t="s">
        <v>385</v>
      </c>
      <c r="T93" s="1">
        <v>0</v>
      </c>
      <c r="U93" s="1" t="s">
        <v>241</v>
      </c>
      <c r="V93" s="1" t="s">
        <v>172</v>
      </c>
      <c r="W93" s="19">
        <f>IF(Q93="","",SUMIFS(Unit_Value_Review_QC!$K$10:$K$53,Unit_Value_Review_QC!$I$10:$I$53,"WORLD|"&amp;F93))</f>
        <v>25.220887332162761</v>
      </c>
      <c r="X93" s="20">
        <f>IFERROR(Q93/W93,"")</f>
        <v>0.96608690785890639</v>
      </c>
      <c r="Y93" s="4" t="str">
        <f>IF(Q93="","NOT_APPLICABLE",IF(OR(X93&lt;Unit_Value_Review_QC!$I$6,X93&gt;Unit_Value_Review_QC!$I$5),"REVIEW","WITHIN_BAND"))</f>
        <v>WITHIN_BAND</v>
      </c>
    </row>
    <row r="94" spans="1:25">
      <c r="A94" s="1" t="s">
        <v>4091</v>
      </c>
      <c r="B94" s="6">
        <v>44166</v>
      </c>
      <c r="C94" s="1">
        <v>202012</v>
      </c>
      <c r="D94" s="1">
        <v>2020</v>
      </c>
      <c r="E94" s="1">
        <v>12</v>
      </c>
      <c r="F94" s="4" t="s">
        <v>256</v>
      </c>
      <c r="G94" s="4" t="s">
        <v>258</v>
      </c>
      <c r="H94" s="8">
        <v>41652881</v>
      </c>
      <c r="I94" s="8">
        <v>47912786</v>
      </c>
      <c r="J94" s="8">
        <f>H94+I94</f>
        <v>89565667</v>
      </c>
      <c r="K94" s="8">
        <v>1272194</v>
      </c>
      <c r="L94" s="8">
        <v>3717551</v>
      </c>
      <c r="M94" s="8">
        <f>K94+L94</f>
        <v>4989745</v>
      </c>
      <c r="N94" s="8">
        <v>5638728</v>
      </c>
      <c r="O94" s="8">
        <v>20489480</v>
      </c>
      <c r="P94" s="8">
        <f>N94+O94</f>
        <v>26128208</v>
      </c>
      <c r="Q94" s="9">
        <f>IF(M94&gt;0,J94/M94,"")</f>
        <v>17.949948744875741</v>
      </c>
      <c r="R94" s="1" t="s">
        <v>385</v>
      </c>
      <c r="S94" s="1" t="s">
        <v>385</v>
      </c>
      <c r="T94" s="1">
        <v>0</v>
      </c>
      <c r="U94" s="1" t="s">
        <v>241</v>
      </c>
      <c r="V94" s="1" t="s">
        <v>172</v>
      </c>
      <c r="W94" s="19">
        <f>IF(Q94="","",SUMIFS(Unit_Value_Review_QC!$K$10:$K$53,Unit_Value_Review_QC!$I$10:$I$53,"WORLD|"&amp;F94))</f>
        <v>15.322317279026517</v>
      </c>
      <c r="X94" s="20">
        <f>IFERROR(Q94/W94,"")</f>
        <v>1.1714904748412942</v>
      </c>
      <c r="Y94" s="4" t="str">
        <f>IF(Q94="","NOT_APPLICABLE",IF(OR(X94&lt;Unit_Value_Review_QC!$I$6,X94&gt;Unit_Value_Review_QC!$I$5),"REVIEW","WITHIN_BAND"))</f>
        <v>WITHIN_BAND</v>
      </c>
    </row>
    <row r="95" spans="1:25">
      <c r="A95" s="1" t="s">
        <v>4092</v>
      </c>
      <c r="B95" s="6">
        <v>44166</v>
      </c>
      <c r="C95" s="1">
        <v>202012</v>
      </c>
      <c r="D95" s="1">
        <v>2020</v>
      </c>
      <c r="E95" s="1">
        <v>12</v>
      </c>
      <c r="F95" s="4" t="s">
        <v>265</v>
      </c>
      <c r="G95" s="4" t="s">
        <v>266</v>
      </c>
      <c r="H95" s="8">
        <v>16340099</v>
      </c>
      <c r="I95" s="8">
        <v>34357299</v>
      </c>
      <c r="J95" s="8">
        <f>H95+I95</f>
        <v>50697398</v>
      </c>
      <c r="K95" s="8">
        <v>639498</v>
      </c>
      <c r="L95" s="8">
        <v>2481759</v>
      </c>
      <c r="M95" s="8">
        <f>K95+L95</f>
        <v>3121257</v>
      </c>
      <c r="N95" s="8">
        <v>1501093</v>
      </c>
      <c r="O95" s="8">
        <v>6548867</v>
      </c>
      <c r="P95" s="8">
        <f>N95+O95</f>
        <v>8049960</v>
      </c>
      <c r="Q95" s="9">
        <f>IF(M95&gt;0,J95/M95,"")</f>
        <v>16.242622123074135</v>
      </c>
      <c r="R95" s="1" t="s">
        <v>385</v>
      </c>
      <c r="S95" s="1" t="s">
        <v>385</v>
      </c>
      <c r="T95" s="1">
        <v>0</v>
      </c>
      <c r="U95" s="1" t="s">
        <v>241</v>
      </c>
      <c r="V95" s="1" t="s">
        <v>172</v>
      </c>
      <c r="W95" s="19">
        <f>IF(Q95="","",SUMIFS(Unit_Value_Review_QC!$K$10:$K$53,Unit_Value_Review_QC!$I$10:$I$53,"WORLD|"&amp;F95))</f>
        <v>15.611120169427856</v>
      </c>
      <c r="X95" s="20">
        <f>IFERROR(Q95/W95,"")</f>
        <v>1.0404520589677468</v>
      </c>
      <c r="Y95" s="4" t="str">
        <f>IF(Q95="","NOT_APPLICABLE",IF(OR(X95&lt;Unit_Value_Review_QC!$I$6,X95&gt;Unit_Value_Review_QC!$I$5),"REVIEW","WITHIN_BAND"))</f>
        <v>WITHIN_BAND</v>
      </c>
    </row>
    <row r="96" spans="1:25">
      <c r="A96" s="1" t="s">
        <v>4093</v>
      </c>
      <c r="B96" s="6">
        <v>44166</v>
      </c>
      <c r="C96" s="1">
        <v>202012</v>
      </c>
      <c r="D96" s="1">
        <v>2020</v>
      </c>
      <c r="E96" s="1">
        <v>12</v>
      </c>
      <c r="F96" s="4" t="s">
        <v>271</v>
      </c>
      <c r="G96" s="4" t="s">
        <v>273</v>
      </c>
      <c r="H96" s="8">
        <v>7992998</v>
      </c>
      <c r="I96" s="8">
        <v>15021033</v>
      </c>
      <c r="J96" s="8">
        <f>H96+I96</f>
        <v>23014031</v>
      </c>
      <c r="K96" s="8">
        <v>195746</v>
      </c>
      <c r="L96" s="8">
        <v>577644</v>
      </c>
      <c r="M96" s="8">
        <f>K96+L96</f>
        <v>773390</v>
      </c>
      <c r="N96" s="8">
        <v>579520</v>
      </c>
      <c r="O96" s="8">
        <v>1643864</v>
      </c>
      <c r="P96" s="8">
        <f>N96+O96</f>
        <v>2223384</v>
      </c>
      <c r="Q96" s="9">
        <f>IF(M96&gt;0,J96/M96,"")</f>
        <v>29.757342349914016</v>
      </c>
      <c r="R96" s="1" t="s">
        <v>385</v>
      </c>
      <c r="S96" s="1" t="s">
        <v>385</v>
      </c>
      <c r="T96" s="1">
        <v>0</v>
      </c>
      <c r="U96" s="1" t="s">
        <v>241</v>
      </c>
      <c r="V96" s="1" t="s">
        <v>172</v>
      </c>
      <c r="W96" s="19">
        <f>IF(Q96="","",SUMIFS(Unit_Value_Review_QC!$K$10:$K$53,Unit_Value_Review_QC!$I$10:$I$53,"WORLD|"&amp;F96))</f>
        <v>31.446185855453933</v>
      </c>
      <c r="X96" s="20">
        <f>IFERROR(Q96/W96,"")</f>
        <v>0.94629417019593776</v>
      </c>
      <c r="Y96" s="4" t="str">
        <f>IF(Q96="","NOT_APPLICABLE",IF(OR(X96&lt;Unit_Value_Review_QC!$I$6,X96&gt;Unit_Value_Review_QC!$I$5),"REVIEW","WITHIN_BAND"))</f>
        <v>WITHIN_BAND</v>
      </c>
    </row>
    <row r="97" spans="1:25">
      <c r="A97" s="1" t="s">
        <v>4094</v>
      </c>
      <c r="B97" s="6">
        <v>44166</v>
      </c>
      <c r="C97" s="1">
        <v>202012</v>
      </c>
      <c r="D97" s="1">
        <v>2020</v>
      </c>
      <c r="E97" s="1">
        <v>12</v>
      </c>
      <c r="F97" s="4" t="s">
        <v>278</v>
      </c>
      <c r="G97" s="4" t="s">
        <v>279</v>
      </c>
      <c r="H97" s="8">
        <v>9252229</v>
      </c>
      <c r="I97" s="8">
        <v>9268868</v>
      </c>
      <c r="J97" s="8">
        <f>H97+I97</f>
        <v>18521097</v>
      </c>
      <c r="K97" s="8">
        <v>152379</v>
      </c>
      <c r="L97" s="8">
        <v>474287</v>
      </c>
      <c r="M97" s="8">
        <f>K97+L97</f>
        <v>626666</v>
      </c>
      <c r="N97" s="8">
        <v>556172</v>
      </c>
      <c r="O97" s="8">
        <v>1454587</v>
      </c>
      <c r="P97" s="8">
        <f>N97+O97</f>
        <v>2010759</v>
      </c>
      <c r="Q97" s="9">
        <f>IF(M97&gt;0,J97/M97,"")</f>
        <v>29.554973462737728</v>
      </c>
      <c r="R97" s="1" t="s">
        <v>385</v>
      </c>
      <c r="S97" s="1" t="s">
        <v>385</v>
      </c>
      <c r="T97" s="1">
        <v>0</v>
      </c>
      <c r="U97" s="1" t="s">
        <v>241</v>
      </c>
      <c r="V97" s="1" t="s">
        <v>172</v>
      </c>
      <c r="W97" s="19">
        <f>IF(Q97="","",SUMIFS(Unit_Value_Review_QC!$K$10:$K$53,Unit_Value_Review_QC!$I$10:$I$53,"WORLD|"&amp;F97))</f>
        <v>25.220887332162761</v>
      </c>
      <c r="X97" s="20">
        <f>IFERROR(Q97/W97,"")</f>
        <v>1.1718451089168442</v>
      </c>
      <c r="Y97" s="4" t="str">
        <f>IF(Q97="","NOT_APPLICABLE",IF(OR(X97&lt;Unit_Value_Review_QC!$I$6,X97&gt;Unit_Value_Review_QC!$I$5),"REVIEW","WITHIN_BAND"))</f>
        <v>WITHIN_BAND</v>
      </c>
    </row>
    <row r="98" spans="1:25">
      <c r="A98" s="1" t="s">
        <v>4095</v>
      </c>
      <c r="B98" s="6">
        <v>44197</v>
      </c>
      <c r="C98" s="1">
        <v>202101</v>
      </c>
      <c r="D98" s="1">
        <v>2021</v>
      </c>
      <c r="E98" s="1">
        <v>1</v>
      </c>
      <c r="F98" s="4" t="s">
        <v>256</v>
      </c>
      <c r="G98" s="4" t="s">
        <v>258</v>
      </c>
      <c r="H98" s="8">
        <v>23720538</v>
      </c>
      <c r="I98" s="8">
        <v>39840124</v>
      </c>
      <c r="J98" s="8">
        <f>H98+I98</f>
        <v>63560662</v>
      </c>
      <c r="K98" s="8">
        <v>737019</v>
      </c>
      <c r="L98" s="8">
        <v>3221686</v>
      </c>
      <c r="M98" s="8">
        <f>K98+L98</f>
        <v>3958705</v>
      </c>
      <c r="N98" s="8">
        <v>2831672</v>
      </c>
      <c r="O98" s="8">
        <v>17735162</v>
      </c>
      <c r="P98" s="8">
        <f>N98+O98</f>
        <v>20566834</v>
      </c>
      <c r="Q98" s="9">
        <f>IF(M98&gt;0,J98/M98,"")</f>
        <v>16.055922833350806</v>
      </c>
      <c r="R98" s="1" t="s">
        <v>385</v>
      </c>
      <c r="S98" s="1" t="s">
        <v>385</v>
      </c>
      <c r="T98" s="1">
        <v>0</v>
      </c>
      <c r="U98" s="1" t="s">
        <v>241</v>
      </c>
      <c r="V98" s="1" t="s">
        <v>172</v>
      </c>
      <c r="W98" s="19">
        <f>IF(Q98="","",SUMIFS(Unit_Value_Review_QC!$K$10:$K$53,Unit_Value_Review_QC!$I$10:$I$53,"WORLD|"&amp;F98))</f>
        <v>15.322317279026517</v>
      </c>
      <c r="X98" s="20">
        <f>IFERROR(Q98/W98,"")</f>
        <v>1.0478782380605356</v>
      </c>
      <c r="Y98" s="4" t="str">
        <f>IF(Q98="","NOT_APPLICABLE",IF(OR(X98&lt;Unit_Value_Review_QC!$I$6,X98&gt;Unit_Value_Review_QC!$I$5),"REVIEW","WITHIN_BAND"))</f>
        <v>WITHIN_BAND</v>
      </c>
    </row>
    <row r="99" spans="1:25">
      <c r="A99" s="1" t="s">
        <v>4096</v>
      </c>
      <c r="B99" s="6">
        <v>44197</v>
      </c>
      <c r="C99" s="1">
        <v>202101</v>
      </c>
      <c r="D99" s="1">
        <v>2021</v>
      </c>
      <c r="E99" s="1">
        <v>1</v>
      </c>
      <c r="F99" s="4" t="s">
        <v>265</v>
      </c>
      <c r="G99" s="4" t="s">
        <v>266</v>
      </c>
      <c r="H99" s="8">
        <v>8194341</v>
      </c>
      <c r="I99" s="8">
        <v>27085439</v>
      </c>
      <c r="J99" s="8">
        <f>H99+I99</f>
        <v>35279780</v>
      </c>
      <c r="K99" s="8">
        <v>304025</v>
      </c>
      <c r="L99" s="8">
        <v>1977933</v>
      </c>
      <c r="M99" s="8">
        <f>K99+L99</f>
        <v>2281958</v>
      </c>
      <c r="N99" s="8">
        <v>683364</v>
      </c>
      <c r="O99" s="8">
        <v>5007292</v>
      </c>
      <c r="P99" s="8">
        <f>N99+O99</f>
        <v>5690656</v>
      </c>
      <c r="Q99" s="9">
        <f>IF(M99&gt;0,J99/M99,"")</f>
        <v>15.460310838323931</v>
      </c>
      <c r="R99" s="1" t="s">
        <v>385</v>
      </c>
      <c r="S99" s="1" t="s">
        <v>385</v>
      </c>
      <c r="T99" s="1">
        <v>0</v>
      </c>
      <c r="U99" s="1" t="s">
        <v>241</v>
      </c>
      <c r="V99" s="1" t="s">
        <v>172</v>
      </c>
      <c r="W99" s="19">
        <f>IF(Q99="","",SUMIFS(Unit_Value_Review_QC!$K$10:$K$53,Unit_Value_Review_QC!$I$10:$I$53,"WORLD|"&amp;F99))</f>
        <v>15.611120169427856</v>
      </c>
      <c r="X99" s="20">
        <f>IFERROR(Q99/W99,"")</f>
        <v>0.99033962140658782</v>
      </c>
      <c r="Y99" s="4" t="str">
        <f>IF(Q99="","NOT_APPLICABLE",IF(OR(X99&lt;Unit_Value_Review_QC!$I$6,X99&gt;Unit_Value_Review_QC!$I$5),"REVIEW","WITHIN_BAND"))</f>
        <v>WITHIN_BAND</v>
      </c>
    </row>
    <row r="100" spans="1:25">
      <c r="A100" s="1" t="s">
        <v>4097</v>
      </c>
      <c r="B100" s="6">
        <v>44197</v>
      </c>
      <c r="C100" s="1">
        <v>202101</v>
      </c>
      <c r="D100" s="1">
        <v>2021</v>
      </c>
      <c r="E100" s="1">
        <v>1</v>
      </c>
      <c r="F100" s="4" t="s">
        <v>271</v>
      </c>
      <c r="G100" s="4" t="s">
        <v>273</v>
      </c>
      <c r="H100" s="8">
        <v>5194814</v>
      </c>
      <c r="I100" s="8">
        <v>13490953</v>
      </c>
      <c r="J100" s="8">
        <f>H100+I100</f>
        <v>18685767</v>
      </c>
      <c r="K100" s="8">
        <v>135318</v>
      </c>
      <c r="L100" s="8">
        <v>473912</v>
      </c>
      <c r="M100" s="8">
        <f>K100+L100</f>
        <v>609230</v>
      </c>
      <c r="N100" s="8">
        <v>423227</v>
      </c>
      <c r="O100" s="8">
        <v>1526023</v>
      </c>
      <c r="P100" s="8">
        <f>N100+O100</f>
        <v>1949250</v>
      </c>
      <c r="Q100" s="9">
        <f>IF(M100&gt;0,J100/M100,"")</f>
        <v>30.671120923132477</v>
      </c>
      <c r="R100" s="1" t="s">
        <v>385</v>
      </c>
      <c r="S100" s="1" t="s">
        <v>385</v>
      </c>
      <c r="T100" s="1">
        <v>0</v>
      </c>
      <c r="U100" s="1" t="s">
        <v>241</v>
      </c>
      <c r="V100" s="1" t="s">
        <v>172</v>
      </c>
      <c r="W100" s="19">
        <f>IF(Q100="","",SUMIFS(Unit_Value_Review_QC!$K$10:$K$53,Unit_Value_Review_QC!$I$10:$I$53,"WORLD|"&amp;F100))</f>
        <v>31.446185855453933</v>
      </c>
      <c r="X100" s="20">
        <f>IFERROR(Q100/W100,"")</f>
        <v>0.97535265688868811</v>
      </c>
      <c r="Y100" s="4" t="str">
        <f>IF(Q100="","NOT_APPLICABLE",IF(OR(X100&lt;Unit_Value_Review_QC!$I$6,X100&gt;Unit_Value_Review_QC!$I$5),"REVIEW","WITHIN_BAND"))</f>
        <v>WITHIN_BAND</v>
      </c>
    </row>
    <row r="101" spans="1:25">
      <c r="A101" s="1" t="s">
        <v>4098</v>
      </c>
      <c r="B101" s="6">
        <v>44197</v>
      </c>
      <c r="C101" s="1">
        <v>202101</v>
      </c>
      <c r="D101" s="1">
        <v>2021</v>
      </c>
      <c r="E101" s="1">
        <v>1</v>
      </c>
      <c r="F101" s="4" t="s">
        <v>278</v>
      </c>
      <c r="G101" s="4" t="s">
        <v>279</v>
      </c>
      <c r="H101" s="8">
        <v>4964002</v>
      </c>
      <c r="I101" s="8">
        <v>6013589</v>
      </c>
      <c r="J101" s="8">
        <f>H101+I101</f>
        <v>10977591</v>
      </c>
      <c r="K101" s="8">
        <v>50572</v>
      </c>
      <c r="L101" s="8">
        <v>312375</v>
      </c>
      <c r="M101" s="8">
        <f>K101+L101</f>
        <v>362947</v>
      </c>
      <c r="N101" s="8">
        <v>198616</v>
      </c>
      <c r="O101" s="8">
        <v>964114</v>
      </c>
      <c r="P101" s="8">
        <f>N101+O101</f>
        <v>1162730</v>
      </c>
      <c r="Q101" s="9">
        <f>IF(M101&gt;0,J101/M101,"")</f>
        <v>30.245713561484184</v>
      </c>
      <c r="R101" s="1" t="s">
        <v>385</v>
      </c>
      <c r="S101" s="1" t="s">
        <v>385</v>
      </c>
      <c r="T101" s="1">
        <v>0</v>
      </c>
      <c r="U101" s="1" t="s">
        <v>241</v>
      </c>
      <c r="V101" s="1" t="s">
        <v>172</v>
      </c>
      <c r="W101" s="19">
        <f>IF(Q101="","",SUMIFS(Unit_Value_Review_QC!$K$10:$K$53,Unit_Value_Review_QC!$I$10:$I$53,"WORLD|"&amp;F101))</f>
        <v>25.220887332162761</v>
      </c>
      <c r="X101" s="20">
        <f>IFERROR(Q101/W101,"")</f>
        <v>1.1992327297269016</v>
      </c>
      <c r="Y101" s="4" t="str">
        <f>IF(Q101="","NOT_APPLICABLE",IF(OR(X101&lt;Unit_Value_Review_QC!$I$6,X101&gt;Unit_Value_Review_QC!$I$5),"REVIEW","WITHIN_BAND"))</f>
        <v>WITHIN_BAND</v>
      </c>
    </row>
    <row r="102" spans="1:25">
      <c r="A102" s="1" t="s">
        <v>4099</v>
      </c>
      <c r="B102" s="6">
        <v>44228</v>
      </c>
      <c r="C102" s="1">
        <v>202102</v>
      </c>
      <c r="D102" s="1">
        <v>2021</v>
      </c>
      <c r="E102" s="1">
        <v>2</v>
      </c>
      <c r="F102" s="4" t="s">
        <v>256</v>
      </c>
      <c r="G102" s="4" t="s">
        <v>258</v>
      </c>
      <c r="H102" s="8">
        <v>36034889</v>
      </c>
      <c r="I102" s="8">
        <v>55378336</v>
      </c>
      <c r="J102" s="8">
        <f>H102+I102</f>
        <v>91413225</v>
      </c>
      <c r="K102" s="8">
        <v>1175539</v>
      </c>
      <c r="L102" s="8">
        <v>5235272</v>
      </c>
      <c r="M102" s="8">
        <f>K102+L102</f>
        <v>6410811</v>
      </c>
      <c r="N102" s="8">
        <v>3661159</v>
      </c>
      <c r="O102" s="8">
        <v>27587963</v>
      </c>
      <c r="P102" s="8">
        <f>N102+O102</f>
        <v>31249122</v>
      </c>
      <c r="Q102" s="9">
        <f>IF(M102&gt;0,J102/M102,"")</f>
        <v>14.259229448505033</v>
      </c>
      <c r="R102" s="1" t="s">
        <v>385</v>
      </c>
      <c r="S102" s="1" t="s">
        <v>385</v>
      </c>
      <c r="T102" s="1">
        <v>0</v>
      </c>
      <c r="U102" s="1" t="s">
        <v>241</v>
      </c>
      <c r="V102" s="1" t="s">
        <v>172</v>
      </c>
      <c r="W102" s="19">
        <f>IF(Q102="","",SUMIFS(Unit_Value_Review_QC!$K$10:$K$53,Unit_Value_Review_QC!$I$10:$I$53,"WORLD|"&amp;F102))</f>
        <v>15.322317279026517</v>
      </c>
      <c r="X102" s="20">
        <f>IFERROR(Q102/W102,"")</f>
        <v>0.93061833852137632</v>
      </c>
      <c r="Y102" s="4" t="str">
        <f>IF(Q102="","NOT_APPLICABLE",IF(OR(X102&lt;Unit_Value_Review_QC!$I$6,X102&gt;Unit_Value_Review_QC!$I$5),"REVIEW","WITHIN_BAND"))</f>
        <v>WITHIN_BAND</v>
      </c>
    </row>
    <row r="103" spans="1:25">
      <c r="A103" s="1" t="s">
        <v>4100</v>
      </c>
      <c r="B103" s="6">
        <v>44228</v>
      </c>
      <c r="C103" s="1">
        <v>202102</v>
      </c>
      <c r="D103" s="1">
        <v>2021</v>
      </c>
      <c r="E103" s="1">
        <v>2</v>
      </c>
      <c r="F103" s="4" t="s">
        <v>265</v>
      </c>
      <c r="G103" s="4" t="s">
        <v>266</v>
      </c>
      <c r="H103" s="8">
        <v>6035612</v>
      </c>
      <c r="I103" s="8">
        <v>23334846</v>
      </c>
      <c r="J103" s="8">
        <f>H103+I103</f>
        <v>29370458</v>
      </c>
      <c r="K103" s="8">
        <v>198232</v>
      </c>
      <c r="L103" s="8">
        <v>1614364</v>
      </c>
      <c r="M103" s="8">
        <f>K103+L103</f>
        <v>1812596</v>
      </c>
      <c r="N103" s="8">
        <v>545298</v>
      </c>
      <c r="O103" s="8">
        <v>4635285</v>
      </c>
      <c r="P103" s="8">
        <f>N103+O103</f>
        <v>5180583</v>
      </c>
      <c r="Q103" s="9">
        <f>IF(M103&gt;0,J103/M103,"")</f>
        <v>16.203532392215365</v>
      </c>
      <c r="R103" s="1" t="s">
        <v>385</v>
      </c>
      <c r="S103" s="1" t="s">
        <v>385</v>
      </c>
      <c r="T103" s="1">
        <v>0</v>
      </c>
      <c r="U103" s="1" t="s">
        <v>241</v>
      </c>
      <c r="V103" s="1" t="s">
        <v>172</v>
      </c>
      <c r="W103" s="19">
        <f>IF(Q103="","",SUMIFS(Unit_Value_Review_QC!$K$10:$K$53,Unit_Value_Review_QC!$I$10:$I$53,"WORLD|"&amp;F103))</f>
        <v>15.611120169427856</v>
      </c>
      <c r="X103" s="20">
        <f>IFERROR(Q103/W103,"")</f>
        <v>1.0379480918959079</v>
      </c>
      <c r="Y103" s="4" t="str">
        <f>IF(Q103="","NOT_APPLICABLE",IF(OR(X103&lt;Unit_Value_Review_QC!$I$6,X103&gt;Unit_Value_Review_QC!$I$5),"REVIEW","WITHIN_BAND"))</f>
        <v>WITHIN_BAND</v>
      </c>
    </row>
    <row r="104" spans="1:25">
      <c r="A104" s="1" t="s">
        <v>4101</v>
      </c>
      <c r="B104" s="6">
        <v>44228</v>
      </c>
      <c r="C104" s="1">
        <v>202102</v>
      </c>
      <c r="D104" s="1">
        <v>2021</v>
      </c>
      <c r="E104" s="1">
        <v>2</v>
      </c>
      <c r="F104" s="4" t="s">
        <v>271</v>
      </c>
      <c r="G104" s="4" t="s">
        <v>273</v>
      </c>
      <c r="H104" s="8">
        <v>4959497</v>
      </c>
      <c r="I104" s="8">
        <v>15380109</v>
      </c>
      <c r="J104" s="8">
        <f>H104+I104</f>
        <v>20339606</v>
      </c>
      <c r="K104" s="8">
        <v>140773</v>
      </c>
      <c r="L104" s="8">
        <v>682758</v>
      </c>
      <c r="M104" s="8">
        <f>K104+L104</f>
        <v>823531</v>
      </c>
      <c r="N104" s="8">
        <v>381664</v>
      </c>
      <c r="O104" s="8">
        <v>2016266</v>
      </c>
      <c r="P104" s="8">
        <f>N104+O104</f>
        <v>2397930</v>
      </c>
      <c r="Q104" s="9">
        <f>IF(M104&gt;0,J104/M104,"")</f>
        <v>24.698045368055361</v>
      </c>
      <c r="R104" s="1" t="s">
        <v>385</v>
      </c>
      <c r="S104" s="1" t="s">
        <v>385</v>
      </c>
      <c r="T104" s="1">
        <v>0</v>
      </c>
      <c r="U104" s="1" t="s">
        <v>241</v>
      </c>
      <c r="V104" s="1" t="s">
        <v>172</v>
      </c>
      <c r="W104" s="19">
        <f>IF(Q104="","",SUMIFS(Unit_Value_Review_QC!$K$10:$K$53,Unit_Value_Review_QC!$I$10:$I$53,"WORLD|"&amp;F104))</f>
        <v>31.446185855453933</v>
      </c>
      <c r="X104" s="20">
        <f>IFERROR(Q104/W104,"")</f>
        <v>0.78540670978613469</v>
      </c>
      <c r="Y104" s="4" t="str">
        <f>IF(Q104="","NOT_APPLICABLE",IF(OR(X104&lt;Unit_Value_Review_QC!$I$6,X104&gt;Unit_Value_Review_QC!$I$5),"REVIEW","WITHIN_BAND"))</f>
        <v>WITHIN_BAND</v>
      </c>
    </row>
    <row r="105" spans="1:25">
      <c r="A105" s="1" t="s">
        <v>4102</v>
      </c>
      <c r="B105" s="6">
        <v>44228</v>
      </c>
      <c r="C105" s="1">
        <v>202102</v>
      </c>
      <c r="D105" s="1">
        <v>2021</v>
      </c>
      <c r="E105" s="1">
        <v>2</v>
      </c>
      <c r="F105" s="4" t="s">
        <v>278</v>
      </c>
      <c r="G105" s="4" t="s">
        <v>279</v>
      </c>
      <c r="H105" s="8">
        <v>3792451</v>
      </c>
      <c r="I105" s="8">
        <v>8564100</v>
      </c>
      <c r="J105" s="8">
        <f>H105+I105</f>
        <v>12356551</v>
      </c>
      <c r="K105" s="8">
        <v>78220</v>
      </c>
      <c r="L105" s="8">
        <v>446181</v>
      </c>
      <c r="M105" s="8">
        <f>K105+L105</f>
        <v>524401</v>
      </c>
      <c r="N105" s="8">
        <v>188392</v>
      </c>
      <c r="O105" s="8">
        <v>1494078</v>
      </c>
      <c r="P105" s="8">
        <f>N105+O105</f>
        <v>1682470</v>
      </c>
      <c r="Q105" s="9">
        <f>IF(M105&gt;0,J105/M105,"")</f>
        <v>23.5631720763309</v>
      </c>
      <c r="R105" s="1" t="s">
        <v>385</v>
      </c>
      <c r="S105" s="1" t="s">
        <v>385</v>
      </c>
      <c r="T105" s="1">
        <v>0</v>
      </c>
      <c r="U105" s="1" t="s">
        <v>241</v>
      </c>
      <c r="V105" s="1" t="s">
        <v>172</v>
      </c>
      <c r="W105" s="19">
        <f>IF(Q105="","",SUMIFS(Unit_Value_Review_QC!$K$10:$K$53,Unit_Value_Review_QC!$I$10:$I$53,"WORLD|"&amp;F105))</f>
        <v>25.220887332162761</v>
      </c>
      <c r="X105" s="20">
        <f>IFERROR(Q105/W105,"")</f>
        <v>0.93427212793905667</v>
      </c>
      <c r="Y105" s="4" t="str">
        <f>IF(Q105="","NOT_APPLICABLE",IF(OR(X105&lt;Unit_Value_Review_QC!$I$6,X105&gt;Unit_Value_Review_QC!$I$5),"REVIEW","WITHIN_BAND"))</f>
        <v>WITHIN_BAND</v>
      </c>
    </row>
    <row r="106" spans="1:25">
      <c r="A106" s="1" t="s">
        <v>4103</v>
      </c>
      <c r="B106" s="6">
        <v>44256</v>
      </c>
      <c r="C106" s="1">
        <v>202103</v>
      </c>
      <c r="D106" s="1">
        <v>2021</v>
      </c>
      <c r="E106" s="1">
        <v>3</v>
      </c>
      <c r="F106" s="4" t="s">
        <v>256</v>
      </c>
      <c r="G106" s="4" t="s">
        <v>258</v>
      </c>
      <c r="H106" s="8">
        <v>48918866</v>
      </c>
      <c r="I106" s="8">
        <v>75190414</v>
      </c>
      <c r="J106" s="8">
        <f>H106+I106</f>
        <v>124109280</v>
      </c>
      <c r="K106" s="8">
        <v>1643381</v>
      </c>
      <c r="L106" s="8">
        <v>7649838</v>
      </c>
      <c r="M106" s="8">
        <f>K106+L106</f>
        <v>9293219</v>
      </c>
      <c r="N106" s="8">
        <v>5451694</v>
      </c>
      <c r="O106" s="8">
        <v>38854065</v>
      </c>
      <c r="P106" s="8">
        <f>N106+O106</f>
        <v>44305759</v>
      </c>
      <c r="Q106" s="9">
        <f>IF(M106&gt;0,J106/M106,"")</f>
        <v>13.35482140257321</v>
      </c>
      <c r="R106" s="1" t="s">
        <v>385</v>
      </c>
      <c r="S106" s="1" t="s">
        <v>385</v>
      </c>
      <c r="T106" s="1">
        <v>0</v>
      </c>
      <c r="U106" s="1" t="s">
        <v>241</v>
      </c>
      <c r="V106" s="1" t="s">
        <v>172</v>
      </c>
      <c r="W106" s="19">
        <f>IF(Q106="","",SUMIFS(Unit_Value_Review_QC!$K$10:$K$53,Unit_Value_Review_QC!$I$10:$I$53,"WORLD|"&amp;F106))</f>
        <v>15.322317279026517</v>
      </c>
      <c r="X106" s="20">
        <f>IFERROR(Q106/W106,"")</f>
        <v>0.87159279888124663</v>
      </c>
      <c r="Y106" s="4" t="str">
        <f>IF(Q106="","NOT_APPLICABLE",IF(OR(X106&lt;Unit_Value_Review_QC!$I$6,X106&gt;Unit_Value_Review_QC!$I$5),"REVIEW","WITHIN_BAND"))</f>
        <v>WITHIN_BAND</v>
      </c>
    </row>
    <row r="107" spans="1:25">
      <c r="A107" s="1" t="s">
        <v>4104</v>
      </c>
      <c r="B107" s="6">
        <v>44256</v>
      </c>
      <c r="C107" s="1">
        <v>202103</v>
      </c>
      <c r="D107" s="1">
        <v>2021</v>
      </c>
      <c r="E107" s="1">
        <v>3</v>
      </c>
      <c r="F107" s="4" t="s">
        <v>265</v>
      </c>
      <c r="G107" s="4" t="s">
        <v>266</v>
      </c>
      <c r="H107" s="8">
        <v>6299711</v>
      </c>
      <c r="I107" s="8">
        <v>15455538</v>
      </c>
      <c r="J107" s="8">
        <f>H107+I107</f>
        <v>21755249</v>
      </c>
      <c r="K107" s="8">
        <v>278417</v>
      </c>
      <c r="L107" s="8">
        <v>1034810</v>
      </c>
      <c r="M107" s="8">
        <f>K107+L107</f>
        <v>1313227</v>
      </c>
      <c r="N107" s="8">
        <v>595758</v>
      </c>
      <c r="O107" s="8">
        <v>3116324</v>
      </c>
      <c r="P107" s="8">
        <f>N107+O107</f>
        <v>3712082</v>
      </c>
      <c r="Q107" s="9">
        <f>IF(M107&gt;0,J107/M107,"")</f>
        <v>16.566251683829222</v>
      </c>
      <c r="R107" s="1" t="s">
        <v>385</v>
      </c>
      <c r="S107" s="1" t="s">
        <v>385</v>
      </c>
      <c r="T107" s="1">
        <v>0</v>
      </c>
      <c r="U107" s="1" t="s">
        <v>241</v>
      </c>
      <c r="V107" s="1" t="s">
        <v>172</v>
      </c>
      <c r="W107" s="19">
        <f>IF(Q107="","",SUMIFS(Unit_Value_Review_QC!$K$10:$K$53,Unit_Value_Review_QC!$I$10:$I$53,"WORLD|"&amp;F107))</f>
        <v>15.611120169427856</v>
      </c>
      <c r="X107" s="20">
        <f>IFERROR(Q107/W107,"")</f>
        <v>1.0611827661330706</v>
      </c>
      <c r="Y107" s="4" t="str">
        <f>IF(Q107="","NOT_APPLICABLE",IF(OR(X107&lt;Unit_Value_Review_QC!$I$6,X107&gt;Unit_Value_Review_QC!$I$5),"REVIEW","WITHIN_BAND"))</f>
        <v>WITHIN_BAND</v>
      </c>
    </row>
    <row r="108" spans="1:25">
      <c r="A108" s="1" t="s">
        <v>4105</v>
      </c>
      <c r="B108" s="6">
        <v>44256</v>
      </c>
      <c r="C108" s="1">
        <v>202103</v>
      </c>
      <c r="D108" s="1">
        <v>2021</v>
      </c>
      <c r="E108" s="1">
        <v>3</v>
      </c>
      <c r="F108" s="4" t="s">
        <v>271</v>
      </c>
      <c r="G108" s="4" t="s">
        <v>273</v>
      </c>
      <c r="H108" s="8">
        <v>5355928</v>
      </c>
      <c r="I108" s="8">
        <v>17241342</v>
      </c>
      <c r="J108" s="8">
        <f>H108+I108</f>
        <v>22597270</v>
      </c>
      <c r="K108" s="8">
        <v>145041</v>
      </c>
      <c r="L108" s="8">
        <v>1010488</v>
      </c>
      <c r="M108" s="8">
        <f>K108+L108</f>
        <v>1155529</v>
      </c>
      <c r="N108" s="8">
        <v>401873</v>
      </c>
      <c r="O108" s="8">
        <v>2486413</v>
      </c>
      <c r="P108" s="8">
        <f>N108+O108</f>
        <v>2888286</v>
      </c>
      <c r="Q108" s="9">
        <f>IF(M108&gt;0,J108/M108,"")</f>
        <v>19.555779214541566</v>
      </c>
      <c r="R108" s="1" t="s">
        <v>385</v>
      </c>
      <c r="S108" s="1" t="s">
        <v>385</v>
      </c>
      <c r="T108" s="1">
        <v>0</v>
      </c>
      <c r="U108" s="1" t="s">
        <v>241</v>
      </c>
      <c r="V108" s="1" t="s">
        <v>172</v>
      </c>
      <c r="W108" s="19">
        <f>IF(Q108="","",SUMIFS(Unit_Value_Review_QC!$K$10:$K$53,Unit_Value_Review_QC!$I$10:$I$53,"WORLD|"&amp;F108))</f>
        <v>31.446185855453933</v>
      </c>
      <c r="X108" s="20">
        <f>IFERROR(Q108/W108,"")</f>
        <v>0.62188079993014067</v>
      </c>
      <c r="Y108" s="4" t="str">
        <f>IF(Q108="","NOT_APPLICABLE",IF(OR(X108&lt;Unit_Value_Review_QC!$I$6,X108&gt;Unit_Value_Review_QC!$I$5),"REVIEW","WITHIN_BAND"))</f>
        <v>WITHIN_BAND</v>
      </c>
    </row>
    <row r="109" spans="1:25">
      <c r="A109" s="1" t="s">
        <v>4106</v>
      </c>
      <c r="B109" s="6">
        <v>44256</v>
      </c>
      <c r="C109" s="1">
        <v>202103</v>
      </c>
      <c r="D109" s="1">
        <v>2021</v>
      </c>
      <c r="E109" s="1">
        <v>3</v>
      </c>
      <c r="F109" s="4" t="s">
        <v>278</v>
      </c>
      <c r="G109" s="4" t="s">
        <v>279</v>
      </c>
      <c r="H109" s="8">
        <v>3955817</v>
      </c>
      <c r="I109" s="8">
        <v>9249005</v>
      </c>
      <c r="J109" s="8">
        <f>H109+I109</f>
        <v>13204822</v>
      </c>
      <c r="K109" s="8">
        <v>104208</v>
      </c>
      <c r="L109" s="8">
        <v>485971</v>
      </c>
      <c r="M109" s="8">
        <f>K109+L109</f>
        <v>590179</v>
      </c>
      <c r="N109" s="8">
        <v>203580</v>
      </c>
      <c r="O109" s="8">
        <v>1678618</v>
      </c>
      <c r="P109" s="8">
        <f>N109+O109</f>
        <v>1882198</v>
      </c>
      <c r="Q109" s="9">
        <f>IF(M109&gt;0,J109/M109,"")</f>
        <v>22.374266112484516</v>
      </c>
      <c r="R109" s="1" t="s">
        <v>385</v>
      </c>
      <c r="S109" s="1" t="s">
        <v>385</v>
      </c>
      <c r="T109" s="1">
        <v>0</v>
      </c>
      <c r="U109" s="1" t="s">
        <v>241</v>
      </c>
      <c r="V109" s="1" t="s">
        <v>172</v>
      </c>
      <c r="W109" s="19">
        <f>IF(Q109="","",SUMIFS(Unit_Value_Review_QC!$K$10:$K$53,Unit_Value_Review_QC!$I$10:$I$53,"WORLD|"&amp;F109))</f>
        <v>25.220887332162761</v>
      </c>
      <c r="X109" s="20">
        <f>IFERROR(Q109/W109,"")</f>
        <v>0.8871323922038179</v>
      </c>
      <c r="Y109" s="4" t="str">
        <f>IF(Q109="","NOT_APPLICABLE",IF(OR(X109&lt;Unit_Value_Review_QC!$I$6,X109&gt;Unit_Value_Review_QC!$I$5),"REVIEW","WITHIN_BAND"))</f>
        <v>WITHIN_BAND</v>
      </c>
    </row>
    <row r="110" spans="1:25">
      <c r="A110" s="1" t="s">
        <v>4107</v>
      </c>
      <c r="B110" s="6">
        <v>44287</v>
      </c>
      <c r="C110" s="1">
        <v>202104</v>
      </c>
      <c r="D110" s="1">
        <v>2021</v>
      </c>
      <c r="E110" s="1">
        <v>4</v>
      </c>
      <c r="F110" s="4" t="s">
        <v>256</v>
      </c>
      <c r="G110" s="4" t="s">
        <v>258</v>
      </c>
      <c r="H110" s="8">
        <v>35195987</v>
      </c>
      <c r="I110" s="8">
        <v>82261139</v>
      </c>
      <c r="J110" s="8">
        <f>H110+I110</f>
        <v>117457126</v>
      </c>
      <c r="K110" s="8">
        <v>1328531</v>
      </c>
      <c r="L110" s="8">
        <v>7255022</v>
      </c>
      <c r="M110" s="8">
        <f>K110+L110</f>
        <v>8583553</v>
      </c>
      <c r="N110" s="8">
        <v>5645846</v>
      </c>
      <c r="O110" s="8">
        <v>43745916</v>
      </c>
      <c r="P110" s="8">
        <f>N110+O110</f>
        <v>49391762</v>
      </c>
      <c r="Q110" s="9">
        <f>IF(M110&gt;0,J110/M110,"")</f>
        <v>13.683975155742615</v>
      </c>
      <c r="R110" s="1" t="s">
        <v>385</v>
      </c>
      <c r="S110" s="1" t="s">
        <v>385</v>
      </c>
      <c r="T110" s="1">
        <v>0</v>
      </c>
      <c r="U110" s="1" t="s">
        <v>241</v>
      </c>
      <c r="V110" s="1" t="s">
        <v>172</v>
      </c>
      <c r="W110" s="19">
        <f>IF(Q110="","",SUMIFS(Unit_Value_Review_QC!$K$10:$K$53,Unit_Value_Review_QC!$I$10:$I$53,"WORLD|"&amp;F110))</f>
        <v>15.322317279026517</v>
      </c>
      <c r="X110" s="20">
        <f>IFERROR(Q110/W110,"")</f>
        <v>0.89307478148057307</v>
      </c>
      <c r="Y110" s="4" t="str">
        <f>IF(Q110="","NOT_APPLICABLE",IF(OR(X110&lt;Unit_Value_Review_QC!$I$6,X110&gt;Unit_Value_Review_QC!$I$5),"REVIEW","WITHIN_BAND"))</f>
        <v>WITHIN_BAND</v>
      </c>
    </row>
    <row r="111" spans="1:25">
      <c r="A111" s="1" t="s">
        <v>4108</v>
      </c>
      <c r="B111" s="6">
        <v>44287</v>
      </c>
      <c r="C111" s="1">
        <v>202104</v>
      </c>
      <c r="D111" s="1">
        <v>2021</v>
      </c>
      <c r="E111" s="1">
        <v>4</v>
      </c>
      <c r="F111" s="4" t="s">
        <v>265</v>
      </c>
      <c r="G111" s="4" t="s">
        <v>266</v>
      </c>
      <c r="H111" s="8">
        <v>5422483</v>
      </c>
      <c r="I111" s="8">
        <v>14170138</v>
      </c>
      <c r="J111" s="8">
        <f>H111+I111</f>
        <v>19592621</v>
      </c>
      <c r="K111" s="8">
        <v>205899</v>
      </c>
      <c r="L111" s="8">
        <v>931844</v>
      </c>
      <c r="M111" s="8">
        <f>K111+L111</f>
        <v>1137743</v>
      </c>
      <c r="N111" s="8">
        <v>575917</v>
      </c>
      <c r="O111" s="8">
        <v>2797152</v>
      </c>
      <c r="P111" s="8">
        <f>N111+O111</f>
        <v>3373069</v>
      </c>
      <c r="Q111" s="9">
        <f>IF(M111&gt;0,J111/M111,"")</f>
        <v>17.220603422741341</v>
      </c>
      <c r="R111" s="1" t="s">
        <v>385</v>
      </c>
      <c r="S111" s="1" t="s">
        <v>385</v>
      </c>
      <c r="T111" s="1">
        <v>0</v>
      </c>
      <c r="U111" s="1" t="s">
        <v>241</v>
      </c>
      <c r="V111" s="1" t="s">
        <v>172</v>
      </c>
      <c r="W111" s="19">
        <f>IF(Q111="","",SUMIFS(Unit_Value_Review_QC!$K$10:$K$53,Unit_Value_Review_QC!$I$10:$I$53,"WORLD|"&amp;F111))</f>
        <v>15.611120169427856</v>
      </c>
      <c r="X111" s="20">
        <f>IFERROR(Q111/W111,"")</f>
        <v>1.1030985115639189</v>
      </c>
      <c r="Y111" s="4" t="str">
        <f>IF(Q111="","NOT_APPLICABLE",IF(OR(X111&lt;Unit_Value_Review_QC!$I$6,X111&gt;Unit_Value_Review_QC!$I$5),"REVIEW","WITHIN_BAND"))</f>
        <v>WITHIN_BAND</v>
      </c>
    </row>
    <row r="112" spans="1:25">
      <c r="A112" s="1" t="s">
        <v>4109</v>
      </c>
      <c r="B112" s="6">
        <v>44287</v>
      </c>
      <c r="C112" s="1">
        <v>202104</v>
      </c>
      <c r="D112" s="1">
        <v>2021</v>
      </c>
      <c r="E112" s="1">
        <v>4</v>
      </c>
      <c r="F112" s="4" t="s">
        <v>271</v>
      </c>
      <c r="G112" s="4" t="s">
        <v>273</v>
      </c>
      <c r="H112" s="8">
        <v>7561870</v>
      </c>
      <c r="I112" s="8">
        <v>16818810</v>
      </c>
      <c r="J112" s="8">
        <f>H112+I112</f>
        <v>24380680</v>
      </c>
      <c r="K112" s="8">
        <v>210145</v>
      </c>
      <c r="L112" s="8">
        <v>687067</v>
      </c>
      <c r="M112" s="8">
        <f>K112+L112</f>
        <v>897212</v>
      </c>
      <c r="N112" s="8">
        <v>646381</v>
      </c>
      <c r="O112" s="8">
        <v>2660195</v>
      </c>
      <c r="P112" s="8">
        <f>N112+O112</f>
        <v>3306576</v>
      </c>
      <c r="Q112" s="9">
        <f>IF(M112&gt;0,J112/M112,"")</f>
        <v>27.173822909189802</v>
      </c>
      <c r="R112" s="1" t="s">
        <v>385</v>
      </c>
      <c r="S112" s="1" t="s">
        <v>385</v>
      </c>
      <c r="T112" s="1">
        <v>0</v>
      </c>
      <c r="U112" s="1" t="s">
        <v>241</v>
      </c>
      <c r="V112" s="1" t="s">
        <v>172</v>
      </c>
      <c r="W112" s="19">
        <f>IF(Q112="","",SUMIFS(Unit_Value_Review_QC!$K$10:$K$53,Unit_Value_Review_QC!$I$10:$I$53,"WORLD|"&amp;F112))</f>
        <v>31.446185855453933</v>
      </c>
      <c r="X112" s="20">
        <f>IFERROR(Q112/W112,"")</f>
        <v>0.86413732444683289</v>
      </c>
      <c r="Y112" s="4" t="str">
        <f>IF(Q112="","NOT_APPLICABLE",IF(OR(X112&lt;Unit_Value_Review_QC!$I$6,X112&gt;Unit_Value_Review_QC!$I$5),"REVIEW","WITHIN_BAND"))</f>
        <v>WITHIN_BAND</v>
      </c>
    </row>
    <row r="113" spans="1:25">
      <c r="A113" s="1" t="s">
        <v>4110</v>
      </c>
      <c r="B113" s="6">
        <v>44287</v>
      </c>
      <c r="C113" s="1">
        <v>202104</v>
      </c>
      <c r="D113" s="1">
        <v>2021</v>
      </c>
      <c r="E113" s="1">
        <v>4</v>
      </c>
      <c r="F113" s="4" t="s">
        <v>278</v>
      </c>
      <c r="G113" s="4" t="s">
        <v>279</v>
      </c>
      <c r="H113" s="8">
        <v>5312080</v>
      </c>
      <c r="I113" s="8">
        <v>10492211</v>
      </c>
      <c r="J113" s="8">
        <f>H113+I113</f>
        <v>15804291</v>
      </c>
      <c r="K113" s="8">
        <v>120098</v>
      </c>
      <c r="L113" s="8">
        <v>562939</v>
      </c>
      <c r="M113" s="8">
        <f>K113+L113</f>
        <v>683037</v>
      </c>
      <c r="N113" s="8">
        <v>327797</v>
      </c>
      <c r="O113" s="8">
        <v>1964448</v>
      </c>
      <c r="P113" s="8">
        <f>N113+O113</f>
        <v>2292245</v>
      </c>
      <c r="Q113" s="9">
        <f>IF(M113&gt;0,J113/M113,"")</f>
        <v>23.138264837775992</v>
      </c>
      <c r="R113" s="1" t="s">
        <v>385</v>
      </c>
      <c r="S113" s="1" t="s">
        <v>385</v>
      </c>
      <c r="T113" s="1">
        <v>0</v>
      </c>
      <c r="U113" s="1" t="s">
        <v>241</v>
      </c>
      <c r="V113" s="1" t="s">
        <v>172</v>
      </c>
      <c r="W113" s="19">
        <f>IF(Q113="","",SUMIFS(Unit_Value_Review_QC!$K$10:$K$53,Unit_Value_Review_QC!$I$10:$I$53,"WORLD|"&amp;F113))</f>
        <v>25.220887332162761</v>
      </c>
      <c r="X113" s="20">
        <f>IFERROR(Q113/W113,"")</f>
        <v>0.91742469378819524</v>
      </c>
      <c r="Y113" s="4" t="str">
        <f>IF(Q113="","NOT_APPLICABLE",IF(OR(X113&lt;Unit_Value_Review_QC!$I$6,X113&gt;Unit_Value_Review_QC!$I$5),"REVIEW","WITHIN_BAND"))</f>
        <v>WITHIN_BAND</v>
      </c>
    </row>
    <row r="114" spans="1:25">
      <c r="A114" s="1" t="s">
        <v>4111</v>
      </c>
      <c r="B114" s="6">
        <v>44317</v>
      </c>
      <c r="C114" s="1">
        <v>202105</v>
      </c>
      <c r="D114" s="1">
        <v>2021</v>
      </c>
      <c r="E114" s="1">
        <v>5</v>
      </c>
      <c r="F114" s="4" t="s">
        <v>256</v>
      </c>
      <c r="G114" s="4" t="s">
        <v>258</v>
      </c>
      <c r="H114" s="8">
        <v>37394672</v>
      </c>
      <c r="I114" s="8">
        <v>75357398</v>
      </c>
      <c r="J114" s="8">
        <f>H114+I114</f>
        <v>112752070</v>
      </c>
      <c r="K114" s="8">
        <v>1345995</v>
      </c>
      <c r="L114" s="8">
        <v>6783119</v>
      </c>
      <c r="M114" s="8">
        <f>K114+L114</f>
        <v>8129114</v>
      </c>
      <c r="N114" s="8">
        <v>5794171</v>
      </c>
      <c r="O114" s="8">
        <v>39073507</v>
      </c>
      <c r="P114" s="8">
        <f>N114+O114</f>
        <v>44867678</v>
      </c>
      <c r="Q114" s="9">
        <f>IF(M114&gt;0,J114/M114,"")</f>
        <v>13.870154853284134</v>
      </c>
      <c r="R114" s="1" t="s">
        <v>385</v>
      </c>
      <c r="S114" s="1" t="s">
        <v>385</v>
      </c>
      <c r="T114" s="1">
        <v>0</v>
      </c>
      <c r="U114" s="1" t="s">
        <v>241</v>
      </c>
      <c r="V114" s="1" t="s">
        <v>172</v>
      </c>
      <c r="W114" s="19">
        <f>IF(Q114="","",SUMIFS(Unit_Value_Review_QC!$K$10:$K$53,Unit_Value_Review_QC!$I$10:$I$53,"WORLD|"&amp;F114))</f>
        <v>15.322317279026517</v>
      </c>
      <c r="X114" s="20">
        <f>IFERROR(Q114/W114,"")</f>
        <v>0.90522566532869475</v>
      </c>
      <c r="Y114" s="4" t="str">
        <f>IF(Q114="","NOT_APPLICABLE",IF(OR(X114&lt;Unit_Value_Review_QC!$I$6,X114&gt;Unit_Value_Review_QC!$I$5),"REVIEW","WITHIN_BAND"))</f>
        <v>WITHIN_BAND</v>
      </c>
    </row>
    <row r="115" spans="1:25">
      <c r="A115" s="1" t="s">
        <v>4112</v>
      </c>
      <c r="B115" s="6">
        <v>44317</v>
      </c>
      <c r="C115" s="1">
        <v>202105</v>
      </c>
      <c r="D115" s="1">
        <v>2021</v>
      </c>
      <c r="E115" s="1">
        <v>5</v>
      </c>
      <c r="F115" s="4" t="s">
        <v>265</v>
      </c>
      <c r="G115" s="4" t="s">
        <v>266</v>
      </c>
      <c r="H115" s="8">
        <v>5295592</v>
      </c>
      <c r="I115" s="8">
        <v>10203151</v>
      </c>
      <c r="J115" s="8">
        <f>H115+I115</f>
        <v>15498743</v>
      </c>
      <c r="K115" s="8">
        <v>203613</v>
      </c>
      <c r="L115" s="8">
        <v>710833</v>
      </c>
      <c r="M115" s="8">
        <f>K115+L115</f>
        <v>914446</v>
      </c>
      <c r="N115" s="8">
        <v>604782</v>
      </c>
      <c r="O115" s="8">
        <v>2096396</v>
      </c>
      <c r="P115" s="8">
        <f>N115+O115</f>
        <v>2701178</v>
      </c>
      <c r="Q115" s="9">
        <f>IF(M115&gt;0,J115/M115,"")</f>
        <v>16.948778823462511</v>
      </c>
      <c r="R115" s="1" t="s">
        <v>385</v>
      </c>
      <c r="S115" s="1" t="s">
        <v>385</v>
      </c>
      <c r="T115" s="1">
        <v>0</v>
      </c>
      <c r="U115" s="1" t="s">
        <v>241</v>
      </c>
      <c r="V115" s="1" t="s">
        <v>172</v>
      </c>
      <c r="W115" s="19">
        <f>IF(Q115="","",SUMIFS(Unit_Value_Review_QC!$K$10:$K$53,Unit_Value_Review_QC!$I$10:$I$53,"WORLD|"&amp;F115))</f>
        <v>15.611120169427856</v>
      </c>
      <c r="X115" s="20">
        <f>IFERROR(Q115/W115,"")</f>
        <v>1.0856862697562388</v>
      </c>
      <c r="Y115" s="4" t="str">
        <f>IF(Q115="","NOT_APPLICABLE",IF(OR(X115&lt;Unit_Value_Review_QC!$I$6,X115&gt;Unit_Value_Review_QC!$I$5),"REVIEW","WITHIN_BAND"))</f>
        <v>WITHIN_BAND</v>
      </c>
    </row>
    <row r="116" spans="1:25">
      <c r="A116" s="1" t="s">
        <v>4113</v>
      </c>
      <c r="B116" s="6">
        <v>44317</v>
      </c>
      <c r="C116" s="1">
        <v>202105</v>
      </c>
      <c r="D116" s="1">
        <v>2021</v>
      </c>
      <c r="E116" s="1">
        <v>5</v>
      </c>
      <c r="F116" s="4" t="s">
        <v>271</v>
      </c>
      <c r="G116" s="4" t="s">
        <v>273</v>
      </c>
      <c r="H116" s="8">
        <v>7439412</v>
      </c>
      <c r="I116" s="8">
        <v>18237105</v>
      </c>
      <c r="J116" s="8">
        <f>H116+I116</f>
        <v>25676517</v>
      </c>
      <c r="K116" s="8">
        <v>213429</v>
      </c>
      <c r="L116" s="8">
        <v>747582</v>
      </c>
      <c r="M116" s="8">
        <f>K116+L116</f>
        <v>961011</v>
      </c>
      <c r="N116" s="8">
        <v>784287</v>
      </c>
      <c r="O116" s="8">
        <v>2669864</v>
      </c>
      <c r="P116" s="8">
        <f>N116+O116</f>
        <v>3454151</v>
      </c>
      <c r="Q116" s="9">
        <f>IF(M116&gt;0,J116/M116,"")</f>
        <v>26.718234234571717</v>
      </c>
      <c r="R116" s="1" t="s">
        <v>385</v>
      </c>
      <c r="S116" s="1" t="s">
        <v>385</v>
      </c>
      <c r="T116" s="1">
        <v>0</v>
      </c>
      <c r="U116" s="1" t="s">
        <v>241</v>
      </c>
      <c r="V116" s="1" t="s">
        <v>172</v>
      </c>
      <c r="W116" s="19">
        <f>IF(Q116="","",SUMIFS(Unit_Value_Review_QC!$K$10:$K$53,Unit_Value_Review_QC!$I$10:$I$53,"WORLD|"&amp;F116))</f>
        <v>31.446185855453933</v>
      </c>
      <c r="X116" s="20">
        <f>IFERROR(Q116/W116,"")</f>
        <v>0.84964944102872131</v>
      </c>
      <c r="Y116" s="4" t="str">
        <f>IF(Q116="","NOT_APPLICABLE",IF(OR(X116&lt;Unit_Value_Review_QC!$I$6,X116&gt;Unit_Value_Review_QC!$I$5),"REVIEW","WITHIN_BAND"))</f>
        <v>WITHIN_BAND</v>
      </c>
    </row>
    <row r="117" spans="1:25">
      <c r="A117" s="1" t="s">
        <v>4114</v>
      </c>
      <c r="B117" s="6">
        <v>44317</v>
      </c>
      <c r="C117" s="1">
        <v>202105</v>
      </c>
      <c r="D117" s="1">
        <v>2021</v>
      </c>
      <c r="E117" s="1">
        <v>5</v>
      </c>
      <c r="F117" s="4" t="s">
        <v>278</v>
      </c>
      <c r="G117" s="4" t="s">
        <v>279</v>
      </c>
      <c r="H117" s="8">
        <v>5938366</v>
      </c>
      <c r="I117" s="8">
        <v>8246202</v>
      </c>
      <c r="J117" s="8">
        <f>H117+I117</f>
        <v>14184568</v>
      </c>
      <c r="K117" s="8">
        <v>164495</v>
      </c>
      <c r="L117" s="8">
        <v>423168</v>
      </c>
      <c r="M117" s="8">
        <f>K117+L117</f>
        <v>587663</v>
      </c>
      <c r="N117" s="8">
        <v>365201</v>
      </c>
      <c r="O117" s="8">
        <v>1564064</v>
      </c>
      <c r="P117" s="8">
        <f>N117+O117</f>
        <v>1929265</v>
      </c>
      <c r="Q117" s="9">
        <f>IF(M117&gt;0,J117/M117,"")</f>
        <v>24.137248729288725</v>
      </c>
      <c r="R117" s="1" t="s">
        <v>385</v>
      </c>
      <c r="S117" s="1" t="s">
        <v>385</v>
      </c>
      <c r="T117" s="1">
        <v>0</v>
      </c>
      <c r="U117" s="1" t="s">
        <v>241</v>
      </c>
      <c r="V117" s="1" t="s">
        <v>172</v>
      </c>
      <c r="W117" s="19">
        <f>IF(Q117="","",SUMIFS(Unit_Value_Review_QC!$K$10:$K$53,Unit_Value_Review_QC!$I$10:$I$53,"WORLD|"&amp;F117))</f>
        <v>25.220887332162761</v>
      </c>
      <c r="X117" s="20">
        <f>IFERROR(Q117/W117,"")</f>
        <v>0.95703408097414033</v>
      </c>
      <c r="Y117" s="4" t="str">
        <f>IF(Q117="","NOT_APPLICABLE",IF(OR(X117&lt;Unit_Value_Review_QC!$I$6,X117&gt;Unit_Value_Review_QC!$I$5),"REVIEW","WITHIN_BAND"))</f>
        <v>WITHIN_BAND</v>
      </c>
    </row>
    <row r="118" spans="1:25">
      <c r="A118" s="1" t="s">
        <v>4115</v>
      </c>
      <c r="B118" s="6">
        <v>44348</v>
      </c>
      <c r="C118" s="1">
        <v>202106</v>
      </c>
      <c r="D118" s="1">
        <v>2021</v>
      </c>
      <c r="E118" s="1">
        <v>6</v>
      </c>
      <c r="F118" s="4" t="s">
        <v>256</v>
      </c>
      <c r="G118" s="4" t="s">
        <v>258</v>
      </c>
      <c r="H118" s="8">
        <v>62218573</v>
      </c>
      <c r="I118" s="8">
        <v>62644249</v>
      </c>
      <c r="J118" s="8">
        <f>H118+I118</f>
        <v>124862822</v>
      </c>
      <c r="K118" s="8">
        <v>2543306</v>
      </c>
      <c r="L118" s="8">
        <v>5191870</v>
      </c>
      <c r="M118" s="8">
        <f>K118+L118</f>
        <v>7735176</v>
      </c>
      <c r="N118" s="8">
        <v>8085915</v>
      </c>
      <c r="O118" s="8">
        <v>29748391</v>
      </c>
      <c r="P118" s="8">
        <f>N118+O118</f>
        <v>37834306</v>
      </c>
      <c r="Q118" s="9">
        <f>IF(M118&gt;0,J118/M118,"")</f>
        <v>16.142208270374198</v>
      </c>
      <c r="R118" s="1" t="s">
        <v>385</v>
      </c>
      <c r="S118" s="1" t="s">
        <v>385</v>
      </c>
      <c r="T118" s="1">
        <v>0</v>
      </c>
      <c r="U118" s="1" t="s">
        <v>241</v>
      </c>
      <c r="V118" s="1" t="s">
        <v>172</v>
      </c>
      <c r="W118" s="19">
        <f>IF(Q118="","",SUMIFS(Unit_Value_Review_QC!$K$10:$K$53,Unit_Value_Review_QC!$I$10:$I$53,"WORLD|"&amp;F118))</f>
        <v>15.322317279026517</v>
      </c>
      <c r="X118" s="20">
        <f>IFERROR(Q118/W118,"")</f>
        <v>1.0535095949533666</v>
      </c>
      <c r="Y118" s="4" t="str">
        <f>IF(Q118="","NOT_APPLICABLE",IF(OR(X118&lt;Unit_Value_Review_QC!$I$6,X118&gt;Unit_Value_Review_QC!$I$5),"REVIEW","WITHIN_BAND"))</f>
        <v>WITHIN_BAND</v>
      </c>
    </row>
    <row r="119" spans="1:25">
      <c r="A119" s="1" t="s">
        <v>4116</v>
      </c>
      <c r="B119" s="6">
        <v>44348</v>
      </c>
      <c r="C119" s="1">
        <v>202106</v>
      </c>
      <c r="D119" s="1">
        <v>2021</v>
      </c>
      <c r="E119" s="1">
        <v>6</v>
      </c>
      <c r="F119" s="4" t="s">
        <v>265</v>
      </c>
      <c r="G119" s="4" t="s">
        <v>266</v>
      </c>
      <c r="H119" s="8">
        <v>5235398</v>
      </c>
      <c r="I119" s="8">
        <v>13191935</v>
      </c>
      <c r="J119" s="8">
        <f>H119+I119</f>
        <v>18427333</v>
      </c>
      <c r="K119" s="8">
        <v>209286</v>
      </c>
      <c r="L119" s="8">
        <v>934086</v>
      </c>
      <c r="M119" s="8">
        <f>K119+L119</f>
        <v>1143372</v>
      </c>
      <c r="N119" s="8">
        <v>666598</v>
      </c>
      <c r="O119" s="8">
        <v>2660043</v>
      </c>
      <c r="P119" s="8">
        <f>N119+O119</f>
        <v>3326641</v>
      </c>
      <c r="Q119" s="9">
        <f>IF(M119&gt;0,J119/M119,"")</f>
        <v>16.116655821552392</v>
      </c>
      <c r="R119" s="1" t="s">
        <v>385</v>
      </c>
      <c r="S119" s="1" t="s">
        <v>385</v>
      </c>
      <c r="T119" s="1">
        <v>0</v>
      </c>
      <c r="U119" s="1" t="s">
        <v>241</v>
      </c>
      <c r="V119" s="1" t="s">
        <v>172</v>
      </c>
      <c r="W119" s="19">
        <f>IF(Q119="","",SUMIFS(Unit_Value_Review_QC!$K$10:$K$53,Unit_Value_Review_QC!$I$10:$I$53,"WORLD|"&amp;F119))</f>
        <v>15.611120169427856</v>
      </c>
      <c r="X119" s="20">
        <f>IFERROR(Q119/W119,"")</f>
        <v>1.0323830478939335</v>
      </c>
      <c r="Y119" s="4" t="str">
        <f>IF(Q119="","NOT_APPLICABLE",IF(OR(X119&lt;Unit_Value_Review_QC!$I$6,X119&gt;Unit_Value_Review_QC!$I$5),"REVIEW","WITHIN_BAND"))</f>
        <v>WITHIN_BAND</v>
      </c>
    </row>
    <row r="120" spans="1:25">
      <c r="A120" s="1" t="s">
        <v>4117</v>
      </c>
      <c r="B120" s="6">
        <v>44348</v>
      </c>
      <c r="C120" s="1">
        <v>202106</v>
      </c>
      <c r="D120" s="1">
        <v>2021</v>
      </c>
      <c r="E120" s="1">
        <v>6</v>
      </c>
      <c r="F120" s="4" t="s">
        <v>271</v>
      </c>
      <c r="G120" s="4" t="s">
        <v>273</v>
      </c>
      <c r="H120" s="8">
        <v>10116829</v>
      </c>
      <c r="I120" s="8">
        <v>21944327</v>
      </c>
      <c r="J120" s="8">
        <f>H120+I120</f>
        <v>32061156</v>
      </c>
      <c r="K120" s="8">
        <v>320802</v>
      </c>
      <c r="L120" s="8">
        <v>895538</v>
      </c>
      <c r="M120" s="8">
        <f>K120+L120</f>
        <v>1216340</v>
      </c>
      <c r="N120" s="8">
        <v>1058245</v>
      </c>
      <c r="O120" s="8">
        <v>2929960</v>
      </c>
      <c r="P120" s="8">
        <f>N120+O120</f>
        <v>3988205</v>
      </c>
      <c r="Q120" s="9">
        <f>IF(M120&gt;0,J120/M120,"")</f>
        <v>26.35871220218031</v>
      </c>
      <c r="R120" s="1" t="s">
        <v>385</v>
      </c>
      <c r="S120" s="1" t="s">
        <v>385</v>
      </c>
      <c r="T120" s="1">
        <v>0</v>
      </c>
      <c r="U120" s="1" t="s">
        <v>241</v>
      </c>
      <c r="V120" s="1" t="s">
        <v>172</v>
      </c>
      <c r="W120" s="19">
        <f>IF(Q120="","",SUMIFS(Unit_Value_Review_QC!$K$10:$K$53,Unit_Value_Review_QC!$I$10:$I$53,"WORLD|"&amp;F120))</f>
        <v>31.446185855453933</v>
      </c>
      <c r="X120" s="20">
        <f>IFERROR(Q120/W120,"")</f>
        <v>0.83821651132322406</v>
      </c>
      <c r="Y120" s="4" t="str">
        <f>IF(Q120="","NOT_APPLICABLE",IF(OR(X120&lt;Unit_Value_Review_QC!$I$6,X120&gt;Unit_Value_Review_QC!$I$5),"REVIEW","WITHIN_BAND"))</f>
        <v>WITHIN_BAND</v>
      </c>
    </row>
    <row r="121" spans="1:25">
      <c r="A121" s="1" t="s">
        <v>4118</v>
      </c>
      <c r="B121" s="6">
        <v>44348</v>
      </c>
      <c r="C121" s="1">
        <v>202106</v>
      </c>
      <c r="D121" s="1">
        <v>2021</v>
      </c>
      <c r="E121" s="1">
        <v>6</v>
      </c>
      <c r="F121" s="4" t="s">
        <v>278</v>
      </c>
      <c r="G121" s="4" t="s">
        <v>279</v>
      </c>
      <c r="H121" s="8">
        <v>6775577</v>
      </c>
      <c r="I121" s="8">
        <v>8087475</v>
      </c>
      <c r="J121" s="8">
        <f>H121+I121</f>
        <v>14863052</v>
      </c>
      <c r="K121" s="8">
        <v>128537</v>
      </c>
      <c r="L121" s="8">
        <v>599103</v>
      </c>
      <c r="M121" s="8">
        <f>K121+L121</f>
        <v>727640</v>
      </c>
      <c r="N121" s="8">
        <v>380148</v>
      </c>
      <c r="O121" s="8">
        <v>1320464</v>
      </c>
      <c r="P121" s="8">
        <f>N121+O121</f>
        <v>1700612</v>
      </c>
      <c r="Q121" s="9">
        <f>IF(M121&gt;0,J121/M121,"")</f>
        <v>20.426381177505359</v>
      </c>
      <c r="R121" s="1" t="s">
        <v>385</v>
      </c>
      <c r="S121" s="1" t="s">
        <v>385</v>
      </c>
      <c r="T121" s="1">
        <v>0</v>
      </c>
      <c r="U121" s="1" t="s">
        <v>241</v>
      </c>
      <c r="V121" s="1" t="s">
        <v>172</v>
      </c>
      <c r="W121" s="19">
        <f>IF(Q121="","",SUMIFS(Unit_Value_Review_QC!$K$10:$K$53,Unit_Value_Review_QC!$I$10:$I$53,"WORLD|"&amp;F121))</f>
        <v>25.220887332162761</v>
      </c>
      <c r="X121" s="20">
        <f>IFERROR(Q121/W121,"")</f>
        <v>0.80989938650797422</v>
      </c>
      <c r="Y121" s="4" t="str">
        <f>IF(Q121="","NOT_APPLICABLE",IF(OR(X121&lt;Unit_Value_Review_QC!$I$6,X121&gt;Unit_Value_Review_QC!$I$5),"REVIEW","WITHIN_BAND"))</f>
        <v>WITHIN_BAND</v>
      </c>
    </row>
    <row r="122" spans="1:25">
      <c r="A122" s="1" t="s">
        <v>4119</v>
      </c>
      <c r="B122" s="6">
        <v>44378</v>
      </c>
      <c r="C122" s="1">
        <v>202107</v>
      </c>
      <c r="D122" s="1">
        <v>2021</v>
      </c>
      <c r="E122" s="1">
        <v>7</v>
      </c>
      <c r="F122" s="4" t="s">
        <v>256</v>
      </c>
      <c r="G122" s="4" t="s">
        <v>258</v>
      </c>
      <c r="H122" s="8">
        <v>55462892</v>
      </c>
      <c r="I122" s="8">
        <v>62239121</v>
      </c>
      <c r="J122" s="8">
        <f>H122+I122</f>
        <v>117702013</v>
      </c>
      <c r="K122" s="8">
        <v>1879425</v>
      </c>
      <c r="L122" s="8">
        <v>5212014</v>
      </c>
      <c r="M122" s="8">
        <f>K122+L122</f>
        <v>7091439</v>
      </c>
      <c r="N122" s="8">
        <v>6863196</v>
      </c>
      <c r="O122" s="8">
        <v>30058190</v>
      </c>
      <c r="P122" s="8">
        <f>N122+O122</f>
        <v>36921386</v>
      </c>
      <c r="Q122" s="9">
        <f>IF(M122&gt;0,J122/M122,"")</f>
        <v>16.597761469851182</v>
      </c>
      <c r="R122" s="1" t="s">
        <v>385</v>
      </c>
      <c r="S122" s="1" t="s">
        <v>385</v>
      </c>
      <c r="T122" s="1">
        <v>0</v>
      </c>
      <c r="U122" s="1" t="s">
        <v>241</v>
      </c>
      <c r="V122" s="1" t="s">
        <v>172</v>
      </c>
      <c r="W122" s="19">
        <f>IF(Q122="","",SUMIFS(Unit_Value_Review_QC!$K$10:$K$53,Unit_Value_Review_QC!$I$10:$I$53,"WORLD|"&amp;F122))</f>
        <v>15.322317279026517</v>
      </c>
      <c r="X122" s="20">
        <f>IFERROR(Q122/W122,"")</f>
        <v>1.0832409463658945</v>
      </c>
      <c r="Y122" s="4" t="str">
        <f>IF(Q122="","NOT_APPLICABLE",IF(OR(X122&lt;Unit_Value_Review_QC!$I$6,X122&gt;Unit_Value_Review_QC!$I$5),"REVIEW","WITHIN_BAND"))</f>
        <v>WITHIN_BAND</v>
      </c>
    </row>
    <row r="123" spans="1:25">
      <c r="A123" s="1" t="s">
        <v>4120</v>
      </c>
      <c r="B123" s="6">
        <v>44378</v>
      </c>
      <c r="C123" s="1">
        <v>202107</v>
      </c>
      <c r="D123" s="1">
        <v>2021</v>
      </c>
      <c r="E123" s="1">
        <v>7</v>
      </c>
      <c r="F123" s="4" t="s">
        <v>265</v>
      </c>
      <c r="G123" s="4" t="s">
        <v>266</v>
      </c>
      <c r="H123" s="8">
        <v>5427979</v>
      </c>
      <c r="I123" s="8">
        <v>26703716</v>
      </c>
      <c r="J123" s="8">
        <f>H123+I123</f>
        <v>32131695</v>
      </c>
      <c r="K123" s="8">
        <v>221761</v>
      </c>
      <c r="L123" s="8">
        <v>2013686</v>
      </c>
      <c r="M123" s="8">
        <f>K123+L123</f>
        <v>2235447</v>
      </c>
      <c r="N123" s="8">
        <v>566776</v>
      </c>
      <c r="O123" s="8">
        <v>5893614</v>
      </c>
      <c r="P123" s="8">
        <f>N123+O123</f>
        <v>6460390</v>
      </c>
      <c r="Q123" s="9">
        <f>IF(M123&gt;0,J123/M123,"")</f>
        <v>14.373722570922057</v>
      </c>
      <c r="R123" s="1" t="s">
        <v>385</v>
      </c>
      <c r="S123" s="1" t="s">
        <v>385</v>
      </c>
      <c r="T123" s="1">
        <v>0</v>
      </c>
      <c r="U123" s="1" t="s">
        <v>241</v>
      </c>
      <c r="V123" s="1" t="s">
        <v>172</v>
      </c>
      <c r="W123" s="19">
        <f>IF(Q123="","",SUMIFS(Unit_Value_Review_QC!$K$10:$K$53,Unit_Value_Review_QC!$I$10:$I$53,"WORLD|"&amp;F123))</f>
        <v>15.611120169427856</v>
      </c>
      <c r="X123" s="20">
        <f>IFERROR(Q123/W123,"")</f>
        <v>0.92073614288556527</v>
      </c>
      <c r="Y123" s="4" t="str">
        <f>IF(Q123="","NOT_APPLICABLE",IF(OR(X123&lt;Unit_Value_Review_QC!$I$6,X123&gt;Unit_Value_Review_QC!$I$5),"REVIEW","WITHIN_BAND"))</f>
        <v>WITHIN_BAND</v>
      </c>
    </row>
    <row r="124" spans="1:25">
      <c r="A124" s="1" t="s">
        <v>4121</v>
      </c>
      <c r="B124" s="6">
        <v>44378</v>
      </c>
      <c r="C124" s="1">
        <v>202107</v>
      </c>
      <c r="D124" s="1">
        <v>2021</v>
      </c>
      <c r="E124" s="1">
        <v>7</v>
      </c>
      <c r="F124" s="4" t="s">
        <v>271</v>
      </c>
      <c r="G124" s="4" t="s">
        <v>273</v>
      </c>
      <c r="H124" s="8">
        <v>9430351</v>
      </c>
      <c r="I124" s="8">
        <v>21076252</v>
      </c>
      <c r="J124" s="8">
        <f>H124+I124</f>
        <v>30506603</v>
      </c>
      <c r="K124" s="8">
        <v>245662</v>
      </c>
      <c r="L124" s="8">
        <v>895348</v>
      </c>
      <c r="M124" s="8">
        <f>K124+L124</f>
        <v>1141010</v>
      </c>
      <c r="N124" s="8">
        <v>886129</v>
      </c>
      <c r="O124" s="8">
        <v>2589638</v>
      </c>
      <c r="P124" s="8">
        <f>N124+O124</f>
        <v>3475767</v>
      </c>
      <c r="Q124" s="9">
        <f>IF(M124&gt;0,J124/M124,"")</f>
        <v>26.736490477734637</v>
      </c>
      <c r="R124" s="1" t="s">
        <v>385</v>
      </c>
      <c r="S124" s="1" t="s">
        <v>385</v>
      </c>
      <c r="T124" s="1">
        <v>0</v>
      </c>
      <c r="U124" s="1" t="s">
        <v>241</v>
      </c>
      <c r="V124" s="1" t="s">
        <v>172</v>
      </c>
      <c r="W124" s="19">
        <f>IF(Q124="","",SUMIFS(Unit_Value_Review_QC!$K$10:$K$53,Unit_Value_Review_QC!$I$10:$I$53,"WORLD|"&amp;F124))</f>
        <v>31.446185855453933</v>
      </c>
      <c r="X124" s="20">
        <f>IFERROR(Q124/W124,"")</f>
        <v>0.85022999611565098</v>
      </c>
      <c r="Y124" s="4" t="str">
        <f>IF(Q124="","NOT_APPLICABLE",IF(OR(X124&lt;Unit_Value_Review_QC!$I$6,X124&gt;Unit_Value_Review_QC!$I$5),"REVIEW","WITHIN_BAND"))</f>
        <v>WITHIN_BAND</v>
      </c>
    </row>
    <row r="125" spans="1:25">
      <c r="A125" s="1" t="s">
        <v>4122</v>
      </c>
      <c r="B125" s="6">
        <v>44378</v>
      </c>
      <c r="C125" s="1">
        <v>202107</v>
      </c>
      <c r="D125" s="1">
        <v>2021</v>
      </c>
      <c r="E125" s="1">
        <v>7</v>
      </c>
      <c r="F125" s="4" t="s">
        <v>278</v>
      </c>
      <c r="G125" s="4" t="s">
        <v>279</v>
      </c>
      <c r="H125" s="8">
        <v>6435229</v>
      </c>
      <c r="I125" s="8">
        <v>8544791</v>
      </c>
      <c r="J125" s="8">
        <f>H125+I125</f>
        <v>14980020</v>
      </c>
      <c r="K125" s="8">
        <v>210697</v>
      </c>
      <c r="L125" s="8">
        <v>439948</v>
      </c>
      <c r="M125" s="8">
        <f>K125+L125</f>
        <v>650645</v>
      </c>
      <c r="N125" s="8">
        <v>388668</v>
      </c>
      <c r="O125" s="8">
        <v>1354138</v>
      </c>
      <c r="P125" s="8">
        <f>N125+O125</f>
        <v>1742806</v>
      </c>
      <c r="Q125" s="9">
        <f>IF(M125&gt;0,J125/M125,"")</f>
        <v>23.023338379607928</v>
      </c>
      <c r="R125" s="1" t="s">
        <v>385</v>
      </c>
      <c r="S125" s="1" t="s">
        <v>385</v>
      </c>
      <c r="T125" s="1">
        <v>0</v>
      </c>
      <c r="U125" s="1" t="s">
        <v>241</v>
      </c>
      <c r="V125" s="1" t="s">
        <v>172</v>
      </c>
      <c r="W125" s="19">
        <f>IF(Q125="","",SUMIFS(Unit_Value_Review_QC!$K$10:$K$53,Unit_Value_Review_QC!$I$10:$I$53,"WORLD|"&amp;F125))</f>
        <v>25.220887332162761</v>
      </c>
      <c r="X125" s="20">
        <f>IFERROR(Q125/W125,"")</f>
        <v>0.91286789700882476</v>
      </c>
      <c r="Y125" s="4" t="str">
        <f>IF(Q125="","NOT_APPLICABLE",IF(OR(X125&lt;Unit_Value_Review_QC!$I$6,X125&gt;Unit_Value_Review_QC!$I$5),"REVIEW","WITHIN_BAND"))</f>
        <v>WITHIN_BAND</v>
      </c>
    </row>
    <row r="126" spans="1:25">
      <c r="A126" s="1" t="s">
        <v>4123</v>
      </c>
      <c r="B126" s="6">
        <v>44409</v>
      </c>
      <c r="C126" s="1">
        <v>202108</v>
      </c>
      <c r="D126" s="1">
        <v>2021</v>
      </c>
      <c r="E126" s="1">
        <v>8</v>
      </c>
      <c r="F126" s="4" t="s">
        <v>256</v>
      </c>
      <c r="G126" s="4" t="s">
        <v>258</v>
      </c>
      <c r="H126" s="8">
        <v>33170841</v>
      </c>
      <c r="I126" s="8">
        <v>56064032</v>
      </c>
      <c r="J126" s="8">
        <f>H126+I126</f>
        <v>89234873</v>
      </c>
      <c r="K126" s="8">
        <v>1188378</v>
      </c>
      <c r="L126" s="8">
        <v>4899102</v>
      </c>
      <c r="M126" s="8">
        <f>K126+L126</f>
        <v>6087480</v>
      </c>
      <c r="N126" s="8">
        <v>5086789</v>
      </c>
      <c r="O126" s="8">
        <v>27375132</v>
      </c>
      <c r="P126" s="8">
        <f>N126+O126</f>
        <v>32461921</v>
      </c>
      <c r="Q126" s="9">
        <f>IF(M126&gt;0,J126/M126,"")</f>
        <v>14.658754197139046</v>
      </c>
      <c r="R126" s="1" t="s">
        <v>385</v>
      </c>
      <c r="S126" s="1" t="s">
        <v>385</v>
      </c>
      <c r="T126" s="1">
        <v>0</v>
      </c>
      <c r="U126" s="1" t="s">
        <v>241</v>
      </c>
      <c r="V126" s="1" t="s">
        <v>172</v>
      </c>
      <c r="W126" s="19">
        <f>IF(Q126="","",SUMIFS(Unit_Value_Review_QC!$K$10:$K$53,Unit_Value_Review_QC!$I$10:$I$53,"WORLD|"&amp;F126))</f>
        <v>15.322317279026517</v>
      </c>
      <c r="X126" s="20">
        <f>IFERROR(Q126/W126,"")</f>
        <v>0.95669303344894385</v>
      </c>
      <c r="Y126" s="4" t="str">
        <f>IF(Q126="","NOT_APPLICABLE",IF(OR(X126&lt;Unit_Value_Review_QC!$I$6,X126&gt;Unit_Value_Review_QC!$I$5),"REVIEW","WITHIN_BAND"))</f>
        <v>WITHIN_BAND</v>
      </c>
    </row>
    <row r="127" spans="1:25">
      <c r="A127" s="1" t="s">
        <v>4124</v>
      </c>
      <c r="B127" s="6">
        <v>44409</v>
      </c>
      <c r="C127" s="1">
        <v>202108</v>
      </c>
      <c r="D127" s="1">
        <v>2021</v>
      </c>
      <c r="E127" s="1">
        <v>8</v>
      </c>
      <c r="F127" s="4" t="s">
        <v>265</v>
      </c>
      <c r="G127" s="4" t="s">
        <v>266</v>
      </c>
      <c r="H127" s="8">
        <v>10452305</v>
      </c>
      <c r="I127" s="8">
        <v>39756204</v>
      </c>
      <c r="J127" s="8">
        <f>H127+I127</f>
        <v>50208509</v>
      </c>
      <c r="K127" s="8">
        <v>482375</v>
      </c>
      <c r="L127" s="8">
        <v>3043283</v>
      </c>
      <c r="M127" s="8">
        <f>K127+L127</f>
        <v>3525658</v>
      </c>
      <c r="N127" s="8">
        <v>1137840</v>
      </c>
      <c r="O127" s="8">
        <v>7883264</v>
      </c>
      <c r="P127" s="8">
        <f>N127+O127</f>
        <v>9021104</v>
      </c>
      <c r="Q127" s="9">
        <f>IF(M127&gt;0,J127/M127,"")</f>
        <v>14.240890352949719</v>
      </c>
      <c r="R127" s="1" t="s">
        <v>385</v>
      </c>
      <c r="S127" s="1" t="s">
        <v>385</v>
      </c>
      <c r="T127" s="1">
        <v>0</v>
      </c>
      <c r="U127" s="1" t="s">
        <v>241</v>
      </c>
      <c r="V127" s="1" t="s">
        <v>172</v>
      </c>
      <c r="W127" s="19">
        <f>IF(Q127="","",SUMIFS(Unit_Value_Review_QC!$K$10:$K$53,Unit_Value_Review_QC!$I$10:$I$53,"WORLD|"&amp;F127))</f>
        <v>15.611120169427856</v>
      </c>
      <c r="X127" s="20">
        <f>IFERROR(Q127/W127,"")</f>
        <v>0.91222732247225058</v>
      </c>
      <c r="Y127" s="4" t="str">
        <f>IF(Q127="","NOT_APPLICABLE",IF(OR(X127&lt;Unit_Value_Review_QC!$I$6,X127&gt;Unit_Value_Review_QC!$I$5),"REVIEW","WITHIN_BAND"))</f>
        <v>WITHIN_BAND</v>
      </c>
    </row>
    <row r="128" spans="1:25">
      <c r="A128" s="1" t="s">
        <v>4125</v>
      </c>
      <c r="B128" s="6">
        <v>44409</v>
      </c>
      <c r="C128" s="1">
        <v>202108</v>
      </c>
      <c r="D128" s="1">
        <v>2021</v>
      </c>
      <c r="E128" s="1">
        <v>8</v>
      </c>
      <c r="F128" s="4" t="s">
        <v>271</v>
      </c>
      <c r="G128" s="4" t="s">
        <v>273</v>
      </c>
      <c r="H128" s="8">
        <v>8715084</v>
      </c>
      <c r="I128" s="8">
        <v>19662666</v>
      </c>
      <c r="J128" s="8">
        <f>H128+I128</f>
        <v>28377750</v>
      </c>
      <c r="K128" s="8">
        <v>257314</v>
      </c>
      <c r="L128" s="8">
        <v>798818</v>
      </c>
      <c r="M128" s="8">
        <f>K128+L128</f>
        <v>1056132</v>
      </c>
      <c r="N128" s="8">
        <v>773667</v>
      </c>
      <c r="O128" s="8">
        <v>2348075</v>
      </c>
      <c r="P128" s="8">
        <f>N128+O128</f>
        <v>3121742</v>
      </c>
      <c r="Q128" s="9">
        <f>IF(M128&gt;0,J128/M128,"")</f>
        <v>26.869510629353147</v>
      </c>
      <c r="R128" s="1" t="s">
        <v>385</v>
      </c>
      <c r="S128" s="1" t="s">
        <v>385</v>
      </c>
      <c r="T128" s="1">
        <v>0</v>
      </c>
      <c r="U128" s="1" t="s">
        <v>241</v>
      </c>
      <c r="V128" s="1" t="s">
        <v>172</v>
      </c>
      <c r="W128" s="19">
        <f>IF(Q128="","",SUMIFS(Unit_Value_Review_QC!$K$10:$K$53,Unit_Value_Review_QC!$I$10:$I$53,"WORLD|"&amp;F128))</f>
        <v>31.446185855453933</v>
      </c>
      <c r="X128" s="20">
        <f>IFERROR(Q128/W128,"")</f>
        <v>0.85446008469395918</v>
      </c>
      <c r="Y128" s="4" t="str">
        <f>IF(Q128="","NOT_APPLICABLE",IF(OR(X128&lt;Unit_Value_Review_QC!$I$6,X128&gt;Unit_Value_Review_QC!$I$5),"REVIEW","WITHIN_BAND"))</f>
        <v>WITHIN_BAND</v>
      </c>
    </row>
    <row r="129" spans="1:25">
      <c r="A129" s="1" t="s">
        <v>4126</v>
      </c>
      <c r="B129" s="6">
        <v>44409</v>
      </c>
      <c r="C129" s="1">
        <v>202108</v>
      </c>
      <c r="D129" s="1">
        <v>2021</v>
      </c>
      <c r="E129" s="1">
        <v>8</v>
      </c>
      <c r="F129" s="4" t="s">
        <v>278</v>
      </c>
      <c r="G129" s="4" t="s">
        <v>279</v>
      </c>
      <c r="H129" s="8">
        <v>6864941</v>
      </c>
      <c r="I129" s="8">
        <v>10504036</v>
      </c>
      <c r="J129" s="8">
        <f>H129+I129</f>
        <v>17368977</v>
      </c>
      <c r="K129" s="8">
        <v>185651</v>
      </c>
      <c r="L129" s="8">
        <v>581970</v>
      </c>
      <c r="M129" s="8">
        <f>K129+L129</f>
        <v>767621</v>
      </c>
      <c r="N129" s="8">
        <v>393460</v>
      </c>
      <c r="O129" s="8">
        <v>1649112</v>
      </c>
      <c r="P129" s="8">
        <f>N129+O129</f>
        <v>2042572</v>
      </c>
      <c r="Q129" s="9">
        <f>IF(M129&gt;0,J129/M129,"")</f>
        <v>22.627021668245135</v>
      </c>
      <c r="R129" s="1" t="s">
        <v>385</v>
      </c>
      <c r="S129" s="1" t="s">
        <v>385</v>
      </c>
      <c r="T129" s="1">
        <v>0</v>
      </c>
      <c r="U129" s="1" t="s">
        <v>241</v>
      </c>
      <c r="V129" s="1" t="s">
        <v>172</v>
      </c>
      <c r="W129" s="19">
        <f>IF(Q129="","",SUMIFS(Unit_Value_Review_QC!$K$10:$K$53,Unit_Value_Review_QC!$I$10:$I$53,"WORLD|"&amp;F129))</f>
        <v>25.220887332162761</v>
      </c>
      <c r="X129" s="20">
        <f>IFERROR(Q129/W129,"")</f>
        <v>0.89715406798515707</v>
      </c>
      <c r="Y129" s="4" t="str">
        <f>IF(Q129="","NOT_APPLICABLE",IF(OR(X129&lt;Unit_Value_Review_QC!$I$6,X129&gt;Unit_Value_Review_QC!$I$5),"REVIEW","WITHIN_BAND"))</f>
        <v>WITHIN_BAND</v>
      </c>
    </row>
    <row r="130" spans="1:25">
      <c r="A130" s="1" t="s">
        <v>4127</v>
      </c>
      <c r="B130" s="6">
        <v>44440</v>
      </c>
      <c r="C130" s="1">
        <v>202109</v>
      </c>
      <c r="D130" s="1">
        <v>2021</v>
      </c>
      <c r="E130" s="1">
        <v>9</v>
      </c>
      <c r="F130" s="4" t="s">
        <v>256</v>
      </c>
      <c r="G130" s="4" t="s">
        <v>258</v>
      </c>
      <c r="H130" s="8">
        <v>34181217</v>
      </c>
      <c r="I130" s="8">
        <v>61146244</v>
      </c>
      <c r="J130" s="8">
        <f>H130+I130</f>
        <v>95327461</v>
      </c>
      <c r="K130" s="8">
        <v>1203293</v>
      </c>
      <c r="L130" s="8">
        <v>5470348</v>
      </c>
      <c r="M130" s="8">
        <f>K130+L130</f>
        <v>6673641</v>
      </c>
      <c r="N130" s="8">
        <v>4396705</v>
      </c>
      <c r="O130" s="8">
        <v>29997934</v>
      </c>
      <c r="P130" s="8">
        <f>N130+O130</f>
        <v>34394639</v>
      </c>
      <c r="Q130" s="9">
        <f>IF(M130&gt;0,J130/M130,"")</f>
        <v>14.284175759529168</v>
      </c>
      <c r="R130" s="1" t="s">
        <v>385</v>
      </c>
      <c r="S130" s="1" t="s">
        <v>385</v>
      </c>
      <c r="T130" s="1">
        <v>0</v>
      </c>
      <c r="U130" s="1" t="s">
        <v>241</v>
      </c>
      <c r="V130" s="1" t="s">
        <v>172</v>
      </c>
      <c r="W130" s="19">
        <f>IF(Q130="","",SUMIFS(Unit_Value_Review_QC!$K$10:$K$53,Unit_Value_Review_QC!$I$10:$I$53,"WORLD|"&amp;F130))</f>
        <v>15.322317279026517</v>
      </c>
      <c r="X130" s="20">
        <f>IFERROR(Q130/W130,"")</f>
        <v>0.93224644154064229</v>
      </c>
      <c r="Y130" s="4" t="str">
        <f>IF(Q130="","NOT_APPLICABLE",IF(OR(X130&lt;Unit_Value_Review_QC!$I$6,X130&gt;Unit_Value_Review_QC!$I$5),"REVIEW","WITHIN_BAND"))</f>
        <v>WITHIN_BAND</v>
      </c>
    </row>
    <row r="131" spans="1:25">
      <c r="A131" s="1" t="s">
        <v>4128</v>
      </c>
      <c r="B131" s="6">
        <v>44440</v>
      </c>
      <c r="C131" s="1">
        <v>202109</v>
      </c>
      <c r="D131" s="1">
        <v>2021</v>
      </c>
      <c r="E131" s="1">
        <v>9</v>
      </c>
      <c r="F131" s="4" t="s">
        <v>265</v>
      </c>
      <c r="G131" s="4" t="s">
        <v>266</v>
      </c>
      <c r="H131" s="8">
        <v>13472566</v>
      </c>
      <c r="I131" s="8">
        <v>61225782</v>
      </c>
      <c r="J131" s="8">
        <f>H131+I131</f>
        <v>74698348</v>
      </c>
      <c r="K131" s="8">
        <v>640279</v>
      </c>
      <c r="L131" s="8">
        <v>4640708</v>
      </c>
      <c r="M131" s="8">
        <f>K131+L131</f>
        <v>5280987</v>
      </c>
      <c r="N131" s="8">
        <v>1419381</v>
      </c>
      <c r="O131" s="8">
        <v>12172351</v>
      </c>
      <c r="P131" s="8">
        <f>N131+O131</f>
        <v>13591732</v>
      </c>
      <c r="Q131" s="9">
        <f>IF(M131&gt;0,J131/M131,"")</f>
        <v>14.14477028631201</v>
      </c>
      <c r="R131" s="1" t="s">
        <v>385</v>
      </c>
      <c r="S131" s="1" t="s">
        <v>385</v>
      </c>
      <c r="T131" s="1">
        <v>0</v>
      </c>
      <c r="U131" s="1" t="s">
        <v>241</v>
      </c>
      <c r="V131" s="1" t="s">
        <v>172</v>
      </c>
      <c r="W131" s="19">
        <f>IF(Q131="","",SUMIFS(Unit_Value_Review_QC!$K$10:$K$53,Unit_Value_Review_QC!$I$10:$I$53,"WORLD|"&amp;F131))</f>
        <v>15.611120169427856</v>
      </c>
      <c r="X131" s="20">
        <f>IFERROR(Q131/W131,"")</f>
        <v>0.90607016875140822</v>
      </c>
      <c r="Y131" s="4" t="str">
        <f>IF(Q131="","NOT_APPLICABLE",IF(OR(X131&lt;Unit_Value_Review_QC!$I$6,X131&gt;Unit_Value_Review_QC!$I$5),"REVIEW","WITHIN_BAND"))</f>
        <v>WITHIN_BAND</v>
      </c>
    </row>
    <row r="132" spans="1:25">
      <c r="A132" s="1" t="s">
        <v>4129</v>
      </c>
      <c r="B132" s="6">
        <v>44440</v>
      </c>
      <c r="C132" s="1">
        <v>202109</v>
      </c>
      <c r="D132" s="1">
        <v>2021</v>
      </c>
      <c r="E132" s="1">
        <v>9</v>
      </c>
      <c r="F132" s="4" t="s">
        <v>271</v>
      </c>
      <c r="G132" s="4" t="s">
        <v>273</v>
      </c>
      <c r="H132" s="8">
        <v>8299066</v>
      </c>
      <c r="I132" s="8">
        <v>20633219</v>
      </c>
      <c r="J132" s="8">
        <f>H132+I132</f>
        <v>28932285</v>
      </c>
      <c r="K132" s="8">
        <v>235686</v>
      </c>
      <c r="L132" s="8">
        <v>1377407</v>
      </c>
      <c r="M132" s="8">
        <f>K132+L132</f>
        <v>1613093</v>
      </c>
      <c r="N132" s="8">
        <v>694194</v>
      </c>
      <c r="O132" s="8">
        <v>2418399</v>
      </c>
      <c r="P132" s="8">
        <f>N132+O132</f>
        <v>3112593</v>
      </c>
      <c r="Q132" s="9">
        <f>IF(M132&gt;0,J132/M132,"")</f>
        <v>17.935906361257533</v>
      </c>
      <c r="R132" s="1" t="s">
        <v>385</v>
      </c>
      <c r="S132" s="1" t="s">
        <v>385</v>
      </c>
      <c r="T132" s="1">
        <v>0</v>
      </c>
      <c r="U132" s="1" t="s">
        <v>241</v>
      </c>
      <c r="V132" s="1" t="s">
        <v>172</v>
      </c>
      <c r="W132" s="19">
        <f>IF(Q132="","",SUMIFS(Unit_Value_Review_QC!$K$10:$K$53,Unit_Value_Review_QC!$I$10:$I$53,"WORLD|"&amp;F132))</f>
        <v>31.446185855453933</v>
      </c>
      <c r="X132" s="20">
        <f>IFERROR(Q132/W132,"")</f>
        <v>0.5703682616296305</v>
      </c>
      <c r="Y132" s="4" t="str">
        <f>IF(Q132="","NOT_APPLICABLE",IF(OR(X132&lt;Unit_Value_Review_QC!$I$6,X132&gt;Unit_Value_Review_QC!$I$5),"REVIEW","WITHIN_BAND"))</f>
        <v>WITHIN_BAND</v>
      </c>
    </row>
    <row r="133" spans="1:25">
      <c r="A133" s="1" t="s">
        <v>4130</v>
      </c>
      <c r="B133" s="6">
        <v>44440</v>
      </c>
      <c r="C133" s="1">
        <v>202109</v>
      </c>
      <c r="D133" s="1">
        <v>2021</v>
      </c>
      <c r="E133" s="1">
        <v>9</v>
      </c>
      <c r="F133" s="4" t="s">
        <v>278</v>
      </c>
      <c r="G133" s="4" t="s">
        <v>279</v>
      </c>
      <c r="H133" s="8">
        <v>6399528</v>
      </c>
      <c r="I133" s="8">
        <v>12525767</v>
      </c>
      <c r="J133" s="8">
        <f>H133+I133</f>
        <v>18925295</v>
      </c>
      <c r="K133" s="8">
        <v>182877</v>
      </c>
      <c r="L133" s="8">
        <v>738917</v>
      </c>
      <c r="M133" s="8">
        <f>K133+L133</f>
        <v>921794</v>
      </c>
      <c r="N133" s="8">
        <v>376601</v>
      </c>
      <c r="O133" s="8">
        <v>1972716</v>
      </c>
      <c r="P133" s="8">
        <f>N133+O133</f>
        <v>2349317</v>
      </c>
      <c r="Q133" s="9">
        <f>IF(M133&gt;0,J133/M133,"")</f>
        <v>20.530937497965922</v>
      </c>
      <c r="R133" s="1" t="s">
        <v>385</v>
      </c>
      <c r="S133" s="1" t="s">
        <v>385</v>
      </c>
      <c r="T133" s="1">
        <v>0</v>
      </c>
      <c r="U133" s="1" t="s">
        <v>241</v>
      </c>
      <c r="V133" s="1" t="s">
        <v>172</v>
      </c>
      <c r="W133" s="19">
        <f>IF(Q133="","",SUMIFS(Unit_Value_Review_QC!$K$10:$K$53,Unit_Value_Review_QC!$I$10:$I$53,"WORLD|"&amp;F133))</f>
        <v>25.220887332162761</v>
      </c>
      <c r="X133" s="20">
        <f>IFERROR(Q133/W133,"")</f>
        <v>0.81404501069175261</v>
      </c>
      <c r="Y133" s="4" t="str">
        <f>IF(Q133="","NOT_APPLICABLE",IF(OR(X133&lt;Unit_Value_Review_QC!$I$6,X133&gt;Unit_Value_Review_QC!$I$5),"REVIEW","WITHIN_BAND"))</f>
        <v>WITHIN_BAND</v>
      </c>
    </row>
    <row r="134" spans="1:25">
      <c r="A134" s="1" t="s">
        <v>4131</v>
      </c>
      <c r="B134" s="6">
        <v>44470</v>
      </c>
      <c r="C134" s="1">
        <v>202110</v>
      </c>
      <c r="D134" s="1">
        <v>2021</v>
      </c>
      <c r="E134" s="1">
        <v>10</v>
      </c>
      <c r="F134" s="4" t="s">
        <v>256</v>
      </c>
      <c r="G134" s="4" t="s">
        <v>258</v>
      </c>
      <c r="H134" s="8">
        <v>32701308</v>
      </c>
      <c r="I134" s="8">
        <v>57680596</v>
      </c>
      <c r="J134" s="8">
        <f>H134+I134</f>
        <v>90381904</v>
      </c>
      <c r="K134" s="8">
        <v>1201282</v>
      </c>
      <c r="L134" s="8">
        <v>4728965</v>
      </c>
      <c r="M134" s="8">
        <f>K134+L134</f>
        <v>5930247</v>
      </c>
      <c r="N134" s="8">
        <v>4450116</v>
      </c>
      <c r="O134" s="8">
        <v>26247188</v>
      </c>
      <c r="P134" s="8">
        <f>N134+O134</f>
        <v>30697304</v>
      </c>
      <c r="Q134" s="9">
        <f>IF(M134&gt;0,J134/M134,"")</f>
        <v>15.240832970363629</v>
      </c>
      <c r="R134" s="1" t="s">
        <v>385</v>
      </c>
      <c r="S134" s="1" t="s">
        <v>385</v>
      </c>
      <c r="T134" s="1">
        <v>0</v>
      </c>
      <c r="U134" s="1" t="s">
        <v>241</v>
      </c>
      <c r="V134" s="1" t="s">
        <v>172</v>
      </c>
      <c r="W134" s="19">
        <f>IF(Q134="","",SUMIFS(Unit_Value_Review_QC!$K$10:$K$53,Unit_Value_Review_QC!$I$10:$I$53,"WORLD|"&amp;F134))</f>
        <v>15.322317279026517</v>
      </c>
      <c r="X134" s="20">
        <f>IFERROR(Q134/W134,"")</f>
        <v>0.99468198529119178</v>
      </c>
      <c r="Y134" s="4" t="str">
        <f>IF(Q134="","NOT_APPLICABLE",IF(OR(X134&lt;Unit_Value_Review_QC!$I$6,X134&gt;Unit_Value_Review_QC!$I$5),"REVIEW","WITHIN_BAND"))</f>
        <v>WITHIN_BAND</v>
      </c>
    </row>
    <row r="135" spans="1:25">
      <c r="A135" s="1" t="s">
        <v>4132</v>
      </c>
      <c r="B135" s="6">
        <v>44470</v>
      </c>
      <c r="C135" s="1">
        <v>202110</v>
      </c>
      <c r="D135" s="1">
        <v>2021</v>
      </c>
      <c r="E135" s="1">
        <v>10</v>
      </c>
      <c r="F135" s="4" t="s">
        <v>265</v>
      </c>
      <c r="G135" s="4" t="s">
        <v>266</v>
      </c>
      <c r="H135" s="8">
        <v>16980379</v>
      </c>
      <c r="I135" s="8">
        <v>62951818</v>
      </c>
      <c r="J135" s="8">
        <f>H135+I135</f>
        <v>79932197</v>
      </c>
      <c r="K135" s="8">
        <v>817650</v>
      </c>
      <c r="L135" s="8">
        <v>4784941</v>
      </c>
      <c r="M135" s="8">
        <f>K135+L135</f>
        <v>5602591</v>
      </c>
      <c r="N135" s="8">
        <v>1923832</v>
      </c>
      <c r="O135" s="8">
        <v>12725719</v>
      </c>
      <c r="P135" s="8">
        <f>N135+O135</f>
        <v>14649551</v>
      </c>
      <c r="Q135" s="9">
        <f>IF(M135&gt;0,J135/M135,"")</f>
        <v>14.26700556938745</v>
      </c>
      <c r="R135" s="1" t="s">
        <v>385</v>
      </c>
      <c r="S135" s="1" t="s">
        <v>385</v>
      </c>
      <c r="T135" s="1">
        <v>0</v>
      </c>
      <c r="U135" s="1" t="s">
        <v>241</v>
      </c>
      <c r="V135" s="1" t="s">
        <v>172</v>
      </c>
      <c r="W135" s="19">
        <f>IF(Q135="","",SUMIFS(Unit_Value_Review_QC!$K$10:$K$53,Unit_Value_Review_QC!$I$10:$I$53,"WORLD|"&amp;F135))</f>
        <v>15.611120169427856</v>
      </c>
      <c r="X135" s="20">
        <f>IFERROR(Q135/W135,"")</f>
        <v>0.91390018234100445</v>
      </c>
      <c r="Y135" s="4" t="str">
        <f>IF(Q135="","NOT_APPLICABLE",IF(OR(X135&lt;Unit_Value_Review_QC!$I$6,X135&gt;Unit_Value_Review_QC!$I$5),"REVIEW","WITHIN_BAND"))</f>
        <v>WITHIN_BAND</v>
      </c>
    </row>
    <row r="136" spans="1:25">
      <c r="A136" s="1" t="s">
        <v>4133</v>
      </c>
      <c r="B136" s="6">
        <v>44470</v>
      </c>
      <c r="C136" s="1">
        <v>202110</v>
      </c>
      <c r="D136" s="1">
        <v>2021</v>
      </c>
      <c r="E136" s="1">
        <v>10</v>
      </c>
      <c r="F136" s="4" t="s">
        <v>271</v>
      </c>
      <c r="G136" s="4" t="s">
        <v>273</v>
      </c>
      <c r="H136" s="8">
        <v>9576491</v>
      </c>
      <c r="I136" s="8">
        <v>23026724</v>
      </c>
      <c r="J136" s="8">
        <f>H136+I136</f>
        <v>32603215</v>
      </c>
      <c r="K136" s="8">
        <v>265169</v>
      </c>
      <c r="L136" s="8">
        <v>890770</v>
      </c>
      <c r="M136" s="8">
        <f>K136+L136</f>
        <v>1155939</v>
      </c>
      <c r="N136" s="8">
        <v>804918</v>
      </c>
      <c r="O136" s="8">
        <v>2639531</v>
      </c>
      <c r="P136" s="8">
        <f>N136+O136</f>
        <v>3444449</v>
      </c>
      <c r="Q136" s="9">
        <f>IF(M136&gt;0,J136/M136,"")</f>
        <v>28.204961507484391</v>
      </c>
      <c r="R136" s="1" t="s">
        <v>385</v>
      </c>
      <c r="S136" s="1" t="s">
        <v>385</v>
      </c>
      <c r="T136" s="1">
        <v>0</v>
      </c>
      <c r="U136" s="1" t="s">
        <v>241</v>
      </c>
      <c r="V136" s="1" t="s">
        <v>172</v>
      </c>
      <c r="W136" s="19">
        <f>IF(Q136="","",SUMIFS(Unit_Value_Review_QC!$K$10:$K$53,Unit_Value_Review_QC!$I$10:$I$53,"WORLD|"&amp;F136))</f>
        <v>31.446185855453933</v>
      </c>
      <c r="X136" s="20">
        <f>IFERROR(Q136/W136,"")</f>
        <v>0.89692790207155149</v>
      </c>
      <c r="Y136" s="4" t="str">
        <f>IF(Q136="","NOT_APPLICABLE",IF(OR(X136&lt;Unit_Value_Review_QC!$I$6,X136&gt;Unit_Value_Review_QC!$I$5),"REVIEW","WITHIN_BAND"))</f>
        <v>WITHIN_BAND</v>
      </c>
    </row>
    <row r="137" spans="1:25">
      <c r="A137" s="1" t="s">
        <v>4134</v>
      </c>
      <c r="B137" s="6">
        <v>44470</v>
      </c>
      <c r="C137" s="1">
        <v>202110</v>
      </c>
      <c r="D137" s="1">
        <v>2021</v>
      </c>
      <c r="E137" s="1">
        <v>10</v>
      </c>
      <c r="F137" s="4" t="s">
        <v>278</v>
      </c>
      <c r="G137" s="4" t="s">
        <v>279</v>
      </c>
      <c r="H137" s="8">
        <v>6802762</v>
      </c>
      <c r="I137" s="8">
        <v>12427395</v>
      </c>
      <c r="J137" s="8">
        <f>H137+I137</f>
        <v>19230157</v>
      </c>
      <c r="K137" s="8">
        <v>192430</v>
      </c>
      <c r="L137" s="8">
        <v>779307</v>
      </c>
      <c r="M137" s="8">
        <f>K137+L137</f>
        <v>971737</v>
      </c>
      <c r="N137" s="8">
        <v>451775</v>
      </c>
      <c r="O137" s="8">
        <v>1954027</v>
      </c>
      <c r="P137" s="8">
        <f>N137+O137</f>
        <v>2405802</v>
      </c>
      <c r="Q137" s="9">
        <f>IF(M137&gt;0,J137/M137,"")</f>
        <v>19.789466697264796</v>
      </c>
      <c r="R137" s="1" t="s">
        <v>385</v>
      </c>
      <c r="S137" s="1" t="s">
        <v>385</v>
      </c>
      <c r="T137" s="1">
        <v>0</v>
      </c>
      <c r="U137" s="1" t="s">
        <v>241</v>
      </c>
      <c r="V137" s="1" t="s">
        <v>172</v>
      </c>
      <c r="W137" s="19">
        <f>IF(Q137="","",SUMIFS(Unit_Value_Review_QC!$K$10:$K$53,Unit_Value_Review_QC!$I$10:$I$53,"WORLD|"&amp;F137))</f>
        <v>25.220887332162761</v>
      </c>
      <c r="X137" s="20">
        <f>IFERROR(Q137/W137,"")</f>
        <v>0.78464593400837312</v>
      </c>
      <c r="Y137" s="4" t="str">
        <f>IF(Q137="","NOT_APPLICABLE",IF(OR(X137&lt;Unit_Value_Review_QC!$I$6,X137&gt;Unit_Value_Review_QC!$I$5),"REVIEW","WITHIN_BAND"))</f>
        <v>WITHIN_BAND</v>
      </c>
    </row>
    <row r="138" spans="1:25">
      <c r="A138" s="1" t="s">
        <v>4135</v>
      </c>
      <c r="B138" s="6">
        <v>44501</v>
      </c>
      <c r="C138" s="1">
        <v>202111</v>
      </c>
      <c r="D138" s="1">
        <v>2021</v>
      </c>
      <c r="E138" s="1">
        <v>11</v>
      </c>
      <c r="F138" s="4" t="s">
        <v>256</v>
      </c>
      <c r="G138" s="4" t="s">
        <v>258</v>
      </c>
      <c r="H138" s="8">
        <v>33898038</v>
      </c>
      <c r="I138" s="8">
        <v>66724302</v>
      </c>
      <c r="J138" s="8">
        <f>H138+I138</f>
        <v>100622340</v>
      </c>
      <c r="K138" s="8">
        <v>1405420</v>
      </c>
      <c r="L138" s="8">
        <v>6153855</v>
      </c>
      <c r="M138" s="8">
        <f>K138+L138</f>
        <v>7559275</v>
      </c>
      <c r="N138" s="8">
        <v>4193030</v>
      </c>
      <c r="O138" s="8">
        <v>34319431</v>
      </c>
      <c r="P138" s="8">
        <f>N138+O138</f>
        <v>38512461</v>
      </c>
      <c r="Q138" s="9">
        <f>IF(M138&gt;0,J138/M138,"")</f>
        <v>13.311109861726157</v>
      </c>
      <c r="R138" s="1" t="s">
        <v>385</v>
      </c>
      <c r="S138" s="1" t="s">
        <v>385</v>
      </c>
      <c r="T138" s="1">
        <v>0</v>
      </c>
      <c r="U138" s="1" t="s">
        <v>241</v>
      </c>
      <c r="V138" s="1" t="s">
        <v>172</v>
      </c>
      <c r="W138" s="19">
        <f>IF(Q138="","",SUMIFS(Unit_Value_Review_QC!$K$10:$K$53,Unit_Value_Review_QC!$I$10:$I$53,"WORLD|"&amp;F138))</f>
        <v>15.322317279026517</v>
      </c>
      <c r="X138" s="20">
        <f>IFERROR(Q138/W138,"")</f>
        <v>0.86873999665485724</v>
      </c>
      <c r="Y138" s="4" t="str">
        <f>IF(Q138="","NOT_APPLICABLE",IF(OR(X138&lt;Unit_Value_Review_QC!$I$6,X138&gt;Unit_Value_Review_QC!$I$5),"REVIEW","WITHIN_BAND"))</f>
        <v>WITHIN_BAND</v>
      </c>
    </row>
    <row r="139" spans="1:25">
      <c r="A139" s="1" t="s">
        <v>4136</v>
      </c>
      <c r="B139" s="6">
        <v>44501</v>
      </c>
      <c r="C139" s="1">
        <v>202111</v>
      </c>
      <c r="D139" s="1">
        <v>2021</v>
      </c>
      <c r="E139" s="1">
        <v>11</v>
      </c>
      <c r="F139" s="4" t="s">
        <v>265</v>
      </c>
      <c r="G139" s="4" t="s">
        <v>266</v>
      </c>
      <c r="H139" s="8">
        <v>17737356</v>
      </c>
      <c r="I139" s="8">
        <v>65432954</v>
      </c>
      <c r="J139" s="8">
        <f>H139+I139</f>
        <v>83170310</v>
      </c>
      <c r="K139" s="8">
        <v>775096</v>
      </c>
      <c r="L139" s="8">
        <v>4868580</v>
      </c>
      <c r="M139" s="8">
        <f>K139+L139</f>
        <v>5643676</v>
      </c>
      <c r="N139" s="8">
        <v>1905290</v>
      </c>
      <c r="O139" s="8">
        <v>12763006</v>
      </c>
      <c r="P139" s="8">
        <f>N139+O139</f>
        <v>14668296</v>
      </c>
      <c r="Q139" s="9">
        <f>IF(M139&gt;0,J139/M139,"")</f>
        <v>14.736903748549704</v>
      </c>
      <c r="R139" s="1" t="s">
        <v>385</v>
      </c>
      <c r="S139" s="1" t="s">
        <v>385</v>
      </c>
      <c r="T139" s="1">
        <v>0</v>
      </c>
      <c r="U139" s="1" t="s">
        <v>241</v>
      </c>
      <c r="V139" s="1" t="s">
        <v>172</v>
      </c>
      <c r="W139" s="19">
        <f>IF(Q139="","",SUMIFS(Unit_Value_Review_QC!$K$10:$K$53,Unit_Value_Review_QC!$I$10:$I$53,"WORLD|"&amp;F139))</f>
        <v>15.611120169427856</v>
      </c>
      <c r="X139" s="20">
        <f>IFERROR(Q139/W139,"")</f>
        <v>0.9440004041100023</v>
      </c>
      <c r="Y139" s="4" t="str">
        <f>IF(Q139="","NOT_APPLICABLE",IF(OR(X139&lt;Unit_Value_Review_QC!$I$6,X139&gt;Unit_Value_Review_QC!$I$5),"REVIEW","WITHIN_BAND"))</f>
        <v>WITHIN_BAND</v>
      </c>
    </row>
    <row r="140" spans="1:25">
      <c r="A140" s="1" t="s">
        <v>4137</v>
      </c>
      <c r="B140" s="6">
        <v>44501</v>
      </c>
      <c r="C140" s="1">
        <v>202111</v>
      </c>
      <c r="D140" s="1">
        <v>2021</v>
      </c>
      <c r="E140" s="1">
        <v>11</v>
      </c>
      <c r="F140" s="4" t="s">
        <v>271</v>
      </c>
      <c r="G140" s="4" t="s">
        <v>273</v>
      </c>
      <c r="H140" s="8">
        <v>10719980</v>
      </c>
      <c r="I140" s="8">
        <v>23402291</v>
      </c>
      <c r="J140" s="8">
        <f>H140+I140</f>
        <v>34122271</v>
      </c>
      <c r="K140" s="8">
        <v>311056</v>
      </c>
      <c r="L140" s="8">
        <v>871262</v>
      </c>
      <c r="M140" s="8">
        <f>K140+L140</f>
        <v>1182318</v>
      </c>
      <c r="N140" s="8">
        <v>887677</v>
      </c>
      <c r="O140" s="8">
        <v>2346349</v>
      </c>
      <c r="P140" s="8">
        <f>N140+O140</f>
        <v>3234026</v>
      </c>
      <c r="Q140" s="9">
        <f>IF(M140&gt;0,J140/M140,"")</f>
        <v>28.860485081001897</v>
      </c>
      <c r="R140" s="1" t="s">
        <v>385</v>
      </c>
      <c r="S140" s="1" t="s">
        <v>385</v>
      </c>
      <c r="T140" s="1">
        <v>0</v>
      </c>
      <c r="U140" s="1" t="s">
        <v>241</v>
      </c>
      <c r="V140" s="1" t="s">
        <v>172</v>
      </c>
      <c r="W140" s="19">
        <f>IF(Q140="","",SUMIFS(Unit_Value_Review_QC!$K$10:$K$53,Unit_Value_Review_QC!$I$10:$I$53,"WORLD|"&amp;F140))</f>
        <v>31.446185855453933</v>
      </c>
      <c r="X140" s="20">
        <f>IFERROR(Q140/W140,"")</f>
        <v>0.91777378705520885</v>
      </c>
      <c r="Y140" s="4" t="str">
        <f>IF(Q140="","NOT_APPLICABLE",IF(OR(X140&lt;Unit_Value_Review_QC!$I$6,X140&gt;Unit_Value_Review_QC!$I$5),"REVIEW","WITHIN_BAND"))</f>
        <v>WITHIN_BAND</v>
      </c>
    </row>
    <row r="141" spans="1:25">
      <c r="A141" s="1" t="s">
        <v>4138</v>
      </c>
      <c r="B141" s="6">
        <v>44501</v>
      </c>
      <c r="C141" s="1">
        <v>202111</v>
      </c>
      <c r="D141" s="1">
        <v>2021</v>
      </c>
      <c r="E141" s="1">
        <v>11</v>
      </c>
      <c r="F141" s="4" t="s">
        <v>278</v>
      </c>
      <c r="G141" s="4" t="s">
        <v>279</v>
      </c>
      <c r="H141" s="8">
        <v>7257711</v>
      </c>
      <c r="I141" s="8">
        <v>16528800</v>
      </c>
      <c r="J141" s="8">
        <f>H141+I141</f>
        <v>23786511</v>
      </c>
      <c r="K141" s="8">
        <v>138952</v>
      </c>
      <c r="L141" s="8">
        <v>903975</v>
      </c>
      <c r="M141" s="8">
        <f>K141+L141</f>
        <v>1042927</v>
      </c>
      <c r="N141" s="8">
        <v>368904</v>
      </c>
      <c r="O141" s="8">
        <v>2621622</v>
      </c>
      <c r="P141" s="8">
        <f>N141+O141</f>
        <v>2990526</v>
      </c>
      <c r="Q141" s="9">
        <f>IF(M141&gt;0,J141/M141,"")</f>
        <v>22.807455363606465</v>
      </c>
      <c r="R141" s="1" t="s">
        <v>385</v>
      </c>
      <c r="S141" s="1" t="s">
        <v>385</v>
      </c>
      <c r="T141" s="1">
        <v>0</v>
      </c>
      <c r="U141" s="1" t="s">
        <v>241</v>
      </c>
      <c r="V141" s="1" t="s">
        <v>172</v>
      </c>
      <c r="W141" s="19">
        <f>IF(Q141="","",SUMIFS(Unit_Value_Review_QC!$K$10:$K$53,Unit_Value_Review_QC!$I$10:$I$53,"WORLD|"&amp;F141))</f>
        <v>25.220887332162761</v>
      </c>
      <c r="X141" s="20">
        <f>IFERROR(Q141/W141,"")</f>
        <v>0.90430820546592805</v>
      </c>
      <c r="Y141" s="4" t="str">
        <f>IF(Q141="","NOT_APPLICABLE",IF(OR(X141&lt;Unit_Value_Review_QC!$I$6,X141&gt;Unit_Value_Review_QC!$I$5),"REVIEW","WITHIN_BAND"))</f>
        <v>WITHIN_BAND</v>
      </c>
    </row>
    <row r="142" spans="1:25">
      <c r="A142" s="1" t="s">
        <v>4139</v>
      </c>
      <c r="B142" s="6">
        <v>44531</v>
      </c>
      <c r="C142" s="1">
        <v>202112</v>
      </c>
      <c r="D142" s="1">
        <v>2021</v>
      </c>
      <c r="E142" s="1">
        <v>12</v>
      </c>
      <c r="F142" s="4" t="s">
        <v>256</v>
      </c>
      <c r="G142" s="4" t="s">
        <v>258</v>
      </c>
      <c r="H142" s="8">
        <v>33627843</v>
      </c>
      <c r="I142" s="8">
        <v>47315374</v>
      </c>
      <c r="J142" s="8">
        <f>H142+I142</f>
        <v>80943217</v>
      </c>
      <c r="K142" s="8">
        <v>803956</v>
      </c>
      <c r="L142" s="8">
        <v>3580774</v>
      </c>
      <c r="M142" s="8">
        <f>K142+L142</f>
        <v>4384730</v>
      </c>
      <c r="N142" s="8">
        <v>3628675</v>
      </c>
      <c r="O142" s="8">
        <v>19305126</v>
      </c>
      <c r="P142" s="8">
        <f>N142+O142</f>
        <v>22933801</v>
      </c>
      <c r="Q142" s="9">
        <f>IF(M142&gt;0,J142/M142,"")</f>
        <v>18.460251144312192</v>
      </c>
      <c r="R142" s="1" t="s">
        <v>385</v>
      </c>
      <c r="S142" s="1" t="s">
        <v>385</v>
      </c>
      <c r="T142" s="1">
        <v>0</v>
      </c>
      <c r="U142" s="1" t="s">
        <v>241</v>
      </c>
      <c r="V142" s="1" t="s">
        <v>172</v>
      </c>
      <c r="W142" s="19">
        <f>IF(Q142="","",SUMIFS(Unit_Value_Review_QC!$K$10:$K$53,Unit_Value_Review_QC!$I$10:$I$53,"WORLD|"&amp;F142))</f>
        <v>15.322317279026517</v>
      </c>
      <c r="X142" s="20">
        <f>IFERROR(Q142/W142,"")</f>
        <v>1.2047949933513606</v>
      </c>
      <c r="Y142" s="4" t="str">
        <f>IF(Q142="","NOT_APPLICABLE",IF(OR(X142&lt;Unit_Value_Review_QC!$I$6,X142&gt;Unit_Value_Review_QC!$I$5),"REVIEW","WITHIN_BAND"))</f>
        <v>WITHIN_BAND</v>
      </c>
    </row>
    <row r="143" spans="1:25">
      <c r="A143" s="1" t="s">
        <v>4140</v>
      </c>
      <c r="B143" s="6">
        <v>44531</v>
      </c>
      <c r="C143" s="1">
        <v>202112</v>
      </c>
      <c r="D143" s="1">
        <v>2021</v>
      </c>
      <c r="E143" s="1">
        <v>12</v>
      </c>
      <c r="F143" s="4" t="s">
        <v>265</v>
      </c>
      <c r="G143" s="4" t="s">
        <v>266</v>
      </c>
      <c r="H143" s="8">
        <v>13022764</v>
      </c>
      <c r="I143" s="8">
        <v>40619887</v>
      </c>
      <c r="J143" s="8">
        <f>H143+I143</f>
        <v>53642651</v>
      </c>
      <c r="K143" s="8">
        <v>469740</v>
      </c>
      <c r="L143" s="8">
        <v>2807768</v>
      </c>
      <c r="M143" s="8">
        <f>K143+L143</f>
        <v>3277508</v>
      </c>
      <c r="N143" s="8">
        <v>1275171</v>
      </c>
      <c r="O143" s="8">
        <v>7236426</v>
      </c>
      <c r="P143" s="8">
        <f>N143+O143</f>
        <v>8511597</v>
      </c>
      <c r="Q143" s="9">
        <f>IF(M143&gt;0,J143/M143,"")</f>
        <v>16.366901621597872</v>
      </c>
      <c r="R143" s="1" t="s">
        <v>385</v>
      </c>
      <c r="S143" s="1" t="s">
        <v>385</v>
      </c>
      <c r="T143" s="1">
        <v>0</v>
      </c>
      <c r="U143" s="1" t="s">
        <v>241</v>
      </c>
      <c r="V143" s="1" t="s">
        <v>172</v>
      </c>
      <c r="W143" s="19">
        <f>IF(Q143="","",SUMIFS(Unit_Value_Review_QC!$K$10:$K$53,Unit_Value_Review_QC!$I$10:$I$53,"WORLD|"&amp;F143))</f>
        <v>15.611120169427856</v>
      </c>
      <c r="X143" s="20">
        <f>IFERROR(Q143/W143,"")</f>
        <v>1.048413018666662</v>
      </c>
      <c r="Y143" s="4" t="str">
        <f>IF(Q143="","NOT_APPLICABLE",IF(OR(X143&lt;Unit_Value_Review_QC!$I$6,X143&gt;Unit_Value_Review_QC!$I$5),"REVIEW","WITHIN_BAND"))</f>
        <v>WITHIN_BAND</v>
      </c>
    </row>
    <row r="144" spans="1:25">
      <c r="A144" s="1" t="s">
        <v>4141</v>
      </c>
      <c r="B144" s="6">
        <v>44531</v>
      </c>
      <c r="C144" s="1">
        <v>202112</v>
      </c>
      <c r="D144" s="1">
        <v>2021</v>
      </c>
      <c r="E144" s="1">
        <v>12</v>
      </c>
      <c r="F144" s="4" t="s">
        <v>271</v>
      </c>
      <c r="G144" s="4" t="s">
        <v>273</v>
      </c>
      <c r="H144" s="8">
        <v>6976449</v>
      </c>
      <c r="I144" s="8">
        <v>17737099</v>
      </c>
      <c r="J144" s="8">
        <f>H144+I144</f>
        <v>24713548</v>
      </c>
      <c r="K144" s="8">
        <v>169959</v>
      </c>
      <c r="L144" s="8">
        <v>605740</v>
      </c>
      <c r="M144" s="8">
        <f>K144+L144</f>
        <v>775699</v>
      </c>
      <c r="N144" s="8">
        <v>500439</v>
      </c>
      <c r="O144" s="8">
        <v>1710674</v>
      </c>
      <c r="P144" s="8">
        <f>N144+O144</f>
        <v>2211113</v>
      </c>
      <c r="Q144" s="9">
        <f>IF(M144&gt;0,J144/M144,"")</f>
        <v>31.859713626032779</v>
      </c>
      <c r="R144" s="1" t="s">
        <v>385</v>
      </c>
      <c r="S144" s="1" t="s">
        <v>385</v>
      </c>
      <c r="T144" s="1">
        <v>0</v>
      </c>
      <c r="U144" s="1" t="s">
        <v>241</v>
      </c>
      <c r="V144" s="1" t="s">
        <v>172</v>
      </c>
      <c r="W144" s="19">
        <f>IF(Q144="","",SUMIFS(Unit_Value_Review_QC!$K$10:$K$53,Unit_Value_Review_QC!$I$10:$I$53,"WORLD|"&amp;F144))</f>
        <v>31.446185855453933</v>
      </c>
      <c r="X144" s="20">
        <f>IFERROR(Q144/W144,"")</f>
        <v>1.0131503315689754</v>
      </c>
      <c r="Y144" s="4" t="str">
        <f>IF(Q144="","NOT_APPLICABLE",IF(OR(X144&lt;Unit_Value_Review_QC!$I$6,X144&gt;Unit_Value_Review_QC!$I$5),"REVIEW","WITHIN_BAND"))</f>
        <v>WITHIN_BAND</v>
      </c>
    </row>
    <row r="145" spans="1:25">
      <c r="A145" s="1" t="s">
        <v>4142</v>
      </c>
      <c r="B145" s="6">
        <v>44531</v>
      </c>
      <c r="C145" s="1">
        <v>202112</v>
      </c>
      <c r="D145" s="1">
        <v>2021</v>
      </c>
      <c r="E145" s="1">
        <v>12</v>
      </c>
      <c r="F145" s="4" t="s">
        <v>278</v>
      </c>
      <c r="G145" s="4" t="s">
        <v>279</v>
      </c>
      <c r="H145" s="8">
        <v>7488370</v>
      </c>
      <c r="I145" s="8">
        <v>11315398</v>
      </c>
      <c r="J145" s="8">
        <f>H145+I145</f>
        <v>18803768</v>
      </c>
      <c r="K145" s="8">
        <v>152290</v>
      </c>
      <c r="L145" s="8">
        <v>583505</v>
      </c>
      <c r="M145" s="8">
        <f>K145+L145</f>
        <v>735795</v>
      </c>
      <c r="N145" s="8">
        <v>399704</v>
      </c>
      <c r="O145" s="8">
        <v>1659322</v>
      </c>
      <c r="P145" s="8">
        <f>N145+O145</f>
        <v>2059026</v>
      </c>
      <c r="Q145" s="9">
        <f>IF(M145&gt;0,J145/M145,"")</f>
        <v>25.555715926310995</v>
      </c>
      <c r="R145" s="1" t="s">
        <v>385</v>
      </c>
      <c r="S145" s="1" t="s">
        <v>385</v>
      </c>
      <c r="T145" s="1">
        <v>0</v>
      </c>
      <c r="U145" s="1" t="s">
        <v>241</v>
      </c>
      <c r="V145" s="1" t="s">
        <v>172</v>
      </c>
      <c r="W145" s="19">
        <f>IF(Q145="","",SUMIFS(Unit_Value_Review_QC!$K$10:$K$53,Unit_Value_Review_QC!$I$10:$I$53,"WORLD|"&amp;F145))</f>
        <v>25.220887332162761</v>
      </c>
      <c r="X145" s="20">
        <f>IFERROR(Q145/W145,"")</f>
        <v>1.0132758451254507</v>
      </c>
      <c r="Y145" s="4" t="str">
        <f>IF(Q145="","NOT_APPLICABLE",IF(OR(X145&lt;Unit_Value_Review_QC!$I$6,X145&gt;Unit_Value_Review_QC!$I$5),"REVIEW","WITHIN_BAND"))</f>
        <v>WITHIN_BAND</v>
      </c>
    </row>
    <row r="146" spans="1:25">
      <c r="A146" s="1" t="s">
        <v>4143</v>
      </c>
      <c r="B146" s="6">
        <v>44562</v>
      </c>
      <c r="C146" s="1">
        <v>202201</v>
      </c>
      <c r="D146" s="1">
        <v>2022</v>
      </c>
      <c r="E146" s="1">
        <v>1</v>
      </c>
      <c r="F146" s="4" t="s">
        <v>256</v>
      </c>
      <c r="G146" s="4" t="s">
        <v>258</v>
      </c>
      <c r="H146" s="8">
        <v>38691352</v>
      </c>
      <c r="I146" s="8">
        <v>66632302</v>
      </c>
      <c r="J146" s="8">
        <f>H146+I146</f>
        <v>105323654</v>
      </c>
      <c r="K146" s="8">
        <v>1035765</v>
      </c>
      <c r="L146" s="8">
        <v>5598429</v>
      </c>
      <c r="M146" s="8">
        <f>K146+L146</f>
        <v>6634194</v>
      </c>
      <c r="N146" s="8">
        <v>4649011</v>
      </c>
      <c r="O146" s="8">
        <v>32526044</v>
      </c>
      <c r="P146" s="8">
        <f>N146+O146</f>
        <v>37175055</v>
      </c>
      <c r="Q146" s="9">
        <f>IF(M146&gt;0,J146/M146,"")</f>
        <v>15.875877913729987</v>
      </c>
      <c r="R146" s="1" t="s">
        <v>385</v>
      </c>
      <c r="S146" s="1" t="s">
        <v>385</v>
      </c>
      <c r="T146" s="1">
        <v>0</v>
      </c>
      <c r="U146" s="1" t="s">
        <v>241</v>
      </c>
      <c r="V146" s="1" t="s">
        <v>172</v>
      </c>
      <c r="W146" s="19">
        <f>IF(Q146="","",SUMIFS(Unit_Value_Review_QC!$K$10:$K$53,Unit_Value_Review_QC!$I$10:$I$53,"WORLD|"&amp;F146))</f>
        <v>15.322317279026517</v>
      </c>
      <c r="X146" s="20">
        <f>IFERROR(Q146/W146,"")</f>
        <v>1.0361277360743073</v>
      </c>
      <c r="Y146" s="4" t="str">
        <f>IF(Q146="","NOT_APPLICABLE",IF(OR(X146&lt;Unit_Value_Review_QC!$I$6,X146&gt;Unit_Value_Review_QC!$I$5),"REVIEW","WITHIN_BAND"))</f>
        <v>WITHIN_BAND</v>
      </c>
    </row>
    <row r="147" spans="1:25">
      <c r="A147" s="1" t="s">
        <v>4144</v>
      </c>
      <c r="B147" s="6">
        <v>44562</v>
      </c>
      <c r="C147" s="1">
        <v>202201</v>
      </c>
      <c r="D147" s="1">
        <v>2022</v>
      </c>
      <c r="E147" s="1">
        <v>1</v>
      </c>
      <c r="F147" s="4" t="s">
        <v>265</v>
      </c>
      <c r="G147" s="4" t="s">
        <v>266</v>
      </c>
      <c r="H147" s="8">
        <v>8534669</v>
      </c>
      <c r="I147" s="8">
        <v>37789657</v>
      </c>
      <c r="J147" s="8">
        <f>H147+I147</f>
        <v>46324326</v>
      </c>
      <c r="K147" s="8">
        <v>342768</v>
      </c>
      <c r="L147" s="8">
        <v>2810409</v>
      </c>
      <c r="M147" s="8">
        <f>K147+L147</f>
        <v>3153177</v>
      </c>
      <c r="N147" s="8">
        <v>906682</v>
      </c>
      <c r="O147" s="8">
        <v>6864200</v>
      </c>
      <c r="P147" s="8">
        <f>N147+O147</f>
        <v>7770882</v>
      </c>
      <c r="Q147" s="9">
        <f>IF(M147&gt;0,J147/M147,"")</f>
        <v>14.69131799451791</v>
      </c>
      <c r="R147" s="1" t="s">
        <v>385</v>
      </c>
      <c r="S147" s="1" t="s">
        <v>385</v>
      </c>
      <c r="T147" s="1">
        <v>0</v>
      </c>
      <c r="U147" s="1" t="s">
        <v>241</v>
      </c>
      <c r="V147" s="1" t="s">
        <v>172</v>
      </c>
      <c r="W147" s="19">
        <f>IF(Q147="","",SUMIFS(Unit_Value_Review_QC!$K$10:$K$53,Unit_Value_Review_QC!$I$10:$I$53,"WORLD|"&amp;F147))</f>
        <v>15.611120169427856</v>
      </c>
      <c r="X147" s="20">
        <f>IFERROR(Q147/W147,"")</f>
        <v>0.9410803219162166</v>
      </c>
      <c r="Y147" s="4" t="str">
        <f>IF(Q147="","NOT_APPLICABLE",IF(OR(X147&lt;Unit_Value_Review_QC!$I$6,X147&gt;Unit_Value_Review_QC!$I$5),"REVIEW","WITHIN_BAND"))</f>
        <v>WITHIN_BAND</v>
      </c>
    </row>
    <row r="148" spans="1:25">
      <c r="A148" s="1" t="s">
        <v>4145</v>
      </c>
      <c r="B148" s="6">
        <v>44562</v>
      </c>
      <c r="C148" s="1">
        <v>202201</v>
      </c>
      <c r="D148" s="1">
        <v>2022</v>
      </c>
      <c r="E148" s="1">
        <v>1</v>
      </c>
      <c r="F148" s="4" t="s">
        <v>271</v>
      </c>
      <c r="G148" s="4" t="s">
        <v>273</v>
      </c>
      <c r="H148" s="8">
        <v>6577225</v>
      </c>
      <c r="I148" s="8">
        <v>25038905</v>
      </c>
      <c r="J148" s="8">
        <f>H148+I148</f>
        <v>31616130</v>
      </c>
      <c r="K148" s="8">
        <v>180814</v>
      </c>
      <c r="L148" s="8">
        <v>949451</v>
      </c>
      <c r="M148" s="8">
        <f>K148+L148</f>
        <v>1130265</v>
      </c>
      <c r="N148" s="8">
        <v>428237</v>
      </c>
      <c r="O148" s="8">
        <v>2511062</v>
      </c>
      <c r="P148" s="8">
        <f>N148+O148</f>
        <v>2939299</v>
      </c>
      <c r="Q148" s="9">
        <f>IF(M148&gt;0,J148/M148,"")</f>
        <v>27.972316226725592</v>
      </c>
      <c r="R148" s="1" t="s">
        <v>385</v>
      </c>
      <c r="S148" s="1" t="s">
        <v>385</v>
      </c>
      <c r="T148" s="1">
        <v>0</v>
      </c>
      <c r="U148" s="1" t="s">
        <v>241</v>
      </c>
      <c r="V148" s="1" t="s">
        <v>172</v>
      </c>
      <c r="W148" s="19">
        <f>IF(Q148="","",SUMIFS(Unit_Value_Review_QC!$K$10:$K$53,Unit_Value_Review_QC!$I$10:$I$53,"WORLD|"&amp;F148))</f>
        <v>31.446185855453933</v>
      </c>
      <c r="X148" s="20">
        <f>IFERROR(Q148/W148,"")</f>
        <v>0.88952969861920972</v>
      </c>
      <c r="Y148" s="4" t="str">
        <f>IF(Q148="","NOT_APPLICABLE",IF(OR(X148&lt;Unit_Value_Review_QC!$I$6,X148&gt;Unit_Value_Review_QC!$I$5),"REVIEW","WITHIN_BAND"))</f>
        <v>WITHIN_BAND</v>
      </c>
    </row>
    <row r="149" spans="1:25">
      <c r="A149" s="1" t="s">
        <v>4146</v>
      </c>
      <c r="B149" s="6">
        <v>44562</v>
      </c>
      <c r="C149" s="1">
        <v>202201</v>
      </c>
      <c r="D149" s="1">
        <v>2022</v>
      </c>
      <c r="E149" s="1">
        <v>1</v>
      </c>
      <c r="F149" s="4" t="s">
        <v>278</v>
      </c>
      <c r="G149" s="4" t="s">
        <v>279</v>
      </c>
      <c r="H149" s="8">
        <v>6522461</v>
      </c>
      <c r="I149" s="8">
        <v>14762467</v>
      </c>
      <c r="J149" s="8">
        <f>H149+I149</f>
        <v>21284928</v>
      </c>
      <c r="K149" s="8">
        <v>184292</v>
      </c>
      <c r="L149" s="8">
        <v>771702</v>
      </c>
      <c r="M149" s="8">
        <f>K149+L149</f>
        <v>955994</v>
      </c>
      <c r="N149" s="8">
        <v>359951</v>
      </c>
      <c r="O149" s="8">
        <v>2416210</v>
      </c>
      <c r="P149" s="8">
        <f>N149+O149</f>
        <v>2776161</v>
      </c>
      <c r="Q149" s="9">
        <f>IF(M149&gt;0,J149/M149,"")</f>
        <v>22.264708774322852</v>
      </c>
      <c r="R149" s="1" t="s">
        <v>385</v>
      </c>
      <c r="S149" s="1" t="s">
        <v>385</v>
      </c>
      <c r="T149" s="1">
        <v>0</v>
      </c>
      <c r="U149" s="1" t="s">
        <v>241</v>
      </c>
      <c r="V149" s="1" t="s">
        <v>172</v>
      </c>
      <c r="W149" s="19">
        <f>IF(Q149="","",SUMIFS(Unit_Value_Review_QC!$K$10:$K$53,Unit_Value_Review_QC!$I$10:$I$53,"WORLD|"&amp;F149))</f>
        <v>25.220887332162761</v>
      </c>
      <c r="X149" s="20">
        <f>IFERROR(Q149/W149,"")</f>
        <v>0.88278847929073201</v>
      </c>
      <c r="Y149" s="4" t="str">
        <f>IF(Q149="","NOT_APPLICABLE",IF(OR(X149&lt;Unit_Value_Review_QC!$I$6,X149&gt;Unit_Value_Review_QC!$I$5),"REVIEW","WITHIN_BAND"))</f>
        <v>WITHIN_BAND</v>
      </c>
    </row>
    <row r="150" spans="1:25">
      <c r="A150" s="1" t="s">
        <v>4147</v>
      </c>
      <c r="B150" s="6">
        <v>44593</v>
      </c>
      <c r="C150" s="1">
        <v>202202</v>
      </c>
      <c r="D150" s="1">
        <v>2022</v>
      </c>
      <c r="E150" s="1">
        <v>2</v>
      </c>
      <c r="F150" s="4" t="s">
        <v>256</v>
      </c>
      <c r="G150" s="4" t="s">
        <v>258</v>
      </c>
      <c r="H150" s="8">
        <v>43554647</v>
      </c>
      <c r="I150" s="8">
        <v>65400409</v>
      </c>
      <c r="J150" s="8">
        <f>H150+I150</f>
        <v>108955056</v>
      </c>
      <c r="K150" s="8">
        <v>1099611</v>
      </c>
      <c r="L150" s="8">
        <v>5001404</v>
      </c>
      <c r="M150" s="8">
        <f>K150+L150</f>
        <v>6101015</v>
      </c>
      <c r="N150" s="8">
        <v>5313418</v>
      </c>
      <c r="O150" s="8">
        <v>31411144</v>
      </c>
      <c r="P150" s="8">
        <f>N150+O150</f>
        <v>36724562</v>
      </c>
      <c r="Q150" s="9">
        <f>IF(M150&gt;0,J150/M150,"")</f>
        <v>17.858513050697301</v>
      </c>
      <c r="R150" s="1" t="s">
        <v>385</v>
      </c>
      <c r="S150" s="1" t="s">
        <v>385</v>
      </c>
      <c r="T150" s="1">
        <v>0</v>
      </c>
      <c r="U150" s="1" t="s">
        <v>241</v>
      </c>
      <c r="V150" s="1" t="s">
        <v>172</v>
      </c>
      <c r="W150" s="19">
        <f>IF(Q150="","",SUMIFS(Unit_Value_Review_QC!$K$10:$K$53,Unit_Value_Review_QC!$I$10:$I$53,"WORLD|"&amp;F150))</f>
        <v>15.322317279026517</v>
      </c>
      <c r="X150" s="20">
        <f>IFERROR(Q150/W150,"")</f>
        <v>1.165522990125154</v>
      </c>
      <c r="Y150" s="4" t="str">
        <f>IF(Q150="","NOT_APPLICABLE",IF(OR(X150&lt;Unit_Value_Review_QC!$I$6,X150&gt;Unit_Value_Review_QC!$I$5),"REVIEW","WITHIN_BAND"))</f>
        <v>WITHIN_BAND</v>
      </c>
    </row>
    <row r="151" spans="1:25">
      <c r="A151" s="1" t="s">
        <v>4148</v>
      </c>
      <c r="B151" s="6">
        <v>44593</v>
      </c>
      <c r="C151" s="1">
        <v>202202</v>
      </c>
      <c r="D151" s="1">
        <v>2022</v>
      </c>
      <c r="E151" s="1">
        <v>2</v>
      </c>
      <c r="F151" s="4" t="s">
        <v>265</v>
      </c>
      <c r="G151" s="4" t="s">
        <v>266</v>
      </c>
      <c r="H151" s="8">
        <v>10833738</v>
      </c>
      <c r="I151" s="8">
        <v>25238550</v>
      </c>
      <c r="J151" s="8">
        <f>H151+I151</f>
        <v>36072288</v>
      </c>
      <c r="K151" s="8">
        <v>424545</v>
      </c>
      <c r="L151" s="8">
        <v>1703041</v>
      </c>
      <c r="M151" s="8">
        <f>K151+L151</f>
        <v>2127586</v>
      </c>
      <c r="N151" s="8">
        <v>1533315</v>
      </c>
      <c r="O151" s="8">
        <v>4543140</v>
      </c>
      <c r="P151" s="8">
        <f>N151+O151</f>
        <v>6076455</v>
      </c>
      <c r="Q151" s="9">
        <f>IF(M151&gt;0,J151/M151,"")</f>
        <v>16.954561648741812</v>
      </c>
      <c r="R151" s="1" t="s">
        <v>385</v>
      </c>
      <c r="S151" s="1" t="s">
        <v>385</v>
      </c>
      <c r="T151" s="1">
        <v>0</v>
      </c>
      <c r="U151" s="1" t="s">
        <v>241</v>
      </c>
      <c r="V151" s="1" t="s">
        <v>172</v>
      </c>
      <c r="W151" s="19">
        <f>IF(Q151="","",SUMIFS(Unit_Value_Review_QC!$K$10:$K$53,Unit_Value_Review_QC!$I$10:$I$53,"WORLD|"&amp;F151))</f>
        <v>15.611120169427856</v>
      </c>
      <c r="X151" s="20">
        <f>IFERROR(Q151/W151,"")</f>
        <v>1.0860566996303631</v>
      </c>
      <c r="Y151" s="4" t="str">
        <f>IF(Q151="","NOT_APPLICABLE",IF(OR(X151&lt;Unit_Value_Review_QC!$I$6,X151&gt;Unit_Value_Review_QC!$I$5),"REVIEW","WITHIN_BAND"))</f>
        <v>WITHIN_BAND</v>
      </c>
    </row>
    <row r="152" spans="1:25">
      <c r="A152" s="1" t="s">
        <v>4149</v>
      </c>
      <c r="B152" s="6">
        <v>44593</v>
      </c>
      <c r="C152" s="1">
        <v>202202</v>
      </c>
      <c r="D152" s="1">
        <v>2022</v>
      </c>
      <c r="E152" s="1">
        <v>2</v>
      </c>
      <c r="F152" s="4" t="s">
        <v>271</v>
      </c>
      <c r="G152" s="4" t="s">
        <v>273</v>
      </c>
      <c r="H152" s="8">
        <v>8182831</v>
      </c>
      <c r="I152" s="8">
        <v>23394898</v>
      </c>
      <c r="J152" s="8">
        <f>H152+I152</f>
        <v>31577729</v>
      </c>
      <c r="K152" s="8">
        <v>184530</v>
      </c>
      <c r="L152" s="8">
        <v>872725</v>
      </c>
      <c r="M152" s="8">
        <f>K152+L152</f>
        <v>1057255</v>
      </c>
      <c r="N152" s="8">
        <v>429033</v>
      </c>
      <c r="O152" s="8">
        <v>2580563</v>
      </c>
      <c r="P152" s="8">
        <f>N152+O152</f>
        <v>3009596</v>
      </c>
      <c r="Q152" s="9">
        <f>IF(M152&gt;0,J152/M152,"")</f>
        <v>29.8676563364562</v>
      </c>
      <c r="R152" s="1" t="s">
        <v>385</v>
      </c>
      <c r="S152" s="1" t="s">
        <v>385</v>
      </c>
      <c r="T152" s="1">
        <v>0</v>
      </c>
      <c r="U152" s="1" t="s">
        <v>241</v>
      </c>
      <c r="V152" s="1" t="s">
        <v>172</v>
      </c>
      <c r="W152" s="19">
        <f>IF(Q152="","",SUMIFS(Unit_Value_Review_QC!$K$10:$K$53,Unit_Value_Review_QC!$I$10:$I$53,"WORLD|"&amp;F152))</f>
        <v>31.446185855453933</v>
      </c>
      <c r="X152" s="20">
        <f>IFERROR(Q152/W152,"")</f>
        <v>0.94980219457286086</v>
      </c>
      <c r="Y152" s="4" t="str">
        <f>IF(Q152="","NOT_APPLICABLE",IF(OR(X152&lt;Unit_Value_Review_QC!$I$6,X152&gt;Unit_Value_Review_QC!$I$5),"REVIEW","WITHIN_BAND"))</f>
        <v>WITHIN_BAND</v>
      </c>
    </row>
    <row r="153" spans="1:25">
      <c r="A153" s="1" t="s">
        <v>4150</v>
      </c>
      <c r="B153" s="6">
        <v>44593</v>
      </c>
      <c r="C153" s="1">
        <v>202202</v>
      </c>
      <c r="D153" s="1">
        <v>2022</v>
      </c>
      <c r="E153" s="1">
        <v>2</v>
      </c>
      <c r="F153" s="4" t="s">
        <v>278</v>
      </c>
      <c r="G153" s="4" t="s">
        <v>279</v>
      </c>
      <c r="H153" s="8">
        <v>6744788</v>
      </c>
      <c r="I153" s="8">
        <v>12035608</v>
      </c>
      <c r="J153" s="8">
        <f>H153+I153</f>
        <v>18780396</v>
      </c>
      <c r="K153" s="8">
        <v>192160</v>
      </c>
      <c r="L153" s="8">
        <v>585528</v>
      </c>
      <c r="M153" s="8">
        <f>K153+L153</f>
        <v>777688</v>
      </c>
      <c r="N153" s="8">
        <v>400108</v>
      </c>
      <c r="O153" s="8">
        <v>1839348</v>
      </c>
      <c r="P153" s="8">
        <f>N153+O153</f>
        <v>2239456</v>
      </c>
      <c r="Q153" s="9">
        <f>IF(M153&gt;0,J153/M153,"")</f>
        <v>24.149010914402691</v>
      </c>
      <c r="R153" s="1" t="s">
        <v>385</v>
      </c>
      <c r="S153" s="1" t="s">
        <v>385</v>
      </c>
      <c r="T153" s="1">
        <v>0</v>
      </c>
      <c r="U153" s="1" t="s">
        <v>241</v>
      </c>
      <c r="V153" s="1" t="s">
        <v>172</v>
      </c>
      <c r="W153" s="19">
        <f>IF(Q153="","",SUMIFS(Unit_Value_Review_QC!$K$10:$K$53,Unit_Value_Review_QC!$I$10:$I$53,"WORLD|"&amp;F153))</f>
        <v>25.220887332162761</v>
      </c>
      <c r="X153" s="20">
        <f>IFERROR(Q153/W153,"")</f>
        <v>0.95750044779775978</v>
      </c>
      <c r="Y153" s="4" t="str">
        <f>IF(Q153="","NOT_APPLICABLE",IF(OR(X153&lt;Unit_Value_Review_QC!$I$6,X153&gt;Unit_Value_Review_QC!$I$5),"REVIEW","WITHIN_BAND"))</f>
        <v>WITHIN_BAND</v>
      </c>
    </row>
    <row r="154" spans="1:25">
      <c r="A154" s="1" t="s">
        <v>4151</v>
      </c>
      <c r="B154" s="6">
        <v>44621</v>
      </c>
      <c r="C154" s="1">
        <v>202203</v>
      </c>
      <c r="D154" s="1">
        <v>2022</v>
      </c>
      <c r="E154" s="1">
        <v>3</v>
      </c>
      <c r="F154" s="4" t="s">
        <v>256</v>
      </c>
      <c r="G154" s="4" t="s">
        <v>258</v>
      </c>
      <c r="H154" s="8">
        <v>46861200</v>
      </c>
      <c r="I154" s="8">
        <v>103951345</v>
      </c>
      <c r="J154" s="8">
        <f>H154+I154</f>
        <v>150812545</v>
      </c>
      <c r="K154" s="8">
        <v>1147171</v>
      </c>
      <c r="L154" s="8">
        <v>8220605</v>
      </c>
      <c r="M154" s="8">
        <f>K154+L154</f>
        <v>9367776</v>
      </c>
      <c r="N154" s="8">
        <v>6039090</v>
      </c>
      <c r="O154" s="8">
        <v>49147876</v>
      </c>
      <c r="P154" s="8">
        <f>N154+O154</f>
        <v>55186966</v>
      </c>
      <c r="Q154" s="9">
        <f>IF(M154&gt;0,J154/M154,"")</f>
        <v>16.099076771263533</v>
      </c>
      <c r="R154" s="1" t="s">
        <v>385</v>
      </c>
      <c r="S154" s="1" t="s">
        <v>385</v>
      </c>
      <c r="T154" s="1">
        <v>0</v>
      </c>
      <c r="U154" s="1" t="s">
        <v>241</v>
      </c>
      <c r="V154" s="1" t="s">
        <v>172</v>
      </c>
      <c r="W154" s="19">
        <f>IF(Q154="","",SUMIFS(Unit_Value_Review_QC!$K$10:$K$53,Unit_Value_Review_QC!$I$10:$I$53,"WORLD|"&amp;F154))</f>
        <v>15.322317279026517</v>
      </c>
      <c r="X154" s="20">
        <f>IFERROR(Q154/W154,"")</f>
        <v>1.0506946487330777</v>
      </c>
      <c r="Y154" s="4" t="str">
        <f>IF(Q154="","NOT_APPLICABLE",IF(OR(X154&lt;Unit_Value_Review_QC!$I$6,X154&gt;Unit_Value_Review_QC!$I$5),"REVIEW","WITHIN_BAND"))</f>
        <v>WITHIN_BAND</v>
      </c>
    </row>
    <row r="155" spans="1:25">
      <c r="A155" s="1" t="s">
        <v>4152</v>
      </c>
      <c r="B155" s="6">
        <v>44621</v>
      </c>
      <c r="C155" s="1">
        <v>202203</v>
      </c>
      <c r="D155" s="1">
        <v>2022</v>
      </c>
      <c r="E155" s="1">
        <v>3</v>
      </c>
      <c r="F155" s="4" t="s">
        <v>265</v>
      </c>
      <c r="G155" s="4" t="s">
        <v>266</v>
      </c>
      <c r="H155" s="8">
        <v>7262735</v>
      </c>
      <c r="I155" s="8">
        <v>24167898</v>
      </c>
      <c r="J155" s="8">
        <f>H155+I155</f>
        <v>31430633</v>
      </c>
      <c r="K155" s="8">
        <v>291953</v>
      </c>
      <c r="L155" s="8">
        <v>1823881</v>
      </c>
      <c r="M155" s="8">
        <f>K155+L155</f>
        <v>2115834</v>
      </c>
      <c r="N155" s="8">
        <v>802462</v>
      </c>
      <c r="O155" s="8">
        <v>5281186</v>
      </c>
      <c r="P155" s="8">
        <f>N155+O155</f>
        <v>6083648</v>
      </c>
      <c r="Q155" s="9">
        <f>IF(M155&gt;0,J155/M155,"")</f>
        <v>14.854961684139681</v>
      </c>
      <c r="R155" s="1" t="s">
        <v>385</v>
      </c>
      <c r="S155" s="1" t="s">
        <v>385</v>
      </c>
      <c r="T155" s="1">
        <v>0</v>
      </c>
      <c r="U155" s="1" t="s">
        <v>241</v>
      </c>
      <c r="V155" s="1" t="s">
        <v>172</v>
      </c>
      <c r="W155" s="19">
        <f>IF(Q155="","",SUMIFS(Unit_Value_Review_QC!$K$10:$K$53,Unit_Value_Review_QC!$I$10:$I$53,"WORLD|"&amp;F155))</f>
        <v>15.611120169427856</v>
      </c>
      <c r="X155" s="20">
        <f>IFERROR(Q155/W155,"")</f>
        <v>0.95156282975971174</v>
      </c>
      <c r="Y155" s="4" t="str">
        <f>IF(Q155="","NOT_APPLICABLE",IF(OR(X155&lt;Unit_Value_Review_QC!$I$6,X155&gt;Unit_Value_Review_QC!$I$5),"REVIEW","WITHIN_BAND"))</f>
        <v>WITHIN_BAND</v>
      </c>
    </row>
    <row r="156" spans="1:25">
      <c r="A156" s="1" t="s">
        <v>4153</v>
      </c>
      <c r="B156" s="6">
        <v>44621</v>
      </c>
      <c r="C156" s="1">
        <v>202203</v>
      </c>
      <c r="D156" s="1">
        <v>2022</v>
      </c>
      <c r="E156" s="1">
        <v>3</v>
      </c>
      <c r="F156" s="4" t="s">
        <v>271</v>
      </c>
      <c r="G156" s="4" t="s">
        <v>273</v>
      </c>
      <c r="H156" s="8">
        <v>10517179</v>
      </c>
      <c r="I156" s="8">
        <v>31187535</v>
      </c>
      <c r="J156" s="8">
        <f>H156+I156</f>
        <v>41704714</v>
      </c>
      <c r="K156" s="8">
        <v>240784</v>
      </c>
      <c r="L156" s="8">
        <v>1142314</v>
      </c>
      <c r="M156" s="8">
        <f>K156+L156</f>
        <v>1383098</v>
      </c>
      <c r="N156" s="8">
        <v>625096</v>
      </c>
      <c r="O156" s="8">
        <v>3568963</v>
      </c>
      <c r="P156" s="8">
        <f>N156+O156</f>
        <v>4194059</v>
      </c>
      <c r="Q156" s="9">
        <f>IF(M156&gt;0,J156/M156,"")</f>
        <v>30.153115686668624</v>
      </c>
      <c r="R156" s="1" t="s">
        <v>385</v>
      </c>
      <c r="S156" s="1" t="s">
        <v>385</v>
      </c>
      <c r="T156" s="1">
        <v>0</v>
      </c>
      <c r="U156" s="1" t="s">
        <v>241</v>
      </c>
      <c r="V156" s="1" t="s">
        <v>172</v>
      </c>
      <c r="W156" s="19">
        <f>IF(Q156="","",SUMIFS(Unit_Value_Review_QC!$K$10:$K$53,Unit_Value_Review_QC!$I$10:$I$53,"WORLD|"&amp;F156))</f>
        <v>31.446185855453933</v>
      </c>
      <c r="X156" s="20">
        <f>IFERROR(Q156/W156,"")</f>
        <v>0.95887990439511306</v>
      </c>
      <c r="Y156" s="4" t="str">
        <f>IF(Q156="","NOT_APPLICABLE",IF(OR(X156&lt;Unit_Value_Review_QC!$I$6,X156&gt;Unit_Value_Review_QC!$I$5),"REVIEW","WITHIN_BAND"))</f>
        <v>WITHIN_BAND</v>
      </c>
    </row>
    <row r="157" spans="1:25">
      <c r="A157" s="1" t="s">
        <v>4154</v>
      </c>
      <c r="B157" s="6">
        <v>44621</v>
      </c>
      <c r="C157" s="1">
        <v>202203</v>
      </c>
      <c r="D157" s="1">
        <v>2022</v>
      </c>
      <c r="E157" s="1">
        <v>3</v>
      </c>
      <c r="F157" s="4" t="s">
        <v>278</v>
      </c>
      <c r="G157" s="4" t="s">
        <v>279</v>
      </c>
      <c r="H157" s="8">
        <v>7438291</v>
      </c>
      <c r="I157" s="8">
        <v>17709218</v>
      </c>
      <c r="J157" s="8">
        <f>H157+I157</f>
        <v>25147509</v>
      </c>
      <c r="K157" s="8">
        <v>143524</v>
      </c>
      <c r="L157" s="8">
        <v>875677</v>
      </c>
      <c r="M157" s="8">
        <f>K157+L157</f>
        <v>1019201</v>
      </c>
      <c r="N157" s="8">
        <v>529201</v>
      </c>
      <c r="O157" s="8">
        <v>2958507</v>
      </c>
      <c r="P157" s="8">
        <f>N157+O157</f>
        <v>3487708</v>
      </c>
      <c r="Q157" s="9">
        <f>IF(M157&gt;0,J157/M157,"")</f>
        <v>24.673748357782223</v>
      </c>
      <c r="R157" s="1" t="s">
        <v>385</v>
      </c>
      <c r="S157" s="1" t="s">
        <v>385</v>
      </c>
      <c r="T157" s="1">
        <v>0</v>
      </c>
      <c r="U157" s="1" t="s">
        <v>241</v>
      </c>
      <c r="V157" s="1" t="s">
        <v>172</v>
      </c>
      <c r="W157" s="19">
        <f>IF(Q157="","",SUMIFS(Unit_Value_Review_QC!$K$10:$K$53,Unit_Value_Review_QC!$I$10:$I$53,"WORLD|"&amp;F157))</f>
        <v>25.220887332162761</v>
      </c>
      <c r="X157" s="20">
        <f>IFERROR(Q157/W157,"")</f>
        <v>0.97830611718078597</v>
      </c>
      <c r="Y157" s="4" t="str">
        <f>IF(Q157="","NOT_APPLICABLE",IF(OR(X157&lt;Unit_Value_Review_QC!$I$6,X157&gt;Unit_Value_Review_QC!$I$5),"REVIEW","WITHIN_BAND"))</f>
        <v>WITHIN_BAND</v>
      </c>
    </row>
    <row r="158" spans="1:25">
      <c r="A158" s="1" t="s">
        <v>4155</v>
      </c>
      <c r="B158" s="6">
        <v>44652</v>
      </c>
      <c r="C158" s="1">
        <v>202204</v>
      </c>
      <c r="D158" s="1">
        <v>2022</v>
      </c>
      <c r="E158" s="1">
        <v>4</v>
      </c>
      <c r="F158" s="4" t="s">
        <v>256</v>
      </c>
      <c r="G158" s="4" t="s">
        <v>258</v>
      </c>
      <c r="H158" s="8">
        <v>37316229</v>
      </c>
      <c r="I158" s="8">
        <v>85773315</v>
      </c>
      <c r="J158" s="8">
        <f>H158+I158</f>
        <v>123089544</v>
      </c>
      <c r="K158" s="8">
        <v>1154098</v>
      </c>
      <c r="L158" s="8">
        <v>6154847</v>
      </c>
      <c r="M158" s="8">
        <f>K158+L158</f>
        <v>7308945</v>
      </c>
      <c r="N158" s="8">
        <v>6175502</v>
      </c>
      <c r="O158" s="8">
        <v>36578019</v>
      </c>
      <c r="P158" s="8">
        <f>N158+O158</f>
        <v>42753521</v>
      </c>
      <c r="Q158" s="9">
        <f>IF(M158&gt;0,J158/M158,"")</f>
        <v>16.840945444246742</v>
      </c>
      <c r="R158" s="1" t="s">
        <v>385</v>
      </c>
      <c r="S158" s="1" t="s">
        <v>385</v>
      </c>
      <c r="T158" s="1">
        <v>0</v>
      </c>
      <c r="U158" s="1" t="s">
        <v>241</v>
      </c>
      <c r="V158" s="1" t="s">
        <v>172</v>
      </c>
      <c r="W158" s="19">
        <f>IF(Q158="","",SUMIFS(Unit_Value_Review_QC!$K$10:$K$53,Unit_Value_Review_QC!$I$10:$I$53,"WORLD|"&amp;F158))</f>
        <v>15.322317279026517</v>
      </c>
      <c r="X158" s="20">
        <f>IFERROR(Q158/W158,"")</f>
        <v>1.0991121732806663</v>
      </c>
      <c r="Y158" s="4" t="str">
        <f>IF(Q158="","NOT_APPLICABLE",IF(OR(X158&lt;Unit_Value_Review_QC!$I$6,X158&gt;Unit_Value_Review_QC!$I$5),"REVIEW","WITHIN_BAND"))</f>
        <v>WITHIN_BAND</v>
      </c>
    </row>
    <row r="159" spans="1:25">
      <c r="A159" s="1" t="s">
        <v>4156</v>
      </c>
      <c r="B159" s="6">
        <v>44652</v>
      </c>
      <c r="C159" s="1">
        <v>202204</v>
      </c>
      <c r="D159" s="1">
        <v>2022</v>
      </c>
      <c r="E159" s="1">
        <v>4</v>
      </c>
      <c r="F159" s="4" t="s">
        <v>265</v>
      </c>
      <c r="G159" s="4" t="s">
        <v>266</v>
      </c>
      <c r="H159" s="8">
        <v>5498858</v>
      </c>
      <c r="I159" s="8">
        <v>14429167</v>
      </c>
      <c r="J159" s="8">
        <f>H159+I159</f>
        <v>19928025</v>
      </c>
      <c r="K159" s="8">
        <v>199663</v>
      </c>
      <c r="L159" s="8">
        <v>983494</v>
      </c>
      <c r="M159" s="8">
        <f>K159+L159</f>
        <v>1183157</v>
      </c>
      <c r="N159" s="8">
        <v>573955</v>
      </c>
      <c r="O159" s="8">
        <v>2767482</v>
      </c>
      <c r="P159" s="8">
        <f>N159+O159</f>
        <v>3341437</v>
      </c>
      <c r="Q159" s="9">
        <f>IF(M159&gt;0,J159/M159,"")</f>
        <v>16.843094365329367</v>
      </c>
      <c r="R159" s="1" t="s">
        <v>385</v>
      </c>
      <c r="S159" s="1" t="s">
        <v>385</v>
      </c>
      <c r="T159" s="1">
        <v>0</v>
      </c>
      <c r="U159" s="1" t="s">
        <v>241</v>
      </c>
      <c r="V159" s="1" t="s">
        <v>172</v>
      </c>
      <c r="W159" s="19">
        <f>IF(Q159="","",SUMIFS(Unit_Value_Review_QC!$K$10:$K$53,Unit_Value_Review_QC!$I$10:$I$53,"WORLD|"&amp;F159))</f>
        <v>15.611120169427856</v>
      </c>
      <c r="X159" s="20">
        <f>IFERROR(Q159/W159,"")</f>
        <v>1.0789164507434998</v>
      </c>
      <c r="Y159" s="4" t="str">
        <f>IF(Q159="","NOT_APPLICABLE",IF(OR(X159&lt;Unit_Value_Review_QC!$I$6,X159&gt;Unit_Value_Review_QC!$I$5),"REVIEW","WITHIN_BAND"))</f>
        <v>WITHIN_BAND</v>
      </c>
    </row>
    <row r="160" spans="1:25">
      <c r="A160" s="1" t="s">
        <v>4157</v>
      </c>
      <c r="B160" s="6">
        <v>44652</v>
      </c>
      <c r="C160" s="1">
        <v>202204</v>
      </c>
      <c r="D160" s="1">
        <v>2022</v>
      </c>
      <c r="E160" s="1">
        <v>4</v>
      </c>
      <c r="F160" s="4" t="s">
        <v>271</v>
      </c>
      <c r="G160" s="4" t="s">
        <v>273</v>
      </c>
      <c r="H160" s="8">
        <v>9894549</v>
      </c>
      <c r="I160" s="8">
        <v>27652704</v>
      </c>
      <c r="J160" s="8">
        <f>H160+I160</f>
        <v>37547253</v>
      </c>
      <c r="K160" s="8">
        <v>227601</v>
      </c>
      <c r="L160" s="8">
        <v>975758</v>
      </c>
      <c r="M160" s="8">
        <f>K160+L160</f>
        <v>1203359</v>
      </c>
      <c r="N160" s="8">
        <v>618524</v>
      </c>
      <c r="O160" s="8">
        <v>3014394</v>
      </c>
      <c r="P160" s="8">
        <f>N160+O160</f>
        <v>3632918</v>
      </c>
      <c r="Q160" s="9">
        <f>IF(M160&gt;0,J160/M160,"")</f>
        <v>31.202037795869728</v>
      </c>
      <c r="R160" s="1" t="s">
        <v>385</v>
      </c>
      <c r="S160" s="1" t="s">
        <v>385</v>
      </c>
      <c r="T160" s="1">
        <v>0</v>
      </c>
      <c r="U160" s="1" t="s">
        <v>241</v>
      </c>
      <c r="V160" s="1" t="s">
        <v>172</v>
      </c>
      <c r="W160" s="19">
        <f>IF(Q160="","",SUMIFS(Unit_Value_Review_QC!$K$10:$K$53,Unit_Value_Review_QC!$I$10:$I$53,"WORLD|"&amp;F160))</f>
        <v>31.446185855453933</v>
      </c>
      <c r="X160" s="20">
        <f>IFERROR(Q160/W160,"")</f>
        <v>0.99223600405128753</v>
      </c>
      <c r="Y160" s="4" t="str">
        <f>IF(Q160="","NOT_APPLICABLE",IF(OR(X160&lt;Unit_Value_Review_QC!$I$6,X160&gt;Unit_Value_Review_QC!$I$5),"REVIEW","WITHIN_BAND"))</f>
        <v>WITHIN_BAND</v>
      </c>
    </row>
    <row r="161" spans="1:25">
      <c r="A161" s="1" t="s">
        <v>4158</v>
      </c>
      <c r="B161" s="6">
        <v>44652</v>
      </c>
      <c r="C161" s="1">
        <v>202204</v>
      </c>
      <c r="D161" s="1">
        <v>2022</v>
      </c>
      <c r="E161" s="1">
        <v>4</v>
      </c>
      <c r="F161" s="4" t="s">
        <v>278</v>
      </c>
      <c r="G161" s="4" t="s">
        <v>279</v>
      </c>
      <c r="H161" s="8">
        <v>7363631</v>
      </c>
      <c r="I161" s="8">
        <v>16597478</v>
      </c>
      <c r="J161" s="8">
        <f>H161+I161</f>
        <v>23961109</v>
      </c>
      <c r="K161" s="8">
        <v>160650</v>
      </c>
      <c r="L161" s="8">
        <v>708217</v>
      </c>
      <c r="M161" s="8">
        <f>K161+L161</f>
        <v>868867</v>
      </c>
      <c r="N161" s="8">
        <v>494540</v>
      </c>
      <c r="O161" s="8">
        <v>2469490</v>
      </c>
      <c r="P161" s="8">
        <f>N161+O161</f>
        <v>2964030</v>
      </c>
      <c r="Q161" s="9">
        <f>IF(M161&gt;0,J161/M161,"")</f>
        <v>27.577418638295619</v>
      </c>
      <c r="R161" s="1" t="s">
        <v>385</v>
      </c>
      <c r="S161" s="1" t="s">
        <v>385</v>
      </c>
      <c r="T161" s="1">
        <v>0</v>
      </c>
      <c r="U161" s="1" t="s">
        <v>241</v>
      </c>
      <c r="V161" s="1" t="s">
        <v>172</v>
      </c>
      <c r="W161" s="19">
        <f>IF(Q161="","",SUMIFS(Unit_Value_Review_QC!$K$10:$K$53,Unit_Value_Review_QC!$I$10:$I$53,"WORLD|"&amp;F161))</f>
        <v>25.220887332162761</v>
      </c>
      <c r="X161" s="20">
        <f>IFERROR(Q161/W161,"")</f>
        <v>1.093435701729959</v>
      </c>
      <c r="Y161" s="4" t="str">
        <f>IF(Q161="","NOT_APPLICABLE",IF(OR(X161&lt;Unit_Value_Review_QC!$I$6,X161&gt;Unit_Value_Review_QC!$I$5),"REVIEW","WITHIN_BAND"))</f>
        <v>WITHIN_BAND</v>
      </c>
    </row>
    <row r="162" spans="1:25">
      <c r="A162" s="1" t="s">
        <v>4159</v>
      </c>
      <c r="B162" s="6">
        <v>44682</v>
      </c>
      <c r="C162" s="1">
        <v>202205</v>
      </c>
      <c r="D162" s="1">
        <v>2022</v>
      </c>
      <c r="E162" s="1">
        <v>5</v>
      </c>
      <c r="F162" s="4" t="s">
        <v>256</v>
      </c>
      <c r="G162" s="4" t="s">
        <v>258</v>
      </c>
      <c r="H162" s="8">
        <v>48306051</v>
      </c>
      <c r="I162" s="8">
        <v>112741601</v>
      </c>
      <c r="J162" s="8">
        <f>H162+I162</f>
        <v>161047652</v>
      </c>
      <c r="K162" s="8">
        <v>1382639</v>
      </c>
      <c r="L162" s="8">
        <v>8158274</v>
      </c>
      <c r="M162" s="8">
        <f>K162+L162</f>
        <v>9540913</v>
      </c>
      <c r="N162" s="8">
        <v>6461493</v>
      </c>
      <c r="O162" s="8">
        <v>50382289</v>
      </c>
      <c r="P162" s="8">
        <f>N162+O162</f>
        <v>56843782</v>
      </c>
      <c r="Q162" s="9">
        <f>IF(M162&gt;0,J162/M162,"")</f>
        <v>16.87968981584886</v>
      </c>
      <c r="R162" s="1" t="s">
        <v>385</v>
      </c>
      <c r="S162" s="1" t="s">
        <v>385</v>
      </c>
      <c r="T162" s="1">
        <v>0</v>
      </c>
      <c r="U162" s="1" t="s">
        <v>241</v>
      </c>
      <c r="V162" s="1" t="s">
        <v>172</v>
      </c>
      <c r="W162" s="19">
        <f>IF(Q162="","",SUMIFS(Unit_Value_Review_QC!$K$10:$K$53,Unit_Value_Review_QC!$I$10:$I$53,"WORLD|"&amp;F162))</f>
        <v>15.322317279026517</v>
      </c>
      <c r="X162" s="20">
        <f>IFERROR(Q162/W162,"")</f>
        <v>1.1016407967843156</v>
      </c>
      <c r="Y162" s="4" t="str">
        <f>IF(Q162="","NOT_APPLICABLE",IF(OR(X162&lt;Unit_Value_Review_QC!$I$6,X162&gt;Unit_Value_Review_QC!$I$5),"REVIEW","WITHIN_BAND"))</f>
        <v>WITHIN_BAND</v>
      </c>
    </row>
    <row r="163" spans="1:25">
      <c r="A163" s="1" t="s">
        <v>4160</v>
      </c>
      <c r="B163" s="6">
        <v>44682</v>
      </c>
      <c r="C163" s="1">
        <v>202205</v>
      </c>
      <c r="D163" s="1">
        <v>2022</v>
      </c>
      <c r="E163" s="1">
        <v>5</v>
      </c>
      <c r="F163" s="4" t="s">
        <v>265</v>
      </c>
      <c r="G163" s="4" t="s">
        <v>266</v>
      </c>
      <c r="H163" s="8">
        <v>6130374</v>
      </c>
      <c r="I163" s="8">
        <v>21987076</v>
      </c>
      <c r="J163" s="8">
        <f>H163+I163</f>
        <v>28117450</v>
      </c>
      <c r="K163" s="8">
        <v>228674</v>
      </c>
      <c r="L163" s="8">
        <v>1384402</v>
      </c>
      <c r="M163" s="8">
        <f>K163+L163</f>
        <v>1613076</v>
      </c>
      <c r="N163" s="8">
        <v>601474</v>
      </c>
      <c r="O163" s="8">
        <v>3828635</v>
      </c>
      <c r="P163" s="8">
        <f>N163+O163</f>
        <v>4430109</v>
      </c>
      <c r="Q163" s="9">
        <f>IF(M163&gt;0,J163/M163,"")</f>
        <v>17.430951796443566</v>
      </c>
      <c r="R163" s="1" t="s">
        <v>385</v>
      </c>
      <c r="S163" s="1" t="s">
        <v>385</v>
      </c>
      <c r="T163" s="1">
        <v>0</v>
      </c>
      <c r="U163" s="1" t="s">
        <v>241</v>
      </c>
      <c r="V163" s="1" t="s">
        <v>172</v>
      </c>
      <c r="W163" s="19">
        <f>IF(Q163="","",SUMIFS(Unit_Value_Review_QC!$K$10:$K$53,Unit_Value_Review_QC!$I$10:$I$53,"WORLD|"&amp;F163))</f>
        <v>15.611120169427856</v>
      </c>
      <c r="X163" s="20">
        <f>IFERROR(Q163/W163,"")</f>
        <v>1.1165727767940439</v>
      </c>
      <c r="Y163" s="4" t="str">
        <f>IF(Q163="","NOT_APPLICABLE",IF(OR(X163&lt;Unit_Value_Review_QC!$I$6,X163&gt;Unit_Value_Review_QC!$I$5),"REVIEW","WITHIN_BAND"))</f>
        <v>WITHIN_BAND</v>
      </c>
    </row>
    <row r="164" spans="1:25">
      <c r="A164" s="1" t="s">
        <v>4161</v>
      </c>
      <c r="B164" s="6">
        <v>44682</v>
      </c>
      <c r="C164" s="1">
        <v>202205</v>
      </c>
      <c r="D164" s="1">
        <v>2022</v>
      </c>
      <c r="E164" s="1">
        <v>5</v>
      </c>
      <c r="F164" s="4" t="s">
        <v>271</v>
      </c>
      <c r="G164" s="4" t="s">
        <v>273</v>
      </c>
      <c r="H164" s="8">
        <v>14516331</v>
      </c>
      <c r="I164" s="8">
        <v>40545138</v>
      </c>
      <c r="J164" s="8">
        <f>H164+I164</f>
        <v>55061469</v>
      </c>
      <c r="K164" s="8">
        <v>260347</v>
      </c>
      <c r="L164" s="8">
        <v>1230079</v>
      </c>
      <c r="M164" s="8">
        <f>K164+L164</f>
        <v>1490426</v>
      </c>
      <c r="N164" s="8">
        <v>946948</v>
      </c>
      <c r="O164" s="8">
        <v>4132973</v>
      </c>
      <c r="P164" s="8">
        <f>N164+O164</f>
        <v>5079921</v>
      </c>
      <c r="Q164" s="9">
        <f>IF(M164&gt;0,J164/M164,"")</f>
        <v>36.943443686570149</v>
      </c>
      <c r="R164" s="1" t="s">
        <v>385</v>
      </c>
      <c r="S164" s="1" t="s">
        <v>385</v>
      </c>
      <c r="T164" s="1">
        <v>0</v>
      </c>
      <c r="U164" s="1" t="s">
        <v>241</v>
      </c>
      <c r="V164" s="1" t="s">
        <v>172</v>
      </c>
      <c r="W164" s="19">
        <f>IF(Q164="","",SUMIFS(Unit_Value_Review_QC!$K$10:$K$53,Unit_Value_Review_QC!$I$10:$I$53,"WORLD|"&amp;F164))</f>
        <v>31.446185855453933</v>
      </c>
      <c r="X164" s="20">
        <f>IFERROR(Q164/W164,"")</f>
        <v>1.1748147726527154</v>
      </c>
      <c r="Y164" s="4" t="str">
        <f>IF(Q164="","NOT_APPLICABLE",IF(OR(X164&lt;Unit_Value_Review_QC!$I$6,X164&gt;Unit_Value_Review_QC!$I$5),"REVIEW","WITHIN_BAND"))</f>
        <v>WITHIN_BAND</v>
      </c>
    </row>
    <row r="165" spans="1:25">
      <c r="A165" s="1" t="s">
        <v>4162</v>
      </c>
      <c r="B165" s="6">
        <v>44682</v>
      </c>
      <c r="C165" s="1">
        <v>202205</v>
      </c>
      <c r="D165" s="1">
        <v>2022</v>
      </c>
      <c r="E165" s="1">
        <v>5</v>
      </c>
      <c r="F165" s="4" t="s">
        <v>278</v>
      </c>
      <c r="G165" s="4" t="s">
        <v>279</v>
      </c>
      <c r="H165" s="8">
        <v>8161029</v>
      </c>
      <c r="I165" s="8">
        <v>22474299</v>
      </c>
      <c r="J165" s="8">
        <f>H165+I165</f>
        <v>30635328</v>
      </c>
      <c r="K165" s="8">
        <v>155861</v>
      </c>
      <c r="L165" s="8">
        <v>980016</v>
      </c>
      <c r="M165" s="8">
        <f>K165+L165</f>
        <v>1135877</v>
      </c>
      <c r="N165" s="8">
        <v>483680</v>
      </c>
      <c r="O165" s="8">
        <v>3649019</v>
      </c>
      <c r="P165" s="8">
        <f>N165+O165</f>
        <v>4132699</v>
      </c>
      <c r="Q165" s="9">
        <f>IF(M165&gt;0,J165/M165,"")</f>
        <v>26.970638546251045</v>
      </c>
      <c r="R165" s="1" t="s">
        <v>385</v>
      </c>
      <c r="S165" s="1" t="s">
        <v>385</v>
      </c>
      <c r="T165" s="1">
        <v>0</v>
      </c>
      <c r="U165" s="1" t="s">
        <v>241</v>
      </c>
      <c r="V165" s="1" t="s">
        <v>172</v>
      </c>
      <c r="W165" s="19">
        <f>IF(Q165="","",SUMIFS(Unit_Value_Review_QC!$K$10:$K$53,Unit_Value_Review_QC!$I$10:$I$53,"WORLD|"&amp;F165))</f>
        <v>25.220887332162761</v>
      </c>
      <c r="X165" s="20">
        <f>IFERROR(Q165/W165,"")</f>
        <v>1.0693770679454615</v>
      </c>
      <c r="Y165" s="4" t="str">
        <f>IF(Q165="","NOT_APPLICABLE",IF(OR(X165&lt;Unit_Value_Review_QC!$I$6,X165&gt;Unit_Value_Review_QC!$I$5),"REVIEW","WITHIN_BAND"))</f>
        <v>WITHIN_BAND</v>
      </c>
    </row>
    <row r="166" spans="1:25">
      <c r="A166" s="1" t="s">
        <v>4163</v>
      </c>
      <c r="B166" s="6">
        <v>44713</v>
      </c>
      <c r="C166" s="1">
        <v>202206</v>
      </c>
      <c r="D166" s="1">
        <v>2022</v>
      </c>
      <c r="E166" s="1">
        <v>6</v>
      </c>
      <c r="F166" s="4" t="s">
        <v>256</v>
      </c>
      <c r="G166" s="4" t="s">
        <v>258</v>
      </c>
      <c r="H166" s="8">
        <v>41473247</v>
      </c>
      <c r="I166" s="8">
        <v>78328136</v>
      </c>
      <c r="J166" s="8">
        <f>H166+I166</f>
        <v>119801383</v>
      </c>
      <c r="K166" s="8">
        <v>1237198</v>
      </c>
      <c r="L166" s="8">
        <v>5546980</v>
      </c>
      <c r="M166" s="8">
        <f>K166+L166</f>
        <v>6784178</v>
      </c>
      <c r="N166" s="8">
        <v>5600525</v>
      </c>
      <c r="O166" s="8">
        <v>32422501</v>
      </c>
      <c r="P166" s="8">
        <f>N166+O166</f>
        <v>38023026</v>
      </c>
      <c r="Q166" s="9">
        <f>IF(M166&gt;0,J166/M166,"")</f>
        <v>17.658938636338846</v>
      </c>
      <c r="R166" s="1" t="s">
        <v>385</v>
      </c>
      <c r="S166" s="1" t="s">
        <v>385</v>
      </c>
      <c r="T166" s="1">
        <v>0</v>
      </c>
      <c r="U166" s="1" t="s">
        <v>241</v>
      </c>
      <c r="V166" s="1" t="s">
        <v>172</v>
      </c>
      <c r="W166" s="19">
        <f>IF(Q166="","",SUMIFS(Unit_Value_Review_QC!$K$10:$K$53,Unit_Value_Review_QC!$I$10:$I$53,"WORLD|"&amp;F166))</f>
        <v>15.322317279026517</v>
      </c>
      <c r="X166" s="20">
        <f>IFERROR(Q166/W166,"")</f>
        <v>1.1524979097326709</v>
      </c>
      <c r="Y166" s="4" t="str">
        <f>IF(Q166="","NOT_APPLICABLE",IF(OR(X166&lt;Unit_Value_Review_QC!$I$6,X166&gt;Unit_Value_Review_QC!$I$5),"REVIEW","WITHIN_BAND"))</f>
        <v>WITHIN_BAND</v>
      </c>
    </row>
    <row r="167" spans="1:25">
      <c r="A167" s="1" t="s">
        <v>4164</v>
      </c>
      <c r="B167" s="6">
        <v>44713</v>
      </c>
      <c r="C167" s="1">
        <v>202206</v>
      </c>
      <c r="D167" s="1">
        <v>2022</v>
      </c>
      <c r="E167" s="1">
        <v>6</v>
      </c>
      <c r="F167" s="4" t="s">
        <v>265</v>
      </c>
      <c r="G167" s="4" t="s">
        <v>266</v>
      </c>
      <c r="H167" s="8">
        <v>5169127</v>
      </c>
      <c r="I167" s="8">
        <v>28547898</v>
      </c>
      <c r="J167" s="8">
        <f>H167+I167</f>
        <v>33717025</v>
      </c>
      <c r="K167" s="8">
        <v>188276</v>
      </c>
      <c r="L167" s="8">
        <v>1849416</v>
      </c>
      <c r="M167" s="8">
        <f>K167+L167</f>
        <v>2037692</v>
      </c>
      <c r="N167" s="8">
        <v>491119</v>
      </c>
      <c r="O167" s="8">
        <v>5009236</v>
      </c>
      <c r="P167" s="8">
        <f>N167+O167</f>
        <v>5500355</v>
      </c>
      <c r="Q167" s="9">
        <f>IF(M167&gt;0,J167/M167,"")</f>
        <v>16.546673883982468</v>
      </c>
      <c r="R167" s="1" t="s">
        <v>385</v>
      </c>
      <c r="S167" s="1" t="s">
        <v>385</v>
      </c>
      <c r="T167" s="1">
        <v>0</v>
      </c>
      <c r="U167" s="1" t="s">
        <v>241</v>
      </c>
      <c r="V167" s="1" t="s">
        <v>172</v>
      </c>
      <c r="W167" s="19">
        <f>IF(Q167="","",SUMIFS(Unit_Value_Review_QC!$K$10:$K$53,Unit_Value_Review_QC!$I$10:$I$53,"WORLD|"&amp;F167))</f>
        <v>15.611120169427856</v>
      </c>
      <c r="X167" s="20">
        <f>IFERROR(Q167/W167,"")</f>
        <v>1.0599286729203943</v>
      </c>
      <c r="Y167" s="4" t="str">
        <f>IF(Q167="","NOT_APPLICABLE",IF(OR(X167&lt;Unit_Value_Review_QC!$I$6,X167&gt;Unit_Value_Review_QC!$I$5),"REVIEW","WITHIN_BAND"))</f>
        <v>WITHIN_BAND</v>
      </c>
    </row>
    <row r="168" spans="1:25">
      <c r="A168" s="1" t="s">
        <v>4165</v>
      </c>
      <c r="B168" s="6">
        <v>44713</v>
      </c>
      <c r="C168" s="1">
        <v>202206</v>
      </c>
      <c r="D168" s="1">
        <v>2022</v>
      </c>
      <c r="E168" s="1">
        <v>6</v>
      </c>
      <c r="F168" s="4" t="s">
        <v>271</v>
      </c>
      <c r="G168" s="4" t="s">
        <v>273</v>
      </c>
      <c r="H168" s="8">
        <v>9504230</v>
      </c>
      <c r="I168" s="8">
        <v>33416483</v>
      </c>
      <c r="J168" s="8">
        <f>H168+I168</f>
        <v>42920713</v>
      </c>
      <c r="K168" s="8">
        <v>312544</v>
      </c>
      <c r="L168" s="8">
        <v>1147156</v>
      </c>
      <c r="M168" s="8">
        <f>K168+L168</f>
        <v>1459700</v>
      </c>
      <c r="N168" s="8">
        <v>602044</v>
      </c>
      <c r="O168" s="8">
        <v>3460581</v>
      </c>
      <c r="P168" s="8">
        <f>N168+O168</f>
        <v>4062625</v>
      </c>
      <c r="Q168" s="9">
        <f>IF(M168&gt;0,J168/M168,"")</f>
        <v>29.403790504898268</v>
      </c>
      <c r="R168" s="1" t="s">
        <v>385</v>
      </c>
      <c r="S168" s="1" t="s">
        <v>385</v>
      </c>
      <c r="T168" s="1">
        <v>0</v>
      </c>
      <c r="U168" s="1" t="s">
        <v>241</v>
      </c>
      <c r="V168" s="1" t="s">
        <v>172</v>
      </c>
      <c r="W168" s="19">
        <f>IF(Q168="","",SUMIFS(Unit_Value_Review_QC!$K$10:$K$53,Unit_Value_Review_QC!$I$10:$I$53,"WORLD|"&amp;F168))</f>
        <v>31.446185855453933</v>
      </c>
      <c r="X168" s="20">
        <f>IFERROR(Q168/W168,"")</f>
        <v>0.93505109459240066</v>
      </c>
      <c r="Y168" s="4" t="str">
        <f>IF(Q168="","NOT_APPLICABLE",IF(OR(X168&lt;Unit_Value_Review_QC!$I$6,X168&gt;Unit_Value_Review_QC!$I$5),"REVIEW","WITHIN_BAND"))</f>
        <v>WITHIN_BAND</v>
      </c>
    </row>
    <row r="169" spans="1:25">
      <c r="A169" s="1" t="s">
        <v>4166</v>
      </c>
      <c r="B169" s="6">
        <v>44713</v>
      </c>
      <c r="C169" s="1">
        <v>202206</v>
      </c>
      <c r="D169" s="1">
        <v>2022</v>
      </c>
      <c r="E169" s="1">
        <v>6</v>
      </c>
      <c r="F169" s="4" t="s">
        <v>278</v>
      </c>
      <c r="G169" s="4" t="s">
        <v>279</v>
      </c>
      <c r="H169" s="8">
        <v>7521659</v>
      </c>
      <c r="I169" s="8">
        <v>17337017</v>
      </c>
      <c r="J169" s="8">
        <f>H169+I169</f>
        <v>24858676</v>
      </c>
      <c r="K169" s="8">
        <v>127786</v>
      </c>
      <c r="L169" s="8">
        <v>724788</v>
      </c>
      <c r="M169" s="8">
        <f>K169+L169</f>
        <v>852574</v>
      </c>
      <c r="N169" s="8">
        <v>391414</v>
      </c>
      <c r="O169" s="8">
        <v>2503497</v>
      </c>
      <c r="P169" s="8">
        <f>N169+O169</f>
        <v>2894911</v>
      </c>
      <c r="Q169" s="9">
        <f>IF(M169&gt;0,J169/M169,"")</f>
        <v>29.157206295289324</v>
      </c>
      <c r="R169" s="1" t="s">
        <v>385</v>
      </c>
      <c r="S169" s="1" t="s">
        <v>385</v>
      </c>
      <c r="T169" s="1">
        <v>0</v>
      </c>
      <c r="U169" s="1" t="s">
        <v>241</v>
      </c>
      <c r="V169" s="1" t="s">
        <v>172</v>
      </c>
      <c r="W169" s="19">
        <f>IF(Q169="","",SUMIFS(Unit_Value_Review_QC!$K$10:$K$53,Unit_Value_Review_QC!$I$10:$I$53,"WORLD|"&amp;F169))</f>
        <v>25.220887332162761</v>
      </c>
      <c r="X169" s="20">
        <f>IFERROR(Q169/W169,"")</f>
        <v>1.1560737697799712</v>
      </c>
      <c r="Y169" s="4" t="str">
        <f>IF(Q169="","NOT_APPLICABLE",IF(OR(X169&lt;Unit_Value_Review_QC!$I$6,X169&gt;Unit_Value_Review_QC!$I$5),"REVIEW","WITHIN_BAND"))</f>
        <v>WITHIN_BAND</v>
      </c>
    </row>
    <row r="170" spans="1:25">
      <c r="A170" s="1" t="s">
        <v>4167</v>
      </c>
      <c r="B170" s="6">
        <v>44743</v>
      </c>
      <c r="C170" s="1">
        <v>202207</v>
      </c>
      <c r="D170" s="1">
        <v>2022</v>
      </c>
      <c r="E170" s="1">
        <v>7</v>
      </c>
      <c r="F170" s="4" t="s">
        <v>256</v>
      </c>
      <c r="G170" s="4" t="s">
        <v>258</v>
      </c>
      <c r="H170" s="8">
        <v>48766509</v>
      </c>
      <c r="I170" s="8">
        <v>81246381</v>
      </c>
      <c r="J170" s="8">
        <f>H170+I170</f>
        <v>130012890</v>
      </c>
      <c r="K170" s="8">
        <v>1142132</v>
      </c>
      <c r="L170" s="8">
        <v>5506256</v>
      </c>
      <c r="M170" s="8">
        <f>K170+L170</f>
        <v>6648388</v>
      </c>
      <c r="N170" s="8">
        <v>5684393</v>
      </c>
      <c r="O170" s="8">
        <v>32348555</v>
      </c>
      <c r="P170" s="8">
        <f>N170+O170</f>
        <v>38032948</v>
      </c>
      <c r="Q170" s="9">
        <f>IF(M170&gt;0,J170/M170,"")</f>
        <v>19.555550909483621</v>
      </c>
      <c r="R170" s="1" t="s">
        <v>385</v>
      </c>
      <c r="S170" s="1" t="s">
        <v>385</v>
      </c>
      <c r="T170" s="1">
        <v>0</v>
      </c>
      <c r="U170" s="1" t="s">
        <v>241</v>
      </c>
      <c r="V170" s="1" t="s">
        <v>172</v>
      </c>
      <c r="W170" s="19">
        <f>IF(Q170="","",SUMIFS(Unit_Value_Review_QC!$K$10:$K$53,Unit_Value_Review_QC!$I$10:$I$53,"WORLD|"&amp;F170))</f>
        <v>15.322317279026517</v>
      </c>
      <c r="X170" s="20">
        <f>IFERROR(Q170/W170,"")</f>
        <v>1.2762789435414992</v>
      </c>
      <c r="Y170" s="4" t="str">
        <f>IF(Q170="","NOT_APPLICABLE",IF(OR(X170&lt;Unit_Value_Review_QC!$I$6,X170&gt;Unit_Value_Review_QC!$I$5),"REVIEW","WITHIN_BAND"))</f>
        <v>WITHIN_BAND</v>
      </c>
    </row>
    <row r="171" spans="1:25">
      <c r="A171" s="1" t="s">
        <v>4168</v>
      </c>
      <c r="B171" s="6">
        <v>44743</v>
      </c>
      <c r="C171" s="1">
        <v>202207</v>
      </c>
      <c r="D171" s="1">
        <v>2022</v>
      </c>
      <c r="E171" s="1">
        <v>7</v>
      </c>
      <c r="F171" s="4" t="s">
        <v>265</v>
      </c>
      <c r="G171" s="4" t="s">
        <v>266</v>
      </c>
      <c r="H171" s="8">
        <v>6509821</v>
      </c>
      <c r="I171" s="8">
        <v>40874294</v>
      </c>
      <c r="J171" s="8">
        <f>H171+I171</f>
        <v>47384115</v>
      </c>
      <c r="K171" s="8">
        <v>263880</v>
      </c>
      <c r="L171" s="8">
        <v>2669644</v>
      </c>
      <c r="M171" s="8">
        <f>K171+L171</f>
        <v>2933524</v>
      </c>
      <c r="N171" s="8">
        <v>721255</v>
      </c>
      <c r="O171" s="8">
        <v>7473342</v>
      </c>
      <c r="P171" s="8">
        <f>N171+O171</f>
        <v>8194597</v>
      </c>
      <c r="Q171" s="9">
        <f>IF(M171&gt;0,J171/M171,"")</f>
        <v>16.152625647514729</v>
      </c>
      <c r="R171" s="1" t="s">
        <v>385</v>
      </c>
      <c r="S171" s="1" t="s">
        <v>385</v>
      </c>
      <c r="T171" s="1">
        <v>0</v>
      </c>
      <c r="U171" s="1" t="s">
        <v>241</v>
      </c>
      <c r="V171" s="1" t="s">
        <v>172</v>
      </c>
      <c r="W171" s="19">
        <f>IF(Q171="","",SUMIFS(Unit_Value_Review_QC!$K$10:$K$53,Unit_Value_Review_QC!$I$10:$I$53,"WORLD|"&amp;F171))</f>
        <v>15.611120169427856</v>
      </c>
      <c r="X171" s="20">
        <f>IFERROR(Q171/W171,"")</f>
        <v>1.0346871635225339</v>
      </c>
      <c r="Y171" s="4" t="str">
        <f>IF(Q171="","NOT_APPLICABLE",IF(OR(X171&lt;Unit_Value_Review_QC!$I$6,X171&gt;Unit_Value_Review_QC!$I$5),"REVIEW","WITHIN_BAND"))</f>
        <v>WITHIN_BAND</v>
      </c>
    </row>
    <row r="172" spans="1:25">
      <c r="A172" s="1" t="s">
        <v>4169</v>
      </c>
      <c r="B172" s="6">
        <v>44743</v>
      </c>
      <c r="C172" s="1">
        <v>202207</v>
      </c>
      <c r="D172" s="1">
        <v>2022</v>
      </c>
      <c r="E172" s="1">
        <v>7</v>
      </c>
      <c r="F172" s="4" t="s">
        <v>271</v>
      </c>
      <c r="G172" s="4" t="s">
        <v>273</v>
      </c>
      <c r="H172" s="8">
        <v>10509548</v>
      </c>
      <c r="I172" s="8">
        <v>31047794</v>
      </c>
      <c r="J172" s="8">
        <f>H172+I172</f>
        <v>41557342</v>
      </c>
      <c r="K172" s="8">
        <v>237496</v>
      </c>
      <c r="L172" s="8">
        <v>988720</v>
      </c>
      <c r="M172" s="8">
        <f>K172+L172</f>
        <v>1226216</v>
      </c>
      <c r="N172" s="8">
        <v>676114</v>
      </c>
      <c r="O172" s="8">
        <v>2964231</v>
      </c>
      <c r="P172" s="8">
        <f>N172+O172</f>
        <v>3640345</v>
      </c>
      <c r="Q172" s="9">
        <f>IF(M172&gt;0,J172/M172,"")</f>
        <v>33.890719090274473</v>
      </c>
      <c r="R172" s="1" t="s">
        <v>385</v>
      </c>
      <c r="S172" s="1" t="s">
        <v>385</v>
      </c>
      <c r="T172" s="1">
        <v>0</v>
      </c>
      <c r="U172" s="1" t="s">
        <v>241</v>
      </c>
      <c r="V172" s="1" t="s">
        <v>172</v>
      </c>
      <c r="W172" s="19">
        <f>IF(Q172="","",SUMIFS(Unit_Value_Review_QC!$K$10:$K$53,Unit_Value_Review_QC!$I$10:$I$53,"WORLD|"&amp;F172))</f>
        <v>31.446185855453933</v>
      </c>
      <c r="X172" s="20">
        <f>IFERROR(Q172/W172,"")</f>
        <v>1.0777370345025983</v>
      </c>
      <c r="Y172" s="4" t="str">
        <f>IF(Q172="","NOT_APPLICABLE",IF(OR(X172&lt;Unit_Value_Review_QC!$I$6,X172&gt;Unit_Value_Review_QC!$I$5),"REVIEW","WITHIN_BAND"))</f>
        <v>WITHIN_BAND</v>
      </c>
    </row>
    <row r="173" spans="1:25">
      <c r="A173" s="1" t="s">
        <v>4170</v>
      </c>
      <c r="B173" s="6">
        <v>44743</v>
      </c>
      <c r="C173" s="1">
        <v>202207</v>
      </c>
      <c r="D173" s="1">
        <v>2022</v>
      </c>
      <c r="E173" s="1">
        <v>7</v>
      </c>
      <c r="F173" s="4" t="s">
        <v>278</v>
      </c>
      <c r="G173" s="4" t="s">
        <v>279</v>
      </c>
      <c r="H173" s="8">
        <v>8717776</v>
      </c>
      <c r="I173" s="8">
        <v>22501863</v>
      </c>
      <c r="J173" s="8">
        <f>H173+I173</f>
        <v>31219639</v>
      </c>
      <c r="K173" s="8">
        <v>145554</v>
      </c>
      <c r="L173" s="8">
        <v>961827</v>
      </c>
      <c r="M173" s="8">
        <f>K173+L173</f>
        <v>1107381</v>
      </c>
      <c r="N173" s="8">
        <v>444559</v>
      </c>
      <c r="O173" s="8">
        <v>3220414</v>
      </c>
      <c r="P173" s="8">
        <f>N173+O173</f>
        <v>3664973</v>
      </c>
      <c r="Q173" s="9">
        <f>IF(M173&gt;0,J173/M173,"")</f>
        <v>28.192319535914017</v>
      </c>
      <c r="R173" s="1" t="s">
        <v>385</v>
      </c>
      <c r="S173" s="1" t="s">
        <v>385</v>
      </c>
      <c r="T173" s="1">
        <v>0</v>
      </c>
      <c r="U173" s="1" t="s">
        <v>241</v>
      </c>
      <c r="V173" s="1" t="s">
        <v>172</v>
      </c>
      <c r="W173" s="19">
        <f>IF(Q173="","",SUMIFS(Unit_Value_Review_QC!$K$10:$K$53,Unit_Value_Review_QC!$I$10:$I$53,"WORLD|"&amp;F173))</f>
        <v>25.220887332162761</v>
      </c>
      <c r="X173" s="20">
        <f>IFERROR(Q173/W173,"")</f>
        <v>1.1178163228207263</v>
      </c>
      <c r="Y173" s="4" t="str">
        <f>IF(Q173="","NOT_APPLICABLE",IF(OR(X173&lt;Unit_Value_Review_QC!$I$6,X173&gt;Unit_Value_Review_QC!$I$5),"REVIEW","WITHIN_BAND"))</f>
        <v>WITHIN_BAND</v>
      </c>
    </row>
    <row r="174" spans="1:25">
      <c r="A174" s="1" t="s">
        <v>4171</v>
      </c>
      <c r="B174" s="6">
        <v>44774</v>
      </c>
      <c r="C174" s="1">
        <v>202208</v>
      </c>
      <c r="D174" s="1">
        <v>2022</v>
      </c>
      <c r="E174" s="1">
        <v>8</v>
      </c>
      <c r="F174" s="4" t="s">
        <v>256</v>
      </c>
      <c r="G174" s="4" t="s">
        <v>258</v>
      </c>
      <c r="H174" s="8">
        <v>41473429</v>
      </c>
      <c r="I174" s="8">
        <v>72978816</v>
      </c>
      <c r="J174" s="8">
        <f>H174+I174</f>
        <v>114452245</v>
      </c>
      <c r="K174" s="8">
        <v>1220943</v>
      </c>
      <c r="L174" s="8">
        <v>4944726</v>
      </c>
      <c r="M174" s="8">
        <f>K174+L174</f>
        <v>6165669</v>
      </c>
      <c r="N174" s="8">
        <v>5384228</v>
      </c>
      <c r="O174" s="8">
        <v>26711670</v>
      </c>
      <c r="P174" s="8">
        <f>N174+O174</f>
        <v>32095898</v>
      </c>
      <c r="Q174" s="9">
        <f>IF(M174&gt;0,J174/M174,"")</f>
        <v>18.562826677851177</v>
      </c>
      <c r="R174" s="1" t="s">
        <v>385</v>
      </c>
      <c r="S174" s="1" t="s">
        <v>385</v>
      </c>
      <c r="T174" s="1">
        <v>0</v>
      </c>
      <c r="U174" s="1" t="s">
        <v>241</v>
      </c>
      <c r="V174" s="1" t="s">
        <v>172</v>
      </c>
      <c r="W174" s="19">
        <f>IF(Q174="","",SUMIFS(Unit_Value_Review_QC!$K$10:$K$53,Unit_Value_Review_QC!$I$10:$I$53,"WORLD|"&amp;F174))</f>
        <v>15.322317279026517</v>
      </c>
      <c r="X174" s="20">
        <f>IFERROR(Q174/W174,"")</f>
        <v>1.2114895116589401</v>
      </c>
      <c r="Y174" s="4" t="str">
        <f>IF(Q174="","NOT_APPLICABLE",IF(OR(X174&lt;Unit_Value_Review_QC!$I$6,X174&gt;Unit_Value_Review_QC!$I$5),"REVIEW","WITHIN_BAND"))</f>
        <v>WITHIN_BAND</v>
      </c>
    </row>
    <row r="175" spans="1:25">
      <c r="A175" s="1" t="s">
        <v>4172</v>
      </c>
      <c r="B175" s="6">
        <v>44774</v>
      </c>
      <c r="C175" s="1">
        <v>202208</v>
      </c>
      <c r="D175" s="1">
        <v>2022</v>
      </c>
      <c r="E175" s="1">
        <v>8</v>
      </c>
      <c r="F175" s="4" t="s">
        <v>265</v>
      </c>
      <c r="G175" s="4" t="s">
        <v>266</v>
      </c>
      <c r="H175" s="8">
        <v>9862932</v>
      </c>
      <c r="I175" s="8">
        <v>67077488</v>
      </c>
      <c r="J175" s="8">
        <f>H175+I175</f>
        <v>76940420</v>
      </c>
      <c r="K175" s="8">
        <v>631641</v>
      </c>
      <c r="L175" s="8">
        <v>4015829</v>
      </c>
      <c r="M175" s="8">
        <f>K175+L175</f>
        <v>4647470</v>
      </c>
      <c r="N175" s="8">
        <v>1145254</v>
      </c>
      <c r="O175" s="8">
        <v>10938655</v>
      </c>
      <c r="P175" s="8">
        <f>N175+O175</f>
        <v>12083909</v>
      </c>
      <c r="Q175" s="9">
        <f>IF(M175&gt;0,J175/M175,"")</f>
        <v>16.555334407753037</v>
      </c>
      <c r="R175" s="1" t="s">
        <v>385</v>
      </c>
      <c r="S175" s="1" t="s">
        <v>385</v>
      </c>
      <c r="T175" s="1">
        <v>0</v>
      </c>
      <c r="U175" s="1" t="s">
        <v>241</v>
      </c>
      <c r="V175" s="1" t="s">
        <v>172</v>
      </c>
      <c r="W175" s="19">
        <f>IF(Q175="","",SUMIFS(Unit_Value_Review_QC!$K$10:$K$53,Unit_Value_Review_QC!$I$10:$I$53,"WORLD|"&amp;F175))</f>
        <v>15.611120169427856</v>
      </c>
      <c r="X175" s="20">
        <f>IFERROR(Q175/W175,"")</f>
        <v>1.0604834392457172</v>
      </c>
      <c r="Y175" s="4" t="str">
        <f>IF(Q175="","NOT_APPLICABLE",IF(OR(X175&lt;Unit_Value_Review_QC!$I$6,X175&gt;Unit_Value_Review_QC!$I$5),"REVIEW","WITHIN_BAND"))</f>
        <v>WITHIN_BAND</v>
      </c>
    </row>
    <row r="176" spans="1:25">
      <c r="A176" s="1" t="s">
        <v>4173</v>
      </c>
      <c r="B176" s="6">
        <v>44774</v>
      </c>
      <c r="C176" s="1">
        <v>202208</v>
      </c>
      <c r="D176" s="1">
        <v>2022</v>
      </c>
      <c r="E176" s="1">
        <v>8</v>
      </c>
      <c r="F176" s="4" t="s">
        <v>271</v>
      </c>
      <c r="G176" s="4" t="s">
        <v>273</v>
      </c>
      <c r="H176" s="8">
        <v>10360674</v>
      </c>
      <c r="I176" s="8">
        <v>31887654</v>
      </c>
      <c r="J176" s="8">
        <f>H176+I176</f>
        <v>42248328</v>
      </c>
      <c r="K176" s="8">
        <v>240349</v>
      </c>
      <c r="L176" s="8">
        <v>959756</v>
      </c>
      <c r="M176" s="8">
        <f>K176+L176</f>
        <v>1200105</v>
      </c>
      <c r="N176" s="8">
        <v>632457</v>
      </c>
      <c r="O176" s="8">
        <v>2794538</v>
      </c>
      <c r="P176" s="8">
        <f>N176+O176</f>
        <v>3426995</v>
      </c>
      <c r="Q176" s="9">
        <f>IF(M176&gt;0,J176/M176,"")</f>
        <v>35.203859662279548</v>
      </c>
      <c r="R176" s="1" t="s">
        <v>385</v>
      </c>
      <c r="S176" s="1" t="s">
        <v>385</v>
      </c>
      <c r="T176" s="1">
        <v>0</v>
      </c>
      <c r="U176" s="1" t="s">
        <v>241</v>
      </c>
      <c r="V176" s="1" t="s">
        <v>172</v>
      </c>
      <c r="W176" s="19">
        <f>IF(Q176="","",SUMIFS(Unit_Value_Review_QC!$K$10:$K$53,Unit_Value_Review_QC!$I$10:$I$53,"WORLD|"&amp;F176))</f>
        <v>31.446185855453933</v>
      </c>
      <c r="X176" s="20">
        <f>IFERROR(Q176/W176,"")</f>
        <v>1.1194953761355415</v>
      </c>
      <c r="Y176" s="4" t="str">
        <f>IF(Q176="","NOT_APPLICABLE",IF(OR(X176&lt;Unit_Value_Review_QC!$I$6,X176&gt;Unit_Value_Review_QC!$I$5),"REVIEW","WITHIN_BAND"))</f>
        <v>WITHIN_BAND</v>
      </c>
    </row>
    <row r="177" spans="1:25">
      <c r="A177" s="1" t="s">
        <v>4174</v>
      </c>
      <c r="B177" s="6">
        <v>44774</v>
      </c>
      <c r="C177" s="1">
        <v>202208</v>
      </c>
      <c r="D177" s="1">
        <v>2022</v>
      </c>
      <c r="E177" s="1">
        <v>8</v>
      </c>
      <c r="F177" s="4" t="s">
        <v>278</v>
      </c>
      <c r="G177" s="4" t="s">
        <v>279</v>
      </c>
      <c r="H177" s="8">
        <v>9025031</v>
      </c>
      <c r="I177" s="8">
        <v>22153346</v>
      </c>
      <c r="J177" s="8">
        <f>H177+I177</f>
        <v>31178377</v>
      </c>
      <c r="K177" s="8">
        <v>170091</v>
      </c>
      <c r="L177" s="8">
        <v>944630</v>
      </c>
      <c r="M177" s="8">
        <f>K177+L177</f>
        <v>1114721</v>
      </c>
      <c r="N177" s="8">
        <v>485447</v>
      </c>
      <c r="O177" s="8">
        <v>2793600</v>
      </c>
      <c r="P177" s="8">
        <f>N177+O177</f>
        <v>3279047</v>
      </c>
      <c r="Q177" s="9">
        <f>IF(M177&gt;0,J177/M177,"")</f>
        <v>27.96966864354399</v>
      </c>
      <c r="R177" s="1" t="s">
        <v>385</v>
      </c>
      <c r="S177" s="1" t="s">
        <v>385</v>
      </c>
      <c r="T177" s="1">
        <v>0</v>
      </c>
      <c r="U177" s="1" t="s">
        <v>241</v>
      </c>
      <c r="V177" s="1" t="s">
        <v>172</v>
      </c>
      <c r="W177" s="19">
        <f>IF(Q177="","",SUMIFS(Unit_Value_Review_QC!$K$10:$K$53,Unit_Value_Review_QC!$I$10:$I$53,"WORLD|"&amp;F177))</f>
        <v>25.220887332162761</v>
      </c>
      <c r="X177" s="20">
        <f>IFERROR(Q177/W177,"")</f>
        <v>1.1089882871756009</v>
      </c>
      <c r="Y177" s="4" t="str">
        <f>IF(Q177="","NOT_APPLICABLE",IF(OR(X177&lt;Unit_Value_Review_QC!$I$6,X177&gt;Unit_Value_Review_QC!$I$5),"REVIEW","WITHIN_BAND"))</f>
        <v>WITHIN_BAND</v>
      </c>
    </row>
    <row r="178" spans="1:25">
      <c r="A178" s="1" t="s">
        <v>4175</v>
      </c>
      <c r="B178" s="6">
        <v>44805</v>
      </c>
      <c r="C178" s="1">
        <v>202209</v>
      </c>
      <c r="D178" s="1">
        <v>2022</v>
      </c>
      <c r="E178" s="1">
        <v>9</v>
      </c>
      <c r="F178" s="4" t="s">
        <v>256</v>
      </c>
      <c r="G178" s="4" t="s">
        <v>258</v>
      </c>
      <c r="H178" s="8">
        <v>30623708</v>
      </c>
      <c r="I178" s="8">
        <v>80321653</v>
      </c>
      <c r="J178" s="8">
        <f>H178+I178</f>
        <v>110945361</v>
      </c>
      <c r="K178" s="8">
        <v>1002083</v>
      </c>
      <c r="L178" s="8">
        <v>5775285</v>
      </c>
      <c r="M178" s="8">
        <f>K178+L178</f>
        <v>6777368</v>
      </c>
      <c r="N178" s="8">
        <v>4363241</v>
      </c>
      <c r="O178" s="8">
        <v>33697261</v>
      </c>
      <c r="P178" s="8">
        <f>N178+O178</f>
        <v>38060502</v>
      </c>
      <c r="Q178" s="9">
        <f>IF(M178&gt;0,J178/M178,"")</f>
        <v>16.369977401256651</v>
      </c>
      <c r="R178" s="1" t="s">
        <v>385</v>
      </c>
      <c r="S178" s="1" t="s">
        <v>385</v>
      </c>
      <c r="T178" s="1">
        <v>0</v>
      </c>
      <c r="U178" s="1" t="s">
        <v>241</v>
      </c>
      <c r="V178" s="1" t="s">
        <v>172</v>
      </c>
      <c r="W178" s="19">
        <f>IF(Q178="","",SUMIFS(Unit_Value_Review_QC!$K$10:$K$53,Unit_Value_Review_QC!$I$10:$I$53,"WORLD|"&amp;F178))</f>
        <v>15.322317279026517</v>
      </c>
      <c r="X178" s="20">
        <f>IFERROR(Q178/W178,"")</f>
        <v>1.0683747832101214</v>
      </c>
      <c r="Y178" s="4" t="str">
        <f>IF(Q178="","NOT_APPLICABLE",IF(OR(X178&lt;Unit_Value_Review_QC!$I$6,X178&gt;Unit_Value_Review_QC!$I$5),"REVIEW","WITHIN_BAND"))</f>
        <v>WITHIN_BAND</v>
      </c>
    </row>
    <row r="179" spans="1:25">
      <c r="A179" s="1" t="s">
        <v>4176</v>
      </c>
      <c r="B179" s="6">
        <v>44805</v>
      </c>
      <c r="C179" s="1">
        <v>202209</v>
      </c>
      <c r="D179" s="1">
        <v>2022</v>
      </c>
      <c r="E179" s="1">
        <v>9</v>
      </c>
      <c r="F179" s="4" t="s">
        <v>265</v>
      </c>
      <c r="G179" s="4" t="s">
        <v>266</v>
      </c>
      <c r="H179" s="8">
        <v>12229679</v>
      </c>
      <c r="I179" s="8">
        <v>88665538</v>
      </c>
      <c r="J179" s="8">
        <f>H179+I179</f>
        <v>100895217</v>
      </c>
      <c r="K179" s="8">
        <v>620471</v>
      </c>
      <c r="L179" s="8">
        <v>5450252</v>
      </c>
      <c r="M179" s="8">
        <f>K179+L179</f>
        <v>6070723</v>
      </c>
      <c r="N179" s="8">
        <v>1320737</v>
      </c>
      <c r="O179" s="8">
        <v>14713483</v>
      </c>
      <c r="P179" s="8">
        <f>N179+O179</f>
        <v>16034220</v>
      </c>
      <c r="Q179" s="9">
        <f>IF(M179&gt;0,J179/M179,"")</f>
        <v>16.61996717689145</v>
      </c>
      <c r="R179" s="1" t="s">
        <v>385</v>
      </c>
      <c r="S179" s="1" t="s">
        <v>385</v>
      </c>
      <c r="T179" s="1">
        <v>0</v>
      </c>
      <c r="U179" s="1" t="s">
        <v>241</v>
      </c>
      <c r="V179" s="1" t="s">
        <v>172</v>
      </c>
      <c r="W179" s="19">
        <f>IF(Q179="","",SUMIFS(Unit_Value_Review_QC!$K$10:$K$53,Unit_Value_Review_QC!$I$10:$I$53,"WORLD|"&amp;F179))</f>
        <v>15.611120169427856</v>
      </c>
      <c r="X179" s="20">
        <f>IFERROR(Q179/W179,"")</f>
        <v>1.0646236142259207</v>
      </c>
      <c r="Y179" s="4" t="str">
        <f>IF(Q179="","NOT_APPLICABLE",IF(OR(X179&lt;Unit_Value_Review_QC!$I$6,X179&gt;Unit_Value_Review_QC!$I$5),"REVIEW","WITHIN_BAND"))</f>
        <v>WITHIN_BAND</v>
      </c>
    </row>
    <row r="180" spans="1:25">
      <c r="A180" s="1" t="s">
        <v>4177</v>
      </c>
      <c r="B180" s="6">
        <v>44805</v>
      </c>
      <c r="C180" s="1">
        <v>202209</v>
      </c>
      <c r="D180" s="1">
        <v>2022</v>
      </c>
      <c r="E180" s="1">
        <v>9</v>
      </c>
      <c r="F180" s="4" t="s">
        <v>271</v>
      </c>
      <c r="G180" s="4" t="s">
        <v>273</v>
      </c>
      <c r="H180" s="8">
        <v>10203407</v>
      </c>
      <c r="I180" s="8">
        <v>30399692</v>
      </c>
      <c r="J180" s="8">
        <f>H180+I180</f>
        <v>40603099</v>
      </c>
      <c r="K180" s="8">
        <v>271696</v>
      </c>
      <c r="L180" s="8">
        <v>1032494</v>
      </c>
      <c r="M180" s="8">
        <f>K180+L180</f>
        <v>1304190</v>
      </c>
      <c r="N180" s="8">
        <v>643455</v>
      </c>
      <c r="O180" s="8">
        <v>3436278</v>
      </c>
      <c r="P180" s="8">
        <f>N180+O180</f>
        <v>4079733</v>
      </c>
      <c r="Q180" s="9">
        <f>IF(M180&gt;0,J180/M180,"")</f>
        <v>31.1328096366327</v>
      </c>
      <c r="R180" s="1" t="s">
        <v>385</v>
      </c>
      <c r="S180" s="1" t="s">
        <v>385</v>
      </c>
      <c r="T180" s="1">
        <v>0</v>
      </c>
      <c r="U180" s="1" t="s">
        <v>241</v>
      </c>
      <c r="V180" s="1" t="s">
        <v>172</v>
      </c>
      <c r="W180" s="19">
        <f>IF(Q180="","",SUMIFS(Unit_Value_Review_QC!$K$10:$K$53,Unit_Value_Review_QC!$I$10:$I$53,"WORLD|"&amp;F180))</f>
        <v>31.446185855453933</v>
      </c>
      <c r="X180" s="20">
        <f>IFERROR(Q180/W180,"")</f>
        <v>0.99003452373328504</v>
      </c>
      <c r="Y180" s="4" t="str">
        <f>IF(Q180="","NOT_APPLICABLE",IF(OR(X180&lt;Unit_Value_Review_QC!$I$6,X180&gt;Unit_Value_Review_QC!$I$5),"REVIEW","WITHIN_BAND"))</f>
        <v>WITHIN_BAND</v>
      </c>
    </row>
    <row r="181" spans="1:25">
      <c r="A181" s="1" t="s">
        <v>4178</v>
      </c>
      <c r="B181" s="6">
        <v>44805</v>
      </c>
      <c r="C181" s="1">
        <v>202209</v>
      </c>
      <c r="D181" s="1">
        <v>2022</v>
      </c>
      <c r="E181" s="1">
        <v>9</v>
      </c>
      <c r="F181" s="4" t="s">
        <v>278</v>
      </c>
      <c r="G181" s="4" t="s">
        <v>279</v>
      </c>
      <c r="H181" s="8">
        <v>8003127</v>
      </c>
      <c r="I181" s="8">
        <v>24382939</v>
      </c>
      <c r="J181" s="8">
        <f>H181+I181</f>
        <v>32386066</v>
      </c>
      <c r="K181" s="8">
        <v>209401</v>
      </c>
      <c r="L181" s="8">
        <v>1162764</v>
      </c>
      <c r="M181" s="8">
        <f>K181+L181</f>
        <v>1372165</v>
      </c>
      <c r="N181" s="8">
        <v>431209</v>
      </c>
      <c r="O181" s="8">
        <v>3313116</v>
      </c>
      <c r="P181" s="8">
        <f>N181+O181</f>
        <v>3744325</v>
      </c>
      <c r="Q181" s="9">
        <f>IF(M181&gt;0,J181/M181,"")</f>
        <v>23.602165920279266</v>
      </c>
      <c r="R181" s="1" t="s">
        <v>385</v>
      </c>
      <c r="S181" s="1" t="s">
        <v>385</v>
      </c>
      <c r="T181" s="1">
        <v>0</v>
      </c>
      <c r="U181" s="1" t="s">
        <v>241</v>
      </c>
      <c r="V181" s="1" t="s">
        <v>172</v>
      </c>
      <c r="W181" s="19">
        <f>IF(Q181="","",SUMIFS(Unit_Value_Review_QC!$K$10:$K$53,Unit_Value_Review_QC!$I$10:$I$53,"WORLD|"&amp;F181))</f>
        <v>25.220887332162761</v>
      </c>
      <c r="X181" s="20">
        <f>IFERROR(Q181/W181,"")</f>
        <v>0.93581822120036073</v>
      </c>
      <c r="Y181" s="4" t="str">
        <f>IF(Q181="","NOT_APPLICABLE",IF(OR(X181&lt;Unit_Value_Review_QC!$I$6,X181&gt;Unit_Value_Review_QC!$I$5),"REVIEW","WITHIN_BAND"))</f>
        <v>WITHIN_BAND</v>
      </c>
    </row>
    <row r="182" spans="1:25">
      <c r="A182" s="1" t="s">
        <v>4179</v>
      </c>
      <c r="B182" s="6">
        <v>44835</v>
      </c>
      <c r="C182" s="1">
        <v>202210</v>
      </c>
      <c r="D182" s="1">
        <v>2022</v>
      </c>
      <c r="E182" s="1">
        <v>10</v>
      </c>
      <c r="F182" s="4" t="s">
        <v>256</v>
      </c>
      <c r="G182" s="4" t="s">
        <v>258</v>
      </c>
      <c r="H182" s="8">
        <v>28623407</v>
      </c>
      <c r="I182" s="8">
        <v>90886913</v>
      </c>
      <c r="J182" s="8">
        <f>H182+I182</f>
        <v>119510320</v>
      </c>
      <c r="K182" s="8">
        <v>891393</v>
      </c>
      <c r="L182" s="8">
        <v>6460972</v>
      </c>
      <c r="M182" s="8">
        <f>K182+L182</f>
        <v>7352365</v>
      </c>
      <c r="N182" s="8">
        <v>3800934</v>
      </c>
      <c r="O182" s="8">
        <v>36910352</v>
      </c>
      <c r="P182" s="8">
        <f>N182+O182</f>
        <v>40711286</v>
      </c>
      <c r="Q182" s="9">
        <f>IF(M182&gt;0,J182/M182,"")</f>
        <v>16.254677236508254</v>
      </c>
      <c r="R182" s="1" t="s">
        <v>385</v>
      </c>
      <c r="S182" s="1" t="s">
        <v>385</v>
      </c>
      <c r="T182" s="1">
        <v>0</v>
      </c>
      <c r="U182" s="1" t="s">
        <v>241</v>
      </c>
      <c r="V182" s="1" t="s">
        <v>172</v>
      </c>
      <c r="W182" s="19">
        <f>IF(Q182="","",SUMIFS(Unit_Value_Review_QC!$K$10:$K$53,Unit_Value_Review_QC!$I$10:$I$53,"WORLD|"&amp;F182))</f>
        <v>15.322317279026517</v>
      </c>
      <c r="X182" s="20">
        <f>IFERROR(Q182/W182,"")</f>
        <v>1.0608498010126686</v>
      </c>
      <c r="Y182" s="4" t="str">
        <f>IF(Q182="","NOT_APPLICABLE",IF(OR(X182&lt;Unit_Value_Review_QC!$I$6,X182&gt;Unit_Value_Review_QC!$I$5),"REVIEW","WITHIN_BAND"))</f>
        <v>WITHIN_BAND</v>
      </c>
    </row>
    <row r="183" spans="1:25">
      <c r="A183" s="1" t="s">
        <v>4180</v>
      </c>
      <c r="B183" s="6">
        <v>44835</v>
      </c>
      <c r="C183" s="1">
        <v>202210</v>
      </c>
      <c r="D183" s="1">
        <v>2022</v>
      </c>
      <c r="E183" s="1">
        <v>10</v>
      </c>
      <c r="F183" s="4" t="s">
        <v>265</v>
      </c>
      <c r="G183" s="4" t="s">
        <v>266</v>
      </c>
      <c r="H183" s="8">
        <v>17252243</v>
      </c>
      <c r="I183" s="8">
        <v>98486396</v>
      </c>
      <c r="J183" s="8">
        <f>H183+I183</f>
        <v>115738639</v>
      </c>
      <c r="K183" s="8">
        <v>660070</v>
      </c>
      <c r="L183" s="8">
        <v>5891695</v>
      </c>
      <c r="M183" s="8">
        <f>K183+L183</f>
        <v>6551765</v>
      </c>
      <c r="N183" s="8">
        <v>1685924</v>
      </c>
      <c r="O183" s="8">
        <v>16295499</v>
      </c>
      <c r="P183" s="8">
        <f>N183+O183</f>
        <v>17981423</v>
      </c>
      <c r="Q183" s="9">
        <f>IF(M183&gt;0,J183/M183,"")</f>
        <v>17.665261040345616</v>
      </c>
      <c r="R183" s="1" t="s">
        <v>385</v>
      </c>
      <c r="S183" s="1" t="s">
        <v>385</v>
      </c>
      <c r="T183" s="1">
        <v>0</v>
      </c>
      <c r="U183" s="1" t="s">
        <v>241</v>
      </c>
      <c r="V183" s="1" t="s">
        <v>172</v>
      </c>
      <c r="W183" s="19">
        <f>IF(Q183="","",SUMIFS(Unit_Value_Review_QC!$K$10:$K$53,Unit_Value_Review_QC!$I$10:$I$53,"WORLD|"&amp;F183))</f>
        <v>15.611120169427856</v>
      </c>
      <c r="X183" s="20">
        <f>IFERROR(Q183/W183,"")</f>
        <v>1.1315819011463701</v>
      </c>
      <c r="Y183" s="4" t="str">
        <f>IF(Q183="","NOT_APPLICABLE",IF(OR(X183&lt;Unit_Value_Review_QC!$I$6,X183&gt;Unit_Value_Review_QC!$I$5),"REVIEW","WITHIN_BAND"))</f>
        <v>WITHIN_BAND</v>
      </c>
    </row>
    <row r="184" spans="1:25">
      <c r="A184" s="1" t="s">
        <v>4181</v>
      </c>
      <c r="B184" s="6">
        <v>44835</v>
      </c>
      <c r="C184" s="1">
        <v>202210</v>
      </c>
      <c r="D184" s="1">
        <v>2022</v>
      </c>
      <c r="E184" s="1">
        <v>10</v>
      </c>
      <c r="F184" s="4" t="s">
        <v>271</v>
      </c>
      <c r="G184" s="4" t="s">
        <v>273</v>
      </c>
      <c r="H184" s="8">
        <v>9000879</v>
      </c>
      <c r="I184" s="8">
        <v>33396608</v>
      </c>
      <c r="J184" s="8">
        <f>H184+I184</f>
        <v>42397487</v>
      </c>
      <c r="K184" s="8">
        <v>201923</v>
      </c>
      <c r="L184" s="8">
        <v>1000043</v>
      </c>
      <c r="M184" s="8">
        <f>K184+L184</f>
        <v>1201966</v>
      </c>
      <c r="N184" s="8">
        <v>500192</v>
      </c>
      <c r="O184" s="8">
        <v>3097088</v>
      </c>
      <c r="P184" s="8">
        <f>N184+O184</f>
        <v>3597280</v>
      </c>
      <c r="Q184" s="9">
        <f>IF(M184&gt;0,J184/M184,"")</f>
        <v>35.273449498571509</v>
      </c>
      <c r="R184" s="1" t="s">
        <v>385</v>
      </c>
      <c r="S184" s="1" t="s">
        <v>385</v>
      </c>
      <c r="T184" s="1">
        <v>0</v>
      </c>
      <c r="U184" s="1" t="s">
        <v>241</v>
      </c>
      <c r="V184" s="1" t="s">
        <v>172</v>
      </c>
      <c r="W184" s="19">
        <f>IF(Q184="","",SUMIFS(Unit_Value_Review_QC!$K$10:$K$53,Unit_Value_Review_QC!$I$10:$I$53,"WORLD|"&amp;F184))</f>
        <v>31.446185855453933</v>
      </c>
      <c r="X184" s="20">
        <f>IFERROR(Q184/W184,"")</f>
        <v>1.1217083579137399</v>
      </c>
      <c r="Y184" s="4" t="str">
        <f>IF(Q184="","NOT_APPLICABLE",IF(OR(X184&lt;Unit_Value_Review_QC!$I$6,X184&gt;Unit_Value_Review_QC!$I$5),"REVIEW","WITHIN_BAND"))</f>
        <v>WITHIN_BAND</v>
      </c>
    </row>
    <row r="185" spans="1:25">
      <c r="A185" s="1" t="s">
        <v>4182</v>
      </c>
      <c r="B185" s="6">
        <v>44835</v>
      </c>
      <c r="C185" s="1">
        <v>202210</v>
      </c>
      <c r="D185" s="1">
        <v>2022</v>
      </c>
      <c r="E185" s="1">
        <v>10</v>
      </c>
      <c r="F185" s="4" t="s">
        <v>278</v>
      </c>
      <c r="G185" s="4" t="s">
        <v>279</v>
      </c>
      <c r="H185" s="8">
        <v>7784770</v>
      </c>
      <c r="I185" s="8">
        <v>25832027</v>
      </c>
      <c r="J185" s="8">
        <f>H185+I185</f>
        <v>33616797</v>
      </c>
      <c r="K185" s="8">
        <v>181890</v>
      </c>
      <c r="L185" s="8">
        <v>1153422</v>
      </c>
      <c r="M185" s="8">
        <f>K185+L185</f>
        <v>1335312</v>
      </c>
      <c r="N185" s="8">
        <v>376346</v>
      </c>
      <c r="O185" s="8">
        <v>3324339</v>
      </c>
      <c r="P185" s="8">
        <f>N185+O185</f>
        <v>3700685</v>
      </c>
      <c r="Q185" s="9">
        <f>IF(M185&gt;0,J185/M185,"")</f>
        <v>25.17523769725727</v>
      </c>
      <c r="R185" s="1" t="s">
        <v>385</v>
      </c>
      <c r="S185" s="1" t="s">
        <v>385</v>
      </c>
      <c r="T185" s="1">
        <v>0</v>
      </c>
      <c r="U185" s="1" t="s">
        <v>241</v>
      </c>
      <c r="V185" s="1" t="s">
        <v>172</v>
      </c>
      <c r="W185" s="19">
        <f>IF(Q185="","",SUMIFS(Unit_Value_Review_QC!$K$10:$K$53,Unit_Value_Review_QC!$I$10:$I$53,"WORLD|"&amp;F185))</f>
        <v>25.220887332162761</v>
      </c>
      <c r="X185" s="20">
        <f>IFERROR(Q185/W185,"")</f>
        <v>0.99819000678666536</v>
      </c>
      <c r="Y185" s="4" t="str">
        <f>IF(Q185="","NOT_APPLICABLE",IF(OR(X185&lt;Unit_Value_Review_QC!$I$6,X185&gt;Unit_Value_Review_QC!$I$5),"REVIEW","WITHIN_BAND"))</f>
        <v>WITHIN_BAND</v>
      </c>
    </row>
    <row r="186" spans="1:25">
      <c r="A186" s="1" t="s">
        <v>4183</v>
      </c>
      <c r="B186" s="6">
        <v>44866</v>
      </c>
      <c r="C186" s="1">
        <v>202211</v>
      </c>
      <c r="D186" s="1">
        <v>2022</v>
      </c>
      <c r="E186" s="1">
        <v>11</v>
      </c>
      <c r="F186" s="4" t="s">
        <v>256</v>
      </c>
      <c r="G186" s="4" t="s">
        <v>258</v>
      </c>
      <c r="H186" s="8">
        <v>29419212</v>
      </c>
      <c r="I186" s="8">
        <v>83188136</v>
      </c>
      <c r="J186" s="8">
        <f>H186+I186</f>
        <v>112607348</v>
      </c>
      <c r="K186" s="8">
        <v>760494</v>
      </c>
      <c r="L186" s="8">
        <v>5797010</v>
      </c>
      <c r="M186" s="8">
        <f>K186+L186</f>
        <v>6557504</v>
      </c>
      <c r="N186" s="8">
        <v>3727379</v>
      </c>
      <c r="O186" s="8">
        <v>32374745</v>
      </c>
      <c r="P186" s="8">
        <f>N186+O186</f>
        <v>36102124</v>
      </c>
      <c r="Q186" s="9">
        <f>IF(M186&gt;0,J186/M186,"")</f>
        <v>17.172288114502102</v>
      </c>
      <c r="R186" s="1" t="s">
        <v>385</v>
      </c>
      <c r="S186" s="1" t="s">
        <v>385</v>
      </c>
      <c r="T186" s="1">
        <v>0</v>
      </c>
      <c r="U186" s="1" t="s">
        <v>241</v>
      </c>
      <c r="V186" s="1" t="s">
        <v>172</v>
      </c>
      <c r="W186" s="19">
        <f>IF(Q186="","",SUMIFS(Unit_Value_Review_QC!$K$10:$K$53,Unit_Value_Review_QC!$I$10:$I$53,"WORLD|"&amp;F186))</f>
        <v>15.322317279026517</v>
      </c>
      <c r="X186" s="20">
        <f>IFERROR(Q186/W186,"")</f>
        <v>1.120737013976852</v>
      </c>
      <c r="Y186" s="4" t="str">
        <f>IF(Q186="","NOT_APPLICABLE",IF(OR(X186&lt;Unit_Value_Review_QC!$I$6,X186&gt;Unit_Value_Review_QC!$I$5),"REVIEW","WITHIN_BAND"))</f>
        <v>WITHIN_BAND</v>
      </c>
    </row>
    <row r="187" spans="1:25">
      <c r="A187" s="1" t="s">
        <v>4184</v>
      </c>
      <c r="B187" s="6">
        <v>44866</v>
      </c>
      <c r="C187" s="1">
        <v>202211</v>
      </c>
      <c r="D187" s="1">
        <v>2022</v>
      </c>
      <c r="E187" s="1">
        <v>11</v>
      </c>
      <c r="F187" s="4" t="s">
        <v>265</v>
      </c>
      <c r="G187" s="4" t="s">
        <v>266</v>
      </c>
      <c r="H187" s="8">
        <v>19554145</v>
      </c>
      <c r="I187" s="8">
        <v>85063985</v>
      </c>
      <c r="J187" s="8">
        <f>H187+I187</f>
        <v>104618130</v>
      </c>
      <c r="K187" s="8">
        <v>873568</v>
      </c>
      <c r="L187" s="8">
        <v>5507505</v>
      </c>
      <c r="M187" s="8">
        <f>K187+L187</f>
        <v>6381073</v>
      </c>
      <c r="N187" s="8">
        <v>2075642</v>
      </c>
      <c r="O187" s="8">
        <v>15436297</v>
      </c>
      <c r="P187" s="8">
        <f>N187+O187</f>
        <v>17511939</v>
      </c>
      <c r="Q187" s="9">
        <f>IF(M187&gt;0,J187/M187,"")</f>
        <v>16.395068666351253</v>
      </c>
      <c r="R187" s="1" t="s">
        <v>385</v>
      </c>
      <c r="S187" s="1" t="s">
        <v>385</v>
      </c>
      <c r="T187" s="1">
        <v>0</v>
      </c>
      <c r="U187" s="1" t="s">
        <v>241</v>
      </c>
      <c r="V187" s="1" t="s">
        <v>172</v>
      </c>
      <c r="W187" s="19">
        <f>IF(Q187="","",SUMIFS(Unit_Value_Review_QC!$K$10:$K$53,Unit_Value_Review_QC!$I$10:$I$53,"WORLD|"&amp;F187))</f>
        <v>15.611120169427856</v>
      </c>
      <c r="X187" s="20">
        <f>IFERROR(Q187/W187,"")</f>
        <v>1.0502173123014356</v>
      </c>
      <c r="Y187" s="4" t="str">
        <f>IF(Q187="","NOT_APPLICABLE",IF(OR(X187&lt;Unit_Value_Review_QC!$I$6,X187&gt;Unit_Value_Review_QC!$I$5),"REVIEW","WITHIN_BAND"))</f>
        <v>WITHIN_BAND</v>
      </c>
    </row>
    <row r="188" spans="1:25">
      <c r="A188" s="1" t="s">
        <v>4185</v>
      </c>
      <c r="B188" s="6">
        <v>44866</v>
      </c>
      <c r="C188" s="1">
        <v>202211</v>
      </c>
      <c r="D188" s="1">
        <v>2022</v>
      </c>
      <c r="E188" s="1">
        <v>11</v>
      </c>
      <c r="F188" s="4" t="s">
        <v>271</v>
      </c>
      <c r="G188" s="4" t="s">
        <v>273</v>
      </c>
      <c r="H188" s="8">
        <v>10654521</v>
      </c>
      <c r="I188" s="8">
        <v>27984329</v>
      </c>
      <c r="J188" s="8">
        <f>H188+I188</f>
        <v>38638850</v>
      </c>
      <c r="K188" s="8">
        <v>216102</v>
      </c>
      <c r="L188" s="8">
        <v>850550</v>
      </c>
      <c r="M188" s="8">
        <f>K188+L188</f>
        <v>1066652</v>
      </c>
      <c r="N188" s="8">
        <v>541087</v>
      </c>
      <c r="O188" s="8">
        <v>2392241</v>
      </c>
      <c r="P188" s="8">
        <f>N188+O188</f>
        <v>2933328</v>
      </c>
      <c r="Q188" s="9">
        <f>IF(M188&gt;0,J188/M188,"")</f>
        <v>36.224419960774462</v>
      </c>
      <c r="R188" s="1" t="s">
        <v>385</v>
      </c>
      <c r="S188" s="1" t="s">
        <v>385</v>
      </c>
      <c r="T188" s="1">
        <v>0</v>
      </c>
      <c r="U188" s="1" t="s">
        <v>241</v>
      </c>
      <c r="V188" s="1" t="s">
        <v>172</v>
      </c>
      <c r="W188" s="19">
        <f>IF(Q188="","",SUMIFS(Unit_Value_Review_QC!$K$10:$K$53,Unit_Value_Review_QC!$I$10:$I$53,"WORLD|"&amp;F188))</f>
        <v>31.446185855453933</v>
      </c>
      <c r="X188" s="20">
        <f>IFERROR(Q188/W188,"")</f>
        <v>1.1519495600288137</v>
      </c>
      <c r="Y188" s="4" t="str">
        <f>IF(Q188="","NOT_APPLICABLE",IF(OR(X188&lt;Unit_Value_Review_QC!$I$6,X188&gt;Unit_Value_Review_QC!$I$5),"REVIEW","WITHIN_BAND"))</f>
        <v>WITHIN_BAND</v>
      </c>
    </row>
    <row r="189" spans="1:25">
      <c r="A189" s="1" t="s">
        <v>4186</v>
      </c>
      <c r="B189" s="6">
        <v>44866</v>
      </c>
      <c r="C189" s="1">
        <v>202211</v>
      </c>
      <c r="D189" s="1">
        <v>2022</v>
      </c>
      <c r="E189" s="1">
        <v>11</v>
      </c>
      <c r="F189" s="4" t="s">
        <v>278</v>
      </c>
      <c r="G189" s="4" t="s">
        <v>279</v>
      </c>
      <c r="H189" s="8">
        <v>7431297</v>
      </c>
      <c r="I189" s="8">
        <v>26307814</v>
      </c>
      <c r="J189" s="8">
        <f>H189+I189</f>
        <v>33739111</v>
      </c>
      <c r="K189" s="8">
        <v>126359</v>
      </c>
      <c r="L189" s="8">
        <v>1090927</v>
      </c>
      <c r="M189" s="8">
        <f>K189+L189</f>
        <v>1217286</v>
      </c>
      <c r="N189" s="8">
        <v>363589</v>
      </c>
      <c r="O189" s="8">
        <v>3138870</v>
      </c>
      <c r="P189" s="8">
        <f>N189+O189</f>
        <v>3502459</v>
      </c>
      <c r="Q189" s="9">
        <f>IF(M189&gt;0,J189/M189,"")</f>
        <v>27.716667241716408</v>
      </c>
      <c r="R189" s="1" t="s">
        <v>385</v>
      </c>
      <c r="S189" s="1" t="s">
        <v>385</v>
      </c>
      <c r="T189" s="1">
        <v>0</v>
      </c>
      <c r="U189" s="1" t="s">
        <v>241</v>
      </c>
      <c r="V189" s="1" t="s">
        <v>172</v>
      </c>
      <c r="W189" s="19">
        <f>IF(Q189="","",SUMIFS(Unit_Value_Review_QC!$K$10:$K$53,Unit_Value_Review_QC!$I$10:$I$53,"WORLD|"&amp;F189))</f>
        <v>25.220887332162761</v>
      </c>
      <c r="X189" s="20">
        <f>IFERROR(Q189/W189,"")</f>
        <v>1.0989568636774696</v>
      </c>
      <c r="Y189" s="4" t="str">
        <f>IF(Q189="","NOT_APPLICABLE",IF(OR(X189&lt;Unit_Value_Review_QC!$I$6,X189&gt;Unit_Value_Review_QC!$I$5),"REVIEW","WITHIN_BAND"))</f>
        <v>WITHIN_BAND</v>
      </c>
    </row>
    <row r="190" spans="1:25">
      <c r="A190" s="1" t="s">
        <v>4187</v>
      </c>
      <c r="B190" s="6">
        <v>44896</v>
      </c>
      <c r="C190" s="1">
        <v>202212</v>
      </c>
      <c r="D190" s="1">
        <v>2022</v>
      </c>
      <c r="E190" s="1">
        <v>12</v>
      </c>
      <c r="F190" s="4" t="s">
        <v>256</v>
      </c>
      <c r="G190" s="4" t="s">
        <v>258</v>
      </c>
      <c r="H190" s="8">
        <v>30522186</v>
      </c>
      <c r="I190" s="8">
        <v>67334338</v>
      </c>
      <c r="J190" s="8">
        <f>H190+I190</f>
        <v>97856524</v>
      </c>
      <c r="K190" s="8">
        <v>706404</v>
      </c>
      <c r="L190" s="8">
        <v>4614194</v>
      </c>
      <c r="M190" s="8">
        <f>K190+L190</f>
        <v>5320598</v>
      </c>
      <c r="N190" s="8">
        <v>3327984</v>
      </c>
      <c r="O190" s="8">
        <v>25545746</v>
      </c>
      <c r="P190" s="8">
        <f>N190+O190</f>
        <v>28873730</v>
      </c>
      <c r="Q190" s="9">
        <f>IF(M190&gt;0,J190/M190,"")</f>
        <v>18.392016085409949</v>
      </c>
      <c r="R190" s="1" t="s">
        <v>385</v>
      </c>
      <c r="S190" s="1" t="s">
        <v>385</v>
      </c>
      <c r="T190" s="1">
        <v>0</v>
      </c>
      <c r="U190" s="1" t="s">
        <v>241</v>
      </c>
      <c r="V190" s="1" t="s">
        <v>172</v>
      </c>
      <c r="W190" s="19">
        <f>IF(Q190="","",SUMIFS(Unit_Value_Review_QC!$K$10:$K$53,Unit_Value_Review_QC!$I$10:$I$53,"WORLD|"&amp;F190))</f>
        <v>15.322317279026517</v>
      </c>
      <c r="X190" s="20">
        <f>IFERROR(Q190/W190,"")</f>
        <v>1.2003416813842704</v>
      </c>
      <c r="Y190" s="4" t="str">
        <f>IF(Q190="","NOT_APPLICABLE",IF(OR(X190&lt;Unit_Value_Review_QC!$I$6,X190&gt;Unit_Value_Review_QC!$I$5),"REVIEW","WITHIN_BAND"))</f>
        <v>WITHIN_BAND</v>
      </c>
    </row>
    <row r="191" spans="1:25">
      <c r="A191" s="1" t="s">
        <v>4188</v>
      </c>
      <c r="B191" s="6">
        <v>44896</v>
      </c>
      <c r="C191" s="1">
        <v>202212</v>
      </c>
      <c r="D191" s="1">
        <v>2022</v>
      </c>
      <c r="E191" s="1">
        <v>12</v>
      </c>
      <c r="F191" s="4" t="s">
        <v>265</v>
      </c>
      <c r="G191" s="4" t="s">
        <v>266</v>
      </c>
      <c r="H191" s="8">
        <v>14447540</v>
      </c>
      <c r="I191" s="8">
        <v>41663475</v>
      </c>
      <c r="J191" s="8">
        <f>H191+I191</f>
        <v>56111015</v>
      </c>
      <c r="K191" s="8">
        <v>582180</v>
      </c>
      <c r="L191" s="8">
        <v>2717521</v>
      </c>
      <c r="M191" s="8">
        <f>K191+L191</f>
        <v>3299701</v>
      </c>
      <c r="N191" s="8">
        <v>1457713</v>
      </c>
      <c r="O191" s="8">
        <v>6401754</v>
      </c>
      <c r="P191" s="8">
        <f>N191+O191</f>
        <v>7859467</v>
      </c>
      <c r="Q191" s="9">
        <f>IF(M191&gt;0,J191/M191,"")</f>
        <v>17.00487862385107</v>
      </c>
      <c r="R191" s="1" t="s">
        <v>385</v>
      </c>
      <c r="S191" s="1" t="s">
        <v>385</v>
      </c>
      <c r="T191" s="1">
        <v>0</v>
      </c>
      <c r="U191" s="1" t="s">
        <v>241</v>
      </c>
      <c r="V191" s="1" t="s">
        <v>172</v>
      </c>
      <c r="W191" s="19">
        <f>IF(Q191="","",SUMIFS(Unit_Value_Review_QC!$K$10:$K$53,Unit_Value_Review_QC!$I$10:$I$53,"WORLD|"&amp;F191))</f>
        <v>15.611120169427856</v>
      </c>
      <c r="X191" s="20">
        <f>IFERROR(Q191/W191,"")</f>
        <v>1.089279849190623</v>
      </c>
      <c r="Y191" s="4" t="str">
        <f>IF(Q191="","NOT_APPLICABLE",IF(OR(X191&lt;Unit_Value_Review_QC!$I$6,X191&gt;Unit_Value_Review_QC!$I$5),"REVIEW","WITHIN_BAND"))</f>
        <v>WITHIN_BAND</v>
      </c>
    </row>
    <row r="192" spans="1:25">
      <c r="A192" s="1" t="s">
        <v>4189</v>
      </c>
      <c r="B192" s="6">
        <v>44896</v>
      </c>
      <c r="C192" s="1">
        <v>202212</v>
      </c>
      <c r="D192" s="1">
        <v>2022</v>
      </c>
      <c r="E192" s="1">
        <v>12</v>
      </c>
      <c r="F192" s="4" t="s">
        <v>271</v>
      </c>
      <c r="G192" s="4" t="s">
        <v>273</v>
      </c>
      <c r="H192" s="8">
        <v>7823073</v>
      </c>
      <c r="I192" s="8">
        <v>24728963</v>
      </c>
      <c r="J192" s="8">
        <f>H192+I192</f>
        <v>32552036</v>
      </c>
      <c r="K192" s="8">
        <v>134966</v>
      </c>
      <c r="L192" s="8">
        <v>776306</v>
      </c>
      <c r="M192" s="8">
        <f>K192+L192</f>
        <v>911272</v>
      </c>
      <c r="N192" s="8">
        <v>310934</v>
      </c>
      <c r="O192" s="8">
        <v>2204942</v>
      </c>
      <c r="P192" s="8">
        <f>N192+O192</f>
        <v>2515876</v>
      </c>
      <c r="Q192" s="9">
        <f>IF(M192&gt;0,J192/M192,"")</f>
        <v>35.721536489654021</v>
      </c>
      <c r="R192" s="1" t="s">
        <v>385</v>
      </c>
      <c r="S192" s="1" t="s">
        <v>385</v>
      </c>
      <c r="T192" s="1">
        <v>0</v>
      </c>
      <c r="U192" s="1" t="s">
        <v>241</v>
      </c>
      <c r="V192" s="1" t="s">
        <v>172</v>
      </c>
      <c r="W192" s="19">
        <f>IF(Q192="","",SUMIFS(Unit_Value_Review_QC!$K$10:$K$53,Unit_Value_Review_QC!$I$10:$I$53,"WORLD|"&amp;F192))</f>
        <v>31.446185855453933</v>
      </c>
      <c r="X192" s="20">
        <f>IFERROR(Q192/W192,"")</f>
        <v>1.1359576851021691</v>
      </c>
      <c r="Y192" s="4" t="str">
        <f>IF(Q192="","NOT_APPLICABLE",IF(OR(X192&lt;Unit_Value_Review_QC!$I$6,X192&gt;Unit_Value_Review_QC!$I$5),"REVIEW","WITHIN_BAND"))</f>
        <v>WITHIN_BAND</v>
      </c>
    </row>
    <row r="193" spans="1:25">
      <c r="A193" s="1" t="s">
        <v>4190</v>
      </c>
      <c r="B193" s="6">
        <v>44896</v>
      </c>
      <c r="C193" s="1">
        <v>202212</v>
      </c>
      <c r="D193" s="1">
        <v>2022</v>
      </c>
      <c r="E193" s="1">
        <v>12</v>
      </c>
      <c r="F193" s="4" t="s">
        <v>278</v>
      </c>
      <c r="G193" s="4" t="s">
        <v>279</v>
      </c>
      <c r="H193" s="8">
        <v>8136563</v>
      </c>
      <c r="I193" s="8">
        <v>21419123</v>
      </c>
      <c r="J193" s="8">
        <f>H193+I193</f>
        <v>29555686</v>
      </c>
      <c r="K193" s="8">
        <v>137617</v>
      </c>
      <c r="L193" s="8">
        <v>827922</v>
      </c>
      <c r="M193" s="8">
        <f>K193+L193</f>
        <v>965539</v>
      </c>
      <c r="N193" s="8">
        <v>392366</v>
      </c>
      <c r="O193" s="8">
        <v>2479367</v>
      </c>
      <c r="P193" s="8">
        <f>N193+O193</f>
        <v>2871733</v>
      </c>
      <c r="Q193" s="9">
        <f>IF(M193&gt;0,J193/M193,"")</f>
        <v>30.610556383532927</v>
      </c>
      <c r="R193" s="1" t="s">
        <v>385</v>
      </c>
      <c r="S193" s="1" t="s">
        <v>385</v>
      </c>
      <c r="T193" s="1">
        <v>0</v>
      </c>
      <c r="U193" s="1" t="s">
        <v>241</v>
      </c>
      <c r="V193" s="1" t="s">
        <v>172</v>
      </c>
      <c r="W193" s="19">
        <f>IF(Q193="","",SUMIFS(Unit_Value_Review_QC!$K$10:$K$53,Unit_Value_Review_QC!$I$10:$I$53,"WORLD|"&amp;F193))</f>
        <v>25.220887332162761</v>
      </c>
      <c r="X193" s="20">
        <f>IFERROR(Q193/W193,"")</f>
        <v>1.2136986292507255</v>
      </c>
      <c r="Y193" s="4" t="str">
        <f>IF(Q193="","NOT_APPLICABLE",IF(OR(X193&lt;Unit_Value_Review_QC!$I$6,X193&gt;Unit_Value_Review_QC!$I$5),"REVIEW","WITHIN_BAND"))</f>
        <v>WITHIN_BAND</v>
      </c>
    </row>
    <row r="194" spans="1:25">
      <c r="A194" s="1" t="s">
        <v>4191</v>
      </c>
      <c r="B194" s="6">
        <v>44927</v>
      </c>
      <c r="C194" s="1">
        <v>202301</v>
      </c>
      <c r="D194" s="1">
        <v>2023</v>
      </c>
      <c r="E194" s="1">
        <v>1</v>
      </c>
      <c r="F194" s="4" t="s">
        <v>256</v>
      </c>
      <c r="G194" s="4" t="s">
        <v>258</v>
      </c>
      <c r="H194" s="8">
        <v>31713837</v>
      </c>
      <c r="I194" s="8">
        <v>80367939</v>
      </c>
      <c r="J194" s="8">
        <f>H194+I194</f>
        <v>112081776</v>
      </c>
      <c r="K194" s="8">
        <v>747297</v>
      </c>
      <c r="L194" s="8">
        <v>5376938</v>
      </c>
      <c r="M194" s="8">
        <f>K194+L194</f>
        <v>6124235</v>
      </c>
      <c r="N194" s="8">
        <v>3640553</v>
      </c>
      <c r="O194" s="8">
        <v>33321639</v>
      </c>
      <c r="P194" s="8">
        <f>N194+O194</f>
        <v>36962192</v>
      </c>
      <c r="Q194" s="9">
        <f>IF(M194&gt;0,J194/M194,"")</f>
        <v>18.301351270811782</v>
      </c>
      <c r="R194" s="1" t="s">
        <v>385</v>
      </c>
      <c r="S194" s="1" t="s">
        <v>385</v>
      </c>
      <c r="T194" s="1">
        <v>0</v>
      </c>
      <c r="U194" s="1" t="s">
        <v>241</v>
      </c>
      <c r="V194" s="1" t="s">
        <v>172</v>
      </c>
      <c r="W194" s="19">
        <f>IF(Q194="","",SUMIFS(Unit_Value_Review_QC!$K$10:$K$53,Unit_Value_Review_QC!$I$10:$I$53,"WORLD|"&amp;F194))</f>
        <v>15.322317279026517</v>
      </c>
      <c r="X194" s="20">
        <f>IFERROR(Q194/W194,"")</f>
        <v>1.1944245075686446</v>
      </c>
      <c r="Y194" s="4" t="str">
        <f>IF(Q194="","NOT_APPLICABLE",IF(OR(X194&lt;Unit_Value_Review_QC!$I$6,X194&gt;Unit_Value_Review_QC!$I$5),"REVIEW","WITHIN_BAND"))</f>
        <v>WITHIN_BAND</v>
      </c>
    </row>
    <row r="195" spans="1:25">
      <c r="A195" s="1" t="s">
        <v>4192</v>
      </c>
      <c r="B195" s="6">
        <v>44927</v>
      </c>
      <c r="C195" s="1">
        <v>202301</v>
      </c>
      <c r="D195" s="1">
        <v>2023</v>
      </c>
      <c r="E195" s="1">
        <v>1</v>
      </c>
      <c r="F195" s="4" t="s">
        <v>265</v>
      </c>
      <c r="G195" s="4" t="s">
        <v>266</v>
      </c>
      <c r="H195" s="8">
        <v>8559156</v>
      </c>
      <c r="I195" s="8">
        <v>34872434</v>
      </c>
      <c r="J195" s="8">
        <f>H195+I195</f>
        <v>43431590</v>
      </c>
      <c r="K195" s="8">
        <v>318586</v>
      </c>
      <c r="L195" s="8">
        <v>2199954</v>
      </c>
      <c r="M195" s="8">
        <f>K195+L195</f>
        <v>2518540</v>
      </c>
      <c r="N195" s="8">
        <v>873678</v>
      </c>
      <c r="O195" s="8">
        <v>6271497</v>
      </c>
      <c r="P195" s="8">
        <f>N195+O195</f>
        <v>7145175</v>
      </c>
      <c r="Q195" s="9">
        <f>IF(M195&gt;0,J195/M195,"")</f>
        <v>17.244748941847259</v>
      </c>
      <c r="R195" s="1" t="s">
        <v>385</v>
      </c>
      <c r="S195" s="1" t="s">
        <v>385</v>
      </c>
      <c r="T195" s="1">
        <v>0</v>
      </c>
      <c r="U195" s="1" t="s">
        <v>241</v>
      </c>
      <c r="V195" s="1" t="s">
        <v>172</v>
      </c>
      <c r="W195" s="19">
        <f>IF(Q195="","",SUMIFS(Unit_Value_Review_QC!$K$10:$K$53,Unit_Value_Review_QC!$I$10:$I$53,"WORLD|"&amp;F195))</f>
        <v>15.611120169427856</v>
      </c>
      <c r="X195" s="20">
        <f>IFERROR(Q195/W195,"")</f>
        <v>1.1046451987230634</v>
      </c>
      <c r="Y195" s="4" t="str">
        <f>IF(Q195="","NOT_APPLICABLE",IF(OR(X195&lt;Unit_Value_Review_QC!$I$6,X195&gt;Unit_Value_Review_QC!$I$5),"REVIEW","WITHIN_BAND"))</f>
        <v>WITHIN_BAND</v>
      </c>
    </row>
    <row r="196" spans="1:25">
      <c r="A196" s="1" t="s">
        <v>4193</v>
      </c>
      <c r="B196" s="6">
        <v>44927</v>
      </c>
      <c r="C196" s="1">
        <v>202301</v>
      </c>
      <c r="D196" s="1">
        <v>2023</v>
      </c>
      <c r="E196" s="1">
        <v>1</v>
      </c>
      <c r="F196" s="4" t="s">
        <v>271</v>
      </c>
      <c r="G196" s="4" t="s">
        <v>273</v>
      </c>
      <c r="H196" s="8">
        <v>7772808</v>
      </c>
      <c r="I196" s="8">
        <v>28996050</v>
      </c>
      <c r="J196" s="8">
        <f>H196+I196</f>
        <v>36768858</v>
      </c>
      <c r="K196" s="8">
        <v>124913</v>
      </c>
      <c r="L196" s="8">
        <v>825882</v>
      </c>
      <c r="M196" s="8">
        <f>K196+L196</f>
        <v>950795</v>
      </c>
      <c r="N196" s="8">
        <v>341249</v>
      </c>
      <c r="O196" s="8">
        <v>2364101</v>
      </c>
      <c r="P196" s="8">
        <f>N196+O196</f>
        <v>2705350</v>
      </c>
      <c r="Q196" s="9">
        <f>IF(M196&gt;0,J196/M196,"")</f>
        <v>38.671698946670944</v>
      </c>
      <c r="R196" s="1" t="s">
        <v>385</v>
      </c>
      <c r="S196" s="1" t="s">
        <v>385</v>
      </c>
      <c r="T196" s="1">
        <v>0</v>
      </c>
      <c r="U196" s="1" t="s">
        <v>241</v>
      </c>
      <c r="V196" s="1" t="s">
        <v>172</v>
      </c>
      <c r="W196" s="19">
        <f>IF(Q196="","",SUMIFS(Unit_Value_Review_QC!$K$10:$K$53,Unit_Value_Review_QC!$I$10:$I$53,"WORLD|"&amp;F196))</f>
        <v>31.446185855453933</v>
      </c>
      <c r="X196" s="20">
        <f>IFERROR(Q196/W196,"")</f>
        <v>1.2297739104014054</v>
      </c>
      <c r="Y196" s="4" t="str">
        <f>IF(Q196="","NOT_APPLICABLE",IF(OR(X196&lt;Unit_Value_Review_QC!$I$6,X196&gt;Unit_Value_Review_QC!$I$5),"REVIEW","WITHIN_BAND"))</f>
        <v>WITHIN_BAND</v>
      </c>
    </row>
    <row r="197" spans="1:25">
      <c r="A197" s="1" t="s">
        <v>4194</v>
      </c>
      <c r="B197" s="6">
        <v>44927</v>
      </c>
      <c r="C197" s="1">
        <v>202301</v>
      </c>
      <c r="D197" s="1">
        <v>2023</v>
      </c>
      <c r="E197" s="1">
        <v>1</v>
      </c>
      <c r="F197" s="4" t="s">
        <v>278</v>
      </c>
      <c r="G197" s="4" t="s">
        <v>279</v>
      </c>
      <c r="H197" s="8">
        <v>8312738</v>
      </c>
      <c r="I197" s="8">
        <v>19609698</v>
      </c>
      <c r="J197" s="8">
        <f>H197+I197</f>
        <v>27922436</v>
      </c>
      <c r="K197" s="8">
        <v>135970</v>
      </c>
      <c r="L197" s="8">
        <v>852750</v>
      </c>
      <c r="M197" s="8">
        <f>K197+L197</f>
        <v>988720</v>
      </c>
      <c r="N197" s="8">
        <v>370126</v>
      </c>
      <c r="O197" s="8">
        <v>2656762</v>
      </c>
      <c r="P197" s="8">
        <f>N197+O197</f>
        <v>3026888</v>
      </c>
      <c r="Q197" s="9">
        <f>IF(M197&gt;0,J197/M197,"")</f>
        <v>28.24099441702403</v>
      </c>
      <c r="R197" s="1" t="s">
        <v>385</v>
      </c>
      <c r="S197" s="1" t="s">
        <v>385</v>
      </c>
      <c r="T197" s="1">
        <v>0</v>
      </c>
      <c r="U197" s="1" t="s">
        <v>241</v>
      </c>
      <c r="V197" s="1" t="s">
        <v>172</v>
      </c>
      <c r="W197" s="19">
        <f>IF(Q197="","",SUMIFS(Unit_Value_Review_QC!$K$10:$K$53,Unit_Value_Review_QC!$I$10:$I$53,"WORLD|"&amp;F197))</f>
        <v>25.220887332162761</v>
      </c>
      <c r="X197" s="20">
        <f>IFERROR(Q197/W197,"")</f>
        <v>1.1197462660645527</v>
      </c>
      <c r="Y197" s="4" t="str">
        <f>IF(Q197="","NOT_APPLICABLE",IF(OR(X197&lt;Unit_Value_Review_QC!$I$6,X197&gt;Unit_Value_Review_QC!$I$5),"REVIEW","WITHIN_BAND"))</f>
        <v>WITHIN_BAND</v>
      </c>
    </row>
    <row r="198" spans="1:25">
      <c r="A198" s="1" t="s">
        <v>4195</v>
      </c>
      <c r="B198" s="6">
        <v>44958</v>
      </c>
      <c r="C198" s="1">
        <v>202302</v>
      </c>
      <c r="D198" s="1">
        <v>2023</v>
      </c>
      <c r="E198" s="1">
        <v>2</v>
      </c>
      <c r="F198" s="4" t="s">
        <v>256</v>
      </c>
      <c r="G198" s="4" t="s">
        <v>258</v>
      </c>
      <c r="H198" s="8">
        <v>31210464</v>
      </c>
      <c r="I198" s="8">
        <v>75998593</v>
      </c>
      <c r="J198" s="8">
        <f>H198+I198</f>
        <v>107209057</v>
      </c>
      <c r="K198" s="8">
        <v>874001</v>
      </c>
      <c r="L198" s="8">
        <v>5320554</v>
      </c>
      <c r="M198" s="8">
        <f>K198+L198</f>
        <v>6194555</v>
      </c>
      <c r="N198" s="8">
        <v>3755944</v>
      </c>
      <c r="O198" s="8">
        <v>32170037</v>
      </c>
      <c r="P198" s="8">
        <f>N198+O198</f>
        <v>35925981</v>
      </c>
      <c r="Q198" s="9">
        <f>IF(M198&gt;0,J198/M198,"")</f>
        <v>17.306982826046422</v>
      </c>
      <c r="R198" s="1" t="s">
        <v>385</v>
      </c>
      <c r="S198" s="1" t="s">
        <v>385</v>
      </c>
      <c r="T198" s="1">
        <v>0</v>
      </c>
      <c r="U198" s="1" t="s">
        <v>241</v>
      </c>
      <c r="V198" s="1" t="s">
        <v>172</v>
      </c>
      <c r="W198" s="19">
        <f>IF(Q198="","",SUMIFS(Unit_Value_Review_QC!$K$10:$K$53,Unit_Value_Review_QC!$I$10:$I$53,"WORLD|"&amp;F198))</f>
        <v>15.322317279026517</v>
      </c>
      <c r="X198" s="20">
        <f>IFERROR(Q198/W198,"")</f>
        <v>1.1295277673003516</v>
      </c>
      <c r="Y198" s="4" t="str">
        <f>IF(Q198="","NOT_APPLICABLE",IF(OR(X198&lt;Unit_Value_Review_QC!$I$6,X198&gt;Unit_Value_Review_QC!$I$5),"REVIEW","WITHIN_BAND"))</f>
        <v>WITHIN_BAND</v>
      </c>
    </row>
    <row r="199" spans="1:25">
      <c r="A199" s="1" t="s">
        <v>4196</v>
      </c>
      <c r="B199" s="6">
        <v>44958</v>
      </c>
      <c r="C199" s="1">
        <v>202302</v>
      </c>
      <c r="D199" s="1">
        <v>2023</v>
      </c>
      <c r="E199" s="1">
        <v>2</v>
      </c>
      <c r="F199" s="4" t="s">
        <v>265</v>
      </c>
      <c r="G199" s="4" t="s">
        <v>266</v>
      </c>
      <c r="H199" s="8">
        <v>7777006</v>
      </c>
      <c r="I199" s="8">
        <v>19387846</v>
      </c>
      <c r="J199" s="8">
        <f>H199+I199</f>
        <v>27164852</v>
      </c>
      <c r="K199" s="8">
        <v>269360</v>
      </c>
      <c r="L199" s="8">
        <v>1195600</v>
      </c>
      <c r="M199" s="8">
        <f>K199+L199</f>
        <v>1464960</v>
      </c>
      <c r="N199" s="8">
        <v>806033</v>
      </c>
      <c r="O199" s="8">
        <v>3356839</v>
      </c>
      <c r="P199" s="8">
        <f>N199+O199</f>
        <v>4162872</v>
      </c>
      <c r="Q199" s="9">
        <f>IF(M199&gt;0,J199/M199,"")</f>
        <v>18.543067387505459</v>
      </c>
      <c r="R199" s="1" t="s">
        <v>385</v>
      </c>
      <c r="S199" s="1" t="s">
        <v>385</v>
      </c>
      <c r="T199" s="1">
        <v>0</v>
      </c>
      <c r="U199" s="1" t="s">
        <v>241</v>
      </c>
      <c r="V199" s="1" t="s">
        <v>172</v>
      </c>
      <c r="W199" s="19">
        <f>IF(Q199="","",SUMIFS(Unit_Value_Review_QC!$K$10:$K$53,Unit_Value_Review_QC!$I$10:$I$53,"WORLD|"&amp;F199))</f>
        <v>15.611120169427856</v>
      </c>
      <c r="X199" s="20">
        <f>IFERROR(Q199/W199,"")</f>
        <v>1.1878114565935762</v>
      </c>
      <c r="Y199" s="4" t="str">
        <f>IF(Q199="","NOT_APPLICABLE",IF(OR(X199&lt;Unit_Value_Review_QC!$I$6,X199&gt;Unit_Value_Review_QC!$I$5),"REVIEW","WITHIN_BAND"))</f>
        <v>WITHIN_BAND</v>
      </c>
    </row>
    <row r="200" spans="1:25">
      <c r="A200" s="1" t="s">
        <v>4197</v>
      </c>
      <c r="B200" s="6">
        <v>44958</v>
      </c>
      <c r="C200" s="1">
        <v>202302</v>
      </c>
      <c r="D200" s="1">
        <v>2023</v>
      </c>
      <c r="E200" s="1">
        <v>2</v>
      </c>
      <c r="F200" s="4" t="s">
        <v>271</v>
      </c>
      <c r="G200" s="4" t="s">
        <v>273</v>
      </c>
      <c r="H200" s="8">
        <v>9633515</v>
      </c>
      <c r="I200" s="8">
        <v>25546164</v>
      </c>
      <c r="J200" s="8">
        <f>H200+I200</f>
        <v>35179679</v>
      </c>
      <c r="K200" s="8">
        <v>153345</v>
      </c>
      <c r="L200" s="8">
        <v>917014</v>
      </c>
      <c r="M200" s="8">
        <f>K200+L200</f>
        <v>1070359</v>
      </c>
      <c r="N200" s="8">
        <v>414074</v>
      </c>
      <c r="O200" s="8">
        <v>2427423</v>
      </c>
      <c r="P200" s="8">
        <f>N200+O200</f>
        <v>2841497</v>
      </c>
      <c r="Q200" s="9">
        <f>IF(M200&gt;0,J200/M200,"")</f>
        <v>32.867177274166892</v>
      </c>
      <c r="R200" s="1" t="s">
        <v>385</v>
      </c>
      <c r="S200" s="1" t="s">
        <v>385</v>
      </c>
      <c r="T200" s="1">
        <v>0</v>
      </c>
      <c r="U200" s="1" t="s">
        <v>241</v>
      </c>
      <c r="V200" s="1" t="s">
        <v>172</v>
      </c>
      <c r="W200" s="19">
        <f>IF(Q200="","",SUMIFS(Unit_Value_Review_QC!$K$10:$K$53,Unit_Value_Review_QC!$I$10:$I$53,"WORLD|"&amp;F200))</f>
        <v>31.446185855453933</v>
      </c>
      <c r="X200" s="20">
        <f>IFERROR(Q200/W200,"")</f>
        <v>1.04518803727882</v>
      </c>
      <c r="Y200" s="4" t="str">
        <f>IF(Q200="","NOT_APPLICABLE",IF(OR(X200&lt;Unit_Value_Review_QC!$I$6,X200&gt;Unit_Value_Review_QC!$I$5),"REVIEW","WITHIN_BAND"))</f>
        <v>WITHIN_BAND</v>
      </c>
    </row>
    <row r="201" spans="1:25">
      <c r="A201" s="1" t="s">
        <v>4198</v>
      </c>
      <c r="B201" s="6">
        <v>44958</v>
      </c>
      <c r="C201" s="1">
        <v>202302</v>
      </c>
      <c r="D201" s="1">
        <v>2023</v>
      </c>
      <c r="E201" s="1">
        <v>2</v>
      </c>
      <c r="F201" s="4" t="s">
        <v>278</v>
      </c>
      <c r="G201" s="4" t="s">
        <v>279</v>
      </c>
      <c r="H201" s="8">
        <v>8502258</v>
      </c>
      <c r="I201" s="8">
        <v>18100265</v>
      </c>
      <c r="J201" s="8">
        <f>H201+I201</f>
        <v>26602523</v>
      </c>
      <c r="K201" s="8">
        <v>148112</v>
      </c>
      <c r="L201" s="8">
        <v>733099</v>
      </c>
      <c r="M201" s="8">
        <f>K201+L201</f>
        <v>881211</v>
      </c>
      <c r="N201" s="8">
        <v>386971</v>
      </c>
      <c r="O201" s="8">
        <v>2433880</v>
      </c>
      <c r="P201" s="8">
        <f>N201+O201</f>
        <v>2820851</v>
      </c>
      <c r="Q201" s="9">
        <f>IF(M201&gt;0,J201/M201,"")</f>
        <v>30.18859614780115</v>
      </c>
      <c r="R201" s="1" t="s">
        <v>385</v>
      </c>
      <c r="S201" s="1" t="s">
        <v>385</v>
      </c>
      <c r="T201" s="1">
        <v>0</v>
      </c>
      <c r="U201" s="1" t="s">
        <v>241</v>
      </c>
      <c r="V201" s="1" t="s">
        <v>172</v>
      </c>
      <c r="W201" s="19">
        <f>IF(Q201="","",SUMIFS(Unit_Value_Review_QC!$K$10:$K$53,Unit_Value_Review_QC!$I$10:$I$53,"WORLD|"&amp;F201))</f>
        <v>25.220887332162761</v>
      </c>
      <c r="X201" s="20">
        <f>IFERROR(Q201/W201,"")</f>
        <v>1.196968042805669</v>
      </c>
      <c r="Y201" s="4" t="str">
        <f>IF(Q201="","NOT_APPLICABLE",IF(OR(X201&lt;Unit_Value_Review_QC!$I$6,X201&gt;Unit_Value_Review_QC!$I$5),"REVIEW","WITHIN_BAND"))</f>
        <v>WITHIN_BAND</v>
      </c>
    </row>
    <row r="202" spans="1:25">
      <c r="A202" s="1" t="s">
        <v>4199</v>
      </c>
      <c r="B202" s="6">
        <v>44986</v>
      </c>
      <c r="C202" s="1">
        <v>202303</v>
      </c>
      <c r="D202" s="1">
        <v>2023</v>
      </c>
      <c r="E202" s="1">
        <v>3</v>
      </c>
      <c r="F202" s="4" t="s">
        <v>256</v>
      </c>
      <c r="G202" s="4" t="s">
        <v>258</v>
      </c>
      <c r="H202" s="8">
        <v>37010497</v>
      </c>
      <c r="I202" s="8">
        <v>108398200</v>
      </c>
      <c r="J202" s="8">
        <f>H202+I202</f>
        <v>145408697</v>
      </c>
      <c r="K202" s="8">
        <v>917523</v>
      </c>
      <c r="L202" s="8">
        <v>7418028</v>
      </c>
      <c r="M202" s="8">
        <f>K202+L202</f>
        <v>8335551</v>
      </c>
      <c r="N202" s="8">
        <v>4837022</v>
      </c>
      <c r="O202" s="8">
        <v>45182200</v>
      </c>
      <c r="P202" s="8">
        <f>N202+O202</f>
        <v>50019222</v>
      </c>
      <c r="Q202" s="9">
        <f>IF(M202&gt;0,J202/M202,"")</f>
        <v>17.444401335916485</v>
      </c>
      <c r="R202" s="1" t="s">
        <v>385</v>
      </c>
      <c r="S202" s="1" t="s">
        <v>385</v>
      </c>
      <c r="T202" s="1">
        <v>0</v>
      </c>
      <c r="U202" s="1" t="s">
        <v>241</v>
      </c>
      <c r="V202" s="1" t="s">
        <v>172</v>
      </c>
      <c r="W202" s="19">
        <f>IF(Q202="","",SUMIFS(Unit_Value_Review_QC!$K$10:$K$53,Unit_Value_Review_QC!$I$10:$I$53,"WORLD|"&amp;F202))</f>
        <v>15.322317279026517</v>
      </c>
      <c r="X202" s="20">
        <f>IFERROR(Q202/W202,"")</f>
        <v>1.1384962873595312</v>
      </c>
      <c r="Y202" s="4" t="str">
        <f>IF(Q202="","NOT_APPLICABLE",IF(OR(X202&lt;Unit_Value_Review_QC!$I$6,X202&gt;Unit_Value_Review_QC!$I$5),"REVIEW","WITHIN_BAND"))</f>
        <v>WITHIN_BAND</v>
      </c>
    </row>
    <row r="203" spans="1:25">
      <c r="A203" s="1" t="s">
        <v>4200</v>
      </c>
      <c r="B203" s="6">
        <v>44986</v>
      </c>
      <c r="C203" s="1">
        <v>202303</v>
      </c>
      <c r="D203" s="1">
        <v>2023</v>
      </c>
      <c r="E203" s="1">
        <v>3</v>
      </c>
      <c r="F203" s="4" t="s">
        <v>265</v>
      </c>
      <c r="G203" s="4" t="s">
        <v>266</v>
      </c>
      <c r="H203" s="8">
        <v>7023396</v>
      </c>
      <c r="I203" s="8">
        <v>19589073</v>
      </c>
      <c r="J203" s="8">
        <f>H203+I203</f>
        <v>26612469</v>
      </c>
      <c r="K203" s="8">
        <v>223856</v>
      </c>
      <c r="L203" s="8">
        <v>1359870</v>
      </c>
      <c r="M203" s="8">
        <f>K203+L203</f>
        <v>1583726</v>
      </c>
      <c r="N203" s="8">
        <v>716856</v>
      </c>
      <c r="O203" s="8">
        <v>4095581</v>
      </c>
      <c r="P203" s="8">
        <f>N203+O203</f>
        <v>4812437</v>
      </c>
      <c r="Q203" s="9">
        <f>IF(M203&gt;0,J203/M203,"")</f>
        <v>16.803707838350824</v>
      </c>
      <c r="R203" s="1" t="s">
        <v>385</v>
      </c>
      <c r="S203" s="1" t="s">
        <v>385</v>
      </c>
      <c r="T203" s="1">
        <v>0</v>
      </c>
      <c r="U203" s="1" t="s">
        <v>241</v>
      </c>
      <c r="V203" s="1" t="s">
        <v>172</v>
      </c>
      <c r="W203" s="19">
        <f>IF(Q203="","",SUMIFS(Unit_Value_Review_QC!$K$10:$K$53,Unit_Value_Review_QC!$I$10:$I$53,"WORLD|"&amp;F203))</f>
        <v>15.611120169427856</v>
      </c>
      <c r="X203" s="20">
        <f>IFERROR(Q203/W203,"")</f>
        <v>1.0763934718316037</v>
      </c>
      <c r="Y203" s="4" t="str">
        <f>IF(Q203="","NOT_APPLICABLE",IF(OR(X203&lt;Unit_Value_Review_QC!$I$6,X203&gt;Unit_Value_Review_QC!$I$5),"REVIEW","WITHIN_BAND"))</f>
        <v>WITHIN_BAND</v>
      </c>
    </row>
    <row r="204" spans="1:25">
      <c r="A204" s="1" t="s">
        <v>4201</v>
      </c>
      <c r="B204" s="6">
        <v>44986</v>
      </c>
      <c r="C204" s="1">
        <v>202303</v>
      </c>
      <c r="D204" s="1">
        <v>2023</v>
      </c>
      <c r="E204" s="1">
        <v>3</v>
      </c>
      <c r="F204" s="4" t="s">
        <v>271</v>
      </c>
      <c r="G204" s="4" t="s">
        <v>273</v>
      </c>
      <c r="H204" s="8">
        <v>11112335</v>
      </c>
      <c r="I204" s="8">
        <v>30328922</v>
      </c>
      <c r="J204" s="8">
        <f>H204+I204</f>
        <v>41441257</v>
      </c>
      <c r="K204" s="8">
        <v>153290</v>
      </c>
      <c r="L204" s="8">
        <v>977197</v>
      </c>
      <c r="M204" s="8">
        <f>K204+L204</f>
        <v>1130487</v>
      </c>
      <c r="N204" s="8">
        <v>431678</v>
      </c>
      <c r="O204" s="8">
        <v>3163335</v>
      </c>
      <c r="P204" s="8">
        <f>N204+O204</f>
        <v>3595013</v>
      </c>
      <c r="Q204" s="9">
        <f>IF(M204&gt;0,J204/M204,"")</f>
        <v>36.657880187919012</v>
      </c>
      <c r="R204" s="1" t="s">
        <v>385</v>
      </c>
      <c r="S204" s="1" t="s">
        <v>385</v>
      </c>
      <c r="T204" s="1">
        <v>0</v>
      </c>
      <c r="U204" s="1" t="s">
        <v>241</v>
      </c>
      <c r="V204" s="1" t="s">
        <v>172</v>
      </c>
      <c r="W204" s="19">
        <f>IF(Q204="","",SUMIFS(Unit_Value_Review_QC!$K$10:$K$53,Unit_Value_Review_QC!$I$10:$I$53,"WORLD|"&amp;F204))</f>
        <v>31.446185855453933</v>
      </c>
      <c r="X204" s="20">
        <f>IFERROR(Q204/W204,"")</f>
        <v>1.1657337508727208</v>
      </c>
      <c r="Y204" s="4" t="str">
        <f>IF(Q204="","NOT_APPLICABLE",IF(OR(X204&lt;Unit_Value_Review_QC!$I$6,X204&gt;Unit_Value_Review_QC!$I$5),"REVIEW","WITHIN_BAND"))</f>
        <v>WITHIN_BAND</v>
      </c>
    </row>
    <row r="205" spans="1:25">
      <c r="A205" s="1" t="s">
        <v>4202</v>
      </c>
      <c r="B205" s="6">
        <v>44986</v>
      </c>
      <c r="C205" s="1">
        <v>202303</v>
      </c>
      <c r="D205" s="1">
        <v>2023</v>
      </c>
      <c r="E205" s="1">
        <v>3</v>
      </c>
      <c r="F205" s="4" t="s">
        <v>278</v>
      </c>
      <c r="G205" s="4" t="s">
        <v>279</v>
      </c>
      <c r="H205" s="8">
        <v>7860383</v>
      </c>
      <c r="I205" s="8">
        <v>24141926</v>
      </c>
      <c r="J205" s="8">
        <f>H205+I205</f>
        <v>32002309</v>
      </c>
      <c r="K205" s="8">
        <v>121738</v>
      </c>
      <c r="L205" s="8">
        <v>962246</v>
      </c>
      <c r="M205" s="8">
        <f>K205+L205</f>
        <v>1083984</v>
      </c>
      <c r="N205" s="8">
        <v>392287</v>
      </c>
      <c r="O205" s="8">
        <v>3459681</v>
      </c>
      <c r="P205" s="8">
        <f>N205+O205</f>
        <v>3851968</v>
      </c>
      <c r="Q205" s="9">
        <f>IF(M205&gt;0,J205/M205,"")</f>
        <v>29.522861038539315</v>
      </c>
      <c r="R205" s="1" t="s">
        <v>385</v>
      </c>
      <c r="S205" s="1" t="s">
        <v>385</v>
      </c>
      <c r="T205" s="1">
        <v>0</v>
      </c>
      <c r="U205" s="1" t="s">
        <v>241</v>
      </c>
      <c r="V205" s="1" t="s">
        <v>172</v>
      </c>
      <c r="W205" s="19">
        <f>IF(Q205="","",SUMIFS(Unit_Value_Review_QC!$K$10:$K$53,Unit_Value_Review_QC!$I$10:$I$53,"WORLD|"&amp;F205))</f>
        <v>25.220887332162761</v>
      </c>
      <c r="X205" s="20">
        <f>IFERROR(Q205/W205,"")</f>
        <v>1.1705718617160028</v>
      </c>
      <c r="Y205" s="4" t="str">
        <f>IF(Q205="","NOT_APPLICABLE",IF(OR(X205&lt;Unit_Value_Review_QC!$I$6,X205&gt;Unit_Value_Review_QC!$I$5),"REVIEW","WITHIN_BAND"))</f>
        <v>WITHIN_BAND</v>
      </c>
    </row>
    <row r="206" spans="1:25">
      <c r="A206" s="1" t="s">
        <v>4203</v>
      </c>
      <c r="B206" s="6">
        <v>45017</v>
      </c>
      <c r="C206" s="1">
        <v>202304</v>
      </c>
      <c r="D206" s="1">
        <v>2023</v>
      </c>
      <c r="E206" s="1">
        <v>4</v>
      </c>
      <c r="F206" s="4" t="s">
        <v>256</v>
      </c>
      <c r="G206" s="4" t="s">
        <v>258</v>
      </c>
      <c r="H206" s="8">
        <v>32126418</v>
      </c>
      <c r="I206" s="8">
        <v>85992551</v>
      </c>
      <c r="J206" s="8">
        <f>H206+I206</f>
        <v>118118969</v>
      </c>
      <c r="K206" s="8">
        <v>841035</v>
      </c>
      <c r="L206" s="8">
        <v>5894050</v>
      </c>
      <c r="M206" s="8">
        <f>K206+L206</f>
        <v>6735085</v>
      </c>
      <c r="N206" s="8">
        <v>4496390</v>
      </c>
      <c r="O206" s="8">
        <v>36653367</v>
      </c>
      <c r="P206" s="8">
        <f>N206+O206</f>
        <v>41149757</v>
      </c>
      <c r="Q206" s="9">
        <f>IF(M206&gt;0,J206/M206,"")</f>
        <v>17.537858690721794</v>
      </c>
      <c r="R206" s="1" t="s">
        <v>385</v>
      </c>
      <c r="S206" s="1" t="s">
        <v>385</v>
      </c>
      <c r="T206" s="1">
        <v>0</v>
      </c>
      <c r="U206" s="1" t="s">
        <v>241</v>
      </c>
      <c r="V206" s="1" t="s">
        <v>172</v>
      </c>
      <c r="W206" s="19">
        <f>IF(Q206="","",SUMIFS(Unit_Value_Review_QC!$K$10:$K$53,Unit_Value_Review_QC!$I$10:$I$53,"WORLD|"&amp;F206))</f>
        <v>15.322317279026517</v>
      </c>
      <c r="X206" s="20">
        <f>IFERROR(Q206/W206,"")</f>
        <v>1.1445957143002092</v>
      </c>
      <c r="Y206" s="4" t="str">
        <f>IF(Q206="","NOT_APPLICABLE",IF(OR(X206&lt;Unit_Value_Review_QC!$I$6,X206&gt;Unit_Value_Review_QC!$I$5),"REVIEW","WITHIN_BAND"))</f>
        <v>WITHIN_BAND</v>
      </c>
    </row>
    <row r="207" spans="1:25">
      <c r="A207" s="1" t="s">
        <v>4204</v>
      </c>
      <c r="B207" s="6">
        <v>45017</v>
      </c>
      <c r="C207" s="1">
        <v>202304</v>
      </c>
      <c r="D207" s="1">
        <v>2023</v>
      </c>
      <c r="E207" s="1">
        <v>4</v>
      </c>
      <c r="F207" s="4" t="s">
        <v>265</v>
      </c>
      <c r="G207" s="4" t="s">
        <v>266</v>
      </c>
      <c r="H207" s="8">
        <v>4872098</v>
      </c>
      <c r="I207" s="8">
        <v>13419270</v>
      </c>
      <c r="J207" s="8">
        <f>H207+I207</f>
        <v>18291368</v>
      </c>
      <c r="K207" s="8">
        <v>156500</v>
      </c>
      <c r="L207" s="8">
        <v>861567</v>
      </c>
      <c r="M207" s="8">
        <f>K207+L207</f>
        <v>1018067</v>
      </c>
      <c r="N207" s="8">
        <v>523342</v>
      </c>
      <c r="O207" s="8">
        <v>2653229</v>
      </c>
      <c r="P207" s="8">
        <f>N207+O207</f>
        <v>3176571</v>
      </c>
      <c r="Q207" s="9">
        <f>IF(M207&gt;0,J207/M207,"")</f>
        <v>17.966762501878559</v>
      </c>
      <c r="R207" s="1" t="s">
        <v>385</v>
      </c>
      <c r="S207" s="1" t="s">
        <v>385</v>
      </c>
      <c r="T207" s="1">
        <v>0</v>
      </c>
      <c r="U207" s="1" t="s">
        <v>241</v>
      </c>
      <c r="V207" s="1" t="s">
        <v>172</v>
      </c>
      <c r="W207" s="19">
        <f>IF(Q207="","",SUMIFS(Unit_Value_Review_QC!$K$10:$K$53,Unit_Value_Review_QC!$I$10:$I$53,"WORLD|"&amp;F207))</f>
        <v>15.611120169427856</v>
      </c>
      <c r="X207" s="20">
        <f>IFERROR(Q207/W207,"")</f>
        <v>1.1508951508210084</v>
      </c>
      <c r="Y207" s="4" t="str">
        <f>IF(Q207="","NOT_APPLICABLE",IF(OR(X207&lt;Unit_Value_Review_QC!$I$6,X207&gt;Unit_Value_Review_QC!$I$5),"REVIEW","WITHIN_BAND"))</f>
        <v>WITHIN_BAND</v>
      </c>
    </row>
    <row r="208" spans="1:25">
      <c r="A208" s="1" t="s">
        <v>4205</v>
      </c>
      <c r="B208" s="6">
        <v>45017</v>
      </c>
      <c r="C208" s="1">
        <v>202304</v>
      </c>
      <c r="D208" s="1">
        <v>2023</v>
      </c>
      <c r="E208" s="1">
        <v>4</v>
      </c>
      <c r="F208" s="4" t="s">
        <v>271</v>
      </c>
      <c r="G208" s="4" t="s">
        <v>273</v>
      </c>
      <c r="H208" s="8">
        <v>7967141</v>
      </c>
      <c r="I208" s="8">
        <v>27637198</v>
      </c>
      <c r="J208" s="8">
        <f>H208+I208</f>
        <v>35604339</v>
      </c>
      <c r="K208" s="8">
        <v>134104</v>
      </c>
      <c r="L208" s="8">
        <v>874754</v>
      </c>
      <c r="M208" s="8">
        <f>K208+L208</f>
        <v>1008858</v>
      </c>
      <c r="N208" s="8">
        <v>437966</v>
      </c>
      <c r="O208" s="8">
        <v>2581695</v>
      </c>
      <c r="P208" s="8">
        <f>N208+O208</f>
        <v>3019661</v>
      </c>
      <c r="Q208" s="9">
        <f>IF(M208&gt;0,J208/M208,"")</f>
        <v>35.291724900828463</v>
      </c>
      <c r="R208" s="1" t="s">
        <v>385</v>
      </c>
      <c r="S208" s="1" t="s">
        <v>385</v>
      </c>
      <c r="T208" s="1">
        <v>0</v>
      </c>
      <c r="U208" s="1" t="s">
        <v>241</v>
      </c>
      <c r="V208" s="1" t="s">
        <v>172</v>
      </c>
      <c r="W208" s="19">
        <f>IF(Q208="","",SUMIFS(Unit_Value_Review_QC!$K$10:$K$53,Unit_Value_Review_QC!$I$10:$I$53,"WORLD|"&amp;F208))</f>
        <v>31.446185855453933</v>
      </c>
      <c r="X208" s="20">
        <f>IFERROR(Q208/W208,"")</f>
        <v>1.1222895222667384</v>
      </c>
      <c r="Y208" s="4" t="str">
        <f>IF(Q208="","NOT_APPLICABLE",IF(OR(X208&lt;Unit_Value_Review_QC!$I$6,X208&gt;Unit_Value_Review_QC!$I$5),"REVIEW","WITHIN_BAND"))</f>
        <v>WITHIN_BAND</v>
      </c>
    </row>
    <row r="209" spans="1:25">
      <c r="A209" s="1" t="s">
        <v>4206</v>
      </c>
      <c r="B209" s="6">
        <v>45017</v>
      </c>
      <c r="C209" s="1">
        <v>202304</v>
      </c>
      <c r="D209" s="1">
        <v>2023</v>
      </c>
      <c r="E209" s="1">
        <v>4</v>
      </c>
      <c r="F209" s="4" t="s">
        <v>278</v>
      </c>
      <c r="G209" s="4" t="s">
        <v>279</v>
      </c>
      <c r="H209" s="8">
        <v>6821550</v>
      </c>
      <c r="I209" s="8">
        <v>20399056</v>
      </c>
      <c r="J209" s="8">
        <f>H209+I209</f>
        <v>27220606</v>
      </c>
      <c r="K209" s="8">
        <v>112796</v>
      </c>
      <c r="L209" s="8">
        <v>819504</v>
      </c>
      <c r="M209" s="8">
        <f>K209+L209</f>
        <v>932300</v>
      </c>
      <c r="N209" s="8">
        <v>386459</v>
      </c>
      <c r="O209" s="8">
        <v>3073671</v>
      </c>
      <c r="P209" s="8">
        <f>N209+O209</f>
        <v>3460130</v>
      </c>
      <c r="Q209" s="9">
        <f>IF(M209&gt;0,J209/M209,"")</f>
        <v>29.197260538453289</v>
      </c>
      <c r="R209" s="1" t="s">
        <v>385</v>
      </c>
      <c r="S209" s="1" t="s">
        <v>385</v>
      </c>
      <c r="T209" s="1">
        <v>0</v>
      </c>
      <c r="U209" s="1" t="s">
        <v>241</v>
      </c>
      <c r="V209" s="1" t="s">
        <v>172</v>
      </c>
      <c r="W209" s="19">
        <f>IF(Q209="","",SUMIFS(Unit_Value_Review_QC!$K$10:$K$53,Unit_Value_Review_QC!$I$10:$I$53,"WORLD|"&amp;F209))</f>
        <v>25.220887332162761</v>
      </c>
      <c r="X209" s="20">
        <f>IFERROR(Q209/W209,"")</f>
        <v>1.1576619075261356</v>
      </c>
      <c r="Y209" s="4" t="str">
        <f>IF(Q209="","NOT_APPLICABLE",IF(OR(X209&lt;Unit_Value_Review_QC!$I$6,X209&gt;Unit_Value_Review_QC!$I$5),"REVIEW","WITHIN_BAND"))</f>
        <v>WITHIN_BAND</v>
      </c>
    </row>
    <row r="210" spans="1:25">
      <c r="A210" s="1" t="s">
        <v>4207</v>
      </c>
      <c r="B210" s="6">
        <v>45047</v>
      </c>
      <c r="C210" s="1">
        <v>202305</v>
      </c>
      <c r="D210" s="1">
        <v>2023</v>
      </c>
      <c r="E210" s="1">
        <v>5</v>
      </c>
      <c r="F210" s="4" t="s">
        <v>256</v>
      </c>
      <c r="G210" s="4" t="s">
        <v>258</v>
      </c>
      <c r="H210" s="8">
        <v>38191511</v>
      </c>
      <c r="I210" s="8">
        <v>88368469</v>
      </c>
      <c r="J210" s="8">
        <f>H210+I210</f>
        <v>126559980</v>
      </c>
      <c r="K210" s="8">
        <v>1017335</v>
      </c>
      <c r="L210" s="8">
        <v>6533920</v>
      </c>
      <c r="M210" s="8">
        <f>K210+L210</f>
        <v>7551255</v>
      </c>
      <c r="N210" s="8">
        <v>5174695</v>
      </c>
      <c r="O210" s="8">
        <v>39303247</v>
      </c>
      <c r="P210" s="8">
        <f>N210+O210</f>
        <v>44477942</v>
      </c>
      <c r="Q210" s="9">
        <f>IF(M210&gt;0,J210/M210,"")</f>
        <v>16.760125303674688</v>
      </c>
      <c r="R210" s="1" t="s">
        <v>385</v>
      </c>
      <c r="S210" s="1" t="s">
        <v>385</v>
      </c>
      <c r="T210" s="1">
        <v>0</v>
      </c>
      <c r="U210" s="1" t="s">
        <v>241</v>
      </c>
      <c r="V210" s="1" t="s">
        <v>172</v>
      </c>
      <c r="W210" s="19">
        <f>IF(Q210="","",SUMIFS(Unit_Value_Review_QC!$K$10:$K$53,Unit_Value_Review_QC!$I$10:$I$53,"WORLD|"&amp;F210))</f>
        <v>15.322317279026517</v>
      </c>
      <c r="X210" s="20">
        <f>IFERROR(Q210/W210,"")</f>
        <v>1.0938375050238824</v>
      </c>
      <c r="Y210" s="4" t="str">
        <f>IF(Q210="","NOT_APPLICABLE",IF(OR(X210&lt;Unit_Value_Review_QC!$I$6,X210&gt;Unit_Value_Review_QC!$I$5),"REVIEW","WITHIN_BAND"))</f>
        <v>WITHIN_BAND</v>
      </c>
    </row>
    <row r="211" spans="1:25">
      <c r="A211" s="1" t="s">
        <v>4208</v>
      </c>
      <c r="B211" s="6">
        <v>45047</v>
      </c>
      <c r="C211" s="1">
        <v>202305</v>
      </c>
      <c r="D211" s="1">
        <v>2023</v>
      </c>
      <c r="E211" s="1">
        <v>5</v>
      </c>
      <c r="F211" s="4" t="s">
        <v>265</v>
      </c>
      <c r="G211" s="4" t="s">
        <v>266</v>
      </c>
      <c r="H211" s="8">
        <v>4757376</v>
      </c>
      <c r="I211" s="8">
        <v>17063618</v>
      </c>
      <c r="J211" s="8">
        <f>H211+I211</f>
        <v>21820994</v>
      </c>
      <c r="K211" s="8">
        <v>143544</v>
      </c>
      <c r="L211" s="8">
        <v>1291704</v>
      </c>
      <c r="M211" s="8">
        <f>K211+L211</f>
        <v>1435248</v>
      </c>
      <c r="N211" s="8">
        <v>432094</v>
      </c>
      <c r="O211" s="8">
        <v>3418270</v>
      </c>
      <c r="P211" s="8">
        <f>N211+O211</f>
        <v>3850364</v>
      </c>
      <c r="Q211" s="9">
        <f>IF(M211&gt;0,J211/M211,"")</f>
        <v>15.203640067779228</v>
      </c>
      <c r="R211" s="1" t="s">
        <v>385</v>
      </c>
      <c r="S211" s="1" t="s">
        <v>385</v>
      </c>
      <c r="T211" s="1">
        <v>0</v>
      </c>
      <c r="U211" s="1" t="s">
        <v>241</v>
      </c>
      <c r="V211" s="1" t="s">
        <v>172</v>
      </c>
      <c r="W211" s="19">
        <f>IF(Q211="","",SUMIFS(Unit_Value_Review_QC!$K$10:$K$53,Unit_Value_Review_QC!$I$10:$I$53,"WORLD|"&amp;F211))</f>
        <v>15.611120169427856</v>
      </c>
      <c r="X211" s="20">
        <f>IFERROR(Q211/W211,"")</f>
        <v>0.97389808692609903</v>
      </c>
      <c r="Y211" s="4" t="str">
        <f>IF(Q211="","NOT_APPLICABLE",IF(OR(X211&lt;Unit_Value_Review_QC!$I$6,X211&gt;Unit_Value_Review_QC!$I$5),"REVIEW","WITHIN_BAND"))</f>
        <v>WITHIN_BAND</v>
      </c>
    </row>
    <row r="212" spans="1:25">
      <c r="A212" s="1" t="s">
        <v>4209</v>
      </c>
      <c r="B212" s="6">
        <v>45047</v>
      </c>
      <c r="C212" s="1">
        <v>202305</v>
      </c>
      <c r="D212" s="1">
        <v>2023</v>
      </c>
      <c r="E212" s="1">
        <v>5</v>
      </c>
      <c r="F212" s="4" t="s">
        <v>271</v>
      </c>
      <c r="G212" s="4" t="s">
        <v>273</v>
      </c>
      <c r="H212" s="8">
        <v>7682861</v>
      </c>
      <c r="I212" s="8">
        <v>28450152</v>
      </c>
      <c r="J212" s="8">
        <f>H212+I212</f>
        <v>36133013</v>
      </c>
      <c r="K212" s="8">
        <v>138663</v>
      </c>
      <c r="L212" s="8">
        <v>1019818</v>
      </c>
      <c r="M212" s="8">
        <f>K212+L212</f>
        <v>1158481</v>
      </c>
      <c r="N212" s="8">
        <v>357054</v>
      </c>
      <c r="O212" s="8">
        <v>2972007</v>
      </c>
      <c r="P212" s="8">
        <f>N212+O212</f>
        <v>3329061</v>
      </c>
      <c r="Q212" s="9">
        <f>IF(M212&gt;0,J212/M212,"")</f>
        <v>31.189991894558478</v>
      </c>
      <c r="R212" s="1" t="s">
        <v>385</v>
      </c>
      <c r="S212" s="1" t="s">
        <v>385</v>
      </c>
      <c r="T212" s="1">
        <v>0</v>
      </c>
      <c r="U212" s="1" t="s">
        <v>241</v>
      </c>
      <c r="V212" s="1" t="s">
        <v>172</v>
      </c>
      <c r="W212" s="19">
        <f>IF(Q212="","",SUMIFS(Unit_Value_Review_QC!$K$10:$K$53,Unit_Value_Review_QC!$I$10:$I$53,"WORLD|"&amp;F212))</f>
        <v>31.446185855453933</v>
      </c>
      <c r="X212" s="20">
        <f>IFERROR(Q212/W212,"")</f>
        <v>0.99185294006487523</v>
      </c>
      <c r="Y212" s="4" t="str">
        <f>IF(Q212="","NOT_APPLICABLE",IF(OR(X212&lt;Unit_Value_Review_QC!$I$6,X212&gt;Unit_Value_Review_QC!$I$5),"REVIEW","WITHIN_BAND"))</f>
        <v>WITHIN_BAND</v>
      </c>
    </row>
    <row r="213" spans="1:25">
      <c r="A213" s="1" t="s">
        <v>4210</v>
      </c>
      <c r="B213" s="6">
        <v>45047</v>
      </c>
      <c r="C213" s="1">
        <v>202305</v>
      </c>
      <c r="D213" s="1">
        <v>2023</v>
      </c>
      <c r="E213" s="1">
        <v>5</v>
      </c>
      <c r="F213" s="4" t="s">
        <v>278</v>
      </c>
      <c r="G213" s="4" t="s">
        <v>279</v>
      </c>
      <c r="H213" s="8">
        <v>6582817</v>
      </c>
      <c r="I213" s="8">
        <v>16780120</v>
      </c>
      <c r="J213" s="8">
        <f>H213+I213</f>
        <v>23362937</v>
      </c>
      <c r="K213" s="8">
        <v>95929</v>
      </c>
      <c r="L213" s="8">
        <v>685720</v>
      </c>
      <c r="M213" s="8">
        <f>K213+L213</f>
        <v>781649</v>
      </c>
      <c r="N213" s="8">
        <v>319815</v>
      </c>
      <c r="O213" s="8">
        <v>2580033</v>
      </c>
      <c r="P213" s="8">
        <f>N213+O213</f>
        <v>2899848</v>
      </c>
      <c r="Q213" s="9">
        <f>IF(M213&gt;0,J213/M213,"")</f>
        <v>29.889294299615301</v>
      </c>
      <c r="R213" s="1" t="s">
        <v>385</v>
      </c>
      <c r="S213" s="1" t="s">
        <v>385</v>
      </c>
      <c r="T213" s="1">
        <v>0</v>
      </c>
      <c r="U213" s="1" t="s">
        <v>241</v>
      </c>
      <c r="V213" s="1" t="s">
        <v>172</v>
      </c>
      <c r="W213" s="19">
        <f>IF(Q213="","",SUMIFS(Unit_Value_Review_QC!$K$10:$K$53,Unit_Value_Review_QC!$I$10:$I$53,"WORLD|"&amp;F213))</f>
        <v>25.220887332162761</v>
      </c>
      <c r="X213" s="20">
        <f>IFERROR(Q213/W213,"")</f>
        <v>1.1851008216312511</v>
      </c>
      <c r="Y213" s="4" t="str">
        <f>IF(Q213="","NOT_APPLICABLE",IF(OR(X213&lt;Unit_Value_Review_QC!$I$6,X213&gt;Unit_Value_Review_QC!$I$5),"REVIEW","WITHIN_BAND"))</f>
        <v>WITHIN_BAND</v>
      </c>
    </row>
    <row r="214" spans="1:25">
      <c r="A214" s="1" t="s">
        <v>4211</v>
      </c>
      <c r="B214" s="6">
        <v>45078</v>
      </c>
      <c r="C214" s="1">
        <v>202306</v>
      </c>
      <c r="D214" s="1">
        <v>2023</v>
      </c>
      <c r="E214" s="1">
        <v>6</v>
      </c>
      <c r="F214" s="4" t="s">
        <v>256</v>
      </c>
      <c r="G214" s="4" t="s">
        <v>258</v>
      </c>
      <c r="H214" s="8">
        <v>39169631</v>
      </c>
      <c r="I214" s="8">
        <v>75805850</v>
      </c>
      <c r="J214" s="8">
        <f>H214+I214</f>
        <v>114975481</v>
      </c>
      <c r="K214" s="8">
        <v>1048459</v>
      </c>
      <c r="L214" s="8">
        <v>5754213</v>
      </c>
      <c r="M214" s="8">
        <f>K214+L214</f>
        <v>6802672</v>
      </c>
      <c r="N214" s="8">
        <v>5519402</v>
      </c>
      <c r="O214" s="8">
        <v>32019329</v>
      </c>
      <c r="P214" s="8">
        <f>N214+O214</f>
        <v>37538731</v>
      </c>
      <c r="Q214" s="9">
        <f>IF(M214&gt;0,J214/M214,"")</f>
        <v>16.901517668351495</v>
      </c>
      <c r="R214" s="1" t="s">
        <v>385</v>
      </c>
      <c r="S214" s="1" t="s">
        <v>385</v>
      </c>
      <c r="T214" s="1">
        <v>0</v>
      </c>
      <c r="U214" s="1" t="s">
        <v>241</v>
      </c>
      <c r="V214" s="1" t="s">
        <v>172</v>
      </c>
      <c r="W214" s="19">
        <f>IF(Q214="","",SUMIFS(Unit_Value_Review_QC!$K$10:$K$53,Unit_Value_Review_QC!$I$10:$I$53,"WORLD|"&amp;F214))</f>
        <v>15.322317279026517</v>
      </c>
      <c r="X214" s="20">
        <f>IFERROR(Q214/W214,"")</f>
        <v>1.1030653758545137</v>
      </c>
      <c r="Y214" s="4" t="str">
        <f>IF(Q214="","NOT_APPLICABLE",IF(OR(X214&lt;Unit_Value_Review_QC!$I$6,X214&gt;Unit_Value_Review_QC!$I$5),"REVIEW","WITHIN_BAND"))</f>
        <v>WITHIN_BAND</v>
      </c>
    </row>
    <row r="215" spans="1:25">
      <c r="A215" s="1" t="s">
        <v>4212</v>
      </c>
      <c r="B215" s="6">
        <v>45078</v>
      </c>
      <c r="C215" s="1">
        <v>202306</v>
      </c>
      <c r="D215" s="1">
        <v>2023</v>
      </c>
      <c r="E215" s="1">
        <v>6</v>
      </c>
      <c r="F215" s="4" t="s">
        <v>265</v>
      </c>
      <c r="G215" s="4" t="s">
        <v>266</v>
      </c>
      <c r="H215" s="8">
        <v>4543732</v>
      </c>
      <c r="I215" s="8">
        <v>23933381</v>
      </c>
      <c r="J215" s="8">
        <f>H215+I215</f>
        <v>28477113</v>
      </c>
      <c r="K215" s="8">
        <v>165410</v>
      </c>
      <c r="L215" s="8">
        <v>1733901</v>
      </c>
      <c r="M215" s="8">
        <f>K215+L215</f>
        <v>1899311</v>
      </c>
      <c r="N215" s="8">
        <v>437880</v>
      </c>
      <c r="O215" s="8">
        <v>4874318</v>
      </c>
      <c r="P215" s="8">
        <f>N215+O215</f>
        <v>5312198</v>
      </c>
      <c r="Q215" s="9">
        <f>IF(M215&gt;0,J215/M215,"")</f>
        <v>14.993391287682744</v>
      </c>
      <c r="R215" s="1" t="s">
        <v>385</v>
      </c>
      <c r="S215" s="1" t="s">
        <v>385</v>
      </c>
      <c r="T215" s="1">
        <v>0</v>
      </c>
      <c r="U215" s="1" t="s">
        <v>241</v>
      </c>
      <c r="V215" s="1" t="s">
        <v>172</v>
      </c>
      <c r="W215" s="19">
        <f>IF(Q215="","",SUMIFS(Unit_Value_Review_QC!$K$10:$K$53,Unit_Value_Review_QC!$I$10:$I$53,"WORLD|"&amp;F215))</f>
        <v>15.611120169427856</v>
      </c>
      <c r="X215" s="20">
        <f>IFERROR(Q215/W215,"")</f>
        <v>0.96043020135384993</v>
      </c>
      <c r="Y215" s="4" t="str">
        <f>IF(Q215="","NOT_APPLICABLE",IF(OR(X215&lt;Unit_Value_Review_QC!$I$6,X215&gt;Unit_Value_Review_QC!$I$5),"REVIEW","WITHIN_BAND"))</f>
        <v>WITHIN_BAND</v>
      </c>
    </row>
    <row r="216" spans="1:25">
      <c r="A216" s="1" t="s">
        <v>4213</v>
      </c>
      <c r="B216" s="6">
        <v>45078</v>
      </c>
      <c r="C216" s="1">
        <v>202306</v>
      </c>
      <c r="D216" s="1">
        <v>2023</v>
      </c>
      <c r="E216" s="1">
        <v>6</v>
      </c>
      <c r="F216" s="4" t="s">
        <v>271</v>
      </c>
      <c r="G216" s="4" t="s">
        <v>273</v>
      </c>
      <c r="H216" s="8">
        <v>8744701</v>
      </c>
      <c r="I216" s="8">
        <v>26118944</v>
      </c>
      <c r="J216" s="8">
        <f>H216+I216</f>
        <v>34863645</v>
      </c>
      <c r="K216" s="8">
        <v>159464</v>
      </c>
      <c r="L216" s="8">
        <v>866569</v>
      </c>
      <c r="M216" s="8">
        <f>K216+L216</f>
        <v>1026033</v>
      </c>
      <c r="N216" s="8">
        <v>381917</v>
      </c>
      <c r="O216" s="8">
        <v>2639377</v>
      </c>
      <c r="P216" s="8">
        <f>N216+O216</f>
        <v>3021294</v>
      </c>
      <c r="Q216" s="9">
        <f>IF(M216&gt;0,J216/M216,"")</f>
        <v>33.979067924715871</v>
      </c>
      <c r="R216" s="1" t="s">
        <v>385</v>
      </c>
      <c r="S216" s="1" t="s">
        <v>385</v>
      </c>
      <c r="T216" s="1">
        <v>0</v>
      </c>
      <c r="U216" s="1" t="s">
        <v>241</v>
      </c>
      <c r="V216" s="1" t="s">
        <v>172</v>
      </c>
      <c r="W216" s="19">
        <f>IF(Q216="","",SUMIFS(Unit_Value_Review_QC!$K$10:$K$53,Unit_Value_Review_QC!$I$10:$I$53,"WORLD|"&amp;F216))</f>
        <v>31.446185855453933</v>
      </c>
      <c r="X216" s="20">
        <f>IFERROR(Q216/W216,"")</f>
        <v>1.0805465591567964</v>
      </c>
      <c r="Y216" s="4" t="str">
        <f>IF(Q216="","NOT_APPLICABLE",IF(OR(X216&lt;Unit_Value_Review_QC!$I$6,X216&gt;Unit_Value_Review_QC!$I$5),"REVIEW","WITHIN_BAND"))</f>
        <v>WITHIN_BAND</v>
      </c>
    </row>
    <row r="217" spans="1:25">
      <c r="A217" s="1" t="s">
        <v>4214</v>
      </c>
      <c r="B217" s="6">
        <v>45078</v>
      </c>
      <c r="C217" s="1">
        <v>202306</v>
      </c>
      <c r="D217" s="1">
        <v>2023</v>
      </c>
      <c r="E217" s="1">
        <v>6</v>
      </c>
      <c r="F217" s="4" t="s">
        <v>278</v>
      </c>
      <c r="G217" s="4" t="s">
        <v>279</v>
      </c>
      <c r="H217" s="8">
        <v>8480964</v>
      </c>
      <c r="I217" s="8">
        <v>16265735</v>
      </c>
      <c r="J217" s="8">
        <f>H217+I217</f>
        <v>24746699</v>
      </c>
      <c r="K217" s="8">
        <v>126186</v>
      </c>
      <c r="L217" s="8">
        <v>697371</v>
      </c>
      <c r="M217" s="8">
        <f>K217+L217</f>
        <v>823557</v>
      </c>
      <c r="N217" s="8">
        <v>411373</v>
      </c>
      <c r="O217" s="8">
        <v>2426790</v>
      </c>
      <c r="P217" s="8">
        <f>N217+O217</f>
        <v>2838163</v>
      </c>
      <c r="Q217" s="9">
        <f>IF(M217&gt;0,J217/M217,"")</f>
        <v>30.048556444787671</v>
      </c>
      <c r="R217" s="1" t="s">
        <v>385</v>
      </c>
      <c r="S217" s="1" t="s">
        <v>385</v>
      </c>
      <c r="T217" s="1">
        <v>0</v>
      </c>
      <c r="U217" s="1" t="s">
        <v>241</v>
      </c>
      <c r="V217" s="1" t="s">
        <v>172</v>
      </c>
      <c r="W217" s="19">
        <f>IF(Q217="","",SUMIFS(Unit_Value_Review_QC!$K$10:$K$53,Unit_Value_Review_QC!$I$10:$I$53,"WORLD|"&amp;F217))</f>
        <v>25.220887332162761</v>
      </c>
      <c r="X217" s="20">
        <f>IFERROR(Q217/W217,"")</f>
        <v>1.1914155140159743</v>
      </c>
      <c r="Y217" s="4" t="str">
        <f>IF(Q217="","NOT_APPLICABLE",IF(OR(X217&lt;Unit_Value_Review_QC!$I$6,X217&gt;Unit_Value_Review_QC!$I$5),"REVIEW","WITHIN_BAND"))</f>
        <v>WITHIN_BAND</v>
      </c>
    </row>
    <row r="218" spans="1:25">
      <c r="A218" s="1" t="s">
        <v>4215</v>
      </c>
      <c r="B218" s="6">
        <v>45108</v>
      </c>
      <c r="C218" s="1">
        <v>202307</v>
      </c>
      <c r="D218" s="1">
        <v>2023</v>
      </c>
      <c r="E218" s="1">
        <v>7</v>
      </c>
      <c r="F218" s="4" t="s">
        <v>256</v>
      </c>
      <c r="G218" s="4" t="s">
        <v>258</v>
      </c>
      <c r="H218" s="8">
        <v>35123263</v>
      </c>
      <c r="I218" s="8">
        <v>66462442</v>
      </c>
      <c r="J218" s="8">
        <f>H218+I218</f>
        <v>101585705</v>
      </c>
      <c r="K218" s="8">
        <v>896499</v>
      </c>
      <c r="L218" s="8">
        <v>5003544</v>
      </c>
      <c r="M218" s="8">
        <f>K218+L218</f>
        <v>5900043</v>
      </c>
      <c r="N218" s="8">
        <v>4446055</v>
      </c>
      <c r="O218" s="8">
        <v>29676380</v>
      </c>
      <c r="P218" s="8">
        <f>N218+O218</f>
        <v>34122435</v>
      </c>
      <c r="Q218" s="9">
        <f>IF(M218&gt;0,J218/M218,"")</f>
        <v>17.217790616102288</v>
      </c>
      <c r="R218" s="1" t="s">
        <v>385</v>
      </c>
      <c r="S218" s="1" t="s">
        <v>385</v>
      </c>
      <c r="T218" s="1">
        <v>0</v>
      </c>
      <c r="U218" s="1" t="s">
        <v>241</v>
      </c>
      <c r="V218" s="1" t="s">
        <v>172</v>
      </c>
      <c r="W218" s="19">
        <f>IF(Q218="","",SUMIFS(Unit_Value_Review_QC!$K$10:$K$53,Unit_Value_Review_QC!$I$10:$I$53,"WORLD|"&amp;F218))</f>
        <v>15.322317279026517</v>
      </c>
      <c r="X218" s="20">
        <f>IFERROR(Q218/W218,"")</f>
        <v>1.1237067019667013</v>
      </c>
      <c r="Y218" s="4" t="str">
        <f>IF(Q218="","NOT_APPLICABLE",IF(OR(X218&lt;Unit_Value_Review_QC!$I$6,X218&gt;Unit_Value_Review_QC!$I$5),"REVIEW","WITHIN_BAND"))</f>
        <v>WITHIN_BAND</v>
      </c>
    </row>
    <row r="219" spans="1:25">
      <c r="A219" s="1" t="s">
        <v>4216</v>
      </c>
      <c r="B219" s="6">
        <v>45108</v>
      </c>
      <c r="C219" s="1">
        <v>202307</v>
      </c>
      <c r="D219" s="1">
        <v>2023</v>
      </c>
      <c r="E219" s="1">
        <v>7</v>
      </c>
      <c r="F219" s="4" t="s">
        <v>265</v>
      </c>
      <c r="G219" s="4" t="s">
        <v>266</v>
      </c>
      <c r="H219" s="8">
        <v>5892330</v>
      </c>
      <c r="I219" s="8">
        <v>40987140</v>
      </c>
      <c r="J219" s="8">
        <f>H219+I219</f>
        <v>46879470</v>
      </c>
      <c r="K219" s="8">
        <v>163861</v>
      </c>
      <c r="L219" s="8">
        <v>3135139</v>
      </c>
      <c r="M219" s="8">
        <f>K219+L219</f>
        <v>3299000</v>
      </c>
      <c r="N219" s="8">
        <v>579832</v>
      </c>
      <c r="O219" s="8">
        <v>8906578</v>
      </c>
      <c r="P219" s="8">
        <f>N219+O219</f>
        <v>9486410</v>
      </c>
      <c r="Q219" s="9">
        <f>IF(M219&gt;0,J219/M219,"")</f>
        <v>14.210206123067596</v>
      </c>
      <c r="R219" s="1" t="s">
        <v>385</v>
      </c>
      <c r="S219" s="1" t="s">
        <v>385</v>
      </c>
      <c r="T219" s="1">
        <v>0</v>
      </c>
      <c r="U219" s="1" t="s">
        <v>241</v>
      </c>
      <c r="V219" s="1" t="s">
        <v>172</v>
      </c>
      <c r="W219" s="19">
        <f>IF(Q219="","",SUMIFS(Unit_Value_Review_QC!$K$10:$K$53,Unit_Value_Review_QC!$I$10:$I$53,"WORLD|"&amp;F219))</f>
        <v>15.611120169427856</v>
      </c>
      <c r="X219" s="20">
        <f>IFERROR(Q219/W219,"")</f>
        <v>0.91026178575553152</v>
      </c>
      <c r="Y219" s="4" t="str">
        <f>IF(Q219="","NOT_APPLICABLE",IF(OR(X219&lt;Unit_Value_Review_QC!$I$6,X219&gt;Unit_Value_Review_QC!$I$5),"REVIEW","WITHIN_BAND"))</f>
        <v>WITHIN_BAND</v>
      </c>
    </row>
    <row r="220" spans="1:25">
      <c r="A220" s="1" t="s">
        <v>4217</v>
      </c>
      <c r="B220" s="6">
        <v>45108</v>
      </c>
      <c r="C220" s="1">
        <v>202307</v>
      </c>
      <c r="D220" s="1">
        <v>2023</v>
      </c>
      <c r="E220" s="1">
        <v>7</v>
      </c>
      <c r="F220" s="4" t="s">
        <v>271</v>
      </c>
      <c r="G220" s="4" t="s">
        <v>273</v>
      </c>
      <c r="H220" s="8">
        <v>7844204</v>
      </c>
      <c r="I220" s="8">
        <v>19958440</v>
      </c>
      <c r="J220" s="8">
        <f>H220+I220</f>
        <v>27802644</v>
      </c>
      <c r="K220" s="8">
        <v>124263</v>
      </c>
      <c r="L220" s="8">
        <v>692765</v>
      </c>
      <c r="M220" s="8">
        <f>K220+L220</f>
        <v>817028</v>
      </c>
      <c r="N220" s="8">
        <v>332019</v>
      </c>
      <c r="O220" s="8">
        <v>1974765</v>
      </c>
      <c r="P220" s="8">
        <f>N220+O220</f>
        <v>2306784</v>
      </c>
      <c r="Q220" s="9">
        <f>IF(M220&gt;0,J220/M220,"")</f>
        <v>34.028997782205749</v>
      </c>
      <c r="R220" s="1" t="s">
        <v>385</v>
      </c>
      <c r="S220" s="1" t="s">
        <v>385</v>
      </c>
      <c r="T220" s="1">
        <v>0</v>
      </c>
      <c r="U220" s="1" t="s">
        <v>241</v>
      </c>
      <c r="V220" s="1" t="s">
        <v>172</v>
      </c>
      <c r="W220" s="19">
        <f>IF(Q220="","",SUMIFS(Unit_Value_Review_QC!$K$10:$K$53,Unit_Value_Review_QC!$I$10:$I$53,"WORLD|"&amp;F220))</f>
        <v>31.446185855453933</v>
      </c>
      <c r="X220" s="20">
        <f>IFERROR(Q220/W220,"")</f>
        <v>1.0821343465507713</v>
      </c>
      <c r="Y220" s="4" t="str">
        <f>IF(Q220="","NOT_APPLICABLE",IF(OR(X220&lt;Unit_Value_Review_QC!$I$6,X220&gt;Unit_Value_Review_QC!$I$5),"REVIEW","WITHIN_BAND"))</f>
        <v>WITHIN_BAND</v>
      </c>
    </row>
    <row r="221" spans="1:25">
      <c r="A221" s="1" t="s">
        <v>4218</v>
      </c>
      <c r="B221" s="6">
        <v>45108</v>
      </c>
      <c r="C221" s="1">
        <v>202307</v>
      </c>
      <c r="D221" s="1">
        <v>2023</v>
      </c>
      <c r="E221" s="1">
        <v>7</v>
      </c>
      <c r="F221" s="4" t="s">
        <v>278</v>
      </c>
      <c r="G221" s="4" t="s">
        <v>279</v>
      </c>
      <c r="H221" s="8">
        <v>8299486</v>
      </c>
      <c r="I221" s="8">
        <v>18383065</v>
      </c>
      <c r="J221" s="8">
        <f>H221+I221</f>
        <v>26682551</v>
      </c>
      <c r="K221" s="8">
        <v>126412</v>
      </c>
      <c r="L221" s="8">
        <v>839653</v>
      </c>
      <c r="M221" s="8">
        <f>K221+L221</f>
        <v>966065</v>
      </c>
      <c r="N221" s="8">
        <v>389750</v>
      </c>
      <c r="O221" s="8">
        <v>2796475</v>
      </c>
      <c r="P221" s="8">
        <f>N221+O221</f>
        <v>3186225</v>
      </c>
      <c r="Q221" s="9">
        <f>IF(M221&gt;0,J221/M221,"")</f>
        <v>27.61982992862799</v>
      </c>
      <c r="R221" s="1" t="s">
        <v>385</v>
      </c>
      <c r="S221" s="1" t="s">
        <v>385</v>
      </c>
      <c r="T221" s="1">
        <v>0</v>
      </c>
      <c r="U221" s="1" t="s">
        <v>241</v>
      </c>
      <c r="V221" s="1" t="s">
        <v>172</v>
      </c>
      <c r="W221" s="19">
        <f>IF(Q221="","",SUMIFS(Unit_Value_Review_QC!$K$10:$K$53,Unit_Value_Review_QC!$I$10:$I$53,"WORLD|"&amp;F221))</f>
        <v>25.220887332162761</v>
      </c>
      <c r="X221" s="20">
        <f>IFERROR(Q221/W221,"")</f>
        <v>1.0951172956316249</v>
      </c>
      <c r="Y221" s="4" t="str">
        <f>IF(Q221="","NOT_APPLICABLE",IF(OR(X221&lt;Unit_Value_Review_QC!$I$6,X221&gt;Unit_Value_Review_QC!$I$5),"REVIEW","WITHIN_BAND"))</f>
        <v>WITHIN_BAND</v>
      </c>
    </row>
    <row r="222" spans="1:25">
      <c r="A222" s="1" t="s">
        <v>4219</v>
      </c>
      <c r="B222" s="6">
        <v>45139</v>
      </c>
      <c r="C222" s="1">
        <v>202308</v>
      </c>
      <c r="D222" s="1">
        <v>2023</v>
      </c>
      <c r="E222" s="1">
        <v>8</v>
      </c>
      <c r="F222" s="4" t="s">
        <v>256</v>
      </c>
      <c r="G222" s="4" t="s">
        <v>258</v>
      </c>
      <c r="H222" s="8">
        <v>30536982</v>
      </c>
      <c r="I222" s="8">
        <v>65324286</v>
      </c>
      <c r="J222" s="8">
        <f>H222+I222</f>
        <v>95861268</v>
      </c>
      <c r="K222" s="8">
        <v>873354</v>
      </c>
      <c r="L222" s="8">
        <v>5245159</v>
      </c>
      <c r="M222" s="8">
        <f>K222+L222</f>
        <v>6118513</v>
      </c>
      <c r="N222" s="8">
        <v>4199623</v>
      </c>
      <c r="O222" s="8">
        <v>28721437</v>
      </c>
      <c r="P222" s="8">
        <f>N222+O222</f>
        <v>32921060</v>
      </c>
      <c r="Q222" s="9">
        <f>IF(M222&gt;0,J222/M222,"")</f>
        <v>15.667412654022309</v>
      </c>
      <c r="R222" s="1" t="s">
        <v>385</v>
      </c>
      <c r="S222" s="1" t="s">
        <v>385</v>
      </c>
      <c r="T222" s="1">
        <v>0</v>
      </c>
      <c r="U222" s="1" t="s">
        <v>241</v>
      </c>
      <c r="V222" s="1" t="s">
        <v>172</v>
      </c>
      <c r="W222" s="19">
        <f>IF(Q222="","",SUMIFS(Unit_Value_Review_QC!$K$10:$K$53,Unit_Value_Review_QC!$I$10:$I$53,"WORLD|"&amp;F222))</f>
        <v>15.322317279026517</v>
      </c>
      <c r="X222" s="20">
        <f>IFERROR(Q222/W222,"")</f>
        <v>1.0225224010645024</v>
      </c>
      <c r="Y222" s="4" t="str">
        <f>IF(Q222="","NOT_APPLICABLE",IF(OR(X222&lt;Unit_Value_Review_QC!$I$6,X222&gt;Unit_Value_Review_QC!$I$5),"REVIEW","WITHIN_BAND"))</f>
        <v>WITHIN_BAND</v>
      </c>
    </row>
    <row r="223" spans="1:25">
      <c r="A223" s="1" t="s">
        <v>4220</v>
      </c>
      <c r="B223" s="6">
        <v>45139</v>
      </c>
      <c r="C223" s="1">
        <v>202308</v>
      </c>
      <c r="D223" s="1">
        <v>2023</v>
      </c>
      <c r="E223" s="1">
        <v>8</v>
      </c>
      <c r="F223" s="4" t="s">
        <v>265</v>
      </c>
      <c r="G223" s="4" t="s">
        <v>266</v>
      </c>
      <c r="H223" s="8">
        <v>11413553</v>
      </c>
      <c r="I223" s="8">
        <v>63616131</v>
      </c>
      <c r="J223" s="8">
        <f>H223+I223</f>
        <v>75029684</v>
      </c>
      <c r="K223" s="8">
        <v>423755</v>
      </c>
      <c r="L223" s="8">
        <v>5251356</v>
      </c>
      <c r="M223" s="8">
        <f>K223+L223</f>
        <v>5675111</v>
      </c>
      <c r="N223" s="8">
        <v>1267801</v>
      </c>
      <c r="O223" s="8">
        <v>12829040</v>
      </c>
      <c r="P223" s="8">
        <f>N223+O223</f>
        <v>14096841</v>
      </c>
      <c r="Q223" s="9">
        <f>IF(M223&gt;0,J223/M223,"")</f>
        <v>13.220831099162641</v>
      </c>
      <c r="R223" s="1" t="s">
        <v>385</v>
      </c>
      <c r="S223" s="1" t="s">
        <v>385</v>
      </c>
      <c r="T223" s="1">
        <v>0</v>
      </c>
      <c r="U223" s="1" t="s">
        <v>241</v>
      </c>
      <c r="V223" s="1" t="s">
        <v>172</v>
      </c>
      <c r="W223" s="19">
        <f>IF(Q223="","",SUMIFS(Unit_Value_Review_QC!$K$10:$K$53,Unit_Value_Review_QC!$I$10:$I$53,"WORLD|"&amp;F223))</f>
        <v>15.611120169427856</v>
      </c>
      <c r="X223" s="20">
        <f>IFERROR(Q223/W223,"")</f>
        <v>0.84688548647865425</v>
      </c>
      <c r="Y223" s="4" t="str">
        <f>IF(Q223="","NOT_APPLICABLE",IF(OR(X223&lt;Unit_Value_Review_QC!$I$6,X223&gt;Unit_Value_Review_QC!$I$5),"REVIEW","WITHIN_BAND"))</f>
        <v>WITHIN_BAND</v>
      </c>
    </row>
    <row r="224" spans="1:25">
      <c r="A224" s="1" t="s">
        <v>4221</v>
      </c>
      <c r="B224" s="6">
        <v>45139</v>
      </c>
      <c r="C224" s="1">
        <v>202308</v>
      </c>
      <c r="D224" s="1">
        <v>2023</v>
      </c>
      <c r="E224" s="1">
        <v>8</v>
      </c>
      <c r="F224" s="4" t="s">
        <v>271</v>
      </c>
      <c r="G224" s="4" t="s">
        <v>273</v>
      </c>
      <c r="H224" s="8">
        <v>6714646</v>
      </c>
      <c r="I224" s="8">
        <v>22323946</v>
      </c>
      <c r="J224" s="8">
        <f>H224+I224</f>
        <v>29038592</v>
      </c>
      <c r="K224" s="8">
        <v>117392</v>
      </c>
      <c r="L224" s="8">
        <v>798927</v>
      </c>
      <c r="M224" s="8">
        <f>K224+L224</f>
        <v>916319</v>
      </c>
      <c r="N224" s="8">
        <v>314218</v>
      </c>
      <c r="O224" s="8">
        <v>2236942</v>
      </c>
      <c r="P224" s="8">
        <f>N224+O224</f>
        <v>2551160</v>
      </c>
      <c r="Q224" s="9">
        <f>IF(M224&gt;0,J224/M224,"")</f>
        <v>31.690483336043453</v>
      </c>
      <c r="R224" s="1" t="s">
        <v>385</v>
      </c>
      <c r="S224" s="1" t="s">
        <v>385</v>
      </c>
      <c r="T224" s="1">
        <v>0</v>
      </c>
      <c r="U224" s="1" t="s">
        <v>241</v>
      </c>
      <c r="V224" s="1" t="s">
        <v>172</v>
      </c>
      <c r="W224" s="19">
        <f>IF(Q224="","",SUMIFS(Unit_Value_Review_QC!$K$10:$K$53,Unit_Value_Review_QC!$I$10:$I$53,"WORLD|"&amp;F224))</f>
        <v>31.446185855453933</v>
      </c>
      <c r="X224" s="20">
        <f>IFERROR(Q224/W224,"")</f>
        <v>1.0077687475903265</v>
      </c>
      <c r="Y224" s="4" t="str">
        <f>IF(Q224="","NOT_APPLICABLE",IF(OR(X224&lt;Unit_Value_Review_QC!$I$6,X224&gt;Unit_Value_Review_QC!$I$5),"REVIEW","WITHIN_BAND"))</f>
        <v>WITHIN_BAND</v>
      </c>
    </row>
    <row r="225" spans="1:25">
      <c r="A225" s="1" t="s">
        <v>4222</v>
      </c>
      <c r="B225" s="6">
        <v>45139</v>
      </c>
      <c r="C225" s="1">
        <v>202308</v>
      </c>
      <c r="D225" s="1">
        <v>2023</v>
      </c>
      <c r="E225" s="1">
        <v>8</v>
      </c>
      <c r="F225" s="4" t="s">
        <v>278</v>
      </c>
      <c r="G225" s="4" t="s">
        <v>279</v>
      </c>
      <c r="H225" s="8">
        <v>9453186</v>
      </c>
      <c r="I225" s="8">
        <v>19834997</v>
      </c>
      <c r="J225" s="8">
        <f>H225+I225</f>
        <v>29288183</v>
      </c>
      <c r="K225" s="8">
        <v>150486</v>
      </c>
      <c r="L225" s="8">
        <v>990373</v>
      </c>
      <c r="M225" s="8">
        <f>K225+L225</f>
        <v>1140859</v>
      </c>
      <c r="N225" s="8">
        <v>426836</v>
      </c>
      <c r="O225" s="8">
        <v>2766006</v>
      </c>
      <c r="P225" s="8">
        <f>N225+O225</f>
        <v>3192842</v>
      </c>
      <c r="Q225" s="9">
        <f>IF(M225&gt;0,J225/M225,"")</f>
        <v>25.672044485777821</v>
      </c>
      <c r="R225" s="1" t="s">
        <v>385</v>
      </c>
      <c r="S225" s="1" t="s">
        <v>385</v>
      </c>
      <c r="T225" s="1">
        <v>0</v>
      </c>
      <c r="U225" s="1" t="s">
        <v>241</v>
      </c>
      <c r="V225" s="1" t="s">
        <v>172</v>
      </c>
      <c r="W225" s="19">
        <f>IF(Q225="","",SUMIFS(Unit_Value_Review_QC!$K$10:$K$53,Unit_Value_Review_QC!$I$10:$I$53,"WORLD|"&amp;F225))</f>
        <v>25.220887332162761</v>
      </c>
      <c r="X225" s="20">
        <f>IFERROR(Q225/W225,"")</f>
        <v>1.0178882347664162</v>
      </c>
      <c r="Y225" s="4" t="str">
        <f>IF(Q225="","NOT_APPLICABLE",IF(OR(X225&lt;Unit_Value_Review_QC!$I$6,X225&gt;Unit_Value_Review_QC!$I$5),"REVIEW","WITHIN_BAND"))</f>
        <v>WITHIN_BAND</v>
      </c>
    </row>
    <row r="226" spans="1:25">
      <c r="A226" s="1" t="s">
        <v>4223</v>
      </c>
      <c r="B226" s="6">
        <v>45170</v>
      </c>
      <c r="C226" s="1">
        <v>202309</v>
      </c>
      <c r="D226" s="1">
        <v>2023</v>
      </c>
      <c r="E226" s="1">
        <v>9</v>
      </c>
      <c r="F226" s="4" t="s">
        <v>256</v>
      </c>
      <c r="G226" s="4" t="s">
        <v>258</v>
      </c>
      <c r="H226" s="8">
        <v>23024761</v>
      </c>
      <c r="I226" s="8">
        <v>58298241</v>
      </c>
      <c r="J226" s="8">
        <f>H226+I226</f>
        <v>81323002</v>
      </c>
      <c r="K226" s="8">
        <v>702610</v>
      </c>
      <c r="L226" s="8">
        <v>4610655</v>
      </c>
      <c r="M226" s="8">
        <f>K226+L226</f>
        <v>5313265</v>
      </c>
      <c r="N226" s="8">
        <v>3300674</v>
      </c>
      <c r="O226" s="8">
        <v>25702973</v>
      </c>
      <c r="P226" s="8">
        <f>N226+O226</f>
        <v>29003647</v>
      </c>
      <c r="Q226" s="9">
        <f>IF(M226&gt;0,J226/M226,"")</f>
        <v>15.305655185653267</v>
      </c>
      <c r="R226" s="1" t="s">
        <v>385</v>
      </c>
      <c r="S226" s="1" t="s">
        <v>385</v>
      </c>
      <c r="T226" s="1">
        <v>0</v>
      </c>
      <c r="U226" s="1" t="s">
        <v>241</v>
      </c>
      <c r="V226" s="1" t="s">
        <v>172</v>
      </c>
      <c r="W226" s="19">
        <f>IF(Q226="","",SUMIFS(Unit_Value_Review_QC!$K$10:$K$53,Unit_Value_Review_QC!$I$10:$I$53,"WORLD|"&amp;F226))</f>
        <v>15.322317279026517</v>
      </c>
      <c r="X226" s="20">
        <f>IFERROR(Q226/W226,"")</f>
        <v>0.99891256047829935</v>
      </c>
      <c r="Y226" s="4" t="str">
        <f>IF(Q226="","NOT_APPLICABLE",IF(OR(X226&lt;Unit_Value_Review_QC!$I$6,X226&gt;Unit_Value_Review_QC!$I$5),"REVIEW","WITHIN_BAND"))</f>
        <v>WITHIN_BAND</v>
      </c>
    </row>
    <row r="227" spans="1:25">
      <c r="A227" s="1" t="s">
        <v>4224</v>
      </c>
      <c r="B227" s="6">
        <v>45170</v>
      </c>
      <c r="C227" s="1">
        <v>202309</v>
      </c>
      <c r="D227" s="1">
        <v>2023</v>
      </c>
      <c r="E227" s="1">
        <v>9</v>
      </c>
      <c r="F227" s="4" t="s">
        <v>265</v>
      </c>
      <c r="G227" s="4" t="s">
        <v>266</v>
      </c>
      <c r="H227" s="8">
        <v>13149133</v>
      </c>
      <c r="I227" s="8">
        <v>78205295</v>
      </c>
      <c r="J227" s="8">
        <f>H227+I227</f>
        <v>91354428</v>
      </c>
      <c r="K227" s="8">
        <v>448137</v>
      </c>
      <c r="L227" s="8">
        <v>6349157</v>
      </c>
      <c r="M227" s="8">
        <f>K227+L227</f>
        <v>6797294</v>
      </c>
      <c r="N227" s="8">
        <v>1374140</v>
      </c>
      <c r="O227" s="8">
        <v>15666390</v>
      </c>
      <c r="P227" s="8">
        <f>N227+O227</f>
        <v>17040530</v>
      </c>
      <c r="Q227" s="9">
        <f>IF(M227&gt;0,J227/M227,"")</f>
        <v>13.43982296484454</v>
      </c>
      <c r="R227" s="1" t="s">
        <v>385</v>
      </c>
      <c r="S227" s="1" t="s">
        <v>385</v>
      </c>
      <c r="T227" s="1">
        <v>0</v>
      </c>
      <c r="U227" s="1" t="s">
        <v>241</v>
      </c>
      <c r="V227" s="1" t="s">
        <v>172</v>
      </c>
      <c r="W227" s="19">
        <f>IF(Q227="","",SUMIFS(Unit_Value_Review_QC!$K$10:$K$53,Unit_Value_Review_QC!$I$10:$I$53,"WORLD|"&amp;F227))</f>
        <v>15.611120169427856</v>
      </c>
      <c r="X227" s="20">
        <f>IFERROR(Q227/W227,"")</f>
        <v>0.86091342703033624</v>
      </c>
      <c r="Y227" s="4" t="str">
        <f>IF(Q227="","NOT_APPLICABLE",IF(OR(X227&lt;Unit_Value_Review_QC!$I$6,X227&gt;Unit_Value_Review_QC!$I$5),"REVIEW","WITHIN_BAND"))</f>
        <v>WITHIN_BAND</v>
      </c>
    </row>
    <row r="228" spans="1:25">
      <c r="A228" s="1" t="s">
        <v>4225</v>
      </c>
      <c r="B228" s="6">
        <v>45170</v>
      </c>
      <c r="C228" s="1">
        <v>202309</v>
      </c>
      <c r="D228" s="1">
        <v>2023</v>
      </c>
      <c r="E228" s="1">
        <v>9</v>
      </c>
      <c r="F228" s="4" t="s">
        <v>271</v>
      </c>
      <c r="G228" s="4" t="s">
        <v>273</v>
      </c>
      <c r="H228" s="8">
        <v>6754943</v>
      </c>
      <c r="I228" s="8">
        <v>20218525</v>
      </c>
      <c r="J228" s="8">
        <f>H228+I228</f>
        <v>26973468</v>
      </c>
      <c r="K228" s="8">
        <v>129838</v>
      </c>
      <c r="L228" s="8">
        <v>712969</v>
      </c>
      <c r="M228" s="8">
        <f>K228+L228</f>
        <v>842807</v>
      </c>
      <c r="N228" s="8">
        <v>341457</v>
      </c>
      <c r="O228" s="8">
        <v>1886897</v>
      </c>
      <c r="P228" s="8">
        <f>N228+O228</f>
        <v>2228354</v>
      </c>
      <c r="Q228" s="9">
        <f>IF(M228&gt;0,J228/M228,"")</f>
        <v>32.004323647050867</v>
      </c>
      <c r="R228" s="1" t="s">
        <v>385</v>
      </c>
      <c r="S228" s="1" t="s">
        <v>385</v>
      </c>
      <c r="T228" s="1">
        <v>0</v>
      </c>
      <c r="U228" s="1" t="s">
        <v>241</v>
      </c>
      <c r="V228" s="1" t="s">
        <v>172</v>
      </c>
      <c r="W228" s="19">
        <f>IF(Q228="","",SUMIFS(Unit_Value_Review_QC!$K$10:$K$53,Unit_Value_Review_QC!$I$10:$I$53,"WORLD|"&amp;F228))</f>
        <v>31.446185855453933</v>
      </c>
      <c r="X228" s="20">
        <f>IFERROR(Q228/W228,"")</f>
        <v>1.0177489821551802</v>
      </c>
      <c r="Y228" s="4" t="str">
        <f>IF(Q228="","NOT_APPLICABLE",IF(OR(X228&lt;Unit_Value_Review_QC!$I$6,X228&gt;Unit_Value_Review_QC!$I$5),"REVIEW","WITHIN_BAND"))</f>
        <v>WITHIN_BAND</v>
      </c>
    </row>
    <row r="229" spans="1:25">
      <c r="A229" s="1" t="s">
        <v>4226</v>
      </c>
      <c r="B229" s="6">
        <v>45170</v>
      </c>
      <c r="C229" s="1">
        <v>202309</v>
      </c>
      <c r="D229" s="1">
        <v>2023</v>
      </c>
      <c r="E229" s="1">
        <v>9</v>
      </c>
      <c r="F229" s="4" t="s">
        <v>278</v>
      </c>
      <c r="G229" s="4" t="s">
        <v>279</v>
      </c>
      <c r="H229" s="8">
        <v>8310536</v>
      </c>
      <c r="I229" s="8">
        <v>18101486</v>
      </c>
      <c r="J229" s="8">
        <f>H229+I229</f>
        <v>26412022</v>
      </c>
      <c r="K229" s="8">
        <v>131533</v>
      </c>
      <c r="L229" s="8">
        <v>928024</v>
      </c>
      <c r="M229" s="8">
        <f>K229+L229</f>
        <v>1059557</v>
      </c>
      <c r="N229" s="8">
        <v>370802</v>
      </c>
      <c r="O229" s="8">
        <v>2620683</v>
      </c>
      <c r="P229" s="8">
        <f>N229+O229</f>
        <v>2991485</v>
      </c>
      <c r="Q229" s="9">
        <f>IF(M229&gt;0,J229/M229,"")</f>
        <v>24.927419666898526</v>
      </c>
      <c r="R229" s="1" t="s">
        <v>385</v>
      </c>
      <c r="S229" s="1" t="s">
        <v>385</v>
      </c>
      <c r="T229" s="1">
        <v>0</v>
      </c>
      <c r="U229" s="1" t="s">
        <v>241</v>
      </c>
      <c r="V229" s="1" t="s">
        <v>172</v>
      </c>
      <c r="W229" s="19">
        <f>IF(Q229="","",SUMIFS(Unit_Value_Review_QC!$K$10:$K$53,Unit_Value_Review_QC!$I$10:$I$53,"WORLD|"&amp;F229))</f>
        <v>25.220887332162761</v>
      </c>
      <c r="X229" s="20">
        <f>IFERROR(Q229/W229,"")</f>
        <v>0.98836410228556904</v>
      </c>
      <c r="Y229" s="4" t="str">
        <f>IF(Q229="","NOT_APPLICABLE",IF(OR(X229&lt;Unit_Value_Review_QC!$I$6,X229&gt;Unit_Value_Review_QC!$I$5),"REVIEW","WITHIN_BAND"))</f>
        <v>WITHIN_BAND</v>
      </c>
    </row>
    <row r="230" spans="1:25">
      <c r="A230" s="1" t="s">
        <v>4227</v>
      </c>
      <c r="B230" s="6">
        <v>45200</v>
      </c>
      <c r="C230" s="1">
        <v>202310</v>
      </c>
      <c r="D230" s="1">
        <v>2023</v>
      </c>
      <c r="E230" s="1">
        <v>10</v>
      </c>
      <c r="F230" s="4" t="s">
        <v>256</v>
      </c>
      <c r="G230" s="4" t="s">
        <v>258</v>
      </c>
      <c r="H230" s="8">
        <v>22775684</v>
      </c>
      <c r="I230" s="8">
        <v>60155680</v>
      </c>
      <c r="J230" s="8">
        <f>H230+I230</f>
        <v>82931364</v>
      </c>
      <c r="K230" s="8">
        <v>695342</v>
      </c>
      <c r="L230" s="8">
        <v>4532268</v>
      </c>
      <c r="M230" s="8">
        <f>K230+L230</f>
        <v>5227610</v>
      </c>
      <c r="N230" s="8">
        <v>3014205</v>
      </c>
      <c r="O230" s="8">
        <v>25000156</v>
      </c>
      <c r="P230" s="8">
        <f>N230+O230</f>
        <v>28014361</v>
      </c>
      <c r="Q230" s="9">
        <f>IF(M230&gt;0,J230/M230,"")</f>
        <v>15.864106924579302</v>
      </c>
      <c r="R230" s="1" t="s">
        <v>385</v>
      </c>
      <c r="S230" s="1" t="s">
        <v>385</v>
      </c>
      <c r="T230" s="1">
        <v>0</v>
      </c>
      <c r="U230" s="1" t="s">
        <v>241</v>
      </c>
      <c r="V230" s="1" t="s">
        <v>172</v>
      </c>
      <c r="W230" s="19">
        <f>IF(Q230="","",SUMIFS(Unit_Value_Review_QC!$K$10:$K$53,Unit_Value_Review_QC!$I$10:$I$53,"WORLD|"&amp;F230))</f>
        <v>15.322317279026517</v>
      </c>
      <c r="X230" s="20">
        <f>IFERROR(Q230/W230,"")</f>
        <v>1.0353595109464544</v>
      </c>
      <c r="Y230" s="4" t="str">
        <f>IF(Q230="","NOT_APPLICABLE",IF(OR(X230&lt;Unit_Value_Review_QC!$I$6,X230&gt;Unit_Value_Review_QC!$I$5),"REVIEW","WITHIN_BAND"))</f>
        <v>WITHIN_BAND</v>
      </c>
    </row>
    <row r="231" spans="1:25">
      <c r="A231" s="1" t="s">
        <v>4228</v>
      </c>
      <c r="B231" s="6">
        <v>45200</v>
      </c>
      <c r="C231" s="1">
        <v>202310</v>
      </c>
      <c r="D231" s="1">
        <v>2023</v>
      </c>
      <c r="E231" s="1">
        <v>10</v>
      </c>
      <c r="F231" s="4" t="s">
        <v>265</v>
      </c>
      <c r="G231" s="4" t="s">
        <v>266</v>
      </c>
      <c r="H231" s="8">
        <v>17550102</v>
      </c>
      <c r="I231" s="8">
        <v>76162150</v>
      </c>
      <c r="J231" s="8">
        <f>H231+I231</f>
        <v>93712252</v>
      </c>
      <c r="K231" s="8">
        <v>692103</v>
      </c>
      <c r="L231" s="8">
        <v>5997925</v>
      </c>
      <c r="M231" s="8">
        <f>K231+L231</f>
        <v>6690028</v>
      </c>
      <c r="N231" s="8">
        <v>1797684</v>
      </c>
      <c r="O231" s="8">
        <v>13808282</v>
      </c>
      <c r="P231" s="8">
        <f>N231+O231</f>
        <v>15605966</v>
      </c>
      <c r="Q231" s="9">
        <f>IF(M231&gt;0,J231/M231,"")</f>
        <v>14.007751836016231</v>
      </c>
      <c r="R231" s="1" t="s">
        <v>385</v>
      </c>
      <c r="S231" s="1" t="s">
        <v>385</v>
      </c>
      <c r="T231" s="1">
        <v>0</v>
      </c>
      <c r="U231" s="1" t="s">
        <v>241</v>
      </c>
      <c r="V231" s="1" t="s">
        <v>172</v>
      </c>
      <c r="W231" s="19">
        <f>IF(Q231="","",SUMIFS(Unit_Value_Review_QC!$K$10:$K$53,Unit_Value_Review_QC!$I$10:$I$53,"WORLD|"&amp;F231))</f>
        <v>15.611120169427856</v>
      </c>
      <c r="X231" s="20">
        <f>IFERROR(Q231/W231,"")</f>
        <v>0.89729319126300799</v>
      </c>
      <c r="Y231" s="4" t="str">
        <f>IF(Q231="","NOT_APPLICABLE",IF(OR(X231&lt;Unit_Value_Review_QC!$I$6,X231&gt;Unit_Value_Review_QC!$I$5),"REVIEW","WITHIN_BAND"))</f>
        <v>WITHIN_BAND</v>
      </c>
    </row>
    <row r="232" spans="1:25">
      <c r="A232" s="1" t="s">
        <v>4229</v>
      </c>
      <c r="B232" s="6">
        <v>45200</v>
      </c>
      <c r="C232" s="1">
        <v>202310</v>
      </c>
      <c r="D232" s="1">
        <v>2023</v>
      </c>
      <c r="E232" s="1">
        <v>10</v>
      </c>
      <c r="F232" s="4" t="s">
        <v>271</v>
      </c>
      <c r="G232" s="4" t="s">
        <v>273</v>
      </c>
      <c r="H232" s="8">
        <v>6935034</v>
      </c>
      <c r="I232" s="8">
        <v>24280065</v>
      </c>
      <c r="J232" s="8">
        <f>H232+I232</f>
        <v>31215099</v>
      </c>
      <c r="K232" s="8">
        <v>127901</v>
      </c>
      <c r="L232" s="8">
        <v>893712</v>
      </c>
      <c r="M232" s="8">
        <f>K232+L232</f>
        <v>1021613</v>
      </c>
      <c r="N232" s="8">
        <v>319553</v>
      </c>
      <c r="O232" s="8">
        <v>1923111</v>
      </c>
      <c r="P232" s="8">
        <f>N232+O232</f>
        <v>2242664</v>
      </c>
      <c r="Q232" s="9">
        <f>IF(M232&gt;0,J232/M232,"")</f>
        <v>30.554719840096006</v>
      </c>
      <c r="R232" s="1" t="s">
        <v>385</v>
      </c>
      <c r="S232" s="1" t="s">
        <v>385</v>
      </c>
      <c r="T232" s="1">
        <v>0</v>
      </c>
      <c r="U232" s="1" t="s">
        <v>241</v>
      </c>
      <c r="V232" s="1" t="s">
        <v>172</v>
      </c>
      <c r="W232" s="19">
        <f>IF(Q232="","",SUMIFS(Unit_Value_Review_QC!$K$10:$K$53,Unit_Value_Review_QC!$I$10:$I$53,"WORLD|"&amp;F232))</f>
        <v>31.446185855453933</v>
      </c>
      <c r="X232" s="20">
        <f>IFERROR(Q232/W232,"")</f>
        <v>0.97165106065785989</v>
      </c>
      <c r="Y232" s="4" t="str">
        <f>IF(Q232="","NOT_APPLICABLE",IF(OR(X232&lt;Unit_Value_Review_QC!$I$6,X232&gt;Unit_Value_Review_QC!$I$5),"REVIEW","WITHIN_BAND"))</f>
        <v>WITHIN_BAND</v>
      </c>
    </row>
    <row r="233" spans="1:25">
      <c r="A233" s="1" t="s">
        <v>4230</v>
      </c>
      <c r="B233" s="6">
        <v>45200</v>
      </c>
      <c r="C233" s="1">
        <v>202310</v>
      </c>
      <c r="D233" s="1">
        <v>2023</v>
      </c>
      <c r="E233" s="1">
        <v>10</v>
      </c>
      <c r="F233" s="4" t="s">
        <v>278</v>
      </c>
      <c r="G233" s="4" t="s">
        <v>279</v>
      </c>
      <c r="H233" s="8">
        <v>8437873</v>
      </c>
      <c r="I233" s="8">
        <v>20479096</v>
      </c>
      <c r="J233" s="8">
        <f>H233+I233</f>
        <v>28916969</v>
      </c>
      <c r="K233" s="8">
        <v>135138</v>
      </c>
      <c r="L233" s="8">
        <v>995884</v>
      </c>
      <c r="M233" s="8">
        <f>K233+L233</f>
        <v>1131022</v>
      </c>
      <c r="N233" s="8">
        <v>367848</v>
      </c>
      <c r="O233" s="8">
        <v>2937752</v>
      </c>
      <c r="P233" s="8">
        <f>N233+O233</f>
        <v>3305600</v>
      </c>
      <c r="Q233" s="9">
        <f>IF(M233&gt;0,J233/M233,"")</f>
        <v>25.567114521202946</v>
      </c>
      <c r="R233" s="1" t="s">
        <v>385</v>
      </c>
      <c r="S233" s="1" t="s">
        <v>385</v>
      </c>
      <c r="T233" s="1">
        <v>0</v>
      </c>
      <c r="U233" s="1" t="s">
        <v>241</v>
      </c>
      <c r="V233" s="1" t="s">
        <v>172</v>
      </c>
      <c r="W233" s="19">
        <f>IF(Q233="","",SUMIFS(Unit_Value_Review_QC!$K$10:$K$53,Unit_Value_Review_QC!$I$10:$I$53,"WORLD|"&amp;F233))</f>
        <v>25.220887332162761</v>
      </c>
      <c r="X233" s="20">
        <f>IFERROR(Q233/W233,"")</f>
        <v>1.0137277957147313</v>
      </c>
      <c r="Y233" s="4" t="str">
        <f>IF(Q233="","NOT_APPLICABLE",IF(OR(X233&lt;Unit_Value_Review_QC!$I$6,X233&gt;Unit_Value_Review_QC!$I$5),"REVIEW","WITHIN_BAND"))</f>
        <v>WITHIN_BAND</v>
      </c>
    </row>
    <row r="234" spans="1:25">
      <c r="A234" s="1" t="s">
        <v>4231</v>
      </c>
      <c r="B234" s="6">
        <v>45231</v>
      </c>
      <c r="C234" s="1">
        <v>202311</v>
      </c>
      <c r="D234" s="1">
        <v>2023</v>
      </c>
      <c r="E234" s="1">
        <v>11</v>
      </c>
      <c r="F234" s="4" t="s">
        <v>256</v>
      </c>
      <c r="G234" s="4" t="s">
        <v>258</v>
      </c>
      <c r="H234" s="8">
        <v>23493238</v>
      </c>
      <c r="I234" s="8">
        <v>55046165</v>
      </c>
      <c r="J234" s="8">
        <f>H234+I234</f>
        <v>78539403</v>
      </c>
      <c r="K234" s="8">
        <v>693753</v>
      </c>
      <c r="L234" s="8">
        <v>3971021</v>
      </c>
      <c r="M234" s="8">
        <f>K234+L234</f>
        <v>4664774</v>
      </c>
      <c r="N234" s="8">
        <v>2896894</v>
      </c>
      <c r="O234" s="8">
        <v>21793867</v>
      </c>
      <c r="P234" s="8">
        <f>N234+O234</f>
        <v>24690761</v>
      </c>
      <c r="Q234" s="9">
        <f>IF(M234&gt;0,J234/M234,"")</f>
        <v>16.83670055612555</v>
      </c>
      <c r="R234" s="1" t="s">
        <v>385</v>
      </c>
      <c r="S234" s="1" t="s">
        <v>385</v>
      </c>
      <c r="T234" s="1">
        <v>0</v>
      </c>
      <c r="U234" s="1" t="s">
        <v>241</v>
      </c>
      <c r="V234" s="1" t="s">
        <v>172</v>
      </c>
      <c r="W234" s="19">
        <f>IF(Q234="","",SUMIFS(Unit_Value_Review_QC!$K$10:$K$53,Unit_Value_Review_QC!$I$10:$I$53,"WORLD|"&amp;F234))</f>
        <v>15.322317279026517</v>
      </c>
      <c r="X234" s="20">
        <f>IFERROR(Q234/W234,"")</f>
        <v>1.0988351337151823</v>
      </c>
      <c r="Y234" s="4" t="str">
        <f>IF(Q234="","NOT_APPLICABLE",IF(OR(X234&lt;Unit_Value_Review_QC!$I$6,X234&gt;Unit_Value_Review_QC!$I$5),"REVIEW","WITHIN_BAND"))</f>
        <v>WITHIN_BAND</v>
      </c>
    </row>
    <row r="235" spans="1:25">
      <c r="A235" s="1" t="s">
        <v>4232</v>
      </c>
      <c r="B235" s="6">
        <v>45231</v>
      </c>
      <c r="C235" s="1">
        <v>202311</v>
      </c>
      <c r="D235" s="1">
        <v>2023</v>
      </c>
      <c r="E235" s="1">
        <v>11</v>
      </c>
      <c r="F235" s="4" t="s">
        <v>265</v>
      </c>
      <c r="G235" s="4" t="s">
        <v>266</v>
      </c>
      <c r="H235" s="8">
        <v>16153210</v>
      </c>
      <c r="I235" s="8">
        <v>65596953</v>
      </c>
      <c r="J235" s="8">
        <f>H235+I235</f>
        <v>81750163</v>
      </c>
      <c r="K235" s="8">
        <v>679352</v>
      </c>
      <c r="L235" s="8">
        <v>5096872</v>
      </c>
      <c r="M235" s="8">
        <f>K235+L235</f>
        <v>5776224</v>
      </c>
      <c r="N235" s="8">
        <v>1751731</v>
      </c>
      <c r="O235" s="8">
        <v>12479408</v>
      </c>
      <c r="P235" s="8">
        <f>N235+O235</f>
        <v>14231139</v>
      </c>
      <c r="Q235" s="9">
        <f>IF(M235&gt;0,J235/M235,"")</f>
        <v>14.152872707152632</v>
      </c>
      <c r="R235" s="1" t="s">
        <v>385</v>
      </c>
      <c r="S235" s="1" t="s">
        <v>385</v>
      </c>
      <c r="T235" s="1">
        <v>0</v>
      </c>
      <c r="U235" s="1" t="s">
        <v>241</v>
      </c>
      <c r="V235" s="1" t="s">
        <v>172</v>
      </c>
      <c r="W235" s="19">
        <f>IF(Q235="","",SUMIFS(Unit_Value_Review_QC!$K$10:$K$53,Unit_Value_Review_QC!$I$10:$I$53,"WORLD|"&amp;F235))</f>
        <v>15.611120169427856</v>
      </c>
      <c r="X235" s="20">
        <f>IFERROR(Q235/W235,"")</f>
        <v>0.9065891847318559</v>
      </c>
      <c r="Y235" s="4" t="str">
        <f>IF(Q235="","NOT_APPLICABLE",IF(OR(X235&lt;Unit_Value_Review_QC!$I$6,X235&gt;Unit_Value_Review_QC!$I$5),"REVIEW","WITHIN_BAND"))</f>
        <v>WITHIN_BAND</v>
      </c>
    </row>
    <row r="236" spans="1:25">
      <c r="A236" s="1" t="s">
        <v>4233</v>
      </c>
      <c r="B236" s="6">
        <v>45231</v>
      </c>
      <c r="C236" s="1">
        <v>202311</v>
      </c>
      <c r="D236" s="1">
        <v>2023</v>
      </c>
      <c r="E236" s="1">
        <v>11</v>
      </c>
      <c r="F236" s="4" t="s">
        <v>271</v>
      </c>
      <c r="G236" s="4" t="s">
        <v>273</v>
      </c>
      <c r="H236" s="8">
        <v>8740357</v>
      </c>
      <c r="I236" s="8">
        <v>18340898</v>
      </c>
      <c r="J236" s="8">
        <f>H236+I236</f>
        <v>27081255</v>
      </c>
      <c r="K236" s="8">
        <v>165415</v>
      </c>
      <c r="L236" s="8">
        <v>573110</v>
      </c>
      <c r="M236" s="8">
        <f>K236+L236</f>
        <v>738525</v>
      </c>
      <c r="N236" s="8">
        <v>376797</v>
      </c>
      <c r="O236" s="8">
        <v>1451659</v>
      </c>
      <c r="P236" s="8">
        <f>N236+O236</f>
        <v>1828456</v>
      </c>
      <c r="Q236" s="9">
        <f>IF(M236&gt;0,J236/M236,"")</f>
        <v>36.669381537524117</v>
      </c>
      <c r="R236" s="1" t="s">
        <v>385</v>
      </c>
      <c r="S236" s="1" t="s">
        <v>385</v>
      </c>
      <c r="T236" s="1">
        <v>0</v>
      </c>
      <c r="U236" s="1" t="s">
        <v>241</v>
      </c>
      <c r="V236" s="1" t="s">
        <v>172</v>
      </c>
      <c r="W236" s="19">
        <f>IF(Q236="","",SUMIFS(Unit_Value_Review_QC!$K$10:$K$53,Unit_Value_Review_QC!$I$10:$I$53,"WORLD|"&amp;F236))</f>
        <v>31.446185855453933</v>
      </c>
      <c r="X236" s="20">
        <f>IFERROR(Q236/W236,"")</f>
        <v>1.1660994979193728</v>
      </c>
      <c r="Y236" s="4" t="str">
        <f>IF(Q236="","NOT_APPLICABLE",IF(OR(X236&lt;Unit_Value_Review_QC!$I$6,X236&gt;Unit_Value_Review_QC!$I$5),"REVIEW","WITHIN_BAND"))</f>
        <v>WITHIN_BAND</v>
      </c>
    </row>
    <row r="237" spans="1:25">
      <c r="A237" s="1" t="s">
        <v>4234</v>
      </c>
      <c r="B237" s="6">
        <v>45231</v>
      </c>
      <c r="C237" s="1">
        <v>202311</v>
      </c>
      <c r="D237" s="1">
        <v>2023</v>
      </c>
      <c r="E237" s="1">
        <v>11</v>
      </c>
      <c r="F237" s="4" t="s">
        <v>278</v>
      </c>
      <c r="G237" s="4" t="s">
        <v>279</v>
      </c>
      <c r="H237" s="8">
        <v>6198586</v>
      </c>
      <c r="I237" s="8">
        <v>15696277</v>
      </c>
      <c r="J237" s="8">
        <f>H237+I237</f>
        <v>21894863</v>
      </c>
      <c r="K237" s="8">
        <v>96898</v>
      </c>
      <c r="L237" s="8">
        <v>711084</v>
      </c>
      <c r="M237" s="8">
        <f>K237+L237</f>
        <v>807982</v>
      </c>
      <c r="N237" s="8">
        <v>286139</v>
      </c>
      <c r="O237" s="8">
        <v>2027345</v>
      </c>
      <c r="P237" s="8">
        <f>N237+O237</f>
        <v>2313484</v>
      </c>
      <c r="Q237" s="9">
        <f>IF(M237&gt;0,J237/M237,"")</f>
        <v>27.098206395687033</v>
      </c>
      <c r="R237" s="1" t="s">
        <v>385</v>
      </c>
      <c r="S237" s="1" t="s">
        <v>385</v>
      </c>
      <c r="T237" s="1">
        <v>0</v>
      </c>
      <c r="U237" s="1" t="s">
        <v>241</v>
      </c>
      <c r="V237" s="1" t="s">
        <v>172</v>
      </c>
      <c r="W237" s="19">
        <f>IF(Q237="","",SUMIFS(Unit_Value_Review_QC!$K$10:$K$53,Unit_Value_Review_QC!$I$10:$I$53,"WORLD|"&amp;F237))</f>
        <v>25.220887332162761</v>
      </c>
      <c r="X237" s="20">
        <f>IFERROR(Q237/W237,"")</f>
        <v>1.0744350917872043</v>
      </c>
      <c r="Y237" s="4" t="str">
        <f>IF(Q237="","NOT_APPLICABLE",IF(OR(X237&lt;Unit_Value_Review_QC!$I$6,X237&gt;Unit_Value_Review_QC!$I$5),"REVIEW","WITHIN_BAND"))</f>
        <v>WITHIN_BAND</v>
      </c>
    </row>
    <row r="238" spans="1:25">
      <c r="A238" s="1" t="s">
        <v>4235</v>
      </c>
      <c r="B238" s="6">
        <v>45261</v>
      </c>
      <c r="C238" s="1">
        <v>202312</v>
      </c>
      <c r="D238" s="1">
        <v>2023</v>
      </c>
      <c r="E238" s="1">
        <v>12</v>
      </c>
      <c r="F238" s="4" t="s">
        <v>256</v>
      </c>
      <c r="G238" s="4" t="s">
        <v>258</v>
      </c>
      <c r="H238" s="8">
        <v>22350541</v>
      </c>
      <c r="I238" s="8">
        <v>41728341</v>
      </c>
      <c r="J238" s="8">
        <f>H238+I238</f>
        <v>64078882</v>
      </c>
      <c r="K238" s="8">
        <v>573397</v>
      </c>
      <c r="L238" s="8">
        <v>3065888</v>
      </c>
      <c r="M238" s="8">
        <f>K238+L238</f>
        <v>3639285</v>
      </c>
      <c r="N238" s="8">
        <v>2783884</v>
      </c>
      <c r="O238" s="8">
        <v>17792603</v>
      </c>
      <c r="P238" s="8">
        <f>N238+O238</f>
        <v>20576487</v>
      </c>
      <c r="Q238" s="9">
        <f>IF(M238&gt;0,J238/M238,"")</f>
        <v>17.607547086859096</v>
      </c>
      <c r="R238" s="1" t="s">
        <v>385</v>
      </c>
      <c r="S238" s="1" t="s">
        <v>385</v>
      </c>
      <c r="T238" s="1">
        <v>0</v>
      </c>
      <c r="U238" s="1" t="s">
        <v>241</v>
      </c>
      <c r="V238" s="1" t="s">
        <v>172</v>
      </c>
      <c r="W238" s="19">
        <f>IF(Q238="","",SUMIFS(Unit_Value_Review_QC!$K$10:$K$53,Unit_Value_Review_QC!$I$10:$I$53,"WORLD|"&amp;F238))</f>
        <v>15.322317279026517</v>
      </c>
      <c r="X238" s="20">
        <f>IFERROR(Q238/W238,"")</f>
        <v>1.1491438772750546</v>
      </c>
      <c r="Y238" s="4" t="str">
        <f>IF(Q238="","NOT_APPLICABLE",IF(OR(X238&lt;Unit_Value_Review_QC!$I$6,X238&gt;Unit_Value_Review_QC!$I$5),"REVIEW","WITHIN_BAND"))</f>
        <v>WITHIN_BAND</v>
      </c>
    </row>
    <row r="239" spans="1:25">
      <c r="A239" s="1" t="s">
        <v>4236</v>
      </c>
      <c r="B239" s="6">
        <v>45261</v>
      </c>
      <c r="C239" s="1">
        <v>202312</v>
      </c>
      <c r="D239" s="1">
        <v>2023</v>
      </c>
      <c r="E239" s="1">
        <v>12</v>
      </c>
      <c r="F239" s="4" t="s">
        <v>265</v>
      </c>
      <c r="G239" s="4" t="s">
        <v>266</v>
      </c>
      <c r="H239" s="8">
        <v>12567031</v>
      </c>
      <c r="I239" s="8">
        <v>30662347</v>
      </c>
      <c r="J239" s="8">
        <f>H239+I239</f>
        <v>43229378</v>
      </c>
      <c r="K239" s="8">
        <v>451575</v>
      </c>
      <c r="L239" s="8">
        <v>2189628</v>
      </c>
      <c r="M239" s="8">
        <f>K239+L239</f>
        <v>2641203</v>
      </c>
      <c r="N239" s="8">
        <v>1375241</v>
      </c>
      <c r="O239" s="8">
        <v>5315762</v>
      </c>
      <c r="P239" s="8">
        <f>N239+O239</f>
        <v>6691003</v>
      </c>
      <c r="Q239" s="9">
        <f>IF(M239&gt;0,J239/M239,"")</f>
        <v>16.36730611013239</v>
      </c>
      <c r="R239" s="1" t="s">
        <v>385</v>
      </c>
      <c r="S239" s="1" t="s">
        <v>385</v>
      </c>
      <c r="T239" s="1">
        <v>0</v>
      </c>
      <c r="U239" s="1" t="s">
        <v>241</v>
      </c>
      <c r="V239" s="1" t="s">
        <v>172</v>
      </c>
      <c r="W239" s="19">
        <f>IF(Q239="","",SUMIFS(Unit_Value_Review_QC!$K$10:$K$53,Unit_Value_Review_QC!$I$10:$I$53,"WORLD|"&amp;F239))</f>
        <v>15.611120169427856</v>
      </c>
      <c r="X239" s="20">
        <f>IFERROR(Q239/W239,"")</f>
        <v>1.0484389289492124</v>
      </c>
      <c r="Y239" s="4" t="str">
        <f>IF(Q239="","NOT_APPLICABLE",IF(OR(X239&lt;Unit_Value_Review_QC!$I$6,X239&gt;Unit_Value_Review_QC!$I$5),"REVIEW","WITHIN_BAND"))</f>
        <v>WITHIN_BAND</v>
      </c>
    </row>
    <row r="240" spans="1:25">
      <c r="A240" s="1" t="s">
        <v>4237</v>
      </c>
      <c r="B240" s="6">
        <v>45261</v>
      </c>
      <c r="C240" s="1">
        <v>202312</v>
      </c>
      <c r="D240" s="1">
        <v>2023</v>
      </c>
      <c r="E240" s="1">
        <v>12</v>
      </c>
      <c r="F240" s="4" t="s">
        <v>271</v>
      </c>
      <c r="G240" s="4" t="s">
        <v>273</v>
      </c>
      <c r="H240" s="8">
        <v>5900643</v>
      </c>
      <c r="I240" s="8">
        <v>15922288</v>
      </c>
      <c r="J240" s="8">
        <f>H240+I240</f>
        <v>21822931</v>
      </c>
      <c r="K240" s="8">
        <v>84452</v>
      </c>
      <c r="L240" s="8">
        <v>485970</v>
      </c>
      <c r="M240" s="8">
        <f>K240+L240</f>
        <v>570422</v>
      </c>
      <c r="N240" s="8">
        <v>210470</v>
      </c>
      <c r="O240" s="8">
        <v>1131191</v>
      </c>
      <c r="P240" s="8">
        <f>N240+O240</f>
        <v>1341661</v>
      </c>
      <c r="Q240" s="9">
        <f>IF(M240&gt;0,J240/M240,"")</f>
        <v>38.257519871253216</v>
      </c>
      <c r="R240" s="1" t="s">
        <v>385</v>
      </c>
      <c r="S240" s="1" t="s">
        <v>385</v>
      </c>
      <c r="T240" s="1">
        <v>0</v>
      </c>
      <c r="U240" s="1" t="s">
        <v>241</v>
      </c>
      <c r="V240" s="1" t="s">
        <v>172</v>
      </c>
      <c r="W240" s="19">
        <f>IF(Q240="","",SUMIFS(Unit_Value_Review_QC!$K$10:$K$53,Unit_Value_Review_QC!$I$10:$I$53,"WORLD|"&amp;F240))</f>
        <v>31.446185855453933</v>
      </c>
      <c r="X240" s="20">
        <f>IFERROR(Q240/W240,"")</f>
        <v>1.2166028671047222</v>
      </c>
      <c r="Y240" s="4" t="str">
        <f>IF(Q240="","NOT_APPLICABLE",IF(OR(X240&lt;Unit_Value_Review_QC!$I$6,X240&gt;Unit_Value_Review_QC!$I$5),"REVIEW","WITHIN_BAND"))</f>
        <v>WITHIN_BAND</v>
      </c>
    </row>
    <row r="241" spans="1:25">
      <c r="A241" s="1" t="s">
        <v>4238</v>
      </c>
      <c r="B241" s="6">
        <v>45261</v>
      </c>
      <c r="C241" s="1">
        <v>202312</v>
      </c>
      <c r="D241" s="1">
        <v>2023</v>
      </c>
      <c r="E241" s="1">
        <v>12</v>
      </c>
      <c r="F241" s="4" t="s">
        <v>278</v>
      </c>
      <c r="G241" s="4" t="s">
        <v>279</v>
      </c>
      <c r="H241" s="8">
        <v>6675919</v>
      </c>
      <c r="I241" s="8">
        <v>12055193</v>
      </c>
      <c r="J241" s="8">
        <f>H241+I241</f>
        <v>18731112</v>
      </c>
      <c r="K241" s="8">
        <v>99913</v>
      </c>
      <c r="L241" s="8">
        <v>558614</v>
      </c>
      <c r="M241" s="8">
        <f>K241+L241</f>
        <v>658527</v>
      </c>
      <c r="N241" s="8">
        <v>291594</v>
      </c>
      <c r="O241" s="8">
        <v>1506164</v>
      </c>
      <c r="P241" s="8">
        <f>N241+O241</f>
        <v>1797758</v>
      </c>
      <c r="Q241" s="9">
        <f>IF(M241&gt;0,J241/M241,"")</f>
        <v>28.443954462003838</v>
      </c>
      <c r="R241" s="1" t="s">
        <v>385</v>
      </c>
      <c r="S241" s="1" t="s">
        <v>385</v>
      </c>
      <c r="T241" s="1">
        <v>0</v>
      </c>
      <c r="U241" s="1" t="s">
        <v>241</v>
      </c>
      <c r="V241" s="1" t="s">
        <v>172</v>
      </c>
      <c r="W241" s="19">
        <f>IF(Q241="","",SUMIFS(Unit_Value_Review_QC!$K$10:$K$53,Unit_Value_Review_QC!$I$10:$I$53,"WORLD|"&amp;F241))</f>
        <v>25.220887332162761</v>
      </c>
      <c r="X241" s="20">
        <f>IFERROR(Q241/W241,"")</f>
        <v>1.127793565999198</v>
      </c>
      <c r="Y241" s="4" t="str">
        <f>IF(Q241="","NOT_APPLICABLE",IF(OR(X241&lt;Unit_Value_Review_QC!$I$6,X241&gt;Unit_Value_Review_QC!$I$5),"REVIEW","WITHIN_BAND"))</f>
        <v>WITHIN_BAND</v>
      </c>
    </row>
    <row r="242" spans="1:25">
      <c r="A242" s="1" t="s">
        <v>4239</v>
      </c>
      <c r="B242" s="6">
        <v>45292</v>
      </c>
      <c r="C242" s="1">
        <v>202401</v>
      </c>
      <c r="D242" s="1">
        <v>2024</v>
      </c>
      <c r="E242" s="1">
        <v>1</v>
      </c>
      <c r="F242" s="4" t="s">
        <v>256</v>
      </c>
      <c r="G242" s="4" t="s">
        <v>258</v>
      </c>
      <c r="H242" s="8">
        <v>24369415</v>
      </c>
      <c r="I242" s="8">
        <v>64164446</v>
      </c>
      <c r="J242" s="8">
        <f>H242+I242</f>
        <v>88533861</v>
      </c>
      <c r="K242" s="8">
        <v>888567</v>
      </c>
      <c r="L242" s="8">
        <v>4805748</v>
      </c>
      <c r="M242" s="8">
        <f>K242+L242</f>
        <v>5694315</v>
      </c>
      <c r="N242" s="8">
        <v>3102005</v>
      </c>
      <c r="O242" s="8">
        <v>28455222</v>
      </c>
      <c r="P242" s="8">
        <f>N242+O242</f>
        <v>31557227</v>
      </c>
      <c r="Q242" s="9">
        <f>IF(M242&gt;0,J242/M242,"")</f>
        <v>15.547763163787041</v>
      </c>
      <c r="R242" s="1" t="s">
        <v>385</v>
      </c>
      <c r="S242" s="1" t="s">
        <v>385</v>
      </c>
      <c r="T242" s="1">
        <v>0</v>
      </c>
      <c r="U242" s="1" t="s">
        <v>241</v>
      </c>
      <c r="V242" s="1" t="s">
        <v>172</v>
      </c>
      <c r="W242" s="19">
        <f>IF(Q242="","",SUMIFS(Unit_Value_Review_QC!$K$10:$K$53,Unit_Value_Review_QC!$I$10:$I$53,"WORLD|"&amp;F242))</f>
        <v>15.322317279026517</v>
      </c>
      <c r="X242" s="20">
        <f>IFERROR(Q242/W242,"")</f>
        <v>1.0147135632721245</v>
      </c>
      <c r="Y242" s="4" t="str">
        <f>IF(Q242="","NOT_APPLICABLE",IF(OR(X242&lt;Unit_Value_Review_QC!$I$6,X242&gt;Unit_Value_Review_QC!$I$5),"REVIEW","WITHIN_BAND"))</f>
        <v>WITHIN_BAND</v>
      </c>
    </row>
    <row r="243" spans="1:25">
      <c r="A243" s="1" t="s">
        <v>4240</v>
      </c>
      <c r="B243" s="6">
        <v>45292</v>
      </c>
      <c r="C243" s="1">
        <v>202401</v>
      </c>
      <c r="D243" s="1">
        <v>2024</v>
      </c>
      <c r="E243" s="1">
        <v>1</v>
      </c>
      <c r="F243" s="4" t="s">
        <v>265</v>
      </c>
      <c r="G243" s="4" t="s">
        <v>266</v>
      </c>
      <c r="H243" s="8">
        <v>10050665</v>
      </c>
      <c r="I243" s="8">
        <v>39023824</v>
      </c>
      <c r="J243" s="8">
        <f>H243+I243</f>
        <v>49074489</v>
      </c>
      <c r="K243" s="8">
        <v>343220</v>
      </c>
      <c r="L243" s="8">
        <v>2718961</v>
      </c>
      <c r="M243" s="8">
        <f>K243+L243</f>
        <v>3062181</v>
      </c>
      <c r="N243" s="8">
        <v>1028272</v>
      </c>
      <c r="O243" s="8">
        <v>7428392</v>
      </c>
      <c r="P243" s="8">
        <f>N243+O243</f>
        <v>8456664</v>
      </c>
      <c r="Q243" s="9">
        <f>IF(M243&gt;0,J243/M243,"")</f>
        <v>16.025992258458921</v>
      </c>
      <c r="R243" s="1" t="s">
        <v>385</v>
      </c>
      <c r="S243" s="1" t="s">
        <v>385</v>
      </c>
      <c r="T243" s="1">
        <v>0</v>
      </c>
      <c r="U243" s="1" t="s">
        <v>241</v>
      </c>
      <c r="V243" s="1" t="s">
        <v>172</v>
      </c>
      <c r="W243" s="19">
        <f>IF(Q243="","",SUMIFS(Unit_Value_Review_QC!$K$10:$K$53,Unit_Value_Review_QC!$I$10:$I$53,"WORLD|"&amp;F243))</f>
        <v>15.611120169427856</v>
      </c>
      <c r="X243" s="20">
        <f>IFERROR(Q243/W243,"")</f>
        <v>1.0265754208877036</v>
      </c>
      <c r="Y243" s="4" t="str">
        <f>IF(Q243="","NOT_APPLICABLE",IF(OR(X243&lt;Unit_Value_Review_QC!$I$6,X243&gt;Unit_Value_Review_QC!$I$5),"REVIEW","WITHIN_BAND"))</f>
        <v>WITHIN_BAND</v>
      </c>
    </row>
    <row r="244" spans="1:25">
      <c r="A244" s="1" t="s">
        <v>4241</v>
      </c>
      <c r="B244" s="6">
        <v>45292</v>
      </c>
      <c r="C244" s="1">
        <v>202401</v>
      </c>
      <c r="D244" s="1">
        <v>2024</v>
      </c>
      <c r="E244" s="1">
        <v>1</v>
      </c>
      <c r="F244" s="4" t="s">
        <v>271</v>
      </c>
      <c r="G244" s="4" t="s">
        <v>273</v>
      </c>
      <c r="H244" s="8">
        <v>6091264</v>
      </c>
      <c r="I244" s="8">
        <v>21186899</v>
      </c>
      <c r="J244" s="8">
        <f>H244+I244</f>
        <v>27278163</v>
      </c>
      <c r="K244" s="8">
        <v>90646</v>
      </c>
      <c r="L244" s="8">
        <v>681611</v>
      </c>
      <c r="M244" s="8">
        <f>K244+L244</f>
        <v>772257</v>
      </c>
      <c r="N244" s="8">
        <v>239985</v>
      </c>
      <c r="O244" s="8">
        <v>1807425</v>
      </c>
      <c r="P244" s="8">
        <f>N244+O244</f>
        <v>2047410</v>
      </c>
      <c r="Q244" s="9">
        <f>IF(M244&gt;0,J244/M244,"")</f>
        <v>35.322649066308237</v>
      </c>
      <c r="R244" s="1" t="s">
        <v>385</v>
      </c>
      <c r="S244" s="1" t="s">
        <v>385</v>
      </c>
      <c r="T244" s="1">
        <v>0</v>
      </c>
      <c r="U244" s="1" t="s">
        <v>241</v>
      </c>
      <c r="V244" s="1" t="s">
        <v>172</v>
      </c>
      <c r="W244" s="19">
        <f>IF(Q244="","",SUMIFS(Unit_Value_Review_QC!$K$10:$K$53,Unit_Value_Review_QC!$I$10:$I$53,"WORLD|"&amp;F244))</f>
        <v>31.446185855453933</v>
      </c>
      <c r="X244" s="20">
        <f>IFERROR(Q244/W244,"")</f>
        <v>1.1232729218313764</v>
      </c>
      <c r="Y244" s="4" t="str">
        <f>IF(Q244="","NOT_APPLICABLE",IF(OR(X244&lt;Unit_Value_Review_QC!$I$6,X244&gt;Unit_Value_Review_QC!$I$5),"REVIEW","WITHIN_BAND"))</f>
        <v>WITHIN_BAND</v>
      </c>
    </row>
    <row r="245" spans="1:25">
      <c r="A245" s="1" t="s">
        <v>4242</v>
      </c>
      <c r="B245" s="6">
        <v>45292</v>
      </c>
      <c r="C245" s="1">
        <v>202401</v>
      </c>
      <c r="D245" s="1">
        <v>2024</v>
      </c>
      <c r="E245" s="1">
        <v>1</v>
      </c>
      <c r="F245" s="4" t="s">
        <v>278</v>
      </c>
      <c r="G245" s="4" t="s">
        <v>279</v>
      </c>
      <c r="H245" s="8">
        <v>6562703</v>
      </c>
      <c r="I245" s="8">
        <v>14550382</v>
      </c>
      <c r="J245" s="8">
        <f>H245+I245</f>
        <v>21113085</v>
      </c>
      <c r="K245" s="8">
        <v>95972</v>
      </c>
      <c r="L245" s="8">
        <v>654563</v>
      </c>
      <c r="M245" s="8">
        <f>K245+L245</f>
        <v>750535</v>
      </c>
      <c r="N245" s="8">
        <v>306527</v>
      </c>
      <c r="O245" s="8">
        <v>1946132</v>
      </c>
      <c r="P245" s="8">
        <f>N245+O245</f>
        <v>2252659</v>
      </c>
      <c r="Q245" s="9">
        <f>IF(M245&gt;0,J245/M245,"")</f>
        <v>28.130713424423909</v>
      </c>
      <c r="R245" s="1" t="s">
        <v>385</v>
      </c>
      <c r="S245" s="1" t="s">
        <v>385</v>
      </c>
      <c r="T245" s="1">
        <v>0</v>
      </c>
      <c r="U245" s="1" t="s">
        <v>241</v>
      </c>
      <c r="V245" s="1" t="s">
        <v>172</v>
      </c>
      <c r="W245" s="19">
        <f>IF(Q245="","",SUMIFS(Unit_Value_Review_QC!$K$10:$K$53,Unit_Value_Review_QC!$I$10:$I$53,"WORLD|"&amp;F245))</f>
        <v>25.220887332162761</v>
      </c>
      <c r="X245" s="20">
        <f>IFERROR(Q245/W245,"")</f>
        <v>1.1153736604877662</v>
      </c>
      <c r="Y245" s="4" t="str">
        <f>IF(Q245="","NOT_APPLICABLE",IF(OR(X245&lt;Unit_Value_Review_QC!$I$6,X245&gt;Unit_Value_Review_QC!$I$5),"REVIEW","WITHIN_BAND"))</f>
        <v>WITHIN_BAND</v>
      </c>
    </row>
    <row r="246" spans="1:25">
      <c r="A246" s="1" t="s">
        <v>4243</v>
      </c>
      <c r="B246" s="6">
        <v>45323</v>
      </c>
      <c r="C246" s="1">
        <v>202402</v>
      </c>
      <c r="D246" s="1">
        <v>2024</v>
      </c>
      <c r="E246" s="1">
        <v>2</v>
      </c>
      <c r="F246" s="4" t="s">
        <v>256</v>
      </c>
      <c r="G246" s="4" t="s">
        <v>258</v>
      </c>
      <c r="H246" s="8">
        <v>23573232</v>
      </c>
      <c r="I246" s="8">
        <v>55149363</v>
      </c>
      <c r="J246" s="8">
        <f>H246+I246</f>
        <v>78722595</v>
      </c>
      <c r="K246" s="8">
        <v>634187</v>
      </c>
      <c r="L246" s="8">
        <v>4195704</v>
      </c>
      <c r="M246" s="8">
        <f>K246+L246</f>
        <v>4829891</v>
      </c>
      <c r="N246" s="8">
        <v>3084240</v>
      </c>
      <c r="O246" s="8">
        <v>26134122</v>
      </c>
      <c r="P246" s="8">
        <f>N246+O246</f>
        <v>29218362</v>
      </c>
      <c r="Q246" s="9">
        <f>IF(M246&gt;0,J246/M246,"")</f>
        <v>16.299041738208999</v>
      </c>
      <c r="R246" s="1" t="s">
        <v>385</v>
      </c>
      <c r="S246" s="1" t="s">
        <v>385</v>
      </c>
      <c r="T246" s="1">
        <v>0</v>
      </c>
      <c r="U246" s="1" t="s">
        <v>241</v>
      </c>
      <c r="V246" s="1" t="s">
        <v>172</v>
      </c>
      <c r="W246" s="19">
        <f>IF(Q246="","",SUMIFS(Unit_Value_Review_QC!$K$10:$K$53,Unit_Value_Review_QC!$I$10:$I$53,"WORLD|"&amp;F246))</f>
        <v>15.322317279026517</v>
      </c>
      <c r="X246" s="20">
        <f>IFERROR(Q246/W246,"")</f>
        <v>1.063745218258823</v>
      </c>
      <c r="Y246" s="4" t="str">
        <f>IF(Q246="","NOT_APPLICABLE",IF(OR(X246&lt;Unit_Value_Review_QC!$I$6,X246&gt;Unit_Value_Review_QC!$I$5),"REVIEW","WITHIN_BAND"))</f>
        <v>WITHIN_BAND</v>
      </c>
    </row>
    <row r="247" spans="1:25">
      <c r="A247" s="1" t="s">
        <v>4244</v>
      </c>
      <c r="B247" s="6">
        <v>45323</v>
      </c>
      <c r="C247" s="1">
        <v>202402</v>
      </c>
      <c r="D247" s="1">
        <v>2024</v>
      </c>
      <c r="E247" s="1">
        <v>2</v>
      </c>
      <c r="F247" s="4" t="s">
        <v>265</v>
      </c>
      <c r="G247" s="4" t="s">
        <v>266</v>
      </c>
      <c r="H247" s="8">
        <v>8399293</v>
      </c>
      <c r="I247" s="8">
        <v>21596069</v>
      </c>
      <c r="J247" s="8">
        <f>H247+I247</f>
        <v>29995362</v>
      </c>
      <c r="K247" s="8">
        <v>299357</v>
      </c>
      <c r="L247" s="8">
        <v>1586906</v>
      </c>
      <c r="M247" s="8">
        <f>K247+L247</f>
        <v>1886263</v>
      </c>
      <c r="N247" s="8">
        <v>886207</v>
      </c>
      <c r="O247" s="8">
        <v>4606914</v>
      </c>
      <c r="P247" s="8">
        <f>N247+O247</f>
        <v>5493121</v>
      </c>
      <c r="Q247" s="9">
        <f>IF(M247&gt;0,J247/M247,"")</f>
        <v>15.9020041213765</v>
      </c>
      <c r="R247" s="1" t="s">
        <v>385</v>
      </c>
      <c r="S247" s="1" t="s">
        <v>385</v>
      </c>
      <c r="T247" s="1">
        <v>0</v>
      </c>
      <c r="U247" s="1" t="s">
        <v>241</v>
      </c>
      <c r="V247" s="1" t="s">
        <v>172</v>
      </c>
      <c r="W247" s="19">
        <f>IF(Q247="","",SUMIFS(Unit_Value_Review_QC!$K$10:$K$53,Unit_Value_Review_QC!$I$10:$I$53,"WORLD|"&amp;F247))</f>
        <v>15.611120169427856</v>
      </c>
      <c r="X247" s="20">
        <f>IFERROR(Q247/W247,"")</f>
        <v>1.0186331249001783</v>
      </c>
      <c r="Y247" s="4" t="str">
        <f>IF(Q247="","NOT_APPLICABLE",IF(OR(X247&lt;Unit_Value_Review_QC!$I$6,X247&gt;Unit_Value_Review_QC!$I$5),"REVIEW","WITHIN_BAND"))</f>
        <v>WITHIN_BAND</v>
      </c>
    </row>
    <row r="248" spans="1:25">
      <c r="A248" s="1" t="s">
        <v>4245</v>
      </c>
      <c r="B248" s="6">
        <v>45323</v>
      </c>
      <c r="C248" s="1">
        <v>202402</v>
      </c>
      <c r="D248" s="1">
        <v>2024</v>
      </c>
      <c r="E248" s="1">
        <v>2</v>
      </c>
      <c r="F248" s="4" t="s">
        <v>271</v>
      </c>
      <c r="G248" s="4" t="s">
        <v>273</v>
      </c>
      <c r="H248" s="8">
        <v>8100768</v>
      </c>
      <c r="I248" s="8">
        <v>19182943</v>
      </c>
      <c r="J248" s="8">
        <f>H248+I248</f>
        <v>27283711</v>
      </c>
      <c r="K248" s="8">
        <v>148139</v>
      </c>
      <c r="L248" s="8">
        <v>673789</v>
      </c>
      <c r="M248" s="8">
        <f>K248+L248</f>
        <v>821928</v>
      </c>
      <c r="N248" s="8">
        <v>335783</v>
      </c>
      <c r="O248" s="8">
        <v>1838891</v>
      </c>
      <c r="P248" s="8">
        <f>N248+O248</f>
        <v>2174674</v>
      </c>
      <c r="Q248" s="9">
        <f>IF(M248&gt;0,J248/M248,"")</f>
        <v>33.194770101517406</v>
      </c>
      <c r="R248" s="1" t="s">
        <v>385</v>
      </c>
      <c r="S248" s="1" t="s">
        <v>385</v>
      </c>
      <c r="T248" s="1">
        <v>0</v>
      </c>
      <c r="U248" s="1" t="s">
        <v>241</v>
      </c>
      <c r="V248" s="1" t="s">
        <v>172</v>
      </c>
      <c r="W248" s="19">
        <f>IF(Q248="","",SUMIFS(Unit_Value_Review_QC!$K$10:$K$53,Unit_Value_Review_QC!$I$10:$I$53,"WORLD|"&amp;F248))</f>
        <v>31.446185855453933</v>
      </c>
      <c r="X248" s="20">
        <f>IFERROR(Q248/W248,"")</f>
        <v>1.0556056068008071</v>
      </c>
      <c r="Y248" s="4" t="str">
        <f>IF(Q248="","NOT_APPLICABLE",IF(OR(X248&lt;Unit_Value_Review_QC!$I$6,X248&gt;Unit_Value_Review_QC!$I$5),"REVIEW","WITHIN_BAND"))</f>
        <v>WITHIN_BAND</v>
      </c>
    </row>
    <row r="249" spans="1:25">
      <c r="A249" s="1" t="s">
        <v>4246</v>
      </c>
      <c r="B249" s="6">
        <v>45323</v>
      </c>
      <c r="C249" s="1">
        <v>202402</v>
      </c>
      <c r="D249" s="1">
        <v>2024</v>
      </c>
      <c r="E249" s="1">
        <v>2</v>
      </c>
      <c r="F249" s="4" t="s">
        <v>278</v>
      </c>
      <c r="G249" s="4" t="s">
        <v>279</v>
      </c>
      <c r="H249" s="8">
        <v>6661654</v>
      </c>
      <c r="I249" s="8">
        <v>11717702</v>
      </c>
      <c r="J249" s="8">
        <f>H249+I249</f>
        <v>18379356</v>
      </c>
      <c r="K249" s="8">
        <v>97251</v>
      </c>
      <c r="L249" s="8">
        <v>509429</v>
      </c>
      <c r="M249" s="8">
        <f>K249+L249</f>
        <v>606680</v>
      </c>
      <c r="N249" s="8">
        <v>290648</v>
      </c>
      <c r="O249" s="8">
        <v>1672152</v>
      </c>
      <c r="P249" s="8">
        <f>N249+O249</f>
        <v>1962800</v>
      </c>
      <c r="Q249" s="9">
        <f>IF(M249&gt;0,J249/M249,"")</f>
        <v>30.294975934594845</v>
      </c>
      <c r="R249" s="1" t="s">
        <v>385</v>
      </c>
      <c r="S249" s="1" t="s">
        <v>385</v>
      </c>
      <c r="T249" s="1">
        <v>0</v>
      </c>
      <c r="U249" s="1" t="s">
        <v>241</v>
      </c>
      <c r="V249" s="1" t="s">
        <v>172</v>
      </c>
      <c r="W249" s="19">
        <f>IF(Q249="","",SUMIFS(Unit_Value_Review_QC!$K$10:$K$53,Unit_Value_Review_QC!$I$10:$I$53,"WORLD|"&amp;F249))</f>
        <v>25.220887332162761</v>
      </c>
      <c r="X249" s="20">
        <f>IFERROR(Q249/W249,"")</f>
        <v>1.2011859668379465</v>
      </c>
      <c r="Y249" s="4" t="str">
        <f>IF(Q249="","NOT_APPLICABLE",IF(OR(X249&lt;Unit_Value_Review_QC!$I$6,X249&gt;Unit_Value_Review_QC!$I$5),"REVIEW","WITHIN_BAND"))</f>
        <v>WITHIN_BAND</v>
      </c>
    </row>
    <row r="250" spans="1:25">
      <c r="A250" s="1" t="s">
        <v>4247</v>
      </c>
      <c r="B250" s="6">
        <v>45352</v>
      </c>
      <c r="C250" s="1">
        <v>202403</v>
      </c>
      <c r="D250" s="1">
        <v>2024</v>
      </c>
      <c r="E250" s="1">
        <v>3</v>
      </c>
      <c r="F250" s="4" t="s">
        <v>256</v>
      </c>
      <c r="G250" s="4" t="s">
        <v>258</v>
      </c>
      <c r="H250" s="8">
        <v>23725319</v>
      </c>
      <c r="I250" s="8">
        <v>80181855</v>
      </c>
      <c r="J250" s="8">
        <f>H250+I250</f>
        <v>103907174</v>
      </c>
      <c r="K250" s="8">
        <v>828031</v>
      </c>
      <c r="L250" s="8">
        <v>6211793</v>
      </c>
      <c r="M250" s="8">
        <f>K250+L250</f>
        <v>7039824</v>
      </c>
      <c r="N250" s="8">
        <v>3503220</v>
      </c>
      <c r="O250" s="8">
        <v>38140764</v>
      </c>
      <c r="P250" s="8">
        <f>N250+O250</f>
        <v>41643984</v>
      </c>
      <c r="Q250" s="9">
        <f>IF(M250&gt;0,J250/M250,"")</f>
        <v>14.759910759132614</v>
      </c>
      <c r="R250" s="1" t="s">
        <v>385</v>
      </c>
      <c r="S250" s="1" t="s">
        <v>385</v>
      </c>
      <c r="T250" s="1">
        <v>0</v>
      </c>
      <c r="U250" s="1" t="s">
        <v>241</v>
      </c>
      <c r="V250" s="1" t="s">
        <v>172</v>
      </c>
      <c r="W250" s="19">
        <f>IF(Q250="","",SUMIFS(Unit_Value_Review_QC!$K$10:$K$53,Unit_Value_Review_QC!$I$10:$I$53,"WORLD|"&amp;F250))</f>
        <v>15.322317279026517</v>
      </c>
      <c r="X250" s="20">
        <f>IFERROR(Q250/W250,"")</f>
        <v>0.96329494360074785</v>
      </c>
      <c r="Y250" s="4" t="str">
        <f>IF(Q250="","NOT_APPLICABLE",IF(OR(X250&lt;Unit_Value_Review_QC!$I$6,X250&gt;Unit_Value_Review_QC!$I$5),"REVIEW","WITHIN_BAND"))</f>
        <v>WITHIN_BAND</v>
      </c>
    </row>
    <row r="251" spans="1:25">
      <c r="A251" s="1" t="s">
        <v>4248</v>
      </c>
      <c r="B251" s="6">
        <v>45352</v>
      </c>
      <c r="C251" s="1">
        <v>202403</v>
      </c>
      <c r="D251" s="1">
        <v>2024</v>
      </c>
      <c r="E251" s="1">
        <v>3</v>
      </c>
      <c r="F251" s="4" t="s">
        <v>265</v>
      </c>
      <c r="G251" s="4" t="s">
        <v>266</v>
      </c>
      <c r="H251" s="8">
        <v>6733414</v>
      </c>
      <c r="I251" s="8">
        <v>18896614</v>
      </c>
      <c r="J251" s="8">
        <f>H251+I251</f>
        <v>25630028</v>
      </c>
      <c r="K251" s="8">
        <v>225321</v>
      </c>
      <c r="L251" s="8">
        <v>1287737</v>
      </c>
      <c r="M251" s="8">
        <f>K251+L251</f>
        <v>1513058</v>
      </c>
      <c r="N251" s="8">
        <v>724420</v>
      </c>
      <c r="O251" s="8">
        <v>3931319</v>
      </c>
      <c r="P251" s="8">
        <f>N251+O251</f>
        <v>4655739</v>
      </c>
      <c r="Q251" s="9">
        <f>IF(M251&gt;0,J251/M251,"")</f>
        <v>16.939223744231882</v>
      </c>
      <c r="R251" s="1" t="s">
        <v>385</v>
      </c>
      <c r="S251" s="1" t="s">
        <v>385</v>
      </c>
      <c r="T251" s="1">
        <v>0</v>
      </c>
      <c r="U251" s="1" t="s">
        <v>241</v>
      </c>
      <c r="V251" s="1" t="s">
        <v>172</v>
      </c>
      <c r="W251" s="19">
        <f>IF(Q251="","",SUMIFS(Unit_Value_Review_QC!$K$10:$K$53,Unit_Value_Review_QC!$I$10:$I$53,"WORLD|"&amp;F251))</f>
        <v>15.611120169427856</v>
      </c>
      <c r="X251" s="20">
        <f>IFERROR(Q251/W251,"")</f>
        <v>1.0850742009791794</v>
      </c>
      <c r="Y251" s="4" t="str">
        <f>IF(Q251="","NOT_APPLICABLE",IF(OR(X251&lt;Unit_Value_Review_QC!$I$6,X251&gt;Unit_Value_Review_QC!$I$5),"REVIEW","WITHIN_BAND"))</f>
        <v>WITHIN_BAND</v>
      </c>
    </row>
    <row r="252" spans="1:25">
      <c r="A252" s="1" t="s">
        <v>4249</v>
      </c>
      <c r="B252" s="6">
        <v>45352</v>
      </c>
      <c r="C252" s="1">
        <v>202403</v>
      </c>
      <c r="D252" s="1">
        <v>2024</v>
      </c>
      <c r="E252" s="1">
        <v>3</v>
      </c>
      <c r="F252" s="4" t="s">
        <v>271</v>
      </c>
      <c r="G252" s="4" t="s">
        <v>273</v>
      </c>
      <c r="H252" s="8">
        <v>7492924</v>
      </c>
      <c r="I252" s="8">
        <v>19217813</v>
      </c>
      <c r="J252" s="8">
        <f>H252+I252</f>
        <v>26710737</v>
      </c>
      <c r="K252" s="8">
        <v>128906</v>
      </c>
      <c r="L252" s="8">
        <v>757842</v>
      </c>
      <c r="M252" s="8">
        <f>K252+L252</f>
        <v>886748</v>
      </c>
      <c r="N252" s="8">
        <v>319411</v>
      </c>
      <c r="O252" s="8">
        <v>2198893</v>
      </c>
      <c r="P252" s="8">
        <f>N252+O252</f>
        <v>2518304</v>
      </c>
      <c r="Q252" s="9">
        <f>IF(M252&gt;0,J252/M252,"")</f>
        <v>30.122128270940561</v>
      </c>
      <c r="R252" s="1" t="s">
        <v>385</v>
      </c>
      <c r="S252" s="1" t="s">
        <v>385</v>
      </c>
      <c r="T252" s="1">
        <v>0</v>
      </c>
      <c r="U252" s="1" t="s">
        <v>241</v>
      </c>
      <c r="V252" s="1" t="s">
        <v>172</v>
      </c>
      <c r="W252" s="19">
        <f>IF(Q252="","",SUMIFS(Unit_Value_Review_QC!$K$10:$K$53,Unit_Value_Review_QC!$I$10:$I$53,"WORLD|"&amp;F252))</f>
        <v>31.446185855453933</v>
      </c>
      <c r="X252" s="20">
        <f>IFERROR(Q252/W252,"")</f>
        <v>0.95789449344987154</v>
      </c>
      <c r="Y252" s="4" t="str">
        <f>IF(Q252="","NOT_APPLICABLE",IF(OR(X252&lt;Unit_Value_Review_QC!$I$6,X252&gt;Unit_Value_Review_QC!$I$5),"REVIEW","WITHIN_BAND"))</f>
        <v>WITHIN_BAND</v>
      </c>
    </row>
    <row r="253" spans="1:25">
      <c r="A253" s="1" t="s">
        <v>4250</v>
      </c>
      <c r="B253" s="6">
        <v>45352</v>
      </c>
      <c r="C253" s="1">
        <v>202403</v>
      </c>
      <c r="D253" s="1">
        <v>2024</v>
      </c>
      <c r="E253" s="1">
        <v>3</v>
      </c>
      <c r="F253" s="4" t="s">
        <v>278</v>
      </c>
      <c r="G253" s="4" t="s">
        <v>279</v>
      </c>
      <c r="H253" s="8">
        <v>6934627</v>
      </c>
      <c r="I253" s="8">
        <v>18234480</v>
      </c>
      <c r="J253" s="8">
        <f>H253+I253</f>
        <v>25169107</v>
      </c>
      <c r="K253" s="8">
        <v>330457</v>
      </c>
      <c r="L253" s="8">
        <v>811442</v>
      </c>
      <c r="M253" s="8">
        <f>K253+L253</f>
        <v>1141899</v>
      </c>
      <c r="N253" s="8">
        <v>367900</v>
      </c>
      <c r="O253" s="8">
        <v>2932308</v>
      </c>
      <c r="P253" s="8">
        <f>N253+O253</f>
        <v>3300208</v>
      </c>
      <c r="Q253" s="9">
        <f>IF(M253&gt;0,J253/M253,"")</f>
        <v>22.041447623651479</v>
      </c>
      <c r="R253" s="1" t="s">
        <v>385</v>
      </c>
      <c r="S253" s="1" t="s">
        <v>385</v>
      </c>
      <c r="T253" s="1">
        <v>0</v>
      </c>
      <c r="U253" s="1" t="s">
        <v>241</v>
      </c>
      <c r="V253" s="1" t="s">
        <v>172</v>
      </c>
      <c r="W253" s="19">
        <f>IF(Q253="","",SUMIFS(Unit_Value_Review_QC!$K$10:$K$53,Unit_Value_Review_QC!$I$10:$I$53,"WORLD|"&amp;F253))</f>
        <v>25.220887332162761</v>
      </c>
      <c r="X253" s="20">
        <f>IFERROR(Q253/W253,"")</f>
        <v>0.87393624710195172</v>
      </c>
      <c r="Y253" s="4" t="str">
        <f>IF(Q253="","NOT_APPLICABLE",IF(OR(X253&lt;Unit_Value_Review_QC!$I$6,X253&gt;Unit_Value_Review_QC!$I$5),"REVIEW","WITHIN_BAND"))</f>
        <v>WITHIN_BAND</v>
      </c>
    </row>
    <row r="254" spans="1:25">
      <c r="A254" s="1" t="s">
        <v>4251</v>
      </c>
      <c r="B254" s="6">
        <v>45383</v>
      </c>
      <c r="C254" s="1">
        <v>202404</v>
      </c>
      <c r="D254" s="1">
        <v>2024</v>
      </c>
      <c r="E254" s="1">
        <v>4</v>
      </c>
      <c r="F254" s="4" t="s">
        <v>256</v>
      </c>
      <c r="G254" s="4" t="s">
        <v>258</v>
      </c>
      <c r="H254" s="8">
        <v>29352944</v>
      </c>
      <c r="I254" s="8">
        <v>103980799</v>
      </c>
      <c r="J254" s="8">
        <f>H254+I254</f>
        <v>133333743</v>
      </c>
      <c r="K254" s="8">
        <v>942122</v>
      </c>
      <c r="L254" s="8">
        <v>8271951</v>
      </c>
      <c r="M254" s="8">
        <f>K254+L254</f>
        <v>9214073</v>
      </c>
      <c r="N254" s="8">
        <v>4622779</v>
      </c>
      <c r="O254" s="8">
        <v>52958235</v>
      </c>
      <c r="P254" s="8">
        <f>N254+O254</f>
        <v>57581014</v>
      </c>
      <c r="Q254" s="9">
        <f>IF(M254&gt;0,J254/M254,"")</f>
        <v>14.470662756850309</v>
      </c>
      <c r="R254" s="1" t="s">
        <v>385</v>
      </c>
      <c r="S254" s="1" t="s">
        <v>385</v>
      </c>
      <c r="T254" s="1">
        <v>0</v>
      </c>
      <c r="U254" s="1" t="s">
        <v>241</v>
      </c>
      <c r="V254" s="1" t="s">
        <v>172</v>
      </c>
      <c r="W254" s="19">
        <f>IF(Q254="","",SUMIFS(Unit_Value_Review_QC!$K$10:$K$53,Unit_Value_Review_QC!$I$10:$I$53,"WORLD|"&amp;F254))</f>
        <v>15.322317279026517</v>
      </c>
      <c r="X254" s="20">
        <f>IFERROR(Q254/W254,"")</f>
        <v>0.94441738108752193</v>
      </c>
      <c r="Y254" s="4" t="str">
        <f>IF(Q254="","NOT_APPLICABLE",IF(OR(X254&lt;Unit_Value_Review_QC!$I$6,X254&gt;Unit_Value_Review_QC!$I$5),"REVIEW","WITHIN_BAND"))</f>
        <v>WITHIN_BAND</v>
      </c>
    </row>
    <row r="255" spans="1:25">
      <c r="A255" s="1" t="s">
        <v>4252</v>
      </c>
      <c r="B255" s="6">
        <v>45383</v>
      </c>
      <c r="C255" s="1">
        <v>202404</v>
      </c>
      <c r="D255" s="1">
        <v>2024</v>
      </c>
      <c r="E255" s="1">
        <v>4</v>
      </c>
      <c r="F255" s="4" t="s">
        <v>265</v>
      </c>
      <c r="G255" s="4" t="s">
        <v>266</v>
      </c>
      <c r="H255" s="8">
        <v>6873807</v>
      </c>
      <c r="I255" s="8">
        <v>19350837</v>
      </c>
      <c r="J255" s="8">
        <f>H255+I255</f>
        <v>26224644</v>
      </c>
      <c r="K255" s="8">
        <v>216834</v>
      </c>
      <c r="L255" s="8">
        <v>1419190</v>
      </c>
      <c r="M255" s="8">
        <f>K255+L255</f>
        <v>1636024</v>
      </c>
      <c r="N255" s="8">
        <v>787327</v>
      </c>
      <c r="O255" s="8">
        <v>4561101</v>
      </c>
      <c r="P255" s="8">
        <f>N255+O255</f>
        <v>5348428</v>
      </c>
      <c r="Q255" s="9">
        <f>IF(M255&gt;0,J255/M255,"")</f>
        <v>16.029498344767557</v>
      </c>
      <c r="R255" s="1" t="s">
        <v>385</v>
      </c>
      <c r="S255" s="1" t="s">
        <v>385</v>
      </c>
      <c r="T255" s="1">
        <v>0</v>
      </c>
      <c r="U255" s="1" t="s">
        <v>241</v>
      </c>
      <c r="V255" s="1" t="s">
        <v>172</v>
      </c>
      <c r="W255" s="19">
        <f>IF(Q255="","",SUMIFS(Unit_Value_Review_QC!$K$10:$K$53,Unit_Value_Review_QC!$I$10:$I$53,"WORLD|"&amp;F255))</f>
        <v>15.611120169427856</v>
      </c>
      <c r="X255" s="20">
        <f>IFERROR(Q255/W255,"")</f>
        <v>1.0268000099159467</v>
      </c>
      <c r="Y255" s="4" t="str">
        <f>IF(Q255="","NOT_APPLICABLE",IF(OR(X255&lt;Unit_Value_Review_QC!$I$6,X255&gt;Unit_Value_Review_QC!$I$5),"REVIEW","WITHIN_BAND"))</f>
        <v>WITHIN_BAND</v>
      </c>
    </row>
    <row r="256" spans="1:25">
      <c r="A256" s="1" t="s">
        <v>4253</v>
      </c>
      <c r="B256" s="6">
        <v>45383</v>
      </c>
      <c r="C256" s="1">
        <v>202404</v>
      </c>
      <c r="D256" s="1">
        <v>2024</v>
      </c>
      <c r="E256" s="1">
        <v>4</v>
      </c>
      <c r="F256" s="4" t="s">
        <v>271</v>
      </c>
      <c r="G256" s="4" t="s">
        <v>273</v>
      </c>
      <c r="H256" s="8">
        <v>8248549</v>
      </c>
      <c r="I256" s="8">
        <v>23198432</v>
      </c>
      <c r="J256" s="8">
        <f>H256+I256</f>
        <v>31446981</v>
      </c>
      <c r="K256" s="8">
        <v>143230</v>
      </c>
      <c r="L256" s="8">
        <v>854387</v>
      </c>
      <c r="M256" s="8">
        <f>K256+L256</f>
        <v>997617</v>
      </c>
      <c r="N256" s="8">
        <v>410700</v>
      </c>
      <c r="O256" s="8">
        <v>2506381</v>
      </c>
      <c r="P256" s="8">
        <f>N256+O256</f>
        <v>2917081</v>
      </c>
      <c r="Q256" s="9">
        <f>IF(M256&gt;0,J256/M256,"")</f>
        <v>31.522098159915078</v>
      </c>
      <c r="R256" s="1" t="s">
        <v>385</v>
      </c>
      <c r="S256" s="1" t="s">
        <v>385</v>
      </c>
      <c r="T256" s="1">
        <v>0</v>
      </c>
      <c r="U256" s="1" t="s">
        <v>241</v>
      </c>
      <c r="V256" s="1" t="s">
        <v>172</v>
      </c>
      <c r="W256" s="19">
        <f>IF(Q256="","",SUMIFS(Unit_Value_Review_QC!$K$10:$K$53,Unit_Value_Review_QC!$I$10:$I$53,"WORLD|"&amp;F256))</f>
        <v>31.446185855453933</v>
      </c>
      <c r="X256" s="20">
        <f>IFERROR(Q256/W256,"")</f>
        <v>1.0024140385358684</v>
      </c>
      <c r="Y256" s="4" t="str">
        <f>IF(Q256="","NOT_APPLICABLE",IF(OR(X256&lt;Unit_Value_Review_QC!$I$6,X256&gt;Unit_Value_Review_QC!$I$5),"REVIEW","WITHIN_BAND"))</f>
        <v>WITHIN_BAND</v>
      </c>
    </row>
    <row r="257" spans="1:25">
      <c r="A257" s="1" t="s">
        <v>4254</v>
      </c>
      <c r="B257" s="6">
        <v>45383</v>
      </c>
      <c r="C257" s="1">
        <v>202404</v>
      </c>
      <c r="D257" s="1">
        <v>2024</v>
      </c>
      <c r="E257" s="1">
        <v>4</v>
      </c>
      <c r="F257" s="4" t="s">
        <v>278</v>
      </c>
      <c r="G257" s="4" t="s">
        <v>279</v>
      </c>
      <c r="H257" s="8">
        <v>7012681</v>
      </c>
      <c r="I257" s="8">
        <v>16533129</v>
      </c>
      <c r="J257" s="8">
        <f>H257+I257</f>
        <v>23545810</v>
      </c>
      <c r="K257" s="8">
        <v>188622</v>
      </c>
      <c r="L257" s="8">
        <v>743275</v>
      </c>
      <c r="M257" s="8">
        <f>K257+L257</f>
        <v>931897</v>
      </c>
      <c r="N257" s="8">
        <v>370223</v>
      </c>
      <c r="O257" s="8">
        <v>2541182</v>
      </c>
      <c r="P257" s="8">
        <f>N257+O257</f>
        <v>2911405</v>
      </c>
      <c r="Q257" s="9">
        <f>IF(M257&gt;0,J257/M257,"")</f>
        <v>25.266536967068248</v>
      </c>
      <c r="R257" s="1" t="s">
        <v>385</v>
      </c>
      <c r="S257" s="1" t="s">
        <v>385</v>
      </c>
      <c r="T257" s="1">
        <v>0</v>
      </c>
      <c r="U257" s="1" t="s">
        <v>241</v>
      </c>
      <c r="V257" s="1" t="s">
        <v>172</v>
      </c>
      <c r="W257" s="19">
        <f>IF(Q257="","",SUMIFS(Unit_Value_Review_QC!$K$10:$K$53,Unit_Value_Review_QC!$I$10:$I$53,"WORLD|"&amp;F257))</f>
        <v>25.220887332162761</v>
      </c>
      <c r="X257" s="20">
        <f>IFERROR(Q257/W257,"")</f>
        <v>1.0018099932133344</v>
      </c>
      <c r="Y257" s="4" t="str">
        <f>IF(Q257="","NOT_APPLICABLE",IF(OR(X257&lt;Unit_Value_Review_QC!$I$6,X257&gt;Unit_Value_Review_QC!$I$5),"REVIEW","WITHIN_BAND"))</f>
        <v>WITHIN_BAND</v>
      </c>
    </row>
    <row r="258" spans="1:25">
      <c r="A258" s="1" t="s">
        <v>4255</v>
      </c>
      <c r="B258" s="6">
        <v>45413</v>
      </c>
      <c r="C258" s="1">
        <v>202405</v>
      </c>
      <c r="D258" s="1">
        <v>2024</v>
      </c>
      <c r="E258" s="1">
        <v>5</v>
      </c>
      <c r="F258" s="4" t="s">
        <v>256</v>
      </c>
      <c r="G258" s="4" t="s">
        <v>258</v>
      </c>
      <c r="H258" s="8">
        <v>29838507</v>
      </c>
      <c r="I258" s="8">
        <v>85712302</v>
      </c>
      <c r="J258" s="8">
        <f>H258+I258</f>
        <v>115550809</v>
      </c>
      <c r="K258" s="8">
        <v>877055</v>
      </c>
      <c r="L258" s="8">
        <v>6618413</v>
      </c>
      <c r="M258" s="8">
        <f>K258+L258</f>
        <v>7495468</v>
      </c>
      <c r="N258" s="8">
        <v>4645421</v>
      </c>
      <c r="O258" s="8">
        <v>40881482</v>
      </c>
      <c r="P258" s="8">
        <f>N258+O258</f>
        <v>45526903</v>
      </c>
      <c r="Q258" s="9">
        <f>IF(M258&gt;0,J258/M258,"")</f>
        <v>15.416089962628083</v>
      </c>
      <c r="R258" s="1" t="s">
        <v>385</v>
      </c>
      <c r="S258" s="1" t="s">
        <v>385</v>
      </c>
      <c r="T258" s="1">
        <v>0</v>
      </c>
      <c r="U258" s="1" t="s">
        <v>241</v>
      </c>
      <c r="V258" s="1" t="s">
        <v>172</v>
      </c>
      <c r="W258" s="19">
        <f>IF(Q258="","",SUMIFS(Unit_Value_Review_QC!$K$10:$K$53,Unit_Value_Review_QC!$I$10:$I$53,"WORLD|"&amp;F258))</f>
        <v>15.322317279026517</v>
      </c>
      <c r="X258" s="20">
        <f>IFERROR(Q258/W258,"")</f>
        <v>1.006120006647423</v>
      </c>
      <c r="Y258" s="4" t="str">
        <f>IF(Q258="","NOT_APPLICABLE",IF(OR(X258&lt;Unit_Value_Review_QC!$I$6,X258&gt;Unit_Value_Review_QC!$I$5),"REVIEW","WITHIN_BAND"))</f>
        <v>WITHIN_BAND</v>
      </c>
    </row>
    <row r="259" spans="1:25">
      <c r="A259" s="1" t="s">
        <v>4256</v>
      </c>
      <c r="B259" s="6">
        <v>45413</v>
      </c>
      <c r="C259" s="1">
        <v>202405</v>
      </c>
      <c r="D259" s="1">
        <v>2024</v>
      </c>
      <c r="E259" s="1">
        <v>5</v>
      </c>
      <c r="F259" s="4" t="s">
        <v>265</v>
      </c>
      <c r="G259" s="4" t="s">
        <v>266</v>
      </c>
      <c r="H259" s="8">
        <v>5286595</v>
      </c>
      <c r="I259" s="8">
        <v>14396387</v>
      </c>
      <c r="J259" s="8">
        <f>H259+I259</f>
        <v>19682982</v>
      </c>
      <c r="K259" s="8">
        <v>170593</v>
      </c>
      <c r="L259" s="8">
        <v>962305</v>
      </c>
      <c r="M259" s="8">
        <f>K259+L259</f>
        <v>1132898</v>
      </c>
      <c r="N259" s="8">
        <v>560115</v>
      </c>
      <c r="O259" s="8">
        <v>3146907</v>
      </c>
      <c r="P259" s="8">
        <f>N259+O259</f>
        <v>3707022</v>
      </c>
      <c r="Q259" s="9">
        <f>IF(M259&gt;0,J259/M259,"")</f>
        <v>17.374010722942401</v>
      </c>
      <c r="R259" s="1" t="s">
        <v>385</v>
      </c>
      <c r="S259" s="1" t="s">
        <v>385</v>
      </c>
      <c r="T259" s="1">
        <v>0</v>
      </c>
      <c r="U259" s="1" t="s">
        <v>241</v>
      </c>
      <c r="V259" s="1" t="s">
        <v>172</v>
      </c>
      <c r="W259" s="19">
        <f>IF(Q259="","",SUMIFS(Unit_Value_Review_QC!$K$10:$K$53,Unit_Value_Review_QC!$I$10:$I$53,"WORLD|"&amp;F259))</f>
        <v>15.611120169427856</v>
      </c>
      <c r="X259" s="20">
        <f>IFERROR(Q259/W259,"")</f>
        <v>1.1129253080100501</v>
      </c>
      <c r="Y259" s="4" t="str">
        <f>IF(Q259="","NOT_APPLICABLE",IF(OR(X259&lt;Unit_Value_Review_QC!$I$6,X259&gt;Unit_Value_Review_QC!$I$5),"REVIEW","WITHIN_BAND"))</f>
        <v>WITHIN_BAND</v>
      </c>
    </row>
    <row r="260" spans="1:25">
      <c r="A260" s="1" t="s">
        <v>4257</v>
      </c>
      <c r="B260" s="6">
        <v>45413</v>
      </c>
      <c r="C260" s="1">
        <v>202405</v>
      </c>
      <c r="D260" s="1">
        <v>2024</v>
      </c>
      <c r="E260" s="1">
        <v>5</v>
      </c>
      <c r="F260" s="4" t="s">
        <v>271</v>
      </c>
      <c r="G260" s="4" t="s">
        <v>273</v>
      </c>
      <c r="H260" s="8">
        <v>8221342</v>
      </c>
      <c r="I260" s="8">
        <v>22303763</v>
      </c>
      <c r="J260" s="8">
        <f>H260+I260</f>
        <v>30525105</v>
      </c>
      <c r="K260" s="8">
        <v>158324</v>
      </c>
      <c r="L260" s="8">
        <v>770513</v>
      </c>
      <c r="M260" s="8">
        <f>K260+L260</f>
        <v>928837</v>
      </c>
      <c r="N260" s="8">
        <v>391099</v>
      </c>
      <c r="O260" s="8">
        <v>2202924</v>
      </c>
      <c r="P260" s="8">
        <f>N260+O260</f>
        <v>2594023</v>
      </c>
      <c r="Q260" s="9">
        <f>IF(M260&gt;0,J260/M260,"")</f>
        <v>32.863790955786648</v>
      </c>
      <c r="R260" s="1" t="s">
        <v>385</v>
      </c>
      <c r="S260" s="1" t="s">
        <v>385</v>
      </c>
      <c r="T260" s="1">
        <v>0</v>
      </c>
      <c r="U260" s="1" t="s">
        <v>241</v>
      </c>
      <c r="V260" s="1" t="s">
        <v>172</v>
      </c>
      <c r="W260" s="19">
        <f>IF(Q260="","",SUMIFS(Unit_Value_Review_QC!$K$10:$K$53,Unit_Value_Review_QC!$I$10:$I$53,"WORLD|"&amp;F260))</f>
        <v>31.446185855453933</v>
      </c>
      <c r="X260" s="20">
        <f>IFERROR(Q260/W260,"")</f>
        <v>1.0450803511385738</v>
      </c>
      <c r="Y260" s="4" t="str">
        <f>IF(Q260="","NOT_APPLICABLE",IF(OR(X260&lt;Unit_Value_Review_QC!$I$6,X260&gt;Unit_Value_Review_QC!$I$5),"REVIEW","WITHIN_BAND"))</f>
        <v>WITHIN_BAND</v>
      </c>
    </row>
    <row r="261" spans="1:25">
      <c r="A261" s="1" t="s">
        <v>4258</v>
      </c>
      <c r="B261" s="6">
        <v>45413</v>
      </c>
      <c r="C261" s="1">
        <v>202405</v>
      </c>
      <c r="D261" s="1">
        <v>2024</v>
      </c>
      <c r="E261" s="1">
        <v>5</v>
      </c>
      <c r="F261" s="4" t="s">
        <v>278</v>
      </c>
      <c r="G261" s="4" t="s">
        <v>279</v>
      </c>
      <c r="H261" s="8">
        <v>6328418</v>
      </c>
      <c r="I261" s="8">
        <v>13220418</v>
      </c>
      <c r="J261" s="8">
        <f>H261+I261</f>
        <v>19548836</v>
      </c>
      <c r="K261" s="8">
        <v>104601</v>
      </c>
      <c r="L261" s="8">
        <v>605194</v>
      </c>
      <c r="M261" s="8">
        <f>K261+L261</f>
        <v>709795</v>
      </c>
      <c r="N261" s="8">
        <v>362152</v>
      </c>
      <c r="O261" s="8">
        <v>1984099</v>
      </c>
      <c r="P261" s="8">
        <f>N261+O261</f>
        <v>2346251</v>
      </c>
      <c r="Q261" s="9">
        <f>IF(M261&gt;0,J261/M261,"")</f>
        <v>27.54152396114371</v>
      </c>
      <c r="R261" s="1" t="s">
        <v>385</v>
      </c>
      <c r="S261" s="1" t="s">
        <v>385</v>
      </c>
      <c r="T261" s="1">
        <v>0</v>
      </c>
      <c r="U261" s="1" t="s">
        <v>241</v>
      </c>
      <c r="V261" s="1" t="s">
        <v>172</v>
      </c>
      <c r="W261" s="19">
        <f>IF(Q261="","",SUMIFS(Unit_Value_Review_QC!$K$10:$K$53,Unit_Value_Review_QC!$I$10:$I$53,"WORLD|"&amp;F261))</f>
        <v>25.220887332162761</v>
      </c>
      <c r="X261" s="20">
        <f>IFERROR(Q261/W261,"")</f>
        <v>1.0920124894266339</v>
      </c>
      <c r="Y261" s="4" t="str">
        <f>IF(Q261="","NOT_APPLICABLE",IF(OR(X261&lt;Unit_Value_Review_QC!$I$6,X261&gt;Unit_Value_Review_QC!$I$5),"REVIEW","WITHIN_BAND"))</f>
        <v>WITHIN_BAND</v>
      </c>
    </row>
    <row r="262" spans="1:25">
      <c r="A262" s="1" t="s">
        <v>4259</v>
      </c>
      <c r="B262" s="6">
        <v>45444</v>
      </c>
      <c r="C262" s="1">
        <v>202406</v>
      </c>
      <c r="D262" s="1">
        <v>2024</v>
      </c>
      <c r="E262" s="1">
        <v>6</v>
      </c>
      <c r="F262" s="4" t="s">
        <v>256</v>
      </c>
      <c r="G262" s="4" t="s">
        <v>258</v>
      </c>
      <c r="H262" s="8">
        <v>34858074</v>
      </c>
      <c r="I262" s="8">
        <v>78121055</v>
      </c>
      <c r="J262" s="8">
        <f>H262+I262</f>
        <v>112979129</v>
      </c>
      <c r="K262" s="8">
        <v>1130233</v>
      </c>
      <c r="L262" s="8">
        <v>6121232</v>
      </c>
      <c r="M262" s="8">
        <f>K262+L262</f>
        <v>7251465</v>
      </c>
      <c r="N262" s="8">
        <v>5505951</v>
      </c>
      <c r="O262" s="8">
        <v>34142994</v>
      </c>
      <c r="P262" s="8">
        <f>N262+O262</f>
        <v>39648945</v>
      </c>
      <c r="Q262" s="9">
        <f>IF(M262&gt;0,J262/M262,"")</f>
        <v>15.580179867102716</v>
      </c>
      <c r="R262" s="1" t="s">
        <v>385</v>
      </c>
      <c r="S262" s="1" t="s">
        <v>385</v>
      </c>
      <c r="T262" s="1">
        <v>0</v>
      </c>
      <c r="U262" s="1" t="s">
        <v>241</v>
      </c>
      <c r="V262" s="1" t="s">
        <v>172</v>
      </c>
      <c r="W262" s="19">
        <f>IF(Q262="","",SUMIFS(Unit_Value_Review_QC!$K$10:$K$53,Unit_Value_Review_QC!$I$10:$I$53,"WORLD|"&amp;F262))</f>
        <v>15.322317279026517</v>
      </c>
      <c r="X262" s="20">
        <f>IFERROR(Q262/W262,"")</f>
        <v>1.0168292160631058</v>
      </c>
      <c r="Y262" s="4" t="str">
        <f>IF(Q262="","NOT_APPLICABLE",IF(OR(X262&lt;Unit_Value_Review_QC!$I$6,X262&gt;Unit_Value_Review_QC!$I$5),"REVIEW","WITHIN_BAND"))</f>
        <v>WITHIN_BAND</v>
      </c>
    </row>
    <row r="263" spans="1:25">
      <c r="A263" s="1" t="s">
        <v>4260</v>
      </c>
      <c r="B263" s="6">
        <v>45444</v>
      </c>
      <c r="C263" s="1">
        <v>202406</v>
      </c>
      <c r="D263" s="1">
        <v>2024</v>
      </c>
      <c r="E263" s="1">
        <v>6</v>
      </c>
      <c r="F263" s="4" t="s">
        <v>265</v>
      </c>
      <c r="G263" s="4" t="s">
        <v>266</v>
      </c>
      <c r="H263" s="8">
        <v>5401449</v>
      </c>
      <c r="I263" s="8">
        <v>20388112</v>
      </c>
      <c r="J263" s="8">
        <f>H263+I263</f>
        <v>25789561</v>
      </c>
      <c r="K263" s="8">
        <v>200969</v>
      </c>
      <c r="L263" s="8">
        <v>1457776</v>
      </c>
      <c r="M263" s="8">
        <f>K263+L263</f>
        <v>1658745</v>
      </c>
      <c r="N263" s="8">
        <v>658159</v>
      </c>
      <c r="O263" s="8">
        <v>4038764</v>
      </c>
      <c r="P263" s="8">
        <f>N263+O263</f>
        <v>4696923</v>
      </c>
      <c r="Q263" s="9">
        <f>IF(M263&gt;0,J263/M263,"")</f>
        <v>15.547634506810873</v>
      </c>
      <c r="R263" s="1" t="s">
        <v>385</v>
      </c>
      <c r="S263" s="1" t="s">
        <v>385</v>
      </c>
      <c r="T263" s="1">
        <v>0</v>
      </c>
      <c r="U263" s="1" t="s">
        <v>241</v>
      </c>
      <c r="V263" s="1" t="s">
        <v>172</v>
      </c>
      <c r="W263" s="19">
        <f>IF(Q263="","",SUMIFS(Unit_Value_Review_QC!$K$10:$K$53,Unit_Value_Review_QC!$I$10:$I$53,"WORLD|"&amp;F263))</f>
        <v>15.611120169427856</v>
      </c>
      <c r="X263" s="20">
        <f>IFERROR(Q263/W263,"")</f>
        <v>0.99593330511020528</v>
      </c>
      <c r="Y263" s="4" t="str">
        <f>IF(Q263="","NOT_APPLICABLE",IF(OR(X263&lt;Unit_Value_Review_QC!$I$6,X263&gt;Unit_Value_Review_QC!$I$5),"REVIEW","WITHIN_BAND"))</f>
        <v>WITHIN_BAND</v>
      </c>
    </row>
    <row r="264" spans="1:25">
      <c r="A264" s="1" t="s">
        <v>4261</v>
      </c>
      <c r="B264" s="6">
        <v>45444</v>
      </c>
      <c r="C264" s="1">
        <v>202406</v>
      </c>
      <c r="D264" s="1">
        <v>2024</v>
      </c>
      <c r="E264" s="1">
        <v>6</v>
      </c>
      <c r="F264" s="4" t="s">
        <v>271</v>
      </c>
      <c r="G264" s="4" t="s">
        <v>273</v>
      </c>
      <c r="H264" s="8">
        <v>7666512</v>
      </c>
      <c r="I264" s="8">
        <v>22393566</v>
      </c>
      <c r="J264" s="8">
        <f>H264+I264</f>
        <v>30060078</v>
      </c>
      <c r="K264" s="8">
        <v>165849</v>
      </c>
      <c r="L264" s="8">
        <v>785469</v>
      </c>
      <c r="M264" s="8">
        <f>K264+L264</f>
        <v>951318</v>
      </c>
      <c r="N264" s="8">
        <v>346134</v>
      </c>
      <c r="O264" s="8">
        <v>2456567</v>
      </c>
      <c r="P264" s="8">
        <f>N264+O264</f>
        <v>2802701</v>
      </c>
      <c r="Q264" s="9">
        <f>IF(M264&gt;0,J264/M264,"")</f>
        <v>31.598348817114783</v>
      </c>
      <c r="R264" s="1" t="s">
        <v>385</v>
      </c>
      <c r="S264" s="1" t="s">
        <v>385</v>
      </c>
      <c r="T264" s="1">
        <v>0</v>
      </c>
      <c r="U264" s="1" t="s">
        <v>241</v>
      </c>
      <c r="V264" s="1" t="s">
        <v>172</v>
      </c>
      <c r="W264" s="19">
        <f>IF(Q264="","",SUMIFS(Unit_Value_Review_QC!$K$10:$K$53,Unit_Value_Review_QC!$I$10:$I$53,"WORLD|"&amp;F264))</f>
        <v>31.446185855453933</v>
      </c>
      <c r="X264" s="20">
        <f>IFERROR(Q264/W264,"")</f>
        <v>1.0048388368102983</v>
      </c>
      <c r="Y264" s="4" t="str">
        <f>IF(Q264="","NOT_APPLICABLE",IF(OR(X264&lt;Unit_Value_Review_QC!$I$6,X264&gt;Unit_Value_Review_QC!$I$5),"REVIEW","WITHIN_BAND"))</f>
        <v>WITHIN_BAND</v>
      </c>
    </row>
    <row r="265" spans="1:25">
      <c r="A265" s="1" t="s">
        <v>4262</v>
      </c>
      <c r="B265" s="6">
        <v>45444</v>
      </c>
      <c r="C265" s="1">
        <v>202406</v>
      </c>
      <c r="D265" s="1">
        <v>2024</v>
      </c>
      <c r="E265" s="1">
        <v>6</v>
      </c>
      <c r="F265" s="4" t="s">
        <v>278</v>
      </c>
      <c r="G265" s="4" t="s">
        <v>279</v>
      </c>
      <c r="H265" s="8">
        <v>6727933</v>
      </c>
      <c r="I265" s="8">
        <v>15800188</v>
      </c>
      <c r="J265" s="8">
        <f>H265+I265</f>
        <v>22528121</v>
      </c>
      <c r="K265" s="8">
        <v>117211</v>
      </c>
      <c r="L265" s="8">
        <v>661790</v>
      </c>
      <c r="M265" s="8">
        <f>K265+L265</f>
        <v>779001</v>
      </c>
      <c r="N265" s="8">
        <v>334770</v>
      </c>
      <c r="O265" s="8">
        <v>2122294</v>
      </c>
      <c r="P265" s="8">
        <f>N265+O265</f>
        <v>2457064</v>
      </c>
      <c r="Q265" s="9">
        <f>IF(M265&gt;0,J265/M265,"")</f>
        <v>28.919245289800656</v>
      </c>
      <c r="R265" s="1" t="s">
        <v>385</v>
      </c>
      <c r="S265" s="1" t="s">
        <v>385</v>
      </c>
      <c r="T265" s="1">
        <v>0</v>
      </c>
      <c r="U265" s="1" t="s">
        <v>241</v>
      </c>
      <c r="V265" s="1" t="s">
        <v>172</v>
      </c>
      <c r="W265" s="19">
        <f>IF(Q265="","",SUMIFS(Unit_Value_Review_QC!$K$10:$K$53,Unit_Value_Review_QC!$I$10:$I$53,"WORLD|"&amp;F265))</f>
        <v>25.220887332162761</v>
      </c>
      <c r="X265" s="20">
        <f>IFERROR(Q265/W265,"")</f>
        <v>1.1466386931169386</v>
      </c>
      <c r="Y265" s="4" t="str">
        <f>IF(Q265="","NOT_APPLICABLE",IF(OR(X265&lt;Unit_Value_Review_QC!$I$6,X265&gt;Unit_Value_Review_QC!$I$5),"REVIEW","WITHIN_BAND"))</f>
        <v>WITHIN_BAND</v>
      </c>
    </row>
    <row r="266" spans="1:25">
      <c r="A266" s="1" t="s">
        <v>4263</v>
      </c>
      <c r="B266" s="6">
        <v>45474</v>
      </c>
      <c r="C266" s="1">
        <v>202407</v>
      </c>
      <c r="D266" s="1">
        <v>2024</v>
      </c>
      <c r="E266" s="1">
        <v>7</v>
      </c>
      <c r="F266" s="4" t="s">
        <v>256</v>
      </c>
      <c r="G266" s="4" t="s">
        <v>258</v>
      </c>
      <c r="H266" s="8">
        <v>31350932</v>
      </c>
      <c r="I266" s="8">
        <v>72380485</v>
      </c>
      <c r="J266" s="8">
        <f>H266+I266</f>
        <v>103731417</v>
      </c>
      <c r="K266" s="8">
        <v>998092</v>
      </c>
      <c r="L266" s="8">
        <v>5799865</v>
      </c>
      <c r="M266" s="8">
        <f>K266+L266</f>
        <v>6797957</v>
      </c>
      <c r="N266" s="8">
        <v>4785655</v>
      </c>
      <c r="O266" s="8">
        <v>32770885</v>
      </c>
      <c r="P266" s="8">
        <f>N266+O266</f>
        <v>37556540</v>
      </c>
      <c r="Q266" s="9">
        <f>IF(M266&gt;0,J266/M266,"")</f>
        <v>15.259204640453007</v>
      </c>
      <c r="R266" s="1" t="s">
        <v>385</v>
      </c>
      <c r="S266" s="1" t="s">
        <v>385</v>
      </c>
      <c r="T266" s="1">
        <v>0</v>
      </c>
      <c r="U266" s="1" t="s">
        <v>241</v>
      </c>
      <c r="V266" s="1" t="s">
        <v>172</v>
      </c>
      <c r="W266" s="19">
        <f>IF(Q266="","",SUMIFS(Unit_Value_Review_QC!$K$10:$K$53,Unit_Value_Review_QC!$I$10:$I$53,"WORLD|"&amp;F266))</f>
        <v>15.322317279026517</v>
      </c>
      <c r="X266" s="20">
        <f>IFERROR(Q266/W266,"")</f>
        <v>0.99588099910580097</v>
      </c>
      <c r="Y266" s="4" t="str">
        <f>IF(Q266="","NOT_APPLICABLE",IF(OR(X266&lt;Unit_Value_Review_QC!$I$6,X266&gt;Unit_Value_Review_QC!$I$5),"REVIEW","WITHIN_BAND"))</f>
        <v>WITHIN_BAND</v>
      </c>
    </row>
    <row r="267" spans="1:25">
      <c r="A267" s="1" t="s">
        <v>4264</v>
      </c>
      <c r="B267" s="6">
        <v>45474</v>
      </c>
      <c r="C267" s="1">
        <v>202407</v>
      </c>
      <c r="D267" s="1">
        <v>2024</v>
      </c>
      <c r="E267" s="1">
        <v>7</v>
      </c>
      <c r="F267" s="4" t="s">
        <v>265</v>
      </c>
      <c r="G267" s="4" t="s">
        <v>266</v>
      </c>
      <c r="H267" s="8">
        <v>6773645</v>
      </c>
      <c r="I267" s="8">
        <v>38090705</v>
      </c>
      <c r="J267" s="8">
        <f>H267+I267</f>
        <v>44864350</v>
      </c>
      <c r="K267" s="8">
        <v>261538</v>
      </c>
      <c r="L267" s="8">
        <v>3527006</v>
      </c>
      <c r="M267" s="8">
        <f>K267+L267</f>
        <v>3788544</v>
      </c>
      <c r="N267" s="8">
        <v>786714</v>
      </c>
      <c r="O267" s="8">
        <v>9252450</v>
      </c>
      <c r="P267" s="8">
        <f>N267+O267</f>
        <v>10039164</v>
      </c>
      <c r="Q267" s="9">
        <f>IF(M267&gt;0,J267/M267,"")</f>
        <v>11.842108736232177</v>
      </c>
      <c r="R267" s="1" t="s">
        <v>385</v>
      </c>
      <c r="S267" s="1" t="s">
        <v>385</v>
      </c>
      <c r="T267" s="1">
        <v>0</v>
      </c>
      <c r="U267" s="1" t="s">
        <v>241</v>
      </c>
      <c r="V267" s="1" t="s">
        <v>172</v>
      </c>
      <c r="W267" s="19">
        <f>IF(Q267="","",SUMIFS(Unit_Value_Review_QC!$K$10:$K$53,Unit_Value_Review_QC!$I$10:$I$53,"WORLD|"&amp;F267))</f>
        <v>15.611120169427856</v>
      </c>
      <c r="X267" s="20">
        <f>IFERROR(Q267/W267,"")</f>
        <v>0.75856880273225058</v>
      </c>
      <c r="Y267" s="4" t="str">
        <f>IF(Q267="","NOT_APPLICABLE",IF(OR(X267&lt;Unit_Value_Review_QC!$I$6,X267&gt;Unit_Value_Review_QC!$I$5),"REVIEW","WITHIN_BAND"))</f>
        <v>WITHIN_BAND</v>
      </c>
    </row>
    <row r="268" spans="1:25">
      <c r="A268" s="1" t="s">
        <v>4265</v>
      </c>
      <c r="B268" s="6">
        <v>45474</v>
      </c>
      <c r="C268" s="1">
        <v>202407</v>
      </c>
      <c r="D268" s="1">
        <v>2024</v>
      </c>
      <c r="E268" s="1">
        <v>7</v>
      </c>
      <c r="F268" s="4" t="s">
        <v>271</v>
      </c>
      <c r="G268" s="4" t="s">
        <v>273</v>
      </c>
      <c r="H268" s="8">
        <v>6445842</v>
      </c>
      <c r="I268" s="8">
        <v>19986711</v>
      </c>
      <c r="J268" s="8">
        <f>H268+I268</f>
        <v>26432553</v>
      </c>
      <c r="K268" s="8">
        <v>130367</v>
      </c>
      <c r="L268" s="8">
        <v>683498</v>
      </c>
      <c r="M268" s="8">
        <f>K268+L268</f>
        <v>813865</v>
      </c>
      <c r="N268" s="8">
        <v>303564</v>
      </c>
      <c r="O268" s="8">
        <v>1907168</v>
      </c>
      <c r="P268" s="8">
        <f>N268+O268</f>
        <v>2210732</v>
      </c>
      <c r="Q268" s="9">
        <f>IF(M268&gt;0,J268/M268,"")</f>
        <v>32.477810201937665</v>
      </c>
      <c r="R268" s="1" t="s">
        <v>385</v>
      </c>
      <c r="S268" s="1" t="s">
        <v>385</v>
      </c>
      <c r="T268" s="1">
        <v>0</v>
      </c>
      <c r="U268" s="1" t="s">
        <v>241</v>
      </c>
      <c r="V268" s="1" t="s">
        <v>172</v>
      </c>
      <c r="W268" s="19">
        <f>IF(Q268="","",SUMIFS(Unit_Value_Review_QC!$K$10:$K$53,Unit_Value_Review_QC!$I$10:$I$53,"WORLD|"&amp;F268))</f>
        <v>31.446185855453933</v>
      </c>
      <c r="X268" s="20">
        <f>IFERROR(Q268/W268,"")</f>
        <v>1.0328060245915265</v>
      </c>
      <c r="Y268" s="4" t="str">
        <f>IF(Q268="","NOT_APPLICABLE",IF(OR(X268&lt;Unit_Value_Review_QC!$I$6,X268&gt;Unit_Value_Review_QC!$I$5),"REVIEW","WITHIN_BAND"))</f>
        <v>WITHIN_BAND</v>
      </c>
    </row>
    <row r="269" spans="1:25">
      <c r="A269" s="1" t="s">
        <v>4266</v>
      </c>
      <c r="B269" s="6">
        <v>45474</v>
      </c>
      <c r="C269" s="1">
        <v>202407</v>
      </c>
      <c r="D269" s="1">
        <v>2024</v>
      </c>
      <c r="E269" s="1">
        <v>7</v>
      </c>
      <c r="F269" s="4" t="s">
        <v>278</v>
      </c>
      <c r="G269" s="4" t="s">
        <v>279</v>
      </c>
      <c r="H269" s="8">
        <v>7100171</v>
      </c>
      <c r="I269" s="8">
        <v>14587756</v>
      </c>
      <c r="J269" s="8">
        <f>H269+I269</f>
        <v>21687927</v>
      </c>
      <c r="K269" s="8">
        <v>127408</v>
      </c>
      <c r="L269" s="8">
        <v>661727</v>
      </c>
      <c r="M269" s="8">
        <f>K269+L269</f>
        <v>789135</v>
      </c>
      <c r="N269" s="8">
        <v>339166</v>
      </c>
      <c r="O269" s="8">
        <v>2025133</v>
      </c>
      <c r="P269" s="8">
        <f>N269+O269</f>
        <v>2364299</v>
      </c>
      <c r="Q269" s="9">
        <f>IF(M269&gt;0,J269/M269,"")</f>
        <v>27.483164477560873</v>
      </c>
      <c r="R269" s="1" t="s">
        <v>385</v>
      </c>
      <c r="S269" s="1" t="s">
        <v>385</v>
      </c>
      <c r="T269" s="1">
        <v>0</v>
      </c>
      <c r="U269" s="1" t="s">
        <v>241</v>
      </c>
      <c r="V269" s="1" t="s">
        <v>172</v>
      </c>
      <c r="W269" s="19">
        <f>IF(Q269="","",SUMIFS(Unit_Value_Review_QC!$K$10:$K$53,Unit_Value_Review_QC!$I$10:$I$53,"WORLD|"&amp;F269))</f>
        <v>25.220887332162761</v>
      </c>
      <c r="X269" s="20">
        <f>IFERROR(Q269/W269,"")</f>
        <v>1.0896985548368538</v>
      </c>
      <c r="Y269" s="4" t="str">
        <f>IF(Q269="","NOT_APPLICABLE",IF(OR(X269&lt;Unit_Value_Review_QC!$I$6,X269&gt;Unit_Value_Review_QC!$I$5),"REVIEW","WITHIN_BAND"))</f>
        <v>WITHIN_BAND</v>
      </c>
    </row>
    <row r="270" spans="1:25">
      <c r="A270" s="1" t="s">
        <v>4267</v>
      </c>
      <c r="B270" s="6">
        <v>45505</v>
      </c>
      <c r="C270" s="1">
        <v>202408</v>
      </c>
      <c r="D270" s="1">
        <v>2024</v>
      </c>
      <c r="E270" s="1">
        <v>8</v>
      </c>
      <c r="F270" s="4" t="s">
        <v>256</v>
      </c>
      <c r="G270" s="4" t="s">
        <v>258</v>
      </c>
      <c r="H270" s="8">
        <v>27775586</v>
      </c>
      <c r="I270" s="8">
        <v>66227775</v>
      </c>
      <c r="J270" s="8">
        <f>H270+I270</f>
        <v>94003361</v>
      </c>
      <c r="K270" s="8">
        <v>862268</v>
      </c>
      <c r="L270" s="8">
        <v>5733667</v>
      </c>
      <c r="M270" s="8">
        <f>K270+L270</f>
        <v>6595935</v>
      </c>
      <c r="N270" s="8">
        <v>3980873</v>
      </c>
      <c r="O270" s="8">
        <v>31129526</v>
      </c>
      <c r="P270" s="8">
        <f>N270+O270</f>
        <v>35110399</v>
      </c>
      <c r="Q270" s="9">
        <f>IF(M270&gt;0,J270/M270,"")</f>
        <v>14.251711243364284</v>
      </c>
      <c r="R270" s="1" t="s">
        <v>385</v>
      </c>
      <c r="S270" s="1" t="s">
        <v>385</v>
      </c>
      <c r="T270" s="1">
        <v>0</v>
      </c>
      <c r="U270" s="1" t="s">
        <v>241</v>
      </c>
      <c r="V270" s="1" t="s">
        <v>172</v>
      </c>
      <c r="W270" s="19">
        <f>IF(Q270="","",SUMIFS(Unit_Value_Review_QC!$K$10:$K$53,Unit_Value_Review_QC!$I$10:$I$53,"WORLD|"&amp;F270))</f>
        <v>15.322317279026517</v>
      </c>
      <c r="X270" s="20">
        <f>IFERROR(Q270/W270,"")</f>
        <v>0.93012766827849858</v>
      </c>
      <c r="Y270" s="4" t="str">
        <f>IF(Q270="","NOT_APPLICABLE",IF(OR(X270&lt;Unit_Value_Review_QC!$I$6,X270&gt;Unit_Value_Review_QC!$I$5),"REVIEW","WITHIN_BAND"))</f>
        <v>WITHIN_BAND</v>
      </c>
    </row>
    <row r="271" spans="1:25">
      <c r="A271" s="1" t="s">
        <v>4268</v>
      </c>
      <c r="B271" s="6">
        <v>45505</v>
      </c>
      <c r="C271" s="1">
        <v>202408</v>
      </c>
      <c r="D271" s="1">
        <v>2024</v>
      </c>
      <c r="E271" s="1">
        <v>8</v>
      </c>
      <c r="F271" s="4" t="s">
        <v>265</v>
      </c>
      <c r="G271" s="4" t="s">
        <v>266</v>
      </c>
      <c r="H271" s="8">
        <v>10516609</v>
      </c>
      <c r="I271" s="8">
        <v>53779257</v>
      </c>
      <c r="J271" s="8">
        <f>H271+I271</f>
        <v>64295866</v>
      </c>
      <c r="K271" s="8">
        <v>443574</v>
      </c>
      <c r="L271" s="8">
        <v>4013631</v>
      </c>
      <c r="M271" s="8">
        <f>K271+L271</f>
        <v>4457205</v>
      </c>
      <c r="N271" s="8">
        <v>1198055</v>
      </c>
      <c r="O271" s="8">
        <v>9460763</v>
      </c>
      <c r="P271" s="8">
        <f>N271+O271</f>
        <v>10658818</v>
      </c>
      <c r="Q271" s="9">
        <f>IF(M271&gt;0,J271/M271,"")</f>
        <v>14.425153431354403</v>
      </c>
      <c r="R271" s="1" t="s">
        <v>385</v>
      </c>
      <c r="S271" s="1" t="s">
        <v>385</v>
      </c>
      <c r="T271" s="1">
        <v>0</v>
      </c>
      <c r="U271" s="1" t="s">
        <v>241</v>
      </c>
      <c r="V271" s="1" t="s">
        <v>172</v>
      </c>
      <c r="W271" s="19">
        <f>IF(Q271="","",SUMIFS(Unit_Value_Review_QC!$K$10:$K$53,Unit_Value_Review_QC!$I$10:$I$53,"WORLD|"&amp;F271))</f>
        <v>15.611120169427856</v>
      </c>
      <c r="X271" s="20">
        <f>IFERROR(Q271/W271,"")</f>
        <v>0.92403064448917638</v>
      </c>
      <c r="Y271" s="4" t="str">
        <f>IF(Q271="","NOT_APPLICABLE",IF(OR(X271&lt;Unit_Value_Review_QC!$I$6,X271&gt;Unit_Value_Review_QC!$I$5),"REVIEW","WITHIN_BAND"))</f>
        <v>WITHIN_BAND</v>
      </c>
    </row>
    <row r="272" spans="1:25">
      <c r="A272" s="1" t="s">
        <v>4269</v>
      </c>
      <c r="B272" s="6">
        <v>45505</v>
      </c>
      <c r="C272" s="1">
        <v>202408</v>
      </c>
      <c r="D272" s="1">
        <v>2024</v>
      </c>
      <c r="E272" s="1">
        <v>8</v>
      </c>
      <c r="F272" s="4" t="s">
        <v>271</v>
      </c>
      <c r="G272" s="4" t="s">
        <v>273</v>
      </c>
      <c r="H272" s="8">
        <v>7808299</v>
      </c>
      <c r="I272" s="8">
        <v>19463904</v>
      </c>
      <c r="J272" s="8">
        <f>H272+I272</f>
        <v>27272203</v>
      </c>
      <c r="K272" s="8">
        <v>167543</v>
      </c>
      <c r="L272" s="8">
        <v>608870</v>
      </c>
      <c r="M272" s="8">
        <f>K272+L272</f>
        <v>776413</v>
      </c>
      <c r="N272" s="8">
        <v>388033</v>
      </c>
      <c r="O272" s="8">
        <v>1587209</v>
      </c>
      <c r="P272" s="8">
        <f>N272+O272</f>
        <v>1975242</v>
      </c>
      <c r="Q272" s="9">
        <f>IF(M272&gt;0,J272/M272,"")</f>
        <v>35.125896913111966</v>
      </c>
      <c r="R272" s="1" t="s">
        <v>385</v>
      </c>
      <c r="S272" s="1" t="s">
        <v>385</v>
      </c>
      <c r="T272" s="1">
        <v>0</v>
      </c>
      <c r="U272" s="1" t="s">
        <v>241</v>
      </c>
      <c r="V272" s="1" t="s">
        <v>172</v>
      </c>
      <c r="W272" s="19">
        <f>IF(Q272="","",SUMIFS(Unit_Value_Review_QC!$K$10:$K$53,Unit_Value_Review_QC!$I$10:$I$53,"WORLD|"&amp;F272))</f>
        <v>31.446185855453933</v>
      </c>
      <c r="X272" s="20">
        <f>IFERROR(Q272/W272,"")</f>
        <v>1.1170161327218586</v>
      </c>
      <c r="Y272" s="4" t="str">
        <f>IF(Q272="","NOT_APPLICABLE",IF(OR(X272&lt;Unit_Value_Review_QC!$I$6,X272&gt;Unit_Value_Review_QC!$I$5),"REVIEW","WITHIN_BAND"))</f>
        <v>WITHIN_BAND</v>
      </c>
    </row>
    <row r="273" spans="1:25">
      <c r="A273" s="1" t="s">
        <v>4270</v>
      </c>
      <c r="B273" s="6">
        <v>45505</v>
      </c>
      <c r="C273" s="1">
        <v>202408</v>
      </c>
      <c r="D273" s="1">
        <v>2024</v>
      </c>
      <c r="E273" s="1">
        <v>8</v>
      </c>
      <c r="F273" s="4" t="s">
        <v>278</v>
      </c>
      <c r="G273" s="4" t="s">
        <v>279</v>
      </c>
      <c r="H273" s="8">
        <v>7726123</v>
      </c>
      <c r="I273" s="8">
        <v>15506920</v>
      </c>
      <c r="J273" s="8">
        <f>H273+I273</f>
        <v>23233043</v>
      </c>
      <c r="K273" s="8">
        <v>151972</v>
      </c>
      <c r="L273" s="8">
        <v>773789</v>
      </c>
      <c r="M273" s="8">
        <f>K273+L273</f>
        <v>925761</v>
      </c>
      <c r="N273" s="8">
        <v>476222</v>
      </c>
      <c r="O273" s="8">
        <v>2190301</v>
      </c>
      <c r="P273" s="8">
        <f>N273+O273</f>
        <v>2666523</v>
      </c>
      <c r="Q273" s="9">
        <f>IF(M273&gt;0,J273/M273,"")</f>
        <v>25.096156567407785</v>
      </c>
      <c r="R273" s="1" t="s">
        <v>385</v>
      </c>
      <c r="S273" s="1" t="s">
        <v>385</v>
      </c>
      <c r="T273" s="1">
        <v>0</v>
      </c>
      <c r="U273" s="1" t="s">
        <v>241</v>
      </c>
      <c r="V273" s="1" t="s">
        <v>172</v>
      </c>
      <c r="W273" s="19">
        <f>IF(Q273="","",SUMIFS(Unit_Value_Review_QC!$K$10:$K$53,Unit_Value_Review_QC!$I$10:$I$53,"WORLD|"&amp;F273))</f>
        <v>25.220887332162761</v>
      </c>
      <c r="X273" s="20">
        <f>IFERROR(Q273/W273,"")</f>
        <v>0.99505446564538935</v>
      </c>
      <c r="Y273" s="4" t="str">
        <f>IF(Q273="","NOT_APPLICABLE",IF(OR(X273&lt;Unit_Value_Review_QC!$I$6,X273&gt;Unit_Value_Review_QC!$I$5),"REVIEW","WITHIN_BAND"))</f>
        <v>WITHIN_BAND</v>
      </c>
    </row>
    <row r="274" spans="1:25">
      <c r="A274" s="1" t="s">
        <v>4271</v>
      </c>
      <c r="B274" s="6">
        <v>45536</v>
      </c>
      <c r="C274" s="1">
        <v>202409</v>
      </c>
      <c r="D274" s="1">
        <v>2024</v>
      </c>
      <c r="E274" s="1">
        <v>9</v>
      </c>
      <c r="F274" s="4" t="s">
        <v>256</v>
      </c>
      <c r="G274" s="4" t="s">
        <v>258</v>
      </c>
      <c r="H274" s="8">
        <v>18427050</v>
      </c>
      <c r="I274" s="8">
        <v>54476044</v>
      </c>
      <c r="J274" s="8">
        <f>H274+I274</f>
        <v>72903094</v>
      </c>
      <c r="K274" s="8">
        <v>652535</v>
      </c>
      <c r="L274" s="8">
        <v>4632395</v>
      </c>
      <c r="M274" s="8">
        <f>K274+L274</f>
        <v>5284930</v>
      </c>
      <c r="N274" s="8">
        <v>3204458</v>
      </c>
      <c r="O274" s="8">
        <v>24150454</v>
      </c>
      <c r="P274" s="8">
        <f>N274+O274</f>
        <v>27354912</v>
      </c>
      <c r="Q274" s="9">
        <f>IF(M274&gt;0,J274/M274,"")</f>
        <v>13.794524052352633</v>
      </c>
      <c r="R274" s="1" t="s">
        <v>385</v>
      </c>
      <c r="S274" s="1" t="s">
        <v>385</v>
      </c>
      <c r="T274" s="1">
        <v>0</v>
      </c>
      <c r="U274" s="1" t="s">
        <v>241</v>
      </c>
      <c r="V274" s="1" t="s">
        <v>172</v>
      </c>
      <c r="W274" s="19">
        <f>IF(Q274="","",SUMIFS(Unit_Value_Review_QC!$K$10:$K$53,Unit_Value_Review_QC!$I$10:$I$53,"WORLD|"&amp;F274))</f>
        <v>15.322317279026517</v>
      </c>
      <c r="X274" s="20">
        <f>IFERROR(Q274/W274,"")</f>
        <v>0.90028967558548356</v>
      </c>
      <c r="Y274" s="4" t="str">
        <f>IF(Q274="","NOT_APPLICABLE",IF(OR(X274&lt;Unit_Value_Review_QC!$I$6,X274&gt;Unit_Value_Review_QC!$I$5),"REVIEW","WITHIN_BAND"))</f>
        <v>WITHIN_BAND</v>
      </c>
    </row>
    <row r="275" spans="1:25">
      <c r="A275" s="1" t="s">
        <v>4272</v>
      </c>
      <c r="B275" s="6">
        <v>45536</v>
      </c>
      <c r="C275" s="1">
        <v>202409</v>
      </c>
      <c r="D275" s="1">
        <v>2024</v>
      </c>
      <c r="E275" s="1">
        <v>9</v>
      </c>
      <c r="F275" s="4" t="s">
        <v>265</v>
      </c>
      <c r="G275" s="4" t="s">
        <v>266</v>
      </c>
      <c r="H275" s="8">
        <v>13931560</v>
      </c>
      <c r="I275" s="8">
        <v>64693669</v>
      </c>
      <c r="J275" s="8">
        <f>H275+I275</f>
        <v>78625229</v>
      </c>
      <c r="K275" s="8">
        <v>628041</v>
      </c>
      <c r="L275" s="8">
        <v>5243926</v>
      </c>
      <c r="M275" s="8">
        <f>K275+L275</f>
        <v>5871967</v>
      </c>
      <c r="N275" s="8">
        <v>1623620</v>
      </c>
      <c r="O275" s="8">
        <v>11960227</v>
      </c>
      <c r="P275" s="8">
        <f>N275+O275</f>
        <v>13583847</v>
      </c>
      <c r="Q275" s="9">
        <f>IF(M275&gt;0,J275/M275,"")</f>
        <v>13.389930324880913</v>
      </c>
      <c r="R275" s="1" t="s">
        <v>385</v>
      </c>
      <c r="S275" s="1" t="s">
        <v>385</v>
      </c>
      <c r="T275" s="1">
        <v>0</v>
      </c>
      <c r="U275" s="1" t="s">
        <v>241</v>
      </c>
      <c r="V275" s="1" t="s">
        <v>172</v>
      </c>
      <c r="W275" s="19">
        <f>IF(Q275="","",SUMIFS(Unit_Value_Review_QC!$K$10:$K$53,Unit_Value_Review_QC!$I$10:$I$53,"WORLD|"&amp;F275))</f>
        <v>15.611120169427856</v>
      </c>
      <c r="X275" s="20">
        <f>IFERROR(Q275/W275,"")</f>
        <v>0.85771745906505636</v>
      </c>
      <c r="Y275" s="4" t="str">
        <f>IF(Q275="","NOT_APPLICABLE",IF(OR(X275&lt;Unit_Value_Review_QC!$I$6,X275&gt;Unit_Value_Review_QC!$I$5),"REVIEW","WITHIN_BAND"))</f>
        <v>WITHIN_BAND</v>
      </c>
    </row>
    <row r="276" spans="1:25">
      <c r="A276" s="1" t="s">
        <v>4273</v>
      </c>
      <c r="B276" s="6">
        <v>45536</v>
      </c>
      <c r="C276" s="1">
        <v>202409</v>
      </c>
      <c r="D276" s="1">
        <v>2024</v>
      </c>
      <c r="E276" s="1">
        <v>9</v>
      </c>
      <c r="F276" s="4" t="s">
        <v>271</v>
      </c>
      <c r="G276" s="4" t="s">
        <v>273</v>
      </c>
      <c r="H276" s="8">
        <v>6096622</v>
      </c>
      <c r="I276" s="8">
        <v>21889513</v>
      </c>
      <c r="J276" s="8">
        <f>H276+I276</f>
        <v>27986135</v>
      </c>
      <c r="K276" s="8">
        <v>119951</v>
      </c>
      <c r="L276" s="8">
        <v>789812</v>
      </c>
      <c r="M276" s="8">
        <f>K276+L276</f>
        <v>909763</v>
      </c>
      <c r="N276" s="8">
        <v>249932</v>
      </c>
      <c r="O276" s="8">
        <v>1844740</v>
      </c>
      <c r="P276" s="8">
        <f>N276+O276</f>
        <v>2094672</v>
      </c>
      <c r="Q276" s="9">
        <f>IF(M276&gt;0,J276/M276,"")</f>
        <v>30.762006148854152</v>
      </c>
      <c r="R276" s="1" t="s">
        <v>385</v>
      </c>
      <c r="S276" s="1" t="s">
        <v>385</v>
      </c>
      <c r="T276" s="1">
        <v>0</v>
      </c>
      <c r="U276" s="1" t="s">
        <v>241</v>
      </c>
      <c r="V276" s="1" t="s">
        <v>172</v>
      </c>
      <c r="W276" s="19">
        <f>IF(Q276="","",SUMIFS(Unit_Value_Review_QC!$K$10:$K$53,Unit_Value_Review_QC!$I$10:$I$53,"WORLD|"&amp;F276))</f>
        <v>31.446185855453933</v>
      </c>
      <c r="X276" s="20">
        <f>IFERROR(Q276/W276,"")</f>
        <v>0.97824283969621328</v>
      </c>
      <c r="Y276" s="4" t="str">
        <f>IF(Q276="","NOT_APPLICABLE",IF(OR(X276&lt;Unit_Value_Review_QC!$I$6,X276&gt;Unit_Value_Review_QC!$I$5),"REVIEW","WITHIN_BAND"))</f>
        <v>WITHIN_BAND</v>
      </c>
    </row>
    <row r="277" spans="1:25">
      <c r="A277" s="1" t="s">
        <v>4274</v>
      </c>
      <c r="B277" s="6">
        <v>45536</v>
      </c>
      <c r="C277" s="1">
        <v>202409</v>
      </c>
      <c r="D277" s="1">
        <v>2024</v>
      </c>
      <c r="E277" s="1">
        <v>9</v>
      </c>
      <c r="F277" s="4" t="s">
        <v>278</v>
      </c>
      <c r="G277" s="4" t="s">
        <v>279</v>
      </c>
      <c r="H277" s="8">
        <v>6464401</v>
      </c>
      <c r="I277" s="8">
        <v>13724672</v>
      </c>
      <c r="J277" s="8">
        <f>H277+I277</f>
        <v>20189073</v>
      </c>
      <c r="K277" s="8">
        <v>107826</v>
      </c>
      <c r="L277" s="8">
        <v>689884</v>
      </c>
      <c r="M277" s="8">
        <f>K277+L277</f>
        <v>797710</v>
      </c>
      <c r="N277" s="8">
        <v>291686</v>
      </c>
      <c r="O277" s="8">
        <v>1958342</v>
      </c>
      <c r="P277" s="8">
        <f>N277+O277</f>
        <v>2250028</v>
      </c>
      <c r="Q277" s="9">
        <f>IF(M277&gt;0,J277/M277,"")</f>
        <v>25.308787654661469</v>
      </c>
      <c r="R277" s="1" t="s">
        <v>385</v>
      </c>
      <c r="S277" s="1" t="s">
        <v>385</v>
      </c>
      <c r="T277" s="1">
        <v>0</v>
      </c>
      <c r="U277" s="1" t="s">
        <v>241</v>
      </c>
      <c r="V277" s="1" t="s">
        <v>172</v>
      </c>
      <c r="W277" s="19">
        <f>IF(Q277="","",SUMIFS(Unit_Value_Review_QC!$K$10:$K$53,Unit_Value_Review_QC!$I$10:$I$53,"WORLD|"&amp;F277))</f>
        <v>25.220887332162761</v>
      </c>
      <c r="X277" s="20">
        <f>IFERROR(Q277/W277,"")</f>
        <v>1.0034852192684995</v>
      </c>
      <c r="Y277" s="4" t="str">
        <f>IF(Q277="","NOT_APPLICABLE",IF(OR(X277&lt;Unit_Value_Review_QC!$I$6,X277&gt;Unit_Value_Review_QC!$I$5),"REVIEW","WITHIN_BAND"))</f>
        <v>WITHIN_BAND</v>
      </c>
    </row>
    <row r="278" spans="1:25">
      <c r="A278" s="1" t="s">
        <v>4275</v>
      </c>
      <c r="B278" s="6">
        <v>45566</v>
      </c>
      <c r="C278" s="1">
        <v>202410</v>
      </c>
      <c r="D278" s="1">
        <v>2024</v>
      </c>
      <c r="E278" s="1">
        <v>10</v>
      </c>
      <c r="F278" s="4" t="s">
        <v>256</v>
      </c>
      <c r="G278" s="4" t="s">
        <v>258</v>
      </c>
      <c r="H278" s="8">
        <v>19100779</v>
      </c>
      <c r="I278" s="8">
        <v>73565697</v>
      </c>
      <c r="J278" s="8">
        <f>H278+I278</f>
        <v>92666476</v>
      </c>
      <c r="K278" s="8">
        <v>682647</v>
      </c>
      <c r="L278" s="8">
        <v>6518186</v>
      </c>
      <c r="M278" s="8">
        <f>K278+L278</f>
        <v>7200833</v>
      </c>
      <c r="N278" s="8">
        <v>3061015</v>
      </c>
      <c r="O278" s="8">
        <v>34663533</v>
      </c>
      <c r="P278" s="8">
        <f>N278+O278</f>
        <v>37724548</v>
      </c>
      <c r="Q278" s="9">
        <f>IF(M278&gt;0,J278/M278,"")</f>
        <v>12.868855033855111</v>
      </c>
      <c r="R278" s="1" t="s">
        <v>385</v>
      </c>
      <c r="S278" s="1" t="s">
        <v>385</v>
      </c>
      <c r="T278" s="1">
        <v>0</v>
      </c>
      <c r="U278" s="1" t="s">
        <v>241</v>
      </c>
      <c r="V278" s="1" t="s">
        <v>172</v>
      </c>
      <c r="W278" s="19">
        <f>IF(Q278="","",SUMIFS(Unit_Value_Review_QC!$K$10:$K$53,Unit_Value_Review_QC!$I$10:$I$53,"WORLD|"&amp;F278))</f>
        <v>15.322317279026517</v>
      </c>
      <c r="X278" s="20">
        <f>IFERROR(Q278/W278,"")</f>
        <v>0.83987655388589599</v>
      </c>
      <c r="Y278" s="4" t="str">
        <f>IF(Q278="","NOT_APPLICABLE",IF(OR(X278&lt;Unit_Value_Review_QC!$I$6,X278&gt;Unit_Value_Review_QC!$I$5),"REVIEW","WITHIN_BAND"))</f>
        <v>WITHIN_BAND</v>
      </c>
    </row>
    <row r="279" spans="1:25">
      <c r="A279" s="1" t="s">
        <v>4276</v>
      </c>
      <c r="B279" s="6">
        <v>45566</v>
      </c>
      <c r="C279" s="1">
        <v>202410</v>
      </c>
      <c r="D279" s="1">
        <v>2024</v>
      </c>
      <c r="E279" s="1">
        <v>10</v>
      </c>
      <c r="F279" s="4" t="s">
        <v>265</v>
      </c>
      <c r="G279" s="4" t="s">
        <v>266</v>
      </c>
      <c r="H279" s="8">
        <v>17421619</v>
      </c>
      <c r="I279" s="8">
        <v>95166396</v>
      </c>
      <c r="J279" s="8">
        <f>H279+I279</f>
        <v>112588015</v>
      </c>
      <c r="K279" s="8">
        <v>798116</v>
      </c>
      <c r="L279" s="8">
        <v>7279268</v>
      </c>
      <c r="M279" s="8">
        <f>K279+L279</f>
        <v>8077384</v>
      </c>
      <c r="N279" s="8">
        <v>2015654</v>
      </c>
      <c r="O279" s="8">
        <v>17519455</v>
      </c>
      <c r="P279" s="8">
        <f>N279+O279</f>
        <v>19535109</v>
      </c>
      <c r="Q279" s="9">
        <f>IF(M279&gt;0,J279/M279,"")</f>
        <v>13.93867309019851</v>
      </c>
      <c r="R279" s="1" t="s">
        <v>385</v>
      </c>
      <c r="S279" s="1" t="s">
        <v>385</v>
      </c>
      <c r="T279" s="1">
        <v>0</v>
      </c>
      <c r="U279" s="1" t="s">
        <v>241</v>
      </c>
      <c r="V279" s="1" t="s">
        <v>172</v>
      </c>
      <c r="W279" s="19">
        <f>IF(Q279="","",SUMIFS(Unit_Value_Review_QC!$K$10:$K$53,Unit_Value_Review_QC!$I$10:$I$53,"WORLD|"&amp;F279))</f>
        <v>15.611120169427856</v>
      </c>
      <c r="X279" s="20">
        <f>IFERROR(Q279/W279,"")</f>
        <v>0.89286822078888384</v>
      </c>
      <c r="Y279" s="4" t="str">
        <f>IF(Q279="","NOT_APPLICABLE",IF(OR(X279&lt;Unit_Value_Review_QC!$I$6,X279&gt;Unit_Value_Review_QC!$I$5),"REVIEW","WITHIN_BAND"))</f>
        <v>WITHIN_BAND</v>
      </c>
    </row>
    <row r="280" spans="1:25">
      <c r="A280" s="1" t="s">
        <v>4277</v>
      </c>
      <c r="B280" s="6">
        <v>45566</v>
      </c>
      <c r="C280" s="1">
        <v>202410</v>
      </c>
      <c r="D280" s="1">
        <v>2024</v>
      </c>
      <c r="E280" s="1">
        <v>10</v>
      </c>
      <c r="F280" s="4" t="s">
        <v>271</v>
      </c>
      <c r="G280" s="4" t="s">
        <v>273</v>
      </c>
      <c r="H280" s="8">
        <v>6534468</v>
      </c>
      <c r="I280" s="8">
        <v>26715841</v>
      </c>
      <c r="J280" s="8">
        <f>H280+I280</f>
        <v>33250309</v>
      </c>
      <c r="K280" s="8">
        <v>134436</v>
      </c>
      <c r="L280" s="8">
        <v>937179</v>
      </c>
      <c r="M280" s="8">
        <f>K280+L280</f>
        <v>1071615</v>
      </c>
      <c r="N280" s="8">
        <v>270760</v>
      </c>
      <c r="O280" s="8">
        <v>2197226</v>
      </c>
      <c r="P280" s="8">
        <f>N280+O280</f>
        <v>2467986</v>
      </c>
      <c r="Q280" s="9">
        <f>IF(M280&gt;0,J280/M280,"")</f>
        <v>31.028222822562206</v>
      </c>
      <c r="R280" s="1" t="s">
        <v>385</v>
      </c>
      <c r="S280" s="1" t="s">
        <v>385</v>
      </c>
      <c r="T280" s="1">
        <v>0</v>
      </c>
      <c r="U280" s="1" t="s">
        <v>241</v>
      </c>
      <c r="V280" s="1" t="s">
        <v>172</v>
      </c>
      <c r="W280" s="19">
        <f>IF(Q280="","",SUMIFS(Unit_Value_Review_QC!$K$10:$K$53,Unit_Value_Review_QC!$I$10:$I$53,"WORLD|"&amp;F280))</f>
        <v>31.446185855453933</v>
      </c>
      <c r="X280" s="20">
        <f>IFERROR(Q280/W280,"")</f>
        <v>0.9867086254971289</v>
      </c>
      <c r="Y280" s="4" t="str">
        <f>IF(Q280="","NOT_APPLICABLE",IF(OR(X280&lt;Unit_Value_Review_QC!$I$6,X280&gt;Unit_Value_Review_QC!$I$5),"REVIEW","WITHIN_BAND"))</f>
        <v>WITHIN_BAND</v>
      </c>
    </row>
    <row r="281" spans="1:25">
      <c r="A281" s="1" t="s">
        <v>4278</v>
      </c>
      <c r="B281" s="6">
        <v>45566</v>
      </c>
      <c r="C281" s="1">
        <v>202410</v>
      </c>
      <c r="D281" s="1">
        <v>2024</v>
      </c>
      <c r="E281" s="1">
        <v>10</v>
      </c>
      <c r="F281" s="4" t="s">
        <v>278</v>
      </c>
      <c r="G281" s="4" t="s">
        <v>279</v>
      </c>
      <c r="H281" s="8">
        <v>6730078</v>
      </c>
      <c r="I281" s="8">
        <v>20184018</v>
      </c>
      <c r="J281" s="8">
        <f>H281+I281</f>
        <v>26914096</v>
      </c>
      <c r="K281" s="8">
        <v>298210</v>
      </c>
      <c r="L281" s="8">
        <v>1093822</v>
      </c>
      <c r="M281" s="8">
        <f>K281+L281</f>
        <v>1392032</v>
      </c>
      <c r="N281" s="8">
        <v>323786</v>
      </c>
      <c r="O281" s="8">
        <v>3056590</v>
      </c>
      <c r="P281" s="8">
        <f>N281+O281</f>
        <v>3380376</v>
      </c>
      <c r="Q281" s="9">
        <f>IF(M281&gt;0,J281/M281,"")</f>
        <v>19.334394611618123</v>
      </c>
      <c r="R281" s="1" t="s">
        <v>385</v>
      </c>
      <c r="S281" s="1" t="s">
        <v>385</v>
      </c>
      <c r="T281" s="1">
        <v>0</v>
      </c>
      <c r="U281" s="1" t="s">
        <v>241</v>
      </c>
      <c r="V281" s="1" t="s">
        <v>172</v>
      </c>
      <c r="W281" s="19">
        <f>IF(Q281="","",SUMIFS(Unit_Value_Review_QC!$K$10:$K$53,Unit_Value_Review_QC!$I$10:$I$53,"WORLD|"&amp;F281))</f>
        <v>25.220887332162761</v>
      </c>
      <c r="X281" s="20">
        <f>IFERROR(Q281/W281,"")</f>
        <v>0.76660247345707266</v>
      </c>
      <c r="Y281" s="4" t="str">
        <f>IF(Q281="","NOT_APPLICABLE",IF(OR(X281&lt;Unit_Value_Review_QC!$I$6,X281&gt;Unit_Value_Review_QC!$I$5),"REVIEW","WITHIN_BAND"))</f>
        <v>WITHIN_BAND</v>
      </c>
    </row>
    <row r="282" spans="1:25">
      <c r="A282" s="1" t="s">
        <v>4279</v>
      </c>
      <c r="B282" s="6">
        <v>45597</v>
      </c>
      <c r="C282" s="1">
        <v>202411</v>
      </c>
      <c r="D282" s="1">
        <v>2024</v>
      </c>
      <c r="E282" s="1">
        <v>11</v>
      </c>
      <c r="F282" s="4" t="s">
        <v>256</v>
      </c>
      <c r="G282" s="4" t="s">
        <v>258</v>
      </c>
      <c r="H282" s="8">
        <v>21365554</v>
      </c>
      <c r="I282" s="8">
        <v>63776067</v>
      </c>
      <c r="J282" s="8">
        <f>H282+I282</f>
        <v>85141621</v>
      </c>
      <c r="K282" s="8">
        <v>689202</v>
      </c>
      <c r="L282" s="8">
        <v>5411923</v>
      </c>
      <c r="M282" s="8">
        <f>K282+L282</f>
        <v>6101125</v>
      </c>
      <c r="N282" s="8">
        <v>3189148</v>
      </c>
      <c r="O282" s="8">
        <v>28095341</v>
      </c>
      <c r="P282" s="8">
        <f>N282+O282</f>
        <v>31284489</v>
      </c>
      <c r="Q282" s="9">
        <f>IF(M282&gt;0,J282/M282,"")</f>
        <v>13.95506910610748</v>
      </c>
      <c r="R282" s="1" t="s">
        <v>385</v>
      </c>
      <c r="S282" s="1" t="s">
        <v>385</v>
      </c>
      <c r="T282" s="1">
        <v>0</v>
      </c>
      <c r="U282" s="1" t="s">
        <v>241</v>
      </c>
      <c r="V282" s="1" t="s">
        <v>172</v>
      </c>
      <c r="W282" s="19">
        <f>IF(Q282="","",SUMIFS(Unit_Value_Review_QC!$K$10:$K$53,Unit_Value_Review_QC!$I$10:$I$53,"WORLD|"&amp;F282))</f>
        <v>15.322317279026517</v>
      </c>
      <c r="X282" s="20">
        <f>IFERROR(Q282/W282,"")</f>
        <v>0.91076753287242307</v>
      </c>
      <c r="Y282" s="4" t="str">
        <f>IF(Q282="","NOT_APPLICABLE",IF(OR(X282&lt;Unit_Value_Review_QC!$I$6,X282&gt;Unit_Value_Review_QC!$I$5),"REVIEW","WITHIN_BAND"))</f>
        <v>WITHIN_BAND</v>
      </c>
    </row>
    <row r="283" spans="1:25">
      <c r="A283" s="1" t="s">
        <v>4280</v>
      </c>
      <c r="B283" s="6">
        <v>45597</v>
      </c>
      <c r="C283" s="1">
        <v>202411</v>
      </c>
      <c r="D283" s="1">
        <v>2024</v>
      </c>
      <c r="E283" s="1">
        <v>11</v>
      </c>
      <c r="F283" s="4" t="s">
        <v>265</v>
      </c>
      <c r="G283" s="4" t="s">
        <v>266</v>
      </c>
      <c r="H283" s="8">
        <v>18011166</v>
      </c>
      <c r="I283" s="8">
        <v>86848475</v>
      </c>
      <c r="J283" s="8">
        <f>H283+I283</f>
        <v>104859641</v>
      </c>
      <c r="K283" s="8">
        <v>799448</v>
      </c>
      <c r="L283" s="8">
        <v>6604076</v>
      </c>
      <c r="M283" s="8">
        <f>K283+L283</f>
        <v>7403524</v>
      </c>
      <c r="N283" s="8">
        <v>2055108</v>
      </c>
      <c r="O283" s="8">
        <v>16591967</v>
      </c>
      <c r="P283" s="8">
        <f>N283+O283</f>
        <v>18647075</v>
      </c>
      <c r="Q283" s="9">
        <f>IF(M283&gt;0,J283/M283,"")</f>
        <v>14.163476879388789</v>
      </c>
      <c r="R283" s="1" t="s">
        <v>385</v>
      </c>
      <c r="S283" s="1" t="s">
        <v>385</v>
      </c>
      <c r="T283" s="1">
        <v>0</v>
      </c>
      <c r="U283" s="1" t="s">
        <v>241</v>
      </c>
      <c r="V283" s="1" t="s">
        <v>172</v>
      </c>
      <c r="W283" s="19">
        <f>IF(Q283="","",SUMIFS(Unit_Value_Review_QC!$K$10:$K$53,Unit_Value_Review_QC!$I$10:$I$53,"WORLD|"&amp;F283))</f>
        <v>15.611120169427856</v>
      </c>
      <c r="X283" s="20">
        <f>IFERROR(Q283/W283,"")</f>
        <v>0.90726845515710852</v>
      </c>
      <c r="Y283" s="4" t="str">
        <f>IF(Q283="","NOT_APPLICABLE",IF(OR(X283&lt;Unit_Value_Review_QC!$I$6,X283&gt;Unit_Value_Review_QC!$I$5),"REVIEW","WITHIN_BAND"))</f>
        <v>WITHIN_BAND</v>
      </c>
    </row>
    <row r="284" spans="1:25">
      <c r="A284" s="1" t="s">
        <v>4281</v>
      </c>
      <c r="B284" s="6">
        <v>45597</v>
      </c>
      <c r="C284" s="1">
        <v>202411</v>
      </c>
      <c r="D284" s="1">
        <v>2024</v>
      </c>
      <c r="E284" s="1">
        <v>11</v>
      </c>
      <c r="F284" s="4" t="s">
        <v>271</v>
      </c>
      <c r="G284" s="4" t="s">
        <v>273</v>
      </c>
      <c r="H284" s="8">
        <v>7878451</v>
      </c>
      <c r="I284" s="8">
        <v>19466155</v>
      </c>
      <c r="J284" s="8">
        <f>H284+I284</f>
        <v>27344606</v>
      </c>
      <c r="K284" s="8">
        <v>140945</v>
      </c>
      <c r="L284" s="8">
        <v>617624</v>
      </c>
      <c r="M284" s="8">
        <f>K284+L284</f>
        <v>758569</v>
      </c>
      <c r="N284" s="8">
        <v>273490</v>
      </c>
      <c r="O284" s="8">
        <v>1444527</v>
      </c>
      <c r="P284" s="8">
        <f>N284+O284</f>
        <v>1718017</v>
      </c>
      <c r="Q284" s="9">
        <f>IF(M284&gt;0,J284/M284,"")</f>
        <v>36.047618608195165</v>
      </c>
      <c r="R284" s="1" t="s">
        <v>385</v>
      </c>
      <c r="S284" s="1" t="s">
        <v>385</v>
      </c>
      <c r="T284" s="1">
        <v>0</v>
      </c>
      <c r="U284" s="1" t="s">
        <v>241</v>
      </c>
      <c r="V284" s="1" t="s">
        <v>172</v>
      </c>
      <c r="W284" s="19">
        <f>IF(Q284="","",SUMIFS(Unit_Value_Review_QC!$K$10:$K$53,Unit_Value_Review_QC!$I$10:$I$53,"WORLD|"&amp;F284))</f>
        <v>31.446185855453933</v>
      </c>
      <c r="X284" s="20">
        <f>IFERROR(Q284/W284,"")</f>
        <v>1.146327213541644</v>
      </c>
      <c r="Y284" s="4" t="str">
        <f>IF(Q284="","NOT_APPLICABLE",IF(OR(X284&lt;Unit_Value_Review_QC!$I$6,X284&gt;Unit_Value_Review_QC!$I$5),"REVIEW","WITHIN_BAND"))</f>
        <v>WITHIN_BAND</v>
      </c>
    </row>
    <row r="285" spans="1:25">
      <c r="A285" s="1" t="s">
        <v>4282</v>
      </c>
      <c r="B285" s="6">
        <v>45597</v>
      </c>
      <c r="C285" s="1">
        <v>202411</v>
      </c>
      <c r="D285" s="1">
        <v>2024</v>
      </c>
      <c r="E285" s="1">
        <v>11</v>
      </c>
      <c r="F285" s="4" t="s">
        <v>278</v>
      </c>
      <c r="G285" s="4" t="s">
        <v>279</v>
      </c>
      <c r="H285" s="8">
        <v>5088335</v>
      </c>
      <c r="I285" s="8">
        <v>13742604</v>
      </c>
      <c r="J285" s="8">
        <f>H285+I285</f>
        <v>18830939</v>
      </c>
      <c r="K285" s="8">
        <v>96953</v>
      </c>
      <c r="L285" s="8">
        <v>721209</v>
      </c>
      <c r="M285" s="8">
        <f>K285+L285</f>
        <v>818162</v>
      </c>
      <c r="N285" s="8">
        <v>241835</v>
      </c>
      <c r="O285" s="8">
        <v>1912845</v>
      </c>
      <c r="P285" s="8">
        <f>N285+O285</f>
        <v>2154680</v>
      </c>
      <c r="Q285" s="9">
        <f>IF(M285&gt;0,J285/M285,"")</f>
        <v>23.016149613401748</v>
      </c>
      <c r="R285" s="1" t="s">
        <v>385</v>
      </c>
      <c r="S285" s="1" t="s">
        <v>385</v>
      </c>
      <c r="T285" s="1">
        <v>0</v>
      </c>
      <c r="U285" s="1" t="s">
        <v>241</v>
      </c>
      <c r="V285" s="1" t="s">
        <v>172</v>
      </c>
      <c r="W285" s="19">
        <f>IF(Q285="","",SUMIFS(Unit_Value_Review_QC!$K$10:$K$53,Unit_Value_Review_QC!$I$10:$I$53,"WORLD|"&amp;F285))</f>
        <v>25.220887332162761</v>
      </c>
      <c r="X285" s="20">
        <f>IFERROR(Q285/W285,"")</f>
        <v>0.91258286476108885</v>
      </c>
      <c r="Y285" s="4" t="str">
        <f>IF(Q285="","NOT_APPLICABLE",IF(OR(X285&lt;Unit_Value_Review_QC!$I$6,X285&gt;Unit_Value_Review_QC!$I$5),"REVIEW","WITHIN_BAND"))</f>
        <v>WITHIN_BAND</v>
      </c>
    </row>
    <row r="286" spans="1:25">
      <c r="A286" s="1" t="s">
        <v>4283</v>
      </c>
      <c r="B286" s="6">
        <v>45627</v>
      </c>
      <c r="C286" s="1">
        <v>202412</v>
      </c>
      <c r="D286" s="1">
        <v>2024</v>
      </c>
      <c r="E286" s="1">
        <v>12</v>
      </c>
      <c r="F286" s="4" t="s">
        <v>256</v>
      </c>
      <c r="G286" s="4" t="s">
        <v>258</v>
      </c>
      <c r="H286" s="8">
        <v>21728368</v>
      </c>
      <c r="I286" s="8">
        <v>53717268</v>
      </c>
      <c r="J286" s="8">
        <f>H286+I286</f>
        <v>75445636</v>
      </c>
      <c r="K286" s="8">
        <v>789664</v>
      </c>
      <c r="L286" s="8">
        <v>4445925</v>
      </c>
      <c r="M286" s="8">
        <f>K286+L286</f>
        <v>5235589</v>
      </c>
      <c r="N286" s="8">
        <v>2796362</v>
      </c>
      <c r="O286" s="8">
        <v>24601856</v>
      </c>
      <c r="P286" s="8">
        <f>N286+O286</f>
        <v>27398218</v>
      </c>
      <c r="Q286" s="9">
        <f>IF(M286&gt;0,J286/M286,"")</f>
        <v>14.410152515791442</v>
      </c>
      <c r="R286" s="1" t="s">
        <v>385</v>
      </c>
      <c r="S286" s="1" t="s">
        <v>385</v>
      </c>
      <c r="T286" s="1">
        <v>0</v>
      </c>
      <c r="U286" s="1" t="s">
        <v>241</v>
      </c>
      <c r="V286" s="1" t="s">
        <v>172</v>
      </c>
      <c r="W286" s="19">
        <f>IF(Q286="","",SUMIFS(Unit_Value_Review_QC!$K$10:$K$53,Unit_Value_Review_QC!$I$10:$I$53,"WORLD|"&amp;F286))</f>
        <v>15.322317279026517</v>
      </c>
      <c r="X286" s="20">
        <f>IFERROR(Q286/W286,"")</f>
        <v>0.94046822379251571</v>
      </c>
      <c r="Y286" s="4" t="str">
        <f>IF(Q286="","NOT_APPLICABLE",IF(OR(X286&lt;Unit_Value_Review_QC!$I$6,X286&gt;Unit_Value_Review_QC!$I$5),"REVIEW","WITHIN_BAND"))</f>
        <v>WITHIN_BAND</v>
      </c>
    </row>
    <row r="287" spans="1:25">
      <c r="A287" s="1" t="s">
        <v>4284</v>
      </c>
      <c r="B287" s="6">
        <v>45627</v>
      </c>
      <c r="C287" s="1">
        <v>202412</v>
      </c>
      <c r="D287" s="1">
        <v>2024</v>
      </c>
      <c r="E287" s="1">
        <v>12</v>
      </c>
      <c r="F287" s="4" t="s">
        <v>265</v>
      </c>
      <c r="G287" s="4" t="s">
        <v>266</v>
      </c>
      <c r="H287" s="8">
        <v>15958182</v>
      </c>
      <c r="I287" s="8">
        <v>46912381</v>
      </c>
      <c r="J287" s="8">
        <f>H287+I287</f>
        <v>62870563</v>
      </c>
      <c r="K287" s="8">
        <v>1013459</v>
      </c>
      <c r="L287" s="8">
        <v>3474108</v>
      </c>
      <c r="M287" s="8">
        <f>K287+L287</f>
        <v>4487567</v>
      </c>
      <c r="N287" s="8">
        <v>1788788</v>
      </c>
      <c r="O287" s="8">
        <v>8129859</v>
      </c>
      <c r="P287" s="8">
        <f>N287+O287</f>
        <v>9918647</v>
      </c>
      <c r="Q287" s="9">
        <f>IF(M287&gt;0,J287/M287,"")</f>
        <v>14.009944141223963</v>
      </c>
      <c r="R287" s="1" t="s">
        <v>385</v>
      </c>
      <c r="S287" s="1" t="s">
        <v>385</v>
      </c>
      <c r="T287" s="1">
        <v>0</v>
      </c>
      <c r="U287" s="1" t="s">
        <v>241</v>
      </c>
      <c r="V287" s="1" t="s">
        <v>172</v>
      </c>
      <c r="W287" s="19">
        <f>IF(Q287="","",SUMIFS(Unit_Value_Review_QC!$K$10:$K$53,Unit_Value_Review_QC!$I$10:$I$53,"WORLD|"&amp;F287))</f>
        <v>15.611120169427856</v>
      </c>
      <c r="X287" s="20">
        <f>IFERROR(Q287/W287,"")</f>
        <v>0.89743362354358358</v>
      </c>
      <c r="Y287" s="4" t="str">
        <f>IF(Q287="","NOT_APPLICABLE",IF(OR(X287&lt;Unit_Value_Review_QC!$I$6,X287&gt;Unit_Value_Review_QC!$I$5),"REVIEW","WITHIN_BAND"))</f>
        <v>WITHIN_BAND</v>
      </c>
    </row>
    <row r="288" spans="1:25">
      <c r="A288" s="1" t="s">
        <v>4285</v>
      </c>
      <c r="B288" s="6">
        <v>45627</v>
      </c>
      <c r="C288" s="1">
        <v>202412</v>
      </c>
      <c r="D288" s="1">
        <v>2024</v>
      </c>
      <c r="E288" s="1">
        <v>12</v>
      </c>
      <c r="F288" s="4" t="s">
        <v>271</v>
      </c>
      <c r="G288" s="4" t="s">
        <v>273</v>
      </c>
      <c r="H288" s="8">
        <v>5265414</v>
      </c>
      <c r="I288" s="8">
        <v>17577342</v>
      </c>
      <c r="J288" s="8">
        <f>H288+I288</f>
        <v>22842756</v>
      </c>
      <c r="K288" s="8">
        <v>80265</v>
      </c>
      <c r="L288" s="8">
        <v>500659</v>
      </c>
      <c r="M288" s="8">
        <f>K288+L288</f>
        <v>580924</v>
      </c>
      <c r="N288" s="8">
        <v>179222</v>
      </c>
      <c r="O288" s="8">
        <v>1177944</v>
      </c>
      <c r="P288" s="8">
        <f>N288+O288</f>
        <v>1357166</v>
      </c>
      <c r="Q288" s="9">
        <f>IF(M288&gt;0,J288/M288,"")</f>
        <v>39.321418980796111</v>
      </c>
      <c r="R288" s="1" t="s">
        <v>385</v>
      </c>
      <c r="S288" s="1" t="s">
        <v>385</v>
      </c>
      <c r="T288" s="1">
        <v>0</v>
      </c>
      <c r="U288" s="1" t="s">
        <v>241</v>
      </c>
      <c r="V288" s="1" t="s">
        <v>172</v>
      </c>
      <c r="W288" s="19">
        <f>IF(Q288="","",SUMIFS(Unit_Value_Review_QC!$K$10:$K$53,Unit_Value_Review_QC!$I$10:$I$53,"WORLD|"&amp;F288))</f>
        <v>31.446185855453933</v>
      </c>
      <c r="X288" s="20">
        <f>IFERROR(Q288/W288,"")</f>
        <v>1.250435240748802</v>
      </c>
      <c r="Y288" s="4" t="str">
        <f>IF(Q288="","NOT_APPLICABLE",IF(OR(X288&lt;Unit_Value_Review_QC!$I$6,X288&gt;Unit_Value_Review_QC!$I$5),"REVIEW","WITHIN_BAND"))</f>
        <v>WITHIN_BAND</v>
      </c>
    </row>
    <row r="289" spans="1:25">
      <c r="A289" s="1" t="s">
        <v>4286</v>
      </c>
      <c r="B289" s="6">
        <v>45627</v>
      </c>
      <c r="C289" s="1">
        <v>202412</v>
      </c>
      <c r="D289" s="1">
        <v>2024</v>
      </c>
      <c r="E289" s="1">
        <v>12</v>
      </c>
      <c r="F289" s="4" t="s">
        <v>278</v>
      </c>
      <c r="G289" s="4" t="s">
        <v>279</v>
      </c>
      <c r="H289" s="8">
        <v>5012747</v>
      </c>
      <c r="I289" s="8">
        <v>11210833</v>
      </c>
      <c r="J289" s="8">
        <f>H289+I289</f>
        <v>16223580</v>
      </c>
      <c r="K289" s="8">
        <v>89030</v>
      </c>
      <c r="L289" s="8">
        <v>563325</v>
      </c>
      <c r="M289" s="8">
        <f>K289+L289</f>
        <v>652355</v>
      </c>
      <c r="N289" s="8">
        <v>226724</v>
      </c>
      <c r="O289" s="8">
        <v>1535725</v>
      </c>
      <c r="P289" s="8">
        <f>N289+O289</f>
        <v>1762449</v>
      </c>
      <c r="Q289" s="9">
        <f>IF(M289&gt;0,J289/M289,"")</f>
        <v>24.869250638072828</v>
      </c>
      <c r="R289" s="1" t="s">
        <v>385</v>
      </c>
      <c r="S289" s="1" t="s">
        <v>385</v>
      </c>
      <c r="T289" s="1">
        <v>0</v>
      </c>
      <c r="U289" s="1" t="s">
        <v>241</v>
      </c>
      <c r="V289" s="1" t="s">
        <v>172</v>
      </c>
      <c r="W289" s="19">
        <f>IF(Q289="","",SUMIFS(Unit_Value_Review_QC!$K$10:$K$53,Unit_Value_Review_QC!$I$10:$I$53,"WORLD|"&amp;F289))</f>
        <v>25.220887332162761</v>
      </c>
      <c r="X289" s="20">
        <f>IFERROR(Q289/W289,"")</f>
        <v>0.98605771916511786</v>
      </c>
      <c r="Y289" s="4" t="str">
        <f>IF(Q289="","NOT_APPLICABLE",IF(OR(X289&lt;Unit_Value_Review_QC!$I$6,X289&gt;Unit_Value_Review_QC!$I$5),"REVIEW","WITHIN_BAND"))</f>
        <v>WITHIN_BAND</v>
      </c>
    </row>
    <row r="290" spans="1:25">
      <c r="A290" s="1" t="s">
        <v>4287</v>
      </c>
      <c r="B290" s="6">
        <v>45658</v>
      </c>
      <c r="C290" s="1">
        <v>202501</v>
      </c>
      <c r="D290" s="1">
        <v>2025</v>
      </c>
      <c r="E290" s="1">
        <v>1</v>
      </c>
      <c r="F290" s="4" t="s">
        <v>256</v>
      </c>
      <c r="G290" s="4" t="s">
        <v>258</v>
      </c>
      <c r="H290" s="8">
        <v>24223469</v>
      </c>
      <c r="I290" s="8">
        <v>73556668</v>
      </c>
      <c r="J290" s="8">
        <f>H290+I290</f>
        <v>97780137</v>
      </c>
      <c r="K290" s="8">
        <v>1016915</v>
      </c>
      <c r="L290" s="8">
        <v>5805812</v>
      </c>
      <c r="M290" s="8">
        <f>K290+L290</f>
        <v>6822727</v>
      </c>
      <c r="N290" s="8">
        <v>2912830</v>
      </c>
      <c r="O290" s="8">
        <v>32768033</v>
      </c>
      <c r="P290" s="8">
        <f>N290+O290</f>
        <v>35680863</v>
      </c>
      <c r="Q290" s="9">
        <f>IF(M290&gt;0,J290/M290,"")</f>
        <v>14.331532977942691</v>
      </c>
      <c r="R290" s="1" t="s">
        <v>385</v>
      </c>
      <c r="S290" s="1" t="s">
        <v>385</v>
      </c>
      <c r="T290" s="1">
        <v>0</v>
      </c>
      <c r="U290" s="1" t="s">
        <v>241</v>
      </c>
      <c r="V290" s="1" t="s">
        <v>172</v>
      </c>
      <c r="W290" s="19">
        <f>IF(Q290="","",SUMIFS(Unit_Value_Review_QC!$K$10:$K$53,Unit_Value_Review_QC!$I$10:$I$53,"WORLD|"&amp;F290))</f>
        <v>15.322317279026517</v>
      </c>
      <c r="X290" s="20">
        <f>IFERROR(Q290/W290,"")</f>
        <v>0.93533717628729496</v>
      </c>
      <c r="Y290" s="4" t="str">
        <f>IF(Q290="","NOT_APPLICABLE",IF(OR(X290&lt;Unit_Value_Review_QC!$I$6,X290&gt;Unit_Value_Review_QC!$I$5),"REVIEW","WITHIN_BAND"))</f>
        <v>WITHIN_BAND</v>
      </c>
    </row>
    <row r="291" spans="1:25">
      <c r="A291" s="1" t="s">
        <v>4288</v>
      </c>
      <c r="B291" s="6">
        <v>45658</v>
      </c>
      <c r="C291" s="1">
        <v>202501</v>
      </c>
      <c r="D291" s="1">
        <v>2025</v>
      </c>
      <c r="E291" s="1">
        <v>1</v>
      </c>
      <c r="F291" s="4" t="s">
        <v>265</v>
      </c>
      <c r="G291" s="4" t="s">
        <v>266</v>
      </c>
      <c r="H291" s="8">
        <v>11964973</v>
      </c>
      <c r="I291" s="8">
        <v>45862706</v>
      </c>
      <c r="J291" s="8">
        <f>H291+I291</f>
        <v>57827679</v>
      </c>
      <c r="K291" s="8">
        <v>620621</v>
      </c>
      <c r="L291" s="8">
        <v>3116282</v>
      </c>
      <c r="M291" s="8">
        <f>K291+L291</f>
        <v>3736903</v>
      </c>
      <c r="N291" s="8">
        <v>1343689</v>
      </c>
      <c r="O291" s="8">
        <v>8271054</v>
      </c>
      <c r="P291" s="8">
        <f>N291+O291</f>
        <v>9614743</v>
      </c>
      <c r="Q291" s="9">
        <f>IF(M291&gt;0,J291/M291,"")</f>
        <v>15.474760516930731</v>
      </c>
      <c r="R291" s="1" t="s">
        <v>385</v>
      </c>
      <c r="S291" s="1" t="s">
        <v>385</v>
      </c>
      <c r="T291" s="1">
        <v>0</v>
      </c>
      <c r="U291" s="1" t="s">
        <v>241</v>
      </c>
      <c r="V291" s="1" t="s">
        <v>172</v>
      </c>
      <c r="W291" s="19">
        <f>IF(Q291="","",SUMIFS(Unit_Value_Review_QC!$K$10:$K$53,Unit_Value_Review_QC!$I$10:$I$53,"WORLD|"&amp;F291))</f>
        <v>15.611120169427856</v>
      </c>
      <c r="X291" s="20">
        <f>IFERROR(Q291/W291,"")</f>
        <v>0.99126522305784526</v>
      </c>
      <c r="Y291" s="4" t="str">
        <f>IF(Q291="","NOT_APPLICABLE",IF(OR(X291&lt;Unit_Value_Review_QC!$I$6,X291&gt;Unit_Value_Review_QC!$I$5),"REVIEW","WITHIN_BAND"))</f>
        <v>WITHIN_BAND</v>
      </c>
    </row>
    <row r="292" spans="1:25">
      <c r="A292" s="1" t="s">
        <v>4289</v>
      </c>
      <c r="B292" s="6">
        <v>45658</v>
      </c>
      <c r="C292" s="1">
        <v>202501</v>
      </c>
      <c r="D292" s="1">
        <v>2025</v>
      </c>
      <c r="E292" s="1">
        <v>1</v>
      </c>
      <c r="F292" s="4" t="s">
        <v>271</v>
      </c>
      <c r="G292" s="4" t="s">
        <v>273</v>
      </c>
      <c r="H292" s="8">
        <v>4932565</v>
      </c>
      <c r="I292" s="8">
        <v>21008210</v>
      </c>
      <c r="J292" s="8">
        <f>H292+I292</f>
        <v>25940775</v>
      </c>
      <c r="K292" s="8">
        <v>74684</v>
      </c>
      <c r="L292" s="8">
        <v>637387</v>
      </c>
      <c r="M292" s="8">
        <f>K292+L292</f>
        <v>712071</v>
      </c>
      <c r="N292" s="8">
        <v>155495</v>
      </c>
      <c r="O292" s="8">
        <v>1634580</v>
      </c>
      <c r="P292" s="8">
        <f>N292+O292</f>
        <v>1790075</v>
      </c>
      <c r="Q292" s="9">
        <f>IF(M292&gt;0,J292/M292,"")</f>
        <v>36.430039981968093</v>
      </c>
      <c r="R292" s="1" t="s">
        <v>385</v>
      </c>
      <c r="S292" s="1" t="s">
        <v>385</v>
      </c>
      <c r="T292" s="1">
        <v>0</v>
      </c>
      <c r="U292" s="1" t="s">
        <v>241</v>
      </c>
      <c r="V292" s="1" t="s">
        <v>172</v>
      </c>
      <c r="W292" s="19">
        <f>IF(Q292="","",SUMIFS(Unit_Value_Review_QC!$K$10:$K$53,Unit_Value_Review_QC!$I$10:$I$53,"WORLD|"&amp;F292))</f>
        <v>31.446185855453933</v>
      </c>
      <c r="X292" s="20">
        <f>IFERROR(Q292/W292,"")</f>
        <v>1.1584883505243857</v>
      </c>
      <c r="Y292" s="4" t="str">
        <f>IF(Q292="","NOT_APPLICABLE",IF(OR(X292&lt;Unit_Value_Review_QC!$I$6,X292&gt;Unit_Value_Review_QC!$I$5),"REVIEW","WITHIN_BAND"))</f>
        <v>WITHIN_BAND</v>
      </c>
    </row>
    <row r="293" spans="1:25">
      <c r="A293" s="1" t="s">
        <v>4290</v>
      </c>
      <c r="B293" s="6">
        <v>45658</v>
      </c>
      <c r="C293" s="1">
        <v>202501</v>
      </c>
      <c r="D293" s="1">
        <v>2025</v>
      </c>
      <c r="E293" s="1">
        <v>1</v>
      </c>
      <c r="F293" s="4" t="s">
        <v>278</v>
      </c>
      <c r="G293" s="4" t="s">
        <v>279</v>
      </c>
      <c r="H293" s="8">
        <v>5866653</v>
      </c>
      <c r="I293" s="8">
        <v>14303629</v>
      </c>
      <c r="J293" s="8">
        <f>H293+I293</f>
        <v>20170282</v>
      </c>
      <c r="K293" s="8">
        <v>94423</v>
      </c>
      <c r="L293" s="8">
        <v>649855</v>
      </c>
      <c r="M293" s="8">
        <f>K293+L293</f>
        <v>744278</v>
      </c>
      <c r="N293" s="8">
        <v>270463</v>
      </c>
      <c r="O293" s="8">
        <v>2096855</v>
      </c>
      <c r="P293" s="8">
        <f>N293+O293</f>
        <v>2367318</v>
      </c>
      <c r="Q293" s="9">
        <f>IF(M293&gt;0,J293/M293,"")</f>
        <v>27.100467835943022</v>
      </c>
      <c r="R293" s="1" t="s">
        <v>385</v>
      </c>
      <c r="S293" s="1" t="s">
        <v>385</v>
      </c>
      <c r="T293" s="1">
        <v>0</v>
      </c>
      <c r="U293" s="1" t="s">
        <v>241</v>
      </c>
      <c r="V293" s="1" t="s">
        <v>172</v>
      </c>
      <c r="W293" s="19">
        <f>IF(Q293="","",SUMIFS(Unit_Value_Review_QC!$K$10:$K$53,Unit_Value_Review_QC!$I$10:$I$53,"WORLD|"&amp;F293))</f>
        <v>25.220887332162761</v>
      </c>
      <c r="X293" s="20">
        <f>IFERROR(Q293/W293,"")</f>
        <v>1.0745247571596475</v>
      </c>
      <c r="Y293" s="4" t="str">
        <f>IF(Q293="","NOT_APPLICABLE",IF(OR(X293&lt;Unit_Value_Review_QC!$I$6,X293&gt;Unit_Value_Review_QC!$I$5),"REVIEW","WITHIN_BAND"))</f>
        <v>WITHIN_BAND</v>
      </c>
    </row>
    <row r="294" spans="1:25">
      <c r="A294" s="1" t="s">
        <v>4291</v>
      </c>
      <c r="B294" s="6">
        <v>45689</v>
      </c>
      <c r="C294" s="1">
        <v>202502</v>
      </c>
      <c r="D294" s="1">
        <v>2025</v>
      </c>
      <c r="E294" s="1">
        <v>2</v>
      </c>
      <c r="F294" s="4" t="s">
        <v>256</v>
      </c>
      <c r="G294" s="4" t="s">
        <v>258</v>
      </c>
      <c r="H294" s="8">
        <v>21248281</v>
      </c>
      <c r="I294" s="8">
        <v>70534403</v>
      </c>
      <c r="J294" s="8">
        <f>H294+I294</f>
        <v>91782684</v>
      </c>
      <c r="K294" s="8">
        <v>654469</v>
      </c>
      <c r="L294" s="8">
        <v>5400200</v>
      </c>
      <c r="M294" s="8">
        <f>K294+L294</f>
        <v>6054669</v>
      </c>
      <c r="N294" s="8">
        <v>2668977</v>
      </c>
      <c r="O294" s="8">
        <v>31071092</v>
      </c>
      <c r="P294" s="8">
        <f>N294+O294</f>
        <v>33740069</v>
      </c>
      <c r="Q294" s="9">
        <f>IF(M294&gt;0,J294/M294,"")</f>
        <v>15.158992836767791</v>
      </c>
      <c r="R294" s="1" t="s">
        <v>385</v>
      </c>
      <c r="S294" s="1" t="s">
        <v>385</v>
      </c>
      <c r="T294" s="1">
        <v>0</v>
      </c>
      <c r="U294" s="1" t="s">
        <v>241</v>
      </c>
      <c r="V294" s="1" t="s">
        <v>172</v>
      </c>
      <c r="W294" s="19">
        <f>IF(Q294="","",SUMIFS(Unit_Value_Review_QC!$K$10:$K$53,Unit_Value_Review_QC!$I$10:$I$53,"WORLD|"&amp;F294))</f>
        <v>15.322317279026517</v>
      </c>
      <c r="X294" s="20">
        <f>IFERROR(Q294/W294,"")</f>
        <v>0.98934074792444815</v>
      </c>
      <c r="Y294" s="4" t="str">
        <f>IF(Q294="","NOT_APPLICABLE",IF(OR(X294&lt;Unit_Value_Review_QC!$I$6,X294&gt;Unit_Value_Review_QC!$I$5),"REVIEW","WITHIN_BAND"))</f>
        <v>WITHIN_BAND</v>
      </c>
    </row>
    <row r="295" spans="1:25">
      <c r="A295" s="1" t="s">
        <v>4292</v>
      </c>
      <c r="B295" s="6">
        <v>45689</v>
      </c>
      <c r="C295" s="1">
        <v>202502</v>
      </c>
      <c r="D295" s="1">
        <v>2025</v>
      </c>
      <c r="E295" s="1">
        <v>2</v>
      </c>
      <c r="F295" s="4" t="s">
        <v>265</v>
      </c>
      <c r="G295" s="4" t="s">
        <v>266</v>
      </c>
      <c r="H295" s="8">
        <v>9100488</v>
      </c>
      <c r="I295" s="8">
        <v>27338161</v>
      </c>
      <c r="J295" s="8">
        <f>H295+I295</f>
        <v>36438649</v>
      </c>
      <c r="K295" s="8">
        <v>415926</v>
      </c>
      <c r="L295" s="8">
        <v>1764104</v>
      </c>
      <c r="M295" s="8">
        <f>K295+L295</f>
        <v>2180030</v>
      </c>
      <c r="N295" s="8">
        <v>974204</v>
      </c>
      <c r="O295" s="8">
        <v>4684312</v>
      </c>
      <c r="P295" s="8">
        <f>N295+O295</f>
        <v>5658516</v>
      </c>
      <c r="Q295" s="9">
        <f>IF(M295&gt;0,J295/M295,"")</f>
        <v>16.714746586056155</v>
      </c>
      <c r="R295" s="1" t="s">
        <v>385</v>
      </c>
      <c r="S295" s="1" t="s">
        <v>385</v>
      </c>
      <c r="T295" s="1">
        <v>0</v>
      </c>
      <c r="U295" s="1" t="s">
        <v>241</v>
      </c>
      <c r="V295" s="1" t="s">
        <v>172</v>
      </c>
      <c r="W295" s="19">
        <f>IF(Q295="","",SUMIFS(Unit_Value_Review_QC!$K$10:$K$53,Unit_Value_Review_QC!$I$10:$I$53,"WORLD|"&amp;F295))</f>
        <v>15.611120169427856</v>
      </c>
      <c r="X295" s="20">
        <f>IFERROR(Q295/W295,"")</f>
        <v>1.0706948895819528</v>
      </c>
      <c r="Y295" s="4" t="str">
        <f>IF(Q295="","NOT_APPLICABLE",IF(OR(X295&lt;Unit_Value_Review_QC!$I$6,X295&gt;Unit_Value_Review_QC!$I$5),"REVIEW","WITHIN_BAND"))</f>
        <v>WITHIN_BAND</v>
      </c>
    </row>
    <row r="296" spans="1:25">
      <c r="A296" s="1" t="s">
        <v>4293</v>
      </c>
      <c r="B296" s="6">
        <v>45689</v>
      </c>
      <c r="C296" s="1">
        <v>202502</v>
      </c>
      <c r="D296" s="1">
        <v>2025</v>
      </c>
      <c r="E296" s="1">
        <v>2</v>
      </c>
      <c r="F296" s="4" t="s">
        <v>271</v>
      </c>
      <c r="G296" s="4" t="s">
        <v>273</v>
      </c>
      <c r="H296" s="8">
        <v>7516966</v>
      </c>
      <c r="I296" s="8">
        <v>17745435</v>
      </c>
      <c r="J296" s="8">
        <f>H296+I296</f>
        <v>25262401</v>
      </c>
      <c r="K296" s="8">
        <v>111736</v>
      </c>
      <c r="L296" s="8">
        <v>597896</v>
      </c>
      <c r="M296" s="8">
        <f>K296+L296</f>
        <v>709632</v>
      </c>
      <c r="N296" s="8">
        <v>273242</v>
      </c>
      <c r="O296" s="8">
        <v>1589842</v>
      </c>
      <c r="P296" s="8">
        <f>N296+O296</f>
        <v>1863084</v>
      </c>
      <c r="Q296" s="9">
        <f>IF(M296&gt;0,J296/M296,"")</f>
        <v>35.599297945977632</v>
      </c>
      <c r="R296" s="1" t="s">
        <v>385</v>
      </c>
      <c r="S296" s="1" t="s">
        <v>385</v>
      </c>
      <c r="T296" s="1">
        <v>0</v>
      </c>
      <c r="U296" s="1" t="s">
        <v>241</v>
      </c>
      <c r="V296" s="1" t="s">
        <v>172</v>
      </c>
      <c r="W296" s="19">
        <f>IF(Q296="","",SUMIFS(Unit_Value_Review_QC!$K$10:$K$53,Unit_Value_Review_QC!$I$10:$I$53,"WORLD|"&amp;F296))</f>
        <v>31.446185855453933</v>
      </c>
      <c r="X296" s="20">
        <f>IFERROR(Q296/W296,"")</f>
        <v>1.1320704555272287</v>
      </c>
      <c r="Y296" s="4" t="str">
        <f>IF(Q296="","NOT_APPLICABLE",IF(OR(X296&lt;Unit_Value_Review_QC!$I$6,X296&gt;Unit_Value_Review_QC!$I$5),"REVIEW","WITHIN_BAND"))</f>
        <v>WITHIN_BAND</v>
      </c>
    </row>
    <row r="297" spans="1:25">
      <c r="A297" s="1" t="s">
        <v>4294</v>
      </c>
      <c r="B297" s="6">
        <v>45689</v>
      </c>
      <c r="C297" s="1">
        <v>202502</v>
      </c>
      <c r="D297" s="1">
        <v>2025</v>
      </c>
      <c r="E297" s="1">
        <v>2</v>
      </c>
      <c r="F297" s="4" t="s">
        <v>278</v>
      </c>
      <c r="G297" s="4" t="s">
        <v>279</v>
      </c>
      <c r="H297" s="8">
        <v>6729125</v>
      </c>
      <c r="I297" s="8">
        <v>14750640</v>
      </c>
      <c r="J297" s="8">
        <f>H297+I297</f>
        <v>21479765</v>
      </c>
      <c r="K297" s="8">
        <v>91916</v>
      </c>
      <c r="L297" s="8">
        <v>644377</v>
      </c>
      <c r="M297" s="8">
        <f>K297+L297</f>
        <v>736293</v>
      </c>
      <c r="N297" s="8">
        <v>278151</v>
      </c>
      <c r="O297" s="8">
        <v>2118201</v>
      </c>
      <c r="P297" s="8">
        <f>N297+O297</f>
        <v>2396352</v>
      </c>
      <c r="Q297" s="9">
        <f>IF(M297&gt;0,J297/M297,"")</f>
        <v>29.172849667184124</v>
      </c>
      <c r="R297" s="1" t="s">
        <v>385</v>
      </c>
      <c r="S297" s="1" t="s">
        <v>385</v>
      </c>
      <c r="T297" s="1">
        <v>0</v>
      </c>
      <c r="U297" s="1" t="s">
        <v>241</v>
      </c>
      <c r="V297" s="1" t="s">
        <v>172</v>
      </c>
      <c r="W297" s="19">
        <f>IF(Q297="","",SUMIFS(Unit_Value_Review_QC!$K$10:$K$53,Unit_Value_Review_QC!$I$10:$I$53,"WORLD|"&amp;F297))</f>
        <v>25.220887332162761</v>
      </c>
      <c r="X297" s="20">
        <f>IFERROR(Q297/W297,"")</f>
        <v>1.1566940244002299</v>
      </c>
      <c r="Y297" s="4" t="str">
        <f>IF(Q297="","NOT_APPLICABLE",IF(OR(X297&lt;Unit_Value_Review_QC!$I$6,X297&gt;Unit_Value_Review_QC!$I$5),"REVIEW","WITHIN_BAND"))</f>
        <v>WITHIN_BAND</v>
      </c>
    </row>
    <row r="298" spans="1:25">
      <c r="A298" s="1" t="s">
        <v>4295</v>
      </c>
      <c r="B298" s="6">
        <v>45717</v>
      </c>
      <c r="C298" s="1">
        <v>202503</v>
      </c>
      <c r="D298" s="1">
        <v>2025</v>
      </c>
      <c r="E298" s="1">
        <v>3</v>
      </c>
      <c r="F298" s="4" t="s">
        <v>256</v>
      </c>
      <c r="G298" s="4" t="s">
        <v>258</v>
      </c>
      <c r="H298" s="8">
        <v>24640876</v>
      </c>
      <c r="I298" s="8">
        <v>96528109</v>
      </c>
      <c r="J298" s="8">
        <f>H298+I298</f>
        <v>121168985</v>
      </c>
      <c r="K298" s="8">
        <v>832868</v>
      </c>
      <c r="L298" s="8">
        <v>7540454</v>
      </c>
      <c r="M298" s="8">
        <f>K298+L298</f>
        <v>8373322</v>
      </c>
      <c r="N298" s="8">
        <v>3727188</v>
      </c>
      <c r="O298" s="8">
        <v>45059451</v>
      </c>
      <c r="P298" s="8">
        <f>N298+O298</f>
        <v>48786639</v>
      </c>
      <c r="Q298" s="9">
        <f>IF(M298&gt;0,J298/M298,"")</f>
        <v>14.47083785861812</v>
      </c>
      <c r="R298" s="1" t="s">
        <v>385</v>
      </c>
      <c r="S298" s="1" t="s">
        <v>385</v>
      </c>
      <c r="T298" s="1">
        <v>0</v>
      </c>
      <c r="U298" s="1" t="s">
        <v>241</v>
      </c>
      <c r="V298" s="1" t="s">
        <v>172</v>
      </c>
      <c r="W298" s="19">
        <f>IF(Q298="","",SUMIFS(Unit_Value_Review_QC!$K$10:$K$53,Unit_Value_Review_QC!$I$10:$I$53,"WORLD|"&amp;F298))</f>
        <v>15.322317279026517</v>
      </c>
      <c r="X298" s="20">
        <f>IFERROR(Q298/W298,"")</f>
        <v>0.94442880897826609</v>
      </c>
      <c r="Y298" s="4" t="str">
        <f>IF(Q298="","NOT_APPLICABLE",IF(OR(X298&lt;Unit_Value_Review_QC!$I$6,X298&gt;Unit_Value_Review_QC!$I$5),"REVIEW","WITHIN_BAND"))</f>
        <v>WITHIN_BAND</v>
      </c>
    </row>
    <row r="299" spans="1:25">
      <c r="A299" s="1" t="s">
        <v>4296</v>
      </c>
      <c r="B299" s="6">
        <v>45717</v>
      </c>
      <c r="C299" s="1">
        <v>202503</v>
      </c>
      <c r="D299" s="1">
        <v>2025</v>
      </c>
      <c r="E299" s="1">
        <v>3</v>
      </c>
      <c r="F299" s="4" t="s">
        <v>265</v>
      </c>
      <c r="G299" s="4" t="s">
        <v>266</v>
      </c>
      <c r="H299" s="8">
        <v>7769863</v>
      </c>
      <c r="I299" s="8">
        <v>21038269</v>
      </c>
      <c r="J299" s="8">
        <f>H299+I299</f>
        <v>28808132</v>
      </c>
      <c r="K299" s="8">
        <v>328640</v>
      </c>
      <c r="L299" s="8">
        <v>1396080</v>
      </c>
      <c r="M299" s="8">
        <f>K299+L299</f>
        <v>1724720</v>
      </c>
      <c r="N299" s="8">
        <v>882039</v>
      </c>
      <c r="O299" s="8">
        <v>4186626</v>
      </c>
      <c r="P299" s="8">
        <f>N299+O299</f>
        <v>5068665</v>
      </c>
      <c r="Q299" s="9">
        <f>IF(M299&gt;0,J299/M299,"")</f>
        <v>16.703077601001901</v>
      </c>
      <c r="R299" s="1" t="s">
        <v>385</v>
      </c>
      <c r="S299" s="1" t="s">
        <v>385</v>
      </c>
      <c r="T299" s="1">
        <v>0</v>
      </c>
      <c r="U299" s="1" t="s">
        <v>241</v>
      </c>
      <c r="V299" s="1" t="s">
        <v>172</v>
      </c>
      <c r="W299" s="19">
        <f>IF(Q299="","",SUMIFS(Unit_Value_Review_QC!$K$10:$K$53,Unit_Value_Review_QC!$I$10:$I$53,"WORLD|"&amp;F299))</f>
        <v>15.611120169427856</v>
      </c>
      <c r="X299" s="20">
        <f>IFERROR(Q299/W299,"")</f>
        <v>1.0699474105460085</v>
      </c>
      <c r="Y299" s="4" t="str">
        <f>IF(Q299="","NOT_APPLICABLE",IF(OR(X299&lt;Unit_Value_Review_QC!$I$6,X299&gt;Unit_Value_Review_QC!$I$5),"REVIEW","WITHIN_BAND"))</f>
        <v>WITHIN_BAND</v>
      </c>
    </row>
    <row r="300" spans="1:25">
      <c r="A300" s="1" t="s">
        <v>4297</v>
      </c>
      <c r="B300" s="6">
        <v>45717</v>
      </c>
      <c r="C300" s="1">
        <v>202503</v>
      </c>
      <c r="D300" s="1">
        <v>2025</v>
      </c>
      <c r="E300" s="1">
        <v>3</v>
      </c>
      <c r="F300" s="4" t="s">
        <v>271</v>
      </c>
      <c r="G300" s="4" t="s">
        <v>273</v>
      </c>
      <c r="H300" s="8">
        <v>8266362</v>
      </c>
      <c r="I300" s="8">
        <v>22692997</v>
      </c>
      <c r="J300" s="8">
        <f>H300+I300</f>
        <v>30959359</v>
      </c>
      <c r="K300" s="8">
        <v>141348</v>
      </c>
      <c r="L300" s="8">
        <v>753709</v>
      </c>
      <c r="M300" s="8">
        <f>K300+L300</f>
        <v>895057</v>
      </c>
      <c r="N300" s="8">
        <v>343464</v>
      </c>
      <c r="O300" s="8">
        <v>2091550</v>
      </c>
      <c r="P300" s="8">
        <f>N300+O300</f>
        <v>2435014</v>
      </c>
      <c r="Q300" s="9">
        <f>IF(M300&gt;0,J300/M300,"")</f>
        <v>34.589259678433891</v>
      </c>
      <c r="R300" s="1" t="s">
        <v>385</v>
      </c>
      <c r="S300" s="1" t="s">
        <v>385</v>
      </c>
      <c r="T300" s="1">
        <v>0</v>
      </c>
      <c r="U300" s="1" t="s">
        <v>241</v>
      </c>
      <c r="V300" s="1" t="s">
        <v>172</v>
      </c>
      <c r="W300" s="19">
        <f>IF(Q300="","",SUMIFS(Unit_Value_Review_QC!$K$10:$K$53,Unit_Value_Review_QC!$I$10:$I$53,"WORLD|"&amp;F300))</f>
        <v>31.446185855453933</v>
      </c>
      <c r="X300" s="20">
        <f>IFERROR(Q300/W300,"")</f>
        <v>1.0999508759958192</v>
      </c>
      <c r="Y300" s="4" t="str">
        <f>IF(Q300="","NOT_APPLICABLE",IF(OR(X300&lt;Unit_Value_Review_QC!$I$6,X300&gt;Unit_Value_Review_QC!$I$5),"REVIEW","WITHIN_BAND"))</f>
        <v>WITHIN_BAND</v>
      </c>
    </row>
    <row r="301" spans="1:25">
      <c r="A301" s="1" t="s">
        <v>4298</v>
      </c>
      <c r="B301" s="6">
        <v>45717</v>
      </c>
      <c r="C301" s="1">
        <v>202503</v>
      </c>
      <c r="D301" s="1">
        <v>2025</v>
      </c>
      <c r="E301" s="1">
        <v>3</v>
      </c>
      <c r="F301" s="4" t="s">
        <v>278</v>
      </c>
      <c r="G301" s="4" t="s">
        <v>279</v>
      </c>
      <c r="H301" s="8">
        <v>6184571</v>
      </c>
      <c r="I301" s="8">
        <v>16575952</v>
      </c>
      <c r="J301" s="8">
        <f>H301+I301</f>
        <v>22760523</v>
      </c>
      <c r="K301" s="8">
        <v>112179</v>
      </c>
      <c r="L301" s="8">
        <v>742594</v>
      </c>
      <c r="M301" s="8">
        <f>K301+L301</f>
        <v>854773</v>
      </c>
      <c r="N301" s="8">
        <v>317399</v>
      </c>
      <c r="O301" s="8">
        <v>2714978</v>
      </c>
      <c r="P301" s="8">
        <f>N301+O301</f>
        <v>3032377</v>
      </c>
      <c r="Q301" s="9">
        <f>IF(M301&gt;0,J301/M301,"")</f>
        <v>26.627564277299353</v>
      </c>
      <c r="R301" s="1" t="s">
        <v>385</v>
      </c>
      <c r="S301" s="1" t="s">
        <v>385</v>
      </c>
      <c r="T301" s="1">
        <v>0</v>
      </c>
      <c r="U301" s="1" t="s">
        <v>241</v>
      </c>
      <c r="V301" s="1" t="s">
        <v>172</v>
      </c>
      <c r="W301" s="19">
        <f>IF(Q301="","",SUMIFS(Unit_Value_Review_QC!$K$10:$K$53,Unit_Value_Review_QC!$I$10:$I$53,"WORLD|"&amp;F301))</f>
        <v>25.220887332162761</v>
      </c>
      <c r="X301" s="20">
        <f>IFERROR(Q301/W301,"")</f>
        <v>1.0557742844892986</v>
      </c>
      <c r="Y301" s="4" t="str">
        <f>IF(Q301="","NOT_APPLICABLE",IF(OR(X301&lt;Unit_Value_Review_QC!$I$6,X301&gt;Unit_Value_Review_QC!$I$5),"REVIEW","WITHIN_BAND"))</f>
        <v>WITHIN_BAND</v>
      </c>
    </row>
    <row r="302" spans="1:25">
      <c r="A302" s="1" t="s">
        <v>4299</v>
      </c>
      <c r="B302" s="6">
        <v>45748</v>
      </c>
      <c r="C302" s="1">
        <v>202504</v>
      </c>
      <c r="D302" s="1">
        <v>2025</v>
      </c>
      <c r="E302" s="1">
        <v>4</v>
      </c>
      <c r="F302" s="4" t="s">
        <v>256</v>
      </c>
      <c r="G302" s="4" t="s">
        <v>258</v>
      </c>
      <c r="H302" s="8">
        <v>28226712</v>
      </c>
      <c r="I302" s="8">
        <v>92943081</v>
      </c>
      <c r="J302" s="8">
        <f>H302+I302</f>
        <v>121169793</v>
      </c>
      <c r="K302" s="8">
        <v>866473</v>
      </c>
      <c r="L302" s="8">
        <v>8622352</v>
      </c>
      <c r="M302" s="8">
        <f>K302+L302</f>
        <v>9488825</v>
      </c>
      <c r="N302" s="8">
        <v>4189695</v>
      </c>
      <c r="O302" s="8">
        <v>42432712</v>
      </c>
      <c r="P302" s="8">
        <f>N302+O302</f>
        <v>46622407</v>
      </c>
      <c r="Q302" s="9">
        <f>IF(M302&gt;0,J302/M302,"")</f>
        <v>12.769736295062877</v>
      </c>
      <c r="R302" s="1" t="s">
        <v>385</v>
      </c>
      <c r="S302" s="1" t="s">
        <v>385</v>
      </c>
      <c r="T302" s="1">
        <v>0</v>
      </c>
      <c r="U302" s="1" t="s">
        <v>241</v>
      </c>
      <c r="V302" s="1" t="s">
        <v>172</v>
      </c>
      <c r="W302" s="19">
        <f>IF(Q302="","",SUMIFS(Unit_Value_Review_QC!$K$10:$K$53,Unit_Value_Review_QC!$I$10:$I$53,"WORLD|"&amp;F302))</f>
        <v>15.322317279026517</v>
      </c>
      <c r="X302" s="20">
        <f>IFERROR(Q302/W302,"")</f>
        <v>0.83340764079740981</v>
      </c>
      <c r="Y302" s="4" t="str">
        <f>IF(Q302="","NOT_APPLICABLE",IF(OR(X302&lt;Unit_Value_Review_QC!$I$6,X302&gt;Unit_Value_Review_QC!$I$5),"REVIEW","WITHIN_BAND"))</f>
        <v>WITHIN_BAND</v>
      </c>
    </row>
    <row r="303" spans="1:25">
      <c r="A303" s="1" t="s">
        <v>4300</v>
      </c>
      <c r="B303" s="6">
        <v>45748</v>
      </c>
      <c r="C303" s="1">
        <v>202504</v>
      </c>
      <c r="D303" s="1">
        <v>2025</v>
      </c>
      <c r="E303" s="1">
        <v>4</v>
      </c>
      <c r="F303" s="4" t="s">
        <v>265</v>
      </c>
      <c r="G303" s="4" t="s">
        <v>266</v>
      </c>
      <c r="H303" s="8">
        <v>6440983</v>
      </c>
      <c r="I303" s="8">
        <v>14937706</v>
      </c>
      <c r="J303" s="8">
        <f>H303+I303</f>
        <v>21378689</v>
      </c>
      <c r="K303" s="8">
        <v>276293</v>
      </c>
      <c r="L303" s="8">
        <v>935827</v>
      </c>
      <c r="M303" s="8">
        <f>K303+L303</f>
        <v>1212120</v>
      </c>
      <c r="N303" s="8">
        <v>779092</v>
      </c>
      <c r="O303" s="8">
        <v>2909976</v>
      </c>
      <c r="P303" s="8">
        <f>N303+O303</f>
        <v>3689068</v>
      </c>
      <c r="Q303" s="9">
        <f>IF(M303&gt;0,J303/M303,"")</f>
        <v>17.637436062436063</v>
      </c>
      <c r="R303" s="1" t="s">
        <v>385</v>
      </c>
      <c r="S303" s="1" t="s">
        <v>385</v>
      </c>
      <c r="T303" s="1">
        <v>0</v>
      </c>
      <c r="U303" s="1" t="s">
        <v>241</v>
      </c>
      <c r="V303" s="1" t="s">
        <v>172</v>
      </c>
      <c r="W303" s="19">
        <f>IF(Q303="","",SUMIFS(Unit_Value_Review_QC!$K$10:$K$53,Unit_Value_Review_QC!$I$10:$I$53,"WORLD|"&amp;F303))</f>
        <v>15.611120169427856</v>
      </c>
      <c r="X303" s="20">
        <f>IFERROR(Q303/W303,"")</f>
        <v>1.1297995192540031</v>
      </c>
      <c r="Y303" s="4" t="str">
        <f>IF(Q303="","NOT_APPLICABLE",IF(OR(X303&lt;Unit_Value_Review_QC!$I$6,X303&gt;Unit_Value_Review_QC!$I$5),"REVIEW","WITHIN_BAND"))</f>
        <v>WITHIN_BAND</v>
      </c>
    </row>
    <row r="304" spans="1:25">
      <c r="A304" s="1" t="s">
        <v>4301</v>
      </c>
      <c r="B304" s="6">
        <v>45748</v>
      </c>
      <c r="C304" s="1">
        <v>202504</v>
      </c>
      <c r="D304" s="1">
        <v>2025</v>
      </c>
      <c r="E304" s="1">
        <v>4</v>
      </c>
      <c r="F304" s="4" t="s">
        <v>271</v>
      </c>
      <c r="G304" s="4" t="s">
        <v>273</v>
      </c>
      <c r="H304" s="8">
        <v>7389847</v>
      </c>
      <c r="I304" s="8">
        <v>22644130</v>
      </c>
      <c r="J304" s="8">
        <f>H304+I304</f>
        <v>30033977</v>
      </c>
      <c r="K304" s="8">
        <v>114803</v>
      </c>
      <c r="L304" s="8">
        <v>841133</v>
      </c>
      <c r="M304" s="8">
        <f>K304+L304</f>
        <v>955936</v>
      </c>
      <c r="N304" s="8">
        <v>322205</v>
      </c>
      <c r="O304" s="8">
        <v>2200523</v>
      </c>
      <c r="P304" s="8">
        <f>N304+O304</f>
        <v>2522728</v>
      </c>
      <c r="Q304" s="9">
        <f>IF(M304&gt;0,J304/M304,"")</f>
        <v>31.418397256720116</v>
      </c>
      <c r="R304" s="1" t="s">
        <v>385</v>
      </c>
      <c r="S304" s="1" t="s">
        <v>385</v>
      </c>
      <c r="T304" s="1">
        <v>0</v>
      </c>
      <c r="U304" s="1" t="s">
        <v>241</v>
      </c>
      <c r="V304" s="1" t="s">
        <v>172</v>
      </c>
      <c r="W304" s="19">
        <f>IF(Q304="","",SUMIFS(Unit_Value_Review_QC!$K$10:$K$53,Unit_Value_Review_QC!$I$10:$I$53,"WORLD|"&amp;F304))</f>
        <v>31.446185855453933</v>
      </c>
      <c r="X304" s="20">
        <f>IFERROR(Q304/W304,"")</f>
        <v>0.99911631258361344</v>
      </c>
      <c r="Y304" s="4" t="str">
        <f>IF(Q304="","NOT_APPLICABLE",IF(OR(X304&lt;Unit_Value_Review_QC!$I$6,X304&gt;Unit_Value_Review_QC!$I$5),"REVIEW","WITHIN_BAND"))</f>
        <v>WITHIN_BAND</v>
      </c>
    </row>
    <row r="305" spans="1:25">
      <c r="A305" s="1" t="s">
        <v>4302</v>
      </c>
      <c r="B305" s="6">
        <v>45748</v>
      </c>
      <c r="C305" s="1">
        <v>202504</v>
      </c>
      <c r="D305" s="1">
        <v>2025</v>
      </c>
      <c r="E305" s="1">
        <v>4</v>
      </c>
      <c r="F305" s="4" t="s">
        <v>278</v>
      </c>
      <c r="G305" s="4" t="s">
        <v>279</v>
      </c>
      <c r="H305" s="8">
        <v>6655632</v>
      </c>
      <c r="I305" s="8">
        <v>15943704</v>
      </c>
      <c r="J305" s="8">
        <f>H305+I305</f>
        <v>22599336</v>
      </c>
      <c r="K305" s="8">
        <v>116454</v>
      </c>
      <c r="L305" s="8">
        <v>664410</v>
      </c>
      <c r="M305" s="8">
        <f>K305+L305</f>
        <v>780864</v>
      </c>
      <c r="N305" s="8">
        <v>347329</v>
      </c>
      <c r="O305" s="8">
        <v>2353421</v>
      </c>
      <c r="P305" s="8">
        <f>N305+O305</f>
        <v>2700750</v>
      </c>
      <c r="Q305" s="9">
        <f>IF(M305&gt;0,J305/M305,"")</f>
        <v>28.941449471354808</v>
      </c>
      <c r="R305" s="1" t="s">
        <v>385</v>
      </c>
      <c r="S305" s="1" t="s">
        <v>385</v>
      </c>
      <c r="T305" s="1">
        <v>0</v>
      </c>
      <c r="U305" s="1" t="s">
        <v>241</v>
      </c>
      <c r="V305" s="1" t="s">
        <v>172</v>
      </c>
      <c r="W305" s="19">
        <f>IF(Q305="","",SUMIFS(Unit_Value_Review_QC!$K$10:$K$53,Unit_Value_Review_QC!$I$10:$I$53,"WORLD|"&amp;F305))</f>
        <v>25.220887332162761</v>
      </c>
      <c r="X305" s="20">
        <f>IFERROR(Q305/W305,"")</f>
        <v>1.147519081711587</v>
      </c>
      <c r="Y305" s="4" t="str">
        <f>IF(Q305="","NOT_APPLICABLE",IF(OR(X305&lt;Unit_Value_Review_QC!$I$6,X305&gt;Unit_Value_Review_QC!$I$5),"REVIEW","WITHIN_BAND"))</f>
        <v>WITHIN_BAND</v>
      </c>
    </row>
    <row r="306" spans="1:25">
      <c r="A306" s="1" t="s">
        <v>4303</v>
      </c>
      <c r="B306" s="6">
        <v>45778</v>
      </c>
      <c r="C306" s="1">
        <v>202505</v>
      </c>
      <c r="D306" s="1">
        <v>2025</v>
      </c>
      <c r="E306" s="1">
        <v>5</v>
      </c>
      <c r="F306" s="4" t="s">
        <v>256</v>
      </c>
      <c r="G306" s="4" t="s">
        <v>258</v>
      </c>
      <c r="H306" s="8">
        <v>33240630</v>
      </c>
      <c r="I306" s="8">
        <v>98424735</v>
      </c>
      <c r="J306" s="8">
        <f>H306+I306</f>
        <v>131665365</v>
      </c>
      <c r="K306" s="8">
        <v>1044065</v>
      </c>
      <c r="L306" s="8">
        <v>10281460</v>
      </c>
      <c r="M306" s="8">
        <f>K306+L306</f>
        <v>11325525</v>
      </c>
      <c r="N306" s="8">
        <v>4946071</v>
      </c>
      <c r="O306" s="8">
        <v>45966832</v>
      </c>
      <c r="P306" s="8">
        <f>N306+O306</f>
        <v>50912903</v>
      </c>
      <c r="Q306" s="9">
        <f>IF(M306&gt;0,J306/M306,"")</f>
        <v>11.625541862297775</v>
      </c>
      <c r="R306" s="1" t="s">
        <v>385</v>
      </c>
      <c r="S306" s="1" t="s">
        <v>385</v>
      </c>
      <c r="T306" s="1">
        <v>0</v>
      </c>
      <c r="U306" s="1" t="s">
        <v>241</v>
      </c>
      <c r="V306" s="1" t="s">
        <v>172</v>
      </c>
      <c r="W306" s="19">
        <f>IF(Q306="","",SUMIFS(Unit_Value_Review_QC!$K$10:$K$53,Unit_Value_Review_QC!$I$10:$I$53,"WORLD|"&amp;F306))</f>
        <v>15.322317279026517</v>
      </c>
      <c r="X306" s="20">
        <f>IFERROR(Q306/W306,"")</f>
        <v>0.75873261534735614</v>
      </c>
      <c r="Y306" s="4" t="str">
        <f>IF(Q306="","NOT_APPLICABLE",IF(OR(X306&lt;Unit_Value_Review_QC!$I$6,X306&gt;Unit_Value_Review_QC!$I$5),"REVIEW","WITHIN_BAND"))</f>
        <v>WITHIN_BAND</v>
      </c>
    </row>
    <row r="307" spans="1:25">
      <c r="A307" s="1" t="s">
        <v>4304</v>
      </c>
      <c r="B307" s="6">
        <v>45778</v>
      </c>
      <c r="C307" s="1">
        <v>202505</v>
      </c>
      <c r="D307" s="1">
        <v>2025</v>
      </c>
      <c r="E307" s="1">
        <v>5</v>
      </c>
      <c r="F307" s="4" t="s">
        <v>265</v>
      </c>
      <c r="G307" s="4" t="s">
        <v>266</v>
      </c>
      <c r="H307" s="8">
        <v>6385078</v>
      </c>
      <c r="I307" s="8">
        <v>16636991</v>
      </c>
      <c r="J307" s="8">
        <f>H307+I307</f>
        <v>23022069</v>
      </c>
      <c r="K307" s="8">
        <v>240723</v>
      </c>
      <c r="L307" s="8">
        <v>1019794</v>
      </c>
      <c r="M307" s="8">
        <f>K307+L307</f>
        <v>1260517</v>
      </c>
      <c r="N307" s="8">
        <v>770590</v>
      </c>
      <c r="O307" s="8">
        <v>3354523</v>
      </c>
      <c r="P307" s="8">
        <f>N307+O307</f>
        <v>4125113</v>
      </c>
      <c r="Q307" s="9">
        <f>IF(M307&gt;0,J307/M307,"")</f>
        <v>18.263989299628644</v>
      </c>
      <c r="R307" s="1" t="s">
        <v>385</v>
      </c>
      <c r="S307" s="1" t="s">
        <v>385</v>
      </c>
      <c r="T307" s="1">
        <v>0</v>
      </c>
      <c r="U307" s="1" t="s">
        <v>241</v>
      </c>
      <c r="V307" s="1" t="s">
        <v>172</v>
      </c>
      <c r="W307" s="19">
        <f>IF(Q307="","",SUMIFS(Unit_Value_Review_QC!$K$10:$K$53,Unit_Value_Review_QC!$I$10:$I$53,"WORLD|"&amp;F307))</f>
        <v>15.611120169427856</v>
      </c>
      <c r="X307" s="20">
        <f>IFERROR(Q307/W307,"")</f>
        <v>1.1699345787752022</v>
      </c>
      <c r="Y307" s="4" t="str">
        <f>IF(Q307="","NOT_APPLICABLE",IF(OR(X307&lt;Unit_Value_Review_QC!$I$6,X307&gt;Unit_Value_Review_QC!$I$5),"REVIEW","WITHIN_BAND"))</f>
        <v>WITHIN_BAND</v>
      </c>
    </row>
    <row r="308" spans="1:25">
      <c r="A308" s="1" t="s">
        <v>4305</v>
      </c>
      <c r="B308" s="6">
        <v>45778</v>
      </c>
      <c r="C308" s="1">
        <v>202505</v>
      </c>
      <c r="D308" s="1">
        <v>2025</v>
      </c>
      <c r="E308" s="1">
        <v>5</v>
      </c>
      <c r="F308" s="4" t="s">
        <v>271</v>
      </c>
      <c r="G308" s="4" t="s">
        <v>273</v>
      </c>
      <c r="H308" s="8">
        <v>9365714</v>
      </c>
      <c r="I308" s="8">
        <v>27142903</v>
      </c>
      <c r="J308" s="8">
        <f>H308+I308</f>
        <v>36508617</v>
      </c>
      <c r="K308" s="8">
        <v>159009</v>
      </c>
      <c r="L308" s="8">
        <v>1057193</v>
      </c>
      <c r="M308" s="8">
        <f>K308+L308</f>
        <v>1216202</v>
      </c>
      <c r="N308" s="8">
        <v>383655</v>
      </c>
      <c r="O308" s="8">
        <v>2880686</v>
      </c>
      <c r="P308" s="8">
        <f>N308+O308</f>
        <v>3264341</v>
      </c>
      <c r="Q308" s="9">
        <f>IF(M308&gt;0,J308/M308,"")</f>
        <v>30.018547083461463</v>
      </c>
      <c r="R308" s="1" t="s">
        <v>385</v>
      </c>
      <c r="S308" s="1" t="s">
        <v>385</v>
      </c>
      <c r="T308" s="1">
        <v>0</v>
      </c>
      <c r="U308" s="1" t="s">
        <v>241</v>
      </c>
      <c r="V308" s="1" t="s">
        <v>172</v>
      </c>
      <c r="W308" s="19">
        <f>IF(Q308="","",SUMIFS(Unit_Value_Review_QC!$K$10:$K$53,Unit_Value_Review_QC!$I$10:$I$53,"WORLD|"&amp;F308))</f>
        <v>31.446185855453933</v>
      </c>
      <c r="X308" s="20">
        <f>IFERROR(Q308/W308,"")</f>
        <v>0.9546005745003614</v>
      </c>
      <c r="Y308" s="4" t="str">
        <f>IF(Q308="","NOT_APPLICABLE",IF(OR(X308&lt;Unit_Value_Review_QC!$I$6,X308&gt;Unit_Value_Review_QC!$I$5),"REVIEW","WITHIN_BAND"))</f>
        <v>WITHIN_BAND</v>
      </c>
    </row>
    <row r="309" spans="1:25">
      <c r="A309" s="1" t="s">
        <v>4306</v>
      </c>
      <c r="B309" s="6">
        <v>45778</v>
      </c>
      <c r="C309" s="1">
        <v>202505</v>
      </c>
      <c r="D309" s="1">
        <v>2025</v>
      </c>
      <c r="E309" s="1">
        <v>5</v>
      </c>
      <c r="F309" s="4" t="s">
        <v>278</v>
      </c>
      <c r="G309" s="4" t="s">
        <v>279</v>
      </c>
      <c r="H309" s="8">
        <v>6535487</v>
      </c>
      <c r="I309" s="8">
        <v>16897732</v>
      </c>
      <c r="J309" s="8">
        <f>H309+I309</f>
        <v>23433219</v>
      </c>
      <c r="K309" s="8">
        <v>170350</v>
      </c>
      <c r="L309" s="8">
        <v>761511</v>
      </c>
      <c r="M309" s="8">
        <f>K309+L309</f>
        <v>931861</v>
      </c>
      <c r="N309" s="8">
        <v>362597</v>
      </c>
      <c r="O309" s="8">
        <v>2622437</v>
      </c>
      <c r="P309" s="8">
        <f>N309+O309</f>
        <v>2985034</v>
      </c>
      <c r="Q309" s="9">
        <f>IF(M309&gt;0,J309/M309,"")</f>
        <v>25.146689259449637</v>
      </c>
      <c r="R309" s="1" t="s">
        <v>385</v>
      </c>
      <c r="S309" s="1" t="s">
        <v>385</v>
      </c>
      <c r="T309" s="1">
        <v>0</v>
      </c>
      <c r="U309" s="1" t="s">
        <v>241</v>
      </c>
      <c r="V309" s="1" t="s">
        <v>172</v>
      </c>
      <c r="W309" s="19">
        <f>IF(Q309="","",SUMIFS(Unit_Value_Review_QC!$K$10:$K$53,Unit_Value_Review_QC!$I$10:$I$53,"WORLD|"&amp;F309))</f>
        <v>25.220887332162761</v>
      </c>
      <c r="X309" s="20">
        <f>IFERROR(Q309/W309,"")</f>
        <v>0.9970580704899108</v>
      </c>
      <c r="Y309" s="4" t="str">
        <f>IF(Q309="","NOT_APPLICABLE",IF(OR(X309&lt;Unit_Value_Review_QC!$I$6,X309&gt;Unit_Value_Review_QC!$I$5),"REVIEW","WITHIN_BAND"))</f>
        <v>WITHIN_BAND</v>
      </c>
    </row>
    <row r="310" spans="1:25">
      <c r="A310" s="1" t="s">
        <v>4307</v>
      </c>
      <c r="B310" s="6">
        <v>45809</v>
      </c>
      <c r="C310" s="1">
        <v>202506</v>
      </c>
      <c r="D310" s="1">
        <v>2025</v>
      </c>
      <c r="E310" s="1">
        <v>6</v>
      </c>
      <c r="F310" s="4" t="s">
        <v>256</v>
      </c>
      <c r="G310" s="4" t="s">
        <v>258</v>
      </c>
      <c r="H310" s="8">
        <v>29392130</v>
      </c>
      <c r="I310" s="8">
        <v>82186668</v>
      </c>
      <c r="J310" s="8">
        <f>H310+I310</f>
        <v>111578798</v>
      </c>
      <c r="K310" s="8">
        <v>1055131</v>
      </c>
      <c r="L310" s="8">
        <v>8623600</v>
      </c>
      <c r="M310" s="8">
        <f>K310+L310</f>
        <v>9678731</v>
      </c>
      <c r="N310" s="8">
        <v>4212044</v>
      </c>
      <c r="O310" s="8">
        <v>39679984</v>
      </c>
      <c r="P310" s="8">
        <f>N310+O310</f>
        <v>43892028</v>
      </c>
      <c r="Q310" s="9">
        <f>IF(M310&gt;0,J310/M310,"")</f>
        <v>11.528246626546393</v>
      </c>
      <c r="R310" s="1" t="s">
        <v>385</v>
      </c>
      <c r="S310" s="1" t="s">
        <v>385</v>
      </c>
      <c r="T310" s="1">
        <v>0</v>
      </c>
      <c r="U310" s="1" t="s">
        <v>241</v>
      </c>
      <c r="V310" s="1" t="s">
        <v>172</v>
      </c>
      <c r="W310" s="19">
        <f>IF(Q310="","",SUMIFS(Unit_Value_Review_QC!$K$10:$K$53,Unit_Value_Review_QC!$I$10:$I$53,"WORLD|"&amp;F310))</f>
        <v>15.322317279026517</v>
      </c>
      <c r="X310" s="20">
        <f>IFERROR(Q310/W310,"")</f>
        <v>0.75238271187129624</v>
      </c>
      <c r="Y310" s="4" t="str">
        <f>IF(Q310="","NOT_APPLICABLE",IF(OR(X310&lt;Unit_Value_Review_QC!$I$6,X310&gt;Unit_Value_Review_QC!$I$5),"REVIEW","WITHIN_BAND"))</f>
        <v>WITHIN_BAND</v>
      </c>
    </row>
    <row r="311" spans="1:25">
      <c r="A311" s="1" t="s">
        <v>4308</v>
      </c>
      <c r="B311" s="6">
        <v>45809</v>
      </c>
      <c r="C311" s="1">
        <v>202506</v>
      </c>
      <c r="D311" s="1">
        <v>2025</v>
      </c>
      <c r="E311" s="1">
        <v>6</v>
      </c>
      <c r="F311" s="4" t="s">
        <v>265</v>
      </c>
      <c r="G311" s="4" t="s">
        <v>266</v>
      </c>
      <c r="H311" s="8">
        <v>4469186</v>
      </c>
      <c r="I311" s="8">
        <v>30597674</v>
      </c>
      <c r="J311" s="8">
        <f>H311+I311</f>
        <v>35066860</v>
      </c>
      <c r="K311" s="8">
        <v>141702</v>
      </c>
      <c r="L311" s="8">
        <v>2223267</v>
      </c>
      <c r="M311" s="8">
        <f>K311+L311</f>
        <v>2364969</v>
      </c>
      <c r="N311" s="8">
        <v>507426</v>
      </c>
      <c r="O311" s="8">
        <v>6554089</v>
      </c>
      <c r="P311" s="8">
        <f>N311+O311</f>
        <v>7061515</v>
      </c>
      <c r="Q311" s="9">
        <f>IF(M311&gt;0,J311/M311,"")</f>
        <v>14.827619304946491</v>
      </c>
      <c r="R311" s="1" t="s">
        <v>385</v>
      </c>
      <c r="S311" s="1" t="s">
        <v>385</v>
      </c>
      <c r="T311" s="1">
        <v>0</v>
      </c>
      <c r="U311" s="1" t="s">
        <v>241</v>
      </c>
      <c r="V311" s="1" t="s">
        <v>172</v>
      </c>
      <c r="W311" s="19">
        <f>IF(Q311="","",SUMIFS(Unit_Value_Review_QC!$K$10:$K$53,Unit_Value_Review_QC!$I$10:$I$53,"WORLD|"&amp;F311))</f>
        <v>15.611120169427856</v>
      </c>
      <c r="X311" s="20">
        <f>IFERROR(Q311/W311,"")</f>
        <v>0.94981136164618485</v>
      </c>
      <c r="Y311" s="4" t="str">
        <f>IF(Q311="","NOT_APPLICABLE",IF(OR(X311&lt;Unit_Value_Review_QC!$I$6,X311&gt;Unit_Value_Review_QC!$I$5),"REVIEW","WITHIN_BAND"))</f>
        <v>WITHIN_BAND</v>
      </c>
    </row>
    <row r="312" spans="1:25">
      <c r="A312" s="1" t="s">
        <v>4309</v>
      </c>
      <c r="B312" s="6">
        <v>45809</v>
      </c>
      <c r="C312" s="1">
        <v>202506</v>
      </c>
      <c r="D312" s="1">
        <v>2025</v>
      </c>
      <c r="E312" s="1">
        <v>6</v>
      </c>
      <c r="F312" s="4" t="s">
        <v>271</v>
      </c>
      <c r="G312" s="4" t="s">
        <v>273</v>
      </c>
      <c r="H312" s="8">
        <v>7651717</v>
      </c>
      <c r="I312" s="8">
        <v>20318037</v>
      </c>
      <c r="J312" s="8">
        <f>H312+I312</f>
        <v>27969754</v>
      </c>
      <c r="K312" s="8">
        <v>112881</v>
      </c>
      <c r="L312" s="8">
        <v>748898</v>
      </c>
      <c r="M312" s="8">
        <f>K312+L312</f>
        <v>861779</v>
      </c>
      <c r="N312" s="8">
        <v>299123</v>
      </c>
      <c r="O312" s="8">
        <v>1880861</v>
      </c>
      <c r="P312" s="8">
        <f>N312+O312</f>
        <v>2179984</v>
      </c>
      <c r="Q312" s="9">
        <f>IF(M312&gt;0,J312/M312,"")</f>
        <v>32.45583148347778</v>
      </c>
      <c r="R312" s="1" t="s">
        <v>385</v>
      </c>
      <c r="S312" s="1" t="s">
        <v>385</v>
      </c>
      <c r="T312" s="1">
        <v>0</v>
      </c>
      <c r="U312" s="1" t="s">
        <v>241</v>
      </c>
      <c r="V312" s="1" t="s">
        <v>172</v>
      </c>
      <c r="W312" s="19">
        <f>IF(Q312="","",SUMIFS(Unit_Value_Review_QC!$K$10:$K$53,Unit_Value_Review_QC!$I$10:$I$53,"WORLD|"&amp;F312))</f>
        <v>31.446185855453933</v>
      </c>
      <c r="X312" s="20">
        <f>IFERROR(Q312/W312,"")</f>
        <v>1.0321070934537118</v>
      </c>
      <c r="Y312" s="4" t="str">
        <f>IF(Q312="","NOT_APPLICABLE",IF(OR(X312&lt;Unit_Value_Review_QC!$I$6,X312&gt;Unit_Value_Review_QC!$I$5),"REVIEW","WITHIN_BAND"))</f>
        <v>WITHIN_BAND</v>
      </c>
    </row>
    <row r="313" spans="1:25">
      <c r="A313" s="1" t="s">
        <v>4310</v>
      </c>
      <c r="B313" s="6">
        <v>45809</v>
      </c>
      <c r="C313" s="1">
        <v>202506</v>
      </c>
      <c r="D313" s="1">
        <v>2025</v>
      </c>
      <c r="E313" s="1">
        <v>6</v>
      </c>
      <c r="F313" s="4" t="s">
        <v>278</v>
      </c>
      <c r="G313" s="4" t="s">
        <v>279</v>
      </c>
      <c r="H313" s="8">
        <v>6226318</v>
      </c>
      <c r="I313" s="8">
        <v>15180267</v>
      </c>
      <c r="J313" s="8">
        <f>H313+I313</f>
        <v>21406585</v>
      </c>
      <c r="K313" s="8">
        <v>108639</v>
      </c>
      <c r="L313" s="8">
        <v>712694</v>
      </c>
      <c r="M313" s="8">
        <f>K313+L313</f>
        <v>821333</v>
      </c>
      <c r="N313" s="8">
        <v>315047</v>
      </c>
      <c r="O313" s="8">
        <v>2471527</v>
      </c>
      <c r="P313" s="8">
        <f>N313+O313</f>
        <v>2786574</v>
      </c>
      <c r="Q313" s="9">
        <f>IF(M313&gt;0,J313/M313,"")</f>
        <v>26.063222834100177</v>
      </c>
      <c r="R313" s="1" t="s">
        <v>385</v>
      </c>
      <c r="S313" s="1" t="s">
        <v>385</v>
      </c>
      <c r="T313" s="1">
        <v>0</v>
      </c>
      <c r="U313" s="1" t="s">
        <v>241</v>
      </c>
      <c r="V313" s="1" t="s">
        <v>172</v>
      </c>
      <c r="W313" s="19">
        <f>IF(Q313="","",SUMIFS(Unit_Value_Review_QC!$K$10:$K$53,Unit_Value_Review_QC!$I$10:$I$53,"WORLD|"&amp;F313))</f>
        <v>25.220887332162761</v>
      </c>
      <c r="X313" s="20">
        <f>IFERROR(Q313/W313,"")</f>
        <v>1.0333983293626325</v>
      </c>
      <c r="Y313" s="4" t="str">
        <f>IF(Q313="","NOT_APPLICABLE",IF(OR(X313&lt;Unit_Value_Review_QC!$I$6,X313&gt;Unit_Value_Review_QC!$I$5),"REVIEW","WITHIN_BAND"))</f>
        <v>WITHIN_BAND</v>
      </c>
    </row>
    <row r="314" spans="1:25">
      <c r="A314" s="1" t="s">
        <v>4311</v>
      </c>
      <c r="B314" s="6">
        <v>45839</v>
      </c>
      <c r="C314" s="1">
        <v>202507</v>
      </c>
      <c r="D314" s="1">
        <v>2025</v>
      </c>
      <c r="E314" s="1">
        <v>7</v>
      </c>
      <c r="F314" s="4" t="s">
        <v>256</v>
      </c>
      <c r="G314" s="4" t="s">
        <v>258</v>
      </c>
      <c r="H314" s="8">
        <v>33759476</v>
      </c>
      <c r="I314" s="8">
        <v>79504666</v>
      </c>
      <c r="J314" s="8">
        <f>H314+I314</f>
        <v>113264142</v>
      </c>
      <c r="K314" s="8">
        <v>1063702</v>
      </c>
      <c r="L314" s="8">
        <v>7394314</v>
      </c>
      <c r="M314" s="8">
        <f>K314+L314</f>
        <v>8458016</v>
      </c>
      <c r="N314" s="8">
        <v>5374338</v>
      </c>
      <c r="O314" s="8">
        <v>38162517</v>
      </c>
      <c r="P314" s="8">
        <f>N314+O314</f>
        <v>43536855</v>
      </c>
      <c r="Q314" s="9">
        <f>IF(M314&gt;0,J314/M314,"")</f>
        <v>13.391336928187414</v>
      </c>
      <c r="R314" s="1" t="s">
        <v>385</v>
      </c>
      <c r="S314" s="1" t="s">
        <v>385</v>
      </c>
      <c r="T314" s="1">
        <v>0</v>
      </c>
      <c r="U314" s="1" t="s">
        <v>241</v>
      </c>
      <c r="V314" s="1" t="s">
        <v>172</v>
      </c>
      <c r="W314" s="19">
        <f>IF(Q314="","",SUMIFS(Unit_Value_Review_QC!$K$10:$K$53,Unit_Value_Review_QC!$I$10:$I$53,"WORLD|"&amp;F314))</f>
        <v>15.322317279026517</v>
      </c>
      <c r="X314" s="20">
        <f>IFERROR(Q314/W314,"")</f>
        <v>0.87397595835701258</v>
      </c>
      <c r="Y314" s="4" t="str">
        <f>IF(Q314="","NOT_APPLICABLE",IF(OR(X314&lt;Unit_Value_Review_QC!$I$6,X314&gt;Unit_Value_Review_QC!$I$5),"REVIEW","WITHIN_BAND"))</f>
        <v>WITHIN_BAND</v>
      </c>
    </row>
    <row r="315" spans="1:25">
      <c r="A315" s="1" t="s">
        <v>4312</v>
      </c>
      <c r="B315" s="6">
        <v>45839</v>
      </c>
      <c r="C315" s="1">
        <v>202507</v>
      </c>
      <c r="D315" s="1">
        <v>2025</v>
      </c>
      <c r="E315" s="1">
        <v>7</v>
      </c>
      <c r="F315" s="4" t="s">
        <v>265</v>
      </c>
      <c r="G315" s="4" t="s">
        <v>266</v>
      </c>
      <c r="H315" s="8">
        <v>6834677</v>
      </c>
      <c r="I315" s="8">
        <v>56224984</v>
      </c>
      <c r="J315" s="8">
        <f>H315+I315</f>
        <v>63059661</v>
      </c>
      <c r="K315" s="8">
        <v>302879</v>
      </c>
      <c r="L315" s="8">
        <v>6647903</v>
      </c>
      <c r="M315" s="8">
        <f>K315+L315</f>
        <v>6950782</v>
      </c>
      <c r="N315" s="8">
        <v>762422</v>
      </c>
      <c r="O315" s="8">
        <v>11647164</v>
      </c>
      <c r="P315" s="8">
        <f>N315+O315</f>
        <v>12409586</v>
      </c>
      <c r="Q315" s="9">
        <f>IF(M315&gt;0,J315/M315,"")</f>
        <v>9.0723117197460663</v>
      </c>
      <c r="R315" s="1" t="s">
        <v>385</v>
      </c>
      <c r="S315" s="1" t="s">
        <v>385</v>
      </c>
      <c r="T315" s="1">
        <v>0</v>
      </c>
      <c r="U315" s="1" t="s">
        <v>241</v>
      </c>
      <c r="V315" s="1" t="s">
        <v>172</v>
      </c>
      <c r="W315" s="19">
        <f>IF(Q315="","",SUMIFS(Unit_Value_Review_QC!$K$10:$K$53,Unit_Value_Review_QC!$I$10:$I$53,"WORLD|"&amp;F315))</f>
        <v>15.611120169427856</v>
      </c>
      <c r="X315" s="20">
        <f>IFERROR(Q315/W315,"")</f>
        <v>0.58114418576527838</v>
      </c>
      <c r="Y315" s="4" t="str">
        <f>IF(Q315="","NOT_APPLICABLE",IF(OR(X315&lt;Unit_Value_Review_QC!$I$6,X315&gt;Unit_Value_Review_QC!$I$5),"REVIEW","WITHIN_BAND"))</f>
        <v>WITHIN_BAND</v>
      </c>
    </row>
    <row r="316" spans="1:25">
      <c r="A316" s="1" t="s">
        <v>4313</v>
      </c>
      <c r="B316" s="6">
        <v>45839</v>
      </c>
      <c r="C316" s="1">
        <v>202507</v>
      </c>
      <c r="D316" s="1">
        <v>2025</v>
      </c>
      <c r="E316" s="1">
        <v>7</v>
      </c>
      <c r="F316" s="4" t="s">
        <v>271</v>
      </c>
      <c r="G316" s="4" t="s">
        <v>273</v>
      </c>
      <c r="H316" s="8">
        <v>7864055</v>
      </c>
      <c r="I316" s="8">
        <v>22770465</v>
      </c>
      <c r="J316" s="8">
        <f>H316+I316</f>
        <v>30634520</v>
      </c>
      <c r="K316" s="8">
        <v>129020</v>
      </c>
      <c r="L316" s="8">
        <v>800158</v>
      </c>
      <c r="M316" s="8">
        <f>K316+L316</f>
        <v>929178</v>
      </c>
      <c r="N316" s="8">
        <v>281495</v>
      </c>
      <c r="O316" s="8">
        <v>2120603</v>
      </c>
      <c r="P316" s="8">
        <f>N316+O316</f>
        <v>2402098</v>
      </c>
      <c r="Q316" s="9">
        <f>IF(M316&gt;0,J316/M316,"")</f>
        <v>32.969484856507577</v>
      </c>
      <c r="R316" s="1" t="s">
        <v>385</v>
      </c>
      <c r="S316" s="1" t="s">
        <v>385</v>
      </c>
      <c r="T316" s="1">
        <v>0</v>
      </c>
      <c r="U316" s="1" t="s">
        <v>241</v>
      </c>
      <c r="V316" s="1" t="s">
        <v>172</v>
      </c>
      <c r="W316" s="19">
        <f>IF(Q316="","",SUMIFS(Unit_Value_Review_QC!$K$10:$K$53,Unit_Value_Review_QC!$I$10:$I$53,"WORLD|"&amp;F316))</f>
        <v>31.446185855453933</v>
      </c>
      <c r="X316" s="20">
        <f>IFERROR(Q316/W316,"")</f>
        <v>1.0484414551276795</v>
      </c>
      <c r="Y316" s="4" t="str">
        <f>IF(Q316="","NOT_APPLICABLE",IF(OR(X316&lt;Unit_Value_Review_QC!$I$6,X316&gt;Unit_Value_Review_QC!$I$5),"REVIEW","WITHIN_BAND"))</f>
        <v>WITHIN_BAND</v>
      </c>
    </row>
    <row r="317" spans="1:25">
      <c r="A317" s="1" t="s">
        <v>4314</v>
      </c>
      <c r="B317" s="6">
        <v>45839</v>
      </c>
      <c r="C317" s="1">
        <v>202507</v>
      </c>
      <c r="D317" s="1">
        <v>2025</v>
      </c>
      <c r="E317" s="1">
        <v>7</v>
      </c>
      <c r="F317" s="4" t="s">
        <v>278</v>
      </c>
      <c r="G317" s="4" t="s">
        <v>279</v>
      </c>
      <c r="H317" s="8">
        <v>7527888</v>
      </c>
      <c r="I317" s="8">
        <v>16700415</v>
      </c>
      <c r="J317" s="8">
        <f>H317+I317</f>
        <v>24228303</v>
      </c>
      <c r="K317" s="8">
        <v>150919</v>
      </c>
      <c r="L317" s="8">
        <v>756279</v>
      </c>
      <c r="M317" s="8">
        <f>K317+L317</f>
        <v>907198</v>
      </c>
      <c r="N317" s="8">
        <v>376122</v>
      </c>
      <c r="O317" s="8">
        <v>2375370</v>
      </c>
      <c r="P317" s="8">
        <f>N317+O317</f>
        <v>2751492</v>
      </c>
      <c r="Q317" s="9">
        <f>IF(M317&gt;0,J317/M317,"")</f>
        <v>26.706742078355553</v>
      </c>
      <c r="R317" s="1" t="s">
        <v>385</v>
      </c>
      <c r="S317" s="1" t="s">
        <v>385</v>
      </c>
      <c r="T317" s="1">
        <v>0</v>
      </c>
      <c r="U317" s="1" t="s">
        <v>241</v>
      </c>
      <c r="V317" s="1" t="s">
        <v>172</v>
      </c>
      <c r="W317" s="19">
        <f>IF(Q317="","",SUMIFS(Unit_Value_Review_QC!$K$10:$K$53,Unit_Value_Review_QC!$I$10:$I$53,"WORLD|"&amp;F317))</f>
        <v>25.220887332162761</v>
      </c>
      <c r="X317" s="20">
        <f>IFERROR(Q317/W317,"")</f>
        <v>1.0589136586125567</v>
      </c>
      <c r="Y317" s="4" t="str">
        <f>IF(Q317="","NOT_APPLICABLE",IF(OR(X317&lt;Unit_Value_Review_QC!$I$6,X317&gt;Unit_Value_Review_QC!$I$5),"REVIEW","WITHIN_BAND"))</f>
        <v>WITHIN_BAND</v>
      </c>
    </row>
    <row r="318" spans="1:25">
      <c r="A318" s="1" t="s">
        <v>4315</v>
      </c>
      <c r="B318" s="6">
        <v>45870</v>
      </c>
      <c r="C318" s="1">
        <v>202508</v>
      </c>
      <c r="D318" s="1">
        <v>2025</v>
      </c>
      <c r="E318" s="1">
        <v>8</v>
      </c>
      <c r="F318" s="4" t="s">
        <v>256</v>
      </c>
      <c r="G318" s="4" t="s">
        <v>258</v>
      </c>
      <c r="H318" s="8">
        <v>27175132</v>
      </c>
      <c r="I318" s="8">
        <v>65837806</v>
      </c>
      <c r="J318" s="8">
        <f>H318+I318</f>
        <v>93012938</v>
      </c>
      <c r="K318" s="8">
        <v>844652</v>
      </c>
      <c r="L318" s="8">
        <v>5463769</v>
      </c>
      <c r="M318" s="8">
        <f>K318+L318</f>
        <v>6308421</v>
      </c>
      <c r="N318" s="8">
        <v>4358743</v>
      </c>
      <c r="O318" s="8">
        <v>30008648</v>
      </c>
      <c r="P318" s="8">
        <f>N318+O318</f>
        <v>34367391</v>
      </c>
      <c r="Q318" s="9">
        <f>IF(M318&gt;0,J318/M318,"")</f>
        <v>14.744250264844403</v>
      </c>
      <c r="R318" s="1" t="s">
        <v>385</v>
      </c>
      <c r="S318" s="1" t="s">
        <v>385</v>
      </c>
      <c r="T318" s="1">
        <v>0</v>
      </c>
      <c r="U318" s="1" t="s">
        <v>241</v>
      </c>
      <c r="V318" s="1" t="s">
        <v>172</v>
      </c>
      <c r="W318" s="19">
        <f>IF(Q318="","",SUMIFS(Unit_Value_Review_QC!$K$10:$K$53,Unit_Value_Review_QC!$I$10:$I$53,"WORLD|"&amp;F318))</f>
        <v>15.322317279026517</v>
      </c>
      <c r="X318" s="20">
        <f>IFERROR(Q318/W318,"")</f>
        <v>0.96227287272184459</v>
      </c>
      <c r="Y318" s="4" t="str">
        <f>IF(Q318="","NOT_APPLICABLE",IF(OR(X318&lt;Unit_Value_Review_QC!$I$6,X318&gt;Unit_Value_Review_QC!$I$5),"REVIEW","WITHIN_BAND"))</f>
        <v>WITHIN_BAND</v>
      </c>
    </row>
    <row r="319" spans="1:25">
      <c r="A319" s="1" t="s">
        <v>4316</v>
      </c>
      <c r="B319" s="6">
        <v>45870</v>
      </c>
      <c r="C319" s="1">
        <v>202508</v>
      </c>
      <c r="D319" s="1">
        <v>2025</v>
      </c>
      <c r="E319" s="1">
        <v>8</v>
      </c>
      <c r="F319" s="4" t="s">
        <v>265</v>
      </c>
      <c r="G319" s="4" t="s">
        <v>266</v>
      </c>
      <c r="H319" s="8">
        <v>12865370</v>
      </c>
      <c r="I319" s="8">
        <v>78375014</v>
      </c>
      <c r="J319" s="8">
        <f>H319+I319</f>
        <v>91240384</v>
      </c>
      <c r="K319" s="8">
        <v>477313</v>
      </c>
      <c r="L319" s="8">
        <v>7206537</v>
      </c>
      <c r="M319" s="8">
        <f>K319+L319</f>
        <v>7683850</v>
      </c>
      <c r="N319" s="8">
        <v>1431821</v>
      </c>
      <c r="O319" s="8">
        <v>15134713</v>
      </c>
      <c r="P319" s="8">
        <f>N319+O319</f>
        <v>16566534</v>
      </c>
      <c r="Q319" s="9">
        <f>IF(M319&gt;0,J319/M319,"")</f>
        <v>11.874305719138192</v>
      </c>
      <c r="R319" s="1" t="s">
        <v>385</v>
      </c>
      <c r="S319" s="1" t="s">
        <v>385</v>
      </c>
      <c r="T319" s="1">
        <v>0</v>
      </c>
      <c r="U319" s="1" t="s">
        <v>241</v>
      </c>
      <c r="V319" s="1" t="s">
        <v>172</v>
      </c>
      <c r="W319" s="19">
        <f>IF(Q319="","",SUMIFS(Unit_Value_Review_QC!$K$10:$K$53,Unit_Value_Review_QC!$I$10:$I$53,"WORLD|"&amp;F319))</f>
        <v>15.611120169427856</v>
      </c>
      <c r="X319" s="20">
        <f>IFERROR(Q319/W319,"")</f>
        <v>0.76063124172167473</v>
      </c>
      <c r="Y319" s="4" t="str">
        <f>IF(Q319="","NOT_APPLICABLE",IF(OR(X319&lt;Unit_Value_Review_QC!$I$6,X319&gt;Unit_Value_Review_QC!$I$5),"REVIEW","WITHIN_BAND"))</f>
        <v>WITHIN_BAND</v>
      </c>
    </row>
    <row r="320" spans="1:25">
      <c r="A320" s="1" t="s">
        <v>4317</v>
      </c>
      <c r="B320" s="6">
        <v>45870</v>
      </c>
      <c r="C320" s="1">
        <v>202508</v>
      </c>
      <c r="D320" s="1">
        <v>2025</v>
      </c>
      <c r="E320" s="1">
        <v>8</v>
      </c>
      <c r="F320" s="4" t="s">
        <v>271</v>
      </c>
      <c r="G320" s="4" t="s">
        <v>273</v>
      </c>
      <c r="H320" s="8">
        <v>7584916</v>
      </c>
      <c r="I320" s="8">
        <v>19707678</v>
      </c>
      <c r="J320" s="8">
        <f>H320+I320</f>
        <v>27292594</v>
      </c>
      <c r="K320" s="8">
        <v>114547</v>
      </c>
      <c r="L320" s="8">
        <v>752601</v>
      </c>
      <c r="M320" s="8">
        <f>K320+L320</f>
        <v>867148</v>
      </c>
      <c r="N320" s="8">
        <v>283858</v>
      </c>
      <c r="O320" s="8">
        <v>1815942</v>
      </c>
      <c r="P320" s="8">
        <f>N320+O320</f>
        <v>2099800</v>
      </c>
      <c r="Q320" s="9">
        <f>IF(M320&gt;0,J320/M320,"")</f>
        <v>31.473974454187751</v>
      </c>
      <c r="R320" s="1" t="s">
        <v>385</v>
      </c>
      <c r="S320" s="1" t="s">
        <v>385</v>
      </c>
      <c r="T320" s="1">
        <v>0</v>
      </c>
      <c r="U320" s="1" t="s">
        <v>241</v>
      </c>
      <c r="V320" s="1" t="s">
        <v>172</v>
      </c>
      <c r="W320" s="19">
        <f>IF(Q320="","",SUMIFS(Unit_Value_Review_QC!$K$10:$K$53,Unit_Value_Review_QC!$I$10:$I$53,"WORLD|"&amp;F320))</f>
        <v>31.446185855453933</v>
      </c>
      <c r="X320" s="20">
        <f>IFERROR(Q320/W320,"")</f>
        <v>1.0008836874163864</v>
      </c>
      <c r="Y320" s="4" t="str">
        <f>IF(Q320="","NOT_APPLICABLE",IF(OR(X320&lt;Unit_Value_Review_QC!$I$6,X320&gt;Unit_Value_Review_QC!$I$5),"REVIEW","WITHIN_BAND"))</f>
        <v>WITHIN_BAND</v>
      </c>
    </row>
    <row r="321" spans="1:25">
      <c r="A321" s="1" t="s">
        <v>4318</v>
      </c>
      <c r="B321" s="6">
        <v>45870</v>
      </c>
      <c r="C321" s="1">
        <v>202508</v>
      </c>
      <c r="D321" s="1">
        <v>2025</v>
      </c>
      <c r="E321" s="1">
        <v>8</v>
      </c>
      <c r="F321" s="4" t="s">
        <v>278</v>
      </c>
      <c r="G321" s="4" t="s">
        <v>279</v>
      </c>
      <c r="H321" s="8">
        <v>6601046</v>
      </c>
      <c r="I321" s="8">
        <v>14923284</v>
      </c>
      <c r="J321" s="8">
        <f>H321+I321</f>
        <v>21524330</v>
      </c>
      <c r="K321" s="8">
        <v>122190</v>
      </c>
      <c r="L321" s="8">
        <v>748544</v>
      </c>
      <c r="M321" s="8">
        <f>K321+L321</f>
        <v>870734</v>
      </c>
      <c r="N321" s="8">
        <v>309098</v>
      </c>
      <c r="O321" s="8">
        <v>2017943</v>
      </c>
      <c r="P321" s="8">
        <f>N321+O321</f>
        <v>2327041</v>
      </c>
      <c r="Q321" s="9">
        <f>IF(M321&gt;0,J321/M321,"")</f>
        <v>24.71975367907995</v>
      </c>
      <c r="R321" s="1" t="s">
        <v>385</v>
      </c>
      <c r="S321" s="1" t="s">
        <v>385</v>
      </c>
      <c r="T321" s="1">
        <v>0</v>
      </c>
      <c r="U321" s="1" t="s">
        <v>241</v>
      </c>
      <c r="V321" s="1" t="s">
        <v>172</v>
      </c>
      <c r="W321" s="19">
        <f>IF(Q321="","",SUMIFS(Unit_Value_Review_QC!$K$10:$K$53,Unit_Value_Review_QC!$I$10:$I$53,"WORLD|"&amp;F321))</f>
        <v>25.220887332162761</v>
      </c>
      <c r="X321" s="20">
        <f>IFERROR(Q321/W321,"")</f>
        <v>0.98013021324417304</v>
      </c>
      <c r="Y321" s="4" t="str">
        <f>IF(Q321="","NOT_APPLICABLE",IF(OR(X321&lt;Unit_Value_Review_QC!$I$6,X321&gt;Unit_Value_Review_QC!$I$5),"REVIEW","WITHIN_BAND"))</f>
        <v>WITHIN_BAND</v>
      </c>
    </row>
    <row r="322" spans="1:25">
      <c r="A322" s="1" t="s">
        <v>4319</v>
      </c>
      <c r="B322" s="6">
        <v>45901</v>
      </c>
      <c r="C322" s="1">
        <v>202509</v>
      </c>
      <c r="D322" s="1">
        <v>2025</v>
      </c>
      <c r="E322" s="1">
        <v>9</v>
      </c>
      <c r="F322" s="4" t="s">
        <v>256</v>
      </c>
      <c r="G322" s="4" t="s">
        <v>258</v>
      </c>
      <c r="H322" s="8">
        <v>22607928</v>
      </c>
      <c r="I322" s="8">
        <v>70244180</v>
      </c>
      <c r="J322" s="8">
        <f>H322+I322</f>
        <v>92852108</v>
      </c>
      <c r="K322" s="8">
        <v>772440</v>
      </c>
      <c r="L322" s="8">
        <v>6286918</v>
      </c>
      <c r="M322" s="8">
        <f>K322+L322</f>
        <v>7059358</v>
      </c>
      <c r="N322" s="8">
        <v>3538559</v>
      </c>
      <c r="O322" s="8">
        <v>36386448</v>
      </c>
      <c r="P322" s="8">
        <f>N322+O322</f>
        <v>39925007</v>
      </c>
      <c r="Q322" s="9">
        <f>IF(M322&gt;0,J322/M322,"")</f>
        <v>13.153052728024276</v>
      </c>
      <c r="R322" s="1" t="s">
        <v>385</v>
      </c>
      <c r="S322" s="1" t="s">
        <v>385</v>
      </c>
      <c r="T322" s="1">
        <v>0</v>
      </c>
      <c r="U322" s="1" t="s">
        <v>241</v>
      </c>
      <c r="V322" s="1" t="s">
        <v>172</v>
      </c>
      <c r="W322" s="19">
        <f>IF(Q322="","",SUMIFS(Unit_Value_Review_QC!$K$10:$K$53,Unit_Value_Review_QC!$I$10:$I$53,"WORLD|"&amp;F322))</f>
        <v>15.322317279026517</v>
      </c>
      <c r="X322" s="20">
        <f>IFERROR(Q322/W322,"")</f>
        <v>0.85842451167803635</v>
      </c>
      <c r="Y322" s="4" t="str">
        <f>IF(Q322="","NOT_APPLICABLE",IF(OR(X322&lt;Unit_Value_Review_QC!$I$6,X322&gt;Unit_Value_Review_QC!$I$5),"REVIEW","WITHIN_BAND"))</f>
        <v>WITHIN_BAND</v>
      </c>
    </row>
    <row r="323" spans="1:25">
      <c r="A323" s="1" t="s">
        <v>4320</v>
      </c>
      <c r="B323" s="6">
        <v>45901</v>
      </c>
      <c r="C323" s="1">
        <v>202509</v>
      </c>
      <c r="D323" s="1">
        <v>2025</v>
      </c>
      <c r="E323" s="1">
        <v>9</v>
      </c>
      <c r="F323" s="4" t="s">
        <v>265</v>
      </c>
      <c r="G323" s="4" t="s">
        <v>266</v>
      </c>
      <c r="H323" s="8">
        <v>16616231</v>
      </c>
      <c r="I323" s="8">
        <v>83745106</v>
      </c>
      <c r="J323" s="8">
        <f>H323+I323</f>
        <v>100361337</v>
      </c>
      <c r="K323" s="8">
        <v>705287</v>
      </c>
      <c r="L323" s="8">
        <v>6532092</v>
      </c>
      <c r="M323" s="8">
        <f>K323+L323</f>
        <v>7237379</v>
      </c>
      <c r="N323" s="8">
        <v>1834880</v>
      </c>
      <c r="O323" s="8">
        <v>15967035</v>
      </c>
      <c r="P323" s="8">
        <f>N323+O323</f>
        <v>17801915</v>
      </c>
      <c r="Q323" s="9">
        <f>IF(M323&gt;0,J323/M323,"")</f>
        <v>13.867083235519377</v>
      </c>
      <c r="R323" s="1" t="s">
        <v>385</v>
      </c>
      <c r="S323" s="1" t="s">
        <v>385</v>
      </c>
      <c r="T323" s="1">
        <v>0</v>
      </c>
      <c r="U323" s="1" t="s">
        <v>241</v>
      </c>
      <c r="V323" s="1" t="s">
        <v>172</v>
      </c>
      <c r="W323" s="19">
        <f>IF(Q323="","",SUMIFS(Unit_Value_Review_QC!$K$10:$K$53,Unit_Value_Review_QC!$I$10:$I$53,"WORLD|"&amp;F323))</f>
        <v>15.611120169427856</v>
      </c>
      <c r="X323" s="20">
        <f>IFERROR(Q323/W323,"")</f>
        <v>0.8882823964596771</v>
      </c>
      <c r="Y323" s="4" t="str">
        <f>IF(Q323="","NOT_APPLICABLE",IF(OR(X323&lt;Unit_Value_Review_QC!$I$6,X323&gt;Unit_Value_Review_QC!$I$5),"REVIEW","WITHIN_BAND"))</f>
        <v>WITHIN_BAND</v>
      </c>
    </row>
    <row r="324" spans="1:25">
      <c r="A324" s="1" t="s">
        <v>4321</v>
      </c>
      <c r="B324" s="6">
        <v>45901</v>
      </c>
      <c r="C324" s="1">
        <v>202509</v>
      </c>
      <c r="D324" s="1">
        <v>2025</v>
      </c>
      <c r="E324" s="1">
        <v>9</v>
      </c>
      <c r="F324" s="4" t="s">
        <v>271</v>
      </c>
      <c r="G324" s="4" t="s">
        <v>273</v>
      </c>
      <c r="H324" s="8">
        <v>7481943</v>
      </c>
      <c r="I324" s="8">
        <v>20525101</v>
      </c>
      <c r="J324" s="8">
        <f>H324+I324</f>
        <v>28007044</v>
      </c>
      <c r="K324" s="8">
        <v>92444</v>
      </c>
      <c r="L324" s="8">
        <v>741740</v>
      </c>
      <c r="M324" s="8">
        <f>K324+L324</f>
        <v>834184</v>
      </c>
      <c r="N324" s="8">
        <v>241254</v>
      </c>
      <c r="O324" s="8">
        <v>1737789</v>
      </c>
      <c r="P324" s="8">
        <f>N324+O324</f>
        <v>1979043</v>
      </c>
      <c r="Q324" s="9">
        <f>IF(M324&gt;0,J324/M324,"")</f>
        <v>33.574180276773468</v>
      </c>
      <c r="R324" s="1" t="s">
        <v>385</v>
      </c>
      <c r="S324" s="1" t="s">
        <v>385</v>
      </c>
      <c r="T324" s="1">
        <v>0</v>
      </c>
      <c r="U324" s="1" t="s">
        <v>241</v>
      </c>
      <c r="V324" s="1" t="s">
        <v>172</v>
      </c>
      <c r="W324" s="19">
        <f>IF(Q324="","",SUMIFS(Unit_Value_Review_QC!$K$10:$K$53,Unit_Value_Review_QC!$I$10:$I$53,"WORLD|"&amp;F324))</f>
        <v>31.446185855453933</v>
      </c>
      <c r="X324" s="20">
        <f>IFERROR(Q324/W324,"")</f>
        <v>1.0676709865896332</v>
      </c>
      <c r="Y324" s="4" t="str">
        <f>IF(Q324="","NOT_APPLICABLE",IF(OR(X324&lt;Unit_Value_Review_QC!$I$6,X324&gt;Unit_Value_Review_QC!$I$5),"REVIEW","WITHIN_BAND"))</f>
        <v>WITHIN_BAND</v>
      </c>
    </row>
    <row r="325" spans="1:25">
      <c r="A325" s="1" t="s">
        <v>4322</v>
      </c>
      <c r="B325" s="6">
        <v>45901</v>
      </c>
      <c r="C325" s="1">
        <v>202509</v>
      </c>
      <c r="D325" s="1">
        <v>2025</v>
      </c>
      <c r="E325" s="1">
        <v>9</v>
      </c>
      <c r="F325" s="4" t="s">
        <v>278</v>
      </c>
      <c r="G325" s="4" t="s">
        <v>279</v>
      </c>
      <c r="H325" s="8">
        <v>6076659</v>
      </c>
      <c r="I325" s="8">
        <v>17970871</v>
      </c>
      <c r="J325" s="8">
        <f>H325+I325</f>
        <v>24047530</v>
      </c>
      <c r="K325" s="8">
        <v>115635</v>
      </c>
      <c r="L325" s="8">
        <v>930813</v>
      </c>
      <c r="M325" s="8">
        <f>K325+L325</f>
        <v>1046448</v>
      </c>
      <c r="N325" s="8">
        <v>282983</v>
      </c>
      <c r="O325" s="8">
        <v>2494010</v>
      </c>
      <c r="P325" s="8">
        <f>N325+O325</f>
        <v>2776993</v>
      </c>
      <c r="Q325" s="9">
        <f>IF(M325&gt;0,J325/M325,"")</f>
        <v>22.980148081892267</v>
      </c>
      <c r="R325" s="1" t="s">
        <v>385</v>
      </c>
      <c r="S325" s="1" t="s">
        <v>385</v>
      </c>
      <c r="T325" s="1">
        <v>0</v>
      </c>
      <c r="U325" s="1" t="s">
        <v>241</v>
      </c>
      <c r="V325" s="1" t="s">
        <v>172</v>
      </c>
      <c r="W325" s="19">
        <f>IF(Q325="","",SUMIFS(Unit_Value_Review_QC!$K$10:$K$53,Unit_Value_Review_QC!$I$10:$I$53,"WORLD|"&amp;F325))</f>
        <v>25.220887332162761</v>
      </c>
      <c r="X325" s="20">
        <f>IFERROR(Q325/W325,"")</f>
        <v>0.91115541571715419</v>
      </c>
      <c r="Y325" s="4" t="str">
        <f>IF(Q325="","NOT_APPLICABLE",IF(OR(X325&lt;Unit_Value_Review_QC!$I$6,X325&gt;Unit_Value_Review_QC!$I$5),"REVIEW","WITHIN_BAND"))</f>
        <v>WITHIN_BAND</v>
      </c>
    </row>
    <row r="326" spans="1:25">
      <c r="A326" s="1" t="s">
        <v>4323</v>
      </c>
      <c r="B326" s="6">
        <v>45931</v>
      </c>
      <c r="C326" s="1">
        <v>202510</v>
      </c>
      <c r="D326" s="1">
        <v>2025</v>
      </c>
      <c r="E326" s="1">
        <v>10</v>
      </c>
      <c r="F326" s="4" t="s">
        <v>256</v>
      </c>
      <c r="G326" s="4" t="s">
        <v>258</v>
      </c>
      <c r="H326" s="8">
        <v>25834382</v>
      </c>
      <c r="I326" s="8">
        <v>66081042</v>
      </c>
      <c r="J326" s="8">
        <f>H326+I326</f>
        <v>91915424</v>
      </c>
      <c r="K326" s="8">
        <v>783081</v>
      </c>
      <c r="L326" s="8">
        <v>5407902</v>
      </c>
      <c r="M326" s="8">
        <f>K326+L326</f>
        <v>6190983</v>
      </c>
      <c r="N326" s="8">
        <v>3506703</v>
      </c>
      <c r="O326" s="8">
        <v>31111965</v>
      </c>
      <c r="P326" s="8">
        <f>N326+O326</f>
        <v>34618668</v>
      </c>
      <c r="Q326" s="9">
        <f>IF(M326&gt;0,J326/M326,"")</f>
        <v>14.84666069992439</v>
      </c>
      <c r="R326" s="1" t="s">
        <v>385</v>
      </c>
      <c r="S326" s="1" t="s">
        <v>385</v>
      </c>
      <c r="T326" s="1">
        <v>0</v>
      </c>
      <c r="U326" s="1" t="s">
        <v>241</v>
      </c>
      <c r="V326" s="1" t="s">
        <v>172</v>
      </c>
      <c r="W326" s="19">
        <f>IF(Q326="","",SUMIFS(Unit_Value_Review_QC!$K$10:$K$53,Unit_Value_Review_QC!$I$10:$I$53,"WORLD|"&amp;F326))</f>
        <v>15.322317279026517</v>
      </c>
      <c r="X326" s="20">
        <f>IFERROR(Q326/W326,"")</f>
        <v>0.96895661599742389</v>
      </c>
      <c r="Y326" s="4" t="str">
        <f>IF(Q326="","NOT_APPLICABLE",IF(OR(X326&lt;Unit_Value_Review_QC!$I$6,X326&gt;Unit_Value_Review_QC!$I$5),"REVIEW","WITHIN_BAND"))</f>
        <v>WITHIN_BAND</v>
      </c>
    </row>
    <row r="327" spans="1:25">
      <c r="A327" s="1" t="s">
        <v>4324</v>
      </c>
      <c r="B327" s="6">
        <v>45931</v>
      </c>
      <c r="C327" s="1">
        <v>202510</v>
      </c>
      <c r="D327" s="1">
        <v>2025</v>
      </c>
      <c r="E327" s="1">
        <v>10</v>
      </c>
      <c r="F327" s="4" t="s">
        <v>265</v>
      </c>
      <c r="G327" s="4" t="s">
        <v>266</v>
      </c>
      <c r="H327" s="8">
        <v>20404686</v>
      </c>
      <c r="I327" s="8">
        <v>88603018</v>
      </c>
      <c r="J327" s="8">
        <f>H327+I327</f>
        <v>109007704</v>
      </c>
      <c r="K327" s="8">
        <v>874695</v>
      </c>
      <c r="L327" s="8">
        <v>6591104</v>
      </c>
      <c r="M327" s="8">
        <f>K327+L327</f>
        <v>7465799</v>
      </c>
      <c r="N327" s="8">
        <v>2286790</v>
      </c>
      <c r="O327" s="8">
        <v>15496325</v>
      </c>
      <c r="P327" s="8">
        <f>N327+O327</f>
        <v>17783115</v>
      </c>
      <c r="Q327" s="9">
        <f>IF(M327&gt;0,J327/M327,"")</f>
        <v>14.600942779198851</v>
      </c>
      <c r="R327" s="1" t="s">
        <v>385</v>
      </c>
      <c r="S327" s="1" t="s">
        <v>385</v>
      </c>
      <c r="T327" s="1">
        <v>0</v>
      </c>
      <c r="U327" s="1" t="s">
        <v>241</v>
      </c>
      <c r="V327" s="1" t="s">
        <v>172</v>
      </c>
      <c r="W327" s="19">
        <f>IF(Q327="","",SUMIFS(Unit_Value_Review_QC!$K$10:$K$53,Unit_Value_Review_QC!$I$10:$I$53,"WORLD|"&amp;F327))</f>
        <v>15.611120169427856</v>
      </c>
      <c r="X327" s="20">
        <f>IFERROR(Q327/W327,"")</f>
        <v>0.93529116557521008</v>
      </c>
      <c r="Y327" s="4" t="str">
        <f>IF(Q327="","NOT_APPLICABLE",IF(OR(X327&lt;Unit_Value_Review_QC!$I$6,X327&gt;Unit_Value_Review_QC!$I$5),"REVIEW","WITHIN_BAND"))</f>
        <v>WITHIN_BAND</v>
      </c>
    </row>
    <row r="328" spans="1:25">
      <c r="A328" s="1" t="s">
        <v>4325</v>
      </c>
      <c r="B328" s="6">
        <v>45931</v>
      </c>
      <c r="C328" s="1">
        <v>202510</v>
      </c>
      <c r="D328" s="1">
        <v>2025</v>
      </c>
      <c r="E328" s="1">
        <v>10</v>
      </c>
      <c r="F328" s="4" t="s">
        <v>271</v>
      </c>
      <c r="G328" s="4" t="s">
        <v>273</v>
      </c>
      <c r="H328" s="8">
        <v>9512379</v>
      </c>
      <c r="I328" s="8">
        <v>22804855</v>
      </c>
      <c r="J328" s="8">
        <f>H328+I328</f>
        <v>32317234</v>
      </c>
      <c r="K328" s="8">
        <v>123823</v>
      </c>
      <c r="L328" s="8">
        <v>819650</v>
      </c>
      <c r="M328" s="8">
        <f>K328+L328</f>
        <v>943473</v>
      </c>
      <c r="N328" s="8">
        <v>280317</v>
      </c>
      <c r="O328" s="8">
        <v>1829531</v>
      </c>
      <c r="P328" s="8">
        <f>N328+O328</f>
        <v>2109848</v>
      </c>
      <c r="Q328" s="9">
        <f>IF(M328&gt;0,J328/M328,"")</f>
        <v>34.253480491757578</v>
      </c>
      <c r="R328" s="1" t="s">
        <v>385</v>
      </c>
      <c r="S328" s="1" t="s">
        <v>385</v>
      </c>
      <c r="T328" s="1">
        <v>0</v>
      </c>
      <c r="U328" s="1" t="s">
        <v>241</v>
      </c>
      <c r="V328" s="1" t="s">
        <v>172</v>
      </c>
      <c r="W328" s="19">
        <f>IF(Q328="","",SUMIFS(Unit_Value_Review_QC!$K$10:$K$53,Unit_Value_Review_QC!$I$10:$I$53,"WORLD|"&amp;F328))</f>
        <v>31.446185855453933</v>
      </c>
      <c r="X328" s="20">
        <f>IFERROR(Q328/W328,"")</f>
        <v>1.0892729773082084</v>
      </c>
      <c r="Y328" s="4" t="str">
        <f>IF(Q328="","NOT_APPLICABLE",IF(OR(X328&lt;Unit_Value_Review_QC!$I$6,X328&gt;Unit_Value_Review_QC!$I$5),"REVIEW","WITHIN_BAND"))</f>
        <v>WITHIN_BAND</v>
      </c>
    </row>
    <row r="329" spans="1:25">
      <c r="A329" s="1" t="s">
        <v>4326</v>
      </c>
      <c r="B329" s="6">
        <v>45931</v>
      </c>
      <c r="C329" s="1">
        <v>202510</v>
      </c>
      <c r="D329" s="1">
        <v>2025</v>
      </c>
      <c r="E329" s="1">
        <v>10</v>
      </c>
      <c r="F329" s="4" t="s">
        <v>278</v>
      </c>
      <c r="G329" s="4" t="s">
        <v>279</v>
      </c>
      <c r="H329" s="8">
        <v>6781453</v>
      </c>
      <c r="I329" s="8">
        <v>17858118</v>
      </c>
      <c r="J329" s="8">
        <f>H329+I329</f>
        <v>24639571</v>
      </c>
      <c r="K329" s="8">
        <v>122535</v>
      </c>
      <c r="L329" s="8">
        <v>923512</v>
      </c>
      <c r="M329" s="8">
        <f>K329+L329</f>
        <v>1046047</v>
      </c>
      <c r="N329" s="8">
        <v>279874</v>
      </c>
      <c r="O329" s="8">
        <v>2525726</v>
      </c>
      <c r="P329" s="8">
        <f>N329+O329</f>
        <v>2805600</v>
      </c>
      <c r="Q329" s="9">
        <f>IF(M329&gt;0,J329/M329,"")</f>
        <v>23.554936824062398</v>
      </c>
      <c r="R329" s="1" t="s">
        <v>385</v>
      </c>
      <c r="S329" s="1" t="s">
        <v>385</v>
      </c>
      <c r="T329" s="1">
        <v>0</v>
      </c>
      <c r="U329" s="1" t="s">
        <v>241</v>
      </c>
      <c r="V329" s="1" t="s">
        <v>172</v>
      </c>
      <c r="W329" s="19">
        <f>IF(Q329="","",SUMIFS(Unit_Value_Review_QC!$K$10:$K$53,Unit_Value_Review_QC!$I$10:$I$53,"WORLD|"&amp;F329))</f>
        <v>25.220887332162761</v>
      </c>
      <c r="X329" s="20">
        <f>IFERROR(Q329/W329,"")</f>
        <v>0.93394560285847394</v>
      </c>
      <c r="Y329" s="4" t="str">
        <f>IF(Q329="","NOT_APPLICABLE",IF(OR(X329&lt;Unit_Value_Review_QC!$I$6,X329&gt;Unit_Value_Review_QC!$I$5),"REVIEW","WITHIN_BAND"))</f>
        <v>WITHIN_BAND</v>
      </c>
    </row>
    <row r="330" spans="1:25">
      <c r="A330" s="1" t="s">
        <v>4327</v>
      </c>
      <c r="B330" s="6">
        <v>45962</v>
      </c>
      <c r="C330" s="1">
        <v>202511</v>
      </c>
      <c r="D330" s="1">
        <v>2025</v>
      </c>
      <c r="E330" s="1">
        <v>11</v>
      </c>
      <c r="F330" s="4" t="s">
        <v>256</v>
      </c>
      <c r="G330" s="4" t="s">
        <v>258</v>
      </c>
      <c r="H330" s="8">
        <v>20600462</v>
      </c>
      <c r="I330" s="8">
        <v>59530092</v>
      </c>
      <c r="J330" s="8">
        <f>H330+I330</f>
        <v>80130554</v>
      </c>
      <c r="K330" s="8">
        <v>593123</v>
      </c>
      <c r="L330" s="8">
        <v>5013559</v>
      </c>
      <c r="M330" s="8">
        <f>K330+L330</f>
        <v>5606682</v>
      </c>
      <c r="N330" s="8">
        <v>3008352</v>
      </c>
      <c r="O330" s="8">
        <v>29273647</v>
      </c>
      <c r="P330" s="8">
        <f>N330+O330</f>
        <v>32281999</v>
      </c>
      <c r="Q330" s="9">
        <f>IF(M330&gt;0,J330/M330,"")</f>
        <v>14.291974112318123</v>
      </c>
      <c r="R330" s="1" t="s">
        <v>385</v>
      </c>
      <c r="S330" s="1" t="s">
        <v>385</v>
      </c>
      <c r="T330" s="1">
        <v>0</v>
      </c>
      <c r="U330" s="1" t="s">
        <v>241</v>
      </c>
      <c r="V330" s="1" t="s">
        <v>172</v>
      </c>
      <c r="W330" s="19">
        <f>IF(Q330="","",SUMIFS(Unit_Value_Review_QC!$K$10:$K$53,Unit_Value_Review_QC!$I$10:$I$53,"WORLD|"&amp;F330))</f>
        <v>15.322317279026517</v>
      </c>
      <c r="X330" s="20">
        <f>IFERROR(Q330/W330,"")</f>
        <v>0.93275539541797969</v>
      </c>
      <c r="Y330" s="4" t="str">
        <f>IF(Q330="","NOT_APPLICABLE",IF(OR(X330&lt;Unit_Value_Review_QC!$I$6,X330&gt;Unit_Value_Review_QC!$I$5),"REVIEW","WITHIN_BAND"))</f>
        <v>WITHIN_BAND</v>
      </c>
    </row>
    <row r="331" spans="1:25">
      <c r="A331" s="1" t="s">
        <v>4328</v>
      </c>
      <c r="B331" s="6">
        <v>45962</v>
      </c>
      <c r="C331" s="1">
        <v>202511</v>
      </c>
      <c r="D331" s="1">
        <v>2025</v>
      </c>
      <c r="E331" s="1">
        <v>11</v>
      </c>
      <c r="F331" s="4" t="s">
        <v>265</v>
      </c>
      <c r="G331" s="4" t="s">
        <v>266</v>
      </c>
      <c r="H331" s="8">
        <v>16569472</v>
      </c>
      <c r="I331" s="8">
        <v>62928668</v>
      </c>
      <c r="J331" s="8">
        <f>H331+I331</f>
        <v>79498140</v>
      </c>
      <c r="K331" s="8">
        <v>726032</v>
      </c>
      <c r="L331" s="8">
        <v>4564599</v>
      </c>
      <c r="M331" s="8">
        <f>K331+L331</f>
        <v>5290631</v>
      </c>
      <c r="N331" s="8">
        <v>1919704</v>
      </c>
      <c r="O331" s="8">
        <v>11256927</v>
      </c>
      <c r="P331" s="8">
        <f>N331+O331</f>
        <v>13176631</v>
      </c>
      <c r="Q331" s="9">
        <f>IF(M331&gt;0,J331/M331,"")</f>
        <v>15.026211429222714</v>
      </c>
      <c r="R331" s="1" t="s">
        <v>385</v>
      </c>
      <c r="S331" s="1" t="s">
        <v>385</v>
      </c>
      <c r="T331" s="1">
        <v>0</v>
      </c>
      <c r="U331" s="1" t="s">
        <v>241</v>
      </c>
      <c r="V331" s="1" t="s">
        <v>172</v>
      </c>
      <c r="W331" s="19">
        <f>IF(Q331="","",SUMIFS(Unit_Value_Review_QC!$K$10:$K$53,Unit_Value_Review_QC!$I$10:$I$53,"WORLD|"&amp;F331))</f>
        <v>15.611120169427856</v>
      </c>
      <c r="X331" s="20">
        <f>IFERROR(Q331/W331,"")</f>
        <v>0.96253255795502735</v>
      </c>
      <c r="Y331" s="4" t="str">
        <f>IF(Q331="","NOT_APPLICABLE",IF(OR(X331&lt;Unit_Value_Review_QC!$I$6,X331&gt;Unit_Value_Review_QC!$I$5),"REVIEW","WITHIN_BAND"))</f>
        <v>WITHIN_BAND</v>
      </c>
    </row>
    <row r="332" spans="1:25">
      <c r="A332" s="1" t="s">
        <v>4329</v>
      </c>
      <c r="B332" s="6">
        <v>45962</v>
      </c>
      <c r="C332" s="1">
        <v>202511</v>
      </c>
      <c r="D332" s="1">
        <v>2025</v>
      </c>
      <c r="E332" s="1">
        <v>11</v>
      </c>
      <c r="F332" s="4" t="s">
        <v>271</v>
      </c>
      <c r="G332" s="4" t="s">
        <v>273</v>
      </c>
      <c r="H332" s="8">
        <v>10345168</v>
      </c>
      <c r="I332" s="8">
        <v>17087470</v>
      </c>
      <c r="J332" s="8">
        <f>H332+I332</f>
        <v>27432638</v>
      </c>
      <c r="K332" s="8">
        <v>121949</v>
      </c>
      <c r="L332" s="8">
        <v>552439</v>
      </c>
      <c r="M332" s="8">
        <f>K332+L332</f>
        <v>674388</v>
      </c>
      <c r="N332" s="8">
        <v>260461</v>
      </c>
      <c r="O332" s="8">
        <v>1434493</v>
      </c>
      <c r="P332" s="8">
        <f>N332+O332</f>
        <v>1694954</v>
      </c>
      <c r="Q332" s="9">
        <f>IF(M332&gt;0,J332/M332,"")</f>
        <v>40.677826414467638</v>
      </c>
      <c r="R332" s="1" t="s">
        <v>385</v>
      </c>
      <c r="S332" s="1" t="s">
        <v>385</v>
      </c>
      <c r="T332" s="1">
        <v>0</v>
      </c>
      <c r="U332" s="1" t="s">
        <v>241</v>
      </c>
      <c r="V332" s="1" t="s">
        <v>172</v>
      </c>
      <c r="W332" s="19">
        <f>IF(Q332="","",SUMIFS(Unit_Value_Review_QC!$K$10:$K$53,Unit_Value_Review_QC!$I$10:$I$53,"WORLD|"&amp;F332))</f>
        <v>31.446185855453933</v>
      </c>
      <c r="X332" s="20">
        <f>IFERROR(Q332/W332,"")</f>
        <v>1.2935694841163892</v>
      </c>
      <c r="Y332" s="4" t="str">
        <f>IF(Q332="","NOT_APPLICABLE",IF(OR(X332&lt;Unit_Value_Review_QC!$I$6,X332&gt;Unit_Value_Review_QC!$I$5),"REVIEW","WITHIN_BAND"))</f>
        <v>WITHIN_BAND</v>
      </c>
    </row>
    <row r="333" spans="1:25">
      <c r="A333" s="1" t="s">
        <v>4330</v>
      </c>
      <c r="B333" s="6">
        <v>45962</v>
      </c>
      <c r="C333" s="1">
        <v>202511</v>
      </c>
      <c r="D333" s="1">
        <v>2025</v>
      </c>
      <c r="E333" s="1">
        <v>11</v>
      </c>
      <c r="F333" s="4" t="s">
        <v>278</v>
      </c>
      <c r="G333" s="4" t="s">
        <v>279</v>
      </c>
      <c r="H333" s="8">
        <v>5187598</v>
      </c>
      <c r="I333" s="8">
        <v>12620408</v>
      </c>
      <c r="J333" s="8">
        <f>H333+I333</f>
        <v>17808006</v>
      </c>
      <c r="K333" s="8">
        <v>84490</v>
      </c>
      <c r="L333" s="8">
        <v>657096</v>
      </c>
      <c r="M333" s="8">
        <f>K333+L333</f>
        <v>741586</v>
      </c>
      <c r="N333" s="8">
        <v>210608</v>
      </c>
      <c r="O333" s="8">
        <v>1827476</v>
      </c>
      <c r="P333" s="8">
        <f>N333+O333</f>
        <v>2038084</v>
      </c>
      <c r="Q333" s="9">
        <f>IF(M333&gt;0,J333/M333,"")</f>
        <v>24.013406401954729</v>
      </c>
      <c r="R333" s="1" t="s">
        <v>385</v>
      </c>
      <c r="S333" s="1" t="s">
        <v>385</v>
      </c>
      <c r="T333" s="1">
        <v>0</v>
      </c>
      <c r="U333" s="1" t="s">
        <v>241</v>
      </c>
      <c r="V333" s="1" t="s">
        <v>172</v>
      </c>
      <c r="W333" s="19">
        <f>IF(Q333="","",SUMIFS(Unit_Value_Review_QC!$K$10:$K$53,Unit_Value_Review_QC!$I$10:$I$53,"WORLD|"&amp;F333))</f>
        <v>25.220887332162761</v>
      </c>
      <c r="X333" s="20">
        <f>IFERROR(Q333/W333,"")</f>
        <v>0.95212377287502492</v>
      </c>
      <c r="Y333" s="4" t="str">
        <f>IF(Q333="","NOT_APPLICABLE",IF(OR(X333&lt;Unit_Value_Review_QC!$I$6,X333&gt;Unit_Value_Review_QC!$I$5),"REVIEW","WITHIN_BAND"))</f>
        <v>WITHIN_BAND</v>
      </c>
    </row>
    <row r="334" spans="1:25">
      <c r="A334" s="1" t="s">
        <v>4331</v>
      </c>
      <c r="B334" s="6">
        <v>45992</v>
      </c>
      <c r="C334" s="1">
        <v>202512</v>
      </c>
      <c r="D334" s="1">
        <v>2025</v>
      </c>
      <c r="E334" s="1">
        <v>12</v>
      </c>
      <c r="F334" s="4" t="s">
        <v>256</v>
      </c>
      <c r="G334" s="4" t="s">
        <v>258</v>
      </c>
      <c r="H334" s="8">
        <v>22465800</v>
      </c>
      <c r="I334" s="8">
        <v>54513056</v>
      </c>
      <c r="J334" s="8">
        <f>H334+I334</f>
        <v>76978856</v>
      </c>
      <c r="K334" s="8">
        <v>597561</v>
      </c>
      <c r="L334" s="8">
        <v>4543542</v>
      </c>
      <c r="M334" s="8">
        <f>K334+L334</f>
        <v>5141103</v>
      </c>
      <c r="N334" s="8">
        <v>2867951</v>
      </c>
      <c r="O334" s="8">
        <v>25099060</v>
      </c>
      <c r="P334" s="8">
        <f>N334+O334</f>
        <v>27967011</v>
      </c>
      <c r="Q334" s="9">
        <f>IF(M334&gt;0,J334/M334,"")</f>
        <v>14.973218003996418</v>
      </c>
      <c r="R334" s="1" t="s">
        <v>385</v>
      </c>
      <c r="S334" s="1" t="s">
        <v>385</v>
      </c>
      <c r="T334" s="1">
        <v>0</v>
      </c>
      <c r="U334" s="1" t="s">
        <v>241</v>
      </c>
      <c r="V334" s="1" t="s">
        <v>172</v>
      </c>
      <c r="W334" s="19">
        <f>IF(Q334="","",SUMIFS(Unit_Value_Review_QC!$K$10:$K$53,Unit_Value_Review_QC!$I$10:$I$53,"WORLD|"&amp;F334))</f>
        <v>15.322317279026517</v>
      </c>
      <c r="X334" s="20">
        <f>IFERROR(Q334/W334,"")</f>
        <v>0.97721628728391152</v>
      </c>
      <c r="Y334" s="4" t="str">
        <f>IF(Q334="","NOT_APPLICABLE",IF(OR(X334&lt;Unit_Value_Review_QC!$I$6,X334&gt;Unit_Value_Review_QC!$I$5),"REVIEW","WITHIN_BAND"))</f>
        <v>WITHIN_BAND</v>
      </c>
    </row>
    <row r="335" spans="1:25">
      <c r="A335" s="1" t="s">
        <v>4332</v>
      </c>
      <c r="B335" s="6">
        <v>45992</v>
      </c>
      <c r="C335" s="1">
        <v>202512</v>
      </c>
      <c r="D335" s="1">
        <v>2025</v>
      </c>
      <c r="E335" s="1">
        <v>12</v>
      </c>
      <c r="F335" s="4" t="s">
        <v>265</v>
      </c>
      <c r="G335" s="4" t="s">
        <v>266</v>
      </c>
      <c r="H335" s="8">
        <v>18933404</v>
      </c>
      <c r="I335" s="8">
        <v>54729050</v>
      </c>
      <c r="J335" s="8">
        <f>H335+I335</f>
        <v>73662454</v>
      </c>
      <c r="K335" s="8">
        <v>788291</v>
      </c>
      <c r="L335" s="8">
        <v>3775894</v>
      </c>
      <c r="M335" s="8">
        <f>K335+L335</f>
        <v>4564185</v>
      </c>
      <c r="N335" s="8">
        <v>1958024</v>
      </c>
      <c r="O335" s="8">
        <v>9074577</v>
      </c>
      <c r="P335" s="8">
        <f>N335+O335</f>
        <v>11032601</v>
      </c>
      <c r="Q335" s="9">
        <f>IF(M335&gt;0,J335/M335,"")</f>
        <v>16.139234934604975</v>
      </c>
      <c r="R335" s="1" t="s">
        <v>385</v>
      </c>
      <c r="S335" s="1" t="s">
        <v>385</v>
      </c>
      <c r="T335" s="1">
        <v>0</v>
      </c>
      <c r="U335" s="1" t="s">
        <v>241</v>
      </c>
      <c r="V335" s="1" t="s">
        <v>172</v>
      </c>
      <c r="W335" s="19">
        <f>IF(Q335="","",SUMIFS(Unit_Value_Review_QC!$K$10:$K$53,Unit_Value_Review_QC!$I$10:$I$53,"WORLD|"&amp;F335))</f>
        <v>15.611120169427856</v>
      </c>
      <c r="X335" s="20">
        <f>IFERROR(Q335/W335,"")</f>
        <v>1.0338293959335061</v>
      </c>
      <c r="Y335" s="4" t="str">
        <f>IF(Q335="","NOT_APPLICABLE",IF(OR(X335&lt;Unit_Value_Review_QC!$I$6,X335&gt;Unit_Value_Review_QC!$I$5),"REVIEW","WITHIN_BAND"))</f>
        <v>WITHIN_BAND</v>
      </c>
    </row>
    <row r="336" spans="1:25">
      <c r="A336" s="1" t="s">
        <v>4333</v>
      </c>
      <c r="B336" s="6">
        <v>45992</v>
      </c>
      <c r="C336" s="1">
        <v>202512</v>
      </c>
      <c r="D336" s="1">
        <v>2025</v>
      </c>
      <c r="E336" s="1">
        <v>12</v>
      </c>
      <c r="F336" s="4" t="s">
        <v>271</v>
      </c>
      <c r="G336" s="4" t="s">
        <v>273</v>
      </c>
      <c r="H336" s="8">
        <v>9569629</v>
      </c>
      <c r="I336" s="8">
        <v>17149274</v>
      </c>
      <c r="J336" s="8">
        <f>H336+I336</f>
        <v>26718903</v>
      </c>
      <c r="K336" s="8">
        <v>82319</v>
      </c>
      <c r="L336" s="8">
        <v>531326</v>
      </c>
      <c r="M336" s="8">
        <f>K336+L336</f>
        <v>613645</v>
      </c>
      <c r="N336" s="8">
        <v>224322</v>
      </c>
      <c r="O336" s="8">
        <v>1176581</v>
      </c>
      <c r="P336" s="8">
        <f>N336+O336</f>
        <v>1400903</v>
      </c>
      <c r="Q336" s="9">
        <f>IF(M336&gt;0,J336/M336,"")</f>
        <v>43.541303196473528</v>
      </c>
      <c r="R336" s="1" t="s">
        <v>385</v>
      </c>
      <c r="S336" s="1" t="s">
        <v>385</v>
      </c>
      <c r="T336" s="1">
        <v>0</v>
      </c>
      <c r="U336" s="1" t="s">
        <v>241</v>
      </c>
      <c r="V336" s="1" t="s">
        <v>172</v>
      </c>
      <c r="W336" s="19">
        <f>IF(Q336="","",SUMIFS(Unit_Value_Review_QC!$K$10:$K$53,Unit_Value_Review_QC!$I$10:$I$53,"WORLD|"&amp;F336))</f>
        <v>31.446185855453933</v>
      </c>
      <c r="X336" s="20">
        <f>IFERROR(Q336/W336,"")</f>
        <v>1.3846290738284195</v>
      </c>
      <c r="Y336" s="4" t="str">
        <f>IF(Q336="","NOT_APPLICABLE",IF(OR(X336&lt;Unit_Value_Review_QC!$I$6,X336&gt;Unit_Value_Review_QC!$I$5),"REVIEW","WITHIN_BAND"))</f>
        <v>WITHIN_BAND</v>
      </c>
    </row>
    <row r="337" spans="1:25">
      <c r="A337" s="1" t="s">
        <v>4334</v>
      </c>
      <c r="B337" s="6">
        <v>45992</v>
      </c>
      <c r="C337" s="1">
        <v>202512</v>
      </c>
      <c r="D337" s="1">
        <v>2025</v>
      </c>
      <c r="E337" s="1">
        <v>12</v>
      </c>
      <c r="F337" s="4" t="s">
        <v>278</v>
      </c>
      <c r="G337" s="4" t="s">
        <v>279</v>
      </c>
      <c r="H337" s="8">
        <v>5127439</v>
      </c>
      <c r="I337" s="8">
        <v>14020879</v>
      </c>
      <c r="J337" s="8">
        <f>H337+I337</f>
        <v>19148318</v>
      </c>
      <c r="K337" s="8">
        <v>115448</v>
      </c>
      <c r="L337" s="8">
        <v>693048</v>
      </c>
      <c r="M337" s="8">
        <f>K337+L337</f>
        <v>808496</v>
      </c>
      <c r="N337" s="8">
        <v>191243</v>
      </c>
      <c r="O337" s="8">
        <v>1891980</v>
      </c>
      <c r="P337" s="8">
        <f>N337+O337</f>
        <v>2083223</v>
      </c>
      <c r="Q337" s="9">
        <f>IF(M337&gt;0,J337/M337,"")</f>
        <v>23.683874750153372</v>
      </c>
      <c r="R337" s="1" t="s">
        <v>385</v>
      </c>
      <c r="S337" s="1" t="s">
        <v>385</v>
      </c>
      <c r="T337" s="1">
        <v>0</v>
      </c>
      <c r="U337" s="1" t="s">
        <v>241</v>
      </c>
      <c r="V337" s="1" t="s">
        <v>172</v>
      </c>
      <c r="W337" s="19">
        <f>IF(Q337="","",SUMIFS(Unit_Value_Review_QC!$K$10:$K$53,Unit_Value_Review_QC!$I$10:$I$53,"WORLD|"&amp;F337))</f>
        <v>25.220887332162761</v>
      </c>
      <c r="X337" s="20">
        <f>IFERROR(Q337/W337,"")</f>
        <v>0.93905794979507617</v>
      </c>
      <c r="Y337" s="4" t="str">
        <f>IF(Q337="","NOT_APPLICABLE",IF(OR(X337&lt;Unit_Value_Review_QC!$I$6,X337&gt;Unit_Value_Review_QC!$I$5),"REVIEW","WITHIN_BAND"))</f>
        <v>WITHIN_BAND</v>
      </c>
    </row>
    <row r="338" spans="1:25">
      <c r="A338" s="1" t="s">
        <v>4335</v>
      </c>
      <c r="B338" s="6">
        <v>46023</v>
      </c>
      <c r="C338" s="1">
        <v>202601</v>
      </c>
      <c r="D338" s="1">
        <v>2026</v>
      </c>
      <c r="E338" s="1">
        <v>1</v>
      </c>
      <c r="F338" s="4" t="s">
        <v>256</v>
      </c>
      <c r="G338" s="4" t="s">
        <v>258</v>
      </c>
      <c r="H338" s="8">
        <v>24584757</v>
      </c>
      <c r="I338" s="8">
        <v>66869109</v>
      </c>
      <c r="J338" s="8">
        <f>H338+I338</f>
        <v>91453866</v>
      </c>
      <c r="K338" s="8">
        <v>780133</v>
      </c>
      <c r="L338" s="8">
        <v>5076761</v>
      </c>
      <c r="M338" s="8">
        <f>K338+L338</f>
        <v>5856894</v>
      </c>
      <c r="N338" s="8">
        <v>3396187</v>
      </c>
      <c r="O338" s="8">
        <v>28398877</v>
      </c>
      <c r="P338" s="8">
        <f>N338+O338</f>
        <v>31795064</v>
      </c>
      <c r="Q338" s="9">
        <f>IF(M338&gt;0,J338/M338,"")</f>
        <v>15.614738118873246</v>
      </c>
      <c r="R338" s="1" t="s">
        <v>385</v>
      </c>
      <c r="S338" s="1" t="s">
        <v>385</v>
      </c>
      <c r="T338" s="1">
        <v>0</v>
      </c>
      <c r="U338" s="1" t="s">
        <v>241</v>
      </c>
      <c r="V338" s="1" t="s">
        <v>172</v>
      </c>
      <c r="W338" s="19">
        <f>IF(Q338="","",SUMIFS(Unit_Value_Review_QC!$K$10:$K$53,Unit_Value_Review_QC!$I$10:$I$53,"WORLD|"&amp;F338))</f>
        <v>15.322317279026517</v>
      </c>
      <c r="X338" s="20">
        <f>IFERROR(Q338/W338,"")</f>
        <v>1.0190846354713592</v>
      </c>
      <c r="Y338" s="4" t="str">
        <f>IF(Q338="","NOT_APPLICABLE",IF(OR(X338&lt;Unit_Value_Review_QC!$I$6,X338&gt;Unit_Value_Review_QC!$I$5),"REVIEW","WITHIN_BAND"))</f>
        <v>WITHIN_BAND</v>
      </c>
    </row>
    <row r="339" spans="1:25">
      <c r="A339" s="1" t="s">
        <v>4336</v>
      </c>
      <c r="B339" s="6">
        <v>46023</v>
      </c>
      <c r="C339" s="1">
        <v>202601</v>
      </c>
      <c r="D339" s="1">
        <v>2026</v>
      </c>
      <c r="E339" s="1">
        <v>1</v>
      </c>
      <c r="F339" s="4" t="s">
        <v>265</v>
      </c>
      <c r="G339" s="4" t="s">
        <v>266</v>
      </c>
      <c r="H339" s="8">
        <v>12320756</v>
      </c>
      <c r="I339" s="8">
        <v>37717455</v>
      </c>
      <c r="J339" s="8">
        <f>H339+I339</f>
        <v>50038211</v>
      </c>
      <c r="K339" s="8">
        <v>451042</v>
      </c>
      <c r="L339" s="8">
        <v>2800350</v>
      </c>
      <c r="M339" s="8">
        <f>K339+L339</f>
        <v>3251392</v>
      </c>
      <c r="N339" s="8">
        <v>1161284</v>
      </c>
      <c r="O339" s="8">
        <v>6217834</v>
      </c>
      <c r="P339" s="8">
        <f>N339+O339</f>
        <v>7379118</v>
      </c>
      <c r="Q339" s="9">
        <f>IF(M339&gt;0,J339/M339,"")</f>
        <v>15.389781053776352</v>
      </c>
      <c r="R339" s="1" t="s">
        <v>385</v>
      </c>
      <c r="S339" s="1" t="s">
        <v>385</v>
      </c>
      <c r="T339" s="1">
        <v>0</v>
      </c>
      <c r="U339" s="1" t="s">
        <v>241</v>
      </c>
      <c r="V339" s="1" t="s">
        <v>172</v>
      </c>
      <c r="W339" s="19">
        <f>IF(Q339="","",SUMIFS(Unit_Value_Review_QC!$K$10:$K$53,Unit_Value_Review_QC!$I$10:$I$53,"WORLD|"&amp;F339))</f>
        <v>15.611120169427856</v>
      </c>
      <c r="X339" s="20">
        <f>IFERROR(Q339/W339,"")</f>
        <v>0.98582170188626406</v>
      </c>
      <c r="Y339" s="4" t="str">
        <f>IF(Q339="","NOT_APPLICABLE",IF(OR(X339&lt;Unit_Value_Review_QC!$I$6,X339&gt;Unit_Value_Review_QC!$I$5),"REVIEW","WITHIN_BAND"))</f>
        <v>WITHIN_BAND</v>
      </c>
    </row>
    <row r="340" spans="1:25">
      <c r="A340" s="1" t="s">
        <v>4337</v>
      </c>
      <c r="B340" s="6">
        <v>46023</v>
      </c>
      <c r="C340" s="1">
        <v>202601</v>
      </c>
      <c r="D340" s="1">
        <v>2026</v>
      </c>
      <c r="E340" s="1">
        <v>1</v>
      </c>
      <c r="F340" s="4" t="s">
        <v>271</v>
      </c>
      <c r="G340" s="4" t="s">
        <v>273</v>
      </c>
      <c r="H340" s="8">
        <v>7646961</v>
      </c>
      <c r="I340" s="8">
        <v>22048024</v>
      </c>
      <c r="J340" s="8">
        <f>H340+I340</f>
        <v>29694985</v>
      </c>
      <c r="K340" s="8">
        <v>148694</v>
      </c>
      <c r="L340" s="8">
        <v>710143</v>
      </c>
      <c r="M340" s="8">
        <f>K340+L340</f>
        <v>858837</v>
      </c>
      <c r="N340" s="8">
        <v>146168</v>
      </c>
      <c r="O340" s="8">
        <v>1762991</v>
      </c>
      <c r="P340" s="8">
        <f>N340+O340</f>
        <v>1909159</v>
      </c>
      <c r="Q340" s="9">
        <f>IF(M340&gt;0,J340/M340,"")</f>
        <v>34.575810078047404</v>
      </c>
      <c r="R340" s="1" t="s">
        <v>385</v>
      </c>
      <c r="S340" s="1" t="s">
        <v>385</v>
      </c>
      <c r="T340" s="1">
        <v>0</v>
      </c>
      <c r="U340" s="1" t="s">
        <v>241</v>
      </c>
      <c r="V340" s="1" t="s">
        <v>172</v>
      </c>
      <c r="W340" s="19">
        <f>IF(Q340="","",SUMIFS(Unit_Value_Review_QC!$K$10:$K$53,Unit_Value_Review_QC!$I$10:$I$53,"WORLD|"&amp;F340))</f>
        <v>31.446185855453933</v>
      </c>
      <c r="X340" s="20">
        <f>IFERROR(Q340/W340,"")</f>
        <v>1.099523173874859</v>
      </c>
      <c r="Y340" s="4" t="str">
        <f>IF(Q340="","NOT_APPLICABLE",IF(OR(X340&lt;Unit_Value_Review_QC!$I$6,X340&gt;Unit_Value_Review_QC!$I$5),"REVIEW","WITHIN_BAND"))</f>
        <v>WITHIN_BAND</v>
      </c>
    </row>
    <row r="341" spans="1:25">
      <c r="A341" s="1" t="s">
        <v>4338</v>
      </c>
      <c r="B341" s="6">
        <v>46023</v>
      </c>
      <c r="C341" s="1">
        <v>202601</v>
      </c>
      <c r="D341" s="1">
        <v>2026</v>
      </c>
      <c r="E341" s="1">
        <v>1</v>
      </c>
      <c r="F341" s="4" t="s">
        <v>278</v>
      </c>
      <c r="G341" s="4" t="s">
        <v>279</v>
      </c>
      <c r="H341" s="8">
        <v>5553713</v>
      </c>
      <c r="I341" s="8">
        <v>13401773</v>
      </c>
      <c r="J341" s="8">
        <f>H341+I341</f>
        <v>18955486</v>
      </c>
      <c r="K341" s="8">
        <v>78503</v>
      </c>
      <c r="L341" s="8">
        <v>600330</v>
      </c>
      <c r="M341" s="8">
        <f>K341+L341</f>
        <v>678833</v>
      </c>
      <c r="N341" s="8">
        <v>200413</v>
      </c>
      <c r="O341" s="8">
        <v>1718027</v>
      </c>
      <c r="P341" s="8">
        <f>N341+O341</f>
        <v>1918440</v>
      </c>
      <c r="Q341" s="9">
        <f>IF(M341&gt;0,J341/M341,"")</f>
        <v>27.923636593978195</v>
      </c>
      <c r="R341" s="1" t="s">
        <v>385</v>
      </c>
      <c r="S341" s="1" t="s">
        <v>385</v>
      </c>
      <c r="T341" s="1">
        <v>0</v>
      </c>
      <c r="U341" s="1" t="s">
        <v>241</v>
      </c>
      <c r="V341" s="1" t="s">
        <v>172</v>
      </c>
      <c r="W341" s="19">
        <f>IF(Q341="","",SUMIFS(Unit_Value_Review_QC!$K$10:$K$53,Unit_Value_Review_QC!$I$10:$I$53,"WORLD|"&amp;F341))</f>
        <v>25.220887332162761</v>
      </c>
      <c r="X341" s="20">
        <f>IFERROR(Q341/W341,"")</f>
        <v>1.1071631313450567</v>
      </c>
      <c r="Y341" s="4" t="str">
        <f>IF(Q341="","NOT_APPLICABLE",IF(OR(X341&lt;Unit_Value_Review_QC!$I$6,X341&gt;Unit_Value_Review_QC!$I$5),"REVIEW","WITHIN_BAND"))</f>
        <v>WITHIN_BAND</v>
      </c>
    </row>
    <row r="342" spans="1:25">
      <c r="A342" s="1" t="s">
        <v>4339</v>
      </c>
      <c r="B342" s="6">
        <v>46054</v>
      </c>
      <c r="C342" s="1">
        <v>202602</v>
      </c>
      <c r="D342" s="1">
        <v>2026</v>
      </c>
      <c r="E342" s="1">
        <v>2</v>
      </c>
      <c r="F342" s="4" t="s">
        <v>256</v>
      </c>
      <c r="G342" s="4" t="s">
        <v>258</v>
      </c>
      <c r="H342" s="8">
        <v>25153361</v>
      </c>
      <c r="I342" s="8">
        <v>76270850</v>
      </c>
      <c r="J342" s="8">
        <f>H342+I342</f>
        <v>101424211</v>
      </c>
      <c r="K342" s="8">
        <v>701121</v>
      </c>
      <c r="L342" s="8">
        <v>5790555</v>
      </c>
      <c r="M342" s="8">
        <f>K342+L342</f>
        <v>6491676</v>
      </c>
      <c r="N342" s="8">
        <v>3427344</v>
      </c>
      <c r="O342" s="8">
        <v>33826428</v>
      </c>
      <c r="P342" s="8">
        <f>N342+O342</f>
        <v>37253772</v>
      </c>
      <c r="Q342" s="9">
        <f>IF(M342&gt;0,J342/M342,"")</f>
        <v>15.623732761770611</v>
      </c>
      <c r="R342" s="1" t="s">
        <v>385</v>
      </c>
      <c r="S342" s="1" t="s">
        <v>385</v>
      </c>
      <c r="T342" s="1">
        <v>0</v>
      </c>
      <c r="U342" s="1" t="s">
        <v>241</v>
      </c>
      <c r="V342" s="1" t="s">
        <v>172</v>
      </c>
      <c r="W342" s="19">
        <f>IF(Q342="","",SUMIFS(Unit_Value_Review_QC!$K$10:$K$53,Unit_Value_Review_QC!$I$10:$I$53,"WORLD|"&amp;F342))</f>
        <v>15.322317279026517</v>
      </c>
      <c r="X342" s="20">
        <f>IFERROR(Q342/W342,"")</f>
        <v>1.0196716643608912</v>
      </c>
      <c r="Y342" s="4" t="str">
        <f>IF(Q342="","NOT_APPLICABLE",IF(OR(X342&lt;Unit_Value_Review_QC!$I$6,X342&gt;Unit_Value_Review_QC!$I$5),"REVIEW","WITHIN_BAND"))</f>
        <v>WITHIN_BAND</v>
      </c>
    </row>
    <row r="343" spans="1:25">
      <c r="A343" s="1" t="s">
        <v>4340</v>
      </c>
      <c r="B343" s="6">
        <v>46054</v>
      </c>
      <c r="C343" s="1">
        <v>202602</v>
      </c>
      <c r="D343" s="1">
        <v>2026</v>
      </c>
      <c r="E343" s="1">
        <v>2</v>
      </c>
      <c r="F343" s="4" t="s">
        <v>265</v>
      </c>
      <c r="G343" s="4" t="s">
        <v>266</v>
      </c>
      <c r="H343" s="8">
        <v>8799827</v>
      </c>
      <c r="I343" s="8">
        <v>23730177</v>
      </c>
      <c r="J343" s="8">
        <f>H343+I343</f>
        <v>32530004</v>
      </c>
      <c r="K343" s="8">
        <v>343628</v>
      </c>
      <c r="L343" s="8">
        <v>2061280</v>
      </c>
      <c r="M343" s="8">
        <f>K343+L343</f>
        <v>2404908</v>
      </c>
      <c r="N343" s="8">
        <v>876277</v>
      </c>
      <c r="O343" s="8">
        <v>4161831</v>
      </c>
      <c r="P343" s="8">
        <f>N343+O343</f>
        <v>5038108</v>
      </c>
      <c r="Q343" s="9">
        <f>IF(M343&gt;0,J343/M343,"")</f>
        <v>13.526506627280545</v>
      </c>
      <c r="R343" s="1" t="s">
        <v>385</v>
      </c>
      <c r="S343" s="1" t="s">
        <v>385</v>
      </c>
      <c r="T343" s="1">
        <v>0</v>
      </c>
      <c r="U343" s="1" t="s">
        <v>241</v>
      </c>
      <c r="V343" s="1" t="s">
        <v>172</v>
      </c>
      <c r="W343" s="19">
        <f>IF(Q343="","",SUMIFS(Unit_Value_Review_QC!$K$10:$K$53,Unit_Value_Review_QC!$I$10:$I$53,"WORLD|"&amp;F343))</f>
        <v>15.611120169427856</v>
      </c>
      <c r="X343" s="20">
        <f>IFERROR(Q343/W343,"")</f>
        <v>0.86646611392885642</v>
      </c>
      <c r="Y343" s="4" t="str">
        <f>IF(Q343="","NOT_APPLICABLE",IF(OR(X343&lt;Unit_Value_Review_QC!$I$6,X343&gt;Unit_Value_Review_QC!$I$5),"REVIEW","WITHIN_BAND"))</f>
        <v>WITHIN_BAND</v>
      </c>
    </row>
    <row r="344" spans="1:25">
      <c r="A344" s="1" t="s">
        <v>4341</v>
      </c>
      <c r="B344" s="6">
        <v>46054</v>
      </c>
      <c r="C344" s="1">
        <v>202602</v>
      </c>
      <c r="D344" s="1">
        <v>2026</v>
      </c>
      <c r="E344" s="1">
        <v>2</v>
      </c>
      <c r="F344" s="4" t="s">
        <v>271</v>
      </c>
      <c r="G344" s="4" t="s">
        <v>273</v>
      </c>
      <c r="H344" s="8">
        <v>9615024</v>
      </c>
      <c r="I344" s="8">
        <v>22398740</v>
      </c>
      <c r="J344" s="8">
        <f>H344+I344</f>
        <v>32013764</v>
      </c>
      <c r="K344" s="8">
        <v>97841</v>
      </c>
      <c r="L344" s="8">
        <v>835875</v>
      </c>
      <c r="M344" s="8">
        <f>K344+L344</f>
        <v>933716</v>
      </c>
      <c r="N344" s="8">
        <v>226511</v>
      </c>
      <c r="O344" s="8">
        <v>2059817</v>
      </c>
      <c r="P344" s="8">
        <f>N344+O344</f>
        <v>2286328</v>
      </c>
      <c r="Q344" s="9">
        <f>IF(M344&gt;0,J344/M344,"")</f>
        <v>34.286404002930226</v>
      </c>
      <c r="R344" s="1" t="s">
        <v>385</v>
      </c>
      <c r="S344" s="1" t="s">
        <v>385</v>
      </c>
      <c r="T344" s="1">
        <v>0</v>
      </c>
      <c r="U344" s="1" t="s">
        <v>241</v>
      </c>
      <c r="V344" s="1" t="s">
        <v>172</v>
      </c>
      <c r="W344" s="19">
        <f>IF(Q344="","",SUMIFS(Unit_Value_Review_QC!$K$10:$K$53,Unit_Value_Review_QC!$I$10:$I$53,"WORLD|"&amp;F344))</f>
        <v>31.446185855453933</v>
      </c>
      <c r="X344" s="20">
        <f>IFERROR(Q344/W344,"")</f>
        <v>1.0903199567836839</v>
      </c>
      <c r="Y344" s="4" t="str">
        <f>IF(Q344="","NOT_APPLICABLE",IF(OR(X344&lt;Unit_Value_Review_QC!$I$6,X344&gt;Unit_Value_Review_QC!$I$5),"REVIEW","WITHIN_BAND"))</f>
        <v>WITHIN_BAND</v>
      </c>
    </row>
    <row r="345" spans="1:25">
      <c r="A345" s="1" t="s">
        <v>4342</v>
      </c>
      <c r="B345" s="6">
        <v>46054</v>
      </c>
      <c r="C345" s="1">
        <v>202602</v>
      </c>
      <c r="D345" s="1">
        <v>2026</v>
      </c>
      <c r="E345" s="1">
        <v>2</v>
      </c>
      <c r="F345" s="4" t="s">
        <v>278</v>
      </c>
      <c r="G345" s="4" t="s">
        <v>279</v>
      </c>
      <c r="H345" s="8">
        <v>6120684</v>
      </c>
      <c r="I345" s="8">
        <v>15210095</v>
      </c>
      <c r="J345" s="8">
        <f>H345+I345</f>
        <v>21330779</v>
      </c>
      <c r="K345" s="8">
        <v>84240</v>
      </c>
      <c r="L345" s="8">
        <v>724415</v>
      </c>
      <c r="M345" s="8">
        <f>K345+L345</f>
        <v>808655</v>
      </c>
      <c r="N345" s="8">
        <v>239476</v>
      </c>
      <c r="O345" s="8">
        <v>2215515</v>
      </c>
      <c r="P345" s="8">
        <f>N345+O345</f>
        <v>2454991</v>
      </c>
      <c r="Q345" s="9">
        <f>IF(M345&gt;0,J345/M345,"")</f>
        <v>26.378095726855086</v>
      </c>
      <c r="R345" s="1" t="s">
        <v>385</v>
      </c>
      <c r="S345" s="1" t="s">
        <v>385</v>
      </c>
      <c r="T345" s="1">
        <v>0</v>
      </c>
      <c r="U345" s="1" t="s">
        <v>241</v>
      </c>
      <c r="V345" s="1" t="s">
        <v>172</v>
      </c>
      <c r="W345" s="19">
        <f>IF(Q345="","",SUMIFS(Unit_Value_Review_QC!$K$10:$K$53,Unit_Value_Review_QC!$I$10:$I$53,"WORLD|"&amp;F345))</f>
        <v>25.220887332162761</v>
      </c>
      <c r="X345" s="20">
        <f>IFERROR(Q345/W345,"")</f>
        <v>1.0458829374023095</v>
      </c>
      <c r="Y345" s="4" t="str">
        <f>IF(Q345="","NOT_APPLICABLE",IF(OR(X345&lt;Unit_Value_Review_QC!$I$6,X345&gt;Unit_Value_Review_QC!$I$5),"REVIEW","WITHIN_BAND"))</f>
        <v>WITHIN_BAND</v>
      </c>
    </row>
    <row r="346" spans="1:25">
      <c r="A346" s="1" t="s">
        <v>4343</v>
      </c>
      <c r="B346" s="6">
        <v>46082</v>
      </c>
      <c r="C346" s="1">
        <v>202603</v>
      </c>
      <c r="D346" s="1">
        <v>2026</v>
      </c>
      <c r="E346" s="1">
        <v>3</v>
      </c>
      <c r="F346" s="4" t="s">
        <v>256</v>
      </c>
      <c r="G346" s="4" t="s">
        <v>258</v>
      </c>
      <c r="H346" s="8">
        <v>28668627</v>
      </c>
      <c r="I346" s="8">
        <v>83753335</v>
      </c>
      <c r="J346" s="8">
        <f>H346+I346</f>
        <v>112421962</v>
      </c>
      <c r="K346" s="8">
        <v>864967</v>
      </c>
      <c r="L346" s="8">
        <v>6672806</v>
      </c>
      <c r="M346" s="8">
        <f>K346+L346</f>
        <v>7537773</v>
      </c>
      <c r="N346" s="8">
        <v>4204172</v>
      </c>
      <c r="O346" s="8">
        <v>39095312</v>
      </c>
      <c r="P346" s="8">
        <f>N346+O346</f>
        <v>43299484</v>
      </c>
      <c r="Q346" s="9">
        <f>IF(M346&gt;0,J346/M346,"")</f>
        <v>14.914479648033975</v>
      </c>
      <c r="R346" s="1" t="s">
        <v>385</v>
      </c>
      <c r="S346" s="1" t="s">
        <v>385</v>
      </c>
      <c r="T346" s="1">
        <v>0</v>
      </c>
      <c r="U346" s="1" t="s">
        <v>241</v>
      </c>
      <c r="V346" s="1" t="s">
        <v>172</v>
      </c>
      <c r="W346" s="19">
        <f>IF(Q346="","",SUMIFS(Unit_Value_Review_QC!$K$10:$K$53,Unit_Value_Review_QC!$I$10:$I$53,"WORLD|"&amp;F346))</f>
        <v>15.322317279026517</v>
      </c>
      <c r="X346" s="20">
        <f>IFERROR(Q346/W346,"")</f>
        <v>0.97338277079337088</v>
      </c>
      <c r="Y346" s="4" t="str">
        <f>IF(Q346="","NOT_APPLICABLE",IF(OR(X346&lt;Unit_Value_Review_QC!$I$6,X346&gt;Unit_Value_Review_QC!$I$5),"REVIEW","WITHIN_BAND"))</f>
        <v>WITHIN_BAND</v>
      </c>
    </row>
    <row r="347" spans="1:25">
      <c r="A347" s="1" t="s">
        <v>4344</v>
      </c>
      <c r="B347" s="6">
        <v>46082</v>
      </c>
      <c r="C347" s="1">
        <v>202603</v>
      </c>
      <c r="D347" s="1">
        <v>2026</v>
      </c>
      <c r="E347" s="1">
        <v>3</v>
      </c>
      <c r="F347" s="4" t="s">
        <v>265</v>
      </c>
      <c r="G347" s="4" t="s">
        <v>266</v>
      </c>
      <c r="H347" s="8">
        <v>8842948</v>
      </c>
      <c r="I347" s="8">
        <v>18787174</v>
      </c>
      <c r="J347" s="8">
        <f>H347+I347</f>
        <v>27630122</v>
      </c>
      <c r="K347" s="8">
        <v>311482</v>
      </c>
      <c r="L347" s="8">
        <v>1279172</v>
      </c>
      <c r="M347" s="8">
        <f>K347+L347</f>
        <v>1590654</v>
      </c>
      <c r="N347" s="8">
        <v>973114</v>
      </c>
      <c r="O347" s="8">
        <v>3670271</v>
      </c>
      <c r="P347" s="8">
        <f>N347+O347</f>
        <v>4643385</v>
      </c>
      <c r="Q347" s="9">
        <f>IF(M347&gt;0,J347/M347,"")</f>
        <v>17.370290459144478</v>
      </c>
      <c r="R347" s="1" t="s">
        <v>385</v>
      </c>
      <c r="S347" s="1" t="s">
        <v>385</v>
      </c>
      <c r="T347" s="1">
        <v>0</v>
      </c>
      <c r="U347" s="1" t="s">
        <v>241</v>
      </c>
      <c r="V347" s="1" t="s">
        <v>172</v>
      </c>
      <c r="W347" s="19">
        <f>IF(Q347="","",SUMIFS(Unit_Value_Review_QC!$K$10:$K$53,Unit_Value_Review_QC!$I$10:$I$53,"WORLD|"&amp;F347))</f>
        <v>15.611120169427856</v>
      </c>
      <c r="X347" s="20">
        <f>IFERROR(Q347/W347,"")</f>
        <v>1.1126869994352939</v>
      </c>
      <c r="Y347" s="4" t="str">
        <f>IF(Q347="","NOT_APPLICABLE",IF(OR(X347&lt;Unit_Value_Review_QC!$I$6,X347&gt;Unit_Value_Review_QC!$I$5),"REVIEW","WITHIN_BAND"))</f>
        <v>WITHIN_BAND</v>
      </c>
    </row>
    <row r="348" spans="1:25">
      <c r="A348" s="1" t="s">
        <v>4345</v>
      </c>
      <c r="B348" s="6">
        <v>46082</v>
      </c>
      <c r="C348" s="1">
        <v>202603</v>
      </c>
      <c r="D348" s="1">
        <v>2026</v>
      </c>
      <c r="E348" s="1">
        <v>3</v>
      </c>
      <c r="F348" s="4" t="s">
        <v>271</v>
      </c>
      <c r="G348" s="4" t="s">
        <v>273</v>
      </c>
      <c r="H348" s="8">
        <v>9200232</v>
      </c>
      <c r="I348" s="8">
        <v>20535655</v>
      </c>
      <c r="J348" s="8">
        <f>H348+I348</f>
        <v>29735887</v>
      </c>
      <c r="K348" s="8">
        <v>125166</v>
      </c>
      <c r="L348" s="8">
        <v>796433</v>
      </c>
      <c r="M348" s="8">
        <f>K348+L348</f>
        <v>921599</v>
      </c>
      <c r="N348" s="8">
        <v>306878</v>
      </c>
      <c r="O348" s="8">
        <v>2070666</v>
      </c>
      <c r="P348" s="8">
        <f>N348+O348</f>
        <v>2377544</v>
      </c>
      <c r="Q348" s="9">
        <f>IF(M348&gt;0,J348/M348,"")</f>
        <v>32.265537397501518</v>
      </c>
      <c r="R348" s="1" t="s">
        <v>385</v>
      </c>
      <c r="S348" s="1" t="s">
        <v>385</v>
      </c>
      <c r="T348" s="1">
        <v>0</v>
      </c>
      <c r="U348" s="1" t="s">
        <v>241</v>
      </c>
      <c r="V348" s="1" t="s">
        <v>172</v>
      </c>
      <c r="W348" s="19">
        <f>IF(Q348="","",SUMIFS(Unit_Value_Review_QC!$K$10:$K$53,Unit_Value_Review_QC!$I$10:$I$53,"WORLD|"&amp;F348))</f>
        <v>31.446185855453933</v>
      </c>
      <c r="X348" s="20">
        <f>IFERROR(Q348/W348,"")</f>
        <v>1.0260556732003629</v>
      </c>
      <c r="Y348" s="4" t="str">
        <f>IF(Q348="","NOT_APPLICABLE",IF(OR(X348&lt;Unit_Value_Review_QC!$I$6,X348&gt;Unit_Value_Review_QC!$I$5),"REVIEW","WITHIN_BAND"))</f>
        <v>WITHIN_BAND</v>
      </c>
    </row>
    <row r="349" spans="1:25">
      <c r="A349" s="1" t="s">
        <v>4346</v>
      </c>
      <c r="B349" s="6">
        <v>46082</v>
      </c>
      <c r="C349" s="1">
        <v>202603</v>
      </c>
      <c r="D349" s="1">
        <v>2026</v>
      </c>
      <c r="E349" s="1">
        <v>3</v>
      </c>
      <c r="F349" s="4" t="s">
        <v>278</v>
      </c>
      <c r="G349" s="4" t="s">
        <v>279</v>
      </c>
      <c r="H349" s="8">
        <v>6223508</v>
      </c>
      <c r="I349" s="8">
        <v>14379510</v>
      </c>
      <c r="J349" s="8">
        <f>H349+I349</f>
        <v>20603018</v>
      </c>
      <c r="K349" s="8">
        <v>104920</v>
      </c>
      <c r="L349" s="8">
        <v>727698</v>
      </c>
      <c r="M349" s="8">
        <f>K349+L349</f>
        <v>832618</v>
      </c>
      <c r="N349" s="8">
        <v>299170</v>
      </c>
      <c r="O349" s="8">
        <v>2376508</v>
      </c>
      <c r="P349" s="8">
        <f>N349+O349</f>
        <v>2675678</v>
      </c>
      <c r="Q349" s="9">
        <f>IF(M349&gt;0,J349/M349,"")</f>
        <v>24.744862590047298</v>
      </c>
      <c r="R349" s="1" t="s">
        <v>385</v>
      </c>
      <c r="S349" s="1" t="s">
        <v>385</v>
      </c>
      <c r="T349" s="1">
        <v>0</v>
      </c>
      <c r="U349" s="1" t="s">
        <v>241</v>
      </c>
      <c r="V349" s="1" t="s">
        <v>172</v>
      </c>
      <c r="W349" s="19">
        <f>IF(Q349="","",SUMIFS(Unit_Value_Review_QC!$K$10:$K$53,Unit_Value_Review_QC!$I$10:$I$53,"WORLD|"&amp;F349))</f>
        <v>25.220887332162761</v>
      </c>
      <c r="X349" s="20">
        <f>IFERROR(Q349/W349,"")</f>
        <v>0.98112577341763796</v>
      </c>
      <c r="Y349" s="4" t="str">
        <f>IF(Q349="","NOT_APPLICABLE",IF(OR(X349&lt;Unit_Value_Review_QC!$I$6,X349&gt;Unit_Value_Review_QC!$I$5),"REVIEW","WITHIN_BAND"))</f>
        <v>WITHIN_BAND</v>
      </c>
    </row>
    <row r="350" spans="1:25">
      <c r="A350" s="1" t="s">
        <v>4347</v>
      </c>
      <c r="B350" s="6">
        <v>46113</v>
      </c>
      <c r="C350" s="1">
        <v>202604</v>
      </c>
      <c r="D350" s="1">
        <v>2026</v>
      </c>
      <c r="E350" s="1">
        <v>4</v>
      </c>
      <c r="F350" s="4" t="s">
        <v>256</v>
      </c>
      <c r="G350" s="4" t="s">
        <v>258</v>
      </c>
      <c r="H350" s="8">
        <v>27618429</v>
      </c>
      <c r="I350" s="8">
        <v>100974995</v>
      </c>
      <c r="J350" s="8">
        <f>H350+I350</f>
        <v>128593424</v>
      </c>
      <c r="K350" s="8">
        <v>951084</v>
      </c>
      <c r="L350" s="8">
        <v>8305103</v>
      </c>
      <c r="M350" s="8">
        <f>K350+L350</f>
        <v>9256187</v>
      </c>
      <c r="N350" s="8">
        <v>4014776</v>
      </c>
      <c r="O350" s="8">
        <v>50550872</v>
      </c>
      <c r="P350" s="8">
        <f>N350+O350</f>
        <v>54565648</v>
      </c>
      <c r="Q350" s="9">
        <f>IF(M350&gt;0,J350/M350,"")</f>
        <v>13.892699445246731</v>
      </c>
      <c r="R350" s="1" t="s">
        <v>385</v>
      </c>
      <c r="S350" s="1" t="s">
        <v>385</v>
      </c>
      <c r="T350" s="1">
        <v>0</v>
      </c>
      <c r="U350" s="1" t="s">
        <v>241</v>
      </c>
      <c r="V350" s="1" t="s">
        <v>172</v>
      </c>
      <c r="W350" s="19">
        <f>IF(Q350="","",SUMIFS(Unit_Value_Review_QC!$K$10:$K$53,Unit_Value_Review_QC!$I$10:$I$53,"WORLD|"&amp;F350))</f>
        <v>15.322317279026517</v>
      </c>
      <c r="X350" s="20">
        <f>IFERROR(Q350/W350,"")</f>
        <v>0.90669702188345391</v>
      </c>
      <c r="Y350" s="4" t="str">
        <f>IF(Q350="","NOT_APPLICABLE",IF(OR(X350&lt;Unit_Value_Review_QC!$I$6,X350&gt;Unit_Value_Review_QC!$I$5),"REVIEW","WITHIN_BAND"))</f>
        <v>WITHIN_BAND</v>
      </c>
    </row>
    <row r="351" spans="1:25">
      <c r="A351" s="1" t="s">
        <v>4348</v>
      </c>
      <c r="B351" s="6">
        <v>46113</v>
      </c>
      <c r="C351" s="1">
        <v>202604</v>
      </c>
      <c r="D351" s="1">
        <v>2026</v>
      </c>
      <c r="E351" s="1">
        <v>4</v>
      </c>
      <c r="F351" s="4" t="s">
        <v>265</v>
      </c>
      <c r="G351" s="4" t="s">
        <v>266</v>
      </c>
      <c r="H351" s="8">
        <v>6305641</v>
      </c>
      <c r="I351" s="8">
        <v>15949427</v>
      </c>
      <c r="J351" s="8">
        <f>H351+I351</f>
        <v>22255068</v>
      </c>
      <c r="K351" s="8">
        <v>217064</v>
      </c>
      <c r="L351" s="8">
        <v>1336404</v>
      </c>
      <c r="M351" s="8">
        <f>K351+L351</f>
        <v>1553468</v>
      </c>
      <c r="N351" s="8">
        <v>688879</v>
      </c>
      <c r="O351" s="8">
        <v>2986639</v>
      </c>
      <c r="P351" s="8">
        <f>N351+O351</f>
        <v>3675518</v>
      </c>
      <c r="Q351" s="9">
        <f>IF(M351&gt;0,J351/M351,"")</f>
        <v>14.326054994373878</v>
      </c>
      <c r="R351" s="1" t="s">
        <v>385</v>
      </c>
      <c r="S351" s="1" t="s">
        <v>385</v>
      </c>
      <c r="T351" s="1">
        <v>0</v>
      </c>
      <c r="U351" s="1" t="s">
        <v>241</v>
      </c>
      <c r="V351" s="1" t="s">
        <v>172</v>
      </c>
      <c r="W351" s="19">
        <f>IF(Q351="","",SUMIFS(Unit_Value_Review_QC!$K$10:$K$53,Unit_Value_Review_QC!$I$10:$I$53,"WORLD|"&amp;F351))</f>
        <v>15.611120169427856</v>
      </c>
      <c r="X351" s="20">
        <f>IFERROR(Q351/W351,"")</f>
        <v>0.91768270559017318</v>
      </c>
      <c r="Y351" s="4" t="str">
        <f>IF(Q351="","NOT_APPLICABLE",IF(OR(X351&lt;Unit_Value_Review_QC!$I$6,X351&gt;Unit_Value_Review_QC!$I$5),"REVIEW","WITHIN_BAND"))</f>
        <v>WITHIN_BAND</v>
      </c>
    </row>
    <row r="352" spans="1:25">
      <c r="A352" s="1" t="s">
        <v>4349</v>
      </c>
      <c r="B352" s="6">
        <v>46113</v>
      </c>
      <c r="C352" s="1">
        <v>202604</v>
      </c>
      <c r="D352" s="1">
        <v>2026</v>
      </c>
      <c r="E352" s="1">
        <v>4</v>
      </c>
      <c r="F352" s="4" t="s">
        <v>271</v>
      </c>
      <c r="G352" s="4" t="s">
        <v>273</v>
      </c>
      <c r="H352" s="8">
        <v>10776994</v>
      </c>
      <c r="I352" s="8">
        <v>22168843</v>
      </c>
      <c r="J352" s="8">
        <f>H352+I352</f>
        <v>32945837</v>
      </c>
      <c r="K352" s="8">
        <v>119639</v>
      </c>
      <c r="L352" s="8">
        <v>857936</v>
      </c>
      <c r="M352" s="8">
        <f>K352+L352</f>
        <v>977575</v>
      </c>
      <c r="N352" s="8">
        <v>307309</v>
      </c>
      <c r="O352" s="8">
        <v>2222069</v>
      </c>
      <c r="P352" s="8">
        <f>N352+O352</f>
        <v>2529378</v>
      </c>
      <c r="Q352" s="9">
        <f>IF(M352&gt;0,J352/M352,"")</f>
        <v>33.701595274019894</v>
      </c>
      <c r="R352" s="1" t="s">
        <v>385</v>
      </c>
      <c r="S352" s="1" t="s">
        <v>385</v>
      </c>
      <c r="T352" s="1">
        <v>0</v>
      </c>
      <c r="U352" s="1" t="s">
        <v>241</v>
      </c>
      <c r="V352" s="1" t="s">
        <v>172</v>
      </c>
      <c r="W352" s="19">
        <f>IF(Q352="","",SUMIFS(Unit_Value_Review_QC!$K$10:$K$53,Unit_Value_Review_QC!$I$10:$I$53,"WORLD|"&amp;F352))</f>
        <v>31.446185855453933</v>
      </c>
      <c r="X352" s="20">
        <f>IFERROR(Q352/W352,"")</f>
        <v>1.0717228292465488</v>
      </c>
      <c r="Y352" s="4" t="str">
        <f>IF(Q352="","NOT_APPLICABLE",IF(OR(X352&lt;Unit_Value_Review_QC!$I$6,X352&gt;Unit_Value_Review_QC!$I$5),"REVIEW","WITHIN_BAND"))</f>
        <v>WITHIN_BAND</v>
      </c>
    </row>
    <row r="353" spans="1:25">
      <c r="A353" s="1" t="s">
        <v>4350</v>
      </c>
      <c r="B353" s="6">
        <v>46113</v>
      </c>
      <c r="C353" s="1">
        <v>202604</v>
      </c>
      <c r="D353" s="1">
        <v>2026</v>
      </c>
      <c r="E353" s="1">
        <v>4</v>
      </c>
      <c r="F353" s="4" t="s">
        <v>278</v>
      </c>
      <c r="G353" s="4" t="s">
        <v>279</v>
      </c>
      <c r="H353" s="8">
        <v>5687782</v>
      </c>
      <c r="I353" s="8">
        <v>16779666</v>
      </c>
      <c r="J353" s="8">
        <f>H353+I353</f>
        <v>22467448</v>
      </c>
      <c r="K353" s="8">
        <v>91972</v>
      </c>
      <c r="L353" s="8">
        <v>777514</v>
      </c>
      <c r="M353" s="8">
        <f>K353+L353</f>
        <v>869486</v>
      </c>
      <c r="N353" s="8">
        <v>269232</v>
      </c>
      <c r="O353" s="8">
        <v>2602936</v>
      </c>
      <c r="P353" s="8">
        <f>N353+O353</f>
        <v>2872168</v>
      </c>
      <c r="Q353" s="9">
        <f>IF(M353&gt;0,J353/M353,"")</f>
        <v>25.839919216640634</v>
      </c>
      <c r="R353" s="1" t="s">
        <v>385</v>
      </c>
      <c r="S353" s="1" t="s">
        <v>385</v>
      </c>
      <c r="T353" s="1">
        <v>0</v>
      </c>
      <c r="U353" s="1" t="s">
        <v>241</v>
      </c>
      <c r="V353" s="1" t="s">
        <v>172</v>
      </c>
      <c r="W353" s="19">
        <f>IF(Q353="","",SUMIFS(Unit_Value_Review_QC!$K$10:$K$53,Unit_Value_Review_QC!$I$10:$I$53,"WORLD|"&amp;F353))</f>
        <v>25.220887332162761</v>
      </c>
      <c r="X353" s="20">
        <f>IFERROR(Q353/W353,"")</f>
        <v>1.0245444133794792</v>
      </c>
      <c r="Y353" s="4" t="str">
        <f>IF(Q353="","NOT_APPLICABLE",IF(OR(X353&lt;Unit_Value_Review_QC!$I$6,X353&gt;Unit_Value_Review_QC!$I$5),"REVIEW","WITHIN_BAND"))</f>
        <v>WITHIN_BAND</v>
      </c>
    </row>
    <row r="354" spans="1:25">
      <c r="A354" s="1" t="s">
        <v>4351</v>
      </c>
      <c r="B354" s="6">
        <v>46143</v>
      </c>
      <c r="C354" s="1">
        <v>202605</v>
      </c>
      <c r="D354" s="1">
        <v>2026</v>
      </c>
      <c r="E354" s="1">
        <v>5</v>
      </c>
      <c r="F354" s="4" t="s">
        <v>256</v>
      </c>
      <c r="G354" s="4" t="s">
        <v>258</v>
      </c>
      <c r="H354" s="8">
        <v>31898121</v>
      </c>
      <c r="I354" s="8">
        <v>89221690</v>
      </c>
      <c r="J354" s="8">
        <f>H354+I354</f>
        <v>121119811</v>
      </c>
      <c r="K354" s="8">
        <v>1268913</v>
      </c>
      <c r="L354" s="8">
        <v>7255378</v>
      </c>
      <c r="M354" s="8">
        <f>K354+L354</f>
        <v>8524291</v>
      </c>
      <c r="N354" s="8">
        <v>5370187</v>
      </c>
      <c r="O354" s="8">
        <v>43996405</v>
      </c>
      <c r="P354" s="8">
        <f>N354+O354</f>
        <v>49366592</v>
      </c>
      <c r="Q354" s="9">
        <f>IF(M354&gt;0,J354/M354,"")</f>
        <v>14.208784167504371</v>
      </c>
      <c r="R354" s="1" t="s">
        <v>385</v>
      </c>
      <c r="S354" s="1" t="s">
        <v>385</v>
      </c>
      <c r="T354" s="1">
        <v>0</v>
      </c>
      <c r="U354" s="1" t="s">
        <v>241</v>
      </c>
      <c r="V354" s="1" t="s">
        <v>172</v>
      </c>
      <c r="W354" s="19">
        <f>IF(Q354="","",SUMIFS(Unit_Value_Review_QC!$K$10:$K$53,Unit_Value_Review_QC!$I$10:$I$53,"WORLD|"&amp;F354))</f>
        <v>15.322317279026517</v>
      </c>
      <c r="X354" s="20">
        <f>IFERROR(Q354/W354,"")</f>
        <v>0.92732606359441649</v>
      </c>
      <c r="Y354" s="4" t="str">
        <f>IF(Q354="","NOT_APPLICABLE",IF(OR(X354&lt;Unit_Value_Review_QC!$I$6,X354&gt;Unit_Value_Review_QC!$I$5),"REVIEW","WITHIN_BAND"))</f>
        <v>WITHIN_BAND</v>
      </c>
    </row>
    <row r="355" spans="1:25">
      <c r="A355" s="1" t="s">
        <v>4352</v>
      </c>
      <c r="B355" s="6">
        <v>46143</v>
      </c>
      <c r="C355" s="1">
        <v>202605</v>
      </c>
      <c r="D355" s="1">
        <v>2026</v>
      </c>
      <c r="E355" s="1">
        <v>5</v>
      </c>
      <c r="F355" s="4" t="s">
        <v>265</v>
      </c>
      <c r="G355" s="4" t="s">
        <v>266</v>
      </c>
      <c r="H355" s="8">
        <v>6885884</v>
      </c>
      <c r="I355" s="8">
        <v>16445695</v>
      </c>
      <c r="J355" s="8">
        <f>H355+I355</f>
        <v>23331579</v>
      </c>
      <c r="K355" s="8">
        <v>247631</v>
      </c>
      <c r="L355" s="8">
        <v>1518507</v>
      </c>
      <c r="M355" s="8">
        <f>K355+L355</f>
        <v>1766138</v>
      </c>
      <c r="N355" s="8">
        <v>776984</v>
      </c>
      <c r="O355" s="8">
        <v>3064657</v>
      </c>
      <c r="P355" s="8">
        <f>N355+O355</f>
        <v>3841641</v>
      </c>
      <c r="Q355" s="9">
        <f>IF(M355&gt;0,J355/M355,"")</f>
        <v>13.210507332949067</v>
      </c>
      <c r="R355" s="1" t="s">
        <v>385</v>
      </c>
      <c r="S355" s="1" t="s">
        <v>385</v>
      </c>
      <c r="T355" s="1">
        <v>0</v>
      </c>
      <c r="U355" s="1" t="s">
        <v>241</v>
      </c>
      <c r="V355" s="1" t="s">
        <v>172</v>
      </c>
      <c r="W355" s="19">
        <f>IF(Q355="","",SUMIFS(Unit_Value_Review_QC!$K$10:$K$53,Unit_Value_Review_QC!$I$10:$I$53,"WORLD|"&amp;F355))</f>
        <v>15.611120169427856</v>
      </c>
      <c r="X355" s="20">
        <f>IFERROR(Q355/W355,"")</f>
        <v>0.84622417799460381</v>
      </c>
      <c r="Y355" s="4" t="str">
        <f>IF(Q355="","NOT_APPLICABLE",IF(OR(X355&lt;Unit_Value_Review_QC!$I$6,X355&gt;Unit_Value_Review_QC!$I$5),"REVIEW","WITHIN_BAND"))</f>
        <v>WITHIN_BAND</v>
      </c>
    </row>
    <row r="356" spans="1:25">
      <c r="A356" s="1" t="s">
        <v>4353</v>
      </c>
      <c r="B356" s="6">
        <v>46143</v>
      </c>
      <c r="C356" s="1">
        <v>202605</v>
      </c>
      <c r="D356" s="1">
        <v>2026</v>
      </c>
      <c r="E356" s="1">
        <v>5</v>
      </c>
      <c r="F356" s="4" t="s">
        <v>271</v>
      </c>
      <c r="G356" s="4" t="s">
        <v>273</v>
      </c>
      <c r="H356" s="8">
        <v>8429562</v>
      </c>
      <c r="I356" s="8">
        <v>20740880</v>
      </c>
      <c r="J356" s="8">
        <f>H356+I356</f>
        <v>29170442</v>
      </c>
      <c r="K356" s="8">
        <v>141359</v>
      </c>
      <c r="L356" s="8">
        <v>781259</v>
      </c>
      <c r="M356" s="8">
        <f>K356+L356</f>
        <v>922618</v>
      </c>
      <c r="N356" s="8">
        <v>325204</v>
      </c>
      <c r="O356" s="8">
        <v>2019402</v>
      </c>
      <c r="P356" s="8">
        <f>N356+O356</f>
        <v>2344606</v>
      </c>
      <c r="Q356" s="9">
        <f>IF(M356&gt;0,J356/M356,"")</f>
        <v>31.617031100628864</v>
      </c>
      <c r="R356" s="1" t="s">
        <v>385</v>
      </c>
      <c r="S356" s="1" t="s">
        <v>385</v>
      </c>
      <c r="T356" s="1">
        <v>0</v>
      </c>
      <c r="U356" s="1" t="s">
        <v>241</v>
      </c>
      <c r="V356" s="1" t="s">
        <v>172</v>
      </c>
      <c r="W356" s="19">
        <f>IF(Q356="","",SUMIFS(Unit_Value_Review_QC!$K$10:$K$53,Unit_Value_Review_QC!$I$10:$I$53,"WORLD|"&amp;F356))</f>
        <v>31.446185855453933</v>
      </c>
      <c r="X356" s="20">
        <f>IFERROR(Q356/W356,"")</f>
        <v>1.0054329401333517</v>
      </c>
      <c r="Y356" s="4" t="str">
        <f>IF(Q356="","NOT_APPLICABLE",IF(OR(X356&lt;Unit_Value_Review_QC!$I$6,X356&gt;Unit_Value_Review_QC!$I$5),"REVIEW","WITHIN_BAND"))</f>
        <v>WITHIN_BAND</v>
      </c>
    </row>
    <row r="357" spans="1:25">
      <c r="A357" s="1" t="s">
        <v>4354</v>
      </c>
      <c r="B357" s="6">
        <v>46143</v>
      </c>
      <c r="C357" s="1">
        <v>202605</v>
      </c>
      <c r="D357" s="1">
        <v>2026</v>
      </c>
      <c r="E357" s="1">
        <v>5</v>
      </c>
      <c r="F357" s="4" t="s">
        <v>278</v>
      </c>
      <c r="G357" s="4" t="s">
        <v>279</v>
      </c>
      <c r="H357" s="8">
        <v>5456600</v>
      </c>
      <c r="I357" s="8">
        <v>13613749</v>
      </c>
      <c r="J357" s="8">
        <f>H357+I357</f>
        <v>19070349</v>
      </c>
      <c r="K357" s="8">
        <v>105181</v>
      </c>
      <c r="L357" s="8">
        <v>640431</v>
      </c>
      <c r="M357" s="8">
        <f>K357+L357</f>
        <v>745612</v>
      </c>
      <c r="N357" s="8">
        <v>306821</v>
      </c>
      <c r="O357" s="8">
        <v>2130401</v>
      </c>
      <c r="P357" s="8">
        <f>N357+O357</f>
        <v>2437222</v>
      </c>
      <c r="Q357" s="9">
        <f>IF(M357&gt;0,J357/M357,"")</f>
        <v>25.576773174251489</v>
      </c>
      <c r="R357" s="1" t="s">
        <v>385</v>
      </c>
      <c r="S357" s="1" t="s">
        <v>385</v>
      </c>
      <c r="T357" s="1">
        <v>0</v>
      </c>
      <c r="U357" s="1" t="s">
        <v>241</v>
      </c>
      <c r="V357" s="1" t="s">
        <v>172</v>
      </c>
      <c r="W357" s="19">
        <f>IF(Q357="","",SUMIFS(Unit_Value_Review_QC!$K$10:$K$53,Unit_Value_Review_QC!$I$10:$I$53,"WORLD|"&amp;F357))</f>
        <v>25.220887332162761</v>
      </c>
      <c r="X357" s="20">
        <f>IFERROR(Q357/W357,"")</f>
        <v>1.0141107581744313</v>
      </c>
      <c r="Y357" s="4" t="str">
        <f>IF(Q357="","NOT_APPLICABLE",IF(OR(X357&lt;Unit_Value_Review_QC!$I$6,X357&gt;Unit_Value_Review_QC!$I$5),"REVIEW","WITHIN_BAND"))</f>
        <v>WITHIN_BAND</v>
      </c>
    </row>
    <row r="358" spans="1:25">
      <c r="A358" s="1" t="s">
        <v>4355</v>
      </c>
      <c r="B358" s="6">
        <v>46174</v>
      </c>
      <c r="C358" s="1">
        <v>202606</v>
      </c>
      <c r="D358" s="1">
        <v>2026</v>
      </c>
      <c r="E358" s="1">
        <v>6</v>
      </c>
      <c r="F358" s="4" t="s">
        <v>256</v>
      </c>
      <c r="G358" s="4" t="s">
        <v>258</v>
      </c>
      <c r="H358" s="8">
        <v>31904600</v>
      </c>
      <c r="I358" s="8">
        <v>74550914</v>
      </c>
      <c r="J358" s="8">
        <f>H358+I358</f>
        <v>106455514</v>
      </c>
      <c r="K358" s="8">
        <v>1261697</v>
      </c>
      <c r="L358" s="8">
        <v>6219773</v>
      </c>
      <c r="M358" s="8">
        <f>K358+L358</f>
        <v>7481470</v>
      </c>
      <c r="N358" s="8">
        <v>5517517</v>
      </c>
      <c r="O358" s="8">
        <v>35051511</v>
      </c>
      <c r="P358" s="8">
        <f>N358+O358</f>
        <v>40569028</v>
      </c>
      <c r="Q358" s="9">
        <f>IF(M358&gt;0,J358/M358,"")</f>
        <v>14.229224203264867</v>
      </c>
      <c r="R358" s="1" t="s">
        <v>385</v>
      </c>
      <c r="S358" s="1" t="s">
        <v>385</v>
      </c>
      <c r="T358" s="1">
        <v>0</v>
      </c>
      <c r="U358" s="1" t="s">
        <v>241</v>
      </c>
      <c r="V358" s="1" t="s">
        <v>172</v>
      </c>
      <c r="W358" s="19">
        <f>IF(Q358="","",SUMIFS(Unit_Value_Review_QC!$K$10:$K$53,Unit_Value_Review_QC!$I$10:$I$53,"WORLD|"&amp;F358))</f>
        <v>15.322317279026517</v>
      </c>
      <c r="X358" s="20">
        <f>IFERROR(Q358/W358,"")</f>
        <v>0.92866006780463306</v>
      </c>
      <c r="Y358" s="4" t="str">
        <f>IF(Q358="","NOT_APPLICABLE",IF(OR(X358&lt;Unit_Value_Review_QC!$I$6,X358&gt;Unit_Value_Review_QC!$I$5),"REVIEW","WITHIN_BAND"))</f>
        <v>WITHIN_BAND</v>
      </c>
    </row>
    <row r="359" spans="1:25">
      <c r="A359" s="1" t="s">
        <v>4356</v>
      </c>
      <c r="B359" s="6">
        <v>46174</v>
      </c>
      <c r="C359" s="1">
        <v>202606</v>
      </c>
      <c r="D359" s="1">
        <v>2026</v>
      </c>
      <c r="E359" s="1">
        <v>6</v>
      </c>
      <c r="F359" s="4" t="s">
        <v>265</v>
      </c>
      <c r="G359" s="4" t="s">
        <v>266</v>
      </c>
      <c r="H359" s="8">
        <v>5697834</v>
      </c>
      <c r="I359" s="8">
        <v>28939143</v>
      </c>
      <c r="J359" s="8">
        <f>H359+I359</f>
        <v>34636977</v>
      </c>
      <c r="K359" s="8">
        <v>299120</v>
      </c>
      <c r="L359" s="8">
        <v>2131930</v>
      </c>
      <c r="M359" s="8">
        <f>K359+L359</f>
        <v>2431050</v>
      </c>
      <c r="N359" s="8">
        <v>627455</v>
      </c>
      <c r="O359" s="8">
        <v>5786052</v>
      </c>
      <c r="P359" s="8">
        <f>N359+O359</f>
        <v>6413507</v>
      </c>
      <c r="Q359" s="9">
        <f>IF(M359&gt;0,J359/M359,"")</f>
        <v>14.247743567594249</v>
      </c>
      <c r="R359" s="1" t="s">
        <v>385</v>
      </c>
      <c r="S359" s="1" t="s">
        <v>385</v>
      </c>
      <c r="T359" s="1">
        <v>0</v>
      </c>
      <c r="U359" s="1" t="s">
        <v>241</v>
      </c>
      <c r="V359" s="1" t="s">
        <v>172</v>
      </c>
      <c r="W359" s="19">
        <f>IF(Q359="","",SUMIFS(Unit_Value_Review_QC!$K$10:$K$53,Unit_Value_Review_QC!$I$10:$I$53,"WORLD|"&amp;F359))</f>
        <v>15.611120169427856</v>
      </c>
      <c r="X359" s="20">
        <f>IFERROR(Q359/W359,"")</f>
        <v>0.91266631817340149</v>
      </c>
      <c r="Y359" s="4" t="str">
        <f>IF(Q359="","NOT_APPLICABLE",IF(OR(X359&lt;Unit_Value_Review_QC!$I$6,X359&gt;Unit_Value_Review_QC!$I$5),"REVIEW","WITHIN_BAND"))</f>
        <v>WITHIN_BAND</v>
      </c>
    </row>
    <row r="360" spans="1:25">
      <c r="A360" s="1" t="s">
        <v>4357</v>
      </c>
      <c r="B360" s="6">
        <v>46174</v>
      </c>
      <c r="C360" s="1">
        <v>202606</v>
      </c>
      <c r="D360" s="1">
        <v>2026</v>
      </c>
      <c r="E360" s="1">
        <v>6</v>
      </c>
      <c r="F360" s="4" t="s">
        <v>271</v>
      </c>
      <c r="G360" s="4" t="s">
        <v>273</v>
      </c>
      <c r="H360" s="8">
        <v>7014910</v>
      </c>
      <c r="I360" s="8">
        <v>19787535</v>
      </c>
      <c r="J360" s="8">
        <f>H360+I360</f>
        <v>26802445</v>
      </c>
      <c r="K360" s="8">
        <v>129624</v>
      </c>
      <c r="L360" s="8">
        <v>684427</v>
      </c>
      <c r="M360" s="8">
        <f>K360+L360</f>
        <v>814051</v>
      </c>
      <c r="N360" s="8">
        <v>303128</v>
      </c>
      <c r="O360" s="8">
        <v>1860594</v>
      </c>
      <c r="P360" s="8">
        <f>N360+O360</f>
        <v>2163722</v>
      </c>
      <c r="Q360" s="9">
        <f>IF(M360&gt;0,J360/M360,"")</f>
        <v>32.924773754961301</v>
      </c>
      <c r="R360" s="1" t="s">
        <v>385</v>
      </c>
      <c r="S360" s="1" t="s">
        <v>385</v>
      </c>
      <c r="T360" s="1">
        <v>0</v>
      </c>
      <c r="U360" s="1" t="s">
        <v>241</v>
      </c>
      <c r="V360" s="1" t="s">
        <v>172</v>
      </c>
      <c r="W360" s="19">
        <f>IF(Q360="","",SUMIFS(Unit_Value_Review_QC!$K$10:$K$53,Unit_Value_Review_QC!$I$10:$I$53,"WORLD|"&amp;F360))</f>
        <v>31.446185855453933</v>
      </c>
      <c r="X360" s="20">
        <f>IFERROR(Q360/W360,"")</f>
        <v>1.0470196260463469</v>
      </c>
      <c r="Y360" s="4" t="str">
        <f>IF(Q360="","NOT_APPLICABLE",IF(OR(X360&lt;Unit_Value_Review_QC!$I$6,X360&gt;Unit_Value_Review_QC!$I$5),"REVIEW","WITHIN_BAND"))</f>
        <v>WITHIN_BAND</v>
      </c>
    </row>
    <row r="361" spans="1:25">
      <c r="A361" s="1" t="s">
        <v>4358</v>
      </c>
      <c r="B361" s="6">
        <v>46174</v>
      </c>
      <c r="C361" s="1">
        <v>202606</v>
      </c>
      <c r="D361" s="1">
        <v>2026</v>
      </c>
      <c r="E361" s="1">
        <v>6</v>
      </c>
      <c r="F361" s="4" t="s">
        <v>278</v>
      </c>
      <c r="G361" s="4" t="s">
        <v>279</v>
      </c>
      <c r="H361" s="8">
        <v>6172434</v>
      </c>
      <c r="I361" s="8">
        <v>12257949</v>
      </c>
      <c r="J361" s="8">
        <f>H361+I361</f>
        <v>18430383</v>
      </c>
      <c r="K361" s="8">
        <v>112167</v>
      </c>
      <c r="L361" s="8">
        <v>592015</v>
      </c>
      <c r="M361" s="8">
        <f>K361+L361</f>
        <v>704182</v>
      </c>
      <c r="N361" s="8">
        <v>324617</v>
      </c>
      <c r="O361" s="8">
        <v>1767724</v>
      </c>
      <c r="P361" s="8">
        <f>N361+O361</f>
        <v>2092341</v>
      </c>
      <c r="Q361" s="9">
        <f>IF(M361&gt;0,J361/M361,"")</f>
        <v>26.172755054801172</v>
      </c>
      <c r="R361" s="1" t="s">
        <v>385</v>
      </c>
      <c r="S361" s="1" t="s">
        <v>385</v>
      </c>
      <c r="T361" s="1">
        <v>0</v>
      </c>
      <c r="U361" s="1" t="s">
        <v>241</v>
      </c>
      <c r="V361" s="1" t="s">
        <v>172</v>
      </c>
      <c r="W361" s="19">
        <f>IF(Q361="","",SUMIFS(Unit_Value_Review_QC!$K$10:$K$53,Unit_Value_Review_QC!$I$10:$I$53,"WORLD|"&amp;F361))</f>
        <v>25.220887332162761</v>
      </c>
      <c r="X361" s="20">
        <f>IFERROR(Q361/W361,"")</f>
        <v>1.0377412463765519</v>
      </c>
      <c r="Y361" s="4" t="str">
        <f>IF(Q361="","NOT_APPLICABLE",IF(OR(X361&lt;Unit_Value_Review_QC!$I$6,X361&gt;Unit_Value_Review_QC!$I$5),"REVIEW","WITHIN_BAND"))</f>
        <v>WITHIN_BAND</v>
      </c>
    </row>
  </sheetData>
  <conditionalFormatting sqref="Y2:Y361">
    <cfRule type="containsText" dxfId="23" priority="1" operator="containsText" text="PASS"/>
    <cfRule type="containsText" dxfId="22" priority="2" operator="containsText" text="WITHIN_BAND"/>
    <cfRule type="containsText" dxfId="21" priority="3" operator="containsText" text="REVIEW"/>
    <cfRule type="containsText" dxfId="20" priority="4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0"/>
  <sheetViews>
    <sheetView showGridLines="0" workbookViewId="0"/>
  </sheetViews>
  <sheetFormatPr defaultRowHeight="15"/>
  <cols>
    <col min="1" max="1" width="24" customWidth="1"/>
    <col min="2" max="2" width="66" customWidth="1"/>
    <col min="3" max="3" width="24" customWidth="1"/>
    <col min="4" max="4" width="25" customWidth="1"/>
    <col min="5" max="5" width="22" customWidth="1"/>
    <col min="6" max="6" width="24" customWidth="1"/>
    <col min="7" max="7" width="25" customWidth="1"/>
    <col min="8" max="8" width="22" customWidth="1"/>
    <col min="9" max="9" width="20" customWidth="1"/>
    <col min="10" max="10" width="34" customWidth="1"/>
  </cols>
  <sheetData>
    <row r="1" spans="1:10" ht="27.95" customHeight="1">
      <c r="A1" s="35" t="s">
        <v>4359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32.1" customHeight="1">
      <c r="A2" s="36" t="s">
        <v>4360</v>
      </c>
      <c r="B2" s="36"/>
      <c r="C2" s="36"/>
      <c r="D2" s="36"/>
      <c r="E2" s="36"/>
      <c r="F2" s="36"/>
      <c r="G2" s="36"/>
      <c r="H2" s="36"/>
      <c r="I2" s="36"/>
      <c r="J2" s="36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37</v>
      </c>
      <c r="B4" s="1" t="s">
        <v>4361</v>
      </c>
      <c r="C4" s="1" t="s">
        <v>4362</v>
      </c>
      <c r="D4" s="1" t="s">
        <v>4363</v>
      </c>
      <c r="E4" s="1" t="s">
        <v>6</v>
      </c>
      <c r="F4" s="1" t="s">
        <v>4364</v>
      </c>
      <c r="G4" s="1"/>
      <c r="H4" s="1"/>
      <c r="I4" s="1"/>
      <c r="J4" s="1"/>
    </row>
    <row r="5" spans="1:10">
      <c r="A5" s="1" t="s">
        <v>4365</v>
      </c>
      <c r="B5" s="8">
        <v>3588</v>
      </c>
      <c r="C5" s="8">
        <f>COUNTA(raw_partner_monthly!$A$2:$A$3589)</f>
        <v>3588</v>
      </c>
      <c r="D5" s="8">
        <f>C5-B5</f>
        <v>0</v>
      </c>
      <c r="E5" s="1" t="str">
        <f>IF(ABS(D5)&lt;=1,"PASS","REVIEW")</f>
        <v>PASS</v>
      </c>
      <c r="F5" s="1" t="s">
        <v>4366</v>
      </c>
      <c r="G5" s="1"/>
      <c r="H5" s="1"/>
      <c r="I5" s="1"/>
      <c r="J5" s="1"/>
    </row>
    <row r="6" spans="1:10">
      <c r="A6" s="1" t="s">
        <v>4367</v>
      </c>
      <c r="B6" s="8">
        <v>720</v>
      </c>
      <c r="C6" s="8">
        <f>COUNTA(raw_world_monthly!$A$2:$A$721)</f>
        <v>720</v>
      </c>
      <c r="D6" s="8">
        <f>C6-B6</f>
        <v>0</v>
      </c>
      <c r="E6" s="1" t="str">
        <f>IF(ABS(D6)&lt;=1,"PASS","REVIEW")</f>
        <v>PASS</v>
      </c>
      <c r="F6" s="1" t="s">
        <v>4368</v>
      </c>
      <c r="G6" s="1"/>
      <c r="H6" s="1"/>
      <c r="I6" s="1"/>
      <c r="J6" s="1"/>
    </row>
    <row r="7" spans="1:10">
      <c r="A7" s="1" t="s">
        <v>4369</v>
      </c>
      <c r="B7" s="8">
        <v>3600</v>
      </c>
      <c r="C7" s="8">
        <f>COUNTA(fct_partner_monthly!$A$2:$A$3601)</f>
        <v>3600</v>
      </c>
      <c r="D7" s="8">
        <f>C7-B7</f>
        <v>0</v>
      </c>
      <c r="E7" s="1" t="str">
        <f>IF(ABS(D7)&lt;=1,"PASS","REVIEW")</f>
        <v>PASS</v>
      </c>
      <c r="F7" s="1" t="s">
        <v>4370</v>
      </c>
      <c r="G7" s="1"/>
      <c r="H7" s="1"/>
      <c r="I7" s="1"/>
      <c r="J7" s="1"/>
    </row>
    <row r="8" spans="1:10">
      <c r="A8" s="1" t="s">
        <v>4371</v>
      </c>
      <c r="B8" s="8">
        <v>360</v>
      </c>
      <c r="C8" s="8">
        <f>COUNTA(fct_world_monthly!$A$2:$A$361)</f>
        <v>360</v>
      </c>
      <c r="D8" s="8">
        <f>C8-B8</f>
        <v>0</v>
      </c>
      <c r="E8" s="1" t="str">
        <f>IF(ABS(D8)&lt;=1,"PASS","REVIEW")</f>
        <v>PASS</v>
      </c>
      <c r="F8" s="1" t="s">
        <v>4372</v>
      </c>
      <c r="G8" s="1"/>
      <c r="H8" s="1"/>
      <c r="I8" s="1"/>
      <c r="J8" s="1"/>
    </row>
    <row r="9" spans="1:10">
      <c r="A9" s="1" t="s">
        <v>4373</v>
      </c>
      <c r="B9" s="8">
        <v>90</v>
      </c>
      <c r="C9" s="8">
        <f>COUNTA(dim_month!$A$2:$A$91)</f>
        <v>90</v>
      </c>
      <c r="D9" s="8">
        <f>C9-B9</f>
        <v>0</v>
      </c>
      <c r="E9" s="1" t="str">
        <f>IF(ABS(D9)&lt;=1,"PASS","REVIEW")</f>
        <v>PASS</v>
      </c>
      <c r="F9" s="1" t="s">
        <v>4374</v>
      </c>
      <c r="G9" s="1"/>
      <c r="H9" s="1"/>
      <c r="I9" s="1"/>
      <c r="J9" s="1"/>
    </row>
    <row r="10" spans="1:10">
      <c r="A10" s="1" t="s">
        <v>4375</v>
      </c>
      <c r="B10" s="8">
        <v>12</v>
      </c>
      <c r="C10" s="8">
        <f>COUNTIF(fct_partner_monthly!$N$2:$N$3601,"NO_API_RECORD")</f>
        <v>12</v>
      </c>
      <c r="D10" s="8">
        <f>C10-B10</f>
        <v>0</v>
      </c>
      <c r="E10" s="1" t="str">
        <f>IF(ABS(D10)&lt;=1,"PASS","REVIEW")</f>
        <v>PASS</v>
      </c>
      <c r="F10" s="1" t="s">
        <v>4370</v>
      </c>
      <c r="G10" s="1"/>
      <c r="H10" s="1"/>
      <c r="I10" s="1"/>
      <c r="J10" s="1"/>
    </row>
    <row r="11" spans="1:10">
      <c r="A11" s="1" t="s">
        <v>4376</v>
      </c>
      <c r="B11" s="8">
        <v>2554995126</v>
      </c>
      <c r="C11" s="8">
        <f>SUMIFS(fct_world_monthly!$J$2:$J$361,fct_world_monthly!$D$2:$D$361,2025)</f>
        <v>2554995126</v>
      </c>
      <c r="D11" s="8">
        <f>C11-B11</f>
        <v>0</v>
      </c>
      <c r="E11" s="1" t="str">
        <f>IF(ABS(D11)&lt;=1,"PASS","REVIEW")</f>
        <v>PASS</v>
      </c>
      <c r="F11" s="1" t="s">
        <v>4372</v>
      </c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2" t="s">
        <v>4377</v>
      </c>
      <c r="B14" s="42"/>
      <c r="C14" s="42"/>
      <c r="D14" s="42"/>
      <c r="E14" s="42"/>
      <c r="F14" s="42"/>
      <c r="G14" s="42"/>
      <c r="H14" s="42"/>
      <c r="I14" s="42"/>
      <c r="J14" s="1"/>
    </row>
    <row r="15" spans="1:10">
      <c r="A15" s="1" t="s">
        <v>329</v>
      </c>
      <c r="B15" s="1" t="s">
        <v>4378</v>
      </c>
      <c r="C15" s="1" t="s">
        <v>4379</v>
      </c>
      <c r="D15" s="1" t="s">
        <v>4380</v>
      </c>
      <c r="E15" s="1" t="s">
        <v>4381</v>
      </c>
      <c r="F15" s="1" t="s">
        <v>4382</v>
      </c>
      <c r="G15" s="1" t="s">
        <v>3993</v>
      </c>
      <c r="H15" s="1" t="s">
        <v>4383</v>
      </c>
      <c r="I15" s="1" t="s">
        <v>4384</v>
      </c>
      <c r="J15" s="1"/>
    </row>
    <row r="16" spans="1:10">
      <c r="A16" s="1">
        <v>2019</v>
      </c>
      <c r="B16" s="1" t="s">
        <v>4385</v>
      </c>
      <c r="C16" s="1">
        <v>12</v>
      </c>
      <c r="D16" s="10">
        <f>SUMIFS(fct_world_monthly!$J$2:$J$361,fct_world_monthly!$D$2:$D$361,A16)</f>
        <v>3134552398</v>
      </c>
      <c r="E16" s="10">
        <f>SUMIFS(fct_partner_monthly!$Q$2:$Q$3601,fct_partner_monthly!$D$2:$D$3601,A16)</f>
        <v>1907011738</v>
      </c>
      <c r="F16" s="12">
        <f>IF(D16&gt;0,E16/D16,"")</f>
        <v>0.60838406759981689</v>
      </c>
      <c r="G16" s="8">
        <f>SUMIFS(fct_world_monthly!$M$2:$M$361,fct_world_monthly!$D$2:$D$361,A16)</f>
        <v>197418361</v>
      </c>
      <c r="H16" s="9">
        <f>IF(G16&gt;0,D16/G16,"")</f>
        <v>15.87771462655391</v>
      </c>
      <c r="I16" s="1" t="s">
        <v>4386</v>
      </c>
      <c r="J16" s="1"/>
    </row>
    <row r="17" spans="1:10">
      <c r="A17" s="1">
        <v>2020</v>
      </c>
      <c r="B17" s="1" t="s">
        <v>4385</v>
      </c>
      <c r="C17" s="1">
        <v>12</v>
      </c>
      <c r="D17" s="10">
        <f>SUMIFS(fct_world_monthly!$J$2:$J$361,fct_world_monthly!$D$2:$D$361,A17)</f>
        <v>2412567099</v>
      </c>
      <c r="E17" s="10">
        <f>SUMIFS(fct_partner_monthly!$Q$2:$Q$3601,fct_partner_monthly!$D$2:$D$3601,A17)</f>
        <v>1385434514</v>
      </c>
      <c r="F17" s="12">
        <f>IF(D17&gt;0,E17/D17,"")</f>
        <v>0.57425740182490981</v>
      </c>
      <c r="G17" s="8">
        <f>SUMIFS(fct_world_monthly!$M$2:$M$361,fct_world_monthly!$D$2:$D$361,A17)</f>
        <v>133376846</v>
      </c>
      <c r="H17" s="9">
        <f>IF(G17&gt;0,D17/G17,"")</f>
        <v>18.08835019985403</v>
      </c>
      <c r="I17" s="1" t="s">
        <v>4386</v>
      </c>
      <c r="J17" s="1"/>
    </row>
    <row r="18" spans="1:10">
      <c r="A18" s="1">
        <v>2021</v>
      </c>
      <c r="B18" s="1" t="s">
        <v>4385</v>
      </c>
      <c r="C18" s="1">
        <v>12</v>
      </c>
      <c r="D18" s="10">
        <f>SUMIFS(fct_world_monthly!$J$2:$J$361,fct_world_monthly!$D$2:$D$361,A18)</f>
        <v>2239557158</v>
      </c>
      <c r="E18" s="10">
        <f>SUMIFS(fct_partner_monthly!$Q$2:$Q$3601,fct_partner_monthly!$D$2:$D$3601,A18)</f>
        <v>1336243679</v>
      </c>
      <c r="F18" s="12">
        <f>IF(D18&gt;0,E18/D18,"")</f>
        <v>0.59665531385379356</v>
      </c>
      <c r="G18" s="8">
        <f>SUMIFS(fct_world_monthly!$M$2:$M$361,fct_world_monthly!$D$2:$D$361,A18)</f>
        <v>137160029</v>
      </c>
      <c r="H18" s="9">
        <f>IF(G18&gt;0,D18/G18,"")</f>
        <v>16.328059816901906</v>
      </c>
      <c r="I18" s="1" t="s">
        <v>4386</v>
      </c>
      <c r="J18" s="1"/>
    </row>
    <row r="19" spans="1:10">
      <c r="A19" s="1">
        <v>2022</v>
      </c>
      <c r="B19" s="1" t="s">
        <v>4385</v>
      </c>
      <c r="C19" s="1">
        <v>12</v>
      </c>
      <c r="D19" s="10">
        <f>SUMIFS(fct_world_monthly!$J$2:$J$361,fct_world_monthly!$D$2:$D$361,A19)</f>
        <v>2966480577</v>
      </c>
      <c r="E19" s="10">
        <f>SUMIFS(fct_partner_monthly!$Q$2:$Q$3601,fct_partner_monthly!$D$2:$D$3601,A19)</f>
        <v>1956339588</v>
      </c>
      <c r="F19" s="12">
        <f>IF(D19&gt;0,E19/D19,"")</f>
        <v>0.65948167777267064</v>
      </c>
      <c r="G19" s="8">
        <f>SUMIFS(fct_world_monthly!$M$2:$M$361,fct_world_monthly!$D$2:$D$361,A19)</f>
        <v>154030800</v>
      </c>
      <c r="H19" s="9">
        <f>IF(G19&gt;0,D19/G19,"")</f>
        <v>19.25900908779283</v>
      </c>
      <c r="I19" s="1" t="s">
        <v>4386</v>
      </c>
      <c r="J19" s="1"/>
    </row>
    <row r="20" spans="1:10">
      <c r="A20" s="1">
        <v>2023</v>
      </c>
      <c r="B20" s="1" t="s">
        <v>4385</v>
      </c>
      <c r="C20" s="1">
        <v>12</v>
      </c>
      <c r="D20" s="10">
        <f>SUMIFS(fct_world_monthly!$J$2:$J$361,fct_world_monthly!$D$2:$D$361,A20)</f>
        <v>2524135335</v>
      </c>
      <c r="E20" s="10">
        <f>SUMIFS(fct_partner_monthly!$Q$2:$Q$3601,fct_partner_monthly!$D$2:$D$3601,A20)</f>
        <v>1660379867</v>
      </c>
      <c r="F20" s="12">
        <f>IF(D20&gt;0,E20/D20,"")</f>
        <v>0.65780144351887537</v>
      </c>
      <c r="G20" s="8">
        <f>SUMIFS(fct_world_monthly!$M$2:$M$361,fct_world_monthly!$D$2:$D$361,A20)</f>
        <v>135912715</v>
      </c>
      <c r="H20" s="9">
        <f>IF(G20&gt;0,D20/G20,"")</f>
        <v>18.571738008471097</v>
      </c>
      <c r="I20" s="1" t="s">
        <v>4386</v>
      </c>
      <c r="J20" s="1"/>
    </row>
    <row r="21" spans="1:10">
      <c r="A21" s="1">
        <v>2024</v>
      </c>
      <c r="B21" s="1" t="s">
        <v>4385</v>
      </c>
      <c r="C21" s="1">
        <v>12</v>
      </c>
      <c r="D21" s="10">
        <f>SUMIFS(fct_world_monthly!$J$2:$J$361,fct_world_monthly!$D$2:$D$361,A21)</f>
        <v>2397215956</v>
      </c>
      <c r="E21" s="10">
        <f>SUMIFS(fct_partner_monthly!$Q$2:$Q$3601,fct_partner_monthly!$D$2:$D$3601,A21)</f>
        <v>1623330564</v>
      </c>
      <c r="F21" s="12">
        <f>IF(D21&gt;0,E21/D21,"")</f>
        <v>0.67717326840619441</v>
      </c>
      <c r="G21" s="8">
        <f>SUMIFS(fct_world_monthly!$M$2:$M$361,fct_world_monthly!$D$2:$D$361,A21)</f>
        <v>144281581</v>
      </c>
      <c r="H21" s="9">
        <f>IF(G21&gt;0,D21/G21,"")</f>
        <v>16.614843969584726</v>
      </c>
      <c r="I21" s="1" t="s">
        <v>4386</v>
      </c>
      <c r="J21" s="1"/>
    </row>
    <row r="22" spans="1:10">
      <c r="A22" s="1">
        <v>2025</v>
      </c>
      <c r="B22" s="1" t="s">
        <v>4385</v>
      </c>
      <c r="C22" s="1">
        <v>12</v>
      </c>
      <c r="D22" s="10">
        <f>SUMIFS(fct_world_monthly!$J$2:$J$361,fct_world_monthly!$D$2:$D$361,A22)</f>
        <v>2554995126</v>
      </c>
      <c r="E22" s="10">
        <f>SUMIFS(fct_partner_monthly!$Q$2:$Q$3601,fct_partner_monthly!$D$2:$D$3601,A22)</f>
        <v>1763901155</v>
      </c>
      <c r="F22" s="12">
        <f>IF(D22&gt;0,E22/D22,"")</f>
        <v>0.69037358899447077</v>
      </c>
      <c r="G22" s="8">
        <f>SUMIFS(fct_world_monthly!$M$2:$M$361,fct_world_monthly!$D$2:$D$361,A22)</f>
        <v>162682851</v>
      </c>
      <c r="H22" s="9">
        <f>IF(G22&gt;0,D22/G22,"")</f>
        <v>15.705374661770588</v>
      </c>
      <c r="I22" s="1" t="s">
        <v>4386</v>
      </c>
      <c r="J22" s="1"/>
    </row>
    <row r="23" spans="1:10">
      <c r="A23" s="1">
        <v>2026</v>
      </c>
      <c r="B23" s="1" t="s">
        <v>4387</v>
      </c>
      <c r="C23" s="1">
        <v>6</v>
      </c>
      <c r="D23" s="10">
        <f>SUMIFS(fct_world_monthly!$J$2:$J$361,fct_world_monthly!$D$2:$D$361,A23)</f>
        <v>1153111572</v>
      </c>
      <c r="E23" s="10">
        <f>SUMIFS(fct_partner_monthly!$Q$2:$Q$3601,fct_partner_monthly!$D$2:$D$3601,A23)</f>
        <v>766935890</v>
      </c>
      <c r="F23" s="12">
        <f>IF(D23&gt;0,E23/D23,"")</f>
        <v>0.66510119976490878</v>
      </c>
      <c r="G23" s="8">
        <f>SUMIFS(fct_world_monthly!$M$2:$M$361,fct_world_monthly!$D$2:$D$361,A23)</f>
        <v>68213683</v>
      </c>
      <c r="H23" s="9">
        <f>IF(G23&gt;0,D23/G23,"")</f>
        <v>16.904402772094858</v>
      </c>
      <c r="I23" s="1" t="s">
        <v>4388</v>
      </c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42" t="s">
        <v>4389</v>
      </c>
      <c r="B26" s="42"/>
      <c r="C26" s="42"/>
      <c r="D26" s="42"/>
      <c r="E26" s="42"/>
      <c r="F26" s="42"/>
      <c r="G26" s="42"/>
      <c r="H26" s="42"/>
      <c r="I26" s="42"/>
      <c r="J26" s="42"/>
    </row>
    <row r="27" spans="1:10">
      <c r="A27" s="1" t="s">
        <v>247</v>
      </c>
      <c r="B27" s="1" t="s">
        <v>251</v>
      </c>
      <c r="C27" s="1" t="s">
        <v>4390</v>
      </c>
      <c r="D27" s="1" t="s">
        <v>4391</v>
      </c>
      <c r="E27" s="1" t="s">
        <v>4392</v>
      </c>
      <c r="F27" s="1" t="s">
        <v>4393</v>
      </c>
      <c r="G27" s="1" t="s">
        <v>4394</v>
      </c>
      <c r="H27" s="1" t="s">
        <v>4395</v>
      </c>
      <c r="I27" s="1" t="s">
        <v>4396</v>
      </c>
      <c r="J27" s="1" t="s">
        <v>4384</v>
      </c>
    </row>
    <row r="28" spans="1:10">
      <c r="A28" s="4" t="s">
        <v>256</v>
      </c>
      <c r="B28" s="2" t="s">
        <v>260</v>
      </c>
      <c r="C28" s="8">
        <v>1223299784</v>
      </c>
      <c r="D28" s="8">
        <f>SUMIFS(fct_world_monthly!$J$2:$J$361,fct_world_monthly!$D$2:$D$361,2025,fct_world_monthly!$F$2:$F$361,A28)</f>
        <v>1223299784</v>
      </c>
      <c r="E28" s="8">
        <f>D28-C28</f>
        <v>0</v>
      </c>
      <c r="F28" s="8">
        <v>90508362</v>
      </c>
      <c r="G28" s="8">
        <f>SUMIFS(fct_world_monthly!$M$2:$M$361,fct_world_monthly!$D$2:$D$361,2025,fct_world_monthly!$F$2:$F$361,A28)</f>
        <v>90508362</v>
      </c>
      <c r="H28" s="8">
        <f>G28-F28</f>
        <v>0</v>
      </c>
      <c r="I28" s="1" t="str">
        <f>IF(AND(ABS(E28)&lt;=1,ABS(H28)&lt;=1),"PASS","REVIEW")</f>
        <v>PASS</v>
      </c>
      <c r="J28" s="1" t="s">
        <v>4397</v>
      </c>
    </row>
    <row r="29" spans="1:10">
      <c r="A29" s="4" t="s">
        <v>265</v>
      </c>
      <c r="B29" s="2" t="s">
        <v>268</v>
      </c>
      <c r="C29" s="8">
        <v>719371758</v>
      </c>
      <c r="D29" s="8">
        <f>SUMIFS(fct_world_monthly!$J$2:$J$361,fct_world_monthly!$D$2:$D$361,2025,fct_world_monthly!$F$2:$F$361,A29)</f>
        <v>719371758</v>
      </c>
      <c r="E29" s="8">
        <f>D29-C29</f>
        <v>0</v>
      </c>
      <c r="F29" s="8">
        <v>51671885</v>
      </c>
      <c r="G29" s="8">
        <f>SUMIFS(fct_world_monthly!$M$2:$M$361,fct_world_monthly!$D$2:$D$361,2025,fct_world_monthly!$F$2:$F$361,A29)</f>
        <v>51671885</v>
      </c>
      <c r="H29" s="8">
        <f>G29-F29</f>
        <v>0</v>
      </c>
      <c r="I29" s="1" t="str">
        <f>IF(AND(ABS(E29)&lt;=1,ABS(H29)&lt;=1),"PASS","REVIEW")</f>
        <v>PASS</v>
      </c>
      <c r="J29" s="1" t="s">
        <v>4397</v>
      </c>
    </row>
    <row r="30" spans="1:10">
      <c r="A30" s="4" t="s">
        <v>271</v>
      </c>
      <c r="B30" s="2" t="s">
        <v>275</v>
      </c>
      <c r="C30" s="8">
        <v>349077816</v>
      </c>
      <c r="D30" s="8">
        <f>SUMIFS(fct_world_monthly!$J$2:$J$361,fct_world_monthly!$D$2:$D$361,2025,fct_world_monthly!$F$2:$F$361,A30)</f>
        <v>349077816</v>
      </c>
      <c r="E30" s="8">
        <f>D30-C30</f>
        <v>0</v>
      </c>
      <c r="F30" s="8">
        <v>10212693</v>
      </c>
      <c r="G30" s="8">
        <f>SUMIFS(fct_world_monthly!$M$2:$M$361,fct_world_monthly!$D$2:$D$361,2025,fct_world_monthly!$F$2:$F$361,A30)</f>
        <v>10212693</v>
      </c>
      <c r="H30" s="8">
        <f>G30-F30</f>
        <v>0</v>
      </c>
      <c r="I30" s="1" t="str">
        <f>IF(AND(ABS(E30)&lt;=1,ABS(H30)&lt;=1),"PASS","REVIEW")</f>
        <v>PASS</v>
      </c>
      <c r="J30" s="1" t="s">
        <v>4397</v>
      </c>
    </row>
    <row r="31" spans="1:10">
      <c r="A31" s="4" t="s">
        <v>278</v>
      </c>
      <c r="B31" s="2" t="s">
        <v>281</v>
      </c>
      <c r="C31" s="8">
        <v>263245768</v>
      </c>
      <c r="D31" s="8">
        <f>SUMIFS(fct_world_monthly!$J$2:$J$361,fct_world_monthly!$D$2:$D$361,2025,fct_world_monthly!$F$2:$F$361,A31)</f>
        <v>263245768</v>
      </c>
      <c r="E31" s="8">
        <f>D31-C31</f>
        <v>0</v>
      </c>
      <c r="F31" s="8">
        <v>10289911</v>
      </c>
      <c r="G31" s="8">
        <f>SUMIFS(fct_world_monthly!$M$2:$M$361,fct_world_monthly!$D$2:$D$361,2025,fct_world_monthly!$F$2:$F$361,A31)</f>
        <v>10289911</v>
      </c>
      <c r="H31" s="8">
        <f>G31-F31</f>
        <v>0</v>
      </c>
      <c r="I31" s="1" t="str">
        <f>IF(AND(ABS(E31)&lt;=1,ABS(H31)&lt;=1),"PASS","REVIEW")</f>
        <v>PASS</v>
      </c>
      <c r="J31" s="1" t="s">
        <v>4397</v>
      </c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42" t="s">
        <v>4398</v>
      </c>
      <c r="B34" s="42"/>
      <c r="C34" s="42"/>
      <c r="D34" s="42"/>
      <c r="E34" s="42"/>
      <c r="F34" s="42"/>
      <c r="G34" s="1"/>
      <c r="H34" s="1"/>
      <c r="I34" s="1"/>
      <c r="J34" s="1"/>
    </row>
    <row r="35" spans="1:10">
      <c r="A35" s="1" t="s">
        <v>327</v>
      </c>
      <c r="B35" s="1" t="s">
        <v>247</v>
      </c>
      <c r="C35" s="1" t="s">
        <v>288</v>
      </c>
      <c r="D35" s="1" t="s">
        <v>290</v>
      </c>
      <c r="E35" s="1" t="s">
        <v>291</v>
      </c>
      <c r="F35" s="1" t="s">
        <v>4399</v>
      </c>
      <c r="G35" s="1"/>
      <c r="H35" s="1"/>
      <c r="I35" s="1"/>
      <c r="J35" s="1"/>
    </row>
    <row r="36" spans="1:10">
      <c r="A36" s="1">
        <v>202004</v>
      </c>
      <c r="B36" s="1" t="s">
        <v>265</v>
      </c>
      <c r="C36" s="1">
        <v>204</v>
      </c>
      <c r="D36" s="1" t="s">
        <v>301</v>
      </c>
      <c r="E36" s="1" t="s">
        <v>302</v>
      </c>
      <c r="F36" s="2" t="s">
        <v>4400</v>
      </c>
      <c r="G36" s="1"/>
      <c r="H36" s="1"/>
      <c r="I36" s="1"/>
      <c r="J36" s="1"/>
    </row>
    <row r="37" spans="1:10">
      <c r="A37" s="1">
        <v>202004</v>
      </c>
      <c r="B37" s="1" t="s">
        <v>278</v>
      </c>
      <c r="C37" s="1">
        <v>204</v>
      </c>
      <c r="D37" s="1" t="s">
        <v>301</v>
      </c>
      <c r="E37" s="1" t="s">
        <v>302</v>
      </c>
      <c r="F37" s="2" t="s">
        <v>4400</v>
      </c>
      <c r="G37" s="1"/>
      <c r="H37" s="1"/>
      <c r="I37" s="1"/>
      <c r="J37" s="1"/>
    </row>
    <row r="38" spans="1:10">
      <c r="A38" s="1">
        <v>202005</v>
      </c>
      <c r="B38" s="1" t="s">
        <v>265</v>
      </c>
      <c r="C38" s="1">
        <v>204</v>
      </c>
      <c r="D38" s="1" t="s">
        <v>301</v>
      </c>
      <c r="E38" s="1" t="s">
        <v>302</v>
      </c>
      <c r="F38" s="2" t="s">
        <v>4400</v>
      </c>
      <c r="G38" s="1"/>
      <c r="H38" s="1"/>
      <c r="I38" s="1"/>
      <c r="J38" s="1"/>
    </row>
    <row r="39" spans="1:10">
      <c r="A39" s="1">
        <v>202011</v>
      </c>
      <c r="B39" s="1" t="s">
        <v>256</v>
      </c>
      <c r="C39" s="1">
        <v>676</v>
      </c>
      <c r="D39" s="1" t="s">
        <v>316</v>
      </c>
      <c r="E39" s="1" t="s">
        <v>317</v>
      </c>
      <c r="F39" s="2" t="s">
        <v>4400</v>
      </c>
      <c r="G39" s="1"/>
      <c r="H39" s="1"/>
      <c r="I39" s="1"/>
      <c r="J39" s="1"/>
    </row>
    <row r="40" spans="1:10">
      <c r="A40" s="1">
        <v>202103</v>
      </c>
      <c r="B40" s="1" t="s">
        <v>278</v>
      </c>
      <c r="C40" s="1">
        <v>662</v>
      </c>
      <c r="D40" s="1" t="s">
        <v>304</v>
      </c>
      <c r="E40" s="1" t="s">
        <v>305</v>
      </c>
      <c r="F40" s="2" t="s">
        <v>4400</v>
      </c>
      <c r="G40" s="1"/>
      <c r="H40" s="1"/>
      <c r="I40" s="1"/>
      <c r="J40" s="1"/>
    </row>
    <row r="41" spans="1:10">
      <c r="A41" s="1">
        <v>202109</v>
      </c>
      <c r="B41" s="1" t="s">
        <v>265</v>
      </c>
      <c r="C41" s="1">
        <v>204</v>
      </c>
      <c r="D41" s="1" t="s">
        <v>301</v>
      </c>
      <c r="E41" s="1" t="s">
        <v>302</v>
      </c>
      <c r="F41" s="2" t="s">
        <v>4400</v>
      </c>
      <c r="G41" s="1"/>
      <c r="H41" s="1"/>
      <c r="I41" s="1"/>
      <c r="J41" s="1"/>
    </row>
    <row r="42" spans="1:10">
      <c r="A42" s="1">
        <v>202109</v>
      </c>
      <c r="B42" s="1" t="s">
        <v>278</v>
      </c>
      <c r="C42" s="1">
        <v>676</v>
      </c>
      <c r="D42" s="1" t="s">
        <v>316</v>
      </c>
      <c r="E42" s="1" t="s">
        <v>317</v>
      </c>
      <c r="F42" s="2" t="s">
        <v>4400</v>
      </c>
      <c r="G42" s="1"/>
      <c r="H42" s="1"/>
      <c r="I42" s="1"/>
      <c r="J42" s="1"/>
    </row>
    <row r="43" spans="1:10">
      <c r="A43" s="1">
        <v>202201</v>
      </c>
      <c r="B43" s="1" t="s">
        <v>265</v>
      </c>
      <c r="C43" s="1">
        <v>204</v>
      </c>
      <c r="D43" s="1" t="s">
        <v>301</v>
      </c>
      <c r="E43" s="1" t="s">
        <v>302</v>
      </c>
      <c r="F43" s="2" t="s">
        <v>4400</v>
      </c>
      <c r="G43" s="1"/>
      <c r="H43" s="1"/>
      <c r="I43" s="1"/>
      <c r="J43" s="1"/>
    </row>
    <row r="44" spans="1:10">
      <c r="A44" s="1">
        <v>202203</v>
      </c>
      <c r="B44" s="1" t="s">
        <v>278</v>
      </c>
      <c r="C44" s="1">
        <v>676</v>
      </c>
      <c r="D44" s="1" t="s">
        <v>316</v>
      </c>
      <c r="E44" s="1" t="s">
        <v>317</v>
      </c>
      <c r="F44" s="2" t="s">
        <v>4400</v>
      </c>
      <c r="G44" s="1"/>
      <c r="H44" s="1"/>
      <c r="I44" s="1"/>
      <c r="J44" s="1"/>
    </row>
    <row r="45" spans="1:10">
      <c r="A45" s="1">
        <v>202210</v>
      </c>
      <c r="B45" s="1" t="s">
        <v>278</v>
      </c>
      <c r="C45" s="1">
        <v>676</v>
      </c>
      <c r="D45" s="1" t="s">
        <v>316</v>
      </c>
      <c r="E45" s="1" t="s">
        <v>317</v>
      </c>
      <c r="F45" s="2" t="s">
        <v>4400</v>
      </c>
      <c r="G45" s="1"/>
      <c r="H45" s="1"/>
      <c r="I45" s="1"/>
      <c r="J45" s="1"/>
    </row>
    <row r="46" spans="1:10">
      <c r="A46" s="1">
        <v>202302</v>
      </c>
      <c r="B46" s="1" t="s">
        <v>278</v>
      </c>
      <c r="C46" s="1">
        <v>676</v>
      </c>
      <c r="D46" s="1" t="s">
        <v>316</v>
      </c>
      <c r="E46" s="1" t="s">
        <v>317</v>
      </c>
      <c r="F46" s="2" t="s">
        <v>4400</v>
      </c>
      <c r="G46" s="1"/>
      <c r="H46" s="1"/>
      <c r="I46" s="1"/>
      <c r="J46" s="1"/>
    </row>
    <row r="47" spans="1:10">
      <c r="A47" s="1">
        <v>202306</v>
      </c>
      <c r="B47" s="1" t="s">
        <v>278</v>
      </c>
      <c r="C47" s="1">
        <v>676</v>
      </c>
      <c r="D47" s="1" t="s">
        <v>316</v>
      </c>
      <c r="E47" s="1" t="s">
        <v>317</v>
      </c>
      <c r="F47" s="2" t="s">
        <v>4400</v>
      </c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5">
    <mergeCell ref="A1:J1"/>
    <mergeCell ref="A2:J2"/>
    <mergeCell ref="A14:I14"/>
    <mergeCell ref="A26:J26"/>
    <mergeCell ref="A34:F34"/>
  </mergeCells>
  <conditionalFormatting sqref="E5:E11">
    <cfRule type="containsText" dxfId="19" priority="1" operator="containsText" text="PASS"/>
    <cfRule type="containsText" dxfId="18" priority="2" operator="containsText" text="REVIEW"/>
    <cfRule type="containsText" dxfId="17" priority="3" operator="containsText" text="FAIL"/>
  </conditionalFormatting>
  <conditionalFormatting sqref="I28:I31">
    <cfRule type="containsText" dxfId="16" priority="4" operator="containsText" text="PASS"/>
    <cfRule type="containsText" dxfId="15" priority="5" operator="containsText" text="REVIEW"/>
    <cfRule type="containsText" dxfId="14" priority="6" operator="containsText" text="FAIL"/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4"/>
  <sheetViews>
    <sheetView showGridLines="0" workbookViewId="0"/>
  </sheetViews>
  <sheetFormatPr defaultRowHeight="15"/>
  <cols>
    <col min="1" max="2" width="16" customWidth="1"/>
    <col min="3" max="3" width="20" customWidth="1"/>
    <col min="4" max="4" width="24" customWidth="1"/>
    <col min="5" max="5" width="21" customWidth="1"/>
    <col min="6" max="6" width="31" customWidth="1"/>
    <col min="7" max="7" width="22" customWidth="1"/>
    <col min="8" max="8" width="14" customWidth="1"/>
    <col min="9" max="9" width="26" customWidth="1"/>
    <col min="10" max="11" width="28" customWidth="1"/>
  </cols>
  <sheetData>
    <row r="1" spans="1:11" ht="27.95" customHeight="1">
      <c r="A1" s="35" t="s">
        <v>4401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32.1" customHeight="1">
      <c r="A2" s="36" t="s">
        <v>4402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 t="s">
        <v>329</v>
      </c>
      <c r="B4" s="1" t="s">
        <v>247</v>
      </c>
      <c r="C4" s="1" t="s">
        <v>290</v>
      </c>
      <c r="D4" s="1" t="s">
        <v>291</v>
      </c>
      <c r="E4" s="1" t="s">
        <v>4403</v>
      </c>
      <c r="F4" s="1" t="s">
        <v>4404</v>
      </c>
      <c r="G4" s="1" t="s">
        <v>4405</v>
      </c>
      <c r="H4" s="1" t="s">
        <v>4406</v>
      </c>
      <c r="I4" s="1" t="s">
        <v>4396</v>
      </c>
      <c r="J4" s="1" t="s">
        <v>4407</v>
      </c>
      <c r="K4" s="1" t="s">
        <v>4408</v>
      </c>
    </row>
    <row r="5" spans="1:11">
      <c r="A5" s="1">
        <v>2019</v>
      </c>
      <c r="B5" s="4" t="s">
        <v>256</v>
      </c>
      <c r="C5" s="4" t="s">
        <v>296</v>
      </c>
      <c r="D5" s="1" t="s">
        <v>297</v>
      </c>
      <c r="E5" s="10">
        <f>SUMIFS(fct_partner_monthly!$Q$2:$Q$3601,fct_partner_monthly!$D$2:$D$3601,A5,fct_partner_monthly!$F$2:$F$3601,B5,fct_partner_monthly!$I$2:$I$3601,C5)</f>
        <v>175402444</v>
      </c>
      <c r="F5" s="10">
        <f>SUMIFS(fct_partner_monthly!$Q$2:$Q$3601,fct_partner_monthly!$D$2:$D$3601,A5,fct_partner_monthly!$F$2:$F$3601,B5,fct_partner_monthly!$I$2:$I$3601,C5,fct_partner_monthly!$T$2:$T$3601,"USABLE")</f>
        <v>175402444</v>
      </c>
      <c r="G5" s="12">
        <f>IF(E5&gt;0,F5/E5,"")</f>
        <v>1</v>
      </c>
      <c r="H5" s="12">
        <v>0.995</v>
      </c>
      <c r="I5" s="1" t="str">
        <f>IF(E5=0,"N/A - no reported trade",IF(G5&gt;=H5,"PASS","REVIEW"))</f>
        <v>PASS</v>
      </c>
      <c r="J5" s="7">
        <f>COUNTIFS(fct_partner_monthly!$D$2:$D$3601,A5,fct_partner_monthly!$F$2:$F$3601,B5,fct_partner_monthly!$I$2:$I$3601,C5,fct_partner_monthly!$Q$2:$Q$3601,"&gt;0")</f>
        <v>12</v>
      </c>
      <c r="K5" s="7">
        <f>COUNTIFS(fct_partner_monthly!$D$2:$D$3601,A5,fct_partner_monthly!$F$2:$F$3601,B5,fct_partner_monthly!$I$2:$I$3601,C5,fct_partner_monthly!$T$2:$T$3601,"VALUE_WITHOUT_MASS")</f>
        <v>0</v>
      </c>
    </row>
    <row r="6" spans="1:11">
      <c r="A6" s="1">
        <v>2019</v>
      </c>
      <c r="B6" s="4" t="s">
        <v>256</v>
      </c>
      <c r="C6" s="4" t="s">
        <v>301</v>
      </c>
      <c r="D6" s="1" t="s">
        <v>302</v>
      </c>
      <c r="E6" s="10">
        <f>SUMIFS(fct_partner_monthly!$Q$2:$Q$3601,fct_partner_monthly!$D$2:$D$3601,A6,fct_partner_monthly!$F$2:$F$3601,B6,fct_partner_monthly!$I$2:$I$3601,C6)</f>
        <v>8526968</v>
      </c>
      <c r="F6" s="10">
        <f>SUMIFS(fct_partner_monthly!$Q$2:$Q$3601,fct_partner_monthly!$D$2:$D$3601,A6,fct_partner_monthly!$F$2:$F$3601,B6,fct_partner_monthly!$I$2:$I$3601,C6,fct_partner_monthly!$T$2:$T$3601,"USABLE")</f>
        <v>8526968</v>
      </c>
      <c r="G6" s="12">
        <f>IF(E6&gt;0,F6/E6,"")</f>
        <v>1</v>
      </c>
      <c r="H6" s="12">
        <v>0.995</v>
      </c>
      <c r="I6" s="1" t="str">
        <f>IF(E6=0,"N/A - no reported trade",IF(G6&gt;=H6,"PASS","REVIEW"))</f>
        <v>PASS</v>
      </c>
      <c r="J6" s="7">
        <f>COUNTIFS(fct_partner_monthly!$D$2:$D$3601,A6,fct_partner_monthly!$F$2:$F$3601,B6,fct_partner_monthly!$I$2:$I$3601,C6,fct_partner_monthly!$Q$2:$Q$3601,"&gt;0")</f>
        <v>12</v>
      </c>
      <c r="K6" s="7">
        <f>COUNTIFS(fct_partner_monthly!$D$2:$D$3601,A6,fct_partner_monthly!$F$2:$F$3601,B6,fct_partner_monthly!$I$2:$I$3601,C6,fct_partner_monthly!$T$2:$T$3601,"VALUE_WITHOUT_MASS")</f>
        <v>0</v>
      </c>
    </row>
    <row r="7" spans="1:11">
      <c r="A7" s="1">
        <v>2019</v>
      </c>
      <c r="B7" s="4" t="s">
        <v>256</v>
      </c>
      <c r="C7" s="4" t="s">
        <v>304</v>
      </c>
      <c r="D7" s="1" t="s">
        <v>305</v>
      </c>
      <c r="E7" s="10">
        <f>SUMIFS(fct_partner_monthly!$Q$2:$Q$3601,fct_partner_monthly!$D$2:$D$3601,A7,fct_partner_monthly!$F$2:$F$3601,B7,fct_partner_monthly!$I$2:$I$3601,C7)</f>
        <v>25996895</v>
      </c>
      <c r="F7" s="10">
        <f>SUMIFS(fct_partner_monthly!$Q$2:$Q$3601,fct_partner_monthly!$D$2:$D$3601,A7,fct_partner_monthly!$F$2:$F$3601,B7,fct_partner_monthly!$I$2:$I$3601,C7,fct_partner_monthly!$T$2:$T$3601,"USABLE")</f>
        <v>25996895</v>
      </c>
      <c r="G7" s="12">
        <f>IF(E7&gt;0,F7/E7,"")</f>
        <v>1</v>
      </c>
      <c r="H7" s="12">
        <v>0.995</v>
      </c>
      <c r="I7" s="1" t="str">
        <f>IF(E7=0,"N/A - no reported trade",IF(G7&gt;=H7,"PASS","REVIEW"))</f>
        <v>PASS</v>
      </c>
      <c r="J7" s="7">
        <f>COUNTIFS(fct_partner_monthly!$D$2:$D$3601,A7,fct_partner_monthly!$F$2:$F$3601,B7,fct_partner_monthly!$I$2:$I$3601,C7,fct_partner_monthly!$Q$2:$Q$3601,"&gt;0")</f>
        <v>12</v>
      </c>
      <c r="K7" s="7">
        <f>COUNTIFS(fct_partner_monthly!$D$2:$D$3601,A7,fct_partner_monthly!$F$2:$F$3601,B7,fct_partner_monthly!$I$2:$I$3601,C7,fct_partner_monthly!$T$2:$T$3601,"VALUE_WITHOUT_MASS")</f>
        <v>0</v>
      </c>
    </row>
    <row r="8" spans="1:11">
      <c r="A8" s="1">
        <v>2019</v>
      </c>
      <c r="B8" s="4" t="s">
        <v>256</v>
      </c>
      <c r="C8" s="4" t="s">
        <v>307</v>
      </c>
      <c r="D8" s="1" t="s">
        <v>308</v>
      </c>
      <c r="E8" s="10">
        <f>SUMIFS(fct_partner_monthly!$Q$2:$Q$3601,fct_partner_monthly!$D$2:$D$3601,A8,fct_partner_monthly!$F$2:$F$3601,B8,fct_partner_monthly!$I$2:$I$3601,C8)</f>
        <v>127247225</v>
      </c>
      <c r="F8" s="10">
        <f>SUMIFS(fct_partner_monthly!$Q$2:$Q$3601,fct_partner_monthly!$D$2:$D$3601,A8,fct_partner_monthly!$F$2:$F$3601,B8,fct_partner_monthly!$I$2:$I$3601,C8,fct_partner_monthly!$T$2:$T$3601,"USABLE")</f>
        <v>127247225</v>
      </c>
      <c r="G8" s="12">
        <f>IF(E8&gt;0,F8/E8,"")</f>
        <v>1</v>
      </c>
      <c r="H8" s="12">
        <v>0.995</v>
      </c>
      <c r="I8" s="1" t="str">
        <f>IF(E8=0,"N/A - no reported trade",IF(G8&gt;=H8,"PASS","REVIEW"))</f>
        <v>PASS</v>
      </c>
      <c r="J8" s="7">
        <f>COUNTIFS(fct_partner_monthly!$D$2:$D$3601,A8,fct_partner_monthly!$F$2:$F$3601,B8,fct_partner_monthly!$I$2:$I$3601,C8,fct_partner_monthly!$Q$2:$Q$3601,"&gt;0")</f>
        <v>12</v>
      </c>
      <c r="K8" s="7">
        <f>COUNTIFS(fct_partner_monthly!$D$2:$D$3601,A8,fct_partner_monthly!$F$2:$F$3601,B8,fct_partner_monthly!$I$2:$I$3601,C8,fct_partner_monthly!$T$2:$T$3601,"VALUE_WITHOUT_MASS")</f>
        <v>0</v>
      </c>
    </row>
    <row r="9" spans="1:11">
      <c r="A9" s="1">
        <v>2019</v>
      </c>
      <c r="B9" s="4" t="s">
        <v>256</v>
      </c>
      <c r="C9" s="4" t="s">
        <v>310</v>
      </c>
      <c r="D9" s="1" t="s">
        <v>311</v>
      </c>
      <c r="E9" s="10">
        <f>SUMIFS(fct_partner_monthly!$Q$2:$Q$3601,fct_partner_monthly!$D$2:$D$3601,A9,fct_partner_monthly!$F$2:$F$3601,B9,fct_partner_monthly!$I$2:$I$3601,C9)</f>
        <v>408449059</v>
      </c>
      <c r="F9" s="10">
        <f>SUMIFS(fct_partner_monthly!$Q$2:$Q$3601,fct_partner_monthly!$D$2:$D$3601,A9,fct_partner_monthly!$F$2:$F$3601,B9,fct_partner_monthly!$I$2:$I$3601,C9,fct_partner_monthly!$T$2:$T$3601,"USABLE")</f>
        <v>408449059</v>
      </c>
      <c r="G9" s="12">
        <f>IF(E9&gt;0,F9/E9,"")</f>
        <v>1</v>
      </c>
      <c r="H9" s="12">
        <v>0.995</v>
      </c>
      <c r="I9" s="1" t="str">
        <f>IF(E9=0,"N/A - no reported trade",IF(G9&gt;=H9,"PASS","REVIEW"))</f>
        <v>PASS</v>
      </c>
      <c r="J9" s="7">
        <f>COUNTIFS(fct_partner_monthly!$D$2:$D$3601,A9,fct_partner_monthly!$F$2:$F$3601,B9,fct_partner_monthly!$I$2:$I$3601,C9,fct_partner_monthly!$Q$2:$Q$3601,"&gt;0")</f>
        <v>12</v>
      </c>
      <c r="K9" s="7">
        <f>COUNTIFS(fct_partner_monthly!$D$2:$D$3601,A9,fct_partner_monthly!$F$2:$F$3601,B9,fct_partner_monthly!$I$2:$I$3601,C9,fct_partner_monthly!$T$2:$T$3601,"VALUE_WITHOUT_MASS")</f>
        <v>0</v>
      </c>
    </row>
    <row r="10" spans="1:11">
      <c r="A10" s="1">
        <v>2019</v>
      </c>
      <c r="B10" s="4" t="s">
        <v>256</v>
      </c>
      <c r="C10" s="4" t="s">
        <v>313</v>
      </c>
      <c r="D10" s="1" t="s">
        <v>314</v>
      </c>
      <c r="E10" s="10">
        <f>SUMIFS(fct_partner_monthly!$Q$2:$Q$3601,fct_partner_monthly!$D$2:$D$3601,A10,fct_partner_monthly!$F$2:$F$3601,B10,fct_partner_monthly!$I$2:$I$3601,C10)</f>
        <v>29355675</v>
      </c>
      <c r="F10" s="10">
        <f>SUMIFS(fct_partner_monthly!$Q$2:$Q$3601,fct_partner_monthly!$D$2:$D$3601,A10,fct_partner_monthly!$F$2:$F$3601,B10,fct_partner_monthly!$I$2:$I$3601,C10,fct_partner_monthly!$T$2:$T$3601,"USABLE")</f>
        <v>29355675</v>
      </c>
      <c r="G10" s="12">
        <f>IF(E10&gt;0,F10/E10,"")</f>
        <v>1</v>
      </c>
      <c r="H10" s="12">
        <v>0.995</v>
      </c>
      <c r="I10" s="1" t="str">
        <f>IF(E10=0,"N/A - no reported trade",IF(G10&gt;=H10,"PASS","REVIEW"))</f>
        <v>PASS</v>
      </c>
      <c r="J10" s="7">
        <f>COUNTIFS(fct_partner_monthly!$D$2:$D$3601,A10,fct_partner_monthly!$F$2:$F$3601,B10,fct_partner_monthly!$I$2:$I$3601,C10,fct_partner_monthly!$Q$2:$Q$3601,"&gt;0")</f>
        <v>12</v>
      </c>
      <c r="K10" s="7">
        <f>COUNTIFS(fct_partner_monthly!$D$2:$D$3601,A10,fct_partner_monthly!$F$2:$F$3601,B10,fct_partner_monthly!$I$2:$I$3601,C10,fct_partner_monthly!$T$2:$T$3601,"VALUE_WITHOUT_MASS")</f>
        <v>0</v>
      </c>
    </row>
    <row r="11" spans="1:11">
      <c r="A11" s="1">
        <v>2019</v>
      </c>
      <c r="B11" s="4" t="s">
        <v>256</v>
      </c>
      <c r="C11" s="4" t="s">
        <v>316</v>
      </c>
      <c r="D11" s="1" t="s">
        <v>317</v>
      </c>
      <c r="E11" s="10">
        <f>SUMIFS(fct_partner_monthly!$Q$2:$Q$3601,fct_partner_monthly!$D$2:$D$3601,A11,fct_partner_monthly!$F$2:$F$3601,B11,fct_partner_monthly!$I$2:$I$3601,C11)</f>
        <v>1189572</v>
      </c>
      <c r="F11" s="10">
        <f>SUMIFS(fct_partner_monthly!$Q$2:$Q$3601,fct_partner_monthly!$D$2:$D$3601,A11,fct_partner_monthly!$F$2:$F$3601,B11,fct_partner_monthly!$I$2:$I$3601,C11,fct_partner_monthly!$T$2:$T$3601,"USABLE")</f>
        <v>1189572</v>
      </c>
      <c r="G11" s="12">
        <f>IF(E11&gt;0,F11/E11,"")</f>
        <v>1</v>
      </c>
      <c r="H11" s="12">
        <v>0.995</v>
      </c>
      <c r="I11" s="1" t="str">
        <f>IF(E11=0,"N/A - no reported trade",IF(G11&gt;=H11,"PASS","REVIEW"))</f>
        <v>PASS</v>
      </c>
      <c r="J11" s="7">
        <f>COUNTIFS(fct_partner_monthly!$D$2:$D$3601,A11,fct_partner_monthly!$F$2:$F$3601,B11,fct_partner_monthly!$I$2:$I$3601,C11,fct_partner_monthly!$Q$2:$Q$3601,"&gt;0")</f>
        <v>12</v>
      </c>
      <c r="K11" s="7">
        <f>COUNTIFS(fct_partner_monthly!$D$2:$D$3601,A11,fct_partner_monthly!$F$2:$F$3601,B11,fct_partner_monthly!$I$2:$I$3601,C11,fct_partner_monthly!$T$2:$T$3601,"VALUE_WITHOUT_MASS")</f>
        <v>0</v>
      </c>
    </row>
    <row r="12" spans="1:11">
      <c r="A12" s="1">
        <v>2019</v>
      </c>
      <c r="B12" s="4" t="s">
        <v>256</v>
      </c>
      <c r="C12" s="4" t="s">
        <v>319</v>
      </c>
      <c r="D12" s="1" t="s">
        <v>320</v>
      </c>
      <c r="E12" s="10">
        <f>SUMIFS(fct_partner_monthly!$Q$2:$Q$3601,fct_partner_monthly!$D$2:$D$3601,A12,fct_partner_monthly!$F$2:$F$3601,B12,fct_partner_monthly!$I$2:$I$3601,C12)</f>
        <v>18196606</v>
      </c>
      <c r="F12" s="10">
        <f>SUMIFS(fct_partner_monthly!$Q$2:$Q$3601,fct_partner_monthly!$D$2:$D$3601,A12,fct_partner_monthly!$F$2:$F$3601,B12,fct_partner_monthly!$I$2:$I$3601,C12,fct_partner_monthly!$T$2:$T$3601,"USABLE")</f>
        <v>18196606</v>
      </c>
      <c r="G12" s="12">
        <f>IF(E12&gt;0,F12/E12,"")</f>
        <v>1</v>
      </c>
      <c r="H12" s="12">
        <v>0.995</v>
      </c>
      <c r="I12" s="1" t="str">
        <f>IF(E12=0,"N/A - no reported trade",IF(G12&gt;=H12,"PASS","REVIEW"))</f>
        <v>PASS</v>
      </c>
      <c r="J12" s="7">
        <f>COUNTIFS(fct_partner_monthly!$D$2:$D$3601,A12,fct_partner_monthly!$F$2:$F$3601,B12,fct_partner_monthly!$I$2:$I$3601,C12,fct_partner_monthly!$Q$2:$Q$3601,"&gt;0")</f>
        <v>12</v>
      </c>
      <c r="K12" s="7">
        <f>COUNTIFS(fct_partner_monthly!$D$2:$D$3601,A12,fct_partner_monthly!$F$2:$F$3601,B12,fct_partner_monthly!$I$2:$I$3601,C12,fct_partner_monthly!$T$2:$T$3601,"VALUE_WITHOUT_MASS")</f>
        <v>0</v>
      </c>
    </row>
    <row r="13" spans="1:11">
      <c r="A13" s="1">
        <v>2019</v>
      </c>
      <c r="B13" s="4" t="s">
        <v>256</v>
      </c>
      <c r="C13" s="4" t="s">
        <v>322</v>
      </c>
      <c r="D13" s="1" t="s">
        <v>323</v>
      </c>
      <c r="E13" s="10">
        <f>SUMIFS(fct_partner_monthly!$Q$2:$Q$3601,fct_partner_monthly!$D$2:$D$3601,A13,fct_partner_monthly!$F$2:$F$3601,B13,fct_partner_monthly!$I$2:$I$3601,C13)</f>
        <v>18620703</v>
      </c>
      <c r="F13" s="10">
        <f>SUMIFS(fct_partner_monthly!$Q$2:$Q$3601,fct_partner_monthly!$D$2:$D$3601,A13,fct_partner_monthly!$F$2:$F$3601,B13,fct_partner_monthly!$I$2:$I$3601,C13,fct_partner_monthly!$T$2:$T$3601,"USABLE")</f>
        <v>18620703</v>
      </c>
      <c r="G13" s="12">
        <f>IF(E13&gt;0,F13/E13,"")</f>
        <v>1</v>
      </c>
      <c r="H13" s="12">
        <v>0.995</v>
      </c>
      <c r="I13" s="1" t="str">
        <f>IF(E13=0,"N/A - no reported trade",IF(G13&gt;=H13,"PASS","REVIEW"))</f>
        <v>PASS</v>
      </c>
      <c r="J13" s="7">
        <f>COUNTIFS(fct_partner_monthly!$D$2:$D$3601,A13,fct_partner_monthly!$F$2:$F$3601,B13,fct_partner_monthly!$I$2:$I$3601,C13,fct_partner_monthly!$Q$2:$Q$3601,"&gt;0")</f>
        <v>12</v>
      </c>
      <c r="K13" s="7">
        <f>COUNTIFS(fct_partner_monthly!$D$2:$D$3601,A13,fct_partner_monthly!$F$2:$F$3601,B13,fct_partner_monthly!$I$2:$I$3601,C13,fct_partner_monthly!$T$2:$T$3601,"VALUE_WITHOUT_MASS")</f>
        <v>0</v>
      </c>
    </row>
    <row r="14" spans="1:11">
      <c r="A14" s="1">
        <v>2019</v>
      </c>
      <c r="B14" s="4" t="s">
        <v>256</v>
      </c>
      <c r="C14" s="4" t="s">
        <v>325</v>
      </c>
      <c r="D14" s="1" t="s">
        <v>326</v>
      </c>
      <c r="E14" s="10">
        <f>SUMIFS(fct_partner_monthly!$Q$2:$Q$3601,fct_partner_monthly!$D$2:$D$3601,A14,fct_partner_monthly!$F$2:$F$3601,B14,fct_partner_monthly!$I$2:$I$3601,C14)</f>
        <v>51416220</v>
      </c>
      <c r="F14" s="10">
        <f>SUMIFS(fct_partner_monthly!$Q$2:$Q$3601,fct_partner_monthly!$D$2:$D$3601,A14,fct_partner_monthly!$F$2:$F$3601,B14,fct_partner_monthly!$I$2:$I$3601,C14,fct_partner_monthly!$T$2:$T$3601,"USABLE")</f>
        <v>51416220</v>
      </c>
      <c r="G14" s="12">
        <f>IF(E14&gt;0,F14/E14,"")</f>
        <v>1</v>
      </c>
      <c r="H14" s="12">
        <v>0.995</v>
      </c>
      <c r="I14" s="1" t="str">
        <f>IF(E14=0,"N/A - no reported trade",IF(G14&gt;=H14,"PASS","REVIEW"))</f>
        <v>PASS</v>
      </c>
      <c r="J14" s="7">
        <f>COUNTIFS(fct_partner_monthly!$D$2:$D$3601,A14,fct_partner_monthly!$F$2:$F$3601,B14,fct_partner_monthly!$I$2:$I$3601,C14,fct_partner_monthly!$Q$2:$Q$3601,"&gt;0")</f>
        <v>12</v>
      </c>
      <c r="K14" s="7">
        <f>COUNTIFS(fct_partner_monthly!$D$2:$D$3601,A14,fct_partner_monthly!$F$2:$F$3601,B14,fct_partner_monthly!$I$2:$I$3601,C14,fct_partner_monthly!$T$2:$T$3601,"VALUE_WITHOUT_MASS")</f>
        <v>0</v>
      </c>
    </row>
    <row r="15" spans="1:11">
      <c r="A15" s="1">
        <v>2019</v>
      </c>
      <c r="B15" s="4" t="s">
        <v>265</v>
      </c>
      <c r="C15" s="4" t="s">
        <v>296</v>
      </c>
      <c r="D15" s="1" t="s">
        <v>297</v>
      </c>
      <c r="E15" s="10">
        <f>SUMIFS(fct_partner_monthly!$Q$2:$Q$3601,fct_partner_monthly!$D$2:$D$3601,A15,fct_partner_monthly!$F$2:$F$3601,B15,fct_partner_monthly!$I$2:$I$3601,C15)</f>
        <v>78697475</v>
      </c>
      <c r="F15" s="10">
        <f>SUMIFS(fct_partner_monthly!$Q$2:$Q$3601,fct_partner_monthly!$D$2:$D$3601,A15,fct_partner_monthly!$F$2:$F$3601,B15,fct_partner_monthly!$I$2:$I$3601,C15,fct_partner_monthly!$T$2:$T$3601,"USABLE")</f>
        <v>78697475</v>
      </c>
      <c r="G15" s="12">
        <f>IF(E15&gt;0,F15/E15,"")</f>
        <v>1</v>
      </c>
      <c r="H15" s="12">
        <v>0.995</v>
      </c>
      <c r="I15" s="1" t="str">
        <f>IF(E15=0,"N/A - no reported trade",IF(G15&gt;=H15,"PASS","REVIEW"))</f>
        <v>PASS</v>
      </c>
      <c r="J15" s="7">
        <f>COUNTIFS(fct_partner_monthly!$D$2:$D$3601,A15,fct_partner_monthly!$F$2:$F$3601,B15,fct_partner_monthly!$I$2:$I$3601,C15,fct_partner_monthly!$Q$2:$Q$3601,"&gt;0")</f>
        <v>12</v>
      </c>
      <c r="K15" s="7">
        <f>COUNTIFS(fct_partner_monthly!$D$2:$D$3601,A15,fct_partner_monthly!$F$2:$F$3601,B15,fct_partner_monthly!$I$2:$I$3601,C15,fct_partner_monthly!$T$2:$T$3601,"VALUE_WITHOUT_MASS")</f>
        <v>0</v>
      </c>
    </row>
    <row r="16" spans="1:11">
      <c r="A16" s="1">
        <v>2019</v>
      </c>
      <c r="B16" s="4" t="s">
        <v>265</v>
      </c>
      <c r="C16" s="4" t="s">
        <v>301</v>
      </c>
      <c r="D16" s="1" t="s">
        <v>302</v>
      </c>
      <c r="E16" s="10">
        <f>SUMIFS(fct_partner_monthly!$Q$2:$Q$3601,fct_partner_monthly!$D$2:$D$3601,A16,fct_partner_monthly!$F$2:$F$3601,B16,fct_partner_monthly!$I$2:$I$3601,C16)</f>
        <v>1008796</v>
      </c>
      <c r="F16" s="10">
        <f>SUMIFS(fct_partner_monthly!$Q$2:$Q$3601,fct_partner_monthly!$D$2:$D$3601,A16,fct_partner_monthly!$F$2:$F$3601,B16,fct_partner_monthly!$I$2:$I$3601,C16,fct_partner_monthly!$T$2:$T$3601,"USABLE")</f>
        <v>1008796</v>
      </c>
      <c r="G16" s="12">
        <f>IF(E16&gt;0,F16/E16,"")</f>
        <v>1</v>
      </c>
      <c r="H16" s="12">
        <v>0.995</v>
      </c>
      <c r="I16" s="1" t="str">
        <f>IF(E16=0,"N/A - no reported trade",IF(G16&gt;=H16,"PASS","REVIEW"))</f>
        <v>PASS</v>
      </c>
      <c r="J16" s="7">
        <f>COUNTIFS(fct_partner_monthly!$D$2:$D$3601,A16,fct_partner_monthly!$F$2:$F$3601,B16,fct_partner_monthly!$I$2:$I$3601,C16,fct_partner_monthly!$Q$2:$Q$3601,"&gt;0")</f>
        <v>12</v>
      </c>
      <c r="K16" s="7">
        <f>COUNTIFS(fct_partner_monthly!$D$2:$D$3601,A16,fct_partner_monthly!$F$2:$F$3601,B16,fct_partner_monthly!$I$2:$I$3601,C16,fct_partner_monthly!$T$2:$T$3601,"VALUE_WITHOUT_MASS")</f>
        <v>0</v>
      </c>
    </row>
    <row r="17" spans="1:11">
      <c r="A17" s="1">
        <v>2019</v>
      </c>
      <c r="B17" s="4" t="s">
        <v>265</v>
      </c>
      <c r="C17" s="4" t="s">
        <v>304</v>
      </c>
      <c r="D17" s="1" t="s">
        <v>305</v>
      </c>
      <c r="E17" s="10">
        <f>SUMIFS(fct_partner_monthly!$Q$2:$Q$3601,fct_partner_monthly!$D$2:$D$3601,A17,fct_partner_monthly!$F$2:$F$3601,B17,fct_partner_monthly!$I$2:$I$3601,C17)</f>
        <v>2838436</v>
      </c>
      <c r="F17" s="10">
        <f>SUMIFS(fct_partner_monthly!$Q$2:$Q$3601,fct_partner_monthly!$D$2:$D$3601,A17,fct_partner_monthly!$F$2:$F$3601,B17,fct_partner_monthly!$I$2:$I$3601,C17,fct_partner_monthly!$T$2:$T$3601,"USABLE")</f>
        <v>2838436</v>
      </c>
      <c r="G17" s="12">
        <f>IF(E17&gt;0,F17/E17,"")</f>
        <v>1</v>
      </c>
      <c r="H17" s="12">
        <v>0.995</v>
      </c>
      <c r="I17" s="1" t="str">
        <f>IF(E17=0,"N/A - no reported trade",IF(G17&gt;=H17,"PASS","REVIEW"))</f>
        <v>PASS</v>
      </c>
      <c r="J17" s="7">
        <f>COUNTIFS(fct_partner_monthly!$D$2:$D$3601,A17,fct_partner_monthly!$F$2:$F$3601,B17,fct_partner_monthly!$I$2:$I$3601,C17,fct_partner_monthly!$Q$2:$Q$3601,"&gt;0")</f>
        <v>12</v>
      </c>
      <c r="K17" s="7">
        <f>COUNTIFS(fct_partner_monthly!$D$2:$D$3601,A17,fct_partner_monthly!$F$2:$F$3601,B17,fct_partner_monthly!$I$2:$I$3601,C17,fct_partner_monthly!$T$2:$T$3601,"VALUE_WITHOUT_MASS")</f>
        <v>0</v>
      </c>
    </row>
    <row r="18" spans="1:11">
      <c r="A18" s="1">
        <v>2019</v>
      </c>
      <c r="B18" s="4" t="s">
        <v>265</v>
      </c>
      <c r="C18" s="4" t="s">
        <v>307</v>
      </c>
      <c r="D18" s="1" t="s">
        <v>308</v>
      </c>
      <c r="E18" s="10">
        <f>SUMIFS(fct_partner_monthly!$Q$2:$Q$3601,fct_partner_monthly!$D$2:$D$3601,A18,fct_partner_monthly!$F$2:$F$3601,B18,fct_partner_monthly!$I$2:$I$3601,C18)</f>
        <v>4690151</v>
      </c>
      <c r="F18" s="10">
        <f>SUMIFS(fct_partner_monthly!$Q$2:$Q$3601,fct_partner_monthly!$D$2:$D$3601,A18,fct_partner_monthly!$F$2:$F$3601,B18,fct_partner_monthly!$I$2:$I$3601,C18,fct_partner_monthly!$T$2:$T$3601,"USABLE")</f>
        <v>4690151</v>
      </c>
      <c r="G18" s="12">
        <f>IF(E18&gt;0,F18/E18,"")</f>
        <v>1</v>
      </c>
      <c r="H18" s="12">
        <v>0.995</v>
      </c>
      <c r="I18" s="1" t="str">
        <f>IF(E18=0,"N/A - no reported trade",IF(G18&gt;=H18,"PASS","REVIEW"))</f>
        <v>PASS</v>
      </c>
      <c r="J18" s="7">
        <f>COUNTIFS(fct_partner_monthly!$D$2:$D$3601,A18,fct_partner_monthly!$F$2:$F$3601,B18,fct_partner_monthly!$I$2:$I$3601,C18,fct_partner_monthly!$Q$2:$Q$3601,"&gt;0")</f>
        <v>12</v>
      </c>
      <c r="K18" s="7">
        <f>COUNTIFS(fct_partner_monthly!$D$2:$D$3601,A18,fct_partner_monthly!$F$2:$F$3601,B18,fct_partner_monthly!$I$2:$I$3601,C18,fct_partner_monthly!$T$2:$T$3601,"VALUE_WITHOUT_MASS")</f>
        <v>0</v>
      </c>
    </row>
    <row r="19" spans="1:11">
      <c r="A19" s="1">
        <v>2019</v>
      </c>
      <c r="B19" s="4" t="s">
        <v>265</v>
      </c>
      <c r="C19" s="4" t="s">
        <v>310</v>
      </c>
      <c r="D19" s="1" t="s">
        <v>311</v>
      </c>
      <c r="E19" s="10">
        <f>SUMIFS(fct_partner_monthly!$Q$2:$Q$3601,fct_partner_monthly!$D$2:$D$3601,A19,fct_partner_monthly!$F$2:$F$3601,B19,fct_partner_monthly!$I$2:$I$3601,C19)</f>
        <v>135333613</v>
      </c>
      <c r="F19" s="10">
        <f>SUMIFS(fct_partner_monthly!$Q$2:$Q$3601,fct_partner_monthly!$D$2:$D$3601,A19,fct_partner_monthly!$F$2:$F$3601,B19,fct_partner_monthly!$I$2:$I$3601,C19,fct_partner_monthly!$T$2:$T$3601,"USABLE")</f>
        <v>135333613</v>
      </c>
      <c r="G19" s="12">
        <f>IF(E19&gt;0,F19/E19,"")</f>
        <v>1</v>
      </c>
      <c r="H19" s="12">
        <v>0.995</v>
      </c>
      <c r="I19" s="1" t="str">
        <f>IF(E19=0,"N/A - no reported trade",IF(G19&gt;=H19,"PASS","REVIEW"))</f>
        <v>PASS</v>
      </c>
      <c r="J19" s="7">
        <f>COUNTIFS(fct_partner_monthly!$D$2:$D$3601,A19,fct_partner_monthly!$F$2:$F$3601,B19,fct_partner_monthly!$I$2:$I$3601,C19,fct_partner_monthly!$Q$2:$Q$3601,"&gt;0")</f>
        <v>12</v>
      </c>
      <c r="K19" s="7">
        <f>COUNTIFS(fct_partner_monthly!$D$2:$D$3601,A19,fct_partner_monthly!$F$2:$F$3601,B19,fct_partner_monthly!$I$2:$I$3601,C19,fct_partner_monthly!$T$2:$T$3601,"VALUE_WITHOUT_MASS")</f>
        <v>0</v>
      </c>
    </row>
    <row r="20" spans="1:11">
      <c r="A20" s="1">
        <v>2019</v>
      </c>
      <c r="B20" s="4" t="s">
        <v>265</v>
      </c>
      <c r="C20" s="4" t="s">
        <v>313</v>
      </c>
      <c r="D20" s="1" t="s">
        <v>314</v>
      </c>
      <c r="E20" s="10">
        <f>SUMIFS(fct_partner_monthly!$Q$2:$Q$3601,fct_partner_monthly!$D$2:$D$3601,A20,fct_partner_monthly!$F$2:$F$3601,B20,fct_partner_monthly!$I$2:$I$3601,C20)</f>
        <v>4978448</v>
      </c>
      <c r="F20" s="10">
        <f>SUMIFS(fct_partner_monthly!$Q$2:$Q$3601,fct_partner_monthly!$D$2:$D$3601,A20,fct_partner_monthly!$F$2:$F$3601,B20,fct_partner_monthly!$I$2:$I$3601,C20,fct_partner_monthly!$T$2:$T$3601,"USABLE")</f>
        <v>4978448</v>
      </c>
      <c r="G20" s="12">
        <f>IF(E20&gt;0,F20/E20,"")</f>
        <v>1</v>
      </c>
      <c r="H20" s="12">
        <v>0.995</v>
      </c>
      <c r="I20" s="1" t="str">
        <f>IF(E20=0,"N/A - no reported trade",IF(G20&gt;=H20,"PASS","REVIEW"))</f>
        <v>PASS</v>
      </c>
      <c r="J20" s="7">
        <f>COUNTIFS(fct_partner_monthly!$D$2:$D$3601,A20,fct_partner_monthly!$F$2:$F$3601,B20,fct_partner_monthly!$I$2:$I$3601,C20,fct_partner_monthly!$Q$2:$Q$3601,"&gt;0")</f>
        <v>12</v>
      </c>
      <c r="K20" s="7">
        <f>COUNTIFS(fct_partner_monthly!$D$2:$D$3601,A20,fct_partner_monthly!$F$2:$F$3601,B20,fct_partner_monthly!$I$2:$I$3601,C20,fct_partner_monthly!$T$2:$T$3601,"VALUE_WITHOUT_MASS")</f>
        <v>0</v>
      </c>
    </row>
    <row r="21" spans="1:11">
      <c r="A21" s="1">
        <v>2019</v>
      </c>
      <c r="B21" s="4" t="s">
        <v>265</v>
      </c>
      <c r="C21" s="4" t="s">
        <v>316</v>
      </c>
      <c r="D21" s="1" t="s">
        <v>317</v>
      </c>
      <c r="E21" s="10">
        <f>SUMIFS(fct_partner_monthly!$Q$2:$Q$3601,fct_partner_monthly!$D$2:$D$3601,A21,fct_partner_monthly!$F$2:$F$3601,B21,fct_partner_monthly!$I$2:$I$3601,C21)</f>
        <v>27096995</v>
      </c>
      <c r="F21" s="10">
        <f>SUMIFS(fct_partner_monthly!$Q$2:$Q$3601,fct_partner_monthly!$D$2:$D$3601,A21,fct_partner_monthly!$F$2:$F$3601,B21,fct_partner_monthly!$I$2:$I$3601,C21,fct_partner_monthly!$T$2:$T$3601,"USABLE")</f>
        <v>27096995</v>
      </c>
      <c r="G21" s="12">
        <f>IF(E21&gt;0,F21/E21,"")</f>
        <v>1</v>
      </c>
      <c r="H21" s="12">
        <v>0.995</v>
      </c>
      <c r="I21" s="1" t="str">
        <f>IF(E21=0,"N/A - no reported trade",IF(G21&gt;=H21,"PASS","REVIEW"))</f>
        <v>PASS</v>
      </c>
      <c r="J21" s="7">
        <f>COUNTIFS(fct_partner_monthly!$D$2:$D$3601,A21,fct_partner_monthly!$F$2:$F$3601,B21,fct_partner_monthly!$I$2:$I$3601,C21,fct_partner_monthly!$Q$2:$Q$3601,"&gt;0")</f>
        <v>12</v>
      </c>
      <c r="K21" s="7">
        <f>COUNTIFS(fct_partner_monthly!$D$2:$D$3601,A21,fct_partner_monthly!$F$2:$F$3601,B21,fct_partner_monthly!$I$2:$I$3601,C21,fct_partner_monthly!$T$2:$T$3601,"VALUE_WITHOUT_MASS")</f>
        <v>0</v>
      </c>
    </row>
    <row r="22" spans="1:11">
      <c r="A22" s="1">
        <v>2019</v>
      </c>
      <c r="B22" s="4" t="s">
        <v>265</v>
      </c>
      <c r="C22" s="4" t="s">
        <v>319</v>
      </c>
      <c r="D22" s="1" t="s">
        <v>320</v>
      </c>
      <c r="E22" s="10">
        <f>SUMIFS(fct_partner_monthly!$Q$2:$Q$3601,fct_partner_monthly!$D$2:$D$3601,A22,fct_partner_monthly!$F$2:$F$3601,B22,fct_partner_monthly!$I$2:$I$3601,C22)</f>
        <v>6374696</v>
      </c>
      <c r="F22" s="10">
        <f>SUMIFS(fct_partner_monthly!$Q$2:$Q$3601,fct_partner_monthly!$D$2:$D$3601,A22,fct_partner_monthly!$F$2:$F$3601,B22,fct_partner_monthly!$I$2:$I$3601,C22,fct_partner_monthly!$T$2:$T$3601,"USABLE")</f>
        <v>6374696</v>
      </c>
      <c r="G22" s="12">
        <f>IF(E22&gt;0,F22/E22,"")</f>
        <v>1</v>
      </c>
      <c r="H22" s="12">
        <v>0.995</v>
      </c>
      <c r="I22" s="1" t="str">
        <f>IF(E22=0,"N/A - no reported trade",IF(G22&gt;=H22,"PASS","REVIEW"))</f>
        <v>PASS</v>
      </c>
      <c r="J22" s="7">
        <f>COUNTIFS(fct_partner_monthly!$D$2:$D$3601,A22,fct_partner_monthly!$F$2:$F$3601,B22,fct_partner_monthly!$I$2:$I$3601,C22,fct_partner_monthly!$Q$2:$Q$3601,"&gt;0")</f>
        <v>12</v>
      </c>
      <c r="K22" s="7">
        <f>COUNTIFS(fct_partner_monthly!$D$2:$D$3601,A22,fct_partner_monthly!$F$2:$F$3601,B22,fct_partner_monthly!$I$2:$I$3601,C22,fct_partner_monthly!$T$2:$T$3601,"VALUE_WITHOUT_MASS")</f>
        <v>0</v>
      </c>
    </row>
    <row r="23" spans="1:11">
      <c r="A23" s="1">
        <v>2019</v>
      </c>
      <c r="B23" s="4" t="s">
        <v>265</v>
      </c>
      <c r="C23" s="4" t="s">
        <v>322</v>
      </c>
      <c r="D23" s="1" t="s">
        <v>323</v>
      </c>
      <c r="E23" s="10">
        <f>SUMIFS(fct_partner_monthly!$Q$2:$Q$3601,fct_partner_monthly!$D$2:$D$3601,A23,fct_partner_monthly!$F$2:$F$3601,B23,fct_partner_monthly!$I$2:$I$3601,C23)</f>
        <v>53322016</v>
      </c>
      <c r="F23" s="10">
        <f>SUMIFS(fct_partner_monthly!$Q$2:$Q$3601,fct_partner_monthly!$D$2:$D$3601,A23,fct_partner_monthly!$F$2:$F$3601,B23,fct_partner_monthly!$I$2:$I$3601,C23,fct_partner_monthly!$T$2:$T$3601,"USABLE")</f>
        <v>53322016</v>
      </c>
      <c r="G23" s="12">
        <f>IF(E23&gt;0,F23/E23,"")</f>
        <v>1</v>
      </c>
      <c r="H23" s="12">
        <v>0.995</v>
      </c>
      <c r="I23" s="1" t="str">
        <f>IF(E23=0,"N/A - no reported trade",IF(G23&gt;=H23,"PASS","REVIEW"))</f>
        <v>PASS</v>
      </c>
      <c r="J23" s="7">
        <f>COUNTIFS(fct_partner_monthly!$D$2:$D$3601,A23,fct_partner_monthly!$F$2:$F$3601,B23,fct_partner_monthly!$I$2:$I$3601,C23,fct_partner_monthly!$Q$2:$Q$3601,"&gt;0")</f>
        <v>12</v>
      </c>
      <c r="K23" s="7">
        <f>COUNTIFS(fct_partner_monthly!$D$2:$D$3601,A23,fct_partner_monthly!$F$2:$F$3601,B23,fct_partner_monthly!$I$2:$I$3601,C23,fct_partner_monthly!$T$2:$T$3601,"VALUE_WITHOUT_MASS")</f>
        <v>0</v>
      </c>
    </row>
    <row r="24" spans="1:11">
      <c r="A24" s="1">
        <v>2019</v>
      </c>
      <c r="B24" s="4" t="s">
        <v>265</v>
      </c>
      <c r="C24" s="4" t="s">
        <v>325</v>
      </c>
      <c r="D24" s="1" t="s">
        <v>326</v>
      </c>
      <c r="E24" s="10">
        <f>SUMIFS(fct_partner_monthly!$Q$2:$Q$3601,fct_partner_monthly!$D$2:$D$3601,A24,fct_partner_monthly!$F$2:$F$3601,B24,fct_partner_monthly!$I$2:$I$3601,C24)</f>
        <v>196606052</v>
      </c>
      <c r="F24" s="10">
        <f>SUMIFS(fct_partner_monthly!$Q$2:$Q$3601,fct_partner_monthly!$D$2:$D$3601,A24,fct_partner_monthly!$F$2:$F$3601,B24,fct_partner_monthly!$I$2:$I$3601,C24,fct_partner_monthly!$T$2:$T$3601,"USABLE")</f>
        <v>196606052</v>
      </c>
      <c r="G24" s="12">
        <f>IF(E24&gt;0,F24/E24,"")</f>
        <v>1</v>
      </c>
      <c r="H24" s="12">
        <v>0.995</v>
      </c>
      <c r="I24" s="1" t="str">
        <f>IF(E24=0,"N/A - no reported trade",IF(G24&gt;=H24,"PASS","REVIEW"))</f>
        <v>PASS</v>
      </c>
      <c r="J24" s="7">
        <f>COUNTIFS(fct_partner_monthly!$D$2:$D$3601,A24,fct_partner_monthly!$F$2:$F$3601,B24,fct_partner_monthly!$I$2:$I$3601,C24,fct_partner_monthly!$Q$2:$Q$3601,"&gt;0")</f>
        <v>12</v>
      </c>
      <c r="K24" s="7">
        <f>COUNTIFS(fct_partner_monthly!$D$2:$D$3601,A24,fct_partner_monthly!$F$2:$F$3601,B24,fct_partner_monthly!$I$2:$I$3601,C24,fct_partner_monthly!$T$2:$T$3601,"VALUE_WITHOUT_MASS")</f>
        <v>0</v>
      </c>
    </row>
    <row r="25" spans="1:11">
      <c r="A25" s="1">
        <v>2019</v>
      </c>
      <c r="B25" s="4" t="s">
        <v>271</v>
      </c>
      <c r="C25" s="4" t="s">
        <v>296</v>
      </c>
      <c r="D25" s="1" t="s">
        <v>297</v>
      </c>
      <c r="E25" s="10">
        <f>SUMIFS(fct_partner_monthly!$Q$2:$Q$3601,fct_partner_monthly!$D$2:$D$3601,A25,fct_partner_monthly!$F$2:$F$3601,B25,fct_partner_monthly!$I$2:$I$3601,C25)</f>
        <v>24172756</v>
      </c>
      <c r="F25" s="10">
        <f>SUMIFS(fct_partner_monthly!$Q$2:$Q$3601,fct_partner_monthly!$D$2:$D$3601,A25,fct_partner_monthly!$F$2:$F$3601,B25,fct_partner_monthly!$I$2:$I$3601,C25,fct_partner_monthly!$T$2:$T$3601,"USABLE")</f>
        <v>24172756</v>
      </c>
      <c r="G25" s="12">
        <f>IF(E25&gt;0,F25/E25,"")</f>
        <v>1</v>
      </c>
      <c r="H25" s="12">
        <v>0.995</v>
      </c>
      <c r="I25" s="1" t="str">
        <f>IF(E25=0,"N/A - no reported trade",IF(G25&gt;=H25,"PASS","REVIEW"))</f>
        <v>PASS</v>
      </c>
      <c r="J25" s="7">
        <f>COUNTIFS(fct_partner_monthly!$D$2:$D$3601,A25,fct_partner_monthly!$F$2:$F$3601,B25,fct_partner_monthly!$I$2:$I$3601,C25,fct_partner_monthly!$Q$2:$Q$3601,"&gt;0")</f>
        <v>12</v>
      </c>
      <c r="K25" s="7">
        <f>COUNTIFS(fct_partner_monthly!$D$2:$D$3601,A25,fct_partner_monthly!$F$2:$F$3601,B25,fct_partner_monthly!$I$2:$I$3601,C25,fct_partner_monthly!$T$2:$T$3601,"VALUE_WITHOUT_MASS")</f>
        <v>0</v>
      </c>
    </row>
    <row r="26" spans="1:11">
      <c r="A26" s="1">
        <v>2019</v>
      </c>
      <c r="B26" s="4" t="s">
        <v>271</v>
      </c>
      <c r="C26" s="4" t="s">
        <v>301</v>
      </c>
      <c r="D26" s="1" t="s">
        <v>302</v>
      </c>
      <c r="E26" s="10">
        <f>SUMIFS(fct_partner_monthly!$Q$2:$Q$3601,fct_partner_monthly!$D$2:$D$3601,A26,fct_partner_monthly!$F$2:$F$3601,B26,fct_partner_monthly!$I$2:$I$3601,C26)</f>
        <v>16480948</v>
      </c>
      <c r="F26" s="10">
        <f>SUMIFS(fct_partner_monthly!$Q$2:$Q$3601,fct_partner_monthly!$D$2:$D$3601,A26,fct_partner_monthly!$F$2:$F$3601,B26,fct_partner_monthly!$I$2:$I$3601,C26,fct_partner_monthly!$T$2:$T$3601,"USABLE")</f>
        <v>16480948</v>
      </c>
      <c r="G26" s="12">
        <f>IF(E26&gt;0,F26/E26,"")</f>
        <v>1</v>
      </c>
      <c r="H26" s="12">
        <v>0.995</v>
      </c>
      <c r="I26" s="1" t="str">
        <f>IF(E26=0,"N/A - no reported trade",IF(G26&gt;=H26,"PASS","REVIEW"))</f>
        <v>PASS</v>
      </c>
      <c r="J26" s="7">
        <f>COUNTIFS(fct_partner_monthly!$D$2:$D$3601,A26,fct_partner_monthly!$F$2:$F$3601,B26,fct_partner_monthly!$I$2:$I$3601,C26,fct_partner_monthly!$Q$2:$Q$3601,"&gt;0")</f>
        <v>12</v>
      </c>
      <c r="K26" s="7">
        <f>COUNTIFS(fct_partner_monthly!$D$2:$D$3601,A26,fct_partner_monthly!$F$2:$F$3601,B26,fct_partner_monthly!$I$2:$I$3601,C26,fct_partner_monthly!$T$2:$T$3601,"VALUE_WITHOUT_MASS")</f>
        <v>0</v>
      </c>
    </row>
    <row r="27" spans="1:11">
      <c r="A27" s="1">
        <v>2019</v>
      </c>
      <c r="B27" s="4" t="s">
        <v>271</v>
      </c>
      <c r="C27" s="4" t="s">
        <v>304</v>
      </c>
      <c r="D27" s="1" t="s">
        <v>305</v>
      </c>
      <c r="E27" s="10">
        <f>SUMIFS(fct_partner_monthly!$Q$2:$Q$3601,fct_partner_monthly!$D$2:$D$3601,A27,fct_partner_monthly!$F$2:$F$3601,B27,fct_partner_monthly!$I$2:$I$3601,C27)</f>
        <v>914700</v>
      </c>
      <c r="F27" s="10">
        <f>SUMIFS(fct_partner_monthly!$Q$2:$Q$3601,fct_partner_monthly!$D$2:$D$3601,A27,fct_partner_monthly!$F$2:$F$3601,B27,fct_partner_monthly!$I$2:$I$3601,C27,fct_partner_monthly!$T$2:$T$3601,"USABLE")</f>
        <v>914700</v>
      </c>
      <c r="G27" s="12">
        <f>IF(E27&gt;0,F27/E27,"")</f>
        <v>1</v>
      </c>
      <c r="H27" s="12">
        <v>0.995</v>
      </c>
      <c r="I27" s="1" t="str">
        <f>IF(E27=0,"N/A - no reported trade",IF(G27&gt;=H27,"PASS","REVIEW"))</f>
        <v>PASS</v>
      </c>
      <c r="J27" s="7">
        <f>COUNTIFS(fct_partner_monthly!$D$2:$D$3601,A27,fct_partner_monthly!$F$2:$F$3601,B27,fct_partner_monthly!$I$2:$I$3601,C27,fct_partner_monthly!$Q$2:$Q$3601,"&gt;0")</f>
        <v>12</v>
      </c>
      <c r="K27" s="7">
        <f>COUNTIFS(fct_partner_monthly!$D$2:$D$3601,A27,fct_partner_monthly!$F$2:$F$3601,B27,fct_partner_monthly!$I$2:$I$3601,C27,fct_partner_monthly!$T$2:$T$3601,"VALUE_WITHOUT_MASS")</f>
        <v>0</v>
      </c>
    </row>
    <row r="28" spans="1:11">
      <c r="A28" s="1">
        <v>2019</v>
      </c>
      <c r="B28" s="4" t="s">
        <v>271</v>
      </c>
      <c r="C28" s="4" t="s">
        <v>307</v>
      </c>
      <c r="D28" s="1" t="s">
        <v>308</v>
      </c>
      <c r="E28" s="10">
        <f>SUMIFS(fct_partner_monthly!$Q$2:$Q$3601,fct_partner_monthly!$D$2:$D$3601,A28,fct_partner_monthly!$F$2:$F$3601,B28,fct_partner_monthly!$I$2:$I$3601,C28)</f>
        <v>37973369</v>
      </c>
      <c r="F28" s="10">
        <f>SUMIFS(fct_partner_monthly!$Q$2:$Q$3601,fct_partner_monthly!$D$2:$D$3601,A28,fct_partner_monthly!$F$2:$F$3601,B28,fct_partner_monthly!$I$2:$I$3601,C28,fct_partner_monthly!$T$2:$T$3601,"USABLE")</f>
        <v>37973369</v>
      </c>
      <c r="G28" s="12">
        <f>IF(E28&gt;0,F28/E28,"")</f>
        <v>1</v>
      </c>
      <c r="H28" s="12">
        <v>0.995</v>
      </c>
      <c r="I28" s="1" t="str">
        <f>IF(E28=0,"N/A - no reported trade",IF(G28&gt;=H28,"PASS","REVIEW"))</f>
        <v>PASS</v>
      </c>
      <c r="J28" s="7">
        <f>COUNTIFS(fct_partner_monthly!$D$2:$D$3601,A28,fct_partner_monthly!$F$2:$F$3601,B28,fct_partner_monthly!$I$2:$I$3601,C28,fct_partner_monthly!$Q$2:$Q$3601,"&gt;0")</f>
        <v>12</v>
      </c>
      <c r="K28" s="7">
        <f>COUNTIFS(fct_partner_monthly!$D$2:$D$3601,A28,fct_partner_monthly!$F$2:$F$3601,B28,fct_partner_monthly!$I$2:$I$3601,C28,fct_partner_monthly!$T$2:$T$3601,"VALUE_WITHOUT_MASS")</f>
        <v>0</v>
      </c>
    </row>
    <row r="29" spans="1:11">
      <c r="A29" s="1">
        <v>2019</v>
      </c>
      <c r="B29" s="4" t="s">
        <v>271</v>
      </c>
      <c r="C29" s="4" t="s">
        <v>310</v>
      </c>
      <c r="D29" s="1" t="s">
        <v>311</v>
      </c>
      <c r="E29" s="10">
        <f>SUMIFS(fct_partner_monthly!$Q$2:$Q$3601,fct_partner_monthly!$D$2:$D$3601,A29,fct_partner_monthly!$F$2:$F$3601,B29,fct_partner_monthly!$I$2:$I$3601,C29)</f>
        <v>8353130</v>
      </c>
      <c r="F29" s="10">
        <f>SUMIFS(fct_partner_monthly!$Q$2:$Q$3601,fct_partner_monthly!$D$2:$D$3601,A29,fct_partner_monthly!$F$2:$F$3601,B29,fct_partner_monthly!$I$2:$I$3601,C29,fct_partner_monthly!$T$2:$T$3601,"USABLE")</f>
        <v>8353130</v>
      </c>
      <c r="G29" s="12">
        <f>IF(E29&gt;0,F29/E29,"")</f>
        <v>1</v>
      </c>
      <c r="H29" s="12">
        <v>0.995</v>
      </c>
      <c r="I29" s="1" t="str">
        <f>IF(E29=0,"N/A - no reported trade",IF(G29&gt;=H29,"PASS","REVIEW"))</f>
        <v>PASS</v>
      </c>
      <c r="J29" s="7">
        <f>COUNTIFS(fct_partner_monthly!$D$2:$D$3601,A29,fct_partner_monthly!$F$2:$F$3601,B29,fct_partner_monthly!$I$2:$I$3601,C29,fct_partner_monthly!$Q$2:$Q$3601,"&gt;0")</f>
        <v>12</v>
      </c>
      <c r="K29" s="7">
        <f>COUNTIFS(fct_partner_monthly!$D$2:$D$3601,A29,fct_partner_monthly!$F$2:$F$3601,B29,fct_partner_monthly!$I$2:$I$3601,C29,fct_partner_monthly!$T$2:$T$3601,"VALUE_WITHOUT_MASS")</f>
        <v>0</v>
      </c>
    </row>
    <row r="30" spans="1:11">
      <c r="A30" s="1">
        <v>2019</v>
      </c>
      <c r="B30" s="4" t="s">
        <v>271</v>
      </c>
      <c r="C30" s="4" t="s">
        <v>313</v>
      </c>
      <c r="D30" s="1" t="s">
        <v>314</v>
      </c>
      <c r="E30" s="10">
        <f>SUMIFS(fct_partner_monthly!$Q$2:$Q$3601,fct_partner_monthly!$D$2:$D$3601,A30,fct_partner_monthly!$F$2:$F$3601,B30,fct_partner_monthly!$I$2:$I$3601,C30)</f>
        <v>21043750</v>
      </c>
      <c r="F30" s="10">
        <f>SUMIFS(fct_partner_monthly!$Q$2:$Q$3601,fct_partner_monthly!$D$2:$D$3601,A30,fct_partner_monthly!$F$2:$F$3601,B30,fct_partner_monthly!$I$2:$I$3601,C30,fct_partner_monthly!$T$2:$T$3601,"USABLE")</f>
        <v>21043750</v>
      </c>
      <c r="G30" s="12">
        <f>IF(E30&gt;0,F30/E30,"")</f>
        <v>1</v>
      </c>
      <c r="H30" s="12">
        <v>0.995</v>
      </c>
      <c r="I30" s="1" t="str">
        <f>IF(E30=0,"N/A - no reported trade",IF(G30&gt;=H30,"PASS","REVIEW"))</f>
        <v>PASS</v>
      </c>
      <c r="J30" s="7">
        <f>COUNTIFS(fct_partner_monthly!$D$2:$D$3601,A30,fct_partner_monthly!$F$2:$F$3601,B30,fct_partner_monthly!$I$2:$I$3601,C30,fct_partner_monthly!$Q$2:$Q$3601,"&gt;0")</f>
        <v>12</v>
      </c>
      <c r="K30" s="7">
        <f>COUNTIFS(fct_partner_monthly!$D$2:$D$3601,A30,fct_partner_monthly!$F$2:$F$3601,B30,fct_partner_monthly!$I$2:$I$3601,C30,fct_partner_monthly!$T$2:$T$3601,"VALUE_WITHOUT_MASS")</f>
        <v>0</v>
      </c>
    </row>
    <row r="31" spans="1:11">
      <c r="A31" s="1">
        <v>2019</v>
      </c>
      <c r="B31" s="4" t="s">
        <v>271</v>
      </c>
      <c r="C31" s="4" t="s">
        <v>316</v>
      </c>
      <c r="D31" s="1" t="s">
        <v>317</v>
      </c>
      <c r="E31" s="10">
        <f>SUMIFS(fct_partner_monthly!$Q$2:$Q$3601,fct_partner_monthly!$D$2:$D$3601,A31,fct_partner_monthly!$F$2:$F$3601,B31,fct_partner_monthly!$I$2:$I$3601,C31)</f>
        <v>5459757</v>
      </c>
      <c r="F31" s="10">
        <f>SUMIFS(fct_partner_monthly!$Q$2:$Q$3601,fct_partner_monthly!$D$2:$D$3601,A31,fct_partner_monthly!$F$2:$F$3601,B31,fct_partner_monthly!$I$2:$I$3601,C31,fct_partner_monthly!$T$2:$T$3601,"USABLE")</f>
        <v>5459757</v>
      </c>
      <c r="G31" s="12">
        <f>IF(E31&gt;0,F31/E31,"")</f>
        <v>1</v>
      </c>
      <c r="H31" s="12">
        <v>0.995</v>
      </c>
      <c r="I31" s="1" t="str">
        <f>IF(E31=0,"N/A - no reported trade",IF(G31&gt;=H31,"PASS","REVIEW"))</f>
        <v>PASS</v>
      </c>
      <c r="J31" s="7">
        <f>COUNTIFS(fct_partner_monthly!$D$2:$D$3601,A31,fct_partner_monthly!$F$2:$F$3601,B31,fct_partner_monthly!$I$2:$I$3601,C31,fct_partner_monthly!$Q$2:$Q$3601,"&gt;0")</f>
        <v>12</v>
      </c>
      <c r="K31" s="7">
        <f>COUNTIFS(fct_partner_monthly!$D$2:$D$3601,A31,fct_partner_monthly!$F$2:$F$3601,B31,fct_partner_monthly!$I$2:$I$3601,C31,fct_partner_monthly!$T$2:$T$3601,"VALUE_WITHOUT_MASS")</f>
        <v>0</v>
      </c>
    </row>
    <row r="32" spans="1:11">
      <c r="A32" s="1">
        <v>2019</v>
      </c>
      <c r="B32" s="4" t="s">
        <v>271</v>
      </c>
      <c r="C32" s="4" t="s">
        <v>319</v>
      </c>
      <c r="D32" s="1" t="s">
        <v>320</v>
      </c>
      <c r="E32" s="10">
        <f>SUMIFS(fct_partner_monthly!$Q$2:$Q$3601,fct_partner_monthly!$D$2:$D$3601,A32,fct_partner_monthly!$F$2:$F$3601,B32,fct_partner_monthly!$I$2:$I$3601,C32)</f>
        <v>18776551</v>
      </c>
      <c r="F32" s="10">
        <f>SUMIFS(fct_partner_monthly!$Q$2:$Q$3601,fct_partner_monthly!$D$2:$D$3601,A32,fct_partner_monthly!$F$2:$F$3601,B32,fct_partner_monthly!$I$2:$I$3601,C32,fct_partner_monthly!$T$2:$T$3601,"USABLE")</f>
        <v>18776551</v>
      </c>
      <c r="G32" s="12">
        <f>IF(E32&gt;0,F32/E32,"")</f>
        <v>1</v>
      </c>
      <c r="H32" s="12">
        <v>0.995</v>
      </c>
      <c r="I32" s="1" t="str">
        <f>IF(E32=0,"N/A - no reported trade",IF(G32&gt;=H32,"PASS","REVIEW"))</f>
        <v>PASS</v>
      </c>
      <c r="J32" s="7">
        <f>COUNTIFS(fct_partner_monthly!$D$2:$D$3601,A32,fct_partner_monthly!$F$2:$F$3601,B32,fct_partner_monthly!$I$2:$I$3601,C32,fct_partner_monthly!$Q$2:$Q$3601,"&gt;0")</f>
        <v>12</v>
      </c>
      <c r="K32" s="7">
        <f>COUNTIFS(fct_partner_monthly!$D$2:$D$3601,A32,fct_partner_monthly!$F$2:$F$3601,B32,fct_partner_monthly!$I$2:$I$3601,C32,fct_partner_monthly!$T$2:$T$3601,"VALUE_WITHOUT_MASS")</f>
        <v>0</v>
      </c>
    </row>
    <row r="33" spans="1:11">
      <c r="A33" s="1">
        <v>2019</v>
      </c>
      <c r="B33" s="4" t="s">
        <v>271</v>
      </c>
      <c r="C33" s="4" t="s">
        <v>322</v>
      </c>
      <c r="D33" s="1" t="s">
        <v>323</v>
      </c>
      <c r="E33" s="10">
        <f>SUMIFS(fct_partner_monthly!$Q$2:$Q$3601,fct_partner_monthly!$D$2:$D$3601,A33,fct_partner_monthly!$F$2:$F$3601,B33,fct_partner_monthly!$I$2:$I$3601,C33)</f>
        <v>3395772</v>
      </c>
      <c r="F33" s="10">
        <f>SUMIFS(fct_partner_monthly!$Q$2:$Q$3601,fct_partner_monthly!$D$2:$D$3601,A33,fct_partner_monthly!$F$2:$F$3601,B33,fct_partner_monthly!$I$2:$I$3601,C33,fct_partner_monthly!$T$2:$T$3601,"USABLE")</f>
        <v>3395772</v>
      </c>
      <c r="G33" s="12">
        <f>IF(E33&gt;0,F33/E33,"")</f>
        <v>1</v>
      </c>
      <c r="H33" s="12">
        <v>0.995</v>
      </c>
      <c r="I33" s="1" t="str">
        <f>IF(E33=0,"N/A - no reported trade",IF(G33&gt;=H33,"PASS","REVIEW"))</f>
        <v>PASS</v>
      </c>
      <c r="J33" s="7">
        <f>COUNTIFS(fct_partner_monthly!$D$2:$D$3601,A33,fct_partner_monthly!$F$2:$F$3601,B33,fct_partner_monthly!$I$2:$I$3601,C33,fct_partner_monthly!$Q$2:$Q$3601,"&gt;0")</f>
        <v>12</v>
      </c>
      <c r="K33" s="7">
        <f>COUNTIFS(fct_partner_monthly!$D$2:$D$3601,A33,fct_partner_monthly!$F$2:$F$3601,B33,fct_partner_monthly!$I$2:$I$3601,C33,fct_partner_monthly!$T$2:$T$3601,"VALUE_WITHOUT_MASS")</f>
        <v>0</v>
      </c>
    </row>
    <row r="34" spans="1:11">
      <c r="A34" s="1">
        <v>2019</v>
      </c>
      <c r="B34" s="4" t="s">
        <v>271</v>
      </c>
      <c r="C34" s="4" t="s">
        <v>325</v>
      </c>
      <c r="D34" s="1" t="s">
        <v>326</v>
      </c>
      <c r="E34" s="10">
        <f>SUMIFS(fct_partner_monthly!$Q$2:$Q$3601,fct_partner_monthly!$D$2:$D$3601,A34,fct_partner_monthly!$F$2:$F$3601,B34,fct_partner_monthly!$I$2:$I$3601,C34)</f>
        <v>115417654</v>
      </c>
      <c r="F34" s="10">
        <f>SUMIFS(fct_partner_monthly!$Q$2:$Q$3601,fct_partner_monthly!$D$2:$D$3601,A34,fct_partner_monthly!$F$2:$F$3601,B34,fct_partner_monthly!$I$2:$I$3601,C34,fct_partner_monthly!$T$2:$T$3601,"USABLE")</f>
        <v>115417654</v>
      </c>
      <c r="G34" s="12">
        <f>IF(E34&gt;0,F34/E34,"")</f>
        <v>1</v>
      </c>
      <c r="H34" s="12">
        <v>0.995</v>
      </c>
      <c r="I34" s="1" t="str">
        <f>IF(E34=0,"N/A - no reported trade",IF(G34&gt;=H34,"PASS","REVIEW"))</f>
        <v>PASS</v>
      </c>
      <c r="J34" s="7">
        <f>COUNTIFS(fct_partner_monthly!$D$2:$D$3601,A34,fct_partner_monthly!$F$2:$F$3601,B34,fct_partner_monthly!$I$2:$I$3601,C34,fct_partner_monthly!$Q$2:$Q$3601,"&gt;0")</f>
        <v>12</v>
      </c>
      <c r="K34" s="7">
        <f>COUNTIFS(fct_partner_monthly!$D$2:$D$3601,A34,fct_partner_monthly!$F$2:$F$3601,B34,fct_partner_monthly!$I$2:$I$3601,C34,fct_partner_monthly!$T$2:$T$3601,"VALUE_WITHOUT_MASS")</f>
        <v>0</v>
      </c>
    </row>
    <row r="35" spans="1:11">
      <c r="A35" s="1">
        <v>2019</v>
      </c>
      <c r="B35" s="4" t="s">
        <v>278</v>
      </c>
      <c r="C35" s="4" t="s">
        <v>296</v>
      </c>
      <c r="D35" s="1" t="s">
        <v>297</v>
      </c>
      <c r="E35" s="10">
        <f>SUMIFS(fct_partner_monthly!$Q$2:$Q$3601,fct_partner_monthly!$D$2:$D$3601,A35,fct_partner_monthly!$F$2:$F$3601,B35,fct_partner_monthly!$I$2:$I$3601,C35)</f>
        <v>18354671</v>
      </c>
      <c r="F35" s="10">
        <f>SUMIFS(fct_partner_monthly!$Q$2:$Q$3601,fct_partner_monthly!$D$2:$D$3601,A35,fct_partner_monthly!$F$2:$F$3601,B35,fct_partner_monthly!$I$2:$I$3601,C35,fct_partner_monthly!$T$2:$T$3601,"USABLE")</f>
        <v>18354671</v>
      </c>
      <c r="G35" s="12">
        <f>IF(E35&gt;0,F35/E35,"")</f>
        <v>1</v>
      </c>
      <c r="H35" s="12">
        <v>0.995</v>
      </c>
      <c r="I35" s="1" t="str">
        <f>IF(E35=0,"N/A - no reported trade",IF(G35&gt;=H35,"PASS","REVIEW"))</f>
        <v>PASS</v>
      </c>
      <c r="J35" s="7">
        <f>COUNTIFS(fct_partner_monthly!$D$2:$D$3601,A35,fct_partner_monthly!$F$2:$F$3601,B35,fct_partner_monthly!$I$2:$I$3601,C35,fct_partner_monthly!$Q$2:$Q$3601,"&gt;0")</f>
        <v>12</v>
      </c>
      <c r="K35" s="7">
        <f>COUNTIFS(fct_partner_monthly!$D$2:$D$3601,A35,fct_partner_monthly!$F$2:$F$3601,B35,fct_partner_monthly!$I$2:$I$3601,C35,fct_partner_monthly!$T$2:$T$3601,"VALUE_WITHOUT_MASS")</f>
        <v>0</v>
      </c>
    </row>
    <row r="36" spans="1:11">
      <c r="A36" s="1">
        <v>2019</v>
      </c>
      <c r="B36" s="4" t="s">
        <v>278</v>
      </c>
      <c r="C36" s="4" t="s">
        <v>301</v>
      </c>
      <c r="D36" s="1" t="s">
        <v>302</v>
      </c>
      <c r="E36" s="10">
        <f>SUMIFS(fct_partner_monthly!$Q$2:$Q$3601,fct_partner_monthly!$D$2:$D$3601,A36,fct_partner_monthly!$F$2:$F$3601,B36,fct_partner_monthly!$I$2:$I$3601,C36)</f>
        <v>1429970</v>
      </c>
      <c r="F36" s="10">
        <f>SUMIFS(fct_partner_monthly!$Q$2:$Q$3601,fct_partner_monthly!$D$2:$D$3601,A36,fct_partner_monthly!$F$2:$F$3601,B36,fct_partner_monthly!$I$2:$I$3601,C36,fct_partner_monthly!$T$2:$T$3601,"USABLE")</f>
        <v>1429970</v>
      </c>
      <c r="G36" s="12">
        <f>IF(E36&gt;0,F36/E36,"")</f>
        <v>1</v>
      </c>
      <c r="H36" s="12">
        <v>0.995</v>
      </c>
      <c r="I36" s="1" t="str">
        <f>IF(E36=0,"N/A - no reported trade",IF(G36&gt;=H36,"PASS","REVIEW"))</f>
        <v>PASS</v>
      </c>
      <c r="J36" s="7">
        <f>COUNTIFS(fct_partner_monthly!$D$2:$D$3601,A36,fct_partner_monthly!$F$2:$F$3601,B36,fct_partner_monthly!$I$2:$I$3601,C36,fct_partner_monthly!$Q$2:$Q$3601,"&gt;0")</f>
        <v>12</v>
      </c>
      <c r="K36" s="7">
        <f>COUNTIFS(fct_partner_monthly!$D$2:$D$3601,A36,fct_partner_monthly!$F$2:$F$3601,B36,fct_partner_monthly!$I$2:$I$3601,C36,fct_partner_monthly!$T$2:$T$3601,"VALUE_WITHOUT_MASS")</f>
        <v>0</v>
      </c>
    </row>
    <row r="37" spans="1:11">
      <c r="A37" s="1">
        <v>2019</v>
      </c>
      <c r="B37" s="4" t="s">
        <v>278</v>
      </c>
      <c r="C37" s="4" t="s">
        <v>304</v>
      </c>
      <c r="D37" s="1" t="s">
        <v>305</v>
      </c>
      <c r="E37" s="10">
        <f>SUMIFS(fct_partner_monthly!$Q$2:$Q$3601,fct_partner_monthly!$D$2:$D$3601,A37,fct_partner_monthly!$F$2:$F$3601,B37,fct_partner_monthly!$I$2:$I$3601,C37)</f>
        <v>3443445</v>
      </c>
      <c r="F37" s="10">
        <f>SUMIFS(fct_partner_monthly!$Q$2:$Q$3601,fct_partner_monthly!$D$2:$D$3601,A37,fct_partner_monthly!$F$2:$F$3601,B37,fct_partner_monthly!$I$2:$I$3601,C37,fct_partner_monthly!$T$2:$T$3601,"USABLE")</f>
        <v>3443445</v>
      </c>
      <c r="G37" s="12">
        <f>IF(E37&gt;0,F37/E37,"")</f>
        <v>1</v>
      </c>
      <c r="H37" s="12">
        <v>0.995</v>
      </c>
      <c r="I37" s="1" t="str">
        <f>IF(E37=0,"N/A - no reported trade",IF(G37&gt;=H37,"PASS","REVIEW"))</f>
        <v>PASS</v>
      </c>
      <c r="J37" s="7">
        <f>COUNTIFS(fct_partner_monthly!$D$2:$D$3601,A37,fct_partner_monthly!$F$2:$F$3601,B37,fct_partner_monthly!$I$2:$I$3601,C37,fct_partner_monthly!$Q$2:$Q$3601,"&gt;0")</f>
        <v>12</v>
      </c>
      <c r="K37" s="7">
        <f>COUNTIFS(fct_partner_monthly!$D$2:$D$3601,A37,fct_partner_monthly!$F$2:$F$3601,B37,fct_partner_monthly!$I$2:$I$3601,C37,fct_partner_monthly!$T$2:$T$3601,"VALUE_WITHOUT_MASS")</f>
        <v>0</v>
      </c>
    </row>
    <row r="38" spans="1:11">
      <c r="A38" s="1">
        <v>2019</v>
      </c>
      <c r="B38" s="4" t="s">
        <v>278</v>
      </c>
      <c r="C38" s="4" t="s">
        <v>307</v>
      </c>
      <c r="D38" s="1" t="s">
        <v>308</v>
      </c>
      <c r="E38" s="10">
        <f>SUMIFS(fct_partner_monthly!$Q$2:$Q$3601,fct_partner_monthly!$D$2:$D$3601,A38,fct_partner_monthly!$F$2:$F$3601,B38,fct_partner_monthly!$I$2:$I$3601,C38)</f>
        <v>44331917</v>
      </c>
      <c r="F38" s="10">
        <f>SUMIFS(fct_partner_monthly!$Q$2:$Q$3601,fct_partner_monthly!$D$2:$D$3601,A38,fct_partner_monthly!$F$2:$F$3601,B38,fct_partner_monthly!$I$2:$I$3601,C38,fct_partner_monthly!$T$2:$T$3601,"USABLE")</f>
        <v>44331917</v>
      </c>
      <c r="G38" s="12">
        <f>IF(E38&gt;0,F38/E38,"")</f>
        <v>1</v>
      </c>
      <c r="H38" s="12">
        <v>0.995</v>
      </c>
      <c r="I38" s="1" t="str">
        <f>IF(E38=0,"N/A - no reported trade",IF(G38&gt;=H38,"PASS","REVIEW"))</f>
        <v>PASS</v>
      </c>
      <c r="J38" s="7">
        <f>COUNTIFS(fct_partner_monthly!$D$2:$D$3601,A38,fct_partner_monthly!$F$2:$F$3601,B38,fct_partner_monthly!$I$2:$I$3601,C38,fct_partner_monthly!$Q$2:$Q$3601,"&gt;0")</f>
        <v>12</v>
      </c>
      <c r="K38" s="7">
        <f>COUNTIFS(fct_partner_monthly!$D$2:$D$3601,A38,fct_partner_monthly!$F$2:$F$3601,B38,fct_partner_monthly!$I$2:$I$3601,C38,fct_partner_monthly!$T$2:$T$3601,"VALUE_WITHOUT_MASS")</f>
        <v>0</v>
      </c>
    </row>
    <row r="39" spans="1:11">
      <c r="A39" s="1">
        <v>2019</v>
      </c>
      <c r="B39" s="4" t="s">
        <v>278</v>
      </c>
      <c r="C39" s="4" t="s">
        <v>310</v>
      </c>
      <c r="D39" s="1" t="s">
        <v>311</v>
      </c>
      <c r="E39" s="10">
        <f>SUMIFS(fct_partner_monthly!$Q$2:$Q$3601,fct_partner_monthly!$D$2:$D$3601,A39,fct_partner_monthly!$F$2:$F$3601,B39,fct_partner_monthly!$I$2:$I$3601,C39)</f>
        <v>129015648</v>
      </c>
      <c r="F39" s="10">
        <f>SUMIFS(fct_partner_monthly!$Q$2:$Q$3601,fct_partner_monthly!$D$2:$D$3601,A39,fct_partner_monthly!$F$2:$F$3601,B39,fct_partner_monthly!$I$2:$I$3601,C39,fct_partner_monthly!$T$2:$T$3601,"USABLE")</f>
        <v>129015648</v>
      </c>
      <c r="G39" s="12">
        <f>IF(E39&gt;0,F39/E39,"")</f>
        <v>1</v>
      </c>
      <c r="H39" s="12">
        <v>0.995</v>
      </c>
      <c r="I39" s="1" t="str">
        <f>IF(E39=0,"N/A - no reported trade",IF(G39&gt;=H39,"PASS","REVIEW"))</f>
        <v>PASS</v>
      </c>
      <c r="J39" s="7">
        <f>COUNTIFS(fct_partner_monthly!$D$2:$D$3601,A39,fct_partner_monthly!$F$2:$F$3601,B39,fct_partner_monthly!$I$2:$I$3601,C39,fct_partner_monthly!$Q$2:$Q$3601,"&gt;0")</f>
        <v>12</v>
      </c>
      <c r="K39" s="7">
        <f>COUNTIFS(fct_partner_monthly!$D$2:$D$3601,A39,fct_partner_monthly!$F$2:$F$3601,B39,fct_partner_monthly!$I$2:$I$3601,C39,fct_partner_monthly!$T$2:$T$3601,"VALUE_WITHOUT_MASS")</f>
        <v>0</v>
      </c>
    </row>
    <row r="40" spans="1:11">
      <c r="A40" s="1">
        <v>2019</v>
      </c>
      <c r="B40" s="4" t="s">
        <v>278</v>
      </c>
      <c r="C40" s="4" t="s">
        <v>313</v>
      </c>
      <c r="D40" s="1" t="s">
        <v>314</v>
      </c>
      <c r="E40" s="10">
        <f>SUMIFS(fct_partner_monthly!$Q$2:$Q$3601,fct_partner_monthly!$D$2:$D$3601,A40,fct_partner_monthly!$F$2:$F$3601,B40,fct_partner_monthly!$I$2:$I$3601,C40)</f>
        <v>7560059</v>
      </c>
      <c r="F40" s="10">
        <f>SUMIFS(fct_partner_monthly!$Q$2:$Q$3601,fct_partner_monthly!$D$2:$D$3601,A40,fct_partner_monthly!$F$2:$F$3601,B40,fct_partner_monthly!$I$2:$I$3601,C40,fct_partner_monthly!$T$2:$T$3601,"USABLE")</f>
        <v>7560059</v>
      </c>
      <c r="G40" s="12">
        <f>IF(E40&gt;0,F40/E40,"")</f>
        <v>1</v>
      </c>
      <c r="H40" s="12">
        <v>0.995</v>
      </c>
      <c r="I40" s="1" t="str">
        <f>IF(E40=0,"N/A - no reported trade",IF(G40&gt;=H40,"PASS","REVIEW"))</f>
        <v>PASS</v>
      </c>
      <c r="J40" s="7">
        <f>COUNTIFS(fct_partner_monthly!$D$2:$D$3601,A40,fct_partner_monthly!$F$2:$F$3601,B40,fct_partner_monthly!$I$2:$I$3601,C40,fct_partner_monthly!$Q$2:$Q$3601,"&gt;0")</f>
        <v>12</v>
      </c>
      <c r="K40" s="7">
        <f>COUNTIFS(fct_partner_monthly!$D$2:$D$3601,A40,fct_partner_monthly!$F$2:$F$3601,B40,fct_partner_monthly!$I$2:$I$3601,C40,fct_partner_monthly!$T$2:$T$3601,"VALUE_WITHOUT_MASS")</f>
        <v>0</v>
      </c>
    </row>
    <row r="41" spans="1:11">
      <c r="A41" s="1">
        <v>2019</v>
      </c>
      <c r="B41" s="4" t="s">
        <v>278</v>
      </c>
      <c r="C41" s="4" t="s">
        <v>316</v>
      </c>
      <c r="D41" s="1" t="s">
        <v>317</v>
      </c>
      <c r="E41" s="10">
        <f>SUMIFS(fct_partner_monthly!$Q$2:$Q$3601,fct_partner_monthly!$D$2:$D$3601,A41,fct_partner_monthly!$F$2:$F$3601,B41,fct_partner_monthly!$I$2:$I$3601,C41)</f>
        <v>1334250</v>
      </c>
      <c r="F41" s="10">
        <f>SUMIFS(fct_partner_monthly!$Q$2:$Q$3601,fct_partner_monthly!$D$2:$D$3601,A41,fct_partner_monthly!$F$2:$F$3601,B41,fct_partner_monthly!$I$2:$I$3601,C41,fct_partner_monthly!$T$2:$T$3601,"USABLE")</f>
        <v>1334250</v>
      </c>
      <c r="G41" s="12">
        <f>IF(E41&gt;0,F41/E41,"")</f>
        <v>1</v>
      </c>
      <c r="H41" s="12">
        <v>0.995</v>
      </c>
      <c r="I41" s="1" t="str">
        <f>IF(E41=0,"N/A - no reported trade",IF(G41&gt;=H41,"PASS","REVIEW"))</f>
        <v>PASS</v>
      </c>
      <c r="J41" s="7">
        <f>COUNTIFS(fct_partner_monthly!$D$2:$D$3601,A41,fct_partner_monthly!$F$2:$F$3601,B41,fct_partner_monthly!$I$2:$I$3601,C41,fct_partner_monthly!$Q$2:$Q$3601,"&gt;0")</f>
        <v>12</v>
      </c>
      <c r="K41" s="7">
        <f>COUNTIFS(fct_partner_monthly!$D$2:$D$3601,A41,fct_partner_monthly!$F$2:$F$3601,B41,fct_partner_monthly!$I$2:$I$3601,C41,fct_partner_monthly!$T$2:$T$3601,"VALUE_WITHOUT_MASS")</f>
        <v>0</v>
      </c>
    </row>
    <row r="42" spans="1:11">
      <c r="A42" s="1">
        <v>2019</v>
      </c>
      <c r="B42" s="4" t="s">
        <v>278</v>
      </c>
      <c r="C42" s="4" t="s">
        <v>319</v>
      </c>
      <c r="D42" s="1" t="s">
        <v>320</v>
      </c>
      <c r="E42" s="10">
        <f>SUMIFS(fct_partner_monthly!$Q$2:$Q$3601,fct_partner_monthly!$D$2:$D$3601,A42,fct_partner_monthly!$F$2:$F$3601,B42,fct_partner_monthly!$I$2:$I$3601,C42)</f>
        <v>26413316</v>
      </c>
      <c r="F42" s="10">
        <f>SUMIFS(fct_partner_monthly!$Q$2:$Q$3601,fct_partner_monthly!$D$2:$D$3601,A42,fct_partner_monthly!$F$2:$F$3601,B42,fct_partner_monthly!$I$2:$I$3601,C42,fct_partner_monthly!$T$2:$T$3601,"USABLE")</f>
        <v>26413316</v>
      </c>
      <c r="G42" s="12">
        <f>IF(E42&gt;0,F42/E42,"")</f>
        <v>1</v>
      </c>
      <c r="H42" s="12">
        <v>0.995</v>
      </c>
      <c r="I42" s="1" t="str">
        <f>IF(E42=0,"N/A - no reported trade",IF(G42&gt;=H42,"PASS","REVIEW"))</f>
        <v>PASS</v>
      </c>
      <c r="J42" s="7">
        <f>COUNTIFS(fct_partner_monthly!$D$2:$D$3601,A42,fct_partner_monthly!$F$2:$F$3601,B42,fct_partner_monthly!$I$2:$I$3601,C42,fct_partner_monthly!$Q$2:$Q$3601,"&gt;0")</f>
        <v>12</v>
      </c>
      <c r="K42" s="7">
        <f>COUNTIFS(fct_partner_monthly!$D$2:$D$3601,A42,fct_partner_monthly!$F$2:$F$3601,B42,fct_partner_monthly!$I$2:$I$3601,C42,fct_partner_monthly!$T$2:$T$3601,"VALUE_WITHOUT_MASS")</f>
        <v>0</v>
      </c>
    </row>
    <row r="43" spans="1:11">
      <c r="A43" s="1">
        <v>2019</v>
      </c>
      <c r="B43" s="4" t="s">
        <v>278</v>
      </c>
      <c r="C43" s="4" t="s">
        <v>322</v>
      </c>
      <c r="D43" s="1" t="s">
        <v>323</v>
      </c>
      <c r="E43" s="10">
        <f>SUMIFS(fct_partner_monthly!$Q$2:$Q$3601,fct_partner_monthly!$D$2:$D$3601,A43,fct_partner_monthly!$F$2:$F$3601,B43,fct_partner_monthly!$I$2:$I$3601,C43)</f>
        <v>16855030</v>
      </c>
      <c r="F43" s="10">
        <f>SUMIFS(fct_partner_monthly!$Q$2:$Q$3601,fct_partner_monthly!$D$2:$D$3601,A43,fct_partner_monthly!$F$2:$F$3601,B43,fct_partner_monthly!$I$2:$I$3601,C43,fct_partner_monthly!$T$2:$T$3601,"USABLE")</f>
        <v>16855030</v>
      </c>
      <c r="G43" s="12">
        <f>IF(E43&gt;0,F43/E43,"")</f>
        <v>1</v>
      </c>
      <c r="H43" s="12">
        <v>0.995</v>
      </c>
      <c r="I43" s="1" t="str">
        <f>IF(E43=0,"N/A - no reported trade",IF(G43&gt;=H43,"PASS","REVIEW"))</f>
        <v>PASS</v>
      </c>
      <c r="J43" s="7">
        <f>COUNTIFS(fct_partner_monthly!$D$2:$D$3601,A43,fct_partner_monthly!$F$2:$F$3601,B43,fct_partner_monthly!$I$2:$I$3601,C43,fct_partner_monthly!$Q$2:$Q$3601,"&gt;0")</f>
        <v>12</v>
      </c>
      <c r="K43" s="7">
        <f>COUNTIFS(fct_partner_monthly!$D$2:$D$3601,A43,fct_partner_monthly!$F$2:$F$3601,B43,fct_partner_monthly!$I$2:$I$3601,C43,fct_partner_monthly!$T$2:$T$3601,"VALUE_WITHOUT_MASS")</f>
        <v>0</v>
      </c>
    </row>
    <row r="44" spans="1:11">
      <c r="A44" s="1">
        <v>2019</v>
      </c>
      <c r="B44" s="4" t="s">
        <v>278</v>
      </c>
      <c r="C44" s="4" t="s">
        <v>325</v>
      </c>
      <c r="D44" s="1" t="s">
        <v>326</v>
      </c>
      <c r="E44" s="10">
        <f>SUMIFS(fct_partner_monthly!$Q$2:$Q$3601,fct_partner_monthly!$D$2:$D$3601,A44,fct_partner_monthly!$F$2:$F$3601,B44,fct_partner_monthly!$I$2:$I$3601,C44)</f>
        <v>30937000</v>
      </c>
      <c r="F44" s="10">
        <f>SUMIFS(fct_partner_monthly!$Q$2:$Q$3601,fct_partner_monthly!$D$2:$D$3601,A44,fct_partner_monthly!$F$2:$F$3601,B44,fct_partner_monthly!$I$2:$I$3601,C44,fct_partner_monthly!$T$2:$T$3601,"USABLE")</f>
        <v>30937000</v>
      </c>
      <c r="G44" s="12">
        <f>IF(E44&gt;0,F44/E44,"")</f>
        <v>1</v>
      </c>
      <c r="H44" s="12">
        <v>0.995</v>
      </c>
      <c r="I44" s="1" t="str">
        <f>IF(E44=0,"N/A - no reported trade",IF(G44&gt;=H44,"PASS","REVIEW"))</f>
        <v>PASS</v>
      </c>
      <c r="J44" s="7">
        <f>COUNTIFS(fct_partner_monthly!$D$2:$D$3601,A44,fct_partner_monthly!$F$2:$F$3601,B44,fct_partner_monthly!$I$2:$I$3601,C44,fct_partner_monthly!$Q$2:$Q$3601,"&gt;0")</f>
        <v>12</v>
      </c>
      <c r="K44" s="7">
        <f>COUNTIFS(fct_partner_monthly!$D$2:$D$3601,A44,fct_partner_monthly!$F$2:$F$3601,B44,fct_partner_monthly!$I$2:$I$3601,C44,fct_partner_monthly!$T$2:$T$3601,"VALUE_WITHOUT_MASS")</f>
        <v>0</v>
      </c>
    </row>
    <row r="45" spans="1:11">
      <c r="A45" s="1">
        <v>2020</v>
      </c>
      <c r="B45" s="4" t="s">
        <v>256</v>
      </c>
      <c r="C45" s="4" t="s">
        <v>296</v>
      </c>
      <c r="D45" s="1" t="s">
        <v>297</v>
      </c>
      <c r="E45" s="10">
        <f>SUMIFS(fct_partner_monthly!$Q$2:$Q$3601,fct_partner_monthly!$D$2:$D$3601,A45,fct_partner_monthly!$F$2:$F$3601,B45,fct_partner_monthly!$I$2:$I$3601,C45)</f>
        <v>140256654</v>
      </c>
      <c r="F45" s="10">
        <f>SUMIFS(fct_partner_monthly!$Q$2:$Q$3601,fct_partner_monthly!$D$2:$D$3601,A45,fct_partner_monthly!$F$2:$F$3601,B45,fct_partner_monthly!$I$2:$I$3601,C45,fct_partner_monthly!$T$2:$T$3601,"USABLE")</f>
        <v>140256654</v>
      </c>
      <c r="G45" s="12">
        <f>IF(E45&gt;0,F45/E45,"")</f>
        <v>1</v>
      </c>
      <c r="H45" s="12">
        <v>0.995</v>
      </c>
      <c r="I45" s="1" t="str">
        <f>IF(E45=0,"N/A - no reported trade",IF(G45&gt;=H45,"PASS","REVIEW"))</f>
        <v>PASS</v>
      </c>
      <c r="J45" s="7">
        <f>COUNTIFS(fct_partner_monthly!$D$2:$D$3601,A45,fct_partner_monthly!$F$2:$F$3601,B45,fct_partner_monthly!$I$2:$I$3601,C45,fct_partner_monthly!$Q$2:$Q$3601,"&gt;0")</f>
        <v>12</v>
      </c>
      <c r="K45" s="7">
        <f>COUNTIFS(fct_partner_monthly!$D$2:$D$3601,A45,fct_partner_monthly!$F$2:$F$3601,B45,fct_partner_monthly!$I$2:$I$3601,C45,fct_partner_monthly!$T$2:$T$3601,"VALUE_WITHOUT_MASS")</f>
        <v>0</v>
      </c>
    </row>
    <row r="46" spans="1:11">
      <c r="A46" s="1">
        <v>2020</v>
      </c>
      <c r="B46" s="4" t="s">
        <v>256</v>
      </c>
      <c r="C46" s="4" t="s">
        <v>301</v>
      </c>
      <c r="D46" s="1" t="s">
        <v>302</v>
      </c>
      <c r="E46" s="10">
        <f>SUMIFS(fct_partner_monthly!$Q$2:$Q$3601,fct_partner_monthly!$D$2:$D$3601,A46,fct_partner_monthly!$F$2:$F$3601,B46,fct_partner_monthly!$I$2:$I$3601,C46)</f>
        <v>4745176</v>
      </c>
      <c r="F46" s="10">
        <f>SUMIFS(fct_partner_monthly!$Q$2:$Q$3601,fct_partner_monthly!$D$2:$D$3601,A46,fct_partner_monthly!$F$2:$F$3601,B46,fct_partner_monthly!$I$2:$I$3601,C46,fct_partner_monthly!$T$2:$T$3601,"USABLE")</f>
        <v>4745176</v>
      </c>
      <c r="G46" s="12">
        <f>IF(E46&gt;0,F46/E46,"")</f>
        <v>1</v>
      </c>
      <c r="H46" s="12">
        <v>0.995</v>
      </c>
      <c r="I46" s="1" t="str">
        <f>IF(E46=0,"N/A - no reported trade",IF(G46&gt;=H46,"PASS","REVIEW"))</f>
        <v>PASS</v>
      </c>
      <c r="J46" s="7">
        <f>COUNTIFS(fct_partner_monthly!$D$2:$D$3601,A46,fct_partner_monthly!$F$2:$F$3601,B46,fct_partner_monthly!$I$2:$I$3601,C46,fct_partner_monthly!$Q$2:$Q$3601,"&gt;0")</f>
        <v>12</v>
      </c>
      <c r="K46" s="7">
        <f>COUNTIFS(fct_partner_monthly!$D$2:$D$3601,A46,fct_partner_monthly!$F$2:$F$3601,B46,fct_partner_monthly!$I$2:$I$3601,C46,fct_partner_monthly!$T$2:$T$3601,"VALUE_WITHOUT_MASS")</f>
        <v>0</v>
      </c>
    </row>
    <row r="47" spans="1:11">
      <c r="A47" s="1">
        <v>2020</v>
      </c>
      <c r="B47" s="4" t="s">
        <v>256</v>
      </c>
      <c r="C47" s="4" t="s">
        <v>304</v>
      </c>
      <c r="D47" s="1" t="s">
        <v>305</v>
      </c>
      <c r="E47" s="10">
        <f>SUMIFS(fct_partner_monthly!$Q$2:$Q$3601,fct_partner_monthly!$D$2:$D$3601,A47,fct_partner_monthly!$F$2:$F$3601,B47,fct_partner_monthly!$I$2:$I$3601,C47)</f>
        <v>41740677</v>
      </c>
      <c r="F47" s="10">
        <f>SUMIFS(fct_partner_monthly!$Q$2:$Q$3601,fct_partner_monthly!$D$2:$D$3601,A47,fct_partner_monthly!$F$2:$F$3601,B47,fct_partner_monthly!$I$2:$I$3601,C47,fct_partner_monthly!$T$2:$T$3601,"USABLE")</f>
        <v>41740677</v>
      </c>
      <c r="G47" s="12">
        <f>IF(E47&gt;0,F47/E47,"")</f>
        <v>1</v>
      </c>
      <c r="H47" s="12">
        <v>0.995</v>
      </c>
      <c r="I47" s="1" t="str">
        <f>IF(E47=0,"N/A - no reported trade",IF(G47&gt;=H47,"PASS","REVIEW"))</f>
        <v>PASS</v>
      </c>
      <c r="J47" s="7">
        <f>COUNTIFS(fct_partner_monthly!$D$2:$D$3601,A47,fct_partner_monthly!$F$2:$F$3601,B47,fct_partner_monthly!$I$2:$I$3601,C47,fct_partner_monthly!$Q$2:$Q$3601,"&gt;0")</f>
        <v>12</v>
      </c>
      <c r="K47" s="7">
        <f>COUNTIFS(fct_partner_monthly!$D$2:$D$3601,A47,fct_partner_monthly!$F$2:$F$3601,B47,fct_partner_monthly!$I$2:$I$3601,C47,fct_partner_monthly!$T$2:$T$3601,"VALUE_WITHOUT_MASS")</f>
        <v>0</v>
      </c>
    </row>
    <row r="48" spans="1:11">
      <c r="A48" s="1">
        <v>2020</v>
      </c>
      <c r="B48" s="4" t="s">
        <v>256</v>
      </c>
      <c r="C48" s="4" t="s">
        <v>307</v>
      </c>
      <c r="D48" s="1" t="s">
        <v>308</v>
      </c>
      <c r="E48" s="10">
        <f>SUMIFS(fct_partner_monthly!$Q$2:$Q$3601,fct_partner_monthly!$D$2:$D$3601,A48,fct_partner_monthly!$F$2:$F$3601,B48,fct_partner_monthly!$I$2:$I$3601,C48)</f>
        <v>85572224</v>
      </c>
      <c r="F48" s="10">
        <f>SUMIFS(fct_partner_monthly!$Q$2:$Q$3601,fct_partner_monthly!$D$2:$D$3601,A48,fct_partner_monthly!$F$2:$F$3601,B48,fct_partner_monthly!$I$2:$I$3601,C48,fct_partner_monthly!$T$2:$T$3601,"USABLE")</f>
        <v>85572224</v>
      </c>
      <c r="G48" s="12">
        <f>IF(E48&gt;0,F48/E48,"")</f>
        <v>1</v>
      </c>
      <c r="H48" s="12">
        <v>0.995</v>
      </c>
      <c r="I48" s="1" t="str">
        <f>IF(E48=0,"N/A - no reported trade",IF(G48&gt;=H48,"PASS","REVIEW"))</f>
        <v>PASS</v>
      </c>
      <c r="J48" s="7">
        <f>COUNTIFS(fct_partner_monthly!$D$2:$D$3601,A48,fct_partner_monthly!$F$2:$F$3601,B48,fct_partner_monthly!$I$2:$I$3601,C48,fct_partner_monthly!$Q$2:$Q$3601,"&gt;0")</f>
        <v>12</v>
      </c>
      <c r="K48" s="7">
        <f>COUNTIFS(fct_partner_monthly!$D$2:$D$3601,A48,fct_partner_monthly!$F$2:$F$3601,B48,fct_partner_monthly!$I$2:$I$3601,C48,fct_partner_monthly!$T$2:$T$3601,"VALUE_WITHOUT_MASS")</f>
        <v>0</v>
      </c>
    </row>
    <row r="49" spans="1:11">
      <c r="A49" s="1">
        <v>2020</v>
      </c>
      <c r="B49" s="4" t="s">
        <v>256</v>
      </c>
      <c r="C49" s="4" t="s">
        <v>310</v>
      </c>
      <c r="D49" s="1" t="s">
        <v>311</v>
      </c>
      <c r="E49" s="10">
        <f>SUMIFS(fct_partner_monthly!$Q$2:$Q$3601,fct_partner_monthly!$D$2:$D$3601,A49,fct_partner_monthly!$F$2:$F$3601,B49,fct_partner_monthly!$I$2:$I$3601,C49)</f>
        <v>306775782</v>
      </c>
      <c r="F49" s="10">
        <f>SUMIFS(fct_partner_monthly!$Q$2:$Q$3601,fct_partner_monthly!$D$2:$D$3601,A49,fct_partner_monthly!$F$2:$F$3601,B49,fct_partner_monthly!$I$2:$I$3601,C49,fct_partner_monthly!$T$2:$T$3601,"USABLE")</f>
        <v>306775782</v>
      </c>
      <c r="G49" s="12">
        <f>IF(E49&gt;0,F49/E49,"")</f>
        <v>1</v>
      </c>
      <c r="H49" s="12">
        <v>0.995</v>
      </c>
      <c r="I49" s="1" t="str">
        <f>IF(E49=0,"N/A - no reported trade",IF(G49&gt;=H49,"PASS","REVIEW"))</f>
        <v>PASS</v>
      </c>
      <c r="J49" s="7">
        <f>COUNTIFS(fct_partner_monthly!$D$2:$D$3601,A49,fct_partner_monthly!$F$2:$F$3601,B49,fct_partner_monthly!$I$2:$I$3601,C49,fct_partner_monthly!$Q$2:$Q$3601,"&gt;0")</f>
        <v>12</v>
      </c>
      <c r="K49" s="7">
        <f>COUNTIFS(fct_partner_monthly!$D$2:$D$3601,A49,fct_partner_monthly!$F$2:$F$3601,B49,fct_partner_monthly!$I$2:$I$3601,C49,fct_partner_monthly!$T$2:$T$3601,"VALUE_WITHOUT_MASS")</f>
        <v>0</v>
      </c>
    </row>
    <row r="50" spans="1:11">
      <c r="A50" s="1">
        <v>2020</v>
      </c>
      <c r="B50" s="4" t="s">
        <v>256</v>
      </c>
      <c r="C50" s="4" t="s">
        <v>313</v>
      </c>
      <c r="D50" s="1" t="s">
        <v>314</v>
      </c>
      <c r="E50" s="10">
        <f>SUMIFS(fct_partner_monthly!$Q$2:$Q$3601,fct_partner_monthly!$D$2:$D$3601,A50,fct_partner_monthly!$F$2:$F$3601,B50,fct_partner_monthly!$I$2:$I$3601,C50)</f>
        <v>18633631</v>
      </c>
      <c r="F50" s="10">
        <f>SUMIFS(fct_partner_monthly!$Q$2:$Q$3601,fct_partner_monthly!$D$2:$D$3601,A50,fct_partner_monthly!$F$2:$F$3601,B50,fct_partner_monthly!$I$2:$I$3601,C50,fct_partner_monthly!$T$2:$T$3601,"USABLE")</f>
        <v>18633631</v>
      </c>
      <c r="G50" s="12">
        <f>IF(E50&gt;0,F50/E50,"")</f>
        <v>1</v>
      </c>
      <c r="H50" s="12">
        <v>0.995</v>
      </c>
      <c r="I50" s="1" t="str">
        <f>IF(E50=0,"N/A - no reported trade",IF(G50&gt;=H50,"PASS","REVIEW"))</f>
        <v>PASS</v>
      </c>
      <c r="J50" s="7">
        <f>COUNTIFS(fct_partner_monthly!$D$2:$D$3601,A50,fct_partner_monthly!$F$2:$F$3601,B50,fct_partner_monthly!$I$2:$I$3601,C50,fct_partner_monthly!$Q$2:$Q$3601,"&gt;0")</f>
        <v>12</v>
      </c>
      <c r="K50" s="7">
        <f>COUNTIFS(fct_partner_monthly!$D$2:$D$3601,A50,fct_partner_monthly!$F$2:$F$3601,B50,fct_partner_monthly!$I$2:$I$3601,C50,fct_partner_monthly!$T$2:$T$3601,"VALUE_WITHOUT_MASS")</f>
        <v>0</v>
      </c>
    </row>
    <row r="51" spans="1:11">
      <c r="A51" s="1">
        <v>2020</v>
      </c>
      <c r="B51" s="4" t="s">
        <v>256</v>
      </c>
      <c r="C51" s="4" t="s">
        <v>316</v>
      </c>
      <c r="D51" s="1" t="s">
        <v>317</v>
      </c>
      <c r="E51" s="10">
        <f>SUMIFS(fct_partner_monthly!$Q$2:$Q$3601,fct_partner_monthly!$D$2:$D$3601,A51,fct_partner_monthly!$F$2:$F$3601,B51,fct_partner_monthly!$I$2:$I$3601,C51)</f>
        <v>627478</v>
      </c>
      <c r="F51" s="10">
        <f>SUMIFS(fct_partner_monthly!$Q$2:$Q$3601,fct_partner_monthly!$D$2:$D$3601,A51,fct_partner_monthly!$F$2:$F$3601,B51,fct_partner_monthly!$I$2:$I$3601,C51,fct_partner_monthly!$T$2:$T$3601,"USABLE")</f>
        <v>627478</v>
      </c>
      <c r="G51" s="12">
        <f>IF(E51&gt;0,F51/E51,"")</f>
        <v>1</v>
      </c>
      <c r="H51" s="12">
        <v>0.995</v>
      </c>
      <c r="I51" s="1" t="str">
        <f>IF(E51=0,"N/A - no reported trade",IF(G51&gt;=H51,"PASS","REVIEW"))</f>
        <v>PASS</v>
      </c>
      <c r="J51" s="7">
        <f>COUNTIFS(fct_partner_monthly!$D$2:$D$3601,A51,fct_partner_monthly!$F$2:$F$3601,B51,fct_partner_monthly!$I$2:$I$3601,C51,fct_partner_monthly!$Q$2:$Q$3601,"&gt;0")</f>
        <v>11</v>
      </c>
      <c r="K51" s="7">
        <f>COUNTIFS(fct_partner_monthly!$D$2:$D$3601,A51,fct_partner_monthly!$F$2:$F$3601,B51,fct_partner_monthly!$I$2:$I$3601,C51,fct_partner_monthly!$T$2:$T$3601,"VALUE_WITHOUT_MASS")</f>
        <v>0</v>
      </c>
    </row>
    <row r="52" spans="1:11">
      <c r="A52" s="1">
        <v>2020</v>
      </c>
      <c r="B52" s="4" t="s">
        <v>256</v>
      </c>
      <c r="C52" s="4" t="s">
        <v>319</v>
      </c>
      <c r="D52" s="1" t="s">
        <v>320</v>
      </c>
      <c r="E52" s="10">
        <f>SUMIFS(fct_partner_monthly!$Q$2:$Q$3601,fct_partner_monthly!$D$2:$D$3601,A52,fct_partner_monthly!$F$2:$F$3601,B52,fct_partner_monthly!$I$2:$I$3601,C52)</f>
        <v>16352726</v>
      </c>
      <c r="F52" s="10">
        <f>SUMIFS(fct_partner_monthly!$Q$2:$Q$3601,fct_partner_monthly!$D$2:$D$3601,A52,fct_partner_monthly!$F$2:$F$3601,B52,fct_partner_monthly!$I$2:$I$3601,C52,fct_partner_monthly!$T$2:$T$3601,"USABLE")</f>
        <v>16352726</v>
      </c>
      <c r="G52" s="12">
        <f>IF(E52&gt;0,F52/E52,"")</f>
        <v>1</v>
      </c>
      <c r="H52" s="12">
        <v>0.995</v>
      </c>
      <c r="I52" s="1" t="str">
        <f>IF(E52=0,"N/A - no reported trade",IF(G52&gt;=H52,"PASS","REVIEW"))</f>
        <v>PASS</v>
      </c>
      <c r="J52" s="7">
        <f>COUNTIFS(fct_partner_monthly!$D$2:$D$3601,A52,fct_partner_monthly!$F$2:$F$3601,B52,fct_partner_monthly!$I$2:$I$3601,C52,fct_partner_monthly!$Q$2:$Q$3601,"&gt;0")</f>
        <v>12</v>
      </c>
      <c r="K52" s="7">
        <f>COUNTIFS(fct_partner_monthly!$D$2:$D$3601,A52,fct_partner_monthly!$F$2:$F$3601,B52,fct_partner_monthly!$I$2:$I$3601,C52,fct_partner_monthly!$T$2:$T$3601,"VALUE_WITHOUT_MASS")</f>
        <v>0</v>
      </c>
    </row>
    <row r="53" spans="1:11">
      <c r="A53" s="1">
        <v>2020</v>
      </c>
      <c r="B53" s="4" t="s">
        <v>256</v>
      </c>
      <c r="C53" s="4" t="s">
        <v>322</v>
      </c>
      <c r="D53" s="1" t="s">
        <v>323</v>
      </c>
      <c r="E53" s="10">
        <f>SUMIFS(fct_partner_monthly!$Q$2:$Q$3601,fct_partner_monthly!$D$2:$D$3601,A53,fct_partner_monthly!$F$2:$F$3601,B53,fct_partner_monthly!$I$2:$I$3601,C53)</f>
        <v>18306528</v>
      </c>
      <c r="F53" s="10">
        <f>SUMIFS(fct_partner_monthly!$Q$2:$Q$3601,fct_partner_monthly!$D$2:$D$3601,A53,fct_partner_monthly!$F$2:$F$3601,B53,fct_partner_monthly!$I$2:$I$3601,C53,fct_partner_monthly!$T$2:$T$3601,"USABLE")</f>
        <v>18306528</v>
      </c>
      <c r="G53" s="12">
        <f>IF(E53&gt;0,F53/E53,"")</f>
        <v>1</v>
      </c>
      <c r="H53" s="12">
        <v>0.995</v>
      </c>
      <c r="I53" s="1" t="str">
        <f>IF(E53=0,"N/A - no reported trade",IF(G53&gt;=H53,"PASS","REVIEW"))</f>
        <v>PASS</v>
      </c>
      <c r="J53" s="7">
        <f>COUNTIFS(fct_partner_monthly!$D$2:$D$3601,A53,fct_partner_monthly!$F$2:$F$3601,B53,fct_partner_monthly!$I$2:$I$3601,C53,fct_partner_monthly!$Q$2:$Q$3601,"&gt;0")</f>
        <v>12</v>
      </c>
      <c r="K53" s="7">
        <f>COUNTIFS(fct_partner_monthly!$D$2:$D$3601,A53,fct_partner_monthly!$F$2:$F$3601,B53,fct_partner_monthly!$I$2:$I$3601,C53,fct_partner_monthly!$T$2:$T$3601,"VALUE_WITHOUT_MASS")</f>
        <v>0</v>
      </c>
    </row>
    <row r="54" spans="1:11">
      <c r="A54" s="1">
        <v>2020</v>
      </c>
      <c r="B54" s="4" t="s">
        <v>256</v>
      </c>
      <c r="C54" s="4" t="s">
        <v>325</v>
      </c>
      <c r="D54" s="1" t="s">
        <v>326</v>
      </c>
      <c r="E54" s="10">
        <f>SUMIFS(fct_partner_monthly!$Q$2:$Q$3601,fct_partner_monthly!$D$2:$D$3601,A54,fct_partner_monthly!$F$2:$F$3601,B54,fct_partner_monthly!$I$2:$I$3601,C54)</f>
        <v>49864637</v>
      </c>
      <c r="F54" s="10">
        <f>SUMIFS(fct_partner_monthly!$Q$2:$Q$3601,fct_partner_monthly!$D$2:$D$3601,A54,fct_partner_monthly!$F$2:$F$3601,B54,fct_partner_monthly!$I$2:$I$3601,C54,fct_partner_monthly!$T$2:$T$3601,"USABLE")</f>
        <v>49864637</v>
      </c>
      <c r="G54" s="12">
        <f>IF(E54&gt;0,F54/E54,"")</f>
        <v>1</v>
      </c>
      <c r="H54" s="12">
        <v>0.995</v>
      </c>
      <c r="I54" s="1" t="str">
        <f>IF(E54=0,"N/A - no reported trade",IF(G54&gt;=H54,"PASS","REVIEW"))</f>
        <v>PASS</v>
      </c>
      <c r="J54" s="7">
        <f>COUNTIFS(fct_partner_monthly!$D$2:$D$3601,A54,fct_partner_monthly!$F$2:$F$3601,B54,fct_partner_monthly!$I$2:$I$3601,C54,fct_partner_monthly!$Q$2:$Q$3601,"&gt;0")</f>
        <v>12</v>
      </c>
      <c r="K54" s="7">
        <f>COUNTIFS(fct_partner_monthly!$D$2:$D$3601,A54,fct_partner_monthly!$F$2:$F$3601,B54,fct_partner_monthly!$I$2:$I$3601,C54,fct_partner_monthly!$T$2:$T$3601,"VALUE_WITHOUT_MASS")</f>
        <v>0</v>
      </c>
    </row>
    <row r="55" spans="1:11">
      <c r="A55" s="1">
        <v>2020</v>
      </c>
      <c r="B55" s="4" t="s">
        <v>265</v>
      </c>
      <c r="C55" s="4" t="s">
        <v>296</v>
      </c>
      <c r="D55" s="1" t="s">
        <v>297</v>
      </c>
      <c r="E55" s="10">
        <f>SUMIFS(fct_partner_monthly!$Q$2:$Q$3601,fct_partner_monthly!$D$2:$D$3601,A55,fct_partner_monthly!$F$2:$F$3601,B55,fct_partner_monthly!$I$2:$I$3601,C55)</f>
        <v>64101104</v>
      </c>
      <c r="F55" s="10">
        <f>SUMIFS(fct_partner_monthly!$Q$2:$Q$3601,fct_partner_monthly!$D$2:$D$3601,A55,fct_partner_monthly!$F$2:$F$3601,B55,fct_partner_monthly!$I$2:$I$3601,C55,fct_partner_monthly!$T$2:$T$3601,"USABLE")</f>
        <v>64101104</v>
      </c>
      <c r="G55" s="12">
        <f>IF(E55&gt;0,F55/E55,"")</f>
        <v>1</v>
      </c>
      <c r="H55" s="12">
        <v>0.995</v>
      </c>
      <c r="I55" s="1" t="str">
        <f>IF(E55=0,"N/A - no reported trade",IF(G55&gt;=H55,"PASS","REVIEW"))</f>
        <v>PASS</v>
      </c>
      <c r="J55" s="7">
        <f>COUNTIFS(fct_partner_monthly!$D$2:$D$3601,A55,fct_partner_monthly!$F$2:$F$3601,B55,fct_partner_monthly!$I$2:$I$3601,C55,fct_partner_monthly!$Q$2:$Q$3601,"&gt;0")</f>
        <v>12</v>
      </c>
      <c r="K55" s="7">
        <f>COUNTIFS(fct_partner_monthly!$D$2:$D$3601,A55,fct_partner_monthly!$F$2:$F$3601,B55,fct_partner_monthly!$I$2:$I$3601,C55,fct_partner_monthly!$T$2:$T$3601,"VALUE_WITHOUT_MASS")</f>
        <v>0</v>
      </c>
    </row>
    <row r="56" spans="1:11">
      <c r="A56" s="1">
        <v>2020</v>
      </c>
      <c r="B56" s="4" t="s">
        <v>265</v>
      </c>
      <c r="C56" s="4" t="s">
        <v>301</v>
      </c>
      <c r="D56" s="1" t="s">
        <v>302</v>
      </c>
      <c r="E56" s="10">
        <f>SUMIFS(fct_partner_monthly!$Q$2:$Q$3601,fct_partner_monthly!$D$2:$D$3601,A56,fct_partner_monthly!$F$2:$F$3601,B56,fct_partner_monthly!$I$2:$I$3601,C56)</f>
        <v>310863</v>
      </c>
      <c r="F56" s="10">
        <f>SUMIFS(fct_partner_monthly!$Q$2:$Q$3601,fct_partner_monthly!$D$2:$D$3601,A56,fct_partner_monthly!$F$2:$F$3601,B56,fct_partner_monthly!$I$2:$I$3601,C56,fct_partner_monthly!$T$2:$T$3601,"USABLE")</f>
        <v>310863</v>
      </c>
      <c r="G56" s="12">
        <f>IF(E56&gt;0,F56/E56,"")</f>
        <v>1</v>
      </c>
      <c r="H56" s="12">
        <v>0.995</v>
      </c>
      <c r="I56" s="1" t="str">
        <f>IF(E56=0,"N/A - no reported trade",IF(G56&gt;=H56,"PASS","REVIEW"))</f>
        <v>PASS</v>
      </c>
      <c r="J56" s="7">
        <f>COUNTIFS(fct_partner_monthly!$D$2:$D$3601,A56,fct_partner_monthly!$F$2:$F$3601,B56,fct_partner_monthly!$I$2:$I$3601,C56,fct_partner_monthly!$Q$2:$Q$3601,"&gt;0")</f>
        <v>10</v>
      </c>
      <c r="K56" s="7">
        <f>COUNTIFS(fct_partner_monthly!$D$2:$D$3601,A56,fct_partner_monthly!$F$2:$F$3601,B56,fct_partner_monthly!$I$2:$I$3601,C56,fct_partner_monthly!$T$2:$T$3601,"VALUE_WITHOUT_MASS")</f>
        <v>0</v>
      </c>
    </row>
    <row r="57" spans="1:11">
      <c r="A57" s="1">
        <v>2020</v>
      </c>
      <c r="B57" s="4" t="s">
        <v>265</v>
      </c>
      <c r="C57" s="4" t="s">
        <v>304</v>
      </c>
      <c r="D57" s="1" t="s">
        <v>305</v>
      </c>
      <c r="E57" s="10">
        <f>SUMIFS(fct_partner_monthly!$Q$2:$Q$3601,fct_partner_monthly!$D$2:$D$3601,A57,fct_partner_monthly!$F$2:$F$3601,B57,fct_partner_monthly!$I$2:$I$3601,C57)</f>
        <v>4980496</v>
      </c>
      <c r="F57" s="10">
        <f>SUMIFS(fct_partner_monthly!$Q$2:$Q$3601,fct_partner_monthly!$D$2:$D$3601,A57,fct_partner_monthly!$F$2:$F$3601,B57,fct_partner_monthly!$I$2:$I$3601,C57,fct_partner_monthly!$T$2:$T$3601,"USABLE")</f>
        <v>4980496</v>
      </c>
      <c r="G57" s="12">
        <f>IF(E57&gt;0,F57/E57,"")</f>
        <v>1</v>
      </c>
      <c r="H57" s="12">
        <v>0.995</v>
      </c>
      <c r="I57" s="1" t="str">
        <f>IF(E57=0,"N/A - no reported trade",IF(G57&gt;=H57,"PASS","REVIEW"))</f>
        <v>PASS</v>
      </c>
      <c r="J57" s="7">
        <f>COUNTIFS(fct_partner_monthly!$D$2:$D$3601,A57,fct_partner_monthly!$F$2:$F$3601,B57,fct_partner_monthly!$I$2:$I$3601,C57,fct_partner_monthly!$Q$2:$Q$3601,"&gt;0")</f>
        <v>12</v>
      </c>
      <c r="K57" s="7">
        <f>COUNTIFS(fct_partner_monthly!$D$2:$D$3601,A57,fct_partner_monthly!$F$2:$F$3601,B57,fct_partner_monthly!$I$2:$I$3601,C57,fct_partner_monthly!$T$2:$T$3601,"VALUE_WITHOUT_MASS")</f>
        <v>0</v>
      </c>
    </row>
    <row r="58" spans="1:11">
      <c r="A58" s="1">
        <v>2020</v>
      </c>
      <c r="B58" s="4" t="s">
        <v>265</v>
      </c>
      <c r="C58" s="4" t="s">
        <v>307</v>
      </c>
      <c r="D58" s="1" t="s">
        <v>308</v>
      </c>
      <c r="E58" s="10">
        <f>SUMIFS(fct_partner_monthly!$Q$2:$Q$3601,fct_partner_monthly!$D$2:$D$3601,A58,fct_partner_monthly!$F$2:$F$3601,B58,fct_partner_monthly!$I$2:$I$3601,C58)</f>
        <v>1889837</v>
      </c>
      <c r="F58" s="10">
        <f>SUMIFS(fct_partner_monthly!$Q$2:$Q$3601,fct_partner_monthly!$D$2:$D$3601,A58,fct_partner_monthly!$F$2:$F$3601,B58,fct_partner_monthly!$I$2:$I$3601,C58,fct_partner_monthly!$T$2:$T$3601,"USABLE")</f>
        <v>1889837</v>
      </c>
      <c r="G58" s="12">
        <f>IF(E58&gt;0,F58/E58,"")</f>
        <v>1</v>
      </c>
      <c r="H58" s="12">
        <v>0.995</v>
      </c>
      <c r="I58" s="1" t="str">
        <f>IF(E58=0,"N/A - no reported trade",IF(G58&gt;=H58,"PASS","REVIEW"))</f>
        <v>PASS</v>
      </c>
      <c r="J58" s="7">
        <f>COUNTIFS(fct_partner_monthly!$D$2:$D$3601,A58,fct_partner_monthly!$F$2:$F$3601,B58,fct_partner_monthly!$I$2:$I$3601,C58,fct_partner_monthly!$Q$2:$Q$3601,"&gt;0")</f>
        <v>12</v>
      </c>
      <c r="K58" s="7">
        <f>COUNTIFS(fct_partner_monthly!$D$2:$D$3601,A58,fct_partner_monthly!$F$2:$F$3601,B58,fct_partner_monthly!$I$2:$I$3601,C58,fct_partner_monthly!$T$2:$T$3601,"VALUE_WITHOUT_MASS")</f>
        <v>0</v>
      </c>
    </row>
    <row r="59" spans="1:11">
      <c r="A59" s="1">
        <v>2020</v>
      </c>
      <c r="B59" s="4" t="s">
        <v>265</v>
      </c>
      <c r="C59" s="4" t="s">
        <v>310</v>
      </c>
      <c r="D59" s="1" t="s">
        <v>311</v>
      </c>
      <c r="E59" s="10">
        <f>SUMIFS(fct_partner_monthly!$Q$2:$Q$3601,fct_partner_monthly!$D$2:$D$3601,A59,fct_partner_monthly!$F$2:$F$3601,B59,fct_partner_monthly!$I$2:$I$3601,C59)</f>
        <v>96856209</v>
      </c>
      <c r="F59" s="10">
        <f>SUMIFS(fct_partner_monthly!$Q$2:$Q$3601,fct_partner_monthly!$D$2:$D$3601,A59,fct_partner_monthly!$F$2:$F$3601,B59,fct_partner_monthly!$I$2:$I$3601,C59,fct_partner_monthly!$T$2:$T$3601,"USABLE")</f>
        <v>96856209</v>
      </c>
      <c r="G59" s="12">
        <f>IF(E59&gt;0,F59/E59,"")</f>
        <v>1</v>
      </c>
      <c r="H59" s="12">
        <v>0.995</v>
      </c>
      <c r="I59" s="1" t="str">
        <f>IF(E59=0,"N/A - no reported trade",IF(G59&gt;=H59,"PASS","REVIEW"))</f>
        <v>PASS</v>
      </c>
      <c r="J59" s="7">
        <f>COUNTIFS(fct_partner_monthly!$D$2:$D$3601,A59,fct_partner_monthly!$F$2:$F$3601,B59,fct_partner_monthly!$I$2:$I$3601,C59,fct_partner_monthly!$Q$2:$Q$3601,"&gt;0")</f>
        <v>12</v>
      </c>
      <c r="K59" s="7">
        <f>COUNTIFS(fct_partner_monthly!$D$2:$D$3601,A59,fct_partner_monthly!$F$2:$F$3601,B59,fct_partner_monthly!$I$2:$I$3601,C59,fct_partner_monthly!$T$2:$T$3601,"VALUE_WITHOUT_MASS")</f>
        <v>0</v>
      </c>
    </row>
    <row r="60" spans="1:11">
      <c r="A60" s="1">
        <v>2020</v>
      </c>
      <c r="B60" s="4" t="s">
        <v>265</v>
      </c>
      <c r="C60" s="4" t="s">
        <v>313</v>
      </c>
      <c r="D60" s="1" t="s">
        <v>314</v>
      </c>
      <c r="E60" s="10">
        <f>SUMIFS(fct_partner_monthly!$Q$2:$Q$3601,fct_partner_monthly!$D$2:$D$3601,A60,fct_partner_monthly!$F$2:$F$3601,B60,fct_partner_monthly!$I$2:$I$3601,C60)</f>
        <v>3326963</v>
      </c>
      <c r="F60" s="10">
        <f>SUMIFS(fct_partner_monthly!$Q$2:$Q$3601,fct_partner_monthly!$D$2:$D$3601,A60,fct_partner_monthly!$F$2:$F$3601,B60,fct_partner_monthly!$I$2:$I$3601,C60,fct_partner_monthly!$T$2:$T$3601,"USABLE")</f>
        <v>3326963</v>
      </c>
      <c r="G60" s="12">
        <f>IF(E60&gt;0,F60/E60,"")</f>
        <v>1</v>
      </c>
      <c r="H60" s="12">
        <v>0.995</v>
      </c>
      <c r="I60" s="1" t="str">
        <f>IF(E60=0,"N/A - no reported trade",IF(G60&gt;=H60,"PASS","REVIEW"))</f>
        <v>PASS</v>
      </c>
      <c r="J60" s="7">
        <f>COUNTIFS(fct_partner_monthly!$D$2:$D$3601,A60,fct_partner_monthly!$F$2:$F$3601,B60,fct_partner_monthly!$I$2:$I$3601,C60,fct_partner_monthly!$Q$2:$Q$3601,"&gt;0")</f>
        <v>12</v>
      </c>
      <c r="K60" s="7">
        <f>COUNTIFS(fct_partner_monthly!$D$2:$D$3601,A60,fct_partner_monthly!$F$2:$F$3601,B60,fct_partner_monthly!$I$2:$I$3601,C60,fct_partner_monthly!$T$2:$T$3601,"VALUE_WITHOUT_MASS")</f>
        <v>0</v>
      </c>
    </row>
    <row r="61" spans="1:11">
      <c r="A61" s="1">
        <v>2020</v>
      </c>
      <c r="B61" s="4" t="s">
        <v>265</v>
      </c>
      <c r="C61" s="4" t="s">
        <v>316</v>
      </c>
      <c r="D61" s="1" t="s">
        <v>317</v>
      </c>
      <c r="E61" s="10">
        <f>SUMIFS(fct_partner_monthly!$Q$2:$Q$3601,fct_partner_monthly!$D$2:$D$3601,A61,fct_partner_monthly!$F$2:$F$3601,B61,fct_partner_monthly!$I$2:$I$3601,C61)</f>
        <v>15233964</v>
      </c>
      <c r="F61" s="10">
        <f>SUMIFS(fct_partner_monthly!$Q$2:$Q$3601,fct_partner_monthly!$D$2:$D$3601,A61,fct_partner_monthly!$F$2:$F$3601,B61,fct_partner_monthly!$I$2:$I$3601,C61,fct_partner_monthly!$T$2:$T$3601,"USABLE")</f>
        <v>15233964</v>
      </c>
      <c r="G61" s="12">
        <f>IF(E61&gt;0,F61/E61,"")</f>
        <v>1</v>
      </c>
      <c r="H61" s="12">
        <v>0.995</v>
      </c>
      <c r="I61" s="1" t="str">
        <f>IF(E61=0,"N/A - no reported trade",IF(G61&gt;=H61,"PASS","REVIEW"))</f>
        <v>PASS</v>
      </c>
      <c r="J61" s="7">
        <f>COUNTIFS(fct_partner_monthly!$D$2:$D$3601,A61,fct_partner_monthly!$F$2:$F$3601,B61,fct_partner_monthly!$I$2:$I$3601,C61,fct_partner_monthly!$Q$2:$Q$3601,"&gt;0")</f>
        <v>12</v>
      </c>
      <c r="K61" s="7">
        <f>COUNTIFS(fct_partner_monthly!$D$2:$D$3601,A61,fct_partner_monthly!$F$2:$F$3601,B61,fct_partner_monthly!$I$2:$I$3601,C61,fct_partner_monthly!$T$2:$T$3601,"VALUE_WITHOUT_MASS")</f>
        <v>0</v>
      </c>
    </row>
    <row r="62" spans="1:11">
      <c r="A62" s="1">
        <v>2020</v>
      </c>
      <c r="B62" s="4" t="s">
        <v>265</v>
      </c>
      <c r="C62" s="4" t="s">
        <v>319</v>
      </c>
      <c r="D62" s="1" t="s">
        <v>320</v>
      </c>
      <c r="E62" s="10">
        <f>SUMIFS(fct_partner_monthly!$Q$2:$Q$3601,fct_partner_monthly!$D$2:$D$3601,A62,fct_partner_monthly!$F$2:$F$3601,B62,fct_partner_monthly!$I$2:$I$3601,C62)</f>
        <v>5196448</v>
      </c>
      <c r="F62" s="10">
        <f>SUMIFS(fct_partner_monthly!$Q$2:$Q$3601,fct_partner_monthly!$D$2:$D$3601,A62,fct_partner_monthly!$F$2:$F$3601,B62,fct_partner_monthly!$I$2:$I$3601,C62,fct_partner_monthly!$T$2:$T$3601,"USABLE")</f>
        <v>5196448</v>
      </c>
      <c r="G62" s="12">
        <f>IF(E62&gt;0,F62/E62,"")</f>
        <v>1</v>
      </c>
      <c r="H62" s="12">
        <v>0.995</v>
      </c>
      <c r="I62" s="1" t="str">
        <f>IF(E62=0,"N/A - no reported trade",IF(G62&gt;=H62,"PASS","REVIEW"))</f>
        <v>PASS</v>
      </c>
      <c r="J62" s="7">
        <f>COUNTIFS(fct_partner_monthly!$D$2:$D$3601,A62,fct_partner_monthly!$F$2:$F$3601,B62,fct_partner_monthly!$I$2:$I$3601,C62,fct_partner_monthly!$Q$2:$Q$3601,"&gt;0")</f>
        <v>12</v>
      </c>
      <c r="K62" s="7">
        <f>COUNTIFS(fct_partner_monthly!$D$2:$D$3601,A62,fct_partner_monthly!$F$2:$F$3601,B62,fct_partner_monthly!$I$2:$I$3601,C62,fct_partner_monthly!$T$2:$T$3601,"VALUE_WITHOUT_MASS")</f>
        <v>0</v>
      </c>
    </row>
    <row r="63" spans="1:11">
      <c r="A63" s="1">
        <v>2020</v>
      </c>
      <c r="B63" s="4" t="s">
        <v>265</v>
      </c>
      <c r="C63" s="4" t="s">
        <v>322</v>
      </c>
      <c r="D63" s="1" t="s">
        <v>323</v>
      </c>
      <c r="E63" s="10">
        <f>SUMIFS(fct_partner_monthly!$Q$2:$Q$3601,fct_partner_monthly!$D$2:$D$3601,A63,fct_partner_monthly!$F$2:$F$3601,B63,fct_partner_monthly!$I$2:$I$3601,C63)</f>
        <v>33445893</v>
      </c>
      <c r="F63" s="10">
        <f>SUMIFS(fct_partner_monthly!$Q$2:$Q$3601,fct_partner_monthly!$D$2:$D$3601,A63,fct_partner_monthly!$F$2:$F$3601,B63,fct_partner_monthly!$I$2:$I$3601,C63,fct_partner_monthly!$T$2:$T$3601,"USABLE")</f>
        <v>33445893</v>
      </c>
      <c r="G63" s="12">
        <f>IF(E63&gt;0,F63/E63,"")</f>
        <v>1</v>
      </c>
      <c r="H63" s="12">
        <v>0.995</v>
      </c>
      <c r="I63" s="1" t="str">
        <f>IF(E63=0,"N/A - no reported trade",IF(G63&gt;=H63,"PASS","REVIEW"))</f>
        <v>PASS</v>
      </c>
      <c r="J63" s="7">
        <f>COUNTIFS(fct_partner_monthly!$D$2:$D$3601,A63,fct_partner_monthly!$F$2:$F$3601,B63,fct_partner_monthly!$I$2:$I$3601,C63,fct_partner_monthly!$Q$2:$Q$3601,"&gt;0")</f>
        <v>12</v>
      </c>
      <c r="K63" s="7">
        <f>COUNTIFS(fct_partner_monthly!$D$2:$D$3601,A63,fct_partner_monthly!$F$2:$F$3601,B63,fct_partner_monthly!$I$2:$I$3601,C63,fct_partner_monthly!$T$2:$T$3601,"VALUE_WITHOUT_MASS")</f>
        <v>0</v>
      </c>
    </row>
    <row r="64" spans="1:11">
      <c r="A64" s="1">
        <v>2020</v>
      </c>
      <c r="B64" s="4" t="s">
        <v>265</v>
      </c>
      <c r="C64" s="4" t="s">
        <v>325</v>
      </c>
      <c r="D64" s="1" t="s">
        <v>326</v>
      </c>
      <c r="E64" s="10">
        <f>SUMIFS(fct_partner_monthly!$Q$2:$Q$3601,fct_partner_monthly!$D$2:$D$3601,A64,fct_partner_monthly!$F$2:$F$3601,B64,fct_partner_monthly!$I$2:$I$3601,C64)</f>
        <v>128207188</v>
      </c>
      <c r="F64" s="10">
        <f>SUMIFS(fct_partner_monthly!$Q$2:$Q$3601,fct_partner_monthly!$D$2:$D$3601,A64,fct_partner_monthly!$F$2:$F$3601,B64,fct_partner_monthly!$I$2:$I$3601,C64,fct_partner_monthly!$T$2:$T$3601,"USABLE")</f>
        <v>128207188</v>
      </c>
      <c r="G64" s="12">
        <f>IF(E64&gt;0,F64/E64,"")</f>
        <v>1</v>
      </c>
      <c r="H64" s="12">
        <v>0.995</v>
      </c>
      <c r="I64" s="1" t="str">
        <f>IF(E64=0,"N/A - no reported trade",IF(G64&gt;=H64,"PASS","REVIEW"))</f>
        <v>PASS</v>
      </c>
      <c r="J64" s="7">
        <f>COUNTIFS(fct_partner_monthly!$D$2:$D$3601,A64,fct_partner_monthly!$F$2:$F$3601,B64,fct_partner_monthly!$I$2:$I$3601,C64,fct_partner_monthly!$Q$2:$Q$3601,"&gt;0")</f>
        <v>12</v>
      </c>
      <c r="K64" s="7">
        <f>COUNTIFS(fct_partner_monthly!$D$2:$D$3601,A64,fct_partner_monthly!$F$2:$F$3601,B64,fct_partner_monthly!$I$2:$I$3601,C64,fct_partner_monthly!$T$2:$T$3601,"VALUE_WITHOUT_MASS")</f>
        <v>0</v>
      </c>
    </row>
    <row r="65" spans="1:11">
      <c r="A65" s="1">
        <v>2020</v>
      </c>
      <c r="B65" s="4" t="s">
        <v>271</v>
      </c>
      <c r="C65" s="4" t="s">
        <v>296</v>
      </c>
      <c r="D65" s="1" t="s">
        <v>297</v>
      </c>
      <c r="E65" s="10">
        <f>SUMIFS(fct_partner_monthly!$Q$2:$Q$3601,fct_partner_monthly!$D$2:$D$3601,A65,fct_partner_monthly!$F$2:$F$3601,B65,fct_partner_monthly!$I$2:$I$3601,C65)</f>
        <v>17026674</v>
      </c>
      <c r="F65" s="10">
        <f>SUMIFS(fct_partner_monthly!$Q$2:$Q$3601,fct_partner_monthly!$D$2:$D$3601,A65,fct_partner_monthly!$F$2:$F$3601,B65,fct_partner_monthly!$I$2:$I$3601,C65,fct_partner_monthly!$T$2:$T$3601,"USABLE")</f>
        <v>17026674</v>
      </c>
      <c r="G65" s="12">
        <f>IF(E65&gt;0,F65/E65,"")</f>
        <v>1</v>
      </c>
      <c r="H65" s="12">
        <v>0.995</v>
      </c>
      <c r="I65" s="1" t="str">
        <f>IF(E65=0,"N/A - no reported trade",IF(G65&gt;=H65,"PASS","REVIEW"))</f>
        <v>PASS</v>
      </c>
      <c r="J65" s="7">
        <f>COUNTIFS(fct_partner_monthly!$D$2:$D$3601,A65,fct_partner_monthly!$F$2:$F$3601,B65,fct_partner_monthly!$I$2:$I$3601,C65,fct_partner_monthly!$Q$2:$Q$3601,"&gt;0")</f>
        <v>12</v>
      </c>
      <c r="K65" s="7">
        <f>COUNTIFS(fct_partner_monthly!$D$2:$D$3601,A65,fct_partner_monthly!$F$2:$F$3601,B65,fct_partner_monthly!$I$2:$I$3601,C65,fct_partner_monthly!$T$2:$T$3601,"VALUE_WITHOUT_MASS")</f>
        <v>0</v>
      </c>
    </row>
    <row r="66" spans="1:11">
      <c r="A66" s="1">
        <v>2020</v>
      </c>
      <c r="B66" s="4" t="s">
        <v>271</v>
      </c>
      <c r="C66" s="4" t="s">
        <v>301</v>
      </c>
      <c r="D66" s="1" t="s">
        <v>302</v>
      </c>
      <c r="E66" s="10">
        <f>SUMIFS(fct_partner_monthly!$Q$2:$Q$3601,fct_partner_monthly!$D$2:$D$3601,A66,fct_partner_monthly!$F$2:$F$3601,B66,fct_partner_monthly!$I$2:$I$3601,C66)</f>
        <v>10370271</v>
      </c>
      <c r="F66" s="10">
        <f>SUMIFS(fct_partner_monthly!$Q$2:$Q$3601,fct_partner_monthly!$D$2:$D$3601,A66,fct_partner_monthly!$F$2:$F$3601,B66,fct_partner_monthly!$I$2:$I$3601,C66,fct_partner_monthly!$T$2:$T$3601,"USABLE")</f>
        <v>10370271</v>
      </c>
      <c r="G66" s="12">
        <f>IF(E66&gt;0,F66/E66,"")</f>
        <v>1</v>
      </c>
      <c r="H66" s="12">
        <v>0.995</v>
      </c>
      <c r="I66" s="1" t="str">
        <f>IF(E66=0,"N/A - no reported trade",IF(G66&gt;=H66,"PASS","REVIEW"))</f>
        <v>PASS</v>
      </c>
      <c r="J66" s="7">
        <f>COUNTIFS(fct_partner_monthly!$D$2:$D$3601,A66,fct_partner_monthly!$F$2:$F$3601,B66,fct_partner_monthly!$I$2:$I$3601,C66,fct_partner_monthly!$Q$2:$Q$3601,"&gt;0")</f>
        <v>12</v>
      </c>
      <c r="K66" s="7">
        <f>COUNTIFS(fct_partner_monthly!$D$2:$D$3601,A66,fct_partner_monthly!$F$2:$F$3601,B66,fct_partner_monthly!$I$2:$I$3601,C66,fct_partner_monthly!$T$2:$T$3601,"VALUE_WITHOUT_MASS")</f>
        <v>0</v>
      </c>
    </row>
    <row r="67" spans="1:11">
      <c r="A67" s="1">
        <v>2020</v>
      </c>
      <c r="B67" s="4" t="s">
        <v>271</v>
      </c>
      <c r="C67" s="4" t="s">
        <v>304</v>
      </c>
      <c r="D67" s="1" t="s">
        <v>305</v>
      </c>
      <c r="E67" s="10">
        <f>SUMIFS(fct_partner_monthly!$Q$2:$Q$3601,fct_partner_monthly!$D$2:$D$3601,A67,fct_partner_monthly!$F$2:$F$3601,B67,fct_partner_monthly!$I$2:$I$3601,C67)</f>
        <v>964236</v>
      </c>
      <c r="F67" s="10">
        <f>SUMIFS(fct_partner_monthly!$Q$2:$Q$3601,fct_partner_monthly!$D$2:$D$3601,A67,fct_partner_monthly!$F$2:$F$3601,B67,fct_partner_monthly!$I$2:$I$3601,C67,fct_partner_monthly!$T$2:$T$3601,"USABLE")</f>
        <v>964236</v>
      </c>
      <c r="G67" s="12">
        <f>IF(E67&gt;0,F67/E67,"")</f>
        <v>1</v>
      </c>
      <c r="H67" s="12">
        <v>0.995</v>
      </c>
      <c r="I67" s="1" t="str">
        <f>IF(E67=0,"N/A - no reported trade",IF(G67&gt;=H67,"PASS","REVIEW"))</f>
        <v>PASS</v>
      </c>
      <c r="J67" s="7">
        <f>COUNTIFS(fct_partner_monthly!$D$2:$D$3601,A67,fct_partner_monthly!$F$2:$F$3601,B67,fct_partner_monthly!$I$2:$I$3601,C67,fct_partner_monthly!$Q$2:$Q$3601,"&gt;0")</f>
        <v>12</v>
      </c>
      <c r="K67" s="7">
        <f>COUNTIFS(fct_partner_monthly!$D$2:$D$3601,A67,fct_partner_monthly!$F$2:$F$3601,B67,fct_partner_monthly!$I$2:$I$3601,C67,fct_partner_monthly!$T$2:$T$3601,"VALUE_WITHOUT_MASS")</f>
        <v>0</v>
      </c>
    </row>
    <row r="68" spans="1:11">
      <c r="A68" s="1">
        <v>2020</v>
      </c>
      <c r="B68" s="4" t="s">
        <v>271</v>
      </c>
      <c r="C68" s="4" t="s">
        <v>307</v>
      </c>
      <c r="D68" s="1" t="s">
        <v>308</v>
      </c>
      <c r="E68" s="10">
        <f>SUMIFS(fct_partner_monthly!$Q$2:$Q$3601,fct_partner_monthly!$D$2:$D$3601,A68,fct_partner_monthly!$F$2:$F$3601,B68,fct_partner_monthly!$I$2:$I$3601,C68)</f>
        <v>31641188</v>
      </c>
      <c r="F68" s="10">
        <f>SUMIFS(fct_partner_monthly!$Q$2:$Q$3601,fct_partner_monthly!$D$2:$D$3601,A68,fct_partner_monthly!$F$2:$F$3601,B68,fct_partner_monthly!$I$2:$I$3601,C68,fct_partner_monthly!$T$2:$T$3601,"USABLE")</f>
        <v>31641188</v>
      </c>
      <c r="G68" s="12">
        <f>IF(E68&gt;0,F68/E68,"")</f>
        <v>1</v>
      </c>
      <c r="H68" s="12">
        <v>0.995</v>
      </c>
      <c r="I68" s="1" t="str">
        <f>IF(E68=0,"N/A - no reported trade",IF(G68&gt;=H68,"PASS","REVIEW"))</f>
        <v>PASS</v>
      </c>
      <c r="J68" s="7">
        <f>COUNTIFS(fct_partner_monthly!$D$2:$D$3601,A68,fct_partner_monthly!$F$2:$F$3601,B68,fct_partner_monthly!$I$2:$I$3601,C68,fct_partner_monthly!$Q$2:$Q$3601,"&gt;0")</f>
        <v>12</v>
      </c>
      <c r="K68" s="7">
        <f>COUNTIFS(fct_partner_monthly!$D$2:$D$3601,A68,fct_partner_monthly!$F$2:$F$3601,B68,fct_partner_monthly!$I$2:$I$3601,C68,fct_partner_monthly!$T$2:$T$3601,"VALUE_WITHOUT_MASS")</f>
        <v>0</v>
      </c>
    </row>
    <row r="69" spans="1:11">
      <c r="A69" s="1">
        <v>2020</v>
      </c>
      <c r="B69" s="4" t="s">
        <v>271</v>
      </c>
      <c r="C69" s="4" t="s">
        <v>310</v>
      </c>
      <c r="D69" s="1" t="s">
        <v>311</v>
      </c>
      <c r="E69" s="10">
        <f>SUMIFS(fct_partner_monthly!$Q$2:$Q$3601,fct_partner_monthly!$D$2:$D$3601,A69,fct_partner_monthly!$F$2:$F$3601,B69,fct_partner_monthly!$I$2:$I$3601,C69)</f>
        <v>5307793</v>
      </c>
      <c r="F69" s="10">
        <f>SUMIFS(fct_partner_monthly!$Q$2:$Q$3601,fct_partner_monthly!$D$2:$D$3601,A69,fct_partner_monthly!$F$2:$F$3601,B69,fct_partner_monthly!$I$2:$I$3601,C69,fct_partner_monthly!$T$2:$T$3601,"USABLE")</f>
        <v>5307793</v>
      </c>
      <c r="G69" s="12">
        <f>IF(E69&gt;0,F69/E69,"")</f>
        <v>1</v>
      </c>
      <c r="H69" s="12">
        <v>0.995</v>
      </c>
      <c r="I69" s="1" t="str">
        <f>IF(E69=0,"N/A - no reported trade",IF(G69&gt;=H69,"PASS","REVIEW"))</f>
        <v>PASS</v>
      </c>
      <c r="J69" s="7">
        <f>COUNTIFS(fct_partner_monthly!$D$2:$D$3601,A69,fct_partner_monthly!$F$2:$F$3601,B69,fct_partner_monthly!$I$2:$I$3601,C69,fct_partner_monthly!$Q$2:$Q$3601,"&gt;0")</f>
        <v>12</v>
      </c>
      <c r="K69" s="7">
        <f>COUNTIFS(fct_partner_monthly!$D$2:$D$3601,A69,fct_partner_monthly!$F$2:$F$3601,B69,fct_partner_monthly!$I$2:$I$3601,C69,fct_partner_monthly!$T$2:$T$3601,"VALUE_WITHOUT_MASS")</f>
        <v>0</v>
      </c>
    </row>
    <row r="70" spans="1:11">
      <c r="A70" s="1">
        <v>2020</v>
      </c>
      <c r="B70" s="4" t="s">
        <v>271</v>
      </c>
      <c r="C70" s="4" t="s">
        <v>313</v>
      </c>
      <c r="D70" s="1" t="s">
        <v>314</v>
      </c>
      <c r="E70" s="10">
        <f>SUMIFS(fct_partner_monthly!$Q$2:$Q$3601,fct_partner_monthly!$D$2:$D$3601,A70,fct_partner_monthly!$F$2:$F$3601,B70,fct_partner_monthly!$I$2:$I$3601,C70)</f>
        <v>13482987</v>
      </c>
      <c r="F70" s="10">
        <f>SUMIFS(fct_partner_monthly!$Q$2:$Q$3601,fct_partner_monthly!$D$2:$D$3601,A70,fct_partner_monthly!$F$2:$F$3601,B70,fct_partner_monthly!$I$2:$I$3601,C70,fct_partner_monthly!$T$2:$T$3601,"USABLE")</f>
        <v>13482987</v>
      </c>
      <c r="G70" s="12">
        <f>IF(E70&gt;0,F70/E70,"")</f>
        <v>1</v>
      </c>
      <c r="H70" s="12">
        <v>0.995</v>
      </c>
      <c r="I70" s="1" t="str">
        <f>IF(E70=0,"N/A - no reported trade",IF(G70&gt;=H70,"PASS","REVIEW"))</f>
        <v>PASS</v>
      </c>
      <c r="J70" s="7">
        <f>COUNTIFS(fct_partner_monthly!$D$2:$D$3601,A70,fct_partner_monthly!$F$2:$F$3601,B70,fct_partner_monthly!$I$2:$I$3601,C70,fct_partner_monthly!$Q$2:$Q$3601,"&gt;0")</f>
        <v>12</v>
      </c>
      <c r="K70" s="7">
        <f>COUNTIFS(fct_partner_monthly!$D$2:$D$3601,A70,fct_partner_monthly!$F$2:$F$3601,B70,fct_partner_monthly!$I$2:$I$3601,C70,fct_partner_monthly!$T$2:$T$3601,"VALUE_WITHOUT_MASS")</f>
        <v>0</v>
      </c>
    </row>
    <row r="71" spans="1:11">
      <c r="A71" s="1">
        <v>2020</v>
      </c>
      <c r="B71" s="4" t="s">
        <v>271</v>
      </c>
      <c r="C71" s="4" t="s">
        <v>316</v>
      </c>
      <c r="D71" s="1" t="s">
        <v>317</v>
      </c>
      <c r="E71" s="10">
        <f>SUMIFS(fct_partner_monthly!$Q$2:$Q$3601,fct_partner_monthly!$D$2:$D$3601,A71,fct_partner_monthly!$F$2:$F$3601,B71,fct_partner_monthly!$I$2:$I$3601,C71)</f>
        <v>4600660</v>
      </c>
      <c r="F71" s="10">
        <f>SUMIFS(fct_partner_monthly!$Q$2:$Q$3601,fct_partner_monthly!$D$2:$D$3601,A71,fct_partner_monthly!$F$2:$F$3601,B71,fct_partner_monthly!$I$2:$I$3601,C71,fct_partner_monthly!$T$2:$T$3601,"USABLE")</f>
        <v>4600660</v>
      </c>
      <c r="G71" s="12">
        <f>IF(E71&gt;0,F71/E71,"")</f>
        <v>1</v>
      </c>
      <c r="H71" s="12">
        <v>0.995</v>
      </c>
      <c r="I71" s="1" t="str">
        <f>IF(E71=0,"N/A - no reported trade",IF(G71&gt;=H71,"PASS","REVIEW"))</f>
        <v>PASS</v>
      </c>
      <c r="J71" s="7">
        <f>COUNTIFS(fct_partner_monthly!$D$2:$D$3601,A71,fct_partner_monthly!$F$2:$F$3601,B71,fct_partner_monthly!$I$2:$I$3601,C71,fct_partner_monthly!$Q$2:$Q$3601,"&gt;0")</f>
        <v>12</v>
      </c>
      <c r="K71" s="7">
        <f>COUNTIFS(fct_partner_monthly!$D$2:$D$3601,A71,fct_partner_monthly!$F$2:$F$3601,B71,fct_partner_monthly!$I$2:$I$3601,C71,fct_partner_monthly!$T$2:$T$3601,"VALUE_WITHOUT_MASS")</f>
        <v>0</v>
      </c>
    </row>
    <row r="72" spans="1:11">
      <c r="A72" s="1">
        <v>2020</v>
      </c>
      <c r="B72" s="4" t="s">
        <v>271</v>
      </c>
      <c r="C72" s="4" t="s">
        <v>319</v>
      </c>
      <c r="D72" s="1" t="s">
        <v>320</v>
      </c>
      <c r="E72" s="10">
        <f>SUMIFS(fct_partner_monthly!$Q$2:$Q$3601,fct_partner_monthly!$D$2:$D$3601,A72,fct_partner_monthly!$F$2:$F$3601,B72,fct_partner_monthly!$I$2:$I$3601,C72)</f>
        <v>8197696</v>
      </c>
      <c r="F72" s="10">
        <f>SUMIFS(fct_partner_monthly!$Q$2:$Q$3601,fct_partner_monthly!$D$2:$D$3601,A72,fct_partner_monthly!$F$2:$F$3601,B72,fct_partner_monthly!$I$2:$I$3601,C72,fct_partner_monthly!$T$2:$T$3601,"USABLE")</f>
        <v>8197696</v>
      </c>
      <c r="G72" s="12">
        <f>IF(E72&gt;0,F72/E72,"")</f>
        <v>1</v>
      </c>
      <c r="H72" s="12">
        <v>0.995</v>
      </c>
      <c r="I72" s="1" t="str">
        <f>IF(E72=0,"N/A - no reported trade",IF(G72&gt;=H72,"PASS","REVIEW"))</f>
        <v>PASS</v>
      </c>
      <c r="J72" s="7">
        <f>COUNTIFS(fct_partner_monthly!$D$2:$D$3601,A72,fct_partner_monthly!$F$2:$F$3601,B72,fct_partner_monthly!$I$2:$I$3601,C72,fct_partner_monthly!$Q$2:$Q$3601,"&gt;0")</f>
        <v>12</v>
      </c>
      <c r="K72" s="7">
        <f>COUNTIFS(fct_partner_monthly!$D$2:$D$3601,A72,fct_partner_monthly!$F$2:$F$3601,B72,fct_partner_monthly!$I$2:$I$3601,C72,fct_partner_monthly!$T$2:$T$3601,"VALUE_WITHOUT_MASS")</f>
        <v>0</v>
      </c>
    </row>
    <row r="73" spans="1:11">
      <c r="A73" s="1">
        <v>2020</v>
      </c>
      <c r="B73" s="4" t="s">
        <v>271</v>
      </c>
      <c r="C73" s="4" t="s">
        <v>322</v>
      </c>
      <c r="D73" s="1" t="s">
        <v>323</v>
      </c>
      <c r="E73" s="10">
        <f>SUMIFS(fct_partner_monthly!$Q$2:$Q$3601,fct_partner_monthly!$D$2:$D$3601,A73,fct_partner_monthly!$F$2:$F$3601,B73,fct_partner_monthly!$I$2:$I$3601,C73)</f>
        <v>2158332</v>
      </c>
      <c r="F73" s="10">
        <f>SUMIFS(fct_partner_monthly!$Q$2:$Q$3601,fct_partner_monthly!$D$2:$D$3601,A73,fct_partner_monthly!$F$2:$F$3601,B73,fct_partner_monthly!$I$2:$I$3601,C73,fct_partner_monthly!$T$2:$T$3601,"USABLE")</f>
        <v>2158332</v>
      </c>
      <c r="G73" s="12">
        <f>IF(E73&gt;0,F73/E73,"")</f>
        <v>1</v>
      </c>
      <c r="H73" s="12">
        <v>0.995</v>
      </c>
      <c r="I73" s="1" t="str">
        <f>IF(E73=0,"N/A - no reported trade",IF(G73&gt;=H73,"PASS","REVIEW"))</f>
        <v>PASS</v>
      </c>
      <c r="J73" s="7">
        <f>COUNTIFS(fct_partner_monthly!$D$2:$D$3601,A73,fct_partner_monthly!$F$2:$F$3601,B73,fct_partner_monthly!$I$2:$I$3601,C73,fct_partner_monthly!$Q$2:$Q$3601,"&gt;0")</f>
        <v>12</v>
      </c>
      <c r="K73" s="7">
        <f>COUNTIFS(fct_partner_monthly!$D$2:$D$3601,A73,fct_partner_monthly!$F$2:$F$3601,B73,fct_partner_monthly!$I$2:$I$3601,C73,fct_partner_monthly!$T$2:$T$3601,"VALUE_WITHOUT_MASS")</f>
        <v>0</v>
      </c>
    </row>
    <row r="74" spans="1:11">
      <c r="A74" s="1">
        <v>2020</v>
      </c>
      <c r="B74" s="4" t="s">
        <v>271</v>
      </c>
      <c r="C74" s="4" t="s">
        <v>325</v>
      </c>
      <c r="D74" s="1" t="s">
        <v>326</v>
      </c>
      <c r="E74" s="10">
        <f>SUMIFS(fct_partner_monthly!$Q$2:$Q$3601,fct_partner_monthly!$D$2:$D$3601,A74,fct_partner_monthly!$F$2:$F$3601,B74,fct_partner_monthly!$I$2:$I$3601,C74)</f>
        <v>86852611</v>
      </c>
      <c r="F74" s="10">
        <f>SUMIFS(fct_partner_monthly!$Q$2:$Q$3601,fct_partner_monthly!$D$2:$D$3601,A74,fct_partner_monthly!$F$2:$F$3601,B74,fct_partner_monthly!$I$2:$I$3601,C74,fct_partner_monthly!$T$2:$T$3601,"USABLE")</f>
        <v>86852611</v>
      </c>
      <c r="G74" s="12">
        <f>IF(E74&gt;0,F74/E74,"")</f>
        <v>1</v>
      </c>
      <c r="H74" s="12">
        <v>0.995</v>
      </c>
      <c r="I74" s="1" t="str">
        <f>IF(E74=0,"N/A - no reported trade",IF(G74&gt;=H74,"PASS","REVIEW"))</f>
        <v>PASS</v>
      </c>
      <c r="J74" s="7">
        <f>COUNTIFS(fct_partner_monthly!$D$2:$D$3601,A74,fct_partner_monthly!$F$2:$F$3601,B74,fct_partner_monthly!$I$2:$I$3601,C74,fct_partner_monthly!$Q$2:$Q$3601,"&gt;0")</f>
        <v>12</v>
      </c>
      <c r="K74" s="7">
        <f>COUNTIFS(fct_partner_monthly!$D$2:$D$3601,A74,fct_partner_monthly!$F$2:$F$3601,B74,fct_partner_monthly!$I$2:$I$3601,C74,fct_partner_monthly!$T$2:$T$3601,"VALUE_WITHOUT_MASS")</f>
        <v>0</v>
      </c>
    </row>
    <row r="75" spans="1:11">
      <c r="A75" s="1">
        <v>2020</v>
      </c>
      <c r="B75" s="4" t="s">
        <v>278</v>
      </c>
      <c r="C75" s="4" t="s">
        <v>296</v>
      </c>
      <c r="D75" s="1" t="s">
        <v>297</v>
      </c>
      <c r="E75" s="10">
        <f>SUMIFS(fct_partner_monthly!$Q$2:$Q$3601,fct_partner_monthly!$D$2:$D$3601,A75,fct_partner_monthly!$F$2:$F$3601,B75,fct_partner_monthly!$I$2:$I$3601,C75)</f>
        <v>10939695</v>
      </c>
      <c r="F75" s="10">
        <f>SUMIFS(fct_partner_monthly!$Q$2:$Q$3601,fct_partner_monthly!$D$2:$D$3601,A75,fct_partner_monthly!$F$2:$F$3601,B75,fct_partner_monthly!$I$2:$I$3601,C75,fct_partner_monthly!$T$2:$T$3601,"USABLE")</f>
        <v>10939695</v>
      </c>
      <c r="G75" s="12">
        <f>IF(E75&gt;0,F75/E75,"")</f>
        <v>1</v>
      </c>
      <c r="H75" s="12">
        <v>0.995</v>
      </c>
      <c r="I75" s="1" t="str">
        <f>IF(E75=0,"N/A - no reported trade",IF(G75&gt;=H75,"PASS","REVIEW"))</f>
        <v>PASS</v>
      </c>
      <c r="J75" s="7">
        <f>COUNTIFS(fct_partner_monthly!$D$2:$D$3601,A75,fct_partner_monthly!$F$2:$F$3601,B75,fct_partner_monthly!$I$2:$I$3601,C75,fct_partner_monthly!$Q$2:$Q$3601,"&gt;0")</f>
        <v>12</v>
      </c>
      <c r="K75" s="7">
        <f>COUNTIFS(fct_partner_monthly!$D$2:$D$3601,A75,fct_partner_monthly!$F$2:$F$3601,B75,fct_partner_monthly!$I$2:$I$3601,C75,fct_partner_monthly!$T$2:$T$3601,"VALUE_WITHOUT_MASS")</f>
        <v>0</v>
      </c>
    </row>
    <row r="76" spans="1:11">
      <c r="A76" s="1">
        <v>2020</v>
      </c>
      <c r="B76" s="4" t="s">
        <v>278</v>
      </c>
      <c r="C76" s="4" t="s">
        <v>301</v>
      </c>
      <c r="D76" s="1" t="s">
        <v>302</v>
      </c>
      <c r="E76" s="10">
        <f>SUMIFS(fct_partner_monthly!$Q$2:$Q$3601,fct_partner_monthly!$D$2:$D$3601,A76,fct_partner_monthly!$F$2:$F$3601,B76,fct_partner_monthly!$I$2:$I$3601,C76)</f>
        <v>530655</v>
      </c>
      <c r="F76" s="10">
        <f>SUMIFS(fct_partner_monthly!$Q$2:$Q$3601,fct_partner_monthly!$D$2:$D$3601,A76,fct_partner_monthly!$F$2:$F$3601,B76,fct_partner_monthly!$I$2:$I$3601,C76,fct_partner_monthly!$T$2:$T$3601,"USABLE")</f>
        <v>530655</v>
      </c>
      <c r="G76" s="12">
        <f>IF(E76&gt;0,F76/E76,"")</f>
        <v>1</v>
      </c>
      <c r="H76" s="12">
        <v>0.995</v>
      </c>
      <c r="I76" s="1" t="str">
        <f>IF(E76=0,"N/A - no reported trade",IF(G76&gt;=H76,"PASS","REVIEW"))</f>
        <v>PASS</v>
      </c>
      <c r="J76" s="7">
        <f>COUNTIFS(fct_partner_monthly!$D$2:$D$3601,A76,fct_partner_monthly!$F$2:$F$3601,B76,fct_partner_monthly!$I$2:$I$3601,C76,fct_partner_monthly!$Q$2:$Q$3601,"&gt;0")</f>
        <v>11</v>
      </c>
      <c r="K76" s="7">
        <f>COUNTIFS(fct_partner_monthly!$D$2:$D$3601,A76,fct_partner_monthly!$F$2:$F$3601,B76,fct_partner_monthly!$I$2:$I$3601,C76,fct_partner_monthly!$T$2:$T$3601,"VALUE_WITHOUT_MASS")</f>
        <v>0</v>
      </c>
    </row>
    <row r="77" spans="1:11">
      <c r="A77" s="1">
        <v>2020</v>
      </c>
      <c r="B77" s="4" t="s">
        <v>278</v>
      </c>
      <c r="C77" s="4" t="s">
        <v>304</v>
      </c>
      <c r="D77" s="1" t="s">
        <v>305</v>
      </c>
      <c r="E77" s="10">
        <f>SUMIFS(fct_partner_monthly!$Q$2:$Q$3601,fct_partner_monthly!$D$2:$D$3601,A77,fct_partner_monthly!$F$2:$F$3601,B77,fct_partner_monthly!$I$2:$I$3601,C77)</f>
        <v>611223</v>
      </c>
      <c r="F77" s="10">
        <f>SUMIFS(fct_partner_monthly!$Q$2:$Q$3601,fct_partner_monthly!$D$2:$D$3601,A77,fct_partner_monthly!$F$2:$F$3601,B77,fct_partner_monthly!$I$2:$I$3601,C77,fct_partner_monthly!$T$2:$T$3601,"USABLE")</f>
        <v>611223</v>
      </c>
      <c r="G77" s="12">
        <f>IF(E77&gt;0,F77/E77,"")</f>
        <v>1</v>
      </c>
      <c r="H77" s="12">
        <v>0.995</v>
      </c>
      <c r="I77" s="1" t="str">
        <f>IF(E77=0,"N/A - no reported trade",IF(G77&gt;=H77,"PASS","REVIEW"))</f>
        <v>PASS</v>
      </c>
      <c r="J77" s="7">
        <f>COUNTIFS(fct_partner_monthly!$D$2:$D$3601,A77,fct_partner_monthly!$F$2:$F$3601,B77,fct_partner_monthly!$I$2:$I$3601,C77,fct_partner_monthly!$Q$2:$Q$3601,"&gt;0")</f>
        <v>12</v>
      </c>
      <c r="K77" s="7">
        <f>COUNTIFS(fct_partner_monthly!$D$2:$D$3601,A77,fct_partner_monthly!$F$2:$F$3601,B77,fct_partner_monthly!$I$2:$I$3601,C77,fct_partner_monthly!$T$2:$T$3601,"VALUE_WITHOUT_MASS")</f>
        <v>0</v>
      </c>
    </row>
    <row r="78" spans="1:11">
      <c r="A78" s="1">
        <v>2020</v>
      </c>
      <c r="B78" s="4" t="s">
        <v>278</v>
      </c>
      <c r="C78" s="4" t="s">
        <v>307</v>
      </c>
      <c r="D78" s="1" t="s">
        <v>308</v>
      </c>
      <c r="E78" s="10">
        <f>SUMIFS(fct_partner_monthly!$Q$2:$Q$3601,fct_partner_monthly!$D$2:$D$3601,A78,fct_partner_monthly!$F$2:$F$3601,B78,fct_partner_monthly!$I$2:$I$3601,C78)</f>
        <v>28666564</v>
      </c>
      <c r="F78" s="10">
        <f>SUMIFS(fct_partner_monthly!$Q$2:$Q$3601,fct_partner_monthly!$D$2:$D$3601,A78,fct_partner_monthly!$F$2:$F$3601,B78,fct_partner_monthly!$I$2:$I$3601,C78,fct_partner_monthly!$T$2:$T$3601,"USABLE")</f>
        <v>28666564</v>
      </c>
      <c r="G78" s="12">
        <f>IF(E78&gt;0,F78/E78,"")</f>
        <v>1</v>
      </c>
      <c r="H78" s="12">
        <v>0.995</v>
      </c>
      <c r="I78" s="1" t="str">
        <f>IF(E78=0,"N/A - no reported trade",IF(G78&gt;=H78,"PASS","REVIEW"))</f>
        <v>PASS</v>
      </c>
      <c r="J78" s="7">
        <f>COUNTIFS(fct_partner_monthly!$D$2:$D$3601,A78,fct_partner_monthly!$F$2:$F$3601,B78,fct_partner_monthly!$I$2:$I$3601,C78,fct_partner_monthly!$Q$2:$Q$3601,"&gt;0")</f>
        <v>12</v>
      </c>
      <c r="K78" s="7">
        <f>COUNTIFS(fct_partner_monthly!$D$2:$D$3601,A78,fct_partner_monthly!$F$2:$F$3601,B78,fct_partner_monthly!$I$2:$I$3601,C78,fct_partner_monthly!$T$2:$T$3601,"VALUE_WITHOUT_MASS")</f>
        <v>0</v>
      </c>
    </row>
    <row r="79" spans="1:11">
      <c r="A79" s="1">
        <v>2020</v>
      </c>
      <c r="B79" s="4" t="s">
        <v>278</v>
      </c>
      <c r="C79" s="4" t="s">
        <v>310</v>
      </c>
      <c r="D79" s="1" t="s">
        <v>311</v>
      </c>
      <c r="E79" s="10">
        <f>SUMIFS(fct_partner_monthly!$Q$2:$Q$3601,fct_partner_monthly!$D$2:$D$3601,A79,fct_partner_monthly!$F$2:$F$3601,B79,fct_partner_monthly!$I$2:$I$3601,C79)</f>
        <v>77349310</v>
      </c>
      <c r="F79" s="10">
        <f>SUMIFS(fct_partner_monthly!$Q$2:$Q$3601,fct_partner_monthly!$D$2:$D$3601,A79,fct_partner_monthly!$F$2:$F$3601,B79,fct_partner_monthly!$I$2:$I$3601,C79,fct_partner_monthly!$T$2:$T$3601,"USABLE")</f>
        <v>77349310</v>
      </c>
      <c r="G79" s="12">
        <f>IF(E79&gt;0,F79/E79,"")</f>
        <v>1</v>
      </c>
      <c r="H79" s="12">
        <v>0.995</v>
      </c>
      <c r="I79" s="1" t="str">
        <f>IF(E79=0,"N/A - no reported trade",IF(G79&gt;=H79,"PASS","REVIEW"))</f>
        <v>PASS</v>
      </c>
      <c r="J79" s="7">
        <f>COUNTIFS(fct_partner_monthly!$D$2:$D$3601,A79,fct_partner_monthly!$F$2:$F$3601,B79,fct_partner_monthly!$I$2:$I$3601,C79,fct_partner_monthly!$Q$2:$Q$3601,"&gt;0")</f>
        <v>12</v>
      </c>
      <c r="K79" s="7">
        <f>COUNTIFS(fct_partner_monthly!$D$2:$D$3601,A79,fct_partner_monthly!$F$2:$F$3601,B79,fct_partner_monthly!$I$2:$I$3601,C79,fct_partner_monthly!$T$2:$T$3601,"VALUE_WITHOUT_MASS")</f>
        <v>0</v>
      </c>
    </row>
    <row r="80" spans="1:11">
      <c r="A80" s="1">
        <v>2020</v>
      </c>
      <c r="B80" s="4" t="s">
        <v>278</v>
      </c>
      <c r="C80" s="4" t="s">
        <v>313</v>
      </c>
      <c r="D80" s="1" t="s">
        <v>314</v>
      </c>
      <c r="E80" s="10">
        <f>SUMIFS(fct_partner_monthly!$Q$2:$Q$3601,fct_partner_monthly!$D$2:$D$3601,A80,fct_partner_monthly!$F$2:$F$3601,B80,fct_partner_monthly!$I$2:$I$3601,C80)</f>
        <v>3044284</v>
      </c>
      <c r="F80" s="10">
        <f>SUMIFS(fct_partner_monthly!$Q$2:$Q$3601,fct_partner_monthly!$D$2:$D$3601,A80,fct_partner_monthly!$F$2:$F$3601,B80,fct_partner_monthly!$I$2:$I$3601,C80,fct_partner_monthly!$T$2:$T$3601,"USABLE")</f>
        <v>3044284</v>
      </c>
      <c r="G80" s="12">
        <f>IF(E80&gt;0,F80/E80,"")</f>
        <v>1</v>
      </c>
      <c r="H80" s="12">
        <v>0.995</v>
      </c>
      <c r="I80" s="1" t="str">
        <f>IF(E80=0,"N/A - no reported trade",IF(G80&gt;=H80,"PASS","REVIEW"))</f>
        <v>PASS</v>
      </c>
      <c r="J80" s="7">
        <f>COUNTIFS(fct_partner_monthly!$D$2:$D$3601,A80,fct_partner_monthly!$F$2:$F$3601,B80,fct_partner_monthly!$I$2:$I$3601,C80,fct_partner_monthly!$Q$2:$Q$3601,"&gt;0")</f>
        <v>12</v>
      </c>
      <c r="K80" s="7">
        <f>COUNTIFS(fct_partner_monthly!$D$2:$D$3601,A80,fct_partner_monthly!$F$2:$F$3601,B80,fct_partner_monthly!$I$2:$I$3601,C80,fct_partner_monthly!$T$2:$T$3601,"VALUE_WITHOUT_MASS")</f>
        <v>0</v>
      </c>
    </row>
    <row r="81" spans="1:11">
      <c r="A81" s="1">
        <v>2020</v>
      </c>
      <c r="B81" s="4" t="s">
        <v>278</v>
      </c>
      <c r="C81" s="4" t="s">
        <v>316</v>
      </c>
      <c r="D81" s="1" t="s">
        <v>317</v>
      </c>
      <c r="E81" s="10">
        <f>SUMIFS(fct_partner_monthly!$Q$2:$Q$3601,fct_partner_monthly!$D$2:$D$3601,A81,fct_partner_monthly!$F$2:$F$3601,B81,fct_partner_monthly!$I$2:$I$3601,C81)</f>
        <v>912022</v>
      </c>
      <c r="F81" s="10">
        <f>SUMIFS(fct_partner_monthly!$Q$2:$Q$3601,fct_partner_monthly!$D$2:$D$3601,A81,fct_partner_monthly!$F$2:$F$3601,B81,fct_partner_monthly!$I$2:$I$3601,C81,fct_partner_monthly!$T$2:$T$3601,"USABLE")</f>
        <v>912022</v>
      </c>
      <c r="G81" s="12">
        <f>IF(E81&gt;0,F81/E81,"")</f>
        <v>1</v>
      </c>
      <c r="H81" s="12">
        <v>0.995</v>
      </c>
      <c r="I81" s="1" t="str">
        <f>IF(E81=0,"N/A - no reported trade",IF(G81&gt;=H81,"PASS","REVIEW"))</f>
        <v>PASS</v>
      </c>
      <c r="J81" s="7">
        <f>COUNTIFS(fct_partner_monthly!$D$2:$D$3601,A81,fct_partner_monthly!$F$2:$F$3601,B81,fct_partner_monthly!$I$2:$I$3601,C81,fct_partner_monthly!$Q$2:$Q$3601,"&gt;0")</f>
        <v>12</v>
      </c>
      <c r="K81" s="7">
        <f>COUNTIFS(fct_partner_monthly!$D$2:$D$3601,A81,fct_partner_monthly!$F$2:$F$3601,B81,fct_partner_monthly!$I$2:$I$3601,C81,fct_partner_monthly!$T$2:$T$3601,"VALUE_WITHOUT_MASS")</f>
        <v>0</v>
      </c>
    </row>
    <row r="82" spans="1:11">
      <c r="A82" s="1">
        <v>2020</v>
      </c>
      <c r="B82" s="4" t="s">
        <v>278</v>
      </c>
      <c r="C82" s="4" t="s">
        <v>319</v>
      </c>
      <c r="D82" s="1" t="s">
        <v>320</v>
      </c>
      <c r="E82" s="10">
        <f>SUMIFS(fct_partner_monthly!$Q$2:$Q$3601,fct_partner_monthly!$D$2:$D$3601,A82,fct_partner_monthly!$F$2:$F$3601,B82,fct_partner_monthly!$I$2:$I$3601,C82)</f>
        <v>16355037</v>
      </c>
      <c r="F82" s="10">
        <f>SUMIFS(fct_partner_monthly!$Q$2:$Q$3601,fct_partner_monthly!$D$2:$D$3601,A82,fct_partner_monthly!$F$2:$F$3601,B82,fct_partner_monthly!$I$2:$I$3601,C82,fct_partner_monthly!$T$2:$T$3601,"USABLE")</f>
        <v>16355037</v>
      </c>
      <c r="G82" s="12">
        <f>IF(E82&gt;0,F82/E82,"")</f>
        <v>1</v>
      </c>
      <c r="H82" s="12">
        <v>0.995</v>
      </c>
      <c r="I82" s="1" t="str">
        <f>IF(E82=0,"N/A - no reported trade",IF(G82&gt;=H82,"PASS","REVIEW"))</f>
        <v>PASS</v>
      </c>
      <c r="J82" s="7">
        <f>COUNTIFS(fct_partner_monthly!$D$2:$D$3601,A82,fct_partner_monthly!$F$2:$F$3601,B82,fct_partner_monthly!$I$2:$I$3601,C82,fct_partner_monthly!$Q$2:$Q$3601,"&gt;0")</f>
        <v>12</v>
      </c>
      <c r="K82" s="7">
        <f>COUNTIFS(fct_partner_monthly!$D$2:$D$3601,A82,fct_partner_monthly!$F$2:$F$3601,B82,fct_partner_monthly!$I$2:$I$3601,C82,fct_partner_monthly!$T$2:$T$3601,"VALUE_WITHOUT_MASS")</f>
        <v>0</v>
      </c>
    </row>
    <row r="83" spans="1:11">
      <c r="A83" s="1">
        <v>2020</v>
      </c>
      <c r="B83" s="4" t="s">
        <v>278</v>
      </c>
      <c r="C83" s="4" t="s">
        <v>322</v>
      </c>
      <c r="D83" s="1" t="s">
        <v>323</v>
      </c>
      <c r="E83" s="10">
        <f>SUMIFS(fct_partner_monthly!$Q$2:$Q$3601,fct_partner_monthly!$D$2:$D$3601,A83,fct_partner_monthly!$F$2:$F$3601,B83,fct_partner_monthly!$I$2:$I$3601,C83)</f>
        <v>11625324</v>
      </c>
      <c r="F83" s="10">
        <f>SUMIFS(fct_partner_monthly!$Q$2:$Q$3601,fct_partner_monthly!$D$2:$D$3601,A83,fct_partner_monthly!$F$2:$F$3601,B83,fct_partner_monthly!$I$2:$I$3601,C83,fct_partner_monthly!$T$2:$T$3601,"USABLE")</f>
        <v>11625324</v>
      </c>
      <c r="G83" s="12">
        <f>IF(E83&gt;0,F83/E83,"")</f>
        <v>1</v>
      </c>
      <c r="H83" s="12">
        <v>0.995</v>
      </c>
      <c r="I83" s="1" t="str">
        <f>IF(E83=0,"N/A - no reported trade",IF(G83&gt;=H83,"PASS","REVIEW"))</f>
        <v>PASS</v>
      </c>
      <c r="J83" s="7">
        <f>COUNTIFS(fct_partner_monthly!$D$2:$D$3601,A83,fct_partner_monthly!$F$2:$F$3601,B83,fct_partner_monthly!$I$2:$I$3601,C83,fct_partner_monthly!$Q$2:$Q$3601,"&gt;0")</f>
        <v>12</v>
      </c>
      <c r="K83" s="7">
        <f>COUNTIFS(fct_partner_monthly!$D$2:$D$3601,A83,fct_partner_monthly!$F$2:$F$3601,B83,fct_partner_monthly!$I$2:$I$3601,C83,fct_partner_monthly!$T$2:$T$3601,"VALUE_WITHOUT_MASS")</f>
        <v>0</v>
      </c>
    </row>
    <row r="84" spans="1:11">
      <c r="A84" s="1">
        <v>2020</v>
      </c>
      <c r="B84" s="4" t="s">
        <v>278</v>
      </c>
      <c r="C84" s="4" t="s">
        <v>325</v>
      </c>
      <c r="D84" s="1" t="s">
        <v>326</v>
      </c>
      <c r="E84" s="10">
        <f>SUMIFS(fct_partner_monthly!$Q$2:$Q$3601,fct_partner_monthly!$D$2:$D$3601,A84,fct_partner_monthly!$F$2:$F$3601,B84,fct_partner_monthly!$I$2:$I$3601,C84)</f>
        <v>18373474</v>
      </c>
      <c r="F84" s="10">
        <f>SUMIFS(fct_partner_monthly!$Q$2:$Q$3601,fct_partner_monthly!$D$2:$D$3601,A84,fct_partner_monthly!$F$2:$F$3601,B84,fct_partner_monthly!$I$2:$I$3601,C84,fct_partner_monthly!$T$2:$T$3601,"USABLE")</f>
        <v>18373474</v>
      </c>
      <c r="G84" s="12">
        <f>IF(E84&gt;0,F84/E84,"")</f>
        <v>1</v>
      </c>
      <c r="H84" s="12">
        <v>0.995</v>
      </c>
      <c r="I84" s="1" t="str">
        <f>IF(E84=0,"N/A - no reported trade",IF(G84&gt;=H84,"PASS","REVIEW"))</f>
        <v>PASS</v>
      </c>
      <c r="J84" s="7">
        <f>COUNTIFS(fct_partner_monthly!$D$2:$D$3601,A84,fct_partner_monthly!$F$2:$F$3601,B84,fct_partner_monthly!$I$2:$I$3601,C84,fct_partner_monthly!$Q$2:$Q$3601,"&gt;0")</f>
        <v>12</v>
      </c>
      <c r="K84" s="7">
        <f>COUNTIFS(fct_partner_monthly!$D$2:$D$3601,A84,fct_partner_monthly!$F$2:$F$3601,B84,fct_partner_monthly!$I$2:$I$3601,C84,fct_partner_monthly!$T$2:$T$3601,"VALUE_WITHOUT_MASS")</f>
        <v>0</v>
      </c>
    </row>
    <row r="85" spans="1:11">
      <c r="A85" s="1">
        <v>2021</v>
      </c>
      <c r="B85" s="4" t="s">
        <v>256</v>
      </c>
      <c r="C85" s="4" t="s">
        <v>296</v>
      </c>
      <c r="D85" s="1" t="s">
        <v>297</v>
      </c>
      <c r="E85" s="10">
        <f>SUMIFS(fct_partner_monthly!$Q$2:$Q$3601,fct_partner_monthly!$D$2:$D$3601,A85,fct_partner_monthly!$F$2:$F$3601,B85,fct_partner_monthly!$I$2:$I$3601,C85)</f>
        <v>137008084</v>
      </c>
      <c r="F85" s="10">
        <f>SUMIFS(fct_partner_monthly!$Q$2:$Q$3601,fct_partner_monthly!$D$2:$D$3601,A85,fct_partner_monthly!$F$2:$F$3601,B85,fct_partner_monthly!$I$2:$I$3601,C85,fct_partner_monthly!$T$2:$T$3601,"USABLE")</f>
        <v>137008084</v>
      </c>
      <c r="G85" s="12">
        <f>IF(E85&gt;0,F85/E85,"")</f>
        <v>1</v>
      </c>
      <c r="H85" s="12">
        <v>0.995</v>
      </c>
      <c r="I85" s="1" t="str">
        <f>IF(E85=0,"N/A - no reported trade",IF(G85&gt;=H85,"PASS","REVIEW"))</f>
        <v>PASS</v>
      </c>
      <c r="J85" s="7">
        <f>COUNTIFS(fct_partner_monthly!$D$2:$D$3601,A85,fct_partner_monthly!$F$2:$F$3601,B85,fct_partner_monthly!$I$2:$I$3601,C85,fct_partner_monthly!$Q$2:$Q$3601,"&gt;0")</f>
        <v>12</v>
      </c>
      <c r="K85" s="7">
        <f>COUNTIFS(fct_partner_monthly!$D$2:$D$3601,A85,fct_partner_monthly!$F$2:$F$3601,B85,fct_partner_monthly!$I$2:$I$3601,C85,fct_partner_monthly!$T$2:$T$3601,"VALUE_WITHOUT_MASS")</f>
        <v>0</v>
      </c>
    </row>
    <row r="86" spans="1:11">
      <c r="A86" s="1">
        <v>2021</v>
      </c>
      <c r="B86" s="4" t="s">
        <v>256</v>
      </c>
      <c r="C86" s="4" t="s">
        <v>301</v>
      </c>
      <c r="D86" s="1" t="s">
        <v>302</v>
      </c>
      <c r="E86" s="10">
        <f>SUMIFS(fct_partner_monthly!$Q$2:$Q$3601,fct_partner_monthly!$D$2:$D$3601,A86,fct_partner_monthly!$F$2:$F$3601,B86,fct_partner_monthly!$I$2:$I$3601,C86)</f>
        <v>11273541</v>
      </c>
      <c r="F86" s="10">
        <f>SUMIFS(fct_partner_monthly!$Q$2:$Q$3601,fct_partner_monthly!$D$2:$D$3601,A86,fct_partner_monthly!$F$2:$F$3601,B86,fct_partner_monthly!$I$2:$I$3601,C86,fct_partner_monthly!$T$2:$T$3601,"USABLE")</f>
        <v>11273541</v>
      </c>
      <c r="G86" s="12">
        <f>IF(E86&gt;0,F86/E86,"")</f>
        <v>1</v>
      </c>
      <c r="H86" s="12">
        <v>0.995</v>
      </c>
      <c r="I86" s="1" t="str">
        <f>IF(E86=0,"N/A - no reported trade",IF(G86&gt;=H86,"PASS","REVIEW"))</f>
        <v>PASS</v>
      </c>
      <c r="J86" s="7">
        <f>COUNTIFS(fct_partner_monthly!$D$2:$D$3601,A86,fct_partner_monthly!$F$2:$F$3601,B86,fct_partner_monthly!$I$2:$I$3601,C86,fct_partner_monthly!$Q$2:$Q$3601,"&gt;0")</f>
        <v>12</v>
      </c>
      <c r="K86" s="7">
        <f>COUNTIFS(fct_partner_monthly!$D$2:$D$3601,A86,fct_partner_monthly!$F$2:$F$3601,B86,fct_partner_monthly!$I$2:$I$3601,C86,fct_partner_monthly!$T$2:$T$3601,"VALUE_WITHOUT_MASS")</f>
        <v>0</v>
      </c>
    </row>
    <row r="87" spans="1:11">
      <c r="A87" s="1">
        <v>2021</v>
      </c>
      <c r="B87" s="4" t="s">
        <v>256</v>
      </c>
      <c r="C87" s="4" t="s">
        <v>304</v>
      </c>
      <c r="D87" s="1" t="s">
        <v>305</v>
      </c>
      <c r="E87" s="10">
        <f>SUMIFS(fct_partner_monthly!$Q$2:$Q$3601,fct_partner_monthly!$D$2:$D$3601,A87,fct_partner_monthly!$F$2:$F$3601,B87,fct_partner_monthly!$I$2:$I$3601,C87)</f>
        <v>35248830</v>
      </c>
      <c r="F87" s="10">
        <f>SUMIFS(fct_partner_monthly!$Q$2:$Q$3601,fct_partner_monthly!$D$2:$D$3601,A87,fct_partner_monthly!$F$2:$F$3601,B87,fct_partner_monthly!$I$2:$I$3601,C87,fct_partner_monthly!$T$2:$T$3601,"USABLE")</f>
        <v>35248830</v>
      </c>
      <c r="G87" s="12">
        <f>IF(E87&gt;0,F87/E87,"")</f>
        <v>1</v>
      </c>
      <c r="H87" s="12">
        <v>0.995</v>
      </c>
      <c r="I87" s="1" t="str">
        <f>IF(E87=0,"N/A - no reported trade",IF(G87&gt;=H87,"PASS","REVIEW"))</f>
        <v>PASS</v>
      </c>
      <c r="J87" s="7">
        <f>COUNTIFS(fct_partner_monthly!$D$2:$D$3601,A87,fct_partner_monthly!$F$2:$F$3601,B87,fct_partner_monthly!$I$2:$I$3601,C87,fct_partner_monthly!$Q$2:$Q$3601,"&gt;0")</f>
        <v>12</v>
      </c>
      <c r="K87" s="7">
        <f>COUNTIFS(fct_partner_monthly!$D$2:$D$3601,A87,fct_partner_monthly!$F$2:$F$3601,B87,fct_partner_monthly!$I$2:$I$3601,C87,fct_partner_monthly!$T$2:$T$3601,"VALUE_WITHOUT_MASS")</f>
        <v>0</v>
      </c>
    </row>
    <row r="88" spans="1:11">
      <c r="A88" s="1">
        <v>2021</v>
      </c>
      <c r="B88" s="4" t="s">
        <v>256</v>
      </c>
      <c r="C88" s="4" t="s">
        <v>307</v>
      </c>
      <c r="D88" s="1" t="s">
        <v>308</v>
      </c>
      <c r="E88" s="10">
        <f>SUMIFS(fct_partner_monthly!$Q$2:$Q$3601,fct_partner_monthly!$D$2:$D$3601,A88,fct_partner_monthly!$F$2:$F$3601,B88,fct_partner_monthly!$I$2:$I$3601,C88)</f>
        <v>78651393</v>
      </c>
      <c r="F88" s="10">
        <f>SUMIFS(fct_partner_monthly!$Q$2:$Q$3601,fct_partner_monthly!$D$2:$D$3601,A88,fct_partner_monthly!$F$2:$F$3601,B88,fct_partner_monthly!$I$2:$I$3601,C88,fct_partner_monthly!$T$2:$T$3601,"USABLE")</f>
        <v>78651393</v>
      </c>
      <c r="G88" s="12">
        <f>IF(E88&gt;0,F88/E88,"")</f>
        <v>1</v>
      </c>
      <c r="H88" s="12">
        <v>0.995</v>
      </c>
      <c r="I88" s="1" t="str">
        <f>IF(E88=0,"N/A - no reported trade",IF(G88&gt;=H88,"PASS","REVIEW"))</f>
        <v>PASS</v>
      </c>
      <c r="J88" s="7">
        <f>COUNTIFS(fct_partner_monthly!$D$2:$D$3601,A88,fct_partner_monthly!$F$2:$F$3601,B88,fct_partner_monthly!$I$2:$I$3601,C88,fct_partner_monthly!$Q$2:$Q$3601,"&gt;0")</f>
        <v>12</v>
      </c>
      <c r="K88" s="7">
        <f>COUNTIFS(fct_partner_monthly!$D$2:$D$3601,A88,fct_partner_monthly!$F$2:$F$3601,B88,fct_partner_monthly!$I$2:$I$3601,C88,fct_partner_monthly!$T$2:$T$3601,"VALUE_WITHOUT_MASS")</f>
        <v>0</v>
      </c>
    </row>
    <row r="89" spans="1:11">
      <c r="A89" s="1">
        <v>2021</v>
      </c>
      <c r="B89" s="4" t="s">
        <v>256</v>
      </c>
      <c r="C89" s="4" t="s">
        <v>310</v>
      </c>
      <c r="D89" s="1" t="s">
        <v>311</v>
      </c>
      <c r="E89" s="10">
        <f>SUMIFS(fct_partner_monthly!$Q$2:$Q$3601,fct_partner_monthly!$D$2:$D$3601,A89,fct_partner_monthly!$F$2:$F$3601,B89,fct_partner_monthly!$I$2:$I$3601,C89)</f>
        <v>313073790</v>
      </c>
      <c r="F89" s="10">
        <f>SUMIFS(fct_partner_monthly!$Q$2:$Q$3601,fct_partner_monthly!$D$2:$D$3601,A89,fct_partner_monthly!$F$2:$F$3601,B89,fct_partner_monthly!$I$2:$I$3601,C89,fct_partner_monthly!$T$2:$T$3601,"USABLE")</f>
        <v>313073790</v>
      </c>
      <c r="G89" s="12">
        <f>IF(E89&gt;0,F89/E89,"")</f>
        <v>1</v>
      </c>
      <c r="H89" s="12">
        <v>0.995</v>
      </c>
      <c r="I89" s="1" t="str">
        <f>IF(E89=0,"N/A - no reported trade",IF(G89&gt;=H89,"PASS","REVIEW"))</f>
        <v>PASS</v>
      </c>
      <c r="J89" s="7">
        <f>COUNTIFS(fct_partner_monthly!$D$2:$D$3601,A89,fct_partner_monthly!$F$2:$F$3601,B89,fct_partner_monthly!$I$2:$I$3601,C89,fct_partner_monthly!$Q$2:$Q$3601,"&gt;0")</f>
        <v>12</v>
      </c>
      <c r="K89" s="7">
        <f>COUNTIFS(fct_partner_monthly!$D$2:$D$3601,A89,fct_partner_monthly!$F$2:$F$3601,B89,fct_partner_monthly!$I$2:$I$3601,C89,fct_partner_monthly!$T$2:$T$3601,"VALUE_WITHOUT_MASS")</f>
        <v>0</v>
      </c>
    </row>
    <row r="90" spans="1:11">
      <c r="A90" s="1">
        <v>2021</v>
      </c>
      <c r="B90" s="4" t="s">
        <v>256</v>
      </c>
      <c r="C90" s="4" t="s">
        <v>313</v>
      </c>
      <c r="D90" s="1" t="s">
        <v>314</v>
      </c>
      <c r="E90" s="10">
        <f>SUMIFS(fct_partner_monthly!$Q$2:$Q$3601,fct_partner_monthly!$D$2:$D$3601,A90,fct_partner_monthly!$F$2:$F$3601,B90,fct_partner_monthly!$I$2:$I$3601,C90)</f>
        <v>18113255</v>
      </c>
      <c r="F90" s="10">
        <f>SUMIFS(fct_partner_monthly!$Q$2:$Q$3601,fct_partner_monthly!$D$2:$D$3601,A90,fct_partner_monthly!$F$2:$F$3601,B90,fct_partner_monthly!$I$2:$I$3601,C90,fct_partner_monthly!$T$2:$T$3601,"USABLE")</f>
        <v>18113255</v>
      </c>
      <c r="G90" s="12">
        <f>IF(E90&gt;0,F90/E90,"")</f>
        <v>1</v>
      </c>
      <c r="H90" s="12">
        <v>0.995</v>
      </c>
      <c r="I90" s="1" t="str">
        <f>IF(E90=0,"N/A - no reported trade",IF(G90&gt;=H90,"PASS","REVIEW"))</f>
        <v>PASS</v>
      </c>
      <c r="J90" s="7">
        <f>COUNTIFS(fct_partner_monthly!$D$2:$D$3601,A90,fct_partner_monthly!$F$2:$F$3601,B90,fct_partner_monthly!$I$2:$I$3601,C90,fct_partner_monthly!$Q$2:$Q$3601,"&gt;0")</f>
        <v>12</v>
      </c>
      <c r="K90" s="7">
        <f>COUNTIFS(fct_partner_monthly!$D$2:$D$3601,A90,fct_partner_monthly!$F$2:$F$3601,B90,fct_partner_monthly!$I$2:$I$3601,C90,fct_partner_monthly!$T$2:$T$3601,"VALUE_WITHOUT_MASS")</f>
        <v>0</v>
      </c>
    </row>
    <row r="91" spans="1:11">
      <c r="A91" s="1">
        <v>2021</v>
      </c>
      <c r="B91" s="4" t="s">
        <v>256</v>
      </c>
      <c r="C91" s="4" t="s">
        <v>316</v>
      </c>
      <c r="D91" s="1" t="s">
        <v>317</v>
      </c>
      <c r="E91" s="10">
        <f>SUMIFS(fct_partner_monthly!$Q$2:$Q$3601,fct_partner_monthly!$D$2:$D$3601,A91,fct_partner_monthly!$F$2:$F$3601,B91,fct_partner_monthly!$I$2:$I$3601,C91)</f>
        <v>751830</v>
      </c>
      <c r="F91" s="10">
        <f>SUMIFS(fct_partner_monthly!$Q$2:$Q$3601,fct_partner_monthly!$D$2:$D$3601,A91,fct_partner_monthly!$F$2:$F$3601,B91,fct_partner_monthly!$I$2:$I$3601,C91,fct_partner_monthly!$T$2:$T$3601,"USABLE")</f>
        <v>751830</v>
      </c>
      <c r="G91" s="12">
        <f>IF(E91&gt;0,F91/E91,"")</f>
        <v>1</v>
      </c>
      <c r="H91" s="12">
        <v>0.995</v>
      </c>
      <c r="I91" s="1" t="str">
        <f>IF(E91=0,"N/A - no reported trade",IF(G91&gt;=H91,"PASS","REVIEW"))</f>
        <v>PASS</v>
      </c>
      <c r="J91" s="7">
        <f>COUNTIFS(fct_partner_monthly!$D$2:$D$3601,A91,fct_partner_monthly!$F$2:$F$3601,B91,fct_partner_monthly!$I$2:$I$3601,C91,fct_partner_monthly!$Q$2:$Q$3601,"&gt;0")</f>
        <v>12</v>
      </c>
      <c r="K91" s="7">
        <f>COUNTIFS(fct_partner_monthly!$D$2:$D$3601,A91,fct_partner_monthly!$F$2:$F$3601,B91,fct_partner_monthly!$I$2:$I$3601,C91,fct_partner_monthly!$T$2:$T$3601,"VALUE_WITHOUT_MASS")</f>
        <v>0</v>
      </c>
    </row>
    <row r="92" spans="1:11">
      <c r="A92" s="1">
        <v>2021</v>
      </c>
      <c r="B92" s="4" t="s">
        <v>256</v>
      </c>
      <c r="C92" s="4" t="s">
        <v>319</v>
      </c>
      <c r="D92" s="1" t="s">
        <v>320</v>
      </c>
      <c r="E92" s="10">
        <f>SUMIFS(fct_partner_monthly!$Q$2:$Q$3601,fct_partner_monthly!$D$2:$D$3601,A92,fct_partner_monthly!$F$2:$F$3601,B92,fct_partner_monthly!$I$2:$I$3601,C92)</f>
        <v>17652284</v>
      </c>
      <c r="F92" s="10">
        <f>SUMIFS(fct_partner_monthly!$Q$2:$Q$3601,fct_partner_monthly!$D$2:$D$3601,A92,fct_partner_monthly!$F$2:$F$3601,B92,fct_partner_monthly!$I$2:$I$3601,C92,fct_partner_monthly!$T$2:$T$3601,"USABLE")</f>
        <v>17652284</v>
      </c>
      <c r="G92" s="12">
        <f>IF(E92&gt;0,F92/E92,"")</f>
        <v>1</v>
      </c>
      <c r="H92" s="12">
        <v>0.995</v>
      </c>
      <c r="I92" s="1" t="str">
        <f>IF(E92=0,"N/A - no reported trade",IF(G92&gt;=H92,"PASS","REVIEW"))</f>
        <v>PASS</v>
      </c>
      <c r="J92" s="7">
        <f>COUNTIFS(fct_partner_monthly!$D$2:$D$3601,A92,fct_partner_monthly!$F$2:$F$3601,B92,fct_partner_monthly!$I$2:$I$3601,C92,fct_partner_monthly!$Q$2:$Q$3601,"&gt;0")</f>
        <v>12</v>
      </c>
      <c r="K92" s="7">
        <f>COUNTIFS(fct_partner_monthly!$D$2:$D$3601,A92,fct_partner_monthly!$F$2:$F$3601,B92,fct_partner_monthly!$I$2:$I$3601,C92,fct_partner_monthly!$T$2:$T$3601,"VALUE_WITHOUT_MASS")</f>
        <v>0</v>
      </c>
    </row>
    <row r="93" spans="1:11">
      <c r="A93" s="1">
        <v>2021</v>
      </c>
      <c r="B93" s="4" t="s">
        <v>256</v>
      </c>
      <c r="C93" s="4" t="s">
        <v>322</v>
      </c>
      <c r="D93" s="1" t="s">
        <v>323</v>
      </c>
      <c r="E93" s="10">
        <f>SUMIFS(fct_partner_monthly!$Q$2:$Q$3601,fct_partner_monthly!$D$2:$D$3601,A93,fct_partner_monthly!$F$2:$F$3601,B93,fct_partner_monthly!$I$2:$I$3601,C93)</f>
        <v>10111543</v>
      </c>
      <c r="F93" s="10">
        <f>SUMIFS(fct_partner_monthly!$Q$2:$Q$3601,fct_partner_monthly!$D$2:$D$3601,A93,fct_partner_monthly!$F$2:$F$3601,B93,fct_partner_monthly!$I$2:$I$3601,C93,fct_partner_monthly!$T$2:$T$3601,"USABLE")</f>
        <v>10111543</v>
      </c>
      <c r="G93" s="12">
        <f>IF(E93&gt;0,F93/E93,"")</f>
        <v>1</v>
      </c>
      <c r="H93" s="12">
        <v>0.995</v>
      </c>
      <c r="I93" s="1" t="str">
        <f>IF(E93=0,"N/A - no reported trade",IF(G93&gt;=H93,"PASS","REVIEW"))</f>
        <v>PASS</v>
      </c>
      <c r="J93" s="7">
        <f>COUNTIFS(fct_partner_monthly!$D$2:$D$3601,A93,fct_partner_monthly!$F$2:$F$3601,B93,fct_partner_monthly!$I$2:$I$3601,C93,fct_partner_monthly!$Q$2:$Q$3601,"&gt;0")</f>
        <v>12</v>
      </c>
      <c r="K93" s="7">
        <f>COUNTIFS(fct_partner_monthly!$D$2:$D$3601,A93,fct_partner_monthly!$F$2:$F$3601,B93,fct_partner_monthly!$I$2:$I$3601,C93,fct_partner_monthly!$T$2:$T$3601,"VALUE_WITHOUT_MASS")</f>
        <v>0</v>
      </c>
    </row>
    <row r="94" spans="1:11">
      <c r="A94" s="1">
        <v>2021</v>
      </c>
      <c r="B94" s="4" t="s">
        <v>256</v>
      </c>
      <c r="C94" s="4" t="s">
        <v>325</v>
      </c>
      <c r="D94" s="1" t="s">
        <v>326</v>
      </c>
      <c r="E94" s="10">
        <f>SUMIFS(fct_partner_monthly!$Q$2:$Q$3601,fct_partner_monthly!$D$2:$D$3601,A94,fct_partner_monthly!$F$2:$F$3601,B94,fct_partner_monthly!$I$2:$I$3601,C94)</f>
        <v>49469928</v>
      </c>
      <c r="F94" s="10">
        <f>SUMIFS(fct_partner_monthly!$Q$2:$Q$3601,fct_partner_monthly!$D$2:$D$3601,A94,fct_partner_monthly!$F$2:$F$3601,B94,fct_partner_monthly!$I$2:$I$3601,C94,fct_partner_monthly!$T$2:$T$3601,"USABLE")</f>
        <v>49469928</v>
      </c>
      <c r="G94" s="12">
        <f>IF(E94&gt;0,F94/E94,"")</f>
        <v>1</v>
      </c>
      <c r="H94" s="12">
        <v>0.995</v>
      </c>
      <c r="I94" s="1" t="str">
        <f>IF(E94=0,"N/A - no reported trade",IF(G94&gt;=H94,"PASS","REVIEW"))</f>
        <v>PASS</v>
      </c>
      <c r="J94" s="7">
        <f>COUNTIFS(fct_partner_monthly!$D$2:$D$3601,A94,fct_partner_monthly!$F$2:$F$3601,B94,fct_partner_monthly!$I$2:$I$3601,C94,fct_partner_monthly!$Q$2:$Q$3601,"&gt;0")</f>
        <v>12</v>
      </c>
      <c r="K94" s="7">
        <f>COUNTIFS(fct_partner_monthly!$D$2:$D$3601,A94,fct_partner_monthly!$F$2:$F$3601,B94,fct_partner_monthly!$I$2:$I$3601,C94,fct_partner_monthly!$T$2:$T$3601,"VALUE_WITHOUT_MASS")</f>
        <v>0</v>
      </c>
    </row>
    <row r="95" spans="1:11">
      <c r="A95" s="1">
        <v>2021</v>
      </c>
      <c r="B95" s="4" t="s">
        <v>265</v>
      </c>
      <c r="C95" s="4" t="s">
        <v>296</v>
      </c>
      <c r="D95" s="1" t="s">
        <v>297</v>
      </c>
      <c r="E95" s="10">
        <f>SUMIFS(fct_partner_monthly!$Q$2:$Q$3601,fct_partner_monthly!$D$2:$D$3601,A95,fct_partner_monthly!$F$2:$F$3601,B95,fct_partner_monthly!$I$2:$I$3601,C95)</f>
        <v>58934697</v>
      </c>
      <c r="F95" s="10">
        <f>SUMIFS(fct_partner_monthly!$Q$2:$Q$3601,fct_partner_monthly!$D$2:$D$3601,A95,fct_partner_monthly!$F$2:$F$3601,B95,fct_partner_monthly!$I$2:$I$3601,C95,fct_partner_monthly!$T$2:$T$3601,"USABLE")</f>
        <v>58934697</v>
      </c>
      <c r="G95" s="12">
        <f>IF(E95&gt;0,F95/E95,"")</f>
        <v>1</v>
      </c>
      <c r="H95" s="12">
        <v>0.995</v>
      </c>
      <c r="I95" s="1" t="str">
        <f>IF(E95=0,"N/A - no reported trade",IF(G95&gt;=H95,"PASS","REVIEW"))</f>
        <v>PASS</v>
      </c>
      <c r="J95" s="7">
        <f>COUNTIFS(fct_partner_monthly!$D$2:$D$3601,A95,fct_partner_monthly!$F$2:$F$3601,B95,fct_partner_monthly!$I$2:$I$3601,C95,fct_partner_monthly!$Q$2:$Q$3601,"&gt;0")</f>
        <v>12</v>
      </c>
      <c r="K95" s="7">
        <f>COUNTIFS(fct_partner_monthly!$D$2:$D$3601,A95,fct_partner_monthly!$F$2:$F$3601,B95,fct_partner_monthly!$I$2:$I$3601,C95,fct_partner_monthly!$T$2:$T$3601,"VALUE_WITHOUT_MASS")</f>
        <v>0</v>
      </c>
    </row>
    <row r="96" spans="1:11">
      <c r="A96" s="1">
        <v>2021</v>
      </c>
      <c r="B96" s="4" t="s">
        <v>265</v>
      </c>
      <c r="C96" s="4" t="s">
        <v>301</v>
      </c>
      <c r="D96" s="1" t="s">
        <v>302</v>
      </c>
      <c r="E96" s="10">
        <f>SUMIFS(fct_partner_monthly!$Q$2:$Q$3601,fct_partner_monthly!$D$2:$D$3601,A96,fct_partner_monthly!$F$2:$F$3601,B96,fct_partner_monthly!$I$2:$I$3601,C96)</f>
        <v>249059</v>
      </c>
      <c r="F96" s="10">
        <f>SUMIFS(fct_partner_monthly!$Q$2:$Q$3601,fct_partner_monthly!$D$2:$D$3601,A96,fct_partner_monthly!$F$2:$F$3601,B96,fct_partner_monthly!$I$2:$I$3601,C96,fct_partner_monthly!$T$2:$T$3601,"USABLE")</f>
        <v>249059</v>
      </c>
      <c r="G96" s="12">
        <f>IF(E96&gt;0,F96/E96,"")</f>
        <v>1</v>
      </c>
      <c r="H96" s="12">
        <v>0.995</v>
      </c>
      <c r="I96" s="1" t="str">
        <f>IF(E96=0,"N/A - no reported trade",IF(G96&gt;=H96,"PASS","REVIEW"))</f>
        <v>PASS</v>
      </c>
      <c r="J96" s="7">
        <f>COUNTIFS(fct_partner_monthly!$D$2:$D$3601,A96,fct_partner_monthly!$F$2:$F$3601,B96,fct_partner_monthly!$I$2:$I$3601,C96,fct_partner_monthly!$Q$2:$Q$3601,"&gt;0")</f>
        <v>11</v>
      </c>
      <c r="K96" s="7">
        <f>COUNTIFS(fct_partner_monthly!$D$2:$D$3601,A96,fct_partner_monthly!$F$2:$F$3601,B96,fct_partner_monthly!$I$2:$I$3601,C96,fct_partner_monthly!$T$2:$T$3601,"VALUE_WITHOUT_MASS")</f>
        <v>0</v>
      </c>
    </row>
    <row r="97" spans="1:11">
      <c r="A97" s="1">
        <v>2021</v>
      </c>
      <c r="B97" s="4" t="s">
        <v>265</v>
      </c>
      <c r="C97" s="4" t="s">
        <v>304</v>
      </c>
      <c r="D97" s="1" t="s">
        <v>305</v>
      </c>
      <c r="E97" s="10">
        <f>SUMIFS(fct_partner_monthly!$Q$2:$Q$3601,fct_partner_monthly!$D$2:$D$3601,A97,fct_partner_monthly!$F$2:$F$3601,B97,fct_partner_monthly!$I$2:$I$3601,C97)</f>
        <v>8670317</v>
      </c>
      <c r="F97" s="10">
        <f>SUMIFS(fct_partner_monthly!$Q$2:$Q$3601,fct_partner_monthly!$D$2:$D$3601,A97,fct_partner_monthly!$F$2:$F$3601,B97,fct_partner_monthly!$I$2:$I$3601,C97,fct_partner_monthly!$T$2:$T$3601,"USABLE")</f>
        <v>8670317</v>
      </c>
      <c r="G97" s="12">
        <f>IF(E97&gt;0,F97/E97,"")</f>
        <v>1</v>
      </c>
      <c r="H97" s="12">
        <v>0.995</v>
      </c>
      <c r="I97" s="1" t="str">
        <f>IF(E97=0,"N/A - no reported trade",IF(G97&gt;=H97,"PASS","REVIEW"))</f>
        <v>PASS</v>
      </c>
      <c r="J97" s="7">
        <f>COUNTIFS(fct_partner_monthly!$D$2:$D$3601,A97,fct_partner_monthly!$F$2:$F$3601,B97,fct_partner_monthly!$I$2:$I$3601,C97,fct_partner_monthly!$Q$2:$Q$3601,"&gt;0")</f>
        <v>12</v>
      </c>
      <c r="K97" s="7">
        <f>COUNTIFS(fct_partner_monthly!$D$2:$D$3601,A97,fct_partner_monthly!$F$2:$F$3601,B97,fct_partner_monthly!$I$2:$I$3601,C97,fct_partner_monthly!$T$2:$T$3601,"VALUE_WITHOUT_MASS")</f>
        <v>0</v>
      </c>
    </row>
    <row r="98" spans="1:11">
      <c r="A98" s="1">
        <v>2021</v>
      </c>
      <c r="B98" s="4" t="s">
        <v>265</v>
      </c>
      <c r="C98" s="4" t="s">
        <v>307</v>
      </c>
      <c r="D98" s="1" t="s">
        <v>308</v>
      </c>
      <c r="E98" s="10">
        <f>SUMIFS(fct_partner_monthly!$Q$2:$Q$3601,fct_partner_monthly!$D$2:$D$3601,A98,fct_partner_monthly!$F$2:$F$3601,B98,fct_partner_monthly!$I$2:$I$3601,C98)</f>
        <v>2713019</v>
      </c>
      <c r="F98" s="10">
        <f>SUMIFS(fct_partner_monthly!$Q$2:$Q$3601,fct_partner_monthly!$D$2:$D$3601,A98,fct_partner_monthly!$F$2:$F$3601,B98,fct_partner_monthly!$I$2:$I$3601,C98,fct_partner_monthly!$T$2:$T$3601,"USABLE")</f>
        <v>2713019</v>
      </c>
      <c r="G98" s="12">
        <f>IF(E98&gt;0,F98/E98,"")</f>
        <v>1</v>
      </c>
      <c r="H98" s="12">
        <v>0.995</v>
      </c>
      <c r="I98" s="1" t="str">
        <f>IF(E98=0,"N/A - no reported trade",IF(G98&gt;=H98,"PASS","REVIEW"))</f>
        <v>PASS</v>
      </c>
      <c r="J98" s="7">
        <f>COUNTIFS(fct_partner_monthly!$D$2:$D$3601,A98,fct_partner_monthly!$F$2:$F$3601,B98,fct_partner_monthly!$I$2:$I$3601,C98,fct_partner_monthly!$Q$2:$Q$3601,"&gt;0")</f>
        <v>12</v>
      </c>
      <c r="K98" s="7">
        <f>COUNTIFS(fct_partner_monthly!$D$2:$D$3601,A98,fct_partner_monthly!$F$2:$F$3601,B98,fct_partner_monthly!$I$2:$I$3601,C98,fct_partner_monthly!$T$2:$T$3601,"VALUE_WITHOUT_MASS")</f>
        <v>0</v>
      </c>
    </row>
    <row r="99" spans="1:11">
      <c r="A99" s="1">
        <v>2021</v>
      </c>
      <c r="B99" s="4" t="s">
        <v>265</v>
      </c>
      <c r="C99" s="4" t="s">
        <v>310</v>
      </c>
      <c r="D99" s="1" t="s">
        <v>311</v>
      </c>
      <c r="E99" s="10">
        <f>SUMIFS(fct_partner_monthly!$Q$2:$Q$3601,fct_partner_monthly!$D$2:$D$3601,A99,fct_partner_monthly!$F$2:$F$3601,B99,fct_partner_monthly!$I$2:$I$3601,C99)</f>
        <v>90359378</v>
      </c>
      <c r="F99" s="10">
        <f>SUMIFS(fct_partner_monthly!$Q$2:$Q$3601,fct_partner_monthly!$D$2:$D$3601,A99,fct_partner_monthly!$F$2:$F$3601,B99,fct_partner_monthly!$I$2:$I$3601,C99,fct_partner_monthly!$T$2:$T$3601,"USABLE")</f>
        <v>90359378</v>
      </c>
      <c r="G99" s="12">
        <f>IF(E99&gt;0,F99/E99,"")</f>
        <v>1</v>
      </c>
      <c r="H99" s="12">
        <v>0.995</v>
      </c>
      <c r="I99" s="1" t="str">
        <f>IF(E99=0,"N/A - no reported trade",IF(G99&gt;=H99,"PASS","REVIEW"))</f>
        <v>PASS</v>
      </c>
      <c r="J99" s="7">
        <f>COUNTIFS(fct_partner_monthly!$D$2:$D$3601,A99,fct_partner_monthly!$F$2:$F$3601,B99,fct_partner_monthly!$I$2:$I$3601,C99,fct_partner_monthly!$Q$2:$Q$3601,"&gt;0")</f>
        <v>12</v>
      </c>
      <c r="K99" s="7">
        <f>COUNTIFS(fct_partner_monthly!$D$2:$D$3601,A99,fct_partner_monthly!$F$2:$F$3601,B99,fct_partner_monthly!$I$2:$I$3601,C99,fct_partner_monthly!$T$2:$T$3601,"VALUE_WITHOUT_MASS")</f>
        <v>0</v>
      </c>
    </row>
    <row r="100" spans="1:11">
      <c r="A100" s="1">
        <v>2021</v>
      </c>
      <c r="B100" s="4" t="s">
        <v>265</v>
      </c>
      <c r="C100" s="4" t="s">
        <v>313</v>
      </c>
      <c r="D100" s="1" t="s">
        <v>314</v>
      </c>
      <c r="E100" s="10">
        <f>SUMIFS(fct_partner_monthly!$Q$2:$Q$3601,fct_partner_monthly!$D$2:$D$3601,A100,fct_partner_monthly!$F$2:$F$3601,B100,fct_partner_monthly!$I$2:$I$3601,C100)</f>
        <v>2666152</v>
      </c>
      <c r="F100" s="10">
        <f>SUMIFS(fct_partner_monthly!$Q$2:$Q$3601,fct_partner_monthly!$D$2:$D$3601,A100,fct_partner_monthly!$F$2:$F$3601,B100,fct_partner_monthly!$I$2:$I$3601,C100,fct_partner_monthly!$T$2:$T$3601,"USABLE")</f>
        <v>2666152</v>
      </c>
      <c r="G100" s="12">
        <f>IF(E100&gt;0,F100/E100,"")</f>
        <v>1</v>
      </c>
      <c r="H100" s="12">
        <v>0.995</v>
      </c>
      <c r="I100" s="1" t="str">
        <f>IF(E100=0,"N/A - no reported trade",IF(G100&gt;=H100,"PASS","REVIEW"))</f>
        <v>PASS</v>
      </c>
      <c r="J100" s="7">
        <f>COUNTIFS(fct_partner_monthly!$D$2:$D$3601,A100,fct_partner_monthly!$F$2:$F$3601,B100,fct_partner_monthly!$I$2:$I$3601,C100,fct_partner_monthly!$Q$2:$Q$3601,"&gt;0")</f>
        <v>12</v>
      </c>
      <c r="K100" s="7">
        <f>COUNTIFS(fct_partner_monthly!$D$2:$D$3601,A100,fct_partner_monthly!$F$2:$F$3601,B100,fct_partner_monthly!$I$2:$I$3601,C100,fct_partner_monthly!$T$2:$T$3601,"VALUE_WITHOUT_MASS")</f>
        <v>0</v>
      </c>
    </row>
    <row r="101" spans="1:11">
      <c r="A101" s="1">
        <v>2021</v>
      </c>
      <c r="B101" s="4" t="s">
        <v>265</v>
      </c>
      <c r="C101" s="4" t="s">
        <v>316</v>
      </c>
      <c r="D101" s="1" t="s">
        <v>317</v>
      </c>
      <c r="E101" s="10">
        <f>SUMIFS(fct_partner_monthly!$Q$2:$Q$3601,fct_partner_monthly!$D$2:$D$3601,A101,fct_partner_monthly!$F$2:$F$3601,B101,fct_partner_monthly!$I$2:$I$3601,C101)</f>
        <v>10522425</v>
      </c>
      <c r="F101" s="10">
        <f>SUMIFS(fct_partner_monthly!$Q$2:$Q$3601,fct_partner_monthly!$D$2:$D$3601,A101,fct_partner_monthly!$F$2:$F$3601,B101,fct_partner_monthly!$I$2:$I$3601,C101,fct_partner_monthly!$T$2:$T$3601,"USABLE")</f>
        <v>10522425</v>
      </c>
      <c r="G101" s="12">
        <f>IF(E101&gt;0,F101/E101,"")</f>
        <v>1</v>
      </c>
      <c r="H101" s="12">
        <v>0.995</v>
      </c>
      <c r="I101" s="1" t="str">
        <f>IF(E101=0,"N/A - no reported trade",IF(G101&gt;=H101,"PASS","REVIEW"))</f>
        <v>PASS</v>
      </c>
      <c r="J101" s="7">
        <f>COUNTIFS(fct_partner_monthly!$D$2:$D$3601,A101,fct_partner_monthly!$F$2:$F$3601,B101,fct_partner_monthly!$I$2:$I$3601,C101,fct_partner_monthly!$Q$2:$Q$3601,"&gt;0")</f>
        <v>12</v>
      </c>
      <c r="K101" s="7">
        <f>COUNTIFS(fct_partner_monthly!$D$2:$D$3601,A101,fct_partner_monthly!$F$2:$F$3601,B101,fct_partner_monthly!$I$2:$I$3601,C101,fct_partner_monthly!$T$2:$T$3601,"VALUE_WITHOUT_MASS")</f>
        <v>0</v>
      </c>
    </row>
    <row r="102" spans="1:11">
      <c r="A102" s="1">
        <v>2021</v>
      </c>
      <c r="B102" s="4" t="s">
        <v>265</v>
      </c>
      <c r="C102" s="4" t="s">
        <v>319</v>
      </c>
      <c r="D102" s="1" t="s">
        <v>320</v>
      </c>
      <c r="E102" s="10">
        <f>SUMIFS(fct_partner_monthly!$Q$2:$Q$3601,fct_partner_monthly!$D$2:$D$3601,A102,fct_partner_monthly!$F$2:$F$3601,B102,fct_partner_monthly!$I$2:$I$3601,C102)</f>
        <v>4587774</v>
      </c>
      <c r="F102" s="10">
        <f>SUMIFS(fct_partner_monthly!$Q$2:$Q$3601,fct_partner_monthly!$D$2:$D$3601,A102,fct_partner_monthly!$F$2:$F$3601,B102,fct_partner_monthly!$I$2:$I$3601,C102,fct_partner_monthly!$T$2:$T$3601,"USABLE")</f>
        <v>4587774</v>
      </c>
      <c r="G102" s="12">
        <f>IF(E102&gt;0,F102/E102,"")</f>
        <v>1</v>
      </c>
      <c r="H102" s="12">
        <v>0.995</v>
      </c>
      <c r="I102" s="1" t="str">
        <f>IF(E102=0,"N/A - no reported trade",IF(G102&gt;=H102,"PASS","REVIEW"))</f>
        <v>PASS</v>
      </c>
      <c r="J102" s="7">
        <f>COUNTIFS(fct_partner_monthly!$D$2:$D$3601,A102,fct_partner_monthly!$F$2:$F$3601,B102,fct_partner_monthly!$I$2:$I$3601,C102,fct_partner_monthly!$Q$2:$Q$3601,"&gt;0")</f>
        <v>12</v>
      </c>
      <c r="K102" s="7">
        <f>COUNTIFS(fct_partner_monthly!$D$2:$D$3601,A102,fct_partner_monthly!$F$2:$F$3601,B102,fct_partner_monthly!$I$2:$I$3601,C102,fct_partner_monthly!$T$2:$T$3601,"VALUE_WITHOUT_MASS")</f>
        <v>0</v>
      </c>
    </row>
    <row r="103" spans="1:11">
      <c r="A103" s="1">
        <v>2021</v>
      </c>
      <c r="B103" s="4" t="s">
        <v>265</v>
      </c>
      <c r="C103" s="4" t="s">
        <v>322</v>
      </c>
      <c r="D103" s="1" t="s">
        <v>323</v>
      </c>
      <c r="E103" s="10">
        <f>SUMIFS(fct_partner_monthly!$Q$2:$Q$3601,fct_partner_monthly!$D$2:$D$3601,A103,fct_partner_monthly!$F$2:$F$3601,B103,fct_partner_monthly!$I$2:$I$3601,C103)</f>
        <v>33562239</v>
      </c>
      <c r="F103" s="10">
        <f>SUMIFS(fct_partner_monthly!$Q$2:$Q$3601,fct_partner_monthly!$D$2:$D$3601,A103,fct_partner_monthly!$F$2:$F$3601,B103,fct_partner_monthly!$I$2:$I$3601,C103,fct_partner_monthly!$T$2:$T$3601,"USABLE")</f>
        <v>33562239</v>
      </c>
      <c r="G103" s="12">
        <f>IF(E103&gt;0,F103/E103,"")</f>
        <v>1</v>
      </c>
      <c r="H103" s="12">
        <v>0.995</v>
      </c>
      <c r="I103" s="1" t="str">
        <f>IF(E103=0,"N/A - no reported trade",IF(G103&gt;=H103,"PASS","REVIEW"))</f>
        <v>PASS</v>
      </c>
      <c r="J103" s="7">
        <f>COUNTIFS(fct_partner_monthly!$D$2:$D$3601,A103,fct_partner_monthly!$F$2:$F$3601,B103,fct_partner_monthly!$I$2:$I$3601,C103,fct_partner_monthly!$Q$2:$Q$3601,"&gt;0")</f>
        <v>12</v>
      </c>
      <c r="K103" s="7">
        <f>COUNTIFS(fct_partner_monthly!$D$2:$D$3601,A103,fct_partner_monthly!$F$2:$F$3601,B103,fct_partner_monthly!$I$2:$I$3601,C103,fct_partner_monthly!$T$2:$T$3601,"VALUE_WITHOUT_MASS")</f>
        <v>0</v>
      </c>
    </row>
    <row r="104" spans="1:11">
      <c r="A104" s="1">
        <v>2021</v>
      </c>
      <c r="B104" s="4" t="s">
        <v>265</v>
      </c>
      <c r="C104" s="4" t="s">
        <v>325</v>
      </c>
      <c r="D104" s="1" t="s">
        <v>326</v>
      </c>
      <c r="E104" s="10">
        <f>SUMIFS(fct_partner_monthly!$Q$2:$Q$3601,fct_partner_monthly!$D$2:$D$3601,A104,fct_partner_monthly!$F$2:$F$3601,B104,fct_partner_monthly!$I$2:$I$3601,C104)</f>
        <v>157858319</v>
      </c>
      <c r="F104" s="10">
        <f>SUMIFS(fct_partner_monthly!$Q$2:$Q$3601,fct_partner_monthly!$D$2:$D$3601,A104,fct_partner_monthly!$F$2:$F$3601,B104,fct_partner_monthly!$I$2:$I$3601,C104,fct_partner_monthly!$T$2:$T$3601,"USABLE")</f>
        <v>157858319</v>
      </c>
      <c r="G104" s="12">
        <f>IF(E104&gt;0,F104/E104,"")</f>
        <v>1</v>
      </c>
      <c r="H104" s="12">
        <v>0.995</v>
      </c>
      <c r="I104" s="1" t="str">
        <f>IF(E104=0,"N/A - no reported trade",IF(G104&gt;=H104,"PASS","REVIEW"))</f>
        <v>PASS</v>
      </c>
      <c r="J104" s="7">
        <f>COUNTIFS(fct_partner_monthly!$D$2:$D$3601,A104,fct_partner_monthly!$F$2:$F$3601,B104,fct_partner_monthly!$I$2:$I$3601,C104,fct_partner_monthly!$Q$2:$Q$3601,"&gt;0")</f>
        <v>12</v>
      </c>
      <c r="K104" s="7">
        <f>COUNTIFS(fct_partner_monthly!$D$2:$D$3601,A104,fct_partner_monthly!$F$2:$F$3601,B104,fct_partner_monthly!$I$2:$I$3601,C104,fct_partner_monthly!$T$2:$T$3601,"VALUE_WITHOUT_MASS")</f>
        <v>0</v>
      </c>
    </row>
    <row r="105" spans="1:11">
      <c r="A105" s="1">
        <v>2021</v>
      </c>
      <c r="B105" s="4" t="s">
        <v>271</v>
      </c>
      <c r="C105" s="4" t="s">
        <v>296</v>
      </c>
      <c r="D105" s="1" t="s">
        <v>297</v>
      </c>
      <c r="E105" s="10">
        <f>SUMIFS(fct_partner_monthly!$Q$2:$Q$3601,fct_partner_monthly!$D$2:$D$3601,A105,fct_partner_monthly!$F$2:$F$3601,B105,fct_partner_monthly!$I$2:$I$3601,C105)</f>
        <v>17798793</v>
      </c>
      <c r="F105" s="10">
        <f>SUMIFS(fct_partner_monthly!$Q$2:$Q$3601,fct_partner_monthly!$D$2:$D$3601,A105,fct_partner_monthly!$F$2:$F$3601,B105,fct_partner_monthly!$I$2:$I$3601,C105,fct_partner_monthly!$T$2:$T$3601,"USABLE")</f>
        <v>17798793</v>
      </c>
      <c r="G105" s="12">
        <f>IF(E105&gt;0,F105/E105,"")</f>
        <v>1</v>
      </c>
      <c r="H105" s="12">
        <v>0.995</v>
      </c>
      <c r="I105" s="1" t="str">
        <f>IF(E105=0,"N/A - no reported trade",IF(G105&gt;=H105,"PASS","REVIEW"))</f>
        <v>PASS</v>
      </c>
      <c r="J105" s="7">
        <f>COUNTIFS(fct_partner_monthly!$D$2:$D$3601,A105,fct_partner_monthly!$F$2:$F$3601,B105,fct_partner_monthly!$I$2:$I$3601,C105,fct_partner_monthly!$Q$2:$Q$3601,"&gt;0")</f>
        <v>12</v>
      </c>
      <c r="K105" s="7">
        <f>COUNTIFS(fct_partner_monthly!$D$2:$D$3601,A105,fct_partner_monthly!$F$2:$F$3601,B105,fct_partner_monthly!$I$2:$I$3601,C105,fct_partner_monthly!$T$2:$T$3601,"VALUE_WITHOUT_MASS")</f>
        <v>0</v>
      </c>
    </row>
    <row r="106" spans="1:11">
      <c r="A106" s="1">
        <v>2021</v>
      </c>
      <c r="B106" s="4" t="s">
        <v>271</v>
      </c>
      <c r="C106" s="4" t="s">
        <v>301</v>
      </c>
      <c r="D106" s="1" t="s">
        <v>302</v>
      </c>
      <c r="E106" s="10">
        <f>SUMIFS(fct_partner_monthly!$Q$2:$Q$3601,fct_partner_monthly!$D$2:$D$3601,A106,fct_partner_monthly!$F$2:$F$3601,B106,fct_partner_monthly!$I$2:$I$3601,C106)</f>
        <v>9294549</v>
      </c>
      <c r="F106" s="10">
        <f>SUMIFS(fct_partner_monthly!$Q$2:$Q$3601,fct_partner_monthly!$D$2:$D$3601,A106,fct_partner_monthly!$F$2:$F$3601,B106,fct_partner_monthly!$I$2:$I$3601,C106,fct_partner_monthly!$T$2:$T$3601,"USABLE")</f>
        <v>9294549</v>
      </c>
      <c r="G106" s="12">
        <f>IF(E106&gt;0,F106/E106,"")</f>
        <v>1</v>
      </c>
      <c r="H106" s="12">
        <v>0.995</v>
      </c>
      <c r="I106" s="1" t="str">
        <f>IF(E106=0,"N/A - no reported trade",IF(G106&gt;=H106,"PASS","REVIEW"))</f>
        <v>PASS</v>
      </c>
      <c r="J106" s="7">
        <f>COUNTIFS(fct_partner_monthly!$D$2:$D$3601,A106,fct_partner_monthly!$F$2:$F$3601,B106,fct_partner_monthly!$I$2:$I$3601,C106,fct_partner_monthly!$Q$2:$Q$3601,"&gt;0")</f>
        <v>12</v>
      </c>
      <c r="K106" s="7">
        <f>COUNTIFS(fct_partner_monthly!$D$2:$D$3601,A106,fct_partner_monthly!$F$2:$F$3601,B106,fct_partner_monthly!$I$2:$I$3601,C106,fct_partner_monthly!$T$2:$T$3601,"VALUE_WITHOUT_MASS")</f>
        <v>0</v>
      </c>
    </row>
    <row r="107" spans="1:11">
      <c r="A107" s="1">
        <v>2021</v>
      </c>
      <c r="B107" s="4" t="s">
        <v>271</v>
      </c>
      <c r="C107" s="4" t="s">
        <v>304</v>
      </c>
      <c r="D107" s="1" t="s">
        <v>305</v>
      </c>
      <c r="E107" s="10">
        <f>SUMIFS(fct_partner_monthly!$Q$2:$Q$3601,fct_partner_monthly!$D$2:$D$3601,A107,fct_partner_monthly!$F$2:$F$3601,B107,fct_partner_monthly!$I$2:$I$3601,C107)</f>
        <v>897690</v>
      </c>
      <c r="F107" s="10">
        <f>SUMIFS(fct_partner_monthly!$Q$2:$Q$3601,fct_partner_monthly!$D$2:$D$3601,A107,fct_partner_monthly!$F$2:$F$3601,B107,fct_partner_monthly!$I$2:$I$3601,C107,fct_partner_monthly!$T$2:$T$3601,"USABLE")</f>
        <v>897690</v>
      </c>
      <c r="G107" s="12">
        <f>IF(E107&gt;0,F107/E107,"")</f>
        <v>1</v>
      </c>
      <c r="H107" s="12">
        <v>0.995</v>
      </c>
      <c r="I107" s="1" t="str">
        <f>IF(E107=0,"N/A - no reported trade",IF(G107&gt;=H107,"PASS","REVIEW"))</f>
        <v>PASS</v>
      </c>
      <c r="J107" s="7">
        <f>COUNTIFS(fct_partner_monthly!$D$2:$D$3601,A107,fct_partner_monthly!$F$2:$F$3601,B107,fct_partner_monthly!$I$2:$I$3601,C107,fct_partner_monthly!$Q$2:$Q$3601,"&gt;0")</f>
        <v>12</v>
      </c>
      <c r="K107" s="7">
        <f>COUNTIFS(fct_partner_monthly!$D$2:$D$3601,A107,fct_partner_monthly!$F$2:$F$3601,B107,fct_partner_monthly!$I$2:$I$3601,C107,fct_partner_monthly!$T$2:$T$3601,"VALUE_WITHOUT_MASS")</f>
        <v>0</v>
      </c>
    </row>
    <row r="108" spans="1:11">
      <c r="A108" s="1">
        <v>2021</v>
      </c>
      <c r="B108" s="4" t="s">
        <v>271</v>
      </c>
      <c r="C108" s="4" t="s">
        <v>307</v>
      </c>
      <c r="D108" s="1" t="s">
        <v>308</v>
      </c>
      <c r="E108" s="10">
        <f>SUMIFS(fct_partner_monthly!$Q$2:$Q$3601,fct_partner_monthly!$D$2:$D$3601,A108,fct_partner_monthly!$F$2:$F$3601,B108,fct_partner_monthly!$I$2:$I$3601,C108)</f>
        <v>38175813</v>
      </c>
      <c r="F108" s="10">
        <f>SUMIFS(fct_partner_monthly!$Q$2:$Q$3601,fct_partner_monthly!$D$2:$D$3601,A108,fct_partner_monthly!$F$2:$F$3601,B108,fct_partner_monthly!$I$2:$I$3601,C108,fct_partner_monthly!$T$2:$T$3601,"USABLE")</f>
        <v>38175813</v>
      </c>
      <c r="G108" s="12">
        <f>IF(E108&gt;0,F108/E108,"")</f>
        <v>1</v>
      </c>
      <c r="H108" s="12">
        <v>0.995</v>
      </c>
      <c r="I108" s="1" t="str">
        <f>IF(E108=0,"N/A - no reported trade",IF(G108&gt;=H108,"PASS","REVIEW"))</f>
        <v>PASS</v>
      </c>
      <c r="J108" s="7">
        <f>COUNTIFS(fct_partner_monthly!$D$2:$D$3601,A108,fct_partner_monthly!$F$2:$F$3601,B108,fct_partner_monthly!$I$2:$I$3601,C108,fct_partner_monthly!$Q$2:$Q$3601,"&gt;0")</f>
        <v>12</v>
      </c>
      <c r="K108" s="7">
        <f>COUNTIFS(fct_partner_monthly!$D$2:$D$3601,A108,fct_partner_monthly!$F$2:$F$3601,B108,fct_partner_monthly!$I$2:$I$3601,C108,fct_partner_monthly!$T$2:$T$3601,"VALUE_WITHOUT_MASS")</f>
        <v>0</v>
      </c>
    </row>
    <row r="109" spans="1:11">
      <c r="A109" s="1">
        <v>2021</v>
      </c>
      <c r="B109" s="4" t="s">
        <v>271</v>
      </c>
      <c r="C109" s="4" t="s">
        <v>310</v>
      </c>
      <c r="D109" s="1" t="s">
        <v>311</v>
      </c>
      <c r="E109" s="10">
        <f>SUMIFS(fct_partner_monthly!$Q$2:$Q$3601,fct_partner_monthly!$D$2:$D$3601,A109,fct_partner_monthly!$F$2:$F$3601,B109,fct_partner_monthly!$I$2:$I$3601,C109)</f>
        <v>6835398</v>
      </c>
      <c r="F109" s="10">
        <f>SUMIFS(fct_partner_monthly!$Q$2:$Q$3601,fct_partner_monthly!$D$2:$D$3601,A109,fct_partner_monthly!$F$2:$F$3601,B109,fct_partner_monthly!$I$2:$I$3601,C109,fct_partner_monthly!$T$2:$T$3601,"USABLE")</f>
        <v>6835398</v>
      </c>
      <c r="G109" s="12">
        <f>IF(E109&gt;0,F109/E109,"")</f>
        <v>1</v>
      </c>
      <c r="H109" s="12">
        <v>0.995</v>
      </c>
      <c r="I109" s="1" t="str">
        <f>IF(E109=0,"N/A - no reported trade",IF(G109&gt;=H109,"PASS","REVIEW"))</f>
        <v>PASS</v>
      </c>
      <c r="J109" s="7">
        <f>COUNTIFS(fct_partner_monthly!$D$2:$D$3601,A109,fct_partner_monthly!$F$2:$F$3601,B109,fct_partner_monthly!$I$2:$I$3601,C109,fct_partner_monthly!$Q$2:$Q$3601,"&gt;0")</f>
        <v>12</v>
      </c>
      <c r="K109" s="7">
        <f>COUNTIFS(fct_partner_monthly!$D$2:$D$3601,A109,fct_partner_monthly!$F$2:$F$3601,B109,fct_partner_monthly!$I$2:$I$3601,C109,fct_partner_monthly!$T$2:$T$3601,"VALUE_WITHOUT_MASS")</f>
        <v>0</v>
      </c>
    </row>
    <row r="110" spans="1:11">
      <c r="A110" s="1">
        <v>2021</v>
      </c>
      <c r="B110" s="4" t="s">
        <v>271</v>
      </c>
      <c r="C110" s="4" t="s">
        <v>313</v>
      </c>
      <c r="D110" s="1" t="s">
        <v>314</v>
      </c>
      <c r="E110" s="10">
        <f>SUMIFS(fct_partner_monthly!$Q$2:$Q$3601,fct_partner_monthly!$D$2:$D$3601,A110,fct_partner_monthly!$F$2:$F$3601,B110,fct_partner_monthly!$I$2:$I$3601,C110)</f>
        <v>10553656</v>
      </c>
      <c r="F110" s="10">
        <f>SUMIFS(fct_partner_monthly!$Q$2:$Q$3601,fct_partner_monthly!$D$2:$D$3601,A110,fct_partner_monthly!$F$2:$F$3601,B110,fct_partner_monthly!$I$2:$I$3601,C110,fct_partner_monthly!$T$2:$T$3601,"USABLE")</f>
        <v>10553656</v>
      </c>
      <c r="G110" s="12">
        <f>IF(E110&gt;0,F110/E110,"")</f>
        <v>1</v>
      </c>
      <c r="H110" s="12">
        <v>0.995</v>
      </c>
      <c r="I110" s="1" t="str">
        <f>IF(E110=0,"N/A - no reported trade",IF(G110&gt;=H110,"PASS","REVIEW"))</f>
        <v>PASS</v>
      </c>
      <c r="J110" s="7">
        <f>COUNTIFS(fct_partner_monthly!$D$2:$D$3601,A110,fct_partner_monthly!$F$2:$F$3601,B110,fct_partner_monthly!$I$2:$I$3601,C110,fct_partner_monthly!$Q$2:$Q$3601,"&gt;0")</f>
        <v>12</v>
      </c>
      <c r="K110" s="7">
        <f>COUNTIFS(fct_partner_monthly!$D$2:$D$3601,A110,fct_partner_monthly!$F$2:$F$3601,B110,fct_partner_monthly!$I$2:$I$3601,C110,fct_partner_monthly!$T$2:$T$3601,"VALUE_WITHOUT_MASS")</f>
        <v>0</v>
      </c>
    </row>
    <row r="111" spans="1:11">
      <c r="A111" s="1">
        <v>2021</v>
      </c>
      <c r="B111" s="4" t="s">
        <v>271</v>
      </c>
      <c r="C111" s="4" t="s">
        <v>316</v>
      </c>
      <c r="D111" s="1" t="s">
        <v>317</v>
      </c>
      <c r="E111" s="10">
        <f>SUMIFS(fct_partner_monthly!$Q$2:$Q$3601,fct_partner_monthly!$D$2:$D$3601,A111,fct_partner_monthly!$F$2:$F$3601,B111,fct_partner_monthly!$I$2:$I$3601,C111)</f>
        <v>3576261</v>
      </c>
      <c r="F111" s="10">
        <f>SUMIFS(fct_partner_monthly!$Q$2:$Q$3601,fct_partner_monthly!$D$2:$D$3601,A111,fct_partner_monthly!$F$2:$F$3601,B111,fct_partner_monthly!$I$2:$I$3601,C111,fct_partner_monthly!$T$2:$T$3601,"USABLE")</f>
        <v>3576261</v>
      </c>
      <c r="G111" s="12">
        <f>IF(E111&gt;0,F111/E111,"")</f>
        <v>1</v>
      </c>
      <c r="H111" s="12">
        <v>0.995</v>
      </c>
      <c r="I111" s="1" t="str">
        <f>IF(E111=0,"N/A - no reported trade",IF(G111&gt;=H111,"PASS","REVIEW"))</f>
        <v>PASS</v>
      </c>
      <c r="J111" s="7">
        <f>COUNTIFS(fct_partner_monthly!$D$2:$D$3601,A111,fct_partner_monthly!$F$2:$F$3601,B111,fct_partner_monthly!$I$2:$I$3601,C111,fct_partner_monthly!$Q$2:$Q$3601,"&gt;0")</f>
        <v>12</v>
      </c>
      <c r="K111" s="7">
        <f>COUNTIFS(fct_partner_monthly!$D$2:$D$3601,A111,fct_partner_monthly!$F$2:$F$3601,B111,fct_partner_monthly!$I$2:$I$3601,C111,fct_partner_monthly!$T$2:$T$3601,"VALUE_WITHOUT_MASS")</f>
        <v>0</v>
      </c>
    </row>
    <row r="112" spans="1:11">
      <c r="A112" s="1">
        <v>2021</v>
      </c>
      <c r="B112" s="4" t="s">
        <v>271</v>
      </c>
      <c r="C112" s="4" t="s">
        <v>319</v>
      </c>
      <c r="D112" s="1" t="s">
        <v>320</v>
      </c>
      <c r="E112" s="10">
        <f>SUMIFS(fct_partner_monthly!$Q$2:$Q$3601,fct_partner_monthly!$D$2:$D$3601,A112,fct_partner_monthly!$F$2:$F$3601,B112,fct_partner_monthly!$I$2:$I$3601,C112)</f>
        <v>5928605</v>
      </c>
      <c r="F112" s="10">
        <f>SUMIFS(fct_partner_monthly!$Q$2:$Q$3601,fct_partner_monthly!$D$2:$D$3601,A112,fct_partner_monthly!$F$2:$F$3601,B112,fct_partner_monthly!$I$2:$I$3601,C112,fct_partner_monthly!$T$2:$T$3601,"USABLE")</f>
        <v>5928605</v>
      </c>
      <c r="G112" s="12">
        <f>IF(E112&gt;0,F112/E112,"")</f>
        <v>1</v>
      </c>
      <c r="H112" s="12">
        <v>0.995</v>
      </c>
      <c r="I112" s="1" t="str">
        <f>IF(E112=0,"N/A - no reported trade",IF(G112&gt;=H112,"PASS","REVIEW"))</f>
        <v>PASS</v>
      </c>
      <c r="J112" s="7">
        <f>COUNTIFS(fct_partner_monthly!$D$2:$D$3601,A112,fct_partner_monthly!$F$2:$F$3601,B112,fct_partner_monthly!$I$2:$I$3601,C112,fct_partner_monthly!$Q$2:$Q$3601,"&gt;0")</f>
        <v>12</v>
      </c>
      <c r="K112" s="7">
        <f>COUNTIFS(fct_partner_monthly!$D$2:$D$3601,A112,fct_partner_monthly!$F$2:$F$3601,B112,fct_partner_monthly!$I$2:$I$3601,C112,fct_partner_monthly!$T$2:$T$3601,"VALUE_WITHOUT_MASS")</f>
        <v>0</v>
      </c>
    </row>
    <row r="113" spans="1:11">
      <c r="A113" s="1">
        <v>2021</v>
      </c>
      <c r="B113" s="4" t="s">
        <v>271</v>
      </c>
      <c r="C113" s="4" t="s">
        <v>322</v>
      </c>
      <c r="D113" s="1" t="s">
        <v>323</v>
      </c>
      <c r="E113" s="10">
        <f>SUMIFS(fct_partner_monthly!$Q$2:$Q$3601,fct_partner_monthly!$D$2:$D$3601,A113,fct_partner_monthly!$F$2:$F$3601,B113,fct_partner_monthly!$I$2:$I$3601,C113)</f>
        <v>865702</v>
      </c>
      <c r="F113" s="10">
        <f>SUMIFS(fct_partner_monthly!$Q$2:$Q$3601,fct_partner_monthly!$D$2:$D$3601,A113,fct_partner_monthly!$F$2:$F$3601,B113,fct_partner_monthly!$I$2:$I$3601,C113,fct_partner_monthly!$T$2:$T$3601,"USABLE")</f>
        <v>865702</v>
      </c>
      <c r="G113" s="12">
        <f>IF(E113&gt;0,F113/E113,"")</f>
        <v>1</v>
      </c>
      <c r="H113" s="12">
        <v>0.995</v>
      </c>
      <c r="I113" s="1" t="str">
        <f>IF(E113=0,"N/A - no reported trade",IF(G113&gt;=H113,"PASS","REVIEW"))</f>
        <v>PASS</v>
      </c>
      <c r="J113" s="7">
        <f>COUNTIFS(fct_partner_monthly!$D$2:$D$3601,A113,fct_partner_monthly!$F$2:$F$3601,B113,fct_partner_monthly!$I$2:$I$3601,C113,fct_partner_monthly!$Q$2:$Q$3601,"&gt;0")</f>
        <v>12</v>
      </c>
      <c r="K113" s="7">
        <f>COUNTIFS(fct_partner_monthly!$D$2:$D$3601,A113,fct_partner_monthly!$F$2:$F$3601,B113,fct_partner_monthly!$I$2:$I$3601,C113,fct_partner_monthly!$T$2:$T$3601,"VALUE_WITHOUT_MASS")</f>
        <v>0</v>
      </c>
    </row>
    <row r="114" spans="1:11">
      <c r="A114" s="1">
        <v>2021</v>
      </c>
      <c r="B114" s="4" t="s">
        <v>271</v>
      </c>
      <c r="C114" s="4" t="s">
        <v>325</v>
      </c>
      <c r="D114" s="1" t="s">
        <v>326</v>
      </c>
      <c r="E114" s="10">
        <f>SUMIFS(fct_partner_monthly!$Q$2:$Q$3601,fct_partner_monthly!$D$2:$D$3601,A114,fct_partner_monthly!$F$2:$F$3601,B114,fct_partner_monthly!$I$2:$I$3601,C114)</f>
        <v>93792613</v>
      </c>
      <c r="F114" s="10">
        <f>SUMIFS(fct_partner_monthly!$Q$2:$Q$3601,fct_partner_monthly!$D$2:$D$3601,A114,fct_partner_monthly!$F$2:$F$3601,B114,fct_partner_monthly!$I$2:$I$3601,C114,fct_partner_monthly!$T$2:$T$3601,"USABLE")</f>
        <v>93792613</v>
      </c>
      <c r="G114" s="12">
        <f>IF(E114&gt;0,F114/E114,"")</f>
        <v>1</v>
      </c>
      <c r="H114" s="12">
        <v>0.995</v>
      </c>
      <c r="I114" s="1" t="str">
        <f>IF(E114=0,"N/A - no reported trade",IF(G114&gt;=H114,"PASS","REVIEW"))</f>
        <v>PASS</v>
      </c>
      <c r="J114" s="7">
        <f>COUNTIFS(fct_partner_monthly!$D$2:$D$3601,A114,fct_partner_monthly!$F$2:$F$3601,B114,fct_partner_monthly!$I$2:$I$3601,C114,fct_partner_monthly!$Q$2:$Q$3601,"&gt;0")</f>
        <v>12</v>
      </c>
      <c r="K114" s="7">
        <f>COUNTIFS(fct_partner_monthly!$D$2:$D$3601,A114,fct_partner_monthly!$F$2:$F$3601,B114,fct_partner_monthly!$I$2:$I$3601,C114,fct_partner_monthly!$T$2:$T$3601,"VALUE_WITHOUT_MASS")</f>
        <v>0</v>
      </c>
    </row>
    <row r="115" spans="1:11">
      <c r="A115" s="1">
        <v>2021</v>
      </c>
      <c r="B115" s="4" t="s">
        <v>278</v>
      </c>
      <c r="C115" s="4" t="s">
        <v>296</v>
      </c>
      <c r="D115" s="1" t="s">
        <v>297</v>
      </c>
      <c r="E115" s="10">
        <f>SUMIFS(fct_partner_monthly!$Q$2:$Q$3601,fct_partner_monthly!$D$2:$D$3601,A115,fct_partner_monthly!$F$2:$F$3601,B115,fct_partner_monthly!$I$2:$I$3601,C115)</f>
        <v>11876698</v>
      </c>
      <c r="F115" s="10">
        <f>SUMIFS(fct_partner_monthly!$Q$2:$Q$3601,fct_partner_monthly!$D$2:$D$3601,A115,fct_partner_monthly!$F$2:$F$3601,B115,fct_partner_monthly!$I$2:$I$3601,C115,fct_partner_monthly!$T$2:$T$3601,"USABLE")</f>
        <v>11876698</v>
      </c>
      <c r="G115" s="12">
        <f>IF(E115&gt;0,F115/E115,"")</f>
        <v>1</v>
      </c>
      <c r="H115" s="12">
        <v>0.995</v>
      </c>
      <c r="I115" s="1" t="str">
        <f>IF(E115=0,"N/A - no reported trade",IF(G115&gt;=H115,"PASS","REVIEW"))</f>
        <v>PASS</v>
      </c>
      <c r="J115" s="7">
        <f>COUNTIFS(fct_partner_monthly!$D$2:$D$3601,A115,fct_partner_monthly!$F$2:$F$3601,B115,fct_partner_monthly!$I$2:$I$3601,C115,fct_partner_monthly!$Q$2:$Q$3601,"&gt;0")</f>
        <v>12</v>
      </c>
      <c r="K115" s="7">
        <f>COUNTIFS(fct_partner_monthly!$D$2:$D$3601,A115,fct_partner_monthly!$F$2:$F$3601,B115,fct_partner_monthly!$I$2:$I$3601,C115,fct_partner_monthly!$T$2:$T$3601,"VALUE_WITHOUT_MASS")</f>
        <v>0</v>
      </c>
    </row>
    <row r="116" spans="1:11">
      <c r="A116" s="1">
        <v>2021</v>
      </c>
      <c r="B116" s="4" t="s">
        <v>278</v>
      </c>
      <c r="C116" s="4" t="s">
        <v>301</v>
      </c>
      <c r="D116" s="1" t="s">
        <v>302</v>
      </c>
      <c r="E116" s="10">
        <f>SUMIFS(fct_partner_monthly!$Q$2:$Q$3601,fct_partner_monthly!$D$2:$D$3601,A116,fct_partner_monthly!$F$2:$F$3601,B116,fct_partner_monthly!$I$2:$I$3601,C116)</f>
        <v>880340</v>
      </c>
      <c r="F116" s="10">
        <f>SUMIFS(fct_partner_monthly!$Q$2:$Q$3601,fct_partner_monthly!$D$2:$D$3601,A116,fct_partner_monthly!$F$2:$F$3601,B116,fct_partner_monthly!$I$2:$I$3601,C116,fct_partner_monthly!$T$2:$T$3601,"USABLE")</f>
        <v>880340</v>
      </c>
      <c r="G116" s="12">
        <f>IF(E116&gt;0,F116/E116,"")</f>
        <v>1</v>
      </c>
      <c r="H116" s="12">
        <v>0.995</v>
      </c>
      <c r="I116" s="1" t="str">
        <f>IF(E116=0,"N/A - no reported trade",IF(G116&gt;=H116,"PASS","REVIEW"))</f>
        <v>PASS</v>
      </c>
      <c r="J116" s="7">
        <f>COUNTIFS(fct_partner_monthly!$D$2:$D$3601,A116,fct_partner_monthly!$F$2:$F$3601,B116,fct_partner_monthly!$I$2:$I$3601,C116,fct_partner_monthly!$Q$2:$Q$3601,"&gt;0")</f>
        <v>12</v>
      </c>
      <c r="K116" s="7">
        <f>COUNTIFS(fct_partner_monthly!$D$2:$D$3601,A116,fct_partner_monthly!$F$2:$F$3601,B116,fct_partner_monthly!$I$2:$I$3601,C116,fct_partner_monthly!$T$2:$T$3601,"VALUE_WITHOUT_MASS")</f>
        <v>0</v>
      </c>
    </row>
    <row r="117" spans="1:11">
      <c r="A117" s="1">
        <v>2021</v>
      </c>
      <c r="B117" s="4" t="s">
        <v>278</v>
      </c>
      <c r="C117" s="4" t="s">
        <v>304</v>
      </c>
      <c r="D117" s="1" t="s">
        <v>305</v>
      </c>
      <c r="E117" s="10">
        <f>SUMIFS(fct_partner_monthly!$Q$2:$Q$3601,fct_partner_monthly!$D$2:$D$3601,A117,fct_partner_monthly!$F$2:$F$3601,B117,fct_partner_monthly!$I$2:$I$3601,C117)</f>
        <v>565935</v>
      </c>
      <c r="F117" s="10">
        <f>SUMIFS(fct_partner_monthly!$Q$2:$Q$3601,fct_partner_monthly!$D$2:$D$3601,A117,fct_partner_monthly!$F$2:$F$3601,B117,fct_partner_monthly!$I$2:$I$3601,C117,fct_partner_monthly!$T$2:$T$3601,"USABLE")</f>
        <v>565935</v>
      </c>
      <c r="G117" s="12">
        <f>IF(E117&gt;0,F117/E117,"")</f>
        <v>1</v>
      </c>
      <c r="H117" s="12">
        <v>0.995</v>
      </c>
      <c r="I117" s="1" t="str">
        <f>IF(E117=0,"N/A - no reported trade",IF(G117&gt;=H117,"PASS","REVIEW"))</f>
        <v>PASS</v>
      </c>
      <c r="J117" s="7">
        <f>COUNTIFS(fct_partner_monthly!$D$2:$D$3601,A117,fct_partner_monthly!$F$2:$F$3601,B117,fct_partner_monthly!$I$2:$I$3601,C117,fct_partner_monthly!$Q$2:$Q$3601,"&gt;0")</f>
        <v>11</v>
      </c>
      <c r="K117" s="7">
        <f>COUNTIFS(fct_partner_monthly!$D$2:$D$3601,A117,fct_partner_monthly!$F$2:$F$3601,B117,fct_partner_monthly!$I$2:$I$3601,C117,fct_partner_monthly!$T$2:$T$3601,"VALUE_WITHOUT_MASS")</f>
        <v>0</v>
      </c>
    </row>
    <row r="118" spans="1:11">
      <c r="A118" s="1">
        <v>2021</v>
      </c>
      <c r="B118" s="4" t="s">
        <v>278</v>
      </c>
      <c r="C118" s="4" t="s">
        <v>307</v>
      </c>
      <c r="D118" s="1" t="s">
        <v>308</v>
      </c>
      <c r="E118" s="10">
        <f>SUMIFS(fct_partner_monthly!$Q$2:$Q$3601,fct_partner_monthly!$D$2:$D$3601,A118,fct_partner_monthly!$F$2:$F$3601,B118,fct_partner_monthly!$I$2:$I$3601,C118)</f>
        <v>19399471</v>
      </c>
      <c r="F118" s="10">
        <f>SUMIFS(fct_partner_monthly!$Q$2:$Q$3601,fct_partner_monthly!$D$2:$D$3601,A118,fct_partner_monthly!$F$2:$F$3601,B118,fct_partner_monthly!$I$2:$I$3601,C118,fct_partner_monthly!$T$2:$T$3601,"USABLE")</f>
        <v>19399471</v>
      </c>
      <c r="G118" s="12">
        <f>IF(E118&gt;0,F118/E118,"")</f>
        <v>1</v>
      </c>
      <c r="H118" s="12">
        <v>0.995</v>
      </c>
      <c r="I118" s="1" t="str">
        <f>IF(E118=0,"N/A - no reported trade",IF(G118&gt;=H118,"PASS","REVIEW"))</f>
        <v>PASS</v>
      </c>
      <c r="J118" s="7">
        <f>COUNTIFS(fct_partner_monthly!$D$2:$D$3601,A118,fct_partner_monthly!$F$2:$F$3601,B118,fct_partner_monthly!$I$2:$I$3601,C118,fct_partner_monthly!$Q$2:$Q$3601,"&gt;0")</f>
        <v>12</v>
      </c>
      <c r="K118" s="7">
        <f>COUNTIFS(fct_partner_monthly!$D$2:$D$3601,A118,fct_partner_monthly!$F$2:$F$3601,B118,fct_partner_monthly!$I$2:$I$3601,C118,fct_partner_monthly!$T$2:$T$3601,"VALUE_WITHOUT_MASS")</f>
        <v>0</v>
      </c>
    </row>
    <row r="119" spans="1:11">
      <c r="A119" s="1">
        <v>2021</v>
      </c>
      <c r="B119" s="4" t="s">
        <v>278</v>
      </c>
      <c r="C119" s="4" t="s">
        <v>310</v>
      </c>
      <c r="D119" s="1" t="s">
        <v>311</v>
      </c>
      <c r="E119" s="10">
        <f>SUMIFS(fct_partner_monthly!$Q$2:$Q$3601,fct_partner_monthly!$D$2:$D$3601,A119,fct_partner_monthly!$F$2:$F$3601,B119,fct_partner_monthly!$I$2:$I$3601,C119)</f>
        <v>47453106</v>
      </c>
      <c r="F119" s="10">
        <f>SUMIFS(fct_partner_monthly!$Q$2:$Q$3601,fct_partner_monthly!$D$2:$D$3601,A119,fct_partner_monthly!$F$2:$F$3601,B119,fct_partner_monthly!$I$2:$I$3601,C119,fct_partner_monthly!$T$2:$T$3601,"USABLE")</f>
        <v>47453106</v>
      </c>
      <c r="G119" s="12">
        <f>IF(E119&gt;0,F119/E119,"")</f>
        <v>1</v>
      </c>
      <c r="H119" s="12">
        <v>0.995</v>
      </c>
      <c r="I119" s="1" t="str">
        <f>IF(E119=0,"N/A - no reported trade",IF(G119&gt;=H119,"PASS","REVIEW"))</f>
        <v>PASS</v>
      </c>
      <c r="J119" s="7">
        <f>COUNTIFS(fct_partner_monthly!$D$2:$D$3601,A119,fct_partner_monthly!$F$2:$F$3601,B119,fct_partner_monthly!$I$2:$I$3601,C119,fct_partner_monthly!$Q$2:$Q$3601,"&gt;0")</f>
        <v>12</v>
      </c>
      <c r="K119" s="7">
        <f>COUNTIFS(fct_partner_monthly!$D$2:$D$3601,A119,fct_partner_monthly!$F$2:$F$3601,B119,fct_partner_monthly!$I$2:$I$3601,C119,fct_partner_monthly!$T$2:$T$3601,"VALUE_WITHOUT_MASS")</f>
        <v>0</v>
      </c>
    </row>
    <row r="120" spans="1:11">
      <c r="A120" s="1">
        <v>2021</v>
      </c>
      <c r="B120" s="4" t="s">
        <v>278</v>
      </c>
      <c r="C120" s="4" t="s">
        <v>313</v>
      </c>
      <c r="D120" s="1" t="s">
        <v>314</v>
      </c>
      <c r="E120" s="10">
        <f>SUMIFS(fct_partner_monthly!$Q$2:$Q$3601,fct_partner_monthly!$D$2:$D$3601,A120,fct_partner_monthly!$F$2:$F$3601,B120,fct_partner_monthly!$I$2:$I$3601,C120)</f>
        <v>1710114</v>
      </c>
      <c r="F120" s="10">
        <f>SUMIFS(fct_partner_monthly!$Q$2:$Q$3601,fct_partner_monthly!$D$2:$D$3601,A120,fct_partner_monthly!$F$2:$F$3601,B120,fct_partner_monthly!$I$2:$I$3601,C120,fct_partner_monthly!$T$2:$T$3601,"USABLE")</f>
        <v>1710114</v>
      </c>
      <c r="G120" s="12">
        <f>IF(E120&gt;0,F120/E120,"")</f>
        <v>1</v>
      </c>
      <c r="H120" s="12">
        <v>0.995</v>
      </c>
      <c r="I120" s="1" t="str">
        <f>IF(E120=0,"N/A - no reported trade",IF(G120&gt;=H120,"PASS","REVIEW"))</f>
        <v>PASS</v>
      </c>
      <c r="J120" s="7">
        <f>COUNTIFS(fct_partner_monthly!$D$2:$D$3601,A120,fct_partner_monthly!$F$2:$F$3601,B120,fct_partner_monthly!$I$2:$I$3601,C120,fct_partner_monthly!$Q$2:$Q$3601,"&gt;0")</f>
        <v>12</v>
      </c>
      <c r="K120" s="7">
        <f>COUNTIFS(fct_partner_monthly!$D$2:$D$3601,A120,fct_partner_monthly!$F$2:$F$3601,B120,fct_partner_monthly!$I$2:$I$3601,C120,fct_partner_monthly!$T$2:$T$3601,"VALUE_WITHOUT_MASS")</f>
        <v>0</v>
      </c>
    </row>
    <row r="121" spans="1:11">
      <c r="A121" s="1">
        <v>2021</v>
      </c>
      <c r="B121" s="4" t="s">
        <v>278</v>
      </c>
      <c r="C121" s="4" t="s">
        <v>316</v>
      </c>
      <c r="D121" s="1" t="s">
        <v>317</v>
      </c>
      <c r="E121" s="10">
        <f>SUMIFS(fct_partner_monthly!$Q$2:$Q$3601,fct_partner_monthly!$D$2:$D$3601,A121,fct_partner_monthly!$F$2:$F$3601,B121,fct_partner_monthly!$I$2:$I$3601,C121)</f>
        <v>603444</v>
      </c>
      <c r="F121" s="10">
        <f>SUMIFS(fct_partner_monthly!$Q$2:$Q$3601,fct_partner_monthly!$D$2:$D$3601,A121,fct_partner_monthly!$F$2:$F$3601,B121,fct_partner_monthly!$I$2:$I$3601,C121,fct_partner_monthly!$T$2:$T$3601,"USABLE")</f>
        <v>603444</v>
      </c>
      <c r="G121" s="12">
        <f>IF(E121&gt;0,F121/E121,"")</f>
        <v>1</v>
      </c>
      <c r="H121" s="12">
        <v>0.995</v>
      </c>
      <c r="I121" s="1" t="str">
        <f>IF(E121=0,"N/A - no reported trade",IF(G121&gt;=H121,"PASS","REVIEW"))</f>
        <v>PASS</v>
      </c>
      <c r="J121" s="7">
        <f>COUNTIFS(fct_partner_monthly!$D$2:$D$3601,A121,fct_partner_monthly!$F$2:$F$3601,B121,fct_partner_monthly!$I$2:$I$3601,C121,fct_partner_monthly!$Q$2:$Q$3601,"&gt;0")</f>
        <v>11</v>
      </c>
      <c r="K121" s="7">
        <f>COUNTIFS(fct_partner_monthly!$D$2:$D$3601,A121,fct_partner_monthly!$F$2:$F$3601,B121,fct_partner_monthly!$I$2:$I$3601,C121,fct_partner_monthly!$T$2:$T$3601,"VALUE_WITHOUT_MASS")</f>
        <v>0</v>
      </c>
    </row>
    <row r="122" spans="1:11">
      <c r="A122" s="1">
        <v>2021</v>
      </c>
      <c r="B122" s="4" t="s">
        <v>278</v>
      </c>
      <c r="C122" s="4" t="s">
        <v>319</v>
      </c>
      <c r="D122" s="1" t="s">
        <v>320</v>
      </c>
      <c r="E122" s="10">
        <f>SUMIFS(fct_partner_monthly!$Q$2:$Q$3601,fct_partner_monthly!$D$2:$D$3601,A122,fct_partner_monthly!$F$2:$F$3601,B122,fct_partner_monthly!$I$2:$I$3601,C122)</f>
        <v>6743504</v>
      </c>
      <c r="F122" s="10">
        <f>SUMIFS(fct_partner_monthly!$Q$2:$Q$3601,fct_partner_monthly!$D$2:$D$3601,A122,fct_partner_monthly!$F$2:$F$3601,B122,fct_partner_monthly!$I$2:$I$3601,C122,fct_partner_monthly!$T$2:$T$3601,"USABLE")</f>
        <v>6743504</v>
      </c>
      <c r="G122" s="12">
        <f>IF(E122&gt;0,F122/E122,"")</f>
        <v>1</v>
      </c>
      <c r="H122" s="12">
        <v>0.995</v>
      </c>
      <c r="I122" s="1" t="str">
        <f>IF(E122=0,"N/A - no reported trade",IF(G122&gt;=H122,"PASS","REVIEW"))</f>
        <v>PASS</v>
      </c>
      <c r="J122" s="7">
        <f>COUNTIFS(fct_partner_monthly!$D$2:$D$3601,A122,fct_partner_monthly!$F$2:$F$3601,B122,fct_partner_monthly!$I$2:$I$3601,C122,fct_partner_monthly!$Q$2:$Q$3601,"&gt;0")</f>
        <v>12</v>
      </c>
      <c r="K122" s="7">
        <f>COUNTIFS(fct_partner_monthly!$D$2:$D$3601,A122,fct_partner_monthly!$F$2:$F$3601,B122,fct_partner_monthly!$I$2:$I$3601,C122,fct_partner_monthly!$T$2:$T$3601,"VALUE_WITHOUT_MASS")</f>
        <v>0</v>
      </c>
    </row>
    <row r="123" spans="1:11">
      <c r="A123" s="1">
        <v>2021</v>
      </c>
      <c r="B123" s="4" t="s">
        <v>278</v>
      </c>
      <c r="C123" s="4" t="s">
        <v>322</v>
      </c>
      <c r="D123" s="1" t="s">
        <v>323</v>
      </c>
      <c r="E123" s="10">
        <f>SUMIFS(fct_partner_monthly!$Q$2:$Q$3601,fct_partner_monthly!$D$2:$D$3601,A123,fct_partner_monthly!$F$2:$F$3601,B123,fct_partner_monthly!$I$2:$I$3601,C123)</f>
        <v>4544431</v>
      </c>
      <c r="F123" s="10">
        <f>SUMIFS(fct_partner_monthly!$Q$2:$Q$3601,fct_partner_monthly!$D$2:$D$3601,A123,fct_partner_monthly!$F$2:$F$3601,B123,fct_partner_monthly!$I$2:$I$3601,C123,fct_partner_monthly!$T$2:$T$3601,"USABLE")</f>
        <v>4544431</v>
      </c>
      <c r="G123" s="12">
        <f>IF(E123&gt;0,F123/E123,"")</f>
        <v>1</v>
      </c>
      <c r="H123" s="12">
        <v>0.995</v>
      </c>
      <c r="I123" s="1" t="str">
        <f>IF(E123=0,"N/A - no reported trade",IF(G123&gt;=H123,"PASS","REVIEW"))</f>
        <v>PASS</v>
      </c>
      <c r="J123" s="7">
        <f>COUNTIFS(fct_partner_monthly!$D$2:$D$3601,A123,fct_partner_monthly!$F$2:$F$3601,B123,fct_partner_monthly!$I$2:$I$3601,C123,fct_partner_monthly!$Q$2:$Q$3601,"&gt;0")</f>
        <v>12</v>
      </c>
      <c r="K123" s="7">
        <f>COUNTIFS(fct_partner_monthly!$D$2:$D$3601,A123,fct_partner_monthly!$F$2:$F$3601,B123,fct_partner_monthly!$I$2:$I$3601,C123,fct_partner_monthly!$T$2:$T$3601,"VALUE_WITHOUT_MASS")</f>
        <v>0</v>
      </c>
    </row>
    <row r="124" spans="1:11">
      <c r="A124" s="1">
        <v>2021</v>
      </c>
      <c r="B124" s="4" t="s">
        <v>278</v>
      </c>
      <c r="C124" s="4" t="s">
        <v>325</v>
      </c>
      <c r="D124" s="1" t="s">
        <v>326</v>
      </c>
      <c r="E124" s="10">
        <f>SUMIFS(fct_partner_monthly!$Q$2:$Q$3601,fct_partner_monthly!$D$2:$D$3601,A124,fct_partner_monthly!$F$2:$F$3601,B124,fct_partner_monthly!$I$2:$I$3601,C124)</f>
        <v>13269699</v>
      </c>
      <c r="F124" s="10">
        <f>SUMIFS(fct_partner_monthly!$Q$2:$Q$3601,fct_partner_monthly!$D$2:$D$3601,A124,fct_partner_monthly!$F$2:$F$3601,B124,fct_partner_monthly!$I$2:$I$3601,C124,fct_partner_monthly!$T$2:$T$3601,"USABLE")</f>
        <v>13269699</v>
      </c>
      <c r="G124" s="12">
        <f>IF(E124&gt;0,F124/E124,"")</f>
        <v>1</v>
      </c>
      <c r="H124" s="12">
        <v>0.995</v>
      </c>
      <c r="I124" s="1" t="str">
        <f>IF(E124=0,"N/A - no reported trade",IF(G124&gt;=H124,"PASS","REVIEW"))</f>
        <v>PASS</v>
      </c>
      <c r="J124" s="7">
        <f>COUNTIFS(fct_partner_monthly!$D$2:$D$3601,A124,fct_partner_monthly!$F$2:$F$3601,B124,fct_partner_monthly!$I$2:$I$3601,C124,fct_partner_monthly!$Q$2:$Q$3601,"&gt;0")</f>
        <v>12</v>
      </c>
      <c r="K124" s="7">
        <f>COUNTIFS(fct_partner_monthly!$D$2:$D$3601,A124,fct_partner_monthly!$F$2:$F$3601,B124,fct_partner_monthly!$I$2:$I$3601,C124,fct_partner_monthly!$T$2:$T$3601,"VALUE_WITHOUT_MASS")</f>
        <v>0</v>
      </c>
    </row>
    <row r="125" spans="1:11">
      <c r="A125" s="1">
        <v>2022</v>
      </c>
      <c r="B125" s="4" t="s">
        <v>256</v>
      </c>
      <c r="C125" s="4" t="s">
        <v>296</v>
      </c>
      <c r="D125" s="1" t="s">
        <v>297</v>
      </c>
      <c r="E125" s="10">
        <f>SUMIFS(fct_partner_monthly!$Q$2:$Q$3601,fct_partner_monthly!$D$2:$D$3601,A125,fct_partner_monthly!$F$2:$F$3601,B125,fct_partner_monthly!$I$2:$I$3601,C125)</f>
        <v>152297537</v>
      </c>
      <c r="F125" s="10">
        <f>SUMIFS(fct_partner_monthly!$Q$2:$Q$3601,fct_partner_monthly!$D$2:$D$3601,A125,fct_partner_monthly!$F$2:$F$3601,B125,fct_partner_monthly!$I$2:$I$3601,C125,fct_partner_monthly!$T$2:$T$3601,"USABLE")</f>
        <v>152297537</v>
      </c>
      <c r="G125" s="12">
        <f>IF(E125&gt;0,F125/E125,"")</f>
        <v>1</v>
      </c>
      <c r="H125" s="12">
        <v>0.995</v>
      </c>
      <c r="I125" s="1" t="str">
        <f>IF(E125=0,"N/A - no reported trade",IF(G125&gt;=H125,"PASS","REVIEW"))</f>
        <v>PASS</v>
      </c>
      <c r="J125" s="7">
        <f>COUNTIFS(fct_partner_monthly!$D$2:$D$3601,A125,fct_partner_monthly!$F$2:$F$3601,B125,fct_partner_monthly!$I$2:$I$3601,C125,fct_partner_monthly!$Q$2:$Q$3601,"&gt;0")</f>
        <v>12</v>
      </c>
      <c r="K125" s="7">
        <f>COUNTIFS(fct_partner_monthly!$D$2:$D$3601,A125,fct_partner_monthly!$F$2:$F$3601,B125,fct_partner_monthly!$I$2:$I$3601,C125,fct_partner_monthly!$T$2:$T$3601,"VALUE_WITHOUT_MASS")</f>
        <v>0</v>
      </c>
    </row>
    <row r="126" spans="1:11">
      <c r="A126" s="1">
        <v>2022</v>
      </c>
      <c r="B126" s="4" t="s">
        <v>256</v>
      </c>
      <c r="C126" s="4" t="s">
        <v>301</v>
      </c>
      <c r="D126" s="1" t="s">
        <v>302</v>
      </c>
      <c r="E126" s="10">
        <f>SUMIFS(fct_partner_monthly!$Q$2:$Q$3601,fct_partner_monthly!$D$2:$D$3601,A126,fct_partner_monthly!$F$2:$F$3601,B126,fct_partner_monthly!$I$2:$I$3601,C126)</f>
        <v>12269513</v>
      </c>
      <c r="F126" s="10">
        <f>SUMIFS(fct_partner_monthly!$Q$2:$Q$3601,fct_partner_monthly!$D$2:$D$3601,A126,fct_partner_monthly!$F$2:$F$3601,B126,fct_partner_monthly!$I$2:$I$3601,C126,fct_partner_monthly!$T$2:$T$3601,"USABLE")</f>
        <v>12269513</v>
      </c>
      <c r="G126" s="12">
        <f>IF(E126&gt;0,F126/E126,"")</f>
        <v>1</v>
      </c>
      <c r="H126" s="12">
        <v>0.995</v>
      </c>
      <c r="I126" s="1" t="str">
        <f>IF(E126=0,"N/A - no reported trade",IF(G126&gt;=H126,"PASS","REVIEW"))</f>
        <v>PASS</v>
      </c>
      <c r="J126" s="7">
        <f>COUNTIFS(fct_partner_monthly!$D$2:$D$3601,A126,fct_partner_monthly!$F$2:$F$3601,B126,fct_partner_monthly!$I$2:$I$3601,C126,fct_partner_monthly!$Q$2:$Q$3601,"&gt;0")</f>
        <v>12</v>
      </c>
      <c r="K126" s="7">
        <f>COUNTIFS(fct_partner_monthly!$D$2:$D$3601,A126,fct_partner_monthly!$F$2:$F$3601,B126,fct_partner_monthly!$I$2:$I$3601,C126,fct_partner_monthly!$T$2:$T$3601,"VALUE_WITHOUT_MASS")</f>
        <v>0</v>
      </c>
    </row>
    <row r="127" spans="1:11">
      <c r="A127" s="1">
        <v>2022</v>
      </c>
      <c r="B127" s="4" t="s">
        <v>256</v>
      </c>
      <c r="C127" s="4" t="s">
        <v>304</v>
      </c>
      <c r="D127" s="1" t="s">
        <v>305</v>
      </c>
      <c r="E127" s="10">
        <f>SUMIFS(fct_partner_monthly!$Q$2:$Q$3601,fct_partner_monthly!$D$2:$D$3601,A127,fct_partner_monthly!$F$2:$F$3601,B127,fct_partner_monthly!$I$2:$I$3601,C127)</f>
        <v>44793235</v>
      </c>
      <c r="F127" s="10">
        <f>SUMIFS(fct_partner_monthly!$Q$2:$Q$3601,fct_partner_monthly!$D$2:$D$3601,A127,fct_partner_monthly!$F$2:$F$3601,B127,fct_partner_monthly!$I$2:$I$3601,C127,fct_partner_monthly!$T$2:$T$3601,"USABLE")</f>
        <v>44793235</v>
      </c>
      <c r="G127" s="12">
        <f>IF(E127&gt;0,F127/E127,"")</f>
        <v>1</v>
      </c>
      <c r="H127" s="12">
        <v>0.995</v>
      </c>
      <c r="I127" s="1" t="str">
        <f>IF(E127=0,"N/A - no reported trade",IF(G127&gt;=H127,"PASS","REVIEW"))</f>
        <v>PASS</v>
      </c>
      <c r="J127" s="7">
        <f>COUNTIFS(fct_partner_monthly!$D$2:$D$3601,A127,fct_partner_monthly!$F$2:$F$3601,B127,fct_partner_monthly!$I$2:$I$3601,C127,fct_partner_monthly!$Q$2:$Q$3601,"&gt;0")</f>
        <v>12</v>
      </c>
      <c r="K127" s="7">
        <f>COUNTIFS(fct_partner_monthly!$D$2:$D$3601,A127,fct_partner_monthly!$F$2:$F$3601,B127,fct_partner_monthly!$I$2:$I$3601,C127,fct_partner_monthly!$T$2:$T$3601,"VALUE_WITHOUT_MASS")</f>
        <v>0</v>
      </c>
    </row>
    <row r="128" spans="1:11">
      <c r="A128" s="1">
        <v>2022</v>
      </c>
      <c r="B128" s="4" t="s">
        <v>256</v>
      </c>
      <c r="C128" s="4" t="s">
        <v>307</v>
      </c>
      <c r="D128" s="1" t="s">
        <v>308</v>
      </c>
      <c r="E128" s="10">
        <f>SUMIFS(fct_partner_monthly!$Q$2:$Q$3601,fct_partner_monthly!$D$2:$D$3601,A128,fct_partner_monthly!$F$2:$F$3601,B128,fct_partner_monthly!$I$2:$I$3601,C128)</f>
        <v>106126967</v>
      </c>
      <c r="F128" s="10">
        <f>SUMIFS(fct_partner_monthly!$Q$2:$Q$3601,fct_partner_monthly!$D$2:$D$3601,A128,fct_partner_monthly!$F$2:$F$3601,B128,fct_partner_monthly!$I$2:$I$3601,C128,fct_partner_monthly!$T$2:$T$3601,"USABLE")</f>
        <v>106126967</v>
      </c>
      <c r="G128" s="12">
        <f>IF(E128&gt;0,F128/E128,"")</f>
        <v>1</v>
      </c>
      <c r="H128" s="12">
        <v>0.995</v>
      </c>
      <c r="I128" s="1" t="str">
        <f>IF(E128=0,"N/A - no reported trade",IF(G128&gt;=H128,"PASS","REVIEW"))</f>
        <v>PASS</v>
      </c>
      <c r="J128" s="7">
        <f>COUNTIFS(fct_partner_monthly!$D$2:$D$3601,A128,fct_partner_monthly!$F$2:$F$3601,B128,fct_partner_monthly!$I$2:$I$3601,C128,fct_partner_monthly!$Q$2:$Q$3601,"&gt;0")</f>
        <v>12</v>
      </c>
      <c r="K128" s="7">
        <f>COUNTIFS(fct_partner_monthly!$D$2:$D$3601,A128,fct_partner_monthly!$F$2:$F$3601,B128,fct_partner_monthly!$I$2:$I$3601,C128,fct_partner_monthly!$T$2:$T$3601,"VALUE_WITHOUT_MASS")</f>
        <v>0</v>
      </c>
    </row>
    <row r="129" spans="1:11">
      <c r="A129" s="1">
        <v>2022</v>
      </c>
      <c r="B129" s="4" t="s">
        <v>256</v>
      </c>
      <c r="C129" s="4" t="s">
        <v>310</v>
      </c>
      <c r="D129" s="1" t="s">
        <v>311</v>
      </c>
      <c r="E129" s="10">
        <f>SUMIFS(fct_partner_monthly!$Q$2:$Q$3601,fct_partner_monthly!$D$2:$D$3601,A129,fct_partner_monthly!$F$2:$F$3601,B129,fct_partner_monthly!$I$2:$I$3601,C129)</f>
        <v>476067261</v>
      </c>
      <c r="F129" s="10">
        <f>SUMIFS(fct_partner_monthly!$Q$2:$Q$3601,fct_partner_monthly!$D$2:$D$3601,A129,fct_partner_monthly!$F$2:$F$3601,B129,fct_partner_monthly!$I$2:$I$3601,C129,fct_partner_monthly!$T$2:$T$3601,"USABLE")</f>
        <v>476067261</v>
      </c>
      <c r="G129" s="12">
        <f>IF(E129&gt;0,F129/E129,"")</f>
        <v>1</v>
      </c>
      <c r="H129" s="12">
        <v>0.995</v>
      </c>
      <c r="I129" s="1" t="str">
        <f>IF(E129=0,"N/A - no reported trade",IF(G129&gt;=H129,"PASS","REVIEW"))</f>
        <v>PASS</v>
      </c>
      <c r="J129" s="7">
        <f>COUNTIFS(fct_partner_monthly!$D$2:$D$3601,A129,fct_partner_monthly!$F$2:$F$3601,B129,fct_partner_monthly!$I$2:$I$3601,C129,fct_partner_monthly!$Q$2:$Q$3601,"&gt;0")</f>
        <v>12</v>
      </c>
      <c r="K129" s="7">
        <f>COUNTIFS(fct_partner_monthly!$D$2:$D$3601,A129,fct_partner_monthly!$F$2:$F$3601,B129,fct_partner_monthly!$I$2:$I$3601,C129,fct_partner_monthly!$T$2:$T$3601,"VALUE_WITHOUT_MASS")</f>
        <v>0</v>
      </c>
    </row>
    <row r="130" spans="1:11">
      <c r="A130" s="1">
        <v>2022</v>
      </c>
      <c r="B130" s="4" t="s">
        <v>256</v>
      </c>
      <c r="C130" s="4" t="s">
        <v>313</v>
      </c>
      <c r="D130" s="1" t="s">
        <v>314</v>
      </c>
      <c r="E130" s="10">
        <f>SUMIFS(fct_partner_monthly!$Q$2:$Q$3601,fct_partner_monthly!$D$2:$D$3601,A130,fct_partner_monthly!$F$2:$F$3601,B130,fct_partner_monthly!$I$2:$I$3601,C130)</f>
        <v>21459360</v>
      </c>
      <c r="F130" s="10">
        <f>SUMIFS(fct_partner_monthly!$Q$2:$Q$3601,fct_partner_monthly!$D$2:$D$3601,A130,fct_partner_monthly!$F$2:$F$3601,B130,fct_partner_monthly!$I$2:$I$3601,C130,fct_partner_monthly!$T$2:$T$3601,"USABLE")</f>
        <v>21459360</v>
      </c>
      <c r="G130" s="12">
        <f>IF(E130&gt;0,F130/E130,"")</f>
        <v>1</v>
      </c>
      <c r="H130" s="12">
        <v>0.995</v>
      </c>
      <c r="I130" s="1" t="str">
        <f>IF(E130=0,"N/A - no reported trade",IF(G130&gt;=H130,"PASS","REVIEW"))</f>
        <v>PASS</v>
      </c>
      <c r="J130" s="7">
        <f>COUNTIFS(fct_partner_monthly!$D$2:$D$3601,A130,fct_partner_monthly!$F$2:$F$3601,B130,fct_partner_monthly!$I$2:$I$3601,C130,fct_partner_monthly!$Q$2:$Q$3601,"&gt;0")</f>
        <v>12</v>
      </c>
      <c r="K130" s="7">
        <f>COUNTIFS(fct_partner_monthly!$D$2:$D$3601,A130,fct_partner_monthly!$F$2:$F$3601,B130,fct_partner_monthly!$I$2:$I$3601,C130,fct_partner_monthly!$T$2:$T$3601,"VALUE_WITHOUT_MASS")</f>
        <v>0</v>
      </c>
    </row>
    <row r="131" spans="1:11">
      <c r="A131" s="1">
        <v>2022</v>
      </c>
      <c r="B131" s="4" t="s">
        <v>256</v>
      </c>
      <c r="C131" s="4" t="s">
        <v>316</v>
      </c>
      <c r="D131" s="1" t="s">
        <v>317</v>
      </c>
      <c r="E131" s="10">
        <f>SUMIFS(fct_partner_monthly!$Q$2:$Q$3601,fct_partner_monthly!$D$2:$D$3601,A131,fct_partner_monthly!$F$2:$F$3601,B131,fct_partner_monthly!$I$2:$I$3601,C131)</f>
        <v>1136036</v>
      </c>
      <c r="F131" s="10">
        <f>SUMIFS(fct_partner_monthly!$Q$2:$Q$3601,fct_partner_monthly!$D$2:$D$3601,A131,fct_partner_monthly!$F$2:$F$3601,B131,fct_partner_monthly!$I$2:$I$3601,C131,fct_partner_monthly!$T$2:$T$3601,"USABLE")</f>
        <v>1136036</v>
      </c>
      <c r="G131" s="12">
        <f>IF(E131&gt;0,F131/E131,"")</f>
        <v>1</v>
      </c>
      <c r="H131" s="12">
        <v>0.995</v>
      </c>
      <c r="I131" s="1" t="str">
        <f>IF(E131=0,"N/A - no reported trade",IF(G131&gt;=H131,"PASS","REVIEW"))</f>
        <v>PASS</v>
      </c>
      <c r="J131" s="7">
        <f>COUNTIFS(fct_partner_monthly!$D$2:$D$3601,A131,fct_partner_monthly!$F$2:$F$3601,B131,fct_partner_monthly!$I$2:$I$3601,C131,fct_partner_monthly!$Q$2:$Q$3601,"&gt;0")</f>
        <v>12</v>
      </c>
      <c r="K131" s="7">
        <f>COUNTIFS(fct_partner_monthly!$D$2:$D$3601,A131,fct_partner_monthly!$F$2:$F$3601,B131,fct_partner_monthly!$I$2:$I$3601,C131,fct_partner_monthly!$T$2:$T$3601,"VALUE_WITHOUT_MASS")</f>
        <v>0</v>
      </c>
    </row>
    <row r="132" spans="1:11">
      <c r="A132" s="1">
        <v>2022</v>
      </c>
      <c r="B132" s="4" t="s">
        <v>256</v>
      </c>
      <c r="C132" s="4" t="s">
        <v>319</v>
      </c>
      <c r="D132" s="1" t="s">
        <v>320</v>
      </c>
      <c r="E132" s="10">
        <f>SUMIFS(fct_partner_monthly!$Q$2:$Q$3601,fct_partner_monthly!$D$2:$D$3601,A132,fct_partner_monthly!$F$2:$F$3601,B132,fct_partner_monthly!$I$2:$I$3601,C132)</f>
        <v>18688808</v>
      </c>
      <c r="F132" s="10">
        <f>SUMIFS(fct_partner_monthly!$Q$2:$Q$3601,fct_partner_monthly!$D$2:$D$3601,A132,fct_partner_monthly!$F$2:$F$3601,B132,fct_partner_monthly!$I$2:$I$3601,C132,fct_partner_monthly!$T$2:$T$3601,"USABLE")</f>
        <v>18688808</v>
      </c>
      <c r="G132" s="12">
        <f>IF(E132&gt;0,F132/E132,"")</f>
        <v>1</v>
      </c>
      <c r="H132" s="12">
        <v>0.995</v>
      </c>
      <c r="I132" s="1" t="str">
        <f>IF(E132=0,"N/A - no reported trade",IF(G132&gt;=H132,"PASS","REVIEW"))</f>
        <v>PASS</v>
      </c>
      <c r="J132" s="7">
        <f>COUNTIFS(fct_partner_monthly!$D$2:$D$3601,A132,fct_partner_monthly!$F$2:$F$3601,B132,fct_partner_monthly!$I$2:$I$3601,C132,fct_partner_monthly!$Q$2:$Q$3601,"&gt;0")</f>
        <v>12</v>
      </c>
      <c r="K132" s="7">
        <f>COUNTIFS(fct_partner_monthly!$D$2:$D$3601,A132,fct_partner_monthly!$F$2:$F$3601,B132,fct_partner_monthly!$I$2:$I$3601,C132,fct_partner_monthly!$T$2:$T$3601,"VALUE_WITHOUT_MASS")</f>
        <v>0</v>
      </c>
    </row>
    <row r="133" spans="1:11">
      <c r="A133" s="1">
        <v>2022</v>
      </c>
      <c r="B133" s="4" t="s">
        <v>256</v>
      </c>
      <c r="C133" s="4" t="s">
        <v>322</v>
      </c>
      <c r="D133" s="1" t="s">
        <v>323</v>
      </c>
      <c r="E133" s="10">
        <f>SUMIFS(fct_partner_monthly!$Q$2:$Q$3601,fct_partner_monthly!$D$2:$D$3601,A133,fct_partner_monthly!$F$2:$F$3601,B133,fct_partner_monthly!$I$2:$I$3601,C133)</f>
        <v>12609928</v>
      </c>
      <c r="F133" s="10">
        <f>SUMIFS(fct_partner_monthly!$Q$2:$Q$3601,fct_partner_monthly!$D$2:$D$3601,A133,fct_partner_monthly!$F$2:$F$3601,B133,fct_partner_monthly!$I$2:$I$3601,C133,fct_partner_monthly!$T$2:$T$3601,"USABLE")</f>
        <v>12609928</v>
      </c>
      <c r="G133" s="12">
        <f>IF(E133&gt;0,F133/E133,"")</f>
        <v>1</v>
      </c>
      <c r="H133" s="12">
        <v>0.995</v>
      </c>
      <c r="I133" s="1" t="str">
        <f>IF(E133=0,"N/A - no reported trade",IF(G133&gt;=H133,"PASS","REVIEW"))</f>
        <v>PASS</v>
      </c>
      <c r="J133" s="7">
        <f>COUNTIFS(fct_partner_monthly!$D$2:$D$3601,A133,fct_partner_monthly!$F$2:$F$3601,B133,fct_partner_monthly!$I$2:$I$3601,C133,fct_partner_monthly!$Q$2:$Q$3601,"&gt;0")</f>
        <v>12</v>
      </c>
      <c r="K133" s="7">
        <f>COUNTIFS(fct_partner_monthly!$D$2:$D$3601,A133,fct_partner_monthly!$F$2:$F$3601,B133,fct_partner_monthly!$I$2:$I$3601,C133,fct_partner_monthly!$T$2:$T$3601,"VALUE_WITHOUT_MASS")</f>
        <v>0</v>
      </c>
    </row>
    <row r="134" spans="1:11">
      <c r="A134" s="1">
        <v>2022</v>
      </c>
      <c r="B134" s="4" t="s">
        <v>256</v>
      </c>
      <c r="C134" s="4" t="s">
        <v>325</v>
      </c>
      <c r="D134" s="1" t="s">
        <v>326</v>
      </c>
      <c r="E134" s="10">
        <f>SUMIFS(fct_partner_monthly!$Q$2:$Q$3601,fct_partner_monthly!$D$2:$D$3601,A134,fct_partner_monthly!$F$2:$F$3601,B134,fct_partner_monthly!$I$2:$I$3601,C134)</f>
        <v>52620810</v>
      </c>
      <c r="F134" s="10">
        <f>SUMIFS(fct_partner_monthly!$Q$2:$Q$3601,fct_partner_monthly!$D$2:$D$3601,A134,fct_partner_monthly!$F$2:$F$3601,B134,fct_partner_monthly!$I$2:$I$3601,C134,fct_partner_monthly!$T$2:$T$3601,"USABLE")</f>
        <v>52620810</v>
      </c>
      <c r="G134" s="12">
        <f>IF(E134&gt;0,F134/E134,"")</f>
        <v>1</v>
      </c>
      <c r="H134" s="12">
        <v>0.995</v>
      </c>
      <c r="I134" s="1" t="str">
        <f>IF(E134=0,"N/A - no reported trade",IF(G134&gt;=H134,"PASS","REVIEW"))</f>
        <v>PASS</v>
      </c>
      <c r="J134" s="7">
        <f>COUNTIFS(fct_partner_monthly!$D$2:$D$3601,A134,fct_partner_monthly!$F$2:$F$3601,B134,fct_partner_monthly!$I$2:$I$3601,C134,fct_partner_monthly!$Q$2:$Q$3601,"&gt;0")</f>
        <v>12</v>
      </c>
      <c r="K134" s="7">
        <f>COUNTIFS(fct_partner_monthly!$D$2:$D$3601,A134,fct_partner_monthly!$F$2:$F$3601,B134,fct_partner_monthly!$I$2:$I$3601,C134,fct_partner_monthly!$T$2:$T$3601,"VALUE_WITHOUT_MASS")</f>
        <v>0</v>
      </c>
    </row>
    <row r="135" spans="1:11">
      <c r="A135" s="1">
        <v>2022</v>
      </c>
      <c r="B135" s="4" t="s">
        <v>265</v>
      </c>
      <c r="C135" s="4" t="s">
        <v>296</v>
      </c>
      <c r="D135" s="1" t="s">
        <v>297</v>
      </c>
      <c r="E135" s="10">
        <f>SUMIFS(fct_partner_monthly!$Q$2:$Q$3601,fct_partner_monthly!$D$2:$D$3601,A135,fct_partner_monthly!$F$2:$F$3601,B135,fct_partner_monthly!$I$2:$I$3601,C135)</f>
        <v>69071915</v>
      </c>
      <c r="F135" s="10">
        <f>SUMIFS(fct_partner_monthly!$Q$2:$Q$3601,fct_partner_monthly!$D$2:$D$3601,A135,fct_partner_monthly!$F$2:$F$3601,B135,fct_partner_monthly!$I$2:$I$3601,C135,fct_partner_monthly!$T$2:$T$3601,"USABLE")</f>
        <v>69071915</v>
      </c>
      <c r="G135" s="12">
        <f>IF(E135&gt;0,F135/E135,"")</f>
        <v>1</v>
      </c>
      <c r="H135" s="12">
        <v>0.995</v>
      </c>
      <c r="I135" s="1" t="str">
        <f>IF(E135=0,"N/A - no reported trade",IF(G135&gt;=H135,"PASS","REVIEW"))</f>
        <v>PASS</v>
      </c>
      <c r="J135" s="7">
        <f>COUNTIFS(fct_partner_monthly!$D$2:$D$3601,A135,fct_partner_monthly!$F$2:$F$3601,B135,fct_partner_monthly!$I$2:$I$3601,C135,fct_partner_monthly!$Q$2:$Q$3601,"&gt;0")</f>
        <v>12</v>
      </c>
      <c r="K135" s="7">
        <f>COUNTIFS(fct_partner_monthly!$D$2:$D$3601,A135,fct_partner_monthly!$F$2:$F$3601,B135,fct_partner_monthly!$I$2:$I$3601,C135,fct_partner_monthly!$T$2:$T$3601,"VALUE_WITHOUT_MASS")</f>
        <v>0</v>
      </c>
    </row>
    <row r="136" spans="1:11">
      <c r="A136" s="1">
        <v>2022</v>
      </c>
      <c r="B136" s="4" t="s">
        <v>265</v>
      </c>
      <c r="C136" s="4" t="s">
        <v>301</v>
      </c>
      <c r="D136" s="1" t="s">
        <v>302</v>
      </c>
      <c r="E136" s="10">
        <f>SUMIFS(fct_partner_monthly!$Q$2:$Q$3601,fct_partner_monthly!$D$2:$D$3601,A136,fct_partner_monthly!$F$2:$F$3601,B136,fct_partner_monthly!$I$2:$I$3601,C136)</f>
        <v>249204</v>
      </c>
      <c r="F136" s="10">
        <f>SUMIFS(fct_partner_monthly!$Q$2:$Q$3601,fct_partner_monthly!$D$2:$D$3601,A136,fct_partner_monthly!$F$2:$F$3601,B136,fct_partner_monthly!$I$2:$I$3601,C136,fct_partner_monthly!$T$2:$T$3601,"USABLE")</f>
        <v>249204</v>
      </c>
      <c r="G136" s="12">
        <f>IF(E136&gt;0,F136/E136,"")</f>
        <v>1</v>
      </c>
      <c r="H136" s="12">
        <v>0.995</v>
      </c>
      <c r="I136" s="1" t="str">
        <f>IF(E136=0,"N/A - no reported trade",IF(G136&gt;=H136,"PASS","REVIEW"))</f>
        <v>PASS</v>
      </c>
      <c r="J136" s="7">
        <f>COUNTIFS(fct_partner_monthly!$D$2:$D$3601,A136,fct_partner_monthly!$F$2:$F$3601,B136,fct_partner_monthly!$I$2:$I$3601,C136,fct_partner_monthly!$Q$2:$Q$3601,"&gt;0")</f>
        <v>11</v>
      </c>
      <c r="K136" s="7">
        <f>COUNTIFS(fct_partner_monthly!$D$2:$D$3601,A136,fct_partner_monthly!$F$2:$F$3601,B136,fct_partner_monthly!$I$2:$I$3601,C136,fct_partner_monthly!$T$2:$T$3601,"VALUE_WITHOUT_MASS")</f>
        <v>0</v>
      </c>
    </row>
    <row r="137" spans="1:11">
      <c r="A137" s="1">
        <v>2022</v>
      </c>
      <c r="B137" s="4" t="s">
        <v>265</v>
      </c>
      <c r="C137" s="4" t="s">
        <v>304</v>
      </c>
      <c r="D137" s="1" t="s">
        <v>305</v>
      </c>
      <c r="E137" s="10">
        <f>SUMIFS(fct_partner_monthly!$Q$2:$Q$3601,fct_partner_monthly!$D$2:$D$3601,A137,fct_partner_monthly!$F$2:$F$3601,B137,fct_partner_monthly!$I$2:$I$3601,C137)</f>
        <v>4940897</v>
      </c>
      <c r="F137" s="10">
        <f>SUMIFS(fct_partner_monthly!$Q$2:$Q$3601,fct_partner_monthly!$D$2:$D$3601,A137,fct_partner_monthly!$F$2:$F$3601,B137,fct_partner_monthly!$I$2:$I$3601,C137,fct_partner_monthly!$T$2:$T$3601,"USABLE")</f>
        <v>4940897</v>
      </c>
      <c r="G137" s="12">
        <f>IF(E137&gt;0,F137/E137,"")</f>
        <v>1</v>
      </c>
      <c r="H137" s="12">
        <v>0.995</v>
      </c>
      <c r="I137" s="1" t="str">
        <f>IF(E137=0,"N/A - no reported trade",IF(G137&gt;=H137,"PASS","REVIEW"))</f>
        <v>PASS</v>
      </c>
      <c r="J137" s="7">
        <f>COUNTIFS(fct_partner_monthly!$D$2:$D$3601,A137,fct_partner_monthly!$F$2:$F$3601,B137,fct_partner_monthly!$I$2:$I$3601,C137,fct_partner_monthly!$Q$2:$Q$3601,"&gt;0")</f>
        <v>12</v>
      </c>
      <c r="K137" s="7">
        <f>COUNTIFS(fct_partner_monthly!$D$2:$D$3601,A137,fct_partner_monthly!$F$2:$F$3601,B137,fct_partner_monthly!$I$2:$I$3601,C137,fct_partner_monthly!$T$2:$T$3601,"VALUE_WITHOUT_MASS")</f>
        <v>0</v>
      </c>
    </row>
    <row r="138" spans="1:11">
      <c r="A138" s="1">
        <v>2022</v>
      </c>
      <c r="B138" s="4" t="s">
        <v>265</v>
      </c>
      <c r="C138" s="4" t="s">
        <v>307</v>
      </c>
      <c r="D138" s="1" t="s">
        <v>308</v>
      </c>
      <c r="E138" s="10">
        <f>SUMIFS(fct_partner_monthly!$Q$2:$Q$3601,fct_partner_monthly!$D$2:$D$3601,A138,fct_partner_monthly!$F$2:$F$3601,B138,fct_partner_monthly!$I$2:$I$3601,C138)</f>
        <v>3104526</v>
      </c>
      <c r="F138" s="10">
        <f>SUMIFS(fct_partner_monthly!$Q$2:$Q$3601,fct_partner_monthly!$D$2:$D$3601,A138,fct_partner_monthly!$F$2:$F$3601,B138,fct_partner_monthly!$I$2:$I$3601,C138,fct_partner_monthly!$T$2:$T$3601,"USABLE")</f>
        <v>3104526</v>
      </c>
      <c r="G138" s="12">
        <f>IF(E138&gt;0,F138/E138,"")</f>
        <v>1</v>
      </c>
      <c r="H138" s="12">
        <v>0.995</v>
      </c>
      <c r="I138" s="1" t="str">
        <f>IF(E138=0,"N/A - no reported trade",IF(G138&gt;=H138,"PASS","REVIEW"))</f>
        <v>PASS</v>
      </c>
      <c r="J138" s="7">
        <f>COUNTIFS(fct_partner_monthly!$D$2:$D$3601,A138,fct_partner_monthly!$F$2:$F$3601,B138,fct_partner_monthly!$I$2:$I$3601,C138,fct_partner_monthly!$Q$2:$Q$3601,"&gt;0")</f>
        <v>12</v>
      </c>
      <c r="K138" s="7">
        <f>COUNTIFS(fct_partner_monthly!$D$2:$D$3601,A138,fct_partner_monthly!$F$2:$F$3601,B138,fct_partner_monthly!$I$2:$I$3601,C138,fct_partner_monthly!$T$2:$T$3601,"VALUE_WITHOUT_MASS")</f>
        <v>0</v>
      </c>
    </row>
    <row r="139" spans="1:11">
      <c r="A139" s="1">
        <v>2022</v>
      </c>
      <c r="B139" s="4" t="s">
        <v>265</v>
      </c>
      <c r="C139" s="4" t="s">
        <v>310</v>
      </c>
      <c r="D139" s="1" t="s">
        <v>311</v>
      </c>
      <c r="E139" s="10">
        <f>SUMIFS(fct_partner_monthly!$Q$2:$Q$3601,fct_partner_monthly!$D$2:$D$3601,A139,fct_partner_monthly!$F$2:$F$3601,B139,fct_partner_monthly!$I$2:$I$3601,C139)</f>
        <v>153244839</v>
      </c>
      <c r="F139" s="10">
        <f>SUMIFS(fct_partner_monthly!$Q$2:$Q$3601,fct_partner_monthly!$D$2:$D$3601,A139,fct_partner_monthly!$F$2:$F$3601,B139,fct_partner_monthly!$I$2:$I$3601,C139,fct_partner_monthly!$T$2:$T$3601,"USABLE")</f>
        <v>153244839</v>
      </c>
      <c r="G139" s="12">
        <f>IF(E139&gt;0,F139/E139,"")</f>
        <v>1</v>
      </c>
      <c r="H139" s="12">
        <v>0.995</v>
      </c>
      <c r="I139" s="1" t="str">
        <f>IF(E139=0,"N/A - no reported trade",IF(G139&gt;=H139,"PASS","REVIEW"))</f>
        <v>PASS</v>
      </c>
      <c r="J139" s="7">
        <f>COUNTIFS(fct_partner_monthly!$D$2:$D$3601,A139,fct_partner_monthly!$F$2:$F$3601,B139,fct_partner_monthly!$I$2:$I$3601,C139,fct_partner_monthly!$Q$2:$Q$3601,"&gt;0")</f>
        <v>12</v>
      </c>
      <c r="K139" s="7">
        <f>COUNTIFS(fct_partner_monthly!$D$2:$D$3601,A139,fct_partner_monthly!$F$2:$F$3601,B139,fct_partner_monthly!$I$2:$I$3601,C139,fct_partner_monthly!$T$2:$T$3601,"VALUE_WITHOUT_MASS")</f>
        <v>0</v>
      </c>
    </row>
    <row r="140" spans="1:11">
      <c r="A140" s="1">
        <v>2022</v>
      </c>
      <c r="B140" s="4" t="s">
        <v>265</v>
      </c>
      <c r="C140" s="4" t="s">
        <v>313</v>
      </c>
      <c r="D140" s="1" t="s">
        <v>314</v>
      </c>
      <c r="E140" s="10">
        <f>SUMIFS(fct_partner_monthly!$Q$2:$Q$3601,fct_partner_monthly!$D$2:$D$3601,A140,fct_partner_monthly!$F$2:$F$3601,B140,fct_partner_monthly!$I$2:$I$3601,C140)</f>
        <v>2856234</v>
      </c>
      <c r="F140" s="10">
        <f>SUMIFS(fct_partner_monthly!$Q$2:$Q$3601,fct_partner_monthly!$D$2:$D$3601,A140,fct_partner_monthly!$F$2:$F$3601,B140,fct_partner_monthly!$I$2:$I$3601,C140,fct_partner_monthly!$T$2:$T$3601,"USABLE")</f>
        <v>2856234</v>
      </c>
      <c r="G140" s="12">
        <f>IF(E140&gt;0,F140/E140,"")</f>
        <v>1</v>
      </c>
      <c r="H140" s="12">
        <v>0.995</v>
      </c>
      <c r="I140" s="1" t="str">
        <f>IF(E140=0,"N/A - no reported trade",IF(G140&gt;=H140,"PASS","REVIEW"))</f>
        <v>PASS</v>
      </c>
      <c r="J140" s="7">
        <f>COUNTIFS(fct_partner_monthly!$D$2:$D$3601,A140,fct_partner_monthly!$F$2:$F$3601,B140,fct_partner_monthly!$I$2:$I$3601,C140,fct_partner_monthly!$Q$2:$Q$3601,"&gt;0")</f>
        <v>12</v>
      </c>
      <c r="K140" s="7">
        <f>COUNTIFS(fct_partner_monthly!$D$2:$D$3601,A140,fct_partner_monthly!$F$2:$F$3601,B140,fct_partner_monthly!$I$2:$I$3601,C140,fct_partner_monthly!$T$2:$T$3601,"VALUE_WITHOUT_MASS")</f>
        <v>0</v>
      </c>
    </row>
    <row r="141" spans="1:11">
      <c r="A141" s="1">
        <v>2022</v>
      </c>
      <c r="B141" s="4" t="s">
        <v>265</v>
      </c>
      <c r="C141" s="4" t="s">
        <v>316</v>
      </c>
      <c r="D141" s="1" t="s">
        <v>317</v>
      </c>
      <c r="E141" s="10">
        <f>SUMIFS(fct_partner_monthly!$Q$2:$Q$3601,fct_partner_monthly!$D$2:$D$3601,A141,fct_partner_monthly!$F$2:$F$3601,B141,fct_partner_monthly!$I$2:$I$3601,C141)</f>
        <v>33820876</v>
      </c>
      <c r="F141" s="10">
        <f>SUMIFS(fct_partner_monthly!$Q$2:$Q$3601,fct_partner_monthly!$D$2:$D$3601,A141,fct_partner_monthly!$F$2:$F$3601,B141,fct_partner_monthly!$I$2:$I$3601,C141,fct_partner_monthly!$T$2:$T$3601,"USABLE")</f>
        <v>33820876</v>
      </c>
      <c r="G141" s="12">
        <f>IF(E141&gt;0,F141/E141,"")</f>
        <v>1</v>
      </c>
      <c r="H141" s="12">
        <v>0.995</v>
      </c>
      <c r="I141" s="1" t="str">
        <f>IF(E141=0,"N/A - no reported trade",IF(G141&gt;=H141,"PASS","REVIEW"))</f>
        <v>PASS</v>
      </c>
      <c r="J141" s="7">
        <f>COUNTIFS(fct_partner_monthly!$D$2:$D$3601,A141,fct_partner_monthly!$F$2:$F$3601,B141,fct_partner_monthly!$I$2:$I$3601,C141,fct_partner_monthly!$Q$2:$Q$3601,"&gt;0")</f>
        <v>12</v>
      </c>
      <c r="K141" s="7">
        <f>COUNTIFS(fct_partner_monthly!$D$2:$D$3601,A141,fct_partner_monthly!$F$2:$F$3601,B141,fct_partner_monthly!$I$2:$I$3601,C141,fct_partner_monthly!$T$2:$T$3601,"VALUE_WITHOUT_MASS")</f>
        <v>0</v>
      </c>
    </row>
    <row r="142" spans="1:11">
      <c r="A142" s="1">
        <v>2022</v>
      </c>
      <c r="B142" s="4" t="s">
        <v>265</v>
      </c>
      <c r="C142" s="4" t="s">
        <v>319</v>
      </c>
      <c r="D142" s="1" t="s">
        <v>320</v>
      </c>
      <c r="E142" s="10">
        <f>SUMIFS(fct_partner_monthly!$Q$2:$Q$3601,fct_partner_monthly!$D$2:$D$3601,A142,fct_partner_monthly!$F$2:$F$3601,B142,fct_partner_monthly!$I$2:$I$3601,C142)</f>
        <v>8414248</v>
      </c>
      <c r="F142" s="10">
        <f>SUMIFS(fct_partner_monthly!$Q$2:$Q$3601,fct_partner_monthly!$D$2:$D$3601,A142,fct_partner_monthly!$F$2:$F$3601,B142,fct_partner_monthly!$I$2:$I$3601,C142,fct_partner_monthly!$T$2:$T$3601,"USABLE")</f>
        <v>8414248</v>
      </c>
      <c r="G142" s="12">
        <f>IF(E142&gt;0,F142/E142,"")</f>
        <v>1</v>
      </c>
      <c r="H142" s="12">
        <v>0.995</v>
      </c>
      <c r="I142" s="1" t="str">
        <f>IF(E142=0,"N/A - no reported trade",IF(G142&gt;=H142,"PASS","REVIEW"))</f>
        <v>PASS</v>
      </c>
      <c r="J142" s="7">
        <f>COUNTIFS(fct_partner_monthly!$D$2:$D$3601,A142,fct_partner_monthly!$F$2:$F$3601,B142,fct_partner_monthly!$I$2:$I$3601,C142,fct_partner_monthly!$Q$2:$Q$3601,"&gt;0")</f>
        <v>12</v>
      </c>
      <c r="K142" s="7">
        <f>COUNTIFS(fct_partner_monthly!$D$2:$D$3601,A142,fct_partner_monthly!$F$2:$F$3601,B142,fct_partner_monthly!$I$2:$I$3601,C142,fct_partner_monthly!$T$2:$T$3601,"VALUE_WITHOUT_MASS")</f>
        <v>0</v>
      </c>
    </row>
    <row r="143" spans="1:11">
      <c r="A143" s="1">
        <v>2022</v>
      </c>
      <c r="B143" s="4" t="s">
        <v>265</v>
      </c>
      <c r="C143" s="4" t="s">
        <v>322</v>
      </c>
      <c r="D143" s="1" t="s">
        <v>323</v>
      </c>
      <c r="E143" s="10">
        <f>SUMIFS(fct_partner_monthly!$Q$2:$Q$3601,fct_partner_monthly!$D$2:$D$3601,A143,fct_partner_monthly!$F$2:$F$3601,B143,fct_partner_monthly!$I$2:$I$3601,C143)</f>
        <v>57030361</v>
      </c>
      <c r="F143" s="10">
        <f>SUMIFS(fct_partner_monthly!$Q$2:$Q$3601,fct_partner_monthly!$D$2:$D$3601,A143,fct_partner_monthly!$F$2:$F$3601,B143,fct_partner_monthly!$I$2:$I$3601,C143,fct_partner_monthly!$T$2:$T$3601,"USABLE")</f>
        <v>57030361</v>
      </c>
      <c r="G143" s="12">
        <f>IF(E143&gt;0,F143/E143,"")</f>
        <v>1</v>
      </c>
      <c r="H143" s="12">
        <v>0.995</v>
      </c>
      <c r="I143" s="1" t="str">
        <f>IF(E143=0,"N/A - no reported trade",IF(G143&gt;=H143,"PASS","REVIEW"))</f>
        <v>PASS</v>
      </c>
      <c r="J143" s="7">
        <f>COUNTIFS(fct_partner_monthly!$D$2:$D$3601,A143,fct_partner_monthly!$F$2:$F$3601,B143,fct_partner_monthly!$I$2:$I$3601,C143,fct_partner_monthly!$Q$2:$Q$3601,"&gt;0")</f>
        <v>12</v>
      </c>
      <c r="K143" s="7">
        <f>COUNTIFS(fct_partner_monthly!$D$2:$D$3601,A143,fct_partner_monthly!$F$2:$F$3601,B143,fct_partner_monthly!$I$2:$I$3601,C143,fct_partner_monthly!$T$2:$T$3601,"VALUE_WITHOUT_MASS")</f>
        <v>0</v>
      </c>
    </row>
    <row r="144" spans="1:11">
      <c r="A144" s="1">
        <v>2022</v>
      </c>
      <c r="B144" s="4" t="s">
        <v>265</v>
      </c>
      <c r="C144" s="4" t="s">
        <v>325</v>
      </c>
      <c r="D144" s="1" t="s">
        <v>326</v>
      </c>
      <c r="E144" s="10">
        <f>SUMIFS(fct_partner_monthly!$Q$2:$Q$3601,fct_partner_monthly!$D$2:$D$3601,A144,fct_partner_monthly!$F$2:$F$3601,B144,fct_partner_monthly!$I$2:$I$3601,C144)</f>
        <v>212761187</v>
      </c>
      <c r="F144" s="10">
        <f>SUMIFS(fct_partner_monthly!$Q$2:$Q$3601,fct_partner_monthly!$D$2:$D$3601,A144,fct_partner_monthly!$F$2:$F$3601,B144,fct_partner_monthly!$I$2:$I$3601,C144,fct_partner_monthly!$T$2:$T$3601,"USABLE")</f>
        <v>212761187</v>
      </c>
      <c r="G144" s="12">
        <f>IF(E144&gt;0,F144/E144,"")</f>
        <v>1</v>
      </c>
      <c r="H144" s="12">
        <v>0.995</v>
      </c>
      <c r="I144" s="1" t="str">
        <f>IF(E144=0,"N/A - no reported trade",IF(G144&gt;=H144,"PASS","REVIEW"))</f>
        <v>PASS</v>
      </c>
      <c r="J144" s="7">
        <f>COUNTIFS(fct_partner_monthly!$D$2:$D$3601,A144,fct_partner_monthly!$F$2:$F$3601,B144,fct_partner_monthly!$I$2:$I$3601,C144,fct_partner_monthly!$Q$2:$Q$3601,"&gt;0")</f>
        <v>12</v>
      </c>
      <c r="K144" s="7">
        <f>COUNTIFS(fct_partner_monthly!$D$2:$D$3601,A144,fct_partner_monthly!$F$2:$F$3601,B144,fct_partner_monthly!$I$2:$I$3601,C144,fct_partner_monthly!$T$2:$T$3601,"VALUE_WITHOUT_MASS")</f>
        <v>0</v>
      </c>
    </row>
    <row r="145" spans="1:11">
      <c r="A145" s="1">
        <v>2022</v>
      </c>
      <c r="B145" s="4" t="s">
        <v>271</v>
      </c>
      <c r="C145" s="4" t="s">
        <v>296</v>
      </c>
      <c r="D145" s="1" t="s">
        <v>297</v>
      </c>
      <c r="E145" s="10">
        <f>SUMIFS(fct_partner_monthly!$Q$2:$Q$3601,fct_partner_monthly!$D$2:$D$3601,A145,fct_partner_monthly!$F$2:$F$3601,B145,fct_partner_monthly!$I$2:$I$3601,C145)</f>
        <v>30042639</v>
      </c>
      <c r="F145" s="10">
        <f>SUMIFS(fct_partner_monthly!$Q$2:$Q$3601,fct_partner_monthly!$D$2:$D$3601,A145,fct_partner_monthly!$F$2:$F$3601,B145,fct_partner_monthly!$I$2:$I$3601,C145,fct_partner_monthly!$T$2:$T$3601,"USABLE")</f>
        <v>30042639</v>
      </c>
      <c r="G145" s="12">
        <f>IF(E145&gt;0,F145/E145,"")</f>
        <v>1</v>
      </c>
      <c r="H145" s="12">
        <v>0.995</v>
      </c>
      <c r="I145" s="1" t="str">
        <f>IF(E145=0,"N/A - no reported trade",IF(G145&gt;=H145,"PASS","REVIEW"))</f>
        <v>PASS</v>
      </c>
      <c r="J145" s="7">
        <f>COUNTIFS(fct_partner_monthly!$D$2:$D$3601,A145,fct_partner_monthly!$F$2:$F$3601,B145,fct_partner_monthly!$I$2:$I$3601,C145,fct_partner_monthly!$Q$2:$Q$3601,"&gt;0")</f>
        <v>12</v>
      </c>
      <c r="K145" s="7">
        <f>COUNTIFS(fct_partner_monthly!$D$2:$D$3601,A145,fct_partner_monthly!$F$2:$F$3601,B145,fct_partner_monthly!$I$2:$I$3601,C145,fct_partner_monthly!$T$2:$T$3601,"VALUE_WITHOUT_MASS")</f>
        <v>0</v>
      </c>
    </row>
    <row r="146" spans="1:11">
      <c r="A146" s="1">
        <v>2022</v>
      </c>
      <c r="B146" s="4" t="s">
        <v>271</v>
      </c>
      <c r="C146" s="4" t="s">
        <v>301</v>
      </c>
      <c r="D146" s="1" t="s">
        <v>302</v>
      </c>
      <c r="E146" s="10">
        <f>SUMIFS(fct_partner_monthly!$Q$2:$Q$3601,fct_partner_monthly!$D$2:$D$3601,A146,fct_partner_monthly!$F$2:$F$3601,B146,fct_partner_monthly!$I$2:$I$3601,C146)</f>
        <v>17255302</v>
      </c>
      <c r="F146" s="10">
        <f>SUMIFS(fct_partner_monthly!$Q$2:$Q$3601,fct_partner_monthly!$D$2:$D$3601,A146,fct_partner_monthly!$F$2:$F$3601,B146,fct_partner_monthly!$I$2:$I$3601,C146,fct_partner_monthly!$T$2:$T$3601,"USABLE")</f>
        <v>17255302</v>
      </c>
      <c r="G146" s="12">
        <f>IF(E146&gt;0,F146/E146,"")</f>
        <v>1</v>
      </c>
      <c r="H146" s="12">
        <v>0.995</v>
      </c>
      <c r="I146" s="1" t="str">
        <f>IF(E146=0,"N/A - no reported trade",IF(G146&gt;=H146,"PASS","REVIEW"))</f>
        <v>PASS</v>
      </c>
      <c r="J146" s="7">
        <f>COUNTIFS(fct_partner_monthly!$D$2:$D$3601,A146,fct_partner_monthly!$F$2:$F$3601,B146,fct_partner_monthly!$I$2:$I$3601,C146,fct_partner_monthly!$Q$2:$Q$3601,"&gt;0")</f>
        <v>12</v>
      </c>
      <c r="K146" s="7">
        <f>COUNTIFS(fct_partner_monthly!$D$2:$D$3601,A146,fct_partner_monthly!$F$2:$F$3601,B146,fct_partner_monthly!$I$2:$I$3601,C146,fct_partner_monthly!$T$2:$T$3601,"VALUE_WITHOUT_MASS")</f>
        <v>0</v>
      </c>
    </row>
    <row r="147" spans="1:11">
      <c r="A147" s="1">
        <v>2022</v>
      </c>
      <c r="B147" s="4" t="s">
        <v>271</v>
      </c>
      <c r="C147" s="4" t="s">
        <v>304</v>
      </c>
      <c r="D147" s="1" t="s">
        <v>305</v>
      </c>
      <c r="E147" s="10">
        <f>SUMIFS(fct_partner_monthly!$Q$2:$Q$3601,fct_partner_monthly!$D$2:$D$3601,A147,fct_partner_monthly!$F$2:$F$3601,B147,fct_partner_monthly!$I$2:$I$3601,C147)</f>
        <v>916164</v>
      </c>
      <c r="F147" s="10">
        <f>SUMIFS(fct_partner_monthly!$Q$2:$Q$3601,fct_partner_monthly!$D$2:$D$3601,A147,fct_partner_monthly!$F$2:$F$3601,B147,fct_partner_monthly!$I$2:$I$3601,C147,fct_partner_monthly!$T$2:$T$3601,"USABLE")</f>
        <v>916164</v>
      </c>
      <c r="G147" s="12">
        <f>IF(E147&gt;0,F147/E147,"")</f>
        <v>1</v>
      </c>
      <c r="H147" s="12">
        <v>0.995</v>
      </c>
      <c r="I147" s="1" t="str">
        <f>IF(E147=0,"N/A - no reported trade",IF(G147&gt;=H147,"PASS","REVIEW"))</f>
        <v>PASS</v>
      </c>
      <c r="J147" s="7">
        <f>COUNTIFS(fct_partner_monthly!$D$2:$D$3601,A147,fct_partner_monthly!$F$2:$F$3601,B147,fct_partner_monthly!$I$2:$I$3601,C147,fct_partner_monthly!$Q$2:$Q$3601,"&gt;0")</f>
        <v>12</v>
      </c>
      <c r="K147" s="7">
        <f>COUNTIFS(fct_partner_monthly!$D$2:$D$3601,A147,fct_partner_monthly!$F$2:$F$3601,B147,fct_partner_monthly!$I$2:$I$3601,C147,fct_partner_monthly!$T$2:$T$3601,"VALUE_WITHOUT_MASS")</f>
        <v>0</v>
      </c>
    </row>
    <row r="148" spans="1:11">
      <c r="A148" s="1">
        <v>2022</v>
      </c>
      <c r="B148" s="4" t="s">
        <v>271</v>
      </c>
      <c r="C148" s="4" t="s">
        <v>307</v>
      </c>
      <c r="D148" s="1" t="s">
        <v>308</v>
      </c>
      <c r="E148" s="10">
        <f>SUMIFS(fct_partner_monthly!$Q$2:$Q$3601,fct_partner_monthly!$D$2:$D$3601,A148,fct_partner_monthly!$F$2:$F$3601,B148,fct_partner_monthly!$I$2:$I$3601,C148)</f>
        <v>56247030</v>
      </c>
      <c r="F148" s="10">
        <f>SUMIFS(fct_partner_monthly!$Q$2:$Q$3601,fct_partner_monthly!$D$2:$D$3601,A148,fct_partner_monthly!$F$2:$F$3601,B148,fct_partner_monthly!$I$2:$I$3601,C148,fct_partner_monthly!$T$2:$T$3601,"USABLE")</f>
        <v>56247030</v>
      </c>
      <c r="G148" s="12">
        <f>IF(E148&gt;0,F148/E148,"")</f>
        <v>1</v>
      </c>
      <c r="H148" s="12">
        <v>0.995</v>
      </c>
      <c r="I148" s="1" t="str">
        <f>IF(E148=0,"N/A - no reported trade",IF(G148&gt;=H148,"PASS","REVIEW"))</f>
        <v>PASS</v>
      </c>
      <c r="J148" s="7">
        <f>COUNTIFS(fct_partner_monthly!$D$2:$D$3601,A148,fct_partner_monthly!$F$2:$F$3601,B148,fct_partner_monthly!$I$2:$I$3601,C148,fct_partner_monthly!$Q$2:$Q$3601,"&gt;0")</f>
        <v>12</v>
      </c>
      <c r="K148" s="7">
        <f>COUNTIFS(fct_partner_monthly!$D$2:$D$3601,A148,fct_partner_monthly!$F$2:$F$3601,B148,fct_partner_monthly!$I$2:$I$3601,C148,fct_partner_monthly!$T$2:$T$3601,"VALUE_WITHOUT_MASS")</f>
        <v>0</v>
      </c>
    </row>
    <row r="149" spans="1:11">
      <c r="A149" s="1">
        <v>2022</v>
      </c>
      <c r="B149" s="4" t="s">
        <v>271</v>
      </c>
      <c r="C149" s="4" t="s">
        <v>310</v>
      </c>
      <c r="D149" s="1" t="s">
        <v>311</v>
      </c>
      <c r="E149" s="10">
        <f>SUMIFS(fct_partner_monthly!$Q$2:$Q$3601,fct_partner_monthly!$D$2:$D$3601,A149,fct_partner_monthly!$F$2:$F$3601,B149,fct_partner_monthly!$I$2:$I$3601,C149)</f>
        <v>11079605</v>
      </c>
      <c r="F149" s="10">
        <f>SUMIFS(fct_partner_monthly!$Q$2:$Q$3601,fct_partner_monthly!$D$2:$D$3601,A149,fct_partner_monthly!$F$2:$F$3601,B149,fct_partner_monthly!$I$2:$I$3601,C149,fct_partner_monthly!$T$2:$T$3601,"USABLE")</f>
        <v>11079605</v>
      </c>
      <c r="G149" s="12">
        <f>IF(E149&gt;0,F149/E149,"")</f>
        <v>1</v>
      </c>
      <c r="H149" s="12">
        <v>0.995</v>
      </c>
      <c r="I149" s="1" t="str">
        <f>IF(E149=0,"N/A - no reported trade",IF(G149&gt;=H149,"PASS","REVIEW"))</f>
        <v>PASS</v>
      </c>
      <c r="J149" s="7">
        <f>COUNTIFS(fct_partner_monthly!$D$2:$D$3601,A149,fct_partner_monthly!$F$2:$F$3601,B149,fct_partner_monthly!$I$2:$I$3601,C149,fct_partner_monthly!$Q$2:$Q$3601,"&gt;0")</f>
        <v>12</v>
      </c>
      <c r="K149" s="7">
        <f>COUNTIFS(fct_partner_monthly!$D$2:$D$3601,A149,fct_partner_monthly!$F$2:$F$3601,B149,fct_partner_monthly!$I$2:$I$3601,C149,fct_partner_monthly!$T$2:$T$3601,"VALUE_WITHOUT_MASS")</f>
        <v>0</v>
      </c>
    </row>
    <row r="150" spans="1:11">
      <c r="A150" s="1">
        <v>2022</v>
      </c>
      <c r="B150" s="4" t="s">
        <v>271</v>
      </c>
      <c r="C150" s="4" t="s">
        <v>313</v>
      </c>
      <c r="D150" s="1" t="s">
        <v>314</v>
      </c>
      <c r="E150" s="10">
        <f>SUMIFS(fct_partner_monthly!$Q$2:$Q$3601,fct_partner_monthly!$D$2:$D$3601,A150,fct_partner_monthly!$F$2:$F$3601,B150,fct_partner_monthly!$I$2:$I$3601,C150)</f>
        <v>12510506</v>
      </c>
      <c r="F150" s="10">
        <f>SUMIFS(fct_partner_monthly!$Q$2:$Q$3601,fct_partner_monthly!$D$2:$D$3601,A150,fct_partner_monthly!$F$2:$F$3601,B150,fct_partner_monthly!$I$2:$I$3601,C150,fct_partner_monthly!$T$2:$T$3601,"USABLE")</f>
        <v>12510506</v>
      </c>
      <c r="G150" s="12">
        <f>IF(E150&gt;0,F150/E150,"")</f>
        <v>1</v>
      </c>
      <c r="H150" s="12">
        <v>0.995</v>
      </c>
      <c r="I150" s="1" t="str">
        <f>IF(E150=0,"N/A - no reported trade",IF(G150&gt;=H150,"PASS","REVIEW"))</f>
        <v>PASS</v>
      </c>
      <c r="J150" s="7">
        <f>COUNTIFS(fct_partner_monthly!$D$2:$D$3601,A150,fct_partner_monthly!$F$2:$F$3601,B150,fct_partner_monthly!$I$2:$I$3601,C150,fct_partner_monthly!$Q$2:$Q$3601,"&gt;0")</f>
        <v>12</v>
      </c>
      <c r="K150" s="7">
        <f>COUNTIFS(fct_partner_monthly!$D$2:$D$3601,A150,fct_partner_monthly!$F$2:$F$3601,B150,fct_partner_monthly!$I$2:$I$3601,C150,fct_partner_monthly!$T$2:$T$3601,"VALUE_WITHOUT_MASS")</f>
        <v>0</v>
      </c>
    </row>
    <row r="151" spans="1:11">
      <c r="A151" s="1">
        <v>2022</v>
      </c>
      <c r="B151" s="4" t="s">
        <v>271</v>
      </c>
      <c r="C151" s="4" t="s">
        <v>316</v>
      </c>
      <c r="D151" s="1" t="s">
        <v>317</v>
      </c>
      <c r="E151" s="10">
        <f>SUMIFS(fct_partner_monthly!$Q$2:$Q$3601,fct_partner_monthly!$D$2:$D$3601,A151,fct_partner_monthly!$F$2:$F$3601,B151,fct_partner_monthly!$I$2:$I$3601,C151)</f>
        <v>10251791</v>
      </c>
      <c r="F151" s="10">
        <f>SUMIFS(fct_partner_monthly!$Q$2:$Q$3601,fct_partner_monthly!$D$2:$D$3601,A151,fct_partner_monthly!$F$2:$F$3601,B151,fct_partner_monthly!$I$2:$I$3601,C151,fct_partner_monthly!$T$2:$T$3601,"USABLE")</f>
        <v>10251791</v>
      </c>
      <c r="G151" s="12">
        <f>IF(E151&gt;0,F151/E151,"")</f>
        <v>1</v>
      </c>
      <c r="H151" s="12">
        <v>0.995</v>
      </c>
      <c r="I151" s="1" t="str">
        <f>IF(E151=0,"N/A - no reported trade",IF(G151&gt;=H151,"PASS","REVIEW"))</f>
        <v>PASS</v>
      </c>
      <c r="J151" s="7">
        <f>COUNTIFS(fct_partner_monthly!$D$2:$D$3601,A151,fct_partner_monthly!$F$2:$F$3601,B151,fct_partner_monthly!$I$2:$I$3601,C151,fct_partner_monthly!$Q$2:$Q$3601,"&gt;0")</f>
        <v>12</v>
      </c>
      <c r="K151" s="7">
        <f>COUNTIFS(fct_partner_monthly!$D$2:$D$3601,A151,fct_partner_monthly!$F$2:$F$3601,B151,fct_partner_monthly!$I$2:$I$3601,C151,fct_partner_monthly!$T$2:$T$3601,"VALUE_WITHOUT_MASS")</f>
        <v>0</v>
      </c>
    </row>
    <row r="152" spans="1:11">
      <c r="A152" s="1">
        <v>2022</v>
      </c>
      <c r="B152" s="4" t="s">
        <v>271</v>
      </c>
      <c r="C152" s="4" t="s">
        <v>319</v>
      </c>
      <c r="D152" s="1" t="s">
        <v>320</v>
      </c>
      <c r="E152" s="10">
        <f>SUMIFS(fct_partner_monthly!$Q$2:$Q$3601,fct_partner_monthly!$D$2:$D$3601,A152,fct_partner_monthly!$F$2:$F$3601,B152,fct_partner_monthly!$I$2:$I$3601,C152)</f>
        <v>9155489</v>
      </c>
      <c r="F152" s="10">
        <f>SUMIFS(fct_partner_monthly!$Q$2:$Q$3601,fct_partner_monthly!$D$2:$D$3601,A152,fct_partner_monthly!$F$2:$F$3601,B152,fct_partner_monthly!$I$2:$I$3601,C152,fct_partner_monthly!$T$2:$T$3601,"USABLE")</f>
        <v>9155489</v>
      </c>
      <c r="G152" s="12">
        <f>IF(E152&gt;0,F152/E152,"")</f>
        <v>1</v>
      </c>
      <c r="H152" s="12">
        <v>0.995</v>
      </c>
      <c r="I152" s="1" t="str">
        <f>IF(E152=0,"N/A - no reported trade",IF(G152&gt;=H152,"PASS","REVIEW"))</f>
        <v>PASS</v>
      </c>
      <c r="J152" s="7">
        <f>COUNTIFS(fct_partner_monthly!$D$2:$D$3601,A152,fct_partner_monthly!$F$2:$F$3601,B152,fct_partner_monthly!$I$2:$I$3601,C152,fct_partner_monthly!$Q$2:$Q$3601,"&gt;0")</f>
        <v>12</v>
      </c>
      <c r="K152" s="7">
        <f>COUNTIFS(fct_partner_monthly!$D$2:$D$3601,A152,fct_partner_monthly!$F$2:$F$3601,B152,fct_partner_monthly!$I$2:$I$3601,C152,fct_partner_monthly!$T$2:$T$3601,"VALUE_WITHOUT_MASS")</f>
        <v>0</v>
      </c>
    </row>
    <row r="153" spans="1:11">
      <c r="A153" s="1">
        <v>2022</v>
      </c>
      <c r="B153" s="4" t="s">
        <v>271</v>
      </c>
      <c r="C153" s="4" t="s">
        <v>322</v>
      </c>
      <c r="D153" s="1" t="s">
        <v>323</v>
      </c>
      <c r="E153" s="10">
        <f>SUMIFS(fct_partner_monthly!$Q$2:$Q$3601,fct_partner_monthly!$D$2:$D$3601,A153,fct_partner_monthly!$F$2:$F$3601,B153,fct_partner_monthly!$I$2:$I$3601,C153)</f>
        <v>2425008</v>
      </c>
      <c r="F153" s="10">
        <f>SUMIFS(fct_partner_monthly!$Q$2:$Q$3601,fct_partner_monthly!$D$2:$D$3601,A153,fct_partner_monthly!$F$2:$F$3601,B153,fct_partner_monthly!$I$2:$I$3601,C153,fct_partner_monthly!$T$2:$T$3601,"USABLE")</f>
        <v>2425008</v>
      </c>
      <c r="G153" s="12">
        <f>IF(E153&gt;0,F153/E153,"")</f>
        <v>1</v>
      </c>
      <c r="H153" s="12">
        <v>0.995</v>
      </c>
      <c r="I153" s="1" t="str">
        <f>IF(E153=0,"N/A - no reported trade",IF(G153&gt;=H153,"PASS","REVIEW"))</f>
        <v>PASS</v>
      </c>
      <c r="J153" s="7">
        <f>COUNTIFS(fct_partner_monthly!$D$2:$D$3601,A153,fct_partner_monthly!$F$2:$F$3601,B153,fct_partner_monthly!$I$2:$I$3601,C153,fct_partner_monthly!$Q$2:$Q$3601,"&gt;0")</f>
        <v>12</v>
      </c>
      <c r="K153" s="7">
        <f>COUNTIFS(fct_partner_monthly!$D$2:$D$3601,A153,fct_partner_monthly!$F$2:$F$3601,B153,fct_partner_monthly!$I$2:$I$3601,C153,fct_partner_monthly!$T$2:$T$3601,"VALUE_WITHOUT_MASS")</f>
        <v>0</v>
      </c>
    </row>
    <row r="154" spans="1:11">
      <c r="A154" s="1">
        <v>2022</v>
      </c>
      <c r="B154" s="4" t="s">
        <v>271</v>
      </c>
      <c r="C154" s="4" t="s">
        <v>325</v>
      </c>
      <c r="D154" s="1" t="s">
        <v>326</v>
      </c>
      <c r="E154" s="10">
        <f>SUMIFS(fct_partner_monthly!$Q$2:$Q$3601,fct_partner_monthly!$D$2:$D$3601,A154,fct_partner_monthly!$F$2:$F$3601,B154,fct_partner_monthly!$I$2:$I$3601,C154)</f>
        <v>141317075</v>
      </c>
      <c r="F154" s="10">
        <f>SUMIFS(fct_partner_monthly!$Q$2:$Q$3601,fct_partner_monthly!$D$2:$D$3601,A154,fct_partner_monthly!$F$2:$F$3601,B154,fct_partner_monthly!$I$2:$I$3601,C154,fct_partner_monthly!$T$2:$T$3601,"USABLE")</f>
        <v>141317075</v>
      </c>
      <c r="G154" s="12">
        <f>IF(E154&gt;0,F154/E154,"")</f>
        <v>1</v>
      </c>
      <c r="H154" s="12">
        <v>0.995</v>
      </c>
      <c r="I154" s="1" t="str">
        <f>IF(E154=0,"N/A - no reported trade",IF(G154&gt;=H154,"PASS","REVIEW"))</f>
        <v>PASS</v>
      </c>
      <c r="J154" s="7">
        <f>COUNTIFS(fct_partner_monthly!$D$2:$D$3601,A154,fct_partner_monthly!$F$2:$F$3601,B154,fct_partner_monthly!$I$2:$I$3601,C154,fct_partner_monthly!$Q$2:$Q$3601,"&gt;0")</f>
        <v>12</v>
      </c>
      <c r="K154" s="7">
        <f>COUNTIFS(fct_partner_monthly!$D$2:$D$3601,A154,fct_partner_monthly!$F$2:$F$3601,B154,fct_partner_monthly!$I$2:$I$3601,C154,fct_partner_monthly!$T$2:$T$3601,"VALUE_WITHOUT_MASS")</f>
        <v>0</v>
      </c>
    </row>
    <row r="155" spans="1:11">
      <c r="A155" s="1">
        <v>2022</v>
      </c>
      <c r="B155" s="4" t="s">
        <v>278</v>
      </c>
      <c r="C155" s="4" t="s">
        <v>296</v>
      </c>
      <c r="D155" s="1" t="s">
        <v>297</v>
      </c>
      <c r="E155" s="10">
        <f>SUMIFS(fct_partner_monthly!$Q$2:$Q$3601,fct_partner_monthly!$D$2:$D$3601,A155,fct_partner_monthly!$F$2:$F$3601,B155,fct_partner_monthly!$I$2:$I$3601,C155)</f>
        <v>24074836</v>
      </c>
      <c r="F155" s="10">
        <f>SUMIFS(fct_partner_monthly!$Q$2:$Q$3601,fct_partner_monthly!$D$2:$D$3601,A155,fct_partner_monthly!$F$2:$F$3601,B155,fct_partner_monthly!$I$2:$I$3601,C155,fct_partner_monthly!$T$2:$T$3601,"USABLE")</f>
        <v>24074836</v>
      </c>
      <c r="G155" s="12">
        <f>IF(E155&gt;0,F155/E155,"")</f>
        <v>1</v>
      </c>
      <c r="H155" s="12">
        <v>0.995</v>
      </c>
      <c r="I155" s="1" t="str">
        <f>IF(E155=0,"N/A - no reported trade",IF(G155&gt;=H155,"PASS","REVIEW"))</f>
        <v>PASS</v>
      </c>
      <c r="J155" s="7">
        <f>COUNTIFS(fct_partner_monthly!$D$2:$D$3601,A155,fct_partner_monthly!$F$2:$F$3601,B155,fct_partner_monthly!$I$2:$I$3601,C155,fct_partner_monthly!$Q$2:$Q$3601,"&gt;0")</f>
        <v>12</v>
      </c>
      <c r="K155" s="7">
        <f>COUNTIFS(fct_partner_monthly!$D$2:$D$3601,A155,fct_partner_monthly!$F$2:$F$3601,B155,fct_partner_monthly!$I$2:$I$3601,C155,fct_partner_monthly!$T$2:$T$3601,"VALUE_WITHOUT_MASS")</f>
        <v>0</v>
      </c>
    </row>
    <row r="156" spans="1:11">
      <c r="A156" s="1">
        <v>2022</v>
      </c>
      <c r="B156" s="4" t="s">
        <v>278</v>
      </c>
      <c r="C156" s="4" t="s">
        <v>301</v>
      </c>
      <c r="D156" s="1" t="s">
        <v>302</v>
      </c>
      <c r="E156" s="10">
        <f>SUMIFS(fct_partner_monthly!$Q$2:$Q$3601,fct_partner_monthly!$D$2:$D$3601,A156,fct_partner_monthly!$F$2:$F$3601,B156,fct_partner_monthly!$I$2:$I$3601,C156)</f>
        <v>2480108</v>
      </c>
      <c r="F156" s="10">
        <f>SUMIFS(fct_partner_monthly!$Q$2:$Q$3601,fct_partner_monthly!$D$2:$D$3601,A156,fct_partner_monthly!$F$2:$F$3601,B156,fct_partner_monthly!$I$2:$I$3601,C156,fct_partner_monthly!$T$2:$T$3601,"USABLE")</f>
        <v>2480108</v>
      </c>
      <c r="G156" s="12">
        <f>IF(E156&gt;0,F156/E156,"")</f>
        <v>1</v>
      </c>
      <c r="H156" s="12">
        <v>0.995</v>
      </c>
      <c r="I156" s="1" t="str">
        <f>IF(E156=0,"N/A - no reported trade",IF(G156&gt;=H156,"PASS","REVIEW"))</f>
        <v>PASS</v>
      </c>
      <c r="J156" s="7">
        <f>COUNTIFS(fct_partner_monthly!$D$2:$D$3601,A156,fct_partner_monthly!$F$2:$F$3601,B156,fct_partner_monthly!$I$2:$I$3601,C156,fct_partner_monthly!$Q$2:$Q$3601,"&gt;0")</f>
        <v>12</v>
      </c>
      <c r="K156" s="7">
        <f>COUNTIFS(fct_partner_monthly!$D$2:$D$3601,A156,fct_partner_monthly!$F$2:$F$3601,B156,fct_partner_monthly!$I$2:$I$3601,C156,fct_partner_monthly!$T$2:$T$3601,"VALUE_WITHOUT_MASS")</f>
        <v>0</v>
      </c>
    </row>
    <row r="157" spans="1:11">
      <c r="A157" s="1">
        <v>2022</v>
      </c>
      <c r="B157" s="4" t="s">
        <v>278</v>
      </c>
      <c r="C157" s="4" t="s">
        <v>304</v>
      </c>
      <c r="D157" s="1" t="s">
        <v>305</v>
      </c>
      <c r="E157" s="10">
        <f>SUMIFS(fct_partner_monthly!$Q$2:$Q$3601,fct_partner_monthly!$D$2:$D$3601,A157,fct_partner_monthly!$F$2:$F$3601,B157,fct_partner_monthly!$I$2:$I$3601,C157)</f>
        <v>1531053</v>
      </c>
      <c r="F157" s="10">
        <f>SUMIFS(fct_partner_monthly!$Q$2:$Q$3601,fct_partner_monthly!$D$2:$D$3601,A157,fct_partner_monthly!$F$2:$F$3601,B157,fct_partner_monthly!$I$2:$I$3601,C157,fct_partner_monthly!$T$2:$T$3601,"USABLE")</f>
        <v>1531053</v>
      </c>
      <c r="G157" s="12">
        <f>IF(E157&gt;0,F157/E157,"")</f>
        <v>1</v>
      </c>
      <c r="H157" s="12">
        <v>0.995</v>
      </c>
      <c r="I157" s="1" t="str">
        <f>IF(E157=0,"N/A - no reported trade",IF(G157&gt;=H157,"PASS","REVIEW"))</f>
        <v>PASS</v>
      </c>
      <c r="J157" s="7">
        <f>COUNTIFS(fct_partner_monthly!$D$2:$D$3601,A157,fct_partner_monthly!$F$2:$F$3601,B157,fct_partner_monthly!$I$2:$I$3601,C157,fct_partner_monthly!$Q$2:$Q$3601,"&gt;0")</f>
        <v>12</v>
      </c>
      <c r="K157" s="7">
        <f>COUNTIFS(fct_partner_monthly!$D$2:$D$3601,A157,fct_partner_monthly!$F$2:$F$3601,B157,fct_partner_monthly!$I$2:$I$3601,C157,fct_partner_monthly!$T$2:$T$3601,"VALUE_WITHOUT_MASS")</f>
        <v>0</v>
      </c>
    </row>
    <row r="158" spans="1:11">
      <c r="A158" s="1">
        <v>2022</v>
      </c>
      <c r="B158" s="4" t="s">
        <v>278</v>
      </c>
      <c r="C158" s="4" t="s">
        <v>307</v>
      </c>
      <c r="D158" s="1" t="s">
        <v>308</v>
      </c>
      <c r="E158" s="10">
        <f>SUMIFS(fct_partner_monthly!$Q$2:$Q$3601,fct_partner_monthly!$D$2:$D$3601,A158,fct_partner_monthly!$F$2:$F$3601,B158,fct_partner_monthly!$I$2:$I$3601,C158)</f>
        <v>31013010</v>
      </c>
      <c r="F158" s="10">
        <f>SUMIFS(fct_partner_monthly!$Q$2:$Q$3601,fct_partner_monthly!$D$2:$D$3601,A158,fct_partner_monthly!$F$2:$F$3601,B158,fct_partner_monthly!$I$2:$I$3601,C158,fct_partner_monthly!$T$2:$T$3601,"USABLE")</f>
        <v>31013010</v>
      </c>
      <c r="G158" s="12">
        <f>IF(E158&gt;0,F158/E158,"")</f>
        <v>1</v>
      </c>
      <c r="H158" s="12">
        <v>0.995</v>
      </c>
      <c r="I158" s="1" t="str">
        <f>IF(E158=0,"N/A - no reported trade",IF(G158&gt;=H158,"PASS","REVIEW"))</f>
        <v>PASS</v>
      </c>
      <c r="J158" s="7">
        <f>COUNTIFS(fct_partner_monthly!$D$2:$D$3601,A158,fct_partner_monthly!$F$2:$F$3601,B158,fct_partner_monthly!$I$2:$I$3601,C158,fct_partner_monthly!$Q$2:$Q$3601,"&gt;0")</f>
        <v>12</v>
      </c>
      <c r="K158" s="7">
        <f>COUNTIFS(fct_partner_monthly!$D$2:$D$3601,A158,fct_partner_monthly!$F$2:$F$3601,B158,fct_partner_monthly!$I$2:$I$3601,C158,fct_partner_monthly!$T$2:$T$3601,"VALUE_WITHOUT_MASS")</f>
        <v>0</v>
      </c>
    </row>
    <row r="159" spans="1:11">
      <c r="A159" s="1">
        <v>2022</v>
      </c>
      <c r="B159" s="4" t="s">
        <v>278</v>
      </c>
      <c r="C159" s="4" t="s">
        <v>310</v>
      </c>
      <c r="D159" s="1" t="s">
        <v>311</v>
      </c>
      <c r="E159" s="10">
        <f>SUMIFS(fct_partner_monthly!$Q$2:$Q$3601,fct_partner_monthly!$D$2:$D$3601,A159,fct_partner_monthly!$F$2:$F$3601,B159,fct_partner_monthly!$I$2:$I$3601,C159)</f>
        <v>109204613</v>
      </c>
      <c r="F159" s="10">
        <f>SUMIFS(fct_partner_monthly!$Q$2:$Q$3601,fct_partner_monthly!$D$2:$D$3601,A159,fct_partner_monthly!$F$2:$F$3601,B159,fct_partner_monthly!$I$2:$I$3601,C159,fct_partner_monthly!$T$2:$T$3601,"USABLE")</f>
        <v>109204613</v>
      </c>
      <c r="G159" s="12">
        <f>IF(E159&gt;0,F159/E159,"")</f>
        <v>1</v>
      </c>
      <c r="H159" s="12">
        <v>0.995</v>
      </c>
      <c r="I159" s="1" t="str">
        <f>IF(E159=0,"N/A - no reported trade",IF(G159&gt;=H159,"PASS","REVIEW"))</f>
        <v>PASS</v>
      </c>
      <c r="J159" s="7">
        <f>COUNTIFS(fct_partner_monthly!$D$2:$D$3601,A159,fct_partner_monthly!$F$2:$F$3601,B159,fct_partner_monthly!$I$2:$I$3601,C159,fct_partner_monthly!$Q$2:$Q$3601,"&gt;0")</f>
        <v>12</v>
      </c>
      <c r="K159" s="7">
        <f>COUNTIFS(fct_partner_monthly!$D$2:$D$3601,A159,fct_partner_monthly!$F$2:$F$3601,B159,fct_partner_monthly!$I$2:$I$3601,C159,fct_partner_monthly!$T$2:$T$3601,"VALUE_WITHOUT_MASS")</f>
        <v>0</v>
      </c>
    </row>
    <row r="160" spans="1:11">
      <c r="A160" s="1">
        <v>2022</v>
      </c>
      <c r="B160" s="4" t="s">
        <v>278</v>
      </c>
      <c r="C160" s="4" t="s">
        <v>313</v>
      </c>
      <c r="D160" s="1" t="s">
        <v>314</v>
      </c>
      <c r="E160" s="10">
        <f>SUMIFS(fct_partner_monthly!$Q$2:$Q$3601,fct_partner_monthly!$D$2:$D$3601,A160,fct_partner_monthly!$F$2:$F$3601,B160,fct_partner_monthly!$I$2:$I$3601,C160)</f>
        <v>2021291</v>
      </c>
      <c r="F160" s="10">
        <f>SUMIFS(fct_partner_monthly!$Q$2:$Q$3601,fct_partner_monthly!$D$2:$D$3601,A160,fct_partner_monthly!$F$2:$F$3601,B160,fct_partner_monthly!$I$2:$I$3601,C160,fct_partner_monthly!$T$2:$T$3601,"USABLE")</f>
        <v>2021291</v>
      </c>
      <c r="G160" s="12">
        <f>IF(E160&gt;0,F160/E160,"")</f>
        <v>1</v>
      </c>
      <c r="H160" s="12">
        <v>0.995</v>
      </c>
      <c r="I160" s="1" t="str">
        <f>IF(E160=0,"N/A - no reported trade",IF(G160&gt;=H160,"PASS","REVIEW"))</f>
        <v>PASS</v>
      </c>
      <c r="J160" s="7">
        <f>COUNTIFS(fct_partner_monthly!$D$2:$D$3601,A160,fct_partner_monthly!$F$2:$F$3601,B160,fct_partner_monthly!$I$2:$I$3601,C160,fct_partner_monthly!$Q$2:$Q$3601,"&gt;0")</f>
        <v>12</v>
      </c>
      <c r="K160" s="7">
        <f>COUNTIFS(fct_partner_monthly!$D$2:$D$3601,A160,fct_partner_monthly!$F$2:$F$3601,B160,fct_partner_monthly!$I$2:$I$3601,C160,fct_partner_monthly!$T$2:$T$3601,"VALUE_WITHOUT_MASS")</f>
        <v>0</v>
      </c>
    </row>
    <row r="161" spans="1:11">
      <c r="A161" s="1">
        <v>2022</v>
      </c>
      <c r="B161" s="4" t="s">
        <v>278</v>
      </c>
      <c r="C161" s="4" t="s">
        <v>316</v>
      </c>
      <c r="D161" s="1" t="s">
        <v>317</v>
      </c>
      <c r="E161" s="10">
        <f>SUMIFS(fct_partner_monthly!$Q$2:$Q$3601,fct_partner_monthly!$D$2:$D$3601,A161,fct_partner_monthly!$F$2:$F$3601,B161,fct_partner_monthly!$I$2:$I$3601,C161)</f>
        <v>484660</v>
      </c>
      <c r="F161" s="10">
        <f>SUMIFS(fct_partner_monthly!$Q$2:$Q$3601,fct_partner_monthly!$D$2:$D$3601,A161,fct_partner_monthly!$F$2:$F$3601,B161,fct_partner_monthly!$I$2:$I$3601,C161,fct_partner_monthly!$T$2:$T$3601,"USABLE")</f>
        <v>484660</v>
      </c>
      <c r="G161" s="12">
        <f>IF(E161&gt;0,F161/E161,"")</f>
        <v>1</v>
      </c>
      <c r="H161" s="12">
        <v>0.995</v>
      </c>
      <c r="I161" s="1" t="str">
        <f>IF(E161=0,"N/A - no reported trade",IF(G161&gt;=H161,"PASS","REVIEW"))</f>
        <v>PASS</v>
      </c>
      <c r="J161" s="7">
        <f>COUNTIFS(fct_partner_monthly!$D$2:$D$3601,A161,fct_partner_monthly!$F$2:$F$3601,B161,fct_partner_monthly!$I$2:$I$3601,C161,fct_partner_monthly!$Q$2:$Q$3601,"&gt;0")</f>
        <v>10</v>
      </c>
      <c r="K161" s="7">
        <f>COUNTIFS(fct_partner_monthly!$D$2:$D$3601,A161,fct_partner_monthly!$F$2:$F$3601,B161,fct_partner_monthly!$I$2:$I$3601,C161,fct_partner_monthly!$T$2:$T$3601,"VALUE_WITHOUT_MASS")</f>
        <v>0</v>
      </c>
    </row>
    <row r="162" spans="1:11">
      <c r="A162" s="1">
        <v>2022</v>
      </c>
      <c r="B162" s="4" t="s">
        <v>278</v>
      </c>
      <c r="C162" s="4" t="s">
        <v>319</v>
      </c>
      <c r="D162" s="1" t="s">
        <v>320</v>
      </c>
      <c r="E162" s="10">
        <f>SUMIFS(fct_partner_monthly!$Q$2:$Q$3601,fct_partner_monthly!$D$2:$D$3601,A162,fct_partner_monthly!$F$2:$F$3601,B162,fct_partner_monthly!$I$2:$I$3601,C162)</f>
        <v>13958732</v>
      </c>
      <c r="F162" s="10">
        <f>SUMIFS(fct_partner_monthly!$Q$2:$Q$3601,fct_partner_monthly!$D$2:$D$3601,A162,fct_partner_monthly!$F$2:$F$3601,B162,fct_partner_monthly!$I$2:$I$3601,C162,fct_partner_monthly!$T$2:$T$3601,"USABLE")</f>
        <v>13958732</v>
      </c>
      <c r="G162" s="12">
        <f>IF(E162&gt;0,F162/E162,"")</f>
        <v>1</v>
      </c>
      <c r="H162" s="12">
        <v>0.995</v>
      </c>
      <c r="I162" s="1" t="str">
        <f>IF(E162=0,"N/A - no reported trade",IF(G162&gt;=H162,"PASS","REVIEW"))</f>
        <v>PASS</v>
      </c>
      <c r="J162" s="7">
        <f>COUNTIFS(fct_partner_monthly!$D$2:$D$3601,A162,fct_partner_monthly!$F$2:$F$3601,B162,fct_partner_monthly!$I$2:$I$3601,C162,fct_partner_monthly!$Q$2:$Q$3601,"&gt;0")</f>
        <v>12</v>
      </c>
      <c r="K162" s="7">
        <f>COUNTIFS(fct_partner_monthly!$D$2:$D$3601,A162,fct_partner_monthly!$F$2:$F$3601,B162,fct_partner_monthly!$I$2:$I$3601,C162,fct_partner_monthly!$T$2:$T$3601,"VALUE_WITHOUT_MASS")</f>
        <v>0</v>
      </c>
    </row>
    <row r="163" spans="1:11">
      <c r="A163" s="1">
        <v>2022</v>
      </c>
      <c r="B163" s="4" t="s">
        <v>278</v>
      </c>
      <c r="C163" s="4" t="s">
        <v>322</v>
      </c>
      <c r="D163" s="1" t="s">
        <v>323</v>
      </c>
      <c r="E163" s="10">
        <f>SUMIFS(fct_partner_monthly!$Q$2:$Q$3601,fct_partner_monthly!$D$2:$D$3601,A163,fct_partner_monthly!$F$2:$F$3601,B163,fct_partner_monthly!$I$2:$I$3601,C163)</f>
        <v>10703516</v>
      </c>
      <c r="F163" s="10">
        <f>SUMIFS(fct_partner_monthly!$Q$2:$Q$3601,fct_partner_monthly!$D$2:$D$3601,A163,fct_partner_monthly!$F$2:$F$3601,B163,fct_partner_monthly!$I$2:$I$3601,C163,fct_partner_monthly!$T$2:$T$3601,"USABLE")</f>
        <v>10703516</v>
      </c>
      <c r="G163" s="12">
        <f>IF(E163&gt;0,F163/E163,"")</f>
        <v>1</v>
      </c>
      <c r="H163" s="12">
        <v>0.995</v>
      </c>
      <c r="I163" s="1" t="str">
        <f>IF(E163=0,"N/A - no reported trade",IF(G163&gt;=H163,"PASS","REVIEW"))</f>
        <v>PASS</v>
      </c>
      <c r="J163" s="7">
        <f>COUNTIFS(fct_partner_monthly!$D$2:$D$3601,A163,fct_partner_monthly!$F$2:$F$3601,B163,fct_partner_monthly!$I$2:$I$3601,C163,fct_partner_monthly!$Q$2:$Q$3601,"&gt;0")</f>
        <v>12</v>
      </c>
      <c r="K163" s="7">
        <f>COUNTIFS(fct_partner_monthly!$D$2:$D$3601,A163,fct_partner_monthly!$F$2:$F$3601,B163,fct_partner_monthly!$I$2:$I$3601,C163,fct_partner_monthly!$T$2:$T$3601,"VALUE_WITHOUT_MASS")</f>
        <v>0</v>
      </c>
    </row>
    <row r="164" spans="1:11">
      <c r="A164" s="1">
        <v>2022</v>
      </c>
      <c r="B164" s="4" t="s">
        <v>278</v>
      </c>
      <c r="C164" s="4" t="s">
        <v>325</v>
      </c>
      <c r="D164" s="1" t="s">
        <v>326</v>
      </c>
      <c r="E164" s="10">
        <f>SUMIFS(fct_partner_monthly!$Q$2:$Q$3601,fct_partner_monthly!$D$2:$D$3601,A164,fct_partner_monthly!$F$2:$F$3601,B164,fct_partner_monthly!$I$2:$I$3601,C164)</f>
        <v>26103418</v>
      </c>
      <c r="F164" s="10">
        <f>SUMIFS(fct_partner_monthly!$Q$2:$Q$3601,fct_partner_monthly!$D$2:$D$3601,A164,fct_partner_monthly!$F$2:$F$3601,B164,fct_partner_monthly!$I$2:$I$3601,C164,fct_partner_monthly!$T$2:$T$3601,"USABLE")</f>
        <v>26103418</v>
      </c>
      <c r="G164" s="12">
        <f>IF(E164&gt;0,F164/E164,"")</f>
        <v>1</v>
      </c>
      <c r="H164" s="12">
        <v>0.995</v>
      </c>
      <c r="I164" s="1" t="str">
        <f>IF(E164=0,"N/A - no reported trade",IF(G164&gt;=H164,"PASS","REVIEW"))</f>
        <v>PASS</v>
      </c>
      <c r="J164" s="7">
        <f>COUNTIFS(fct_partner_monthly!$D$2:$D$3601,A164,fct_partner_monthly!$F$2:$F$3601,B164,fct_partner_monthly!$I$2:$I$3601,C164,fct_partner_monthly!$Q$2:$Q$3601,"&gt;0")</f>
        <v>12</v>
      </c>
      <c r="K164" s="7">
        <f>COUNTIFS(fct_partner_monthly!$D$2:$D$3601,A164,fct_partner_monthly!$F$2:$F$3601,B164,fct_partner_monthly!$I$2:$I$3601,C164,fct_partner_monthly!$T$2:$T$3601,"VALUE_WITHOUT_MASS")</f>
        <v>0</v>
      </c>
    </row>
    <row r="165" spans="1:11">
      <c r="A165" s="1">
        <v>2023</v>
      </c>
      <c r="B165" s="4" t="s">
        <v>256</v>
      </c>
      <c r="C165" s="4" t="s">
        <v>296</v>
      </c>
      <c r="D165" s="1" t="s">
        <v>297</v>
      </c>
      <c r="E165" s="10">
        <f>SUMIFS(fct_partner_monthly!$Q$2:$Q$3601,fct_partner_monthly!$D$2:$D$3601,A165,fct_partner_monthly!$F$2:$F$3601,B165,fct_partner_monthly!$I$2:$I$3601,C165)</f>
        <v>123986070</v>
      </c>
      <c r="F165" s="10">
        <f>SUMIFS(fct_partner_monthly!$Q$2:$Q$3601,fct_partner_monthly!$D$2:$D$3601,A165,fct_partner_monthly!$F$2:$F$3601,B165,fct_partner_monthly!$I$2:$I$3601,C165,fct_partner_monthly!$T$2:$T$3601,"USABLE")</f>
        <v>123986070</v>
      </c>
      <c r="G165" s="12">
        <f>IF(E165&gt;0,F165/E165,"")</f>
        <v>1</v>
      </c>
      <c r="H165" s="12">
        <v>0.995</v>
      </c>
      <c r="I165" s="1" t="str">
        <f>IF(E165=0,"N/A - no reported trade",IF(G165&gt;=H165,"PASS","REVIEW"))</f>
        <v>PASS</v>
      </c>
      <c r="J165" s="7">
        <f>COUNTIFS(fct_partner_monthly!$D$2:$D$3601,A165,fct_partner_monthly!$F$2:$F$3601,B165,fct_partner_monthly!$I$2:$I$3601,C165,fct_partner_monthly!$Q$2:$Q$3601,"&gt;0")</f>
        <v>12</v>
      </c>
      <c r="K165" s="7">
        <f>COUNTIFS(fct_partner_monthly!$D$2:$D$3601,A165,fct_partner_monthly!$F$2:$F$3601,B165,fct_partner_monthly!$I$2:$I$3601,C165,fct_partner_monthly!$T$2:$T$3601,"VALUE_WITHOUT_MASS")</f>
        <v>0</v>
      </c>
    </row>
    <row r="166" spans="1:11">
      <c r="A166" s="1">
        <v>2023</v>
      </c>
      <c r="B166" s="4" t="s">
        <v>256</v>
      </c>
      <c r="C166" s="4" t="s">
        <v>301</v>
      </c>
      <c r="D166" s="1" t="s">
        <v>302</v>
      </c>
      <c r="E166" s="10">
        <f>SUMIFS(fct_partner_monthly!$Q$2:$Q$3601,fct_partner_monthly!$D$2:$D$3601,A166,fct_partner_monthly!$F$2:$F$3601,B166,fct_partner_monthly!$I$2:$I$3601,C166)</f>
        <v>14150366</v>
      </c>
      <c r="F166" s="10">
        <f>SUMIFS(fct_partner_monthly!$Q$2:$Q$3601,fct_partner_monthly!$D$2:$D$3601,A166,fct_partner_monthly!$F$2:$F$3601,B166,fct_partner_monthly!$I$2:$I$3601,C166,fct_partner_monthly!$T$2:$T$3601,"USABLE")</f>
        <v>14150366</v>
      </c>
      <c r="G166" s="12">
        <f>IF(E166&gt;0,F166/E166,"")</f>
        <v>1</v>
      </c>
      <c r="H166" s="12">
        <v>0.995</v>
      </c>
      <c r="I166" s="1" t="str">
        <f>IF(E166=0,"N/A - no reported trade",IF(G166&gt;=H166,"PASS","REVIEW"))</f>
        <v>PASS</v>
      </c>
      <c r="J166" s="7">
        <f>COUNTIFS(fct_partner_monthly!$D$2:$D$3601,A166,fct_partner_monthly!$F$2:$F$3601,B166,fct_partner_monthly!$I$2:$I$3601,C166,fct_partner_monthly!$Q$2:$Q$3601,"&gt;0")</f>
        <v>12</v>
      </c>
      <c r="K166" s="7">
        <f>COUNTIFS(fct_partner_monthly!$D$2:$D$3601,A166,fct_partner_monthly!$F$2:$F$3601,B166,fct_partner_monthly!$I$2:$I$3601,C166,fct_partner_monthly!$T$2:$T$3601,"VALUE_WITHOUT_MASS")</f>
        <v>0</v>
      </c>
    </row>
    <row r="167" spans="1:11">
      <c r="A167" s="1">
        <v>2023</v>
      </c>
      <c r="B167" s="4" t="s">
        <v>256</v>
      </c>
      <c r="C167" s="4" t="s">
        <v>304</v>
      </c>
      <c r="D167" s="1" t="s">
        <v>305</v>
      </c>
      <c r="E167" s="10">
        <f>SUMIFS(fct_partner_monthly!$Q$2:$Q$3601,fct_partner_monthly!$D$2:$D$3601,A167,fct_partner_monthly!$F$2:$F$3601,B167,fct_partner_monthly!$I$2:$I$3601,C167)</f>
        <v>46541358</v>
      </c>
      <c r="F167" s="10">
        <f>SUMIFS(fct_partner_monthly!$Q$2:$Q$3601,fct_partner_monthly!$D$2:$D$3601,A167,fct_partner_monthly!$F$2:$F$3601,B167,fct_partner_monthly!$I$2:$I$3601,C167,fct_partner_monthly!$T$2:$T$3601,"USABLE")</f>
        <v>46541358</v>
      </c>
      <c r="G167" s="12">
        <f>IF(E167&gt;0,F167/E167,"")</f>
        <v>1</v>
      </c>
      <c r="H167" s="12">
        <v>0.995</v>
      </c>
      <c r="I167" s="1" t="str">
        <f>IF(E167=0,"N/A - no reported trade",IF(G167&gt;=H167,"PASS","REVIEW"))</f>
        <v>PASS</v>
      </c>
      <c r="J167" s="7">
        <f>COUNTIFS(fct_partner_monthly!$D$2:$D$3601,A167,fct_partner_monthly!$F$2:$F$3601,B167,fct_partner_monthly!$I$2:$I$3601,C167,fct_partner_monthly!$Q$2:$Q$3601,"&gt;0")</f>
        <v>12</v>
      </c>
      <c r="K167" s="7">
        <f>COUNTIFS(fct_partner_monthly!$D$2:$D$3601,A167,fct_partner_monthly!$F$2:$F$3601,B167,fct_partner_monthly!$I$2:$I$3601,C167,fct_partner_monthly!$T$2:$T$3601,"VALUE_WITHOUT_MASS")</f>
        <v>0</v>
      </c>
    </row>
    <row r="168" spans="1:11">
      <c r="A168" s="1">
        <v>2023</v>
      </c>
      <c r="B168" s="4" t="s">
        <v>256</v>
      </c>
      <c r="C168" s="4" t="s">
        <v>307</v>
      </c>
      <c r="D168" s="1" t="s">
        <v>308</v>
      </c>
      <c r="E168" s="10">
        <f>SUMIFS(fct_partner_monthly!$Q$2:$Q$3601,fct_partner_monthly!$D$2:$D$3601,A168,fct_partner_monthly!$F$2:$F$3601,B168,fct_partner_monthly!$I$2:$I$3601,C168)</f>
        <v>86132990</v>
      </c>
      <c r="F168" s="10">
        <f>SUMIFS(fct_partner_monthly!$Q$2:$Q$3601,fct_partner_monthly!$D$2:$D$3601,A168,fct_partner_monthly!$F$2:$F$3601,B168,fct_partner_monthly!$I$2:$I$3601,C168,fct_partner_monthly!$T$2:$T$3601,"USABLE")</f>
        <v>86132990</v>
      </c>
      <c r="G168" s="12">
        <f>IF(E168&gt;0,F168/E168,"")</f>
        <v>1</v>
      </c>
      <c r="H168" s="12">
        <v>0.995</v>
      </c>
      <c r="I168" s="1" t="str">
        <f>IF(E168=0,"N/A - no reported trade",IF(G168&gt;=H168,"PASS","REVIEW"))</f>
        <v>PASS</v>
      </c>
      <c r="J168" s="7">
        <f>COUNTIFS(fct_partner_monthly!$D$2:$D$3601,A168,fct_partner_monthly!$F$2:$F$3601,B168,fct_partner_monthly!$I$2:$I$3601,C168,fct_partner_monthly!$Q$2:$Q$3601,"&gt;0")</f>
        <v>12</v>
      </c>
      <c r="K168" s="7">
        <f>COUNTIFS(fct_partner_monthly!$D$2:$D$3601,A168,fct_partner_monthly!$F$2:$F$3601,B168,fct_partner_monthly!$I$2:$I$3601,C168,fct_partner_monthly!$T$2:$T$3601,"VALUE_WITHOUT_MASS")</f>
        <v>0</v>
      </c>
    </row>
    <row r="169" spans="1:11">
      <c r="A169" s="1">
        <v>2023</v>
      </c>
      <c r="B169" s="4" t="s">
        <v>256</v>
      </c>
      <c r="C169" s="4" t="s">
        <v>310</v>
      </c>
      <c r="D169" s="1" t="s">
        <v>311</v>
      </c>
      <c r="E169" s="10">
        <f>SUMIFS(fct_partner_monthly!$Q$2:$Q$3601,fct_partner_monthly!$D$2:$D$3601,A169,fct_partner_monthly!$F$2:$F$3601,B169,fct_partner_monthly!$I$2:$I$3601,C169)</f>
        <v>404443526</v>
      </c>
      <c r="F169" s="10">
        <f>SUMIFS(fct_partner_monthly!$Q$2:$Q$3601,fct_partner_monthly!$D$2:$D$3601,A169,fct_partner_monthly!$F$2:$F$3601,B169,fct_partner_monthly!$I$2:$I$3601,C169,fct_partner_monthly!$T$2:$T$3601,"USABLE")</f>
        <v>404443526</v>
      </c>
      <c r="G169" s="12">
        <f>IF(E169&gt;0,F169/E169,"")</f>
        <v>1</v>
      </c>
      <c r="H169" s="12">
        <v>0.995</v>
      </c>
      <c r="I169" s="1" t="str">
        <f>IF(E169=0,"N/A - no reported trade",IF(G169&gt;=H169,"PASS","REVIEW"))</f>
        <v>PASS</v>
      </c>
      <c r="J169" s="7">
        <f>COUNTIFS(fct_partner_monthly!$D$2:$D$3601,A169,fct_partner_monthly!$F$2:$F$3601,B169,fct_partner_monthly!$I$2:$I$3601,C169,fct_partner_monthly!$Q$2:$Q$3601,"&gt;0")</f>
        <v>12</v>
      </c>
      <c r="K169" s="7">
        <f>COUNTIFS(fct_partner_monthly!$D$2:$D$3601,A169,fct_partner_monthly!$F$2:$F$3601,B169,fct_partner_monthly!$I$2:$I$3601,C169,fct_partner_monthly!$T$2:$T$3601,"VALUE_WITHOUT_MASS")</f>
        <v>0</v>
      </c>
    </row>
    <row r="170" spans="1:11">
      <c r="A170" s="1">
        <v>2023</v>
      </c>
      <c r="B170" s="4" t="s">
        <v>256</v>
      </c>
      <c r="C170" s="4" t="s">
        <v>313</v>
      </c>
      <c r="D170" s="1" t="s">
        <v>314</v>
      </c>
      <c r="E170" s="10">
        <f>SUMIFS(fct_partner_monthly!$Q$2:$Q$3601,fct_partner_monthly!$D$2:$D$3601,A170,fct_partner_monthly!$F$2:$F$3601,B170,fct_partner_monthly!$I$2:$I$3601,C170)</f>
        <v>21260917</v>
      </c>
      <c r="F170" s="10">
        <f>SUMIFS(fct_partner_monthly!$Q$2:$Q$3601,fct_partner_monthly!$D$2:$D$3601,A170,fct_partner_monthly!$F$2:$F$3601,B170,fct_partner_monthly!$I$2:$I$3601,C170,fct_partner_monthly!$T$2:$T$3601,"USABLE")</f>
        <v>21260917</v>
      </c>
      <c r="G170" s="12">
        <f>IF(E170&gt;0,F170/E170,"")</f>
        <v>1</v>
      </c>
      <c r="H170" s="12">
        <v>0.995</v>
      </c>
      <c r="I170" s="1" t="str">
        <f>IF(E170=0,"N/A - no reported trade",IF(G170&gt;=H170,"PASS","REVIEW"))</f>
        <v>PASS</v>
      </c>
      <c r="J170" s="7">
        <f>COUNTIFS(fct_partner_monthly!$D$2:$D$3601,A170,fct_partner_monthly!$F$2:$F$3601,B170,fct_partner_monthly!$I$2:$I$3601,C170,fct_partner_monthly!$Q$2:$Q$3601,"&gt;0")</f>
        <v>12</v>
      </c>
      <c r="K170" s="7">
        <f>COUNTIFS(fct_partner_monthly!$D$2:$D$3601,A170,fct_partner_monthly!$F$2:$F$3601,B170,fct_partner_monthly!$I$2:$I$3601,C170,fct_partner_monthly!$T$2:$T$3601,"VALUE_WITHOUT_MASS")</f>
        <v>0</v>
      </c>
    </row>
    <row r="171" spans="1:11">
      <c r="A171" s="1">
        <v>2023</v>
      </c>
      <c r="B171" s="4" t="s">
        <v>256</v>
      </c>
      <c r="C171" s="4" t="s">
        <v>316</v>
      </c>
      <c r="D171" s="1" t="s">
        <v>317</v>
      </c>
      <c r="E171" s="10">
        <f>SUMIFS(fct_partner_monthly!$Q$2:$Q$3601,fct_partner_monthly!$D$2:$D$3601,A171,fct_partner_monthly!$F$2:$F$3601,B171,fct_partner_monthly!$I$2:$I$3601,C171)</f>
        <v>1530757</v>
      </c>
      <c r="F171" s="10">
        <f>SUMIFS(fct_partner_monthly!$Q$2:$Q$3601,fct_partner_monthly!$D$2:$D$3601,A171,fct_partner_monthly!$F$2:$F$3601,B171,fct_partner_monthly!$I$2:$I$3601,C171,fct_partner_monthly!$T$2:$T$3601,"USABLE")</f>
        <v>1530757</v>
      </c>
      <c r="G171" s="12">
        <f>IF(E171&gt;0,F171/E171,"")</f>
        <v>1</v>
      </c>
      <c r="H171" s="12">
        <v>0.995</v>
      </c>
      <c r="I171" s="1" t="str">
        <f>IF(E171=0,"N/A - no reported trade",IF(G171&gt;=H171,"PASS","REVIEW"))</f>
        <v>PASS</v>
      </c>
      <c r="J171" s="7">
        <f>COUNTIFS(fct_partner_monthly!$D$2:$D$3601,A171,fct_partner_monthly!$F$2:$F$3601,B171,fct_partner_monthly!$I$2:$I$3601,C171,fct_partner_monthly!$Q$2:$Q$3601,"&gt;0")</f>
        <v>12</v>
      </c>
      <c r="K171" s="7">
        <f>COUNTIFS(fct_partner_monthly!$D$2:$D$3601,A171,fct_partner_monthly!$F$2:$F$3601,B171,fct_partner_monthly!$I$2:$I$3601,C171,fct_partner_monthly!$T$2:$T$3601,"VALUE_WITHOUT_MASS")</f>
        <v>0</v>
      </c>
    </row>
    <row r="172" spans="1:11">
      <c r="A172" s="1">
        <v>2023</v>
      </c>
      <c r="B172" s="4" t="s">
        <v>256</v>
      </c>
      <c r="C172" s="4" t="s">
        <v>319</v>
      </c>
      <c r="D172" s="1" t="s">
        <v>320</v>
      </c>
      <c r="E172" s="10">
        <f>SUMIFS(fct_partner_monthly!$Q$2:$Q$3601,fct_partner_monthly!$D$2:$D$3601,A172,fct_partner_monthly!$F$2:$F$3601,B172,fct_partner_monthly!$I$2:$I$3601,C172)</f>
        <v>19332958</v>
      </c>
      <c r="F172" s="10">
        <f>SUMIFS(fct_partner_monthly!$Q$2:$Q$3601,fct_partner_monthly!$D$2:$D$3601,A172,fct_partner_monthly!$F$2:$F$3601,B172,fct_partner_monthly!$I$2:$I$3601,C172,fct_partner_monthly!$T$2:$T$3601,"USABLE")</f>
        <v>19332958</v>
      </c>
      <c r="G172" s="12">
        <f>IF(E172&gt;0,F172/E172,"")</f>
        <v>1</v>
      </c>
      <c r="H172" s="12">
        <v>0.995</v>
      </c>
      <c r="I172" s="1" t="str">
        <f>IF(E172=0,"N/A - no reported trade",IF(G172&gt;=H172,"PASS","REVIEW"))</f>
        <v>PASS</v>
      </c>
      <c r="J172" s="7">
        <f>COUNTIFS(fct_partner_monthly!$D$2:$D$3601,A172,fct_partner_monthly!$F$2:$F$3601,B172,fct_partner_monthly!$I$2:$I$3601,C172,fct_partner_monthly!$Q$2:$Q$3601,"&gt;0")</f>
        <v>12</v>
      </c>
      <c r="K172" s="7">
        <f>COUNTIFS(fct_partner_monthly!$D$2:$D$3601,A172,fct_partner_monthly!$F$2:$F$3601,B172,fct_partner_monthly!$I$2:$I$3601,C172,fct_partner_monthly!$T$2:$T$3601,"VALUE_WITHOUT_MASS")</f>
        <v>0</v>
      </c>
    </row>
    <row r="173" spans="1:11">
      <c r="A173" s="1">
        <v>2023</v>
      </c>
      <c r="B173" s="4" t="s">
        <v>256</v>
      </c>
      <c r="C173" s="4" t="s">
        <v>322</v>
      </c>
      <c r="D173" s="1" t="s">
        <v>323</v>
      </c>
      <c r="E173" s="10">
        <f>SUMIFS(fct_partner_monthly!$Q$2:$Q$3601,fct_partner_monthly!$D$2:$D$3601,A173,fct_partner_monthly!$F$2:$F$3601,B173,fct_partner_monthly!$I$2:$I$3601,C173)</f>
        <v>10204098</v>
      </c>
      <c r="F173" s="10">
        <f>SUMIFS(fct_partner_monthly!$Q$2:$Q$3601,fct_partner_monthly!$D$2:$D$3601,A173,fct_partner_monthly!$F$2:$F$3601,B173,fct_partner_monthly!$I$2:$I$3601,C173,fct_partner_monthly!$T$2:$T$3601,"USABLE")</f>
        <v>10204098</v>
      </c>
      <c r="G173" s="12">
        <f>IF(E173&gt;0,F173/E173,"")</f>
        <v>1</v>
      </c>
      <c r="H173" s="12">
        <v>0.995</v>
      </c>
      <c r="I173" s="1" t="str">
        <f>IF(E173=0,"N/A - no reported trade",IF(G173&gt;=H173,"PASS","REVIEW"))</f>
        <v>PASS</v>
      </c>
      <c r="J173" s="7">
        <f>COUNTIFS(fct_partner_monthly!$D$2:$D$3601,A173,fct_partner_monthly!$F$2:$F$3601,B173,fct_partner_monthly!$I$2:$I$3601,C173,fct_partner_monthly!$Q$2:$Q$3601,"&gt;0")</f>
        <v>12</v>
      </c>
      <c r="K173" s="7">
        <f>COUNTIFS(fct_partner_monthly!$D$2:$D$3601,A173,fct_partner_monthly!$F$2:$F$3601,B173,fct_partner_monthly!$I$2:$I$3601,C173,fct_partner_monthly!$T$2:$T$3601,"VALUE_WITHOUT_MASS")</f>
        <v>0</v>
      </c>
    </row>
    <row r="174" spans="1:11">
      <c r="A174" s="1">
        <v>2023</v>
      </c>
      <c r="B174" s="4" t="s">
        <v>256</v>
      </c>
      <c r="C174" s="4" t="s">
        <v>325</v>
      </c>
      <c r="D174" s="1" t="s">
        <v>326</v>
      </c>
      <c r="E174" s="10">
        <f>SUMIFS(fct_partner_monthly!$Q$2:$Q$3601,fct_partner_monthly!$D$2:$D$3601,A174,fct_partner_monthly!$F$2:$F$3601,B174,fct_partner_monthly!$I$2:$I$3601,C174)</f>
        <v>49528670</v>
      </c>
      <c r="F174" s="10">
        <f>SUMIFS(fct_partner_monthly!$Q$2:$Q$3601,fct_partner_monthly!$D$2:$D$3601,A174,fct_partner_monthly!$F$2:$F$3601,B174,fct_partner_monthly!$I$2:$I$3601,C174,fct_partner_monthly!$T$2:$T$3601,"USABLE")</f>
        <v>49528670</v>
      </c>
      <c r="G174" s="12">
        <f>IF(E174&gt;0,F174/E174,"")</f>
        <v>1</v>
      </c>
      <c r="H174" s="12">
        <v>0.995</v>
      </c>
      <c r="I174" s="1" t="str">
        <f>IF(E174=0,"N/A - no reported trade",IF(G174&gt;=H174,"PASS","REVIEW"))</f>
        <v>PASS</v>
      </c>
      <c r="J174" s="7">
        <f>COUNTIFS(fct_partner_monthly!$D$2:$D$3601,A174,fct_partner_monthly!$F$2:$F$3601,B174,fct_partner_monthly!$I$2:$I$3601,C174,fct_partner_monthly!$Q$2:$Q$3601,"&gt;0")</f>
        <v>12</v>
      </c>
      <c r="K174" s="7">
        <f>COUNTIFS(fct_partner_monthly!$D$2:$D$3601,A174,fct_partner_monthly!$F$2:$F$3601,B174,fct_partner_monthly!$I$2:$I$3601,C174,fct_partner_monthly!$T$2:$T$3601,"VALUE_WITHOUT_MASS")</f>
        <v>0</v>
      </c>
    </row>
    <row r="175" spans="1:11">
      <c r="A175" s="1">
        <v>2023</v>
      </c>
      <c r="B175" s="4" t="s">
        <v>265</v>
      </c>
      <c r="C175" s="4" t="s">
        <v>296</v>
      </c>
      <c r="D175" s="1" t="s">
        <v>297</v>
      </c>
      <c r="E175" s="10">
        <f>SUMIFS(fct_partner_monthly!$Q$2:$Q$3601,fct_partner_monthly!$D$2:$D$3601,A175,fct_partner_monthly!$F$2:$F$3601,B175,fct_partner_monthly!$I$2:$I$3601,C175)</f>
        <v>42296956</v>
      </c>
      <c r="F175" s="10">
        <f>SUMIFS(fct_partner_monthly!$Q$2:$Q$3601,fct_partner_monthly!$D$2:$D$3601,A175,fct_partner_monthly!$F$2:$F$3601,B175,fct_partner_monthly!$I$2:$I$3601,C175,fct_partner_monthly!$T$2:$T$3601,"USABLE")</f>
        <v>42296956</v>
      </c>
      <c r="G175" s="12">
        <f>IF(E175&gt;0,F175/E175,"")</f>
        <v>1</v>
      </c>
      <c r="H175" s="12">
        <v>0.995</v>
      </c>
      <c r="I175" s="1" t="str">
        <f>IF(E175=0,"N/A - no reported trade",IF(G175&gt;=H175,"PASS","REVIEW"))</f>
        <v>PASS</v>
      </c>
      <c r="J175" s="7">
        <f>COUNTIFS(fct_partner_monthly!$D$2:$D$3601,A175,fct_partner_monthly!$F$2:$F$3601,B175,fct_partner_monthly!$I$2:$I$3601,C175,fct_partner_monthly!$Q$2:$Q$3601,"&gt;0")</f>
        <v>12</v>
      </c>
      <c r="K175" s="7">
        <f>COUNTIFS(fct_partner_monthly!$D$2:$D$3601,A175,fct_partner_monthly!$F$2:$F$3601,B175,fct_partner_monthly!$I$2:$I$3601,C175,fct_partner_monthly!$T$2:$T$3601,"VALUE_WITHOUT_MASS")</f>
        <v>0</v>
      </c>
    </row>
    <row r="176" spans="1:11">
      <c r="A176" s="1">
        <v>2023</v>
      </c>
      <c r="B176" s="4" t="s">
        <v>265</v>
      </c>
      <c r="C176" s="4" t="s">
        <v>301</v>
      </c>
      <c r="D176" s="1" t="s">
        <v>302</v>
      </c>
      <c r="E176" s="10">
        <f>SUMIFS(fct_partner_monthly!$Q$2:$Q$3601,fct_partner_monthly!$D$2:$D$3601,A176,fct_partner_monthly!$F$2:$F$3601,B176,fct_partner_monthly!$I$2:$I$3601,C176)</f>
        <v>523334</v>
      </c>
      <c r="F176" s="10">
        <f>SUMIFS(fct_partner_monthly!$Q$2:$Q$3601,fct_partner_monthly!$D$2:$D$3601,A176,fct_partner_monthly!$F$2:$F$3601,B176,fct_partner_monthly!$I$2:$I$3601,C176,fct_partner_monthly!$T$2:$T$3601,"USABLE")</f>
        <v>523334</v>
      </c>
      <c r="G176" s="12">
        <f>IF(E176&gt;0,F176/E176,"")</f>
        <v>1</v>
      </c>
      <c r="H176" s="12">
        <v>0.995</v>
      </c>
      <c r="I176" s="1" t="str">
        <f>IF(E176=0,"N/A - no reported trade",IF(G176&gt;=H176,"PASS","REVIEW"))</f>
        <v>PASS</v>
      </c>
      <c r="J176" s="7">
        <f>COUNTIFS(fct_partner_monthly!$D$2:$D$3601,A176,fct_partner_monthly!$F$2:$F$3601,B176,fct_partner_monthly!$I$2:$I$3601,C176,fct_partner_monthly!$Q$2:$Q$3601,"&gt;0")</f>
        <v>12</v>
      </c>
      <c r="K176" s="7">
        <f>COUNTIFS(fct_partner_monthly!$D$2:$D$3601,A176,fct_partner_monthly!$F$2:$F$3601,B176,fct_partner_monthly!$I$2:$I$3601,C176,fct_partner_monthly!$T$2:$T$3601,"VALUE_WITHOUT_MASS")</f>
        <v>0</v>
      </c>
    </row>
    <row r="177" spans="1:11">
      <c r="A177" s="1">
        <v>2023</v>
      </c>
      <c r="B177" s="4" t="s">
        <v>265</v>
      </c>
      <c r="C177" s="4" t="s">
        <v>304</v>
      </c>
      <c r="D177" s="1" t="s">
        <v>305</v>
      </c>
      <c r="E177" s="10">
        <f>SUMIFS(fct_partner_monthly!$Q$2:$Q$3601,fct_partner_monthly!$D$2:$D$3601,A177,fct_partner_monthly!$F$2:$F$3601,B177,fct_partner_monthly!$I$2:$I$3601,C177)</f>
        <v>5756202</v>
      </c>
      <c r="F177" s="10">
        <f>SUMIFS(fct_partner_monthly!$Q$2:$Q$3601,fct_partner_monthly!$D$2:$D$3601,A177,fct_partner_monthly!$F$2:$F$3601,B177,fct_partner_monthly!$I$2:$I$3601,C177,fct_partner_monthly!$T$2:$T$3601,"USABLE")</f>
        <v>5756202</v>
      </c>
      <c r="G177" s="12">
        <f>IF(E177&gt;0,F177/E177,"")</f>
        <v>1</v>
      </c>
      <c r="H177" s="12">
        <v>0.995</v>
      </c>
      <c r="I177" s="1" t="str">
        <f>IF(E177=0,"N/A - no reported trade",IF(G177&gt;=H177,"PASS","REVIEW"))</f>
        <v>PASS</v>
      </c>
      <c r="J177" s="7">
        <f>COUNTIFS(fct_partner_monthly!$D$2:$D$3601,A177,fct_partner_monthly!$F$2:$F$3601,B177,fct_partner_monthly!$I$2:$I$3601,C177,fct_partner_monthly!$Q$2:$Q$3601,"&gt;0")</f>
        <v>12</v>
      </c>
      <c r="K177" s="7">
        <f>COUNTIFS(fct_partner_monthly!$D$2:$D$3601,A177,fct_partner_monthly!$F$2:$F$3601,B177,fct_partner_monthly!$I$2:$I$3601,C177,fct_partner_monthly!$T$2:$T$3601,"VALUE_WITHOUT_MASS")</f>
        <v>0</v>
      </c>
    </row>
    <row r="178" spans="1:11">
      <c r="A178" s="1">
        <v>2023</v>
      </c>
      <c r="B178" s="4" t="s">
        <v>265</v>
      </c>
      <c r="C178" s="4" t="s">
        <v>307</v>
      </c>
      <c r="D178" s="1" t="s">
        <v>308</v>
      </c>
      <c r="E178" s="10">
        <f>SUMIFS(fct_partner_monthly!$Q$2:$Q$3601,fct_partner_monthly!$D$2:$D$3601,A178,fct_partner_monthly!$F$2:$F$3601,B178,fct_partner_monthly!$I$2:$I$3601,C178)</f>
        <v>3538346</v>
      </c>
      <c r="F178" s="10">
        <f>SUMIFS(fct_partner_monthly!$Q$2:$Q$3601,fct_partner_monthly!$D$2:$D$3601,A178,fct_partner_monthly!$F$2:$F$3601,B178,fct_partner_monthly!$I$2:$I$3601,C178,fct_partner_monthly!$T$2:$T$3601,"USABLE")</f>
        <v>3538346</v>
      </c>
      <c r="G178" s="12">
        <f>IF(E178&gt;0,F178/E178,"")</f>
        <v>1</v>
      </c>
      <c r="H178" s="12">
        <v>0.995</v>
      </c>
      <c r="I178" s="1" t="str">
        <f>IF(E178=0,"N/A - no reported trade",IF(G178&gt;=H178,"PASS","REVIEW"))</f>
        <v>PASS</v>
      </c>
      <c r="J178" s="7">
        <f>COUNTIFS(fct_partner_monthly!$D$2:$D$3601,A178,fct_partner_monthly!$F$2:$F$3601,B178,fct_partner_monthly!$I$2:$I$3601,C178,fct_partner_monthly!$Q$2:$Q$3601,"&gt;0")</f>
        <v>12</v>
      </c>
      <c r="K178" s="7">
        <f>COUNTIFS(fct_partner_monthly!$D$2:$D$3601,A178,fct_partner_monthly!$F$2:$F$3601,B178,fct_partner_monthly!$I$2:$I$3601,C178,fct_partner_monthly!$T$2:$T$3601,"VALUE_WITHOUT_MASS")</f>
        <v>0</v>
      </c>
    </row>
    <row r="179" spans="1:11">
      <c r="A179" s="1">
        <v>2023</v>
      </c>
      <c r="B179" s="4" t="s">
        <v>265</v>
      </c>
      <c r="C179" s="4" t="s">
        <v>310</v>
      </c>
      <c r="D179" s="1" t="s">
        <v>311</v>
      </c>
      <c r="E179" s="10">
        <f>SUMIFS(fct_partner_monthly!$Q$2:$Q$3601,fct_partner_monthly!$D$2:$D$3601,A179,fct_partner_monthly!$F$2:$F$3601,B179,fct_partner_monthly!$I$2:$I$3601,C179)</f>
        <v>143942964</v>
      </c>
      <c r="F179" s="10">
        <f>SUMIFS(fct_partner_monthly!$Q$2:$Q$3601,fct_partner_monthly!$D$2:$D$3601,A179,fct_partner_monthly!$F$2:$F$3601,B179,fct_partner_monthly!$I$2:$I$3601,C179,fct_partner_monthly!$T$2:$T$3601,"USABLE")</f>
        <v>143942964</v>
      </c>
      <c r="G179" s="12">
        <f>IF(E179&gt;0,F179/E179,"")</f>
        <v>1</v>
      </c>
      <c r="H179" s="12">
        <v>0.995</v>
      </c>
      <c r="I179" s="1" t="str">
        <f>IF(E179=0,"N/A - no reported trade",IF(G179&gt;=H179,"PASS","REVIEW"))</f>
        <v>PASS</v>
      </c>
      <c r="J179" s="7">
        <f>COUNTIFS(fct_partner_monthly!$D$2:$D$3601,A179,fct_partner_monthly!$F$2:$F$3601,B179,fct_partner_monthly!$I$2:$I$3601,C179,fct_partner_monthly!$Q$2:$Q$3601,"&gt;0")</f>
        <v>12</v>
      </c>
      <c r="K179" s="7">
        <f>COUNTIFS(fct_partner_monthly!$D$2:$D$3601,A179,fct_partner_monthly!$F$2:$F$3601,B179,fct_partner_monthly!$I$2:$I$3601,C179,fct_partner_monthly!$T$2:$T$3601,"VALUE_WITHOUT_MASS")</f>
        <v>0</v>
      </c>
    </row>
    <row r="180" spans="1:11">
      <c r="A180" s="1">
        <v>2023</v>
      </c>
      <c r="B180" s="4" t="s">
        <v>265</v>
      </c>
      <c r="C180" s="4" t="s">
        <v>313</v>
      </c>
      <c r="D180" s="1" t="s">
        <v>314</v>
      </c>
      <c r="E180" s="10">
        <f>SUMIFS(fct_partner_monthly!$Q$2:$Q$3601,fct_partner_monthly!$D$2:$D$3601,A180,fct_partner_monthly!$F$2:$F$3601,B180,fct_partner_monthly!$I$2:$I$3601,C180)</f>
        <v>2256855</v>
      </c>
      <c r="F180" s="10">
        <f>SUMIFS(fct_partner_monthly!$Q$2:$Q$3601,fct_partner_monthly!$D$2:$D$3601,A180,fct_partner_monthly!$F$2:$F$3601,B180,fct_partner_monthly!$I$2:$I$3601,C180,fct_partner_monthly!$T$2:$T$3601,"USABLE")</f>
        <v>2256855</v>
      </c>
      <c r="G180" s="12">
        <f>IF(E180&gt;0,F180/E180,"")</f>
        <v>1</v>
      </c>
      <c r="H180" s="12">
        <v>0.995</v>
      </c>
      <c r="I180" s="1" t="str">
        <f>IF(E180=0,"N/A - no reported trade",IF(G180&gt;=H180,"PASS","REVIEW"))</f>
        <v>PASS</v>
      </c>
      <c r="J180" s="7">
        <f>COUNTIFS(fct_partner_monthly!$D$2:$D$3601,A180,fct_partner_monthly!$F$2:$F$3601,B180,fct_partner_monthly!$I$2:$I$3601,C180,fct_partner_monthly!$Q$2:$Q$3601,"&gt;0")</f>
        <v>12</v>
      </c>
      <c r="K180" s="7">
        <f>COUNTIFS(fct_partner_monthly!$D$2:$D$3601,A180,fct_partner_monthly!$F$2:$F$3601,B180,fct_partner_monthly!$I$2:$I$3601,C180,fct_partner_monthly!$T$2:$T$3601,"VALUE_WITHOUT_MASS")</f>
        <v>0</v>
      </c>
    </row>
    <row r="181" spans="1:11">
      <c r="A181" s="1">
        <v>2023</v>
      </c>
      <c r="B181" s="4" t="s">
        <v>265</v>
      </c>
      <c r="C181" s="4" t="s">
        <v>316</v>
      </c>
      <c r="D181" s="1" t="s">
        <v>317</v>
      </c>
      <c r="E181" s="10">
        <f>SUMIFS(fct_partner_monthly!$Q$2:$Q$3601,fct_partner_monthly!$D$2:$D$3601,A181,fct_partner_monthly!$F$2:$F$3601,B181,fct_partner_monthly!$I$2:$I$3601,C181)</f>
        <v>19681271</v>
      </c>
      <c r="F181" s="10">
        <f>SUMIFS(fct_partner_monthly!$Q$2:$Q$3601,fct_partner_monthly!$D$2:$D$3601,A181,fct_partner_monthly!$F$2:$F$3601,B181,fct_partner_monthly!$I$2:$I$3601,C181,fct_partner_monthly!$T$2:$T$3601,"USABLE")</f>
        <v>19681271</v>
      </c>
      <c r="G181" s="12">
        <f>IF(E181&gt;0,F181/E181,"")</f>
        <v>1</v>
      </c>
      <c r="H181" s="12">
        <v>0.995</v>
      </c>
      <c r="I181" s="1" t="str">
        <f>IF(E181=0,"N/A - no reported trade",IF(G181&gt;=H181,"PASS","REVIEW"))</f>
        <v>PASS</v>
      </c>
      <c r="J181" s="7">
        <f>COUNTIFS(fct_partner_monthly!$D$2:$D$3601,A181,fct_partner_monthly!$F$2:$F$3601,B181,fct_partner_monthly!$I$2:$I$3601,C181,fct_partner_monthly!$Q$2:$Q$3601,"&gt;0")</f>
        <v>12</v>
      </c>
      <c r="K181" s="7">
        <f>COUNTIFS(fct_partner_monthly!$D$2:$D$3601,A181,fct_partner_monthly!$F$2:$F$3601,B181,fct_partner_monthly!$I$2:$I$3601,C181,fct_partner_monthly!$T$2:$T$3601,"VALUE_WITHOUT_MASS")</f>
        <v>0</v>
      </c>
    </row>
    <row r="182" spans="1:11">
      <c r="A182" s="1">
        <v>2023</v>
      </c>
      <c r="B182" s="4" t="s">
        <v>265</v>
      </c>
      <c r="C182" s="4" t="s">
        <v>319</v>
      </c>
      <c r="D182" s="1" t="s">
        <v>320</v>
      </c>
      <c r="E182" s="10">
        <f>SUMIFS(fct_partner_monthly!$Q$2:$Q$3601,fct_partner_monthly!$D$2:$D$3601,A182,fct_partner_monthly!$F$2:$F$3601,B182,fct_partner_monthly!$I$2:$I$3601,C182)</f>
        <v>4731418</v>
      </c>
      <c r="F182" s="10">
        <f>SUMIFS(fct_partner_monthly!$Q$2:$Q$3601,fct_partner_monthly!$D$2:$D$3601,A182,fct_partner_monthly!$F$2:$F$3601,B182,fct_partner_monthly!$I$2:$I$3601,C182,fct_partner_monthly!$T$2:$T$3601,"USABLE")</f>
        <v>4731418</v>
      </c>
      <c r="G182" s="12">
        <f>IF(E182&gt;0,F182/E182,"")</f>
        <v>1</v>
      </c>
      <c r="H182" s="12">
        <v>0.995</v>
      </c>
      <c r="I182" s="1" t="str">
        <f>IF(E182=0,"N/A - no reported trade",IF(G182&gt;=H182,"PASS","REVIEW"))</f>
        <v>PASS</v>
      </c>
      <c r="J182" s="7">
        <f>COUNTIFS(fct_partner_monthly!$D$2:$D$3601,A182,fct_partner_monthly!$F$2:$F$3601,B182,fct_partner_monthly!$I$2:$I$3601,C182,fct_partner_monthly!$Q$2:$Q$3601,"&gt;0")</f>
        <v>12</v>
      </c>
      <c r="K182" s="7">
        <f>COUNTIFS(fct_partner_monthly!$D$2:$D$3601,A182,fct_partner_monthly!$F$2:$F$3601,B182,fct_partner_monthly!$I$2:$I$3601,C182,fct_partner_monthly!$T$2:$T$3601,"VALUE_WITHOUT_MASS")</f>
        <v>0</v>
      </c>
    </row>
    <row r="183" spans="1:11">
      <c r="A183" s="1">
        <v>2023</v>
      </c>
      <c r="B183" s="4" t="s">
        <v>265</v>
      </c>
      <c r="C183" s="4" t="s">
        <v>322</v>
      </c>
      <c r="D183" s="1" t="s">
        <v>323</v>
      </c>
      <c r="E183" s="10">
        <f>SUMIFS(fct_partner_monthly!$Q$2:$Q$3601,fct_partner_monthly!$D$2:$D$3601,A183,fct_partner_monthly!$F$2:$F$3601,B183,fct_partner_monthly!$I$2:$I$3601,C183)</f>
        <v>59030627</v>
      </c>
      <c r="F183" s="10">
        <f>SUMIFS(fct_partner_monthly!$Q$2:$Q$3601,fct_partner_monthly!$D$2:$D$3601,A183,fct_partner_monthly!$F$2:$F$3601,B183,fct_partner_monthly!$I$2:$I$3601,C183,fct_partner_monthly!$T$2:$T$3601,"USABLE")</f>
        <v>59030627</v>
      </c>
      <c r="G183" s="12">
        <f>IF(E183&gt;0,F183/E183,"")</f>
        <v>1</v>
      </c>
      <c r="H183" s="12">
        <v>0.995</v>
      </c>
      <c r="I183" s="1" t="str">
        <f>IF(E183=0,"N/A - no reported trade",IF(G183&gt;=H183,"PASS","REVIEW"))</f>
        <v>PASS</v>
      </c>
      <c r="J183" s="7">
        <f>COUNTIFS(fct_partner_monthly!$D$2:$D$3601,A183,fct_partner_monthly!$F$2:$F$3601,B183,fct_partner_monthly!$I$2:$I$3601,C183,fct_partner_monthly!$Q$2:$Q$3601,"&gt;0")</f>
        <v>12</v>
      </c>
      <c r="K183" s="7">
        <f>COUNTIFS(fct_partner_monthly!$D$2:$D$3601,A183,fct_partner_monthly!$F$2:$F$3601,B183,fct_partner_monthly!$I$2:$I$3601,C183,fct_partner_monthly!$T$2:$T$3601,"VALUE_WITHOUT_MASS")</f>
        <v>0</v>
      </c>
    </row>
    <row r="184" spans="1:11">
      <c r="A184" s="1">
        <v>2023</v>
      </c>
      <c r="B184" s="4" t="s">
        <v>265</v>
      </c>
      <c r="C184" s="4" t="s">
        <v>325</v>
      </c>
      <c r="D184" s="1" t="s">
        <v>326</v>
      </c>
      <c r="E184" s="10">
        <f>SUMIFS(fct_partner_monthly!$Q$2:$Q$3601,fct_partner_monthly!$D$2:$D$3601,A184,fct_partner_monthly!$F$2:$F$3601,B184,fct_partner_monthly!$I$2:$I$3601,C184)</f>
        <v>176568470</v>
      </c>
      <c r="F184" s="10">
        <f>SUMIFS(fct_partner_monthly!$Q$2:$Q$3601,fct_partner_monthly!$D$2:$D$3601,A184,fct_partner_monthly!$F$2:$F$3601,B184,fct_partner_monthly!$I$2:$I$3601,C184,fct_partner_monthly!$T$2:$T$3601,"USABLE")</f>
        <v>176568470</v>
      </c>
      <c r="G184" s="12">
        <f>IF(E184&gt;0,F184/E184,"")</f>
        <v>1</v>
      </c>
      <c r="H184" s="12">
        <v>0.995</v>
      </c>
      <c r="I184" s="1" t="str">
        <f>IF(E184=0,"N/A - no reported trade",IF(G184&gt;=H184,"PASS","REVIEW"))</f>
        <v>PASS</v>
      </c>
      <c r="J184" s="7">
        <f>COUNTIFS(fct_partner_monthly!$D$2:$D$3601,A184,fct_partner_monthly!$F$2:$F$3601,B184,fct_partner_monthly!$I$2:$I$3601,C184,fct_partner_monthly!$Q$2:$Q$3601,"&gt;0")</f>
        <v>12</v>
      </c>
      <c r="K184" s="7">
        <f>COUNTIFS(fct_partner_monthly!$D$2:$D$3601,A184,fct_partner_monthly!$F$2:$F$3601,B184,fct_partner_monthly!$I$2:$I$3601,C184,fct_partner_monthly!$T$2:$T$3601,"VALUE_WITHOUT_MASS")</f>
        <v>0</v>
      </c>
    </row>
    <row r="185" spans="1:11">
      <c r="A185" s="1">
        <v>2023</v>
      </c>
      <c r="B185" s="4" t="s">
        <v>271</v>
      </c>
      <c r="C185" s="4" t="s">
        <v>296</v>
      </c>
      <c r="D185" s="1" t="s">
        <v>297</v>
      </c>
      <c r="E185" s="10">
        <f>SUMIFS(fct_partner_monthly!$Q$2:$Q$3601,fct_partner_monthly!$D$2:$D$3601,A185,fct_partner_monthly!$F$2:$F$3601,B185,fct_partner_monthly!$I$2:$I$3601,C185)</f>
        <v>23976966</v>
      </c>
      <c r="F185" s="10">
        <f>SUMIFS(fct_partner_monthly!$Q$2:$Q$3601,fct_partner_monthly!$D$2:$D$3601,A185,fct_partner_monthly!$F$2:$F$3601,B185,fct_partner_monthly!$I$2:$I$3601,C185,fct_partner_monthly!$T$2:$T$3601,"USABLE")</f>
        <v>23976966</v>
      </c>
      <c r="G185" s="12">
        <f>IF(E185&gt;0,F185/E185,"")</f>
        <v>1</v>
      </c>
      <c r="H185" s="12">
        <v>0.995</v>
      </c>
      <c r="I185" s="1" t="str">
        <f>IF(E185=0,"N/A - no reported trade",IF(G185&gt;=H185,"PASS","REVIEW"))</f>
        <v>PASS</v>
      </c>
      <c r="J185" s="7">
        <f>COUNTIFS(fct_partner_monthly!$D$2:$D$3601,A185,fct_partner_monthly!$F$2:$F$3601,B185,fct_partner_monthly!$I$2:$I$3601,C185,fct_partner_monthly!$Q$2:$Q$3601,"&gt;0")</f>
        <v>12</v>
      </c>
      <c r="K185" s="7">
        <f>COUNTIFS(fct_partner_monthly!$D$2:$D$3601,A185,fct_partner_monthly!$F$2:$F$3601,B185,fct_partner_monthly!$I$2:$I$3601,C185,fct_partner_monthly!$T$2:$T$3601,"VALUE_WITHOUT_MASS")</f>
        <v>0</v>
      </c>
    </row>
    <row r="186" spans="1:11">
      <c r="A186" s="1">
        <v>2023</v>
      </c>
      <c r="B186" s="4" t="s">
        <v>271</v>
      </c>
      <c r="C186" s="4" t="s">
        <v>301</v>
      </c>
      <c r="D186" s="1" t="s">
        <v>302</v>
      </c>
      <c r="E186" s="10">
        <f>SUMIFS(fct_partner_monthly!$Q$2:$Q$3601,fct_partner_monthly!$D$2:$D$3601,A186,fct_partner_monthly!$F$2:$F$3601,B186,fct_partner_monthly!$I$2:$I$3601,C186)</f>
        <v>13902596</v>
      </c>
      <c r="F186" s="10">
        <f>SUMIFS(fct_partner_monthly!$Q$2:$Q$3601,fct_partner_monthly!$D$2:$D$3601,A186,fct_partner_monthly!$F$2:$F$3601,B186,fct_partner_monthly!$I$2:$I$3601,C186,fct_partner_monthly!$T$2:$T$3601,"USABLE")</f>
        <v>13902596</v>
      </c>
      <c r="G186" s="12">
        <f>IF(E186&gt;0,F186/E186,"")</f>
        <v>1</v>
      </c>
      <c r="H186" s="12">
        <v>0.995</v>
      </c>
      <c r="I186" s="1" t="str">
        <f>IF(E186=0,"N/A - no reported trade",IF(G186&gt;=H186,"PASS","REVIEW"))</f>
        <v>PASS</v>
      </c>
      <c r="J186" s="7">
        <f>COUNTIFS(fct_partner_monthly!$D$2:$D$3601,A186,fct_partner_monthly!$F$2:$F$3601,B186,fct_partner_monthly!$I$2:$I$3601,C186,fct_partner_monthly!$Q$2:$Q$3601,"&gt;0")</f>
        <v>12</v>
      </c>
      <c r="K186" s="7">
        <f>COUNTIFS(fct_partner_monthly!$D$2:$D$3601,A186,fct_partner_monthly!$F$2:$F$3601,B186,fct_partner_monthly!$I$2:$I$3601,C186,fct_partner_monthly!$T$2:$T$3601,"VALUE_WITHOUT_MASS")</f>
        <v>0</v>
      </c>
    </row>
    <row r="187" spans="1:11">
      <c r="A187" s="1">
        <v>2023</v>
      </c>
      <c r="B187" s="4" t="s">
        <v>271</v>
      </c>
      <c r="C187" s="4" t="s">
        <v>304</v>
      </c>
      <c r="D187" s="1" t="s">
        <v>305</v>
      </c>
      <c r="E187" s="10">
        <f>SUMIFS(fct_partner_monthly!$Q$2:$Q$3601,fct_partner_monthly!$D$2:$D$3601,A187,fct_partner_monthly!$F$2:$F$3601,B187,fct_partner_monthly!$I$2:$I$3601,C187)</f>
        <v>1019673</v>
      </c>
      <c r="F187" s="10">
        <f>SUMIFS(fct_partner_monthly!$Q$2:$Q$3601,fct_partner_monthly!$D$2:$D$3601,A187,fct_partner_monthly!$F$2:$F$3601,B187,fct_partner_monthly!$I$2:$I$3601,C187,fct_partner_monthly!$T$2:$T$3601,"USABLE")</f>
        <v>1019673</v>
      </c>
      <c r="G187" s="12">
        <f>IF(E187&gt;0,F187/E187,"")</f>
        <v>1</v>
      </c>
      <c r="H187" s="12">
        <v>0.995</v>
      </c>
      <c r="I187" s="1" t="str">
        <f>IF(E187=0,"N/A - no reported trade",IF(G187&gt;=H187,"PASS","REVIEW"))</f>
        <v>PASS</v>
      </c>
      <c r="J187" s="7">
        <f>COUNTIFS(fct_partner_monthly!$D$2:$D$3601,A187,fct_partner_monthly!$F$2:$F$3601,B187,fct_partner_monthly!$I$2:$I$3601,C187,fct_partner_monthly!$Q$2:$Q$3601,"&gt;0")</f>
        <v>12</v>
      </c>
      <c r="K187" s="7">
        <f>COUNTIFS(fct_partner_monthly!$D$2:$D$3601,A187,fct_partner_monthly!$F$2:$F$3601,B187,fct_partner_monthly!$I$2:$I$3601,C187,fct_partner_monthly!$T$2:$T$3601,"VALUE_WITHOUT_MASS")</f>
        <v>0</v>
      </c>
    </row>
    <row r="188" spans="1:11">
      <c r="A188" s="1">
        <v>2023</v>
      </c>
      <c r="B188" s="4" t="s">
        <v>271</v>
      </c>
      <c r="C188" s="4" t="s">
        <v>307</v>
      </c>
      <c r="D188" s="1" t="s">
        <v>308</v>
      </c>
      <c r="E188" s="10">
        <f>SUMIFS(fct_partner_monthly!$Q$2:$Q$3601,fct_partner_monthly!$D$2:$D$3601,A188,fct_partner_monthly!$F$2:$F$3601,B188,fct_partner_monthly!$I$2:$I$3601,C188)</f>
        <v>44411793</v>
      </c>
      <c r="F188" s="10">
        <f>SUMIFS(fct_partner_monthly!$Q$2:$Q$3601,fct_partner_monthly!$D$2:$D$3601,A188,fct_partner_monthly!$F$2:$F$3601,B188,fct_partner_monthly!$I$2:$I$3601,C188,fct_partner_monthly!$T$2:$T$3601,"USABLE")</f>
        <v>44411793</v>
      </c>
      <c r="G188" s="12">
        <f>IF(E188&gt;0,F188/E188,"")</f>
        <v>1</v>
      </c>
      <c r="H188" s="12">
        <v>0.995</v>
      </c>
      <c r="I188" s="1" t="str">
        <f>IF(E188=0,"N/A - no reported trade",IF(G188&gt;=H188,"PASS","REVIEW"))</f>
        <v>PASS</v>
      </c>
      <c r="J188" s="7">
        <f>COUNTIFS(fct_partner_monthly!$D$2:$D$3601,A188,fct_partner_monthly!$F$2:$F$3601,B188,fct_partner_monthly!$I$2:$I$3601,C188,fct_partner_monthly!$Q$2:$Q$3601,"&gt;0")</f>
        <v>12</v>
      </c>
      <c r="K188" s="7">
        <f>COUNTIFS(fct_partner_monthly!$D$2:$D$3601,A188,fct_partner_monthly!$F$2:$F$3601,B188,fct_partner_monthly!$I$2:$I$3601,C188,fct_partner_monthly!$T$2:$T$3601,"VALUE_WITHOUT_MASS")</f>
        <v>0</v>
      </c>
    </row>
    <row r="189" spans="1:11">
      <c r="A189" s="1">
        <v>2023</v>
      </c>
      <c r="B189" s="4" t="s">
        <v>271</v>
      </c>
      <c r="C189" s="4" t="s">
        <v>310</v>
      </c>
      <c r="D189" s="1" t="s">
        <v>311</v>
      </c>
      <c r="E189" s="10">
        <f>SUMIFS(fct_partner_monthly!$Q$2:$Q$3601,fct_partner_monthly!$D$2:$D$3601,A189,fct_partner_monthly!$F$2:$F$3601,B189,fct_partner_monthly!$I$2:$I$3601,C189)</f>
        <v>8799927</v>
      </c>
      <c r="F189" s="10">
        <f>SUMIFS(fct_partner_monthly!$Q$2:$Q$3601,fct_partner_monthly!$D$2:$D$3601,A189,fct_partner_monthly!$F$2:$F$3601,B189,fct_partner_monthly!$I$2:$I$3601,C189,fct_partner_monthly!$T$2:$T$3601,"USABLE")</f>
        <v>8799927</v>
      </c>
      <c r="G189" s="12">
        <f>IF(E189&gt;0,F189/E189,"")</f>
        <v>1</v>
      </c>
      <c r="H189" s="12">
        <v>0.995</v>
      </c>
      <c r="I189" s="1" t="str">
        <f>IF(E189=0,"N/A - no reported trade",IF(G189&gt;=H189,"PASS","REVIEW"))</f>
        <v>PASS</v>
      </c>
      <c r="J189" s="7">
        <f>COUNTIFS(fct_partner_monthly!$D$2:$D$3601,A189,fct_partner_monthly!$F$2:$F$3601,B189,fct_partner_monthly!$I$2:$I$3601,C189,fct_partner_monthly!$Q$2:$Q$3601,"&gt;0")</f>
        <v>12</v>
      </c>
      <c r="K189" s="7">
        <f>COUNTIFS(fct_partner_monthly!$D$2:$D$3601,A189,fct_partner_monthly!$F$2:$F$3601,B189,fct_partner_monthly!$I$2:$I$3601,C189,fct_partner_monthly!$T$2:$T$3601,"VALUE_WITHOUT_MASS")</f>
        <v>0</v>
      </c>
    </row>
    <row r="190" spans="1:11">
      <c r="A190" s="1">
        <v>2023</v>
      </c>
      <c r="B190" s="4" t="s">
        <v>271</v>
      </c>
      <c r="C190" s="4" t="s">
        <v>313</v>
      </c>
      <c r="D190" s="1" t="s">
        <v>314</v>
      </c>
      <c r="E190" s="10">
        <f>SUMIFS(fct_partner_monthly!$Q$2:$Q$3601,fct_partner_monthly!$D$2:$D$3601,A190,fct_partner_monthly!$F$2:$F$3601,B190,fct_partner_monthly!$I$2:$I$3601,C190)</f>
        <v>9618327</v>
      </c>
      <c r="F190" s="10">
        <f>SUMIFS(fct_partner_monthly!$Q$2:$Q$3601,fct_partner_monthly!$D$2:$D$3601,A190,fct_partner_monthly!$F$2:$F$3601,B190,fct_partner_monthly!$I$2:$I$3601,C190,fct_partner_monthly!$T$2:$T$3601,"USABLE")</f>
        <v>9618327</v>
      </c>
      <c r="G190" s="12">
        <f>IF(E190&gt;0,F190/E190,"")</f>
        <v>1</v>
      </c>
      <c r="H190" s="12">
        <v>0.995</v>
      </c>
      <c r="I190" s="1" t="str">
        <f>IF(E190=0,"N/A - no reported trade",IF(G190&gt;=H190,"PASS","REVIEW"))</f>
        <v>PASS</v>
      </c>
      <c r="J190" s="7">
        <f>COUNTIFS(fct_partner_monthly!$D$2:$D$3601,A190,fct_partner_monthly!$F$2:$F$3601,B190,fct_partner_monthly!$I$2:$I$3601,C190,fct_partner_monthly!$Q$2:$Q$3601,"&gt;0")</f>
        <v>12</v>
      </c>
      <c r="K190" s="7">
        <f>COUNTIFS(fct_partner_monthly!$D$2:$D$3601,A190,fct_partner_monthly!$F$2:$F$3601,B190,fct_partner_monthly!$I$2:$I$3601,C190,fct_partner_monthly!$T$2:$T$3601,"VALUE_WITHOUT_MASS")</f>
        <v>0</v>
      </c>
    </row>
    <row r="191" spans="1:11">
      <c r="A191" s="1">
        <v>2023</v>
      </c>
      <c r="B191" s="4" t="s">
        <v>271</v>
      </c>
      <c r="C191" s="4" t="s">
        <v>316</v>
      </c>
      <c r="D191" s="1" t="s">
        <v>317</v>
      </c>
      <c r="E191" s="10">
        <f>SUMIFS(fct_partner_monthly!$Q$2:$Q$3601,fct_partner_monthly!$D$2:$D$3601,A191,fct_partner_monthly!$F$2:$F$3601,B191,fct_partner_monthly!$I$2:$I$3601,C191)</f>
        <v>6577799</v>
      </c>
      <c r="F191" s="10">
        <f>SUMIFS(fct_partner_monthly!$Q$2:$Q$3601,fct_partner_monthly!$D$2:$D$3601,A191,fct_partner_monthly!$F$2:$F$3601,B191,fct_partner_monthly!$I$2:$I$3601,C191,fct_partner_monthly!$T$2:$T$3601,"USABLE")</f>
        <v>6577799</v>
      </c>
      <c r="G191" s="12">
        <f>IF(E191&gt;0,F191/E191,"")</f>
        <v>1</v>
      </c>
      <c r="H191" s="12">
        <v>0.995</v>
      </c>
      <c r="I191" s="1" t="str">
        <f>IF(E191=0,"N/A - no reported trade",IF(G191&gt;=H191,"PASS","REVIEW"))</f>
        <v>PASS</v>
      </c>
      <c r="J191" s="7">
        <f>COUNTIFS(fct_partner_monthly!$D$2:$D$3601,A191,fct_partner_monthly!$F$2:$F$3601,B191,fct_partner_monthly!$I$2:$I$3601,C191,fct_partner_monthly!$Q$2:$Q$3601,"&gt;0")</f>
        <v>12</v>
      </c>
      <c r="K191" s="7">
        <f>COUNTIFS(fct_partner_monthly!$D$2:$D$3601,A191,fct_partner_monthly!$F$2:$F$3601,B191,fct_partner_monthly!$I$2:$I$3601,C191,fct_partner_monthly!$T$2:$T$3601,"VALUE_WITHOUT_MASS")</f>
        <v>0</v>
      </c>
    </row>
    <row r="192" spans="1:11">
      <c r="A192" s="1">
        <v>2023</v>
      </c>
      <c r="B192" s="4" t="s">
        <v>271</v>
      </c>
      <c r="C192" s="4" t="s">
        <v>319</v>
      </c>
      <c r="D192" s="1" t="s">
        <v>320</v>
      </c>
      <c r="E192" s="10">
        <f>SUMIFS(fct_partner_monthly!$Q$2:$Q$3601,fct_partner_monthly!$D$2:$D$3601,A192,fct_partner_monthly!$F$2:$F$3601,B192,fct_partner_monthly!$I$2:$I$3601,C192)</f>
        <v>8859518</v>
      </c>
      <c r="F192" s="10">
        <f>SUMIFS(fct_partner_monthly!$Q$2:$Q$3601,fct_partner_monthly!$D$2:$D$3601,A192,fct_partner_monthly!$F$2:$F$3601,B192,fct_partner_monthly!$I$2:$I$3601,C192,fct_partner_monthly!$T$2:$T$3601,"USABLE")</f>
        <v>8859518</v>
      </c>
      <c r="G192" s="12">
        <f>IF(E192&gt;0,F192/E192,"")</f>
        <v>1</v>
      </c>
      <c r="H192" s="12">
        <v>0.995</v>
      </c>
      <c r="I192" s="1" t="str">
        <f>IF(E192=0,"N/A - no reported trade",IF(G192&gt;=H192,"PASS","REVIEW"))</f>
        <v>PASS</v>
      </c>
      <c r="J192" s="7">
        <f>COUNTIFS(fct_partner_monthly!$D$2:$D$3601,A192,fct_partner_monthly!$F$2:$F$3601,B192,fct_partner_monthly!$I$2:$I$3601,C192,fct_partner_monthly!$Q$2:$Q$3601,"&gt;0")</f>
        <v>12</v>
      </c>
      <c r="K192" s="7">
        <f>COUNTIFS(fct_partner_monthly!$D$2:$D$3601,A192,fct_partner_monthly!$F$2:$F$3601,B192,fct_partner_monthly!$I$2:$I$3601,C192,fct_partner_monthly!$T$2:$T$3601,"VALUE_WITHOUT_MASS")</f>
        <v>0</v>
      </c>
    </row>
    <row r="193" spans="1:11">
      <c r="A193" s="1">
        <v>2023</v>
      </c>
      <c r="B193" s="4" t="s">
        <v>271</v>
      </c>
      <c r="C193" s="4" t="s">
        <v>322</v>
      </c>
      <c r="D193" s="1" t="s">
        <v>323</v>
      </c>
      <c r="E193" s="10">
        <f>SUMIFS(fct_partner_monthly!$Q$2:$Q$3601,fct_partner_monthly!$D$2:$D$3601,A193,fct_partner_monthly!$F$2:$F$3601,B193,fct_partner_monthly!$I$2:$I$3601,C193)</f>
        <v>3299353</v>
      </c>
      <c r="F193" s="10">
        <f>SUMIFS(fct_partner_monthly!$Q$2:$Q$3601,fct_partner_monthly!$D$2:$D$3601,A193,fct_partner_monthly!$F$2:$F$3601,B193,fct_partner_monthly!$I$2:$I$3601,C193,fct_partner_monthly!$T$2:$T$3601,"USABLE")</f>
        <v>3299353</v>
      </c>
      <c r="G193" s="12">
        <f>IF(E193&gt;0,F193/E193,"")</f>
        <v>1</v>
      </c>
      <c r="H193" s="12">
        <v>0.995</v>
      </c>
      <c r="I193" s="1" t="str">
        <f>IF(E193=0,"N/A - no reported trade",IF(G193&gt;=H193,"PASS","REVIEW"))</f>
        <v>PASS</v>
      </c>
      <c r="J193" s="7">
        <f>COUNTIFS(fct_partner_monthly!$D$2:$D$3601,A193,fct_partner_monthly!$F$2:$F$3601,B193,fct_partner_monthly!$I$2:$I$3601,C193,fct_partner_monthly!$Q$2:$Q$3601,"&gt;0")</f>
        <v>12</v>
      </c>
      <c r="K193" s="7">
        <f>COUNTIFS(fct_partner_monthly!$D$2:$D$3601,A193,fct_partner_monthly!$F$2:$F$3601,B193,fct_partner_monthly!$I$2:$I$3601,C193,fct_partner_monthly!$T$2:$T$3601,"VALUE_WITHOUT_MASS")</f>
        <v>0</v>
      </c>
    </row>
    <row r="194" spans="1:11">
      <c r="A194" s="1">
        <v>2023</v>
      </c>
      <c r="B194" s="4" t="s">
        <v>271</v>
      </c>
      <c r="C194" s="4" t="s">
        <v>325</v>
      </c>
      <c r="D194" s="1" t="s">
        <v>326</v>
      </c>
      <c r="E194" s="10">
        <f>SUMIFS(fct_partner_monthly!$Q$2:$Q$3601,fct_partner_monthly!$D$2:$D$3601,A194,fct_partner_monthly!$F$2:$F$3601,B194,fct_partner_monthly!$I$2:$I$3601,C194)</f>
        <v>105205126</v>
      </c>
      <c r="F194" s="10">
        <f>SUMIFS(fct_partner_monthly!$Q$2:$Q$3601,fct_partner_monthly!$D$2:$D$3601,A194,fct_partner_monthly!$F$2:$F$3601,B194,fct_partner_monthly!$I$2:$I$3601,C194,fct_partner_monthly!$T$2:$T$3601,"USABLE")</f>
        <v>105205126</v>
      </c>
      <c r="G194" s="12">
        <f>IF(E194&gt;0,F194/E194,"")</f>
        <v>1</v>
      </c>
      <c r="H194" s="12">
        <v>0.995</v>
      </c>
      <c r="I194" s="1" t="str">
        <f>IF(E194=0,"N/A - no reported trade",IF(G194&gt;=H194,"PASS","REVIEW"))</f>
        <v>PASS</v>
      </c>
      <c r="J194" s="7">
        <f>COUNTIFS(fct_partner_monthly!$D$2:$D$3601,A194,fct_partner_monthly!$F$2:$F$3601,B194,fct_partner_monthly!$I$2:$I$3601,C194,fct_partner_monthly!$Q$2:$Q$3601,"&gt;0")</f>
        <v>12</v>
      </c>
      <c r="K194" s="7">
        <f>COUNTIFS(fct_partner_monthly!$D$2:$D$3601,A194,fct_partner_monthly!$F$2:$F$3601,B194,fct_partner_monthly!$I$2:$I$3601,C194,fct_partner_monthly!$T$2:$T$3601,"VALUE_WITHOUT_MASS")</f>
        <v>0</v>
      </c>
    </row>
    <row r="195" spans="1:11">
      <c r="A195" s="1">
        <v>2023</v>
      </c>
      <c r="B195" s="4" t="s">
        <v>278</v>
      </c>
      <c r="C195" s="4" t="s">
        <v>296</v>
      </c>
      <c r="D195" s="1" t="s">
        <v>297</v>
      </c>
      <c r="E195" s="10">
        <f>SUMIFS(fct_partner_monthly!$Q$2:$Q$3601,fct_partner_monthly!$D$2:$D$3601,A195,fct_partner_monthly!$F$2:$F$3601,B195,fct_partner_monthly!$I$2:$I$3601,C195)</f>
        <v>16189680</v>
      </c>
      <c r="F195" s="10">
        <f>SUMIFS(fct_partner_monthly!$Q$2:$Q$3601,fct_partner_monthly!$D$2:$D$3601,A195,fct_partner_monthly!$F$2:$F$3601,B195,fct_partner_monthly!$I$2:$I$3601,C195,fct_partner_monthly!$T$2:$T$3601,"USABLE")</f>
        <v>16189680</v>
      </c>
      <c r="G195" s="12">
        <f>IF(E195&gt;0,F195/E195,"")</f>
        <v>1</v>
      </c>
      <c r="H195" s="12">
        <v>0.995</v>
      </c>
      <c r="I195" s="1" t="str">
        <f>IF(E195=0,"N/A - no reported trade",IF(G195&gt;=H195,"PASS","REVIEW"))</f>
        <v>PASS</v>
      </c>
      <c r="J195" s="7">
        <f>COUNTIFS(fct_partner_monthly!$D$2:$D$3601,A195,fct_partner_monthly!$F$2:$F$3601,B195,fct_partner_monthly!$I$2:$I$3601,C195,fct_partner_monthly!$Q$2:$Q$3601,"&gt;0")</f>
        <v>12</v>
      </c>
      <c r="K195" s="7">
        <f>COUNTIFS(fct_partner_monthly!$D$2:$D$3601,A195,fct_partner_monthly!$F$2:$F$3601,B195,fct_partner_monthly!$I$2:$I$3601,C195,fct_partner_monthly!$T$2:$T$3601,"VALUE_WITHOUT_MASS")</f>
        <v>0</v>
      </c>
    </row>
    <row r="196" spans="1:11">
      <c r="A196" s="1">
        <v>2023</v>
      </c>
      <c r="B196" s="4" t="s">
        <v>278</v>
      </c>
      <c r="C196" s="4" t="s">
        <v>301</v>
      </c>
      <c r="D196" s="1" t="s">
        <v>302</v>
      </c>
      <c r="E196" s="10">
        <f>SUMIFS(fct_partner_monthly!$Q$2:$Q$3601,fct_partner_monthly!$D$2:$D$3601,A196,fct_partner_monthly!$F$2:$F$3601,B196,fct_partner_monthly!$I$2:$I$3601,C196)</f>
        <v>1702461</v>
      </c>
      <c r="F196" s="10">
        <f>SUMIFS(fct_partner_monthly!$Q$2:$Q$3601,fct_partner_monthly!$D$2:$D$3601,A196,fct_partner_monthly!$F$2:$F$3601,B196,fct_partner_monthly!$I$2:$I$3601,C196,fct_partner_monthly!$T$2:$T$3601,"USABLE")</f>
        <v>1702461</v>
      </c>
      <c r="G196" s="12">
        <f>IF(E196&gt;0,F196/E196,"")</f>
        <v>1</v>
      </c>
      <c r="H196" s="12">
        <v>0.995</v>
      </c>
      <c r="I196" s="1" t="str">
        <f>IF(E196=0,"N/A - no reported trade",IF(G196&gt;=H196,"PASS","REVIEW"))</f>
        <v>PASS</v>
      </c>
      <c r="J196" s="7">
        <f>COUNTIFS(fct_partner_monthly!$D$2:$D$3601,A196,fct_partner_monthly!$F$2:$F$3601,B196,fct_partner_monthly!$I$2:$I$3601,C196,fct_partner_monthly!$Q$2:$Q$3601,"&gt;0")</f>
        <v>12</v>
      </c>
      <c r="K196" s="7">
        <f>COUNTIFS(fct_partner_monthly!$D$2:$D$3601,A196,fct_partner_monthly!$F$2:$F$3601,B196,fct_partner_monthly!$I$2:$I$3601,C196,fct_partner_monthly!$T$2:$T$3601,"VALUE_WITHOUT_MASS")</f>
        <v>0</v>
      </c>
    </row>
    <row r="197" spans="1:11">
      <c r="A197" s="1">
        <v>2023</v>
      </c>
      <c r="B197" s="4" t="s">
        <v>278</v>
      </c>
      <c r="C197" s="4" t="s">
        <v>304</v>
      </c>
      <c r="D197" s="1" t="s">
        <v>305</v>
      </c>
      <c r="E197" s="10">
        <f>SUMIFS(fct_partner_monthly!$Q$2:$Q$3601,fct_partner_monthly!$D$2:$D$3601,A197,fct_partner_monthly!$F$2:$F$3601,B197,fct_partner_monthly!$I$2:$I$3601,C197)</f>
        <v>1039351</v>
      </c>
      <c r="F197" s="10">
        <f>SUMIFS(fct_partner_monthly!$Q$2:$Q$3601,fct_partner_monthly!$D$2:$D$3601,A197,fct_partner_monthly!$F$2:$F$3601,B197,fct_partner_monthly!$I$2:$I$3601,C197,fct_partner_monthly!$T$2:$T$3601,"USABLE")</f>
        <v>1039351</v>
      </c>
      <c r="G197" s="12">
        <f>IF(E197&gt;0,F197/E197,"")</f>
        <v>1</v>
      </c>
      <c r="H197" s="12">
        <v>0.995</v>
      </c>
      <c r="I197" s="1" t="str">
        <f>IF(E197=0,"N/A - no reported trade",IF(G197&gt;=H197,"PASS","REVIEW"))</f>
        <v>PASS</v>
      </c>
      <c r="J197" s="7">
        <f>COUNTIFS(fct_partner_monthly!$D$2:$D$3601,A197,fct_partner_monthly!$F$2:$F$3601,B197,fct_partner_monthly!$I$2:$I$3601,C197,fct_partner_monthly!$Q$2:$Q$3601,"&gt;0")</f>
        <v>12</v>
      </c>
      <c r="K197" s="7">
        <f>COUNTIFS(fct_partner_monthly!$D$2:$D$3601,A197,fct_partner_monthly!$F$2:$F$3601,B197,fct_partner_monthly!$I$2:$I$3601,C197,fct_partner_monthly!$T$2:$T$3601,"VALUE_WITHOUT_MASS")</f>
        <v>0</v>
      </c>
    </row>
    <row r="198" spans="1:11">
      <c r="A198" s="1">
        <v>2023</v>
      </c>
      <c r="B198" s="4" t="s">
        <v>278</v>
      </c>
      <c r="C198" s="4" t="s">
        <v>307</v>
      </c>
      <c r="D198" s="1" t="s">
        <v>308</v>
      </c>
      <c r="E198" s="10">
        <f>SUMIFS(fct_partner_monthly!$Q$2:$Q$3601,fct_partner_monthly!$D$2:$D$3601,A198,fct_partner_monthly!$F$2:$F$3601,B198,fct_partner_monthly!$I$2:$I$3601,C198)</f>
        <v>29588879</v>
      </c>
      <c r="F198" s="10">
        <f>SUMIFS(fct_partner_monthly!$Q$2:$Q$3601,fct_partner_monthly!$D$2:$D$3601,A198,fct_partner_monthly!$F$2:$F$3601,B198,fct_partner_monthly!$I$2:$I$3601,C198,fct_partner_monthly!$T$2:$T$3601,"USABLE")</f>
        <v>29588879</v>
      </c>
      <c r="G198" s="12">
        <f>IF(E198&gt;0,F198/E198,"")</f>
        <v>1</v>
      </c>
      <c r="H198" s="12">
        <v>0.995</v>
      </c>
      <c r="I198" s="1" t="str">
        <f>IF(E198=0,"N/A - no reported trade",IF(G198&gt;=H198,"PASS","REVIEW"))</f>
        <v>PASS</v>
      </c>
      <c r="J198" s="7">
        <f>COUNTIFS(fct_partner_monthly!$D$2:$D$3601,A198,fct_partner_monthly!$F$2:$F$3601,B198,fct_partner_monthly!$I$2:$I$3601,C198,fct_partner_monthly!$Q$2:$Q$3601,"&gt;0")</f>
        <v>12</v>
      </c>
      <c r="K198" s="7">
        <f>COUNTIFS(fct_partner_monthly!$D$2:$D$3601,A198,fct_partner_monthly!$F$2:$F$3601,B198,fct_partner_monthly!$I$2:$I$3601,C198,fct_partner_monthly!$T$2:$T$3601,"VALUE_WITHOUT_MASS")</f>
        <v>0</v>
      </c>
    </row>
    <row r="199" spans="1:11">
      <c r="A199" s="1">
        <v>2023</v>
      </c>
      <c r="B199" s="4" t="s">
        <v>278</v>
      </c>
      <c r="C199" s="4" t="s">
        <v>310</v>
      </c>
      <c r="D199" s="1" t="s">
        <v>311</v>
      </c>
      <c r="E199" s="10">
        <f>SUMIFS(fct_partner_monthly!$Q$2:$Q$3601,fct_partner_monthly!$D$2:$D$3601,A199,fct_partner_monthly!$F$2:$F$3601,B199,fct_partner_monthly!$I$2:$I$3601,C199)</f>
        <v>102926605</v>
      </c>
      <c r="F199" s="10">
        <f>SUMIFS(fct_partner_monthly!$Q$2:$Q$3601,fct_partner_monthly!$D$2:$D$3601,A199,fct_partner_monthly!$F$2:$F$3601,B199,fct_partner_monthly!$I$2:$I$3601,C199,fct_partner_monthly!$T$2:$T$3601,"USABLE")</f>
        <v>102926605</v>
      </c>
      <c r="G199" s="12">
        <f>IF(E199&gt;0,F199/E199,"")</f>
        <v>1</v>
      </c>
      <c r="H199" s="12">
        <v>0.995</v>
      </c>
      <c r="I199" s="1" t="str">
        <f>IF(E199=0,"N/A - no reported trade",IF(G199&gt;=H199,"PASS","REVIEW"))</f>
        <v>PASS</v>
      </c>
      <c r="J199" s="7">
        <f>COUNTIFS(fct_partner_monthly!$D$2:$D$3601,A199,fct_partner_monthly!$F$2:$F$3601,B199,fct_partner_monthly!$I$2:$I$3601,C199,fct_partner_monthly!$Q$2:$Q$3601,"&gt;0")</f>
        <v>12</v>
      </c>
      <c r="K199" s="7">
        <f>COUNTIFS(fct_partner_monthly!$D$2:$D$3601,A199,fct_partner_monthly!$F$2:$F$3601,B199,fct_partner_monthly!$I$2:$I$3601,C199,fct_partner_monthly!$T$2:$T$3601,"VALUE_WITHOUT_MASS")</f>
        <v>0</v>
      </c>
    </row>
    <row r="200" spans="1:11">
      <c r="A200" s="1">
        <v>2023</v>
      </c>
      <c r="B200" s="4" t="s">
        <v>278</v>
      </c>
      <c r="C200" s="4" t="s">
        <v>313</v>
      </c>
      <c r="D200" s="1" t="s">
        <v>314</v>
      </c>
      <c r="E200" s="10">
        <f>SUMIFS(fct_partner_monthly!$Q$2:$Q$3601,fct_partner_monthly!$D$2:$D$3601,A200,fct_partner_monthly!$F$2:$F$3601,B200,fct_partner_monthly!$I$2:$I$3601,C200)</f>
        <v>2437777</v>
      </c>
      <c r="F200" s="10">
        <f>SUMIFS(fct_partner_monthly!$Q$2:$Q$3601,fct_partner_monthly!$D$2:$D$3601,A200,fct_partner_monthly!$F$2:$F$3601,B200,fct_partner_monthly!$I$2:$I$3601,C200,fct_partner_monthly!$T$2:$T$3601,"USABLE")</f>
        <v>2437777</v>
      </c>
      <c r="G200" s="12">
        <f>IF(E200&gt;0,F200/E200,"")</f>
        <v>1</v>
      </c>
      <c r="H200" s="12">
        <v>0.995</v>
      </c>
      <c r="I200" s="1" t="str">
        <f>IF(E200=0,"N/A - no reported trade",IF(G200&gt;=H200,"PASS","REVIEW"))</f>
        <v>PASS</v>
      </c>
      <c r="J200" s="7">
        <f>COUNTIFS(fct_partner_monthly!$D$2:$D$3601,A200,fct_partner_monthly!$F$2:$F$3601,B200,fct_partner_monthly!$I$2:$I$3601,C200,fct_partner_monthly!$Q$2:$Q$3601,"&gt;0")</f>
        <v>12</v>
      </c>
      <c r="K200" s="7">
        <f>COUNTIFS(fct_partner_monthly!$D$2:$D$3601,A200,fct_partner_monthly!$F$2:$F$3601,B200,fct_partner_monthly!$I$2:$I$3601,C200,fct_partner_monthly!$T$2:$T$3601,"VALUE_WITHOUT_MASS")</f>
        <v>0</v>
      </c>
    </row>
    <row r="201" spans="1:11">
      <c r="A201" s="1">
        <v>2023</v>
      </c>
      <c r="B201" s="4" t="s">
        <v>278</v>
      </c>
      <c r="C201" s="4" t="s">
        <v>316</v>
      </c>
      <c r="D201" s="1" t="s">
        <v>317</v>
      </c>
      <c r="E201" s="10">
        <f>SUMIFS(fct_partner_monthly!$Q$2:$Q$3601,fct_partner_monthly!$D$2:$D$3601,A201,fct_partner_monthly!$F$2:$F$3601,B201,fct_partner_monthly!$I$2:$I$3601,C201)</f>
        <v>295268</v>
      </c>
      <c r="F201" s="10">
        <f>SUMIFS(fct_partner_monthly!$Q$2:$Q$3601,fct_partner_monthly!$D$2:$D$3601,A201,fct_partner_monthly!$F$2:$F$3601,B201,fct_partner_monthly!$I$2:$I$3601,C201,fct_partner_monthly!$T$2:$T$3601,"USABLE")</f>
        <v>295268</v>
      </c>
      <c r="G201" s="12">
        <f>IF(E201&gt;0,F201/E201,"")</f>
        <v>1</v>
      </c>
      <c r="H201" s="12">
        <v>0.995</v>
      </c>
      <c r="I201" s="1" t="str">
        <f>IF(E201=0,"N/A - no reported trade",IF(G201&gt;=H201,"PASS","REVIEW"))</f>
        <v>PASS</v>
      </c>
      <c r="J201" s="7">
        <f>COUNTIFS(fct_partner_monthly!$D$2:$D$3601,A201,fct_partner_monthly!$F$2:$F$3601,B201,fct_partner_monthly!$I$2:$I$3601,C201,fct_partner_monthly!$Q$2:$Q$3601,"&gt;0")</f>
        <v>10</v>
      </c>
      <c r="K201" s="7">
        <f>COUNTIFS(fct_partner_monthly!$D$2:$D$3601,A201,fct_partner_monthly!$F$2:$F$3601,B201,fct_partner_monthly!$I$2:$I$3601,C201,fct_partner_monthly!$T$2:$T$3601,"VALUE_WITHOUT_MASS")</f>
        <v>0</v>
      </c>
    </row>
    <row r="202" spans="1:11">
      <c r="A202" s="1">
        <v>2023</v>
      </c>
      <c r="B202" s="4" t="s">
        <v>278</v>
      </c>
      <c r="C202" s="4" t="s">
        <v>319</v>
      </c>
      <c r="D202" s="1" t="s">
        <v>320</v>
      </c>
      <c r="E202" s="10">
        <f>SUMIFS(fct_partner_monthly!$Q$2:$Q$3601,fct_partner_monthly!$D$2:$D$3601,A202,fct_partner_monthly!$F$2:$F$3601,B202,fct_partner_monthly!$I$2:$I$3601,C202)</f>
        <v>16078745</v>
      </c>
      <c r="F202" s="10">
        <f>SUMIFS(fct_partner_monthly!$Q$2:$Q$3601,fct_partner_monthly!$D$2:$D$3601,A202,fct_partner_monthly!$F$2:$F$3601,B202,fct_partner_monthly!$I$2:$I$3601,C202,fct_partner_monthly!$T$2:$T$3601,"USABLE")</f>
        <v>16078745</v>
      </c>
      <c r="G202" s="12">
        <f>IF(E202&gt;0,F202/E202,"")</f>
        <v>1</v>
      </c>
      <c r="H202" s="12">
        <v>0.995</v>
      </c>
      <c r="I202" s="1" t="str">
        <f>IF(E202=0,"N/A - no reported trade",IF(G202&gt;=H202,"PASS","REVIEW"))</f>
        <v>PASS</v>
      </c>
      <c r="J202" s="7">
        <f>COUNTIFS(fct_partner_monthly!$D$2:$D$3601,A202,fct_partner_monthly!$F$2:$F$3601,B202,fct_partner_monthly!$I$2:$I$3601,C202,fct_partner_monthly!$Q$2:$Q$3601,"&gt;0")</f>
        <v>12</v>
      </c>
      <c r="K202" s="7">
        <f>COUNTIFS(fct_partner_monthly!$D$2:$D$3601,A202,fct_partner_monthly!$F$2:$F$3601,B202,fct_partner_monthly!$I$2:$I$3601,C202,fct_partner_monthly!$T$2:$T$3601,"VALUE_WITHOUT_MASS")</f>
        <v>0</v>
      </c>
    </row>
    <row r="203" spans="1:11">
      <c r="A203" s="1">
        <v>2023</v>
      </c>
      <c r="B203" s="4" t="s">
        <v>278</v>
      </c>
      <c r="C203" s="4" t="s">
        <v>322</v>
      </c>
      <c r="D203" s="1" t="s">
        <v>323</v>
      </c>
      <c r="E203" s="10">
        <f>SUMIFS(fct_partner_monthly!$Q$2:$Q$3601,fct_partner_monthly!$D$2:$D$3601,A203,fct_partner_monthly!$F$2:$F$3601,B203,fct_partner_monthly!$I$2:$I$3601,C203)</f>
        <v>10453781</v>
      </c>
      <c r="F203" s="10">
        <f>SUMIFS(fct_partner_monthly!$Q$2:$Q$3601,fct_partner_monthly!$D$2:$D$3601,A203,fct_partner_monthly!$F$2:$F$3601,B203,fct_partner_monthly!$I$2:$I$3601,C203,fct_partner_monthly!$T$2:$T$3601,"USABLE")</f>
        <v>10453781</v>
      </c>
      <c r="G203" s="12">
        <f>IF(E203&gt;0,F203/E203,"")</f>
        <v>1</v>
      </c>
      <c r="H203" s="12">
        <v>0.995</v>
      </c>
      <c r="I203" s="1" t="str">
        <f>IF(E203=0,"N/A - no reported trade",IF(G203&gt;=H203,"PASS","REVIEW"))</f>
        <v>PASS</v>
      </c>
      <c r="J203" s="7">
        <f>COUNTIFS(fct_partner_monthly!$D$2:$D$3601,A203,fct_partner_monthly!$F$2:$F$3601,B203,fct_partner_monthly!$I$2:$I$3601,C203,fct_partner_monthly!$Q$2:$Q$3601,"&gt;0")</f>
        <v>12</v>
      </c>
      <c r="K203" s="7">
        <f>COUNTIFS(fct_partner_monthly!$D$2:$D$3601,A203,fct_partner_monthly!$F$2:$F$3601,B203,fct_partner_monthly!$I$2:$I$3601,C203,fct_partner_monthly!$T$2:$T$3601,"VALUE_WITHOUT_MASS")</f>
        <v>0</v>
      </c>
    </row>
    <row r="204" spans="1:11">
      <c r="A204" s="1">
        <v>2023</v>
      </c>
      <c r="B204" s="4" t="s">
        <v>278</v>
      </c>
      <c r="C204" s="4" t="s">
        <v>325</v>
      </c>
      <c r="D204" s="1" t="s">
        <v>326</v>
      </c>
      <c r="E204" s="10">
        <f>SUMIFS(fct_partner_monthly!$Q$2:$Q$3601,fct_partner_monthly!$D$2:$D$3601,A204,fct_partner_monthly!$F$2:$F$3601,B204,fct_partner_monthly!$I$2:$I$3601,C204)</f>
        <v>18558089</v>
      </c>
      <c r="F204" s="10">
        <f>SUMIFS(fct_partner_monthly!$Q$2:$Q$3601,fct_partner_monthly!$D$2:$D$3601,A204,fct_partner_monthly!$F$2:$F$3601,B204,fct_partner_monthly!$I$2:$I$3601,C204,fct_partner_monthly!$T$2:$T$3601,"USABLE")</f>
        <v>18558089</v>
      </c>
      <c r="G204" s="12">
        <f>IF(E204&gt;0,F204/E204,"")</f>
        <v>1</v>
      </c>
      <c r="H204" s="12">
        <v>0.995</v>
      </c>
      <c r="I204" s="1" t="str">
        <f>IF(E204=0,"N/A - no reported trade",IF(G204&gt;=H204,"PASS","REVIEW"))</f>
        <v>PASS</v>
      </c>
      <c r="J204" s="7">
        <f>COUNTIFS(fct_partner_monthly!$D$2:$D$3601,A204,fct_partner_monthly!$F$2:$F$3601,B204,fct_partner_monthly!$I$2:$I$3601,C204,fct_partner_monthly!$Q$2:$Q$3601,"&gt;0")</f>
        <v>12</v>
      </c>
      <c r="K204" s="7">
        <f>COUNTIFS(fct_partner_monthly!$D$2:$D$3601,A204,fct_partner_monthly!$F$2:$F$3601,B204,fct_partner_monthly!$I$2:$I$3601,C204,fct_partner_monthly!$T$2:$T$3601,"VALUE_WITHOUT_MASS")</f>
        <v>0</v>
      </c>
    </row>
    <row r="205" spans="1:11">
      <c r="A205" s="1">
        <v>2024</v>
      </c>
      <c r="B205" s="4" t="s">
        <v>256</v>
      </c>
      <c r="C205" s="4" t="s">
        <v>296</v>
      </c>
      <c r="D205" s="1" t="s">
        <v>297</v>
      </c>
      <c r="E205" s="10">
        <f>SUMIFS(fct_partner_monthly!$Q$2:$Q$3601,fct_partner_monthly!$D$2:$D$3601,A205,fct_partner_monthly!$F$2:$F$3601,B205,fct_partner_monthly!$I$2:$I$3601,C205)</f>
        <v>122557189</v>
      </c>
      <c r="F205" s="10">
        <f>SUMIFS(fct_partner_monthly!$Q$2:$Q$3601,fct_partner_monthly!$D$2:$D$3601,A205,fct_partner_monthly!$F$2:$F$3601,B205,fct_partner_monthly!$I$2:$I$3601,C205,fct_partner_monthly!$T$2:$T$3601,"USABLE")</f>
        <v>122557189</v>
      </c>
      <c r="G205" s="12">
        <f>IF(E205&gt;0,F205/E205,"")</f>
        <v>1</v>
      </c>
      <c r="H205" s="12">
        <v>0.995</v>
      </c>
      <c r="I205" s="1" t="str">
        <f>IF(E205=0,"N/A - no reported trade",IF(G205&gt;=H205,"PASS","REVIEW"))</f>
        <v>PASS</v>
      </c>
      <c r="J205" s="7">
        <f>COUNTIFS(fct_partner_monthly!$D$2:$D$3601,A205,fct_partner_monthly!$F$2:$F$3601,B205,fct_partner_monthly!$I$2:$I$3601,C205,fct_partner_monthly!$Q$2:$Q$3601,"&gt;0")</f>
        <v>12</v>
      </c>
      <c r="K205" s="7">
        <f>COUNTIFS(fct_partner_monthly!$D$2:$D$3601,A205,fct_partner_monthly!$F$2:$F$3601,B205,fct_partner_monthly!$I$2:$I$3601,C205,fct_partner_monthly!$T$2:$T$3601,"VALUE_WITHOUT_MASS")</f>
        <v>0</v>
      </c>
    </row>
    <row r="206" spans="1:11">
      <c r="A206" s="1">
        <v>2024</v>
      </c>
      <c r="B206" s="4" t="s">
        <v>256</v>
      </c>
      <c r="C206" s="4" t="s">
        <v>301</v>
      </c>
      <c r="D206" s="1" t="s">
        <v>302</v>
      </c>
      <c r="E206" s="10">
        <f>SUMIFS(fct_partner_monthly!$Q$2:$Q$3601,fct_partner_monthly!$D$2:$D$3601,A206,fct_partner_monthly!$F$2:$F$3601,B206,fct_partner_monthly!$I$2:$I$3601,C206)</f>
        <v>11544256</v>
      </c>
      <c r="F206" s="10">
        <f>SUMIFS(fct_partner_monthly!$Q$2:$Q$3601,fct_partner_monthly!$D$2:$D$3601,A206,fct_partner_monthly!$F$2:$F$3601,B206,fct_partner_monthly!$I$2:$I$3601,C206,fct_partner_monthly!$T$2:$T$3601,"USABLE")</f>
        <v>11544256</v>
      </c>
      <c r="G206" s="12">
        <f>IF(E206&gt;0,F206/E206,"")</f>
        <v>1</v>
      </c>
      <c r="H206" s="12">
        <v>0.995</v>
      </c>
      <c r="I206" s="1" t="str">
        <f>IF(E206=0,"N/A - no reported trade",IF(G206&gt;=H206,"PASS","REVIEW"))</f>
        <v>PASS</v>
      </c>
      <c r="J206" s="7">
        <f>COUNTIFS(fct_partner_monthly!$D$2:$D$3601,A206,fct_partner_monthly!$F$2:$F$3601,B206,fct_partner_monthly!$I$2:$I$3601,C206,fct_partner_monthly!$Q$2:$Q$3601,"&gt;0")</f>
        <v>12</v>
      </c>
      <c r="K206" s="7">
        <f>COUNTIFS(fct_partner_monthly!$D$2:$D$3601,A206,fct_partner_monthly!$F$2:$F$3601,B206,fct_partner_monthly!$I$2:$I$3601,C206,fct_partner_monthly!$T$2:$T$3601,"VALUE_WITHOUT_MASS")</f>
        <v>0</v>
      </c>
    </row>
    <row r="207" spans="1:11">
      <c r="A207" s="1">
        <v>2024</v>
      </c>
      <c r="B207" s="4" t="s">
        <v>256</v>
      </c>
      <c r="C207" s="4" t="s">
        <v>304</v>
      </c>
      <c r="D207" s="1" t="s">
        <v>305</v>
      </c>
      <c r="E207" s="10">
        <f>SUMIFS(fct_partner_monthly!$Q$2:$Q$3601,fct_partner_monthly!$D$2:$D$3601,A207,fct_partner_monthly!$F$2:$F$3601,B207,fct_partner_monthly!$I$2:$I$3601,C207)</f>
        <v>44780658</v>
      </c>
      <c r="F207" s="10">
        <f>SUMIFS(fct_partner_monthly!$Q$2:$Q$3601,fct_partner_monthly!$D$2:$D$3601,A207,fct_partner_monthly!$F$2:$F$3601,B207,fct_partner_monthly!$I$2:$I$3601,C207,fct_partner_monthly!$T$2:$T$3601,"USABLE")</f>
        <v>44780658</v>
      </c>
      <c r="G207" s="12">
        <f>IF(E207&gt;0,F207/E207,"")</f>
        <v>1</v>
      </c>
      <c r="H207" s="12">
        <v>0.995</v>
      </c>
      <c r="I207" s="1" t="str">
        <f>IF(E207=0,"N/A - no reported trade",IF(G207&gt;=H207,"PASS","REVIEW"))</f>
        <v>PASS</v>
      </c>
      <c r="J207" s="7">
        <f>COUNTIFS(fct_partner_monthly!$D$2:$D$3601,A207,fct_partner_monthly!$F$2:$F$3601,B207,fct_partner_monthly!$I$2:$I$3601,C207,fct_partner_monthly!$Q$2:$Q$3601,"&gt;0")</f>
        <v>12</v>
      </c>
      <c r="K207" s="7">
        <f>COUNTIFS(fct_partner_monthly!$D$2:$D$3601,A207,fct_partner_monthly!$F$2:$F$3601,B207,fct_partner_monthly!$I$2:$I$3601,C207,fct_partner_monthly!$T$2:$T$3601,"VALUE_WITHOUT_MASS")</f>
        <v>0</v>
      </c>
    </row>
    <row r="208" spans="1:11">
      <c r="A208" s="1">
        <v>2024</v>
      </c>
      <c r="B208" s="4" t="s">
        <v>256</v>
      </c>
      <c r="C208" s="4" t="s">
        <v>307</v>
      </c>
      <c r="D208" s="1" t="s">
        <v>308</v>
      </c>
      <c r="E208" s="10">
        <f>SUMIFS(fct_partner_monthly!$Q$2:$Q$3601,fct_partner_monthly!$D$2:$D$3601,A208,fct_partner_monthly!$F$2:$F$3601,B208,fct_partner_monthly!$I$2:$I$3601,C208)</f>
        <v>86638489</v>
      </c>
      <c r="F208" s="10">
        <f>SUMIFS(fct_partner_monthly!$Q$2:$Q$3601,fct_partner_monthly!$D$2:$D$3601,A208,fct_partner_monthly!$F$2:$F$3601,B208,fct_partner_monthly!$I$2:$I$3601,C208,fct_partner_monthly!$T$2:$T$3601,"USABLE")</f>
        <v>86638489</v>
      </c>
      <c r="G208" s="12">
        <f>IF(E208&gt;0,F208/E208,"")</f>
        <v>1</v>
      </c>
      <c r="H208" s="12">
        <v>0.995</v>
      </c>
      <c r="I208" s="1" t="str">
        <f>IF(E208=0,"N/A - no reported trade",IF(G208&gt;=H208,"PASS","REVIEW"))</f>
        <v>PASS</v>
      </c>
      <c r="J208" s="7">
        <f>COUNTIFS(fct_partner_monthly!$D$2:$D$3601,A208,fct_partner_monthly!$F$2:$F$3601,B208,fct_partner_monthly!$I$2:$I$3601,C208,fct_partner_monthly!$Q$2:$Q$3601,"&gt;0")</f>
        <v>12</v>
      </c>
      <c r="K208" s="7">
        <f>COUNTIFS(fct_partner_monthly!$D$2:$D$3601,A208,fct_partner_monthly!$F$2:$F$3601,B208,fct_partner_monthly!$I$2:$I$3601,C208,fct_partner_monthly!$T$2:$T$3601,"VALUE_WITHOUT_MASS")</f>
        <v>0</v>
      </c>
    </row>
    <row r="209" spans="1:11">
      <c r="A209" s="1">
        <v>2024</v>
      </c>
      <c r="B209" s="4" t="s">
        <v>256</v>
      </c>
      <c r="C209" s="4" t="s">
        <v>310</v>
      </c>
      <c r="D209" s="1" t="s">
        <v>311</v>
      </c>
      <c r="E209" s="10">
        <f>SUMIFS(fct_partner_monthly!$Q$2:$Q$3601,fct_partner_monthly!$D$2:$D$3601,A209,fct_partner_monthly!$F$2:$F$3601,B209,fct_partner_monthly!$I$2:$I$3601,C209)</f>
        <v>400971813</v>
      </c>
      <c r="F209" s="10">
        <f>SUMIFS(fct_partner_monthly!$Q$2:$Q$3601,fct_partner_monthly!$D$2:$D$3601,A209,fct_partner_monthly!$F$2:$F$3601,B209,fct_partner_monthly!$I$2:$I$3601,C209,fct_partner_monthly!$T$2:$T$3601,"USABLE")</f>
        <v>400971813</v>
      </c>
      <c r="G209" s="12">
        <f>IF(E209&gt;0,F209/E209,"")</f>
        <v>1</v>
      </c>
      <c r="H209" s="12">
        <v>0.995</v>
      </c>
      <c r="I209" s="1" t="str">
        <f>IF(E209=0,"N/A - no reported trade",IF(G209&gt;=H209,"PASS","REVIEW"))</f>
        <v>PASS</v>
      </c>
      <c r="J209" s="7">
        <f>COUNTIFS(fct_partner_monthly!$D$2:$D$3601,A209,fct_partner_monthly!$F$2:$F$3601,B209,fct_partner_monthly!$I$2:$I$3601,C209,fct_partner_monthly!$Q$2:$Q$3601,"&gt;0")</f>
        <v>12</v>
      </c>
      <c r="K209" s="7">
        <f>COUNTIFS(fct_partner_monthly!$D$2:$D$3601,A209,fct_partner_monthly!$F$2:$F$3601,B209,fct_partner_monthly!$I$2:$I$3601,C209,fct_partner_monthly!$T$2:$T$3601,"VALUE_WITHOUT_MASS")</f>
        <v>0</v>
      </c>
    </row>
    <row r="210" spans="1:11">
      <c r="A210" s="1">
        <v>2024</v>
      </c>
      <c r="B210" s="4" t="s">
        <v>256</v>
      </c>
      <c r="C210" s="4" t="s">
        <v>313</v>
      </c>
      <c r="D210" s="1" t="s">
        <v>314</v>
      </c>
      <c r="E210" s="10">
        <f>SUMIFS(fct_partner_monthly!$Q$2:$Q$3601,fct_partner_monthly!$D$2:$D$3601,A210,fct_partner_monthly!$F$2:$F$3601,B210,fct_partner_monthly!$I$2:$I$3601,C210)</f>
        <v>23627868</v>
      </c>
      <c r="F210" s="10">
        <f>SUMIFS(fct_partner_monthly!$Q$2:$Q$3601,fct_partner_monthly!$D$2:$D$3601,A210,fct_partner_monthly!$F$2:$F$3601,B210,fct_partner_monthly!$I$2:$I$3601,C210,fct_partner_monthly!$T$2:$T$3601,"USABLE")</f>
        <v>23627868</v>
      </c>
      <c r="G210" s="12">
        <f>IF(E210&gt;0,F210/E210,"")</f>
        <v>1</v>
      </c>
      <c r="H210" s="12">
        <v>0.995</v>
      </c>
      <c r="I210" s="1" t="str">
        <f>IF(E210=0,"N/A - no reported trade",IF(G210&gt;=H210,"PASS","REVIEW"))</f>
        <v>PASS</v>
      </c>
      <c r="J210" s="7">
        <f>COUNTIFS(fct_partner_monthly!$D$2:$D$3601,A210,fct_partner_monthly!$F$2:$F$3601,B210,fct_partner_monthly!$I$2:$I$3601,C210,fct_partner_monthly!$Q$2:$Q$3601,"&gt;0")</f>
        <v>12</v>
      </c>
      <c r="K210" s="7">
        <f>COUNTIFS(fct_partner_monthly!$D$2:$D$3601,A210,fct_partner_monthly!$F$2:$F$3601,B210,fct_partner_monthly!$I$2:$I$3601,C210,fct_partner_monthly!$T$2:$T$3601,"VALUE_WITHOUT_MASS")</f>
        <v>0</v>
      </c>
    </row>
    <row r="211" spans="1:11">
      <c r="A211" s="1">
        <v>2024</v>
      </c>
      <c r="B211" s="4" t="s">
        <v>256</v>
      </c>
      <c r="C211" s="4" t="s">
        <v>316</v>
      </c>
      <c r="D211" s="1" t="s">
        <v>317</v>
      </c>
      <c r="E211" s="10">
        <f>SUMIFS(fct_partner_monthly!$Q$2:$Q$3601,fct_partner_monthly!$D$2:$D$3601,A211,fct_partner_monthly!$F$2:$F$3601,B211,fct_partner_monthly!$I$2:$I$3601,C211)</f>
        <v>1274165</v>
      </c>
      <c r="F211" s="10">
        <f>SUMIFS(fct_partner_monthly!$Q$2:$Q$3601,fct_partner_monthly!$D$2:$D$3601,A211,fct_partner_monthly!$F$2:$F$3601,B211,fct_partner_monthly!$I$2:$I$3601,C211,fct_partner_monthly!$T$2:$T$3601,"USABLE")</f>
        <v>1274165</v>
      </c>
      <c r="G211" s="12">
        <f>IF(E211&gt;0,F211/E211,"")</f>
        <v>1</v>
      </c>
      <c r="H211" s="12">
        <v>0.995</v>
      </c>
      <c r="I211" s="1" t="str">
        <f>IF(E211=0,"N/A - no reported trade",IF(G211&gt;=H211,"PASS","REVIEW"))</f>
        <v>PASS</v>
      </c>
      <c r="J211" s="7">
        <f>COUNTIFS(fct_partner_monthly!$D$2:$D$3601,A211,fct_partner_monthly!$F$2:$F$3601,B211,fct_partner_monthly!$I$2:$I$3601,C211,fct_partner_monthly!$Q$2:$Q$3601,"&gt;0")</f>
        <v>12</v>
      </c>
      <c r="K211" s="7">
        <f>COUNTIFS(fct_partner_monthly!$D$2:$D$3601,A211,fct_partner_monthly!$F$2:$F$3601,B211,fct_partner_monthly!$I$2:$I$3601,C211,fct_partner_monthly!$T$2:$T$3601,"VALUE_WITHOUT_MASS")</f>
        <v>0</v>
      </c>
    </row>
    <row r="212" spans="1:11">
      <c r="A212" s="1">
        <v>2024</v>
      </c>
      <c r="B212" s="4" t="s">
        <v>256</v>
      </c>
      <c r="C212" s="4" t="s">
        <v>319</v>
      </c>
      <c r="D212" s="1" t="s">
        <v>320</v>
      </c>
      <c r="E212" s="10">
        <f>SUMIFS(fct_partner_monthly!$Q$2:$Q$3601,fct_partner_monthly!$D$2:$D$3601,A212,fct_partner_monthly!$F$2:$F$3601,B212,fct_partner_monthly!$I$2:$I$3601,C212)</f>
        <v>21318821</v>
      </c>
      <c r="F212" s="10">
        <f>SUMIFS(fct_partner_monthly!$Q$2:$Q$3601,fct_partner_monthly!$D$2:$D$3601,A212,fct_partner_monthly!$F$2:$F$3601,B212,fct_partner_monthly!$I$2:$I$3601,C212,fct_partner_monthly!$T$2:$T$3601,"USABLE")</f>
        <v>21318821</v>
      </c>
      <c r="G212" s="12">
        <f>IF(E212&gt;0,F212/E212,"")</f>
        <v>1</v>
      </c>
      <c r="H212" s="12">
        <v>0.995</v>
      </c>
      <c r="I212" s="1" t="str">
        <f>IF(E212=0,"N/A - no reported trade",IF(G212&gt;=H212,"PASS","REVIEW"))</f>
        <v>PASS</v>
      </c>
      <c r="J212" s="7">
        <f>COUNTIFS(fct_partner_monthly!$D$2:$D$3601,A212,fct_partner_monthly!$F$2:$F$3601,B212,fct_partner_monthly!$I$2:$I$3601,C212,fct_partner_monthly!$Q$2:$Q$3601,"&gt;0")</f>
        <v>12</v>
      </c>
      <c r="K212" s="7">
        <f>COUNTIFS(fct_partner_monthly!$D$2:$D$3601,A212,fct_partner_monthly!$F$2:$F$3601,B212,fct_partner_monthly!$I$2:$I$3601,C212,fct_partner_monthly!$T$2:$T$3601,"VALUE_WITHOUT_MASS")</f>
        <v>0</v>
      </c>
    </row>
    <row r="213" spans="1:11">
      <c r="A213" s="1">
        <v>2024</v>
      </c>
      <c r="B213" s="4" t="s">
        <v>256</v>
      </c>
      <c r="C213" s="4" t="s">
        <v>322</v>
      </c>
      <c r="D213" s="1" t="s">
        <v>323</v>
      </c>
      <c r="E213" s="10">
        <f>SUMIFS(fct_partner_monthly!$Q$2:$Q$3601,fct_partner_monthly!$D$2:$D$3601,A213,fct_partner_monthly!$F$2:$F$3601,B213,fct_partner_monthly!$I$2:$I$3601,C213)</f>
        <v>8566742</v>
      </c>
      <c r="F213" s="10">
        <f>SUMIFS(fct_partner_monthly!$Q$2:$Q$3601,fct_partner_monthly!$D$2:$D$3601,A213,fct_partner_monthly!$F$2:$F$3601,B213,fct_partner_monthly!$I$2:$I$3601,C213,fct_partner_monthly!$T$2:$T$3601,"USABLE")</f>
        <v>8566742</v>
      </c>
      <c r="G213" s="12">
        <f>IF(E213&gt;0,F213/E213,"")</f>
        <v>1</v>
      </c>
      <c r="H213" s="12">
        <v>0.995</v>
      </c>
      <c r="I213" s="1" t="str">
        <f>IF(E213=0,"N/A - no reported trade",IF(G213&gt;=H213,"PASS","REVIEW"))</f>
        <v>PASS</v>
      </c>
      <c r="J213" s="7">
        <f>COUNTIFS(fct_partner_monthly!$D$2:$D$3601,A213,fct_partner_monthly!$F$2:$F$3601,B213,fct_partner_monthly!$I$2:$I$3601,C213,fct_partner_monthly!$Q$2:$Q$3601,"&gt;0")</f>
        <v>12</v>
      </c>
      <c r="K213" s="7">
        <f>COUNTIFS(fct_partner_monthly!$D$2:$D$3601,A213,fct_partner_monthly!$F$2:$F$3601,B213,fct_partner_monthly!$I$2:$I$3601,C213,fct_partner_monthly!$T$2:$T$3601,"VALUE_WITHOUT_MASS")</f>
        <v>0</v>
      </c>
    </row>
    <row r="214" spans="1:11">
      <c r="A214" s="1">
        <v>2024</v>
      </c>
      <c r="B214" s="4" t="s">
        <v>256</v>
      </c>
      <c r="C214" s="4" t="s">
        <v>325</v>
      </c>
      <c r="D214" s="1" t="s">
        <v>326</v>
      </c>
      <c r="E214" s="10">
        <f>SUMIFS(fct_partner_monthly!$Q$2:$Q$3601,fct_partner_monthly!$D$2:$D$3601,A214,fct_partner_monthly!$F$2:$F$3601,B214,fct_partner_monthly!$I$2:$I$3601,C214)</f>
        <v>46892470</v>
      </c>
      <c r="F214" s="10">
        <f>SUMIFS(fct_partner_monthly!$Q$2:$Q$3601,fct_partner_monthly!$D$2:$D$3601,A214,fct_partner_monthly!$F$2:$F$3601,B214,fct_partner_monthly!$I$2:$I$3601,C214,fct_partner_monthly!$T$2:$T$3601,"USABLE")</f>
        <v>46892470</v>
      </c>
      <c r="G214" s="12">
        <f>IF(E214&gt;0,F214/E214,"")</f>
        <v>1</v>
      </c>
      <c r="H214" s="12">
        <v>0.995</v>
      </c>
      <c r="I214" s="1" t="str">
        <f>IF(E214=0,"N/A - no reported trade",IF(G214&gt;=H214,"PASS","REVIEW"))</f>
        <v>PASS</v>
      </c>
      <c r="J214" s="7">
        <f>COUNTIFS(fct_partner_monthly!$D$2:$D$3601,A214,fct_partner_monthly!$F$2:$F$3601,B214,fct_partner_monthly!$I$2:$I$3601,C214,fct_partner_monthly!$Q$2:$Q$3601,"&gt;0")</f>
        <v>12</v>
      </c>
      <c r="K214" s="7">
        <f>COUNTIFS(fct_partner_monthly!$D$2:$D$3601,A214,fct_partner_monthly!$F$2:$F$3601,B214,fct_partner_monthly!$I$2:$I$3601,C214,fct_partner_monthly!$T$2:$T$3601,"VALUE_WITHOUT_MASS")</f>
        <v>0</v>
      </c>
    </row>
    <row r="215" spans="1:11">
      <c r="A215" s="1">
        <v>2024</v>
      </c>
      <c r="B215" s="4" t="s">
        <v>265</v>
      </c>
      <c r="C215" s="4" t="s">
        <v>296</v>
      </c>
      <c r="D215" s="1" t="s">
        <v>297</v>
      </c>
      <c r="E215" s="10">
        <f>SUMIFS(fct_partner_monthly!$Q$2:$Q$3601,fct_partner_monthly!$D$2:$D$3601,A215,fct_partner_monthly!$F$2:$F$3601,B215,fct_partner_monthly!$I$2:$I$3601,C215)</f>
        <v>44481915</v>
      </c>
      <c r="F215" s="10">
        <f>SUMIFS(fct_partner_monthly!$Q$2:$Q$3601,fct_partner_monthly!$D$2:$D$3601,A215,fct_partner_monthly!$F$2:$F$3601,B215,fct_partner_monthly!$I$2:$I$3601,C215,fct_partner_monthly!$T$2:$T$3601,"USABLE")</f>
        <v>44481915</v>
      </c>
      <c r="G215" s="12">
        <f>IF(E215&gt;0,F215/E215,"")</f>
        <v>1</v>
      </c>
      <c r="H215" s="12">
        <v>0.995</v>
      </c>
      <c r="I215" s="1" t="str">
        <f>IF(E215=0,"N/A - no reported trade",IF(G215&gt;=H215,"PASS","REVIEW"))</f>
        <v>PASS</v>
      </c>
      <c r="J215" s="7">
        <f>COUNTIFS(fct_partner_monthly!$D$2:$D$3601,A215,fct_partner_monthly!$F$2:$F$3601,B215,fct_partner_monthly!$I$2:$I$3601,C215,fct_partner_monthly!$Q$2:$Q$3601,"&gt;0")</f>
        <v>12</v>
      </c>
      <c r="K215" s="7">
        <f>COUNTIFS(fct_partner_monthly!$D$2:$D$3601,A215,fct_partner_monthly!$F$2:$F$3601,B215,fct_partner_monthly!$I$2:$I$3601,C215,fct_partner_monthly!$T$2:$T$3601,"VALUE_WITHOUT_MASS")</f>
        <v>0</v>
      </c>
    </row>
    <row r="216" spans="1:11">
      <c r="A216" s="1">
        <v>2024</v>
      </c>
      <c r="B216" s="4" t="s">
        <v>265</v>
      </c>
      <c r="C216" s="4" t="s">
        <v>301</v>
      </c>
      <c r="D216" s="1" t="s">
        <v>302</v>
      </c>
      <c r="E216" s="10">
        <f>SUMIFS(fct_partner_monthly!$Q$2:$Q$3601,fct_partner_monthly!$D$2:$D$3601,A216,fct_partner_monthly!$F$2:$F$3601,B216,fct_partner_monthly!$I$2:$I$3601,C216)</f>
        <v>527428</v>
      </c>
      <c r="F216" s="10">
        <f>SUMIFS(fct_partner_monthly!$Q$2:$Q$3601,fct_partner_monthly!$D$2:$D$3601,A216,fct_partner_monthly!$F$2:$F$3601,B216,fct_partner_monthly!$I$2:$I$3601,C216,fct_partner_monthly!$T$2:$T$3601,"USABLE")</f>
        <v>527428</v>
      </c>
      <c r="G216" s="12">
        <f>IF(E216&gt;0,F216/E216,"")</f>
        <v>1</v>
      </c>
      <c r="H216" s="12">
        <v>0.995</v>
      </c>
      <c r="I216" s="1" t="str">
        <f>IF(E216=0,"N/A - no reported trade",IF(G216&gt;=H216,"PASS","REVIEW"))</f>
        <v>PASS</v>
      </c>
      <c r="J216" s="7">
        <f>COUNTIFS(fct_partner_monthly!$D$2:$D$3601,A216,fct_partner_monthly!$F$2:$F$3601,B216,fct_partner_monthly!$I$2:$I$3601,C216,fct_partner_monthly!$Q$2:$Q$3601,"&gt;0")</f>
        <v>12</v>
      </c>
      <c r="K216" s="7">
        <f>COUNTIFS(fct_partner_monthly!$D$2:$D$3601,A216,fct_partner_monthly!$F$2:$F$3601,B216,fct_partner_monthly!$I$2:$I$3601,C216,fct_partner_monthly!$T$2:$T$3601,"VALUE_WITHOUT_MASS")</f>
        <v>0</v>
      </c>
    </row>
    <row r="217" spans="1:11">
      <c r="A217" s="1">
        <v>2024</v>
      </c>
      <c r="B217" s="4" t="s">
        <v>265</v>
      </c>
      <c r="C217" s="4" t="s">
        <v>304</v>
      </c>
      <c r="D217" s="1" t="s">
        <v>305</v>
      </c>
      <c r="E217" s="10">
        <f>SUMIFS(fct_partner_monthly!$Q$2:$Q$3601,fct_partner_monthly!$D$2:$D$3601,A217,fct_partner_monthly!$F$2:$F$3601,B217,fct_partner_monthly!$I$2:$I$3601,C217)</f>
        <v>7189571</v>
      </c>
      <c r="F217" s="10">
        <f>SUMIFS(fct_partner_monthly!$Q$2:$Q$3601,fct_partner_monthly!$D$2:$D$3601,A217,fct_partner_monthly!$F$2:$F$3601,B217,fct_partner_monthly!$I$2:$I$3601,C217,fct_partner_monthly!$T$2:$T$3601,"USABLE")</f>
        <v>7189571</v>
      </c>
      <c r="G217" s="12">
        <f>IF(E217&gt;0,F217/E217,"")</f>
        <v>1</v>
      </c>
      <c r="H217" s="12">
        <v>0.995</v>
      </c>
      <c r="I217" s="1" t="str">
        <f>IF(E217=0,"N/A - no reported trade",IF(G217&gt;=H217,"PASS","REVIEW"))</f>
        <v>PASS</v>
      </c>
      <c r="J217" s="7">
        <f>COUNTIFS(fct_partner_monthly!$D$2:$D$3601,A217,fct_partner_monthly!$F$2:$F$3601,B217,fct_partner_monthly!$I$2:$I$3601,C217,fct_partner_monthly!$Q$2:$Q$3601,"&gt;0")</f>
        <v>12</v>
      </c>
      <c r="K217" s="7">
        <f>COUNTIFS(fct_partner_monthly!$D$2:$D$3601,A217,fct_partner_monthly!$F$2:$F$3601,B217,fct_partner_monthly!$I$2:$I$3601,C217,fct_partner_monthly!$T$2:$T$3601,"VALUE_WITHOUT_MASS")</f>
        <v>0</v>
      </c>
    </row>
    <row r="218" spans="1:11">
      <c r="A218" s="1">
        <v>2024</v>
      </c>
      <c r="B218" s="4" t="s">
        <v>265</v>
      </c>
      <c r="C218" s="4" t="s">
        <v>307</v>
      </c>
      <c r="D218" s="1" t="s">
        <v>308</v>
      </c>
      <c r="E218" s="10">
        <f>SUMIFS(fct_partner_monthly!$Q$2:$Q$3601,fct_partner_monthly!$D$2:$D$3601,A218,fct_partner_monthly!$F$2:$F$3601,B218,fct_partner_monthly!$I$2:$I$3601,C218)</f>
        <v>2901955</v>
      </c>
      <c r="F218" s="10">
        <f>SUMIFS(fct_partner_monthly!$Q$2:$Q$3601,fct_partner_monthly!$D$2:$D$3601,A218,fct_partner_monthly!$F$2:$F$3601,B218,fct_partner_monthly!$I$2:$I$3601,C218,fct_partner_monthly!$T$2:$T$3601,"USABLE")</f>
        <v>2901955</v>
      </c>
      <c r="G218" s="12">
        <f>IF(E218&gt;0,F218/E218,"")</f>
        <v>1</v>
      </c>
      <c r="H218" s="12">
        <v>0.995</v>
      </c>
      <c r="I218" s="1" t="str">
        <f>IF(E218=0,"N/A - no reported trade",IF(G218&gt;=H218,"PASS","REVIEW"))</f>
        <v>PASS</v>
      </c>
      <c r="J218" s="7">
        <f>COUNTIFS(fct_partner_monthly!$D$2:$D$3601,A218,fct_partner_monthly!$F$2:$F$3601,B218,fct_partner_monthly!$I$2:$I$3601,C218,fct_partner_monthly!$Q$2:$Q$3601,"&gt;0")</f>
        <v>12</v>
      </c>
      <c r="K218" s="7">
        <f>COUNTIFS(fct_partner_monthly!$D$2:$D$3601,A218,fct_partner_monthly!$F$2:$F$3601,B218,fct_partner_monthly!$I$2:$I$3601,C218,fct_partner_monthly!$T$2:$T$3601,"VALUE_WITHOUT_MASS")</f>
        <v>0</v>
      </c>
    </row>
    <row r="219" spans="1:11">
      <c r="A219" s="1">
        <v>2024</v>
      </c>
      <c r="B219" s="4" t="s">
        <v>265</v>
      </c>
      <c r="C219" s="4" t="s">
        <v>310</v>
      </c>
      <c r="D219" s="1" t="s">
        <v>311</v>
      </c>
      <c r="E219" s="10">
        <f>SUMIFS(fct_partner_monthly!$Q$2:$Q$3601,fct_partner_monthly!$D$2:$D$3601,A219,fct_partner_monthly!$F$2:$F$3601,B219,fct_partner_monthly!$I$2:$I$3601,C219)</f>
        <v>132793220</v>
      </c>
      <c r="F219" s="10">
        <f>SUMIFS(fct_partner_monthly!$Q$2:$Q$3601,fct_partner_monthly!$D$2:$D$3601,A219,fct_partner_monthly!$F$2:$F$3601,B219,fct_partner_monthly!$I$2:$I$3601,C219,fct_partner_monthly!$T$2:$T$3601,"USABLE")</f>
        <v>132793220</v>
      </c>
      <c r="G219" s="12">
        <f>IF(E219&gt;0,F219/E219,"")</f>
        <v>1</v>
      </c>
      <c r="H219" s="12">
        <v>0.995</v>
      </c>
      <c r="I219" s="1" t="str">
        <f>IF(E219=0,"N/A - no reported trade",IF(G219&gt;=H219,"PASS","REVIEW"))</f>
        <v>PASS</v>
      </c>
      <c r="J219" s="7">
        <f>COUNTIFS(fct_partner_monthly!$D$2:$D$3601,A219,fct_partner_monthly!$F$2:$F$3601,B219,fct_partner_monthly!$I$2:$I$3601,C219,fct_partner_monthly!$Q$2:$Q$3601,"&gt;0")</f>
        <v>12</v>
      </c>
      <c r="K219" s="7">
        <f>COUNTIFS(fct_partner_monthly!$D$2:$D$3601,A219,fct_partner_monthly!$F$2:$F$3601,B219,fct_partner_monthly!$I$2:$I$3601,C219,fct_partner_monthly!$T$2:$T$3601,"VALUE_WITHOUT_MASS")</f>
        <v>0</v>
      </c>
    </row>
    <row r="220" spans="1:11">
      <c r="A220" s="1">
        <v>2024</v>
      </c>
      <c r="B220" s="4" t="s">
        <v>265</v>
      </c>
      <c r="C220" s="4" t="s">
        <v>313</v>
      </c>
      <c r="D220" s="1" t="s">
        <v>314</v>
      </c>
      <c r="E220" s="10">
        <f>SUMIFS(fct_partner_monthly!$Q$2:$Q$3601,fct_partner_monthly!$D$2:$D$3601,A220,fct_partner_monthly!$F$2:$F$3601,B220,fct_partner_monthly!$I$2:$I$3601,C220)</f>
        <v>2184136</v>
      </c>
      <c r="F220" s="10">
        <f>SUMIFS(fct_partner_monthly!$Q$2:$Q$3601,fct_partner_monthly!$D$2:$D$3601,A220,fct_partner_monthly!$F$2:$F$3601,B220,fct_partner_monthly!$I$2:$I$3601,C220,fct_partner_monthly!$T$2:$T$3601,"USABLE")</f>
        <v>2184136</v>
      </c>
      <c r="G220" s="12">
        <f>IF(E220&gt;0,F220/E220,"")</f>
        <v>1</v>
      </c>
      <c r="H220" s="12">
        <v>0.995</v>
      </c>
      <c r="I220" s="1" t="str">
        <f>IF(E220=0,"N/A - no reported trade",IF(G220&gt;=H220,"PASS","REVIEW"))</f>
        <v>PASS</v>
      </c>
      <c r="J220" s="7">
        <f>COUNTIFS(fct_partner_monthly!$D$2:$D$3601,A220,fct_partner_monthly!$F$2:$F$3601,B220,fct_partner_monthly!$I$2:$I$3601,C220,fct_partner_monthly!$Q$2:$Q$3601,"&gt;0")</f>
        <v>12</v>
      </c>
      <c r="K220" s="7">
        <f>COUNTIFS(fct_partner_monthly!$D$2:$D$3601,A220,fct_partner_monthly!$F$2:$F$3601,B220,fct_partner_monthly!$I$2:$I$3601,C220,fct_partner_monthly!$T$2:$T$3601,"VALUE_WITHOUT_MASS")</f>
        <v>0</v>
      </c>
    </row>
    <row r="221" spans="1:11">
      <c r="A221" s="1">
        <v>2024</v>
      </c>
      <c r="B221" s="4" t="s">
        <v>265</v>
      </c>
      <c r="C221" s="4" t="s">
        <v>316</v>
      </c>
      <c r="D221" s="1" t="s">
        <v>317</v>
      </c>
      <c r="E221" s="10">
        <f>SUMIFS(fct_partner_monthly!$Q$2:$Q$3601,fct_partner_monthly!$D$2:$D$3601,A221,fct_partner_monthly!$F$2:$F$3601,B221,fct_partner_monthly!$I$2:$I$3601,C221)</f>
        <v>9047854</v>
      </c>
      <c r="F221" s="10">
        <f>SUMIFS(fct_partner_monthly!$Q$2:$Q$3601,fct_partner_monthly!$D$2:$D$3601,A221,fct_partner_monthly!$F$2:$F$3601,B221,fct_partner_monthly!$I$2:$I$3601,C221,fct_partner_monthly!$T$2:$T$3601,"USABLE")</f>
        <v>9047854</v>
      </c>
      <c r="G221" s="12">
        <f>IF(E221&gt;0,F221/E221,"")</f>
        <v>1</v>
      </c>
      <c r="H221" s="12">
        <v>0.995</v>
      </c>
      <c r="I221" s="1" t="str">
        <f>IF(E221=0,"N/A - no reported trade",IF(G221&gt;=H221,"PASS","REVIEW"))</f>
        <v>PASS</v>
      </c>
      <c r="J221" s="7">
        <f>COUNTIFS(fct_partner_monthly!$D$2:$D$3601,A221,fct_partner_monthly!$F$2:$F$3601,B221,fct_partner_monthly!$I$2:$I$3601,C221,fct_partner_monthly!$Q$2:$Q$3601,"&gt;0")</f>
        <v>12</v>
      </c>
      <c r="K221" s="7">
        <f>COUNTIFS(fct_partner_monthly!$D$2:$D$3601,A221,fct_partner_monthly!$F$2:$F$3601,B221,fct_partner_monthly!$I$2:$I$3601,C221,fct_partner_monthly!$T$2:$T$3601,"VALUE_WITHOUT_MASS")</f>
        <v>0</v>
      </c>
    </row>
    <row r="222" spans="1:11">
      <c r="A222" s="1">
        <v>2024</v>
      </c>
      <c r="B222" s="4" t="s">
        <v>265</v>
      </c>
      <c r="C222" s="4" t="s">
        <v>319</v>
      </c>
      <c r="D222" s="1" t="s">
        <v>320</v>
      </c>
      <c r="E222" s="10">
        <f>SUMIFS(fct_partner_monthly!$Q$2:$Q$3601,fct_partner_monthly!$D$2:$D$3601,A222,fct_partner_monthly!$F$2:$F$3601,B222,fct_partner_monthly!$I$2:$I$3601,C222)</f>
        <v>7425736</v>
      </c>
      <c r="F222" s="10">
        <f>SUMIFS(fct_partner_monthly!$Q$2:$Q$3601,fct_partner_monthly!$D$2:$D$3601,A222,fct_partner_monthly!$F$2:$F$3601,B222,fct_partner_monthly!$I$2:$I$3601,C222,fct_partner_monthly!$T$2:$T$3601,"USABLE")</f>
        <v>7425736</v>
      </c>
      <c r="G222" s="12">
        <f>IF(E222&gt;0,F222/E222,"")</f>
        <v>1</v>
      </c>
      <c r="H222" s="12">
        <v>0.995</v>
      </c>
      <c r="I222" s="1" t="str">
        <f>IF(E222=0,"N/A - no reported trade",IF(G222&gt;=H222,"PASS","REVIEW"))</f>
        <v>PASS</v>
      </c>
      <c r="J222" s="7">
        <f>COUNTIFS(fct_partner_monthly!$D$2:$D$3601,A222,fct_partner_monthly!$F$2:$F$3601,B222,fct_partner_monthly!$I$2:$I$3601,C222,fct_partner_monthly!$Q$2:$Q$3601,"&gt;0")</f>
        <v>12</v>
      </c>
      <c r="K222" s="7">
        <f>COUNTIFS(fct_partner_monthly!$D$2:$D$3601,A222,fct_partner_monthly!$F$2:$F$3601,B222,fct_partner_monthly!$I$2:$I$3601,C222,fct_partner_monthly!$T$2:$T$3601,"VALUE_WITHOUT_MASS")</f>
        <v>0</v>
      </c>
    </row>
    <row r="223" spans="1:11">
      <c r="A223" s="1">
        <v>2024</v>
      </c>
      <c r="B223" s="4" t="s">
        <v>265</v>
      </c>
      <c r="C223" s="4" t="s">
        <v>322</v>
      </c>
      <c r="D223" s="1" t="s">
        <v>323</v>
      </c>
      <c r="E223" s="10">
        <f>SUMIFS(fct_partner_monthly!$Q$2:$Q$3601,fct_partner_monthly!$D$2:$D$3601,A223,fct_partner_monthly!$F$2:$F$3601,B223,fct_partner_monthly!$I$2:$I$3601,C223)</f>
        <v>77667677</v>
      </c>
      <c r="F223" s="10">
        <f>SUMIFS(fct_partner_monthly!$Q$2:$Q$3601,fct_partner_monthly!$D$2:$D$3601,A223,fct_partner_monthly!$F$2:$F$3601,B223,fct_partner_monthly!$I$2:$I$3601,C223,fct_partner_monthly!$T$2:$T$3601,"USABLE")</f>
        <v>77667677</v>
      </c>
      <c r="G223" s="12">
        <f>IF(E223&gt;0,F223/E223,"")</f>
        <v>1</v>
      </c>
      <c r="H223" s="12">
        <v>0.995</v>
      </c>
      <c r="I223" s="1" t="str">
        <f>IF(E223=0,"N/A - no reported trade",IF(G223&gt;=H223,"PASS","REVIEW"))</f>
        <v>PASS</v>
      </c>
      <c r="J223" s="7">
        <f>COUNTIFS(fct_partner_monthly!$D$2:$D$3601,A223,fct_partner_monthly!$F$2:$F$3601,B223,fct_partner_monthly!$I$2:$I$3601,C223,fct_partner_monthly!$Q$2:$Q$3601,"&gt;0")</f>
        <v>12</v>
      </c>
      <c r="K223" s="7">
        <f>COUNTIFS(fct_partner_monthly!$D$2:$D$3601,A223,fct_partner_monthly!$F$2:$F$3601,B223,fct_partner_monthly!$I$2:$I$3601,C223,fct_partner_monthly!$T$2:$T$3601,"VALUE_WITHOUT_MASS")</f>
        <v>0</v>
      </c>
    </row>
    <row r="224" spans="1:11">
      <c r="A224" s="1">
        <v>2024</v>
      </c>
      <c r="B224" s="4" t="s">
        <v>265</v>
      </c>
      <c r="C224" s="4" t="s">
        <v>325</v>
      </c>
      <c r="D224" s="1" t="s">
        <v>326</v>
      </c>
      <c r="E224" s="10">
        <f>SUMIFS(fct_partner_monthly!$Q$2:$Q$3601,fct_partner_monthly!$D$2:$D$3601,A224,fct_partner_monthly!$F$2:$F$3601,B224,fct_partner_monthly!$I$2:$I$3601,C224)</f>
        <v>211227429</v>
      </c>
      <c r="F224" s="10">
        <f>SUMIFS(fct_partner_monthly!$Q$2:$Q$3601,fct_partner_monthly!$D$2:$D$3601,A224,fct_partner_monthly!$F$2:$F$3601,B224,fct_partner_monthly!$I$2:$I$3601,C224,fct_partner_monthly!$T$2:$T$3601,"USABLE")</f>
        <v>211227429</v>
      </c>
      <c r="G224" s="12">
        <f>IF(E224&gt;0,F224/E224,"")</f>
        <v>1</v>
      </c>
      <c r="H224" s="12">
        <v>0.995</v>
      </c>
      <c r="I224" s="1" t="str">
        <f>IF(E224=0,"N/A - no reported trade",IF(G224&gt;=H224,"PASS","REVIEW"))</f>
        <v>PASS</v>
      </c>
      <c r="J224" s="7">
        <f>COUNTIFS(fct_partner_monthly!$D$2:$D$3601,A224,fct_partner_monthly!$F$2:$F$3601,B224,fct_partner_monthly!$I$2:$I$3601,C224,fct_partner_monthly!$Q$2:$Q$3601,"&gt;0")</f>
        <v>12</v>
      </c>
      <c r="K224" s="7">
        <f>COUNTIFS(fct_partner_monthly!$D$2:$D$3601,A224,fct_partner_monthly!$F$2:$F$3601,B224,fct_partner_monthly!$I$2:$I$3601,C224,fct_partner_monthly!$T$2:$T$3601,"VALUE_WITHOUT_MASS")</f>
        <v>0</v>
      </c>
    </row>
    <row r="225" spans="1:11">
      <c r="A225" s="1">
        <v>2024</v>
      </c>
      <c r="B225" s="4" t="s">
        <v>271</v>
      </c>
      <c r="C225" s="4" t="s">
        <v>296</v>
      </c>
      <c r="D225" s="1" t="s">
        <v>297</v>
      </c>
      <c r="E225" s="10">
        <f>SUMIFS(fct_partner_monthly!$Q$2:$Q$3601,fct_partner_monthly!$D$2:$D$3601,A225,fct_partner_monthly!$F$2:$F$3601,B225,fct_partner_monthly!$I$2:$I$3601,C225)</f>
        <v>15915770</v>
      </c>
      <c r="F225" s="10">
        <f>SUMIFS(fct_partner_monthly!$Q$2:$Q$3601,fct_partner_monthly!$D$2:$D$3601,A225,fct_partner_monthly!$F$2:$F$3601,B225,fct_partner_monthly!$I$2:$I$3601,C225,fct_partner_monthly!$T$2:$T$3601,"USABLE")</f>
        <v>15915770</v>
      </c>
      <c r="G225" s="12">
        <f>IF(E225&gt;0,F225/E225,"")</f>
        <v>1</v>
      </c>
      <c r="H225" s="12">
        <v>0.995</v>
      </c>
      <c r="I225" s="1" t="str">
        <f>IF(E225=0,"N/A - no reported trade",IF(G225&gt;=H225,"PASS","REVIEW"))</f>
        <v>PASS</v>
      </c>
      <c r="J225" s="7">
        <f>COUNTIFS(fct_partner_monthly!$D$2:$D$3601,A225,fct_partner_monthly!$F$2:$F$3601,B225,fct_partner_monthly!$I$2:$I$3601,C225,fct_partner_monthly!$Q$2:$Q$3601,"&gt;0")</f>
        <v>12</v>
      </c>
      <c r="K225" s="7">
        <f>COUNTIFS(fct_partner_monthly!$D$2:$D$3601,A225,fct_partner_monthly!$F$2:$F$3601,B225,fct_partner_monthly!$I$2:$I$3601,C225,fct_partner_monthly!$T$2:$T$3601,"VALUE_WITHOUT_MASS")</f>
        <v>0</v>
      </c>
    </row>
    <row r="226" spans="1:11">
      <c r="A226" s="1">
        <v>2024</v>
      </c>
      <c r="B226" s="4" t="s">
        <v>271</v>
      </c>
      <c r="C226" s="4" t="s">
        <v>301</v>
      </c>
      <c r="D226" s="1" t="s">
        <v>302</v>
      </c>
      <c r="E226" s="10">
        <f>SUMIFS(fct_partner_monthly!$Q$2:$Q$3601,fct_partner_monthly!$D$2:$D$3601,A226,fct_partner_monthly!$F$2:$F$3601,B226,fct_partner_monthly!$I$2:$I$3601,C226)</f>
        <v>9987555</v>
      </c>
      <c r="F226" s="10">
        <f>SUMIFS(fct_partner_monthly!$Q$2:$Q$3601,fct_partner_monthly!$D$2:$D$3601,A226,fct_partner_monthly!$F$2:$F$3601,B226,fct_partner_monthly!$I$2:$I$3601,C226,fct_partner_monthly!$T$2:$T$3601,"USABLE")</f>
        <v>9987555</v>
      </c>
      <c r="G226" s="12">
        <f>IF(E226&gt;0,F226/E226,"")</f>
        <v>1</v>
      </c>
      <c r="H226" s="12">
        <v>0.995</v>
      </c>
      <c r="I226" s="1" t="str">
        <f>IF(E226=0,"N/A - no reported trade",IF(G226&gt;=H226,"PASS","REVIEW"))</f>
        <v>PASS</v>
      </c>
      <c r="J226" s="7">
        <f>COUNTIFS(fct_partner_monthly!$D$2:$D$3601,A226,fct_partner_monthly!$F$2:$F$3601,B226,fct_partner_monthly!$I$2:$I$3601,C226,fct_partner_monthly!$Q$2:$Q$3601,"&gt;0")</f>
        <v>12</v>
      </c>
      <c r="K226" s="7">
        <f>COUNTIFS(fct_partner_monthly!$D$2:$D$3601,A226,fct_partner_monthly!$F$2:$F$3601,B226,fct_partner_monthly!$I$2:$I$3601,C226,fct_partner_monthly!$T$2:$T$3601,"VALUE_WITHOUT_MASS")</f>
        <v>0</v>
      </c>
    </row>
    <row r="227" spans="1:11">
      <c r="A227" s="1">
        <v>2024</v>
      </c>
      <c r="B227" s="4" t="s">
        <v>271</v>
      </c>
      <c r="C227" s="4" t="s">
        <v>304</v>
      </c>
      <c r="D227" s="1" t="s">
        <v>305</v>
      </c>
      <c r="E227" s="10">
        <f>SUMIFS(fct_partner_monthly!$Q$2:$Q$3601,fct_partner_monthly!$D$2:$D$3601,A227,fct_partner_monthly!$F$2:$F$3601,B227,fct_partner_monthly!$I$2:$I$3601,C227)</f>
        <v>1229178</v>
      </c>
      <c r="F227" s="10">
        <f>SUMIFS(fct_partner_monthly!$Q$2:$Q$3601,fct_partner_monthly!$D$2:$D$3601,A227,fct_partner_monthly!$F$2:$F$3601,B227,fct_partner_monthly!$I$2:$I$3601,C227,fct_partner_monthly!$T$2:$T$3601,"USABLE")</f>
        <v>1229178</v>
      </c>
      <c r="G227" s="12">
        <f>IF(E227&gt;0,F227/E227,"")</f>
        <v>1</v>
      </c>
      <c r="H227" s="12">
        <v>0.995</v>
      </c>
      <c r="I227" s="1" t="str">
        <f>IF(E227=0,"N/A - no reported trade",IF(G227&gt;=H227,"PASS","REVIEW"))</f>
        <v>PASS</v>
      </c>
      <c r="J227" s="7">
        <f>COUNTIFS(fct_partner_monthly!$D$2:$D$3601,A227,fct_partner_monthly!$F$2:$F$3601,B227,fct_partner_monthly!$I$2:$I$3601,C227,fct_partner_monthly!$Q$2:$Q$3601,"&gt;0")</f>
        <v>12</v>
      </c>
      <c r="K227" s="7">
        <f>COUNTIFS(fct_partner_monthly!$D$2:$D$3601,A227,fct_partner_monthly!$F$2:$F$3601,B227,fct_partner_monthly!$I$2:$I$3601,C227,fct_partner_monthly!$T$2:$T$3601,"VALUE_WITHOUT_MASS")</f>
        <v>0</v>
      </c>
    </row>
    <row r="228" spans="1:11">
      <c r="A228" s="1">
        <v>2024</v>
      </c>
      <c r="B228" s="4" t="s">
        <v>271</v>
      </c>
      <c r="C228" s="4" t="s">
        <v>307</v>
      </c>
      <c r="D228" s="1" t="s">
        <v>308</v>
      </c>
      <c r="E228" s="10">
        <f>SUMIFS(fct_partner_monthly!$Q$2:$Q$3601,fct_partner_monthly!$D$2:$D$3601,A228,fct_partner_monthly!$F$2:$F$3601,B228,fct_partner_monthly!$I$2:$I$3601,C228)</f>
        <v>37150848</v>
      </c>
      <c r="F228" s="10">
        <f>SUMIFS(fct_partner_monthly!$Q$2:$Q$3601,fct_partner_monthly!$D$2:$D$3601,A228,fct_partner_monthly!$F$2:$F$3601,B228,fct_partner_monthly!$I$2:$I$3601,C228,fct_partner_monthly!$T$2:$T$3601,"USABLE")</f>
        <v>37150848</v>
      </c>
      <c r="G228" s="12">
        <f>IF(E228&gt;0,F228/E228,"")</f>
        <v>1</v>
      </c>
      <c r="H228" s="12">
        <v>0.995</v>
      </c>
      <c r="I228" s="1" t="str">
        <f>IF(E228=0,"N/A - no reported trade",IF(G228&gt;=H228,"PASS","REVIEW"))</f>
        <v>PASS</v>
      </c>
      <c r="J228" s="7">
        <f>COUNTIFS(fct_partner_monthly!$D$2:$D$3601,A228,fct_partner_monthly!$F$2:$F$3601,B228,fct_partner_monthly!$I$2:$I$3601,C228,fct_partner_monthly!$Q$2:$Q$3601,"&gt;0")</f>
        <v>12</v>
      </c>
      <c r="K228" s="7">
        <f>COUNTIFS(fct_partner_monthly!$D$2:$D$3601,A228,fct_partner_monthly!$F$2:$F$3601,B228,fct_partner_monthly!$I$2:$I$3601,C228,fct_partner_monthly!$T$2:$T$3601,"VALUE_WITHOUT_MASS")</f>
        <v>0</v>
      </c>
    </row>
    <row r="229" spans="1:11">
      <c r="A229" s="1">
        <v>2024</v>
      </c>
      <c r="B229" s="4" t="s">
        <v>271</v>
      </c>
      <c r="C229" s="4" t="s">
        <v>310</v>
      </c>
      <c r="D229" s="1" t="s">
        <v>311</v>
      </c>
      <c r="E229" s="10">
        <f>SUMIFS(fct_partner_monthly!$Q$2:$Q$3601,fct_partner_monthly!$D$2:$D$3601,A229,fct_partner_monthly!$F$2:$F$3601,B229,fct_partner_monthly!$I$2:$I$3601,C229)</f>
        <v>8297784</v>
      </c>
      <c r="F229" s="10">
        <f>SUMIFS(fct_partner_monthly!$Q$2:$Q$3601,fct_partner_monthly!$D$2:$D$3601,A229,fct_partner_monthly!$F$2:$F$3601,B229,fct_partner_monthly!$I$2:$I$3601,C229,fct_partner_monthly!$T$2:$T$3601,"USABLE")</f>
        <v>8297784</v>
      </c>
      <c r="G229" s="12">
        <f>IF(E229&gt;0,F229/E229,"")</f>
        <v>1</v>
      </c>
      <c r="H229" s="12">
        <v>0.995</v>
      </c>
      <c r="I229" s="1" t="str">
        <f>IF(E229=0,"N/A - no reported trade",IF(G229&gt;=H229,"PASS","REVIEW"))</f>
        <v>PASS</v>
      </c>
      <c r="J229" s="7">
        <f>COUNTIFS(fct_partner_monthly!$D$2:$D$3601,A229,fct_partner_monthly!$F$2:$F$3601,B229,fct_partner_monthly!$I$2:$I$3601,C229,fct_partner_monthly!$Q$2:$Q$3601,"&gt;0")</f>
        <v>12</v>
      </c>
      <c r="K229" s="7">
        <f>COUNTIFS(fct_partner_monthly!$D$2:$D$3601,A229,fct_partner_monthly!$F$2:$F$3601,B229,fct_partner_monthly!$I$2:$I$3601,C229,fct_partner_monthly!$T$2:$T$3601,"VALUE_WITHOUT_MASS")</f>
        <v>0</v>
      </c>
    </row>
    <row r="230" spans="1:11">
      <c r="A230" s="1">
        <v>2024</v>
      </c>
      <c r="B230" s="4" t="s">
        <v>271</v>
      </c>
      <c r="C230" s="4" t="s">
        <v>313</v>
      </c>
      <c r="D230" s="1" t="s">
        <v>314</v>
      </c>
      <c r="E230" s="10">
        <f>SUMIFS(fct_partner_monthly!$Q$2:$Q$3601,fct_partner_monthly!$D$2:$D$3601,A230,fct_partner_monthly!$F$2:$F$3601,B230,fct_partner_monthly!$I$2:$I$3601,C230)</f>
        <v>11075151</v>
      </c>
      <c r="F230" s="10">
        <f>SUMIFS(fct_partner_monthly!$Q$2:$Q$3601,fct_partner_monthly!$D$2:$D$3601,A230,fct_partner_monthly!$F$2:$F$3601,B230,fct_partner_monthly!$I$2:$I$3601,C230,fct_partner_monthly!$T$2:$T$3601,"USABLE")</f>
        <v>11075151</v>
      </c>
      <c r="G230" s="12">
        <f>IF(E230&gt;0,F230/E230,"")</f>
        <v>1</v>
      </c>
      <c r="H230" s="12">
        <v>0.995</v>
      </c>
      <c r="I230" s="1" t="str">
        <f>IF(E230=0,"N/A - no reported trade",IF(G230&gt;=H230,"PASS","REVIEW"))</f>
        <v>PASS</v>
      </c>
      <c r="J230" s="7">
        <f>COUNTIFS(fct_partner_monthly!$D$2:$D$3601,A230,fct_partner_monthly!$F$2:$F$3601,B230,fct_partner_monthly!$I$2:$I$3601,C230,fct_partner_monthly!$Q$2:$Q$3601,"&gt;0")</f>
        <v>12</v>
      </c>
      <c r="K230" s="7">
        <f>COUNTIFS(fct_partner_monthly!$D$2:$D$3601,A230,fct_partner_monthly!$F$2:$F$3601,B230,fct_partner_monthly!$I$2:$I$3601,C230,fct_partner_monthly!$T$2:$T$3601,"VALUE_WITHOUT_MASS")</f>
        <v>0</v>
      </c>
    </row>
    <row r="231" spans="1:11">
      <c r="A231" s="1">
        <v>2024</v>
      </c>
      <c r="B231" s="4" t="s">
        <v>271</v>
      </c>
      <c r="C231" s="4" t="s">
        <v>316</v>
      </c>
      <c r="D231" s="1" t="s">
        <v>317</v>
      </c>
      <c r="E231" s="10">
        <f>SUMIFS(fct_partner_monthly!$Q$2:$Q$3601,fct_partner_monthly!$D$2:$D$3601,A231,fct_partner_monthly!$F$2:$F$3601,B231,fct_partner_monthly!$I$2:$I$3601,C231)</f>
        <v>5078684</v>
      </c>
      <c r="F231" s="10">
        <f>SUMIFS(fct_partner_monthly!$Q$2:$Q$3601,fct_partner_monthly!$D$2:$D$3601,A231,fct_partner_monthly!$F$2:$F$3601,B231,fct_partner_monthly!$I$2:$I$3601,C231,fct_partner_monthly!$T$2:$T$3601,"USABLE")</f>
        <v>5078684</v>
      </c>
      <c r="G231" s="12">
        <f>IF(E231&gt;0,F231/E231,"")</f>
        <v>1</v>
      </c>
      <c r="H231" s="12">
        <v>0.995</v>
      </c>
      <c r="I231" s="1" t="str">
        <f>IF(E231=0,"N/A - no reported trade",IF(G231&gt;=H231,"PASS","REVIEW"))</f>
        <v>PASS</v>
      </c>
      <c r="J231" s="7">
        <f>COUNTIFS(fct_partner_monthly!$D$2:$D$3601,A231,fct_partner_monthly!$F$2:$F$3601,B231,fct_partner_monthly!$I$2:$I$3601,C231,fct_partner_monthly!$Q$2:$Q$3601,"&gt;0")</f>
        <v>12</v>
      </c>
      <c r="K231" s="7">
        <f>COUNTIFS(fct_partner_monthly!$D$2:$D$3601,A231,fct_partner_monthly!$F$2:$F$3601,B231,fct_partner_monthly!$I$2:$I$3601,C231,fct_partner_monthly!$T$2:$T$3601,"VALUE_WITHOUT_MASS")</f>
        <v>0</v>
      </c>
    </row>
    <row r="232" spans="1:11">
      <c r="A232" s="1">
        <v>2024</v>
      </c>
      <c r="B232" s="4" t="s">
        <v>271</v>
      </c>
      <c r="C232" s="4" t="s">
        <v>319</v>
      </c>
      <c r="D232" s="1" t="s">
        <v>320</v>
      </c>
      <c r="E232" s="10">
        <f>SUMIFS(fct_partner_monthly!$Q$2:$Q$3601,fct_partner_monthly!$D$2:$D$3601,A232,fct_partner_monthly!$F$2:$F$3601,B232,fct_partner_monthly!$I$2:$I$3601,C232)</f>
        <v>6962243</v>
      </c>
      <c r="F232" s="10">
        <f>SUMIFS(fct_partner_monthly!$Q$2:$Q$3601,fct_partner_monthly!$D$2:$D$3601,A232,fct_partner_monthly!$F$2:$F$3601,B232,fct_partner_monthly!$I$2:$I$3601,C232,fct_partner_monthly!$T$2:$T$3601,"USABLE")</f>
        <v>6962243</v>
      </c>
      <c r="G232" s="12">
        <f>IF(E232&gt;0,F232/E232,"")</f>
        <v>1</v>
      </c>
      <c r="H232" s="12">
        <v>0.995</v>
      </c>
      <c r="I232" s="1" t="str">
        <f>IF(E232=0,"N/A - no reported trade",IF(G232&gt;=H232,"PASS","REVIEW"))</f>
        <v>PASS</v>
      </c>
      <c r="J232" s="7">
        <f>COUNTIFS(fct_partner_monthly!$D$2:$D$3601,A232,fct_partner_monthly!$F$2:$F$3601,B232,fct_partner_monthly!$I$2:$I$3601,C232,fct_partner_monthly!$Q$2:$Q$3601,"&gt;0")</f>
        <v>12</v>
      </c>
      <c r="K232" s="7">
        <f>COUNTIFS(fct_partner_monthly!$D$2:$D$3601,A232,fct_partner_monthly!$F$2:$F$3601,B232,fct_partner_monthly!$I$2:$I$3601,C232,fct_partner_monthly!$T$2:$T$3601,"VALUE_WITHOUT_MASS")</f>
        <v>0</v>
      </c>
    </row>
    <row r="233" spans="1:11">
      <c r="A233" s="1">
        <v>2024</v>
      </c>
      <c r="B233" s="4" t="s">
        <v>271</v>
      </c>
      <c r="C233" s="4" t="s">
        <v>322</v>
      </c>
      <c r="D233" s="1" t="s">
        <v>323</v>
      </c>
      <c r="E233" s="10">
        <f>SUMIFS(fct_partner_monthly!$Q$2:$Q$3601,fct_partner_monthly!$D$2:$D$3601,A233,fct_partner_monthly!$F$2:$F$3601,B233,fct_partner_monthly!$I$2:$I$3601,C233)</f>
        <v>2481021</v>
      </c>
      <c r="F233" s="10">
        <f>SUMIFS(fct_partner_monthly!$Q$2:$Q$3601,fct_partner_monthly!$D$2:$D$3601,A233,fct_partner_monthly!$F$2:$F$3601,B233,fct_partner_monthly!$I$2:$I$3601,C233,fct_partner_monthly!$T$2:$T$3601,"USABLE")</f>
        <v>2481021</v>
      </c>
      <c r="G233" s="12">
        <f>IF(E233&gt;0,F233/E233,"")</f>
        <v>1</v>
      </c>
      <c r="H233" s="12">
        <v>0.995</v>
      </c>
      <c r="I233" s="1" t="str">
        <f>IF(E233=0,"N/A - no reported trade",IF(G233&gt;=H233,"PASS","REVIEW"))</f>
        <v>PASS</v>
      </c>
      <c r="J233" s="7">
        <f>COUNTIFS(fct_partner_monthly!$D$2:$D$3601,A233,fct_partner_monthly!$F$2:$F$3601,B233,fct_partner_monthly!$I$2:$I$3601,C233,fct_partner_monthly!$Q$2:$Q$3601,"&gt;0")</f>
        <v>12</v>
      </c>
      <c r="K233" s="7">
        <f>COUNTIFS(fct_partner_monthly!$D$2:$D$3601,A233,fct_partner_monthly!$F$2:$F$3601,B233,fct_partner_monthly!$I$2:$I$3601,C233,fct_partner_monthly!$T$2:$T$3601,"VALUE_WITHOUT_MASS")</f>
        <v>0</v>
      </c>
    </row>
    <row r="234" spans="1:11">
      <c r="A234" s="1">
        <v>2024</v>
      </c>
      <c r="B234" s="4" t="s">
        <v>271</v>
      </c>
      <c r="C234" s="4" t="s">
        <v>325</v>
      </c>
      <c r="D234" s="1" t="s">
        <v>326</v>
      </c>
      <c r="E234" s="10">
        <f>SUMIFS(fct_partner_monthly!$Q$2:$Q$3601,fct_partner_monthly!$D$2:$D$3601,A234,fct_partner_monthly!$F$2:$F$3601,B234,fct_partner_monthly!$I$2:$I$3601,C234)</f>
        <v>99475227</v>
      </c>
      <c r="F234" s="10">
        <f>SUMIFS(fct_partner_monthly!$Q$2:$Q$3601,fct_partner_monthly!$D$2:$D$3601,A234,fct_partner_monthly!$F$2:$F$3601,B234,fct_partner_monthly!$I$2:$I$3601,C234,fct_partner_monthly!$T$2:$T$3601,"USABLE")</f>
        <v>99475227</v>
      </c>
      <c r="G234" s="12">
        <f>IF(E234&gt;0,F234/E234,"")</f>
        <v>1</v>
      </c>
      <c r="H234" s="12">
        <v>0.995</v>
      </c>
      <c r="I234" s="1" t="str">
        <f>IF(E234=0,"N/A - no reported trade",IF(G234&gt;=H234,"PASS","REVIEW"))</f>
        <v>PASS</v>
      </c>
      <c r="J234" s="7">
        <f>COUNTIFS(fct_partner_monthly!$D$2:$D$3601,A234,fct_partner_monthly!$F$2:$F$3601,B234,fct_partner_monthly!$I$2:$I$3601,C234,fct_partner_monthly!$Q$2:$Q$3601,"&gt;0")</f>
        <v>12</v>
      </c>
      <c r="K234" s="7">
        <f>COUNTIFS(fct_partner_monthly!$D$2:$D$3601,A234,fct_partner_monthly!$F$2:$F$3601,B234,fct_partner_monthly!$I$2:$I$3601,C234,fct_partner_monthly!$T$2:$T$3601,"VALUE_WITHOUT_MASS")</f>
        <v>0</v>
      </c>
    </row>
    <row r="235" spans="1:11">
      <c r="A235" s="1">
        <v>2024</v>
      </c>
      <c r="B235" s="4" t="s">
        <v>278</v>
      </c>
      <c r="C235" s="4" t="s">
        <v>296</v>
      </c>
      <c r="D235" s="1" t="s">
        <v>297</v>
      </c>
      <c r="E235" s="10">
        <f>SUMIFS(fct_partner_monthly!$Q$2:$Q$3601,fct_partner_monthly!$D$2:$D$3601,A235,fct_partner_monthly!$F$2:$F$3601,B235,fct_partner_monthly!$I$2:$I$3601,C235)</f>
        <v>12578013</v>
      </c>
      <c r="F235" s="10">
        <f>SUMIFS(fct_partner_monthly!$Q$2:$Q$3601,fct_partner_monthly!$D$2:$D$3601,A235,fct_partner_monthly!$F$2:$F$3601,B235,fct_partner_monthly!$I$2:$I$3601,C235,fct_partner_monthly!$T$2:$T$3601,"USABLE")</f>
        <v>12578013</v>
      </c>
      <c r="G235" s="12">
        <f>IF(E235&gt;0,F235/E235,"")</f>
        <v>1</v>
      </c>
      <c r="H235" s="12">
        <v>0.995</v>
      </c>
      <c r="I235" s="1" t="str">
        <f>IF(E235=0,"N/A - no reported trade",IF(G235&gt;=H235,"PASS","REVIEW"))</f>
        <v>PASS</v>
      </c>
      <c r="J235" s="7">
        <f>COUNTIFS(fct_partner_monthly!$D$2:$D$3601,A235,fct_partner_monthly!$F$2:$F$3601,B235,fct_partner_monthly!$I$2:$I$3601,C235,fct_partner_monthly!$Q$2:$Q$3601,"&gt;0")</f>
        <v>12</v>
      </c>
      <c r="K235" s="7">
        <f>COUNTIFS(fct_partner_monthly!$D$2:$D$3601,A235,fct_partner_monthly!$F$2:$F$3601,B235,fct_partner_monthly!$I$2:$I$3601,C235,fct_partner_monthly!$T$2:$T$3601,"VALUE_WITHOUT_MASS")</f>
        <v>0</v>
      </c>
    </row>
    <row r="236" spans="1:11">
      <c r="A236" s="1">
        <v>2024</v>
      </c>
      <c r="B236" s="4" t="s">
        <v>278</v>
      </c>
      <c r="C236" s="4" t="s">
        <v>301</v>
      </c>
      <c r="D236" s="1" t="s">
        <v>302</v>
      </c>
      <c r="E236" s="10">
        <f>SUMIFS(fct_partner_monthly!$Q$2:$Q$3601,fct_partner_monthly!$D$2:$D$3601,A236,fct_partner_monthly!$F$2:$F$3601,B236,fct_partner_monthly!$I$2:$I$3601,C236)</f>
        <v>1439186</v>
      </c>
      <c r="F236" s="10">
        <f>SUMIFS(fct_partner_monthly!$Q$2:$Q$3601,fct_partner_monthly!$D$2:$D$3601,A236,fct_partner_monthly!$F$2:$F$3601,B236,fct_partner_monthly!$I$2:$I$3601,C236,fct_partner_monthly!$T$2:$T$3601,"USABLE")</f>
        <v>1439186</v>
      </c>
      <c r="G236" s="12">
        <f>IF(E236&gt;0,F236/E236,"")</f>
        <v>1</v>
      </c>
      <c r="H236" s="12">
        <v>0.995</v>
      </c>
      <c r="I236" s="1" t="str">
        <f>IF(E236=0,"N/A - no reported trade",IF(G236&gt;=H236,"PASS","REVIEW"))</f>
        <v>PASS</v>
      </c>
      <c r="J236" s="7">
        <f>COUNTIFS(fct_partner_monthly!$D$2:$D$3601,A236,fct_partner_monthly!$F$2:$F$3601,B236,fct_partner_monthly!$I$2:$I$3601,C236,fct_partner_monthly!$Q$2:$Q$3601,"&gt;0")</f>
        <v>12</v>
      </c>
      <c r="K236" s="7">
        <f>COUNTIFS(fct_partner_monthly!$D$2:$D$3601,A236,fct_partner_monthly!$F$2:$F$3601,B236,fct_partner_monthly!$I$2:$I$3601,C236,fct_partner_monthly!$T$2:$T$3601,"VALUE_WITHOUT_MASS")</f>
        <v>0</v>
      </c>
    </row>
    <row r="237" spans="1:11">
      <c r="A237" s="1">
        <v>2024</v>
      </c>
      <c r="B237" s="4" t="s">
        <v>278</v>
      </c>
      <c r="C237" s="4" t="s">
        <v>304</v>
      </c>
      <c r="D237" s="1" t="s">
        <v>305</v>
      </c>
      <c r="E237" s="10">
        <f>SUMIFS(fct_partner_monthly!$Q$2:$Q$3601,fct_partner_monthly!$D$2:$D$3601,A237,fct_partner_monthly!$F$2:$F$3601,B237,fct_partner_monthly!$I$2:$I$3601,C237)</f>
        <v>1270386</v>
      </c>
      <c r="F237" s="10">
        <f>SUMIFS(fct_partner_monthly!$Q$2:$Q$3601,fct_partner_monthly!$D$2:$D$3601,A237,fct_partner_monthly!$F$2:$F$3601,B237,fct_partner_monthly!$I$2:$I$3601,C237,fct_partner_monthly!$T$2:$T$3601,"USABLE")</f>
        <v>1270386</v>
      </c>
      <c r="G237" s="12">
        <f>IF(E237&gt;0,F237/E237,"")</f>
        <v>1</v>
      </c>
      <c r="H237" s="12">
        <v>0.995</v>
      </c>
      <c r="I237" s="1" t="str">
        <f>IF(E237=0,"N/A - no reported trade",IF(G237&gt;=H237,"PASS","REVIEW"))</f>
        <v>PASS</v>
      </c>
      <c r="J237" s="7">
        <f>COUNTIFS(fct_partner_monthly!$D$2:$D$3601,A237,fct_partner_monthly!$F$2:$F$3601,B237,fct_partner_monthly!$I$2:$I$3601,C237,fct_partner_monthly!$Q$2:$Q$3601,"&gt;0")</f>
        <v>12</v>
      </c>
      <c r="K237" s="7">
        <f>COUNTIFS(fct_partner_monthly!$D$2:$D$3601,A237,fct_partner_monthly!$F$2:$F$3601,B237,fct_partner_monthly!$I$2:$I$3601,C237,fct_partner_monthly!$T$2:$T$3601,"VALUE_WITHOUT_MASS")</f>
        <v>0</v>
      </c>
    </row>
    <row r="238" spans="1:11">
      <c r="A238" s="1">
        <v>2024</v>
      </c>
      <c r="B238" s="4" t="s">
        <v>278</v>
      </c>
      <c r="C238" s="4" t="s">
        <v>307</v>
      </c>
      <c r="D238" s="1" t="s">
        <v>308</v>
      </c>
      <c r="E238" s="10">
        <f>SUMIFS(fct_partner_monthly!$Q$2:$Q$3601,fct_partner_monthly!$D$2:$D$3601,A238,fct_partner_monthly!$F$2:$F$3601,B238,fct_partner_monthly!$I$2:$I$3601,C238)</f>
        <v>29029393</v>
      </c>
      <c r="F238" s="10">
        <f>SUMIFS(fct_partner_monthly!$Q$2:$Q$3601,fct_partner_monthly!$D$2:$D$3601,A238,fct_partner_monthly!$F$2:$F$3601,B238,fct_partner_monthly!$I$2:$I$3601,C238,fct_partner_monthly!$T$2:$T$3601,"USABLE")</f>
        <v>29029393</v>
      </c>
      <c r="G238" s="12">
        <f>IF(E238&gt;0,F238/E238,"")</f>
        <v>1</v>
      </c>
      <c r="H238" s="12">
        <v>0.995</v>
      </c>
      <c r="I238" s="1" t="str">
        <f>IF(E238=0,"N/A - no reported trade",IF(G238&gt;=H238,"PASS","REVIEW"))</f>
        <v>PASS</v>
      </c>
      <c r="J238" s="7">
        <f>COUNTIFS(fct_partner_monthly!$D$2:$D$3601,A238,fct_partner_monthly!$F$2:$F$3601,B238,fct_partner_monthly!$I$2:$I$3601,C238,fct_partner_monthly!$Q$2:$Q$3601,"&gt;0")</f>
        <v>12</v>
      </c>
      <c r="K238" s="7">
        <f>COUNTIFS(fct_partner_monthly!$D$2:$D$3601,A238,fct_partner_monthly!$F$2:$F$3601,B238,fct_partner_monthly!$I$2:$I$3601,C238,fct_partner_monthly!$T$2:$T$3601,"VALUE_WITHOUT_MASS")</f>
        <v>0</v>
      </c>
    </row>
    <row r="239" spans="1:11">
      <c r="A239" s="1">
        <v>2024</v>
      </c>
      <c r="B239" s="4" t="s">
        <v>278</v>
      </c>
      <c r="C239" s="4" t="s">
        <v>310</v>
      </c>
      <c r="D239" s="1" t="s">
        <v>311</v>
      </c>
      <c r="E239" s="10">
        <f>SUMIFS(fct_partner_monthly!$Q$2:$Q$3601,fct_partner_monthly!$D$2:$D$3601,A239,fct_partner_monthly!$F$2:$F$3601,B239,fct_partner_monthly!$I$2:$I$3601,C239)</f>
        <v>80020258</v>
      </c>
      <c r="F239" s="10">
        <f>SUMIFS(fct_partner_monthly!$Q$2:$Q$3601,fct_partner_monthly!$D$2:$D$3601,A239,fct_partner_monthly!$F$2:$F$3601,B239,fct_partner_monthly!$I$2:$I$3601,C239,fct_partner_monthly!$T$2:$T$3601,"USABLE")</f>
        <v>80020258</v>
      </c>
      <c r="G239" s="12">
        <f>IF(E239&gt;0,F239/E239,"")</f>
        <v>1</v>
      </c>
      <c r="H239" s="12">
        <v>0.995</v>
      </c>
      <c r="I239" s="1" t="str">
        <f>IF(E239=0,"N/A - no reported trade",IF(G239&gt;=H239,"PASS","REVIEW"))</f>
        <v>PASS</v>
      </c>
      <c r="J239" s="7">
        <f>COUNTIFS(fct_partner_monthly!$D$2:$D$3601,A239,fct_partner_monthly!$F$2:$F$3601,B239,fct_partner_monthly!$I$2:$I$3601,C239,fct_partner_monthly!$Q$2:$Q$3601,"&gt;0")</f>
        <v>12</v>
      </c>
      <c r="K239" s="7">
        <f>COUNTIFS(fct_partner_monthly!$D$2:$D$3601,A239,fct_partner_monthly!$F$2:$F$3601,B239,fct_partner_monthly!$I$2:$I$3601,C239,fct_partner_monthly!$T$2:$T$3601,"VALUE_WITHOUT_MASS")</f>
        <v>0</v>
      </c>
    </row>
    <row r="240" spans="1:11">
      <c r="A240" s="1">
        <v>2024</v>
      </c>
      <c r="B240" s="4" t="s">
        <v>278</v>
      </c>
      <c r="C240" s="4" t="s">
        <v>313</v>
      </c>
      <c r="D240" s="1" t="s">
        <v>314</v>
      </c>
      <c r="E240" s="10">
        <f>SUMIFS(fct_partner_monthly!$Q$2:$Q$3601,fct_partner_monthly!$D$2:$D$3601,A240,fct_partner_monthly!$F$2:$F$3601,B240,fct_partner_monthly!$I$2:$I$3601,C240)</f>
        <v>2129379</v>
      </c>
      <c r="F240" s="10">
        <f>SUMIFS(fct_partner_monthly!$Q$2:$Q$3601,fct_partner_monthly!$D$2:$D$3601,A240,fct_partner_monthly!$F$2:$F$3601,B240,fct_partner_monthly!$I$2:$I$3601,C240,fct_partner_monthly!$T$2:$T$3601,"USABLE")</f>
        <v>2129379</v>
      </c>
      <c r="G240" s="12">
        <f>IF(E240&gt;0,F240/E240,"")</f>
        <v>1</v>
      </c>
      <c r="H240" s="12">
        <v>0.995</v>
      </c>
      <c r="I240" s="1" t="str">
        <f>IF(E240=0,"N/A - no reported trade",IF(G240&gt;=H240,"PASS","REVIEW"))</f>
        <v>PASS</v>
      </c>
      <c r="J240" s="7">
        <f>COUNTIFS(fct_partner_monthly!$D$2:$D$3601,A240,fct_partner_monthly!$F$2:$F$3601,B240,fct_partner_monthly!$I$2:$I$3601,C240,fct_partner_monthly!$Q$2:$Q$3601,"&gt;0")</f>
        <v>12</v>
      </c>
      <c r="K240" s="7">
        <f>COUNTIFS(fct_partner_monthly!$D$2:$D$3601,A240,fct_partner_monthly!$F$2:$F$3601,B240,fct_partner_monthly!$I$2:$I$3601,C240,fct_partner_monthly!$T$2:$T$3601,"VALUE_WITHOUT_MASS")</f>
        <v>0</v>
      </c>
    </row>
    <row r="241" spans="1:11">
      <c r="A241" s="1">
        <v>2024</v>
      </c>
      <c r="B241" s="4" t="s">
        <v>278</v>
      </c>
      <c r="C241" s="4" t="s">
        <v>316</v>
      </c>
      <c r="D241" s="1" t="s">
        <v>317</v>
      </c>
      <c r="E241" s="10">
        <f>SUMIFS(fct_partner_monthly!$Q$2:$Q$3601,fct_partner_monthly!$D$2:$D$3601,A241,fct_partner_monthly!$F$2:$F$3601,B241,fct_partner_monthly!$I$2:$I$3601,C241)</f>
        <v>397328</v>
      </c>
      <c r="F241" s="10">
        <f>SUMIFS(fct_partner_monthly!$Q$2:$Q$3601,fct_partner_monthly!$D$2:$D$3601,A241,fct_partner_monthly!$F$2:$F$3601,B241,fct_partner_monthly!$I$2:$I$3601,C241,fct_partner_monthly!$T$2:$T$3601,"USABLE")</f>
        <v>397328</v>
      </c>
      <c r="G241" s="12">
        <f>IF(E241&gt;0,F241/E241,"")</f>
        <v>1</v>
      </c>
      <c r="H241" s="12">
        <v>0.995</v>
      </c>
      <c r="I241" s="1" t="str">
        <f>IF(E241=0,"N/A - no reported trade",IF(G241&gt;=H241,"PASS","REVIEW"))</f>
        <v>PASS</v>
      </c>
      <c r="J241" s="7">
        <f>COUNTIFS(fct_partner_monthly!$D$2:$D$3601,A241,fct_partner_monthly!$F$2:$F$3601,B241,fct_partner_monthly!$I$2:$I$3601,C241,fct_partner_monthly!$Q$2:$Q$3601,"&gt;0")</f>
        <v>12</v>
      </c>
      <c r="K241" s="7">
        <f>COUNTIFS(fct_partner_monthly!$D$2:$D$3601,A241,fct_partner_monthly!$F$2:$F$3601,B241,fct_partner_monthly!$I$2:$I$3601,C241,fct_partner_monthly!$T$2:$T$3601,"VALUE_WITHOUT_MASS")</f>
        <v>0</v>
      </c>
    </row>
    <row r="242" spans="1:11">
      <c r="A242" s="1">
        <v>2024</v>
      </c>
      <c r="B242" s="4" t="s">
        <v>278</v>
      </c>
      <c r="C242" s="4" t="s">
        <v>319</v>
      </c>
      <c r="D242" s="1" t="s">
        <v>320</v>
      </c>
      <c r="E242" s="10">
        <f>SUMIFS(fct_partner_monthly!$Q$2:$Q$3601,fct_partner_monthly!$D$2:$D$3601,A242,fct_partner_monthly!$F$2:$F$3601,B242,fct_partner_monthly!$I$2:$I$3601,C242)</f>
        <v>13165167</v>
      </c>
      <c r="F242" s="10">
        <f>SUMIFS(fct_partner_monthly!$Q$2:$Q$3601,fct_partner_monthly!$D$2:$D$3601,A242,fct_partner_monthly!$F$2:$F$3601,B242,fct_partner_monthly!$I$2:$I$3601,C242,fct_partner_monthly!$T$2:$T$3601,"USABLE")</f>
        <v>13165167</v>
      </c>
      <c r="G242" s="12">
        <f>IF(E242&gt;0,F242/E242,"")</f>
        <v>1</v>
      </c>
      <c r="H242" s="12">
        <v>0.995</v>
      </c>
      <c r="I242" s="1" t="str">
        <f>IF(E242=0,"N/A - no reported trade",IF(G242&gt;=H242,"PASS","REVIEW"))</f>
        <v>PASS</v>
      </c>
      <c r="J242" s="7">
        <f>COUNTIFS(fct_partner_monthly!$D$2:$D$3601,A242,fct_partner_monthly!$F$2:$F$3601,B242,fct_partner_monthly!$I$2:$I$3601,C242,fct_partner_monthly!$Q$2:$Q$3601,"&gt;0")</f>
        <v>12</v>
      </c>
      <c r="K242" s="7">
        <f>COUNTIFS(fct_partner_monthly!$D$2:$D$3601,A242,fct_partner_monthly!$F$2:$F$3601,B242,fct_partner_monthly!$I$2:$I$3601,C242,fct_partner_monthly!$T$2:$T$3601,"VALUE_WITHOUT_MASS")</f>
        <v>0</v>
      </c>
    </row>
    <row r="243" spans="1:11">
      <c r="A243" s="1">
        <v>2024</v>
      </c>
      <c r="B243" s="4" t="s">
        <v>278</v>
      </c>
      <c r="C243" s="4" t="s">
        <v>322</v>
      </c>
      <c r="D243" s="1" t="s">
        <v>323</v>
      </c>
      <c r="E243" s="10">
        <f>SUMIFS(fct_partner_monthly!$Q$2:$Q$3601,fct_partner_monthly!$D$2:$D$3601,A243,fct_partner_monthly!$F$2:$F$3601,B243,fct_partner_monthly!$I$2:$I$3601,C243)</f>
        <v>8711911</v>
      </c>
      <c r="F243" s="10">
        <f>SUMIFS(fct_partner_monthly!$Q$2:$Q$3601,fct_partner_monthly!$D$2:$D$3601,A243,fct_partner_monthly!$F$2:$F$3601,B243,fct_partner_monthly!$I$2:$I$3601,C243,fct_partner_monthly!$T$2:$T$3601,"USABLE")</f>
        <v>8711911</v>
      </c>
      <c r="G243" s="12">
        <f>IF(E243&gt;0,F243/E243,"")</f>
        <v>1</v>
      </c>
      <c r="H243" s="12">
        <v>0.995</v>
      </c>
      <c r="I243" s="1" t="str">
        <f>IF(E243=0,"N/A - no reported trade",IF(G243&gt;=H243,"PASS","REVIEW"))</f>
        <v>PASS</v>
      </c>
      <c r="J243" s="7">
        <f>COUNTIFS(fct_partner_monthly!$D$2:$D$3601,A243,fct_partner_monthly!$F$2:$F$3601,B243,fct_partner_monthly!$I$2:$I$3601,C243,fct_partner_monthly!$Q$2:$Q$3601,"&gt;0")</f>
        <v>12</v>
      </c>
      <c r="K243" s="7">
        <f>COUNTIFS(fct_partner_monthly!$D$2:$D$3601,A243,fct_partner_monthly!$F$2:$F$3601,B243,fct_partner_monthly!$I$2:$I$3601,C243,fct_partner_monthly!$T$2:$T$3601,"VALUE_WITHOUT_MASS")</f>
        <v>0</v>
      </c>
    </row>
    <row r="244" spans="1:11">
      <c r="A244" s="1">
        <v>2024</v>
      </c>
      <c r="B244" s="4" t="s">
        <v>278</v>
      </c>
      <c r="C244" s="4" t="s">
        <v>325</v>
      </c>
      <c r="D244" s="1" t="s">
        <v>326</v>
      </c>
      <c r="E244" s="10">
        <f>SUMIFS(fct_partner_monthly!$Q$2:$Q$3601,fct_partner_monthly!$D$2:$D$3601,A244,fct_partner_monthly!$F$2:$F$3601,B244,fct_partner_monthly!$I$2:$I$3601,C244)</f>
        <v>13316690</v>
      </c>
      <c r="F244" s="10">
        <f>SUMIFS(fct_partner_monthly!$Q$2:$Q$3601,fct_partner_monthly!$D$2:$D$3601,A244,fct_partner_monthly!$F$2:$F$3601,B244,fct_partner_monthly!$I$2:$I$3601,C244,fct_partner_monthly!$T$2:$T$3601,"USABLE")</f>
        <v>13316690</v>
      </c>
      <c r="G244" s="12">
        <f>IF(E244&gt;0,F244/E244,"")</f>
        <v>1</v>
      </c>
      <c r="H244" s="12">
        <v>0.995</v>
      </c>
      <c r="I244" s="1" t="str">
        <f>IF(E244=0,"N/A - no reported trade",IF(G244&gt;=H244,"PASS","REVIEW"))</f>
        <v>PASS</v>
      </c>
      <c r="J244" s="7">
        <f>COUNTIFS(fct_partner_monthly!$D$2:$D$3601,A244,fct_partner_monthly!$F$2:$F$3601,B244,fct_partner_monthly!$I$2:$I$3601,C244,fct_partner_monthly!$Q$2:$Q$3601,"&gt;0")</f>
        <v>12</v>
      </c>
      <c r="K244" s="7">
        <f>COUNTIFS(fct_partner_monthly!$D$2:$D$3601,A244,fct_partner_monthly!$F$2:$F$3601,B244,fct_partner_monthly!$I$2:$I$3601,C244,fct_partner_monthly!$T$2:$T$3601,"VALUE_WITHOUT_MASS")</f>
        <v>0</v>
      </c>
    </row>
    <row r="245" spans="1:11">
      <c r="A245" s="1">
        <v>2025</v>
      </c>
      <c r="B245" s="4" t="s">
        <v>256</v>
      </c>
      <c r="C245" s="4" t="s">
        <v>296</v>
      </c>
      <c r="D245" s="1" t="s">
        <v>297</v>
      </c>
      <c r="E245" s="10">
        <f>SUMIFS(fct_partner_monthly!$Q$2:$Q$3601,fct_partner_monthly!$D$2:$D$3601,A245,fct_partner_monthly!$F$2:$F$3601,B245,fct_partner_monthly!$I$2:$I$3601,C245)</f>
        <v>109167119</v>
      </c>
      <c r="F245" s="10">
        <f>SUMIFS(fct_partner_monthly!$Q$2:$Q$3601,fct_partner_monthly!$D$2:$D$3601,A245,fct_partner_monthly!$F$2:$F$3601,B245,fct_partner_monthly!$I$2:$I$3601,C245,fct_partner_monthly!$T$2:$T$3601,"USABLE")</f>
        <v>109167119</v>
      </c>
      <c r="G245" s="12">
        <f>IF(E245&gt;0,F245/E245,"")</f>
        <v>1</v>
      </c>
      <c r="H245" s="12">
        <v>0.995</v>
      </c>
      <c r="I245" s="1" t="str">
        <f>IF(E245=0,"N/A - no reported trade",IF(G245&gt;=H245,"PASS","REVIEW"))</f>
        <v>PASS</v>
      </c>
      <c r="J245" s="7">
        <f>COUNTIFS(fct_partner_monthly!$D$2:$D$3601,A245,fct_partner_monthly!$F$2:$F$3601,B245,fct_partner_monthly!$I$2:$I$3601,C245,fct_partner_monthly!$Q$2:$Q$3601,"&gt;0")</f>
        <v>12</v>
      </c>
      <c r="K245" s="7">
        <f>COUNTIFS(fct_partner_monthly!$D$2:$D$3601,A245,fct_partner_monthly!$F$2:$F$3601,B245,fct_partner_monthly!$I$2:$I$3601,C245,fct_partner_monthly!$T$2:$T$3601,"VALUE_WITHOUT_MASS")</f>
        <v>0</v>
      </c>
    </row>
    <row r="246" spans="1:11">
      <c r="A246" s="1">
        <v>2025</v>
      </c>
      <c r="B246" s="4" t="s">
        <v>256</v>
      </c>
      <c r="C246" s="4" t="s">
        <v>301</v>
      </c>
      <c r="D246" s="1" t="s">
        <v>302</v>
      </c>
      <c r="E246" s="10">
        <f>SUMIFS(fct_partner_monthly!$Q$2:$Q$3601,fct_partner_monthly!$D$2:$D$3601,A246,fct_partner_monthly!$F$2:$F$3601,B246,fct_partner_monthly!$I$2:$I$3601,C246)</f>
        <v>11996927</v>
      </c>
      <c r="F246" s="10">
        <f>SUMIFS(fct_partner_monthly!$Q$2:$Q$3601,fct_partner_monthly!$D$2:$D$3601,A246,fct_partner_monthly!$F$2:$F$3601,B246,fct_partner_monthly!$I$2:$I$3601,C246,fct_partner_monthly!$T$2:$T$3601,"USABLE")</f>
        <v>11996927</v>
      </c>
      <c r="G246" s="12">
        <f>IF(E246&gt;0,F246/E246,"")</f>
        <v>1</v>
      </c>
      <c r="H246" s="12">
        <v>0.995</v>
      </c>
      <c r="I246" s="1" t="str">
        <f>IF(E246=0,"N/A - no reported trade",IF(G246&gt;=H246,"PASS","REVIEW"))</f>
        <v>PASS</v>
      </c>
      <c r="J246" s="7">
        <f>COUNTIFS(fct_partner_monthly!$D$2:$D$3601,A246,fct_partner_monthly!$F$2:$F$3601,B246,fct_partner_monthly!$I$2:$I$3601,C246,fct_partner_monthly!$Q$2:$Q$3601,"&gt;0")</f>
        <v>12</v>
      </c>
      <c r="K246" s="7">
        <f>COUNTIFS(fct_partner_monthly!$D$2:$D$3601,A246,fct_partner_monthly!$F$2:$F$3601,B246,fct_partner_monthly!$I$2:$I$3601,C246,fct_partner_monthly!$T$2:$T$3601,"VALUE_WITHOUT_MASS")</f>
        <v>0</v>
      </c>
    </row>
    <row r="247" spans="1:11">
      <c r="A247" s="1">
        <v>2025</v>
      </c>
      <c r="B247" s="4" t="s">
        <v>256</v>
      </c>
      <c r="C247" s="4" t="s">
        <v>304</v>
      </c>
      <c r="D247" s="1" t="s">
        <v>305</v>
      </c>
      <c r="E247" s="10">
        <f>SUMIFS(fct_partner_monthly!$Q$2:$Q$3601,fct_partner_monthly!$D$2:$D$3601,A247,fct_partner_monthly!$F$2:$F$3601,B247,fct_partner_monthly!$I$2:$I$3601,C247)</f>
        <v>50802167</v>
      </c>
      <c r="F247" s="10">
        <f>SUMIFS(fct_partner_monthly!$Q$2:$Q$3601,fct_partner_monthly!$D$2:$D$3601,A247,fct_partner_monthly!$F$2:$F$3601,B247,fct_partner_monthly!$I$2:$I$3601,C247,fct_partner_monthly!$T$2:$T$3601,"USABLE")</f>
        <v>50802167</v>
      </c>
      <c r="G247" s="12">
        <f>IF(E247&gt;0,F247/E247,"")</f>
        <v>1</v>
      </c>
      <c r="H247" s="12">
        <v>0.995</v>
      </c>
      <c r="I247" s="1" t="str">
        <f>IF(E247=0,"N/A - no reported trade",IF(G247&gt;=H247,"PASS","REVIEW"))</f>
        <v>PASS</v>
      </c>
      <c r="J247" s="7">
        <f>COUNTIFS(fct_partner_monthly!$D$2:$D$3601,A247,fct_partner_monthly!$F$2:$F$3601,B247,fct_partner_monthly!$I$2:$I$3601,C247,fct_partner_monthly!$Q$2:$Q$3601,"&gt;0")</f>
        <v>12</v>
      </c>
      <c r="K247" s="7">
        <f>COUNTIFS(fct_partner_monthly!$D$2:$D$3601,A247,fct_partner_monthly!$F$2:$F$3601,B247,fct_partner_monthly!$I$2:$I$3601,C247,fct_partner_monthly!$T$2:$T$3601,"VALUE_WITHOUT_MASS")</f>
        <v>0</v>
      </c>
    </row>
    <row r="248" spans="1:11">
      <c r="A248" s="1">
        <v>2025</v>
      </c>
      <c r="B248" s="4" t="s">
        <v>256</v>
      </c>
      <c r="C248" s="4" t="s">
        <v>307</v>
      </c>
      <c r="D248" s="1" t="s">
        <v>308</v>
      </c>
      <c r="E248" s="10">
        <f>SUMIFS(fct_partner_monthly!$Q$2:$Q$3601,fct_partner_monthly!$D$2:$D$3601,A248,fct_partner_monthly!$F$2:$F$3601,B248,fct_partner_monthly!$I$2:$I$3601,C248)</f>
        <v>100902224</v>
      </c>
      <c r="F248" s="10">
        <f>SUMIFS(fct_partner_monthly!$Q$2:$Q$3601,fct_partner_monthly!$D$2:$D$3601,A248,fct_partner_monthly!$F$2:$F$3601,B248,fct_partner_monthly!$I$2:$I$3601,C248,fct_partner_monthly!$T$2:$T$3601,"USABLE")</f>
        <v>100902224</v>
      </c>
      <c r="G248" s="12">
        <f>IF(E248&gt;0,F248/E248,"")</f>
        <v>1</v>
      </c>
      <c r="H248" s="12">
        <v>0.995</v>
      </c>
      <c r="I248" s="1" t="str">
        <f>IF(E248=0,"N/A - no reported trade",IF(G248&gt;=H248,"PASS","REVIEW"))</f>
        <v>PASS</v>
      </c>
      <c r="J248" s="7">
        <f>COUNTIFS(fct_partner_monthly!$D$2:$D$3601,A248,fct_partner_monthly!$F$2:$F$3601,B248,fct_partner_monthly!$I$2:$I$3601,C248,fct_partner_monthly!$Q$2:$Q$3601,"&gt;0")</f>
        <v>12</v>
      </c>
      <c r="K248" s="7">
        <f>COUNTIFS(fct_partner_monthly!$D$2:$D$3601,A248,fct_partner_monthly!$F$2:$F$3601,B248,fct_partner_monthly!$I$2:$I$3601,C248,fct_partner_monthly!$T$2:$T$3601,"VALUE_WITHOUT_MASS")</f>
        <v>0</v>
      </c>
    </row>
    <row r="249" spans="1:11">
      <c r="A249" s="1">
        <v>2025</v>
      </c>
      <c r="B249" s="4" t="s">
        <v>256</v>
      </c>
      <c r="C249" s="4" t="s">
        <v>310</v>
      </c>
      <c r="D249" s="1" t="s">
        <v>311</v>
      </c>
      <c r="E249" s="10">
        <f>SUMIFS(fct_partner_monthly!$Q$2:$Q$3601,fct_partner_monthly!$D$2:$D$3601,A249,fct_partner_monthly!$F$2:$F$3601,B249,fct_partner_monthly!$I$2:$I$3601,C249)</f>
        <v>455361217</v>
      </c>
      <c r="F249" s="10">
        <f>SUMIFS(fct_partner_monthly!$Q$2:$Q$3601,fct_partner_monthly!$D$2:$D$3601,A249,fct_partner_monthly!$F$2:$F$3601,B249,fct_partner_monthly!$I$2:$I$3601,C249,fct_partner_monthly!$T$2:$T$3601,"USABLE")</f>
        <v>455361217</v>
      </c>
      <c r="G249" s="12">
        <f>IF(E249&gt;0,F249/E249,"")</f>
        <v>1</v>
      </c>
      <c r="H249" s="12">
        <v>0.995</v>
      </c>
      <c r="I249" s="1" t="str">
        <f>IF(E249=0,"N/A - no reported trade",IF(G249&gt;=H249,"PASS","REVIEW"))</f>
        <v>PASS</v>
      </c>
      <c r="J249" s="7">
        <f>COUNTIFS(fct_partner_monthly!$D$2:$D$3601,A249,fct_partner_monthly!$F$2:$F$3601,B249,fct_partner_monthly!$I$2:$I$3601,C249,fct_partner_monthly!$Q$2:$Q$3601,"&gt;0")</f>
        <v>12</v>
      </c>
      <c r="K249" s="7">
        <f>COUNTIFS(fct_partner_monthly!$D$2:$D$3601,A249,fct_partner_monthly!$F$2:$F$3601,B249,fct_partner_monthly!$I$2:$I$3601,C249,fct_partner_monthly!$T$2:$T$3601,"VALUE_WITHOUT_MASS")</f>
        <v>0</v>
      </c>
    </row>
    <row r="250" spans="1:11">
      <c r="A250" s="1">
        <v>2025</v>
      </c>
      <c r="B250" s="4" t="s">
        <v>256</v>
      </c>
      <c r="C250" s="4" t="s">
        <v>313</v>
      </c>
      <c r="D250" s="1" t="s">
        <v>314</v>
      </c>
      <c r="E250" s="10">
        <f>SUMIFS(fct_partner_monthly!$Q$2:$Q$3601,fct_partner_monthly!$D$2:$D$3601,A250,fct_partner_monthly!$F$2:$F$3601,B250,fct_partner_monthly!$I$2:$I$3601,C250)</f>
        <v>22682066</v>
      </c>
      <c r="F250" s="10">
        <f>SUMIFS(fct_partner_monthly!$Q$2:$Q$3601,fct_partner_monthly!$D$2:$D$3601,A250,fct_partner_monthly!$F$2:$F$3601,B250,fct_partner_monthly!$I$2:$I$3601,C250,fct_partner_monthly!$T$2:$T$3601,"USABLE")</f>
        <v>22682066</v>
      </c>
      <c r="G250" s="12">
        <f>IF(E250&gt;0,F250/E250,"")</f>
        <v>1</v>
      </c>
      <c r="H250" s="12">
        <v>0.995</v>
      </c>
      <c r="I250" s="1" t="str">
        <f>IF(E250=0,"N/A - no reported trade",IF(G250&gt;=H250,"PASS","REVIEW"))</f>
        <v>PASS</v>
      </c>
      <c r="J250" s="7">
        <f>COUNTIFS(fct_partner_monthly!$D$2:$D$3601,A250,fct_partner_monthly!$F$2:$F$3601,B250,fct_partner_monthly!$I$2:$I$3601,C250,fct_partner_monthly!$Q$2:$Q$3601,"&gt;0")</f>
        <v>12</v>
      </c>
      <c r="K250" s="7">
        <f>COUNTIFS(fct_partner_monthly!$D$2:$D$3601,A250,fct_partner_monthly!$F$2:$F$3601,B250,fct_partner_monthly!$I$2:$I$3601,C250,fct_partner_monthly!$T$2:$T$3601,"VALUE_WITHOUT_MASS")</f>
        <v>0</v>
      </c>
    </row>
    <row r="251" spans="1:11">
      <c r="A251" s="1">
        <v>2025</v>
      </c>
      <c r="B251" s="4" t="s">
        <v>256</v>
      </c>
      <c r="C251" s="4" t="s">
        <v>316</v>
      </c>
      <c r="D251" s="1" t="s">
        <v>317</v>
      </c>
      <c r="E251" s="10">
        <f>SUMIFS(fct_partner_monthly!$Q$2:$Q$3601,fct_partner_monthly!$D$2:$D$3601,A251,fct_partner_monthly!$F$2:$F$3601,B251,fct_partner_monthly!$I$2:$I$3601,C251)</f>
        <v>377935</v>
      </c>
      <c r="F251" s="10">
        <f>SUMIFS(fct_partner_monthly!$Q$2:$Q$3601,fct_partner_monthly!$D$2:$D$3601,A251,fct_partner_monthly!$F$2:$F$3601,B251,fct_partner_monthly!$I$2:$I$3601,C251,fct_partner_monthly!$T$2:$T$3601,"USABLE")</f>
        <v>377935</v>
      </c>
      <c r="G251" s="12">
        <f>IF(E251&gt;0,F251/E251,"")</f>
        <v>1</v>
      </c>
      <c r="H251" s="12">
        <v>0.995</v>
      </c>
      <c r="I251" s="1" t="str">
        <f>IF(E251=0,"N/A - no reported trade",IF(G251&gt;=H251,"PASS","REVIEW"))</f>
        <v>PASS</v>
      </c>
      <c r="J251" s="7">
        <f>COUNTIFS(fct_partner_monthly!$D$2:$D$3601,A251,fct_partner_monthly!$F$2:$F$3601,B251,fct_partner_monthly!$I$2:$I$3601,C251,fct_partner_monthly!$Q$2:$Q$3601,"&gt;0")</f>
        <v>12</v>
      </c>
      <c r="K251" s="7">
        <f>COUNTIFS(fct_partner_monthly!$D$2:$D$3601,A251,fct_partner_monthly!$F$2:$F$3601,B251,fct_partner_monthly!$I$2:$I$3601,C251,fct_partner_monthly!$T$2:$T$3601,"VALUE_WITHOUT_MASS")</f>
        <v>0</v>
      </c>
    </row>
    <row r="252" spans="1:11">
      <c r="A252" s="1">
        <v>2025</v>
      </c>
      <c r="B252" s="4" t="s">
        <v>256</v>
      </c>
      <c r="C252" s="4" t="s">
        <v>319</v>
      </c>
      <c r="D252" s="1" t="s">
        <v>320</v>
      </c>
      <c r="E252" s="10">
        <f>SUMIFS(fct_partner_monthly!$Q$2:$Q$3601,fct_partner_monthly!$D$2:$D$3601,A252,fct_partner_monthly!$F$2:$F$3601,B252,fct_partner_monthly!$I$2:$I$3601,C252)</f>
        <v>23980546</v>
      </c>
      <c r="F252" s="10">
        <f>SUMIFS(fct_partner_monthly!$Q$2:$Q$3601,fct_partner_monthly!$D$2:$D$3601,A252,fct_partner_monthly!$F$2:$F$3601,B252,fct_partner_monthly!$I$2:$I$3601,C252,fct_partner_monthly!$T$2:$T$3601,"USABLE")</f>
        <v>23980546</v>
      </c>
      <c r="G252" s="12">
        <f>IF(E252&gt;0,F252/E252,"")</f>
        <v>1</v>
      </c>
      <c r="H252" s="12">
        <v>0.995</v>
      </c>
      <c r="I252" s="1" t="str">
        <f>IF(E252=0,"N/A - no reported trade",IF(G252&gt;=H252,"PASS","REVIEW"))</f>
        <v>PASS</v>
      </c>
      <c r="J252" s="7">
        <f>COUNTIFS(fct_partner_monthly!$D$2:$D$3601,A252,fct_partner_monthly!$F$2:$F$3601,B252,fct_partner_monthly!$I$2:$I$3601,C252,fct_partner_monthly!$Q$2:$Q$3601,"&gt;0")</f>
        <v>12</v>
      </c>
      <c r="K252" s="7">
        <f>COUNTIFS(fct_partner_monthly!$D$2:$D$3601,A252,fct_partner_monthly!$F$2:$F$3601,B252,fct_partner_monthly!$I$2:$I$3601,C252,fct_partner_monthly!$T$2:$T$3601,"VALUE_WITHOUT_MASS")</f>
        <v>0</v>
      </c>
    </row>
    <row r="253" spans="1:11">
      <c r="A253" s="1">
        <v>2025</v>
      </c>
      <c r="B253" s="4" t="s">
        <v>256</v>
      </c>
      <c r="C253" s="4" t="s">
        <v>322</v>
      </c>
      <c r="D253" s="1" t="s">
        <v>323</v>
      </c>
      <c r="E253" s="10">
        <f>SUMIFS(fct_partner_monthly!$Q$2:$Q$3601,fct_partner_monthly!$D$2:$D$3601,A253,fct_partner_monthly!$F$2:$F$3601,B253,fct_partner_monthly!$I$2:$I$3601,C253)</f>
        <v>10485143</v>
      </c>
      <c r="F253" s="10">
        <f>SUMIFS(fct_partner_monthly!$Q$2:$Q$3601,fct_partner_monthly!$D$2:$D$3601,A253,fct_partner_monthly!$F$2:$F$3601,B253,fct_partner_monthly!$I$2:$I$3601,C253,fct_partner_monthly!$T$2:$T$3601,"USABLE")</f>
        <v>10485143</v>
      </c>
      <c r="G253" s="12">
        <f>IF(E253&gt;0,F253/E253,"")</f>
        <v>1</v>
      </c>
      <c r="H253" s="12">
        <v>0.995</v>
      </c>
      <c r="I253" s="1" t="str">
        <f>IF(E253=0,"N/A - no reported trade",IF(G253&gt;=H253,"PASS","REVIEW"))</f>
        <v>PASS</v>
      </c>
      <c r="J253" s="7">
        <f>COUNTIFS(fct_partner_monthly!$D$2:$D$3601,A253,fct_partner_monthly!$F$2:$F$3601,B253,fct_partner_monthly!$I$2:$I$3601,C253,fct_partner_monthly!$Q$2:$Q$3601,"&gt;0")</f>
        <v>12</v>
      </c>
      <c r="K253" s="7">
        <f>COUNTIFS(fct_partner_monthly!$D$2:$D$3601,A253,fct_partner_monthly!$F$2:$F$3601,B253,fct_partner_monthly!$I$2:$I$3601,C253,fct_partner_monthly!$T$2:$T$3601,"VALUE_WITHOUT_MASS")</f>
        <v>0</v>
      </c>
    </row>
    <row r="254" spans="1:11">
      <c r="A254" s="1">
        <v>2025</v>
      </c>
      <c r="B254" s="4" t="s">
        <v>256</v>
      </c>
      <c r="C254" s="4" t="s">
        <v>325</v>
      </c>
      <c r="D254" s="1" t="s">
        <v>326</v>
      </c>
      <c r="E254" s="10">
        <f>SUMIFS(fct_partner_monthly!$Q$2:$Q$3601,fct_partner_monthly!$D$2:$D$3601,A254,fct_partner_monthly!$F$2:$F$3601,B254,fct_partner_monthly!$I$2:$I$3601,C254)</f>
        <v>44790747</v>
      </c>
      <c r="F254" s="10">
        <f>SUMIFS(fct_partner_monthly!$Q$2:$Q$3601,fct_partner_monthly!$D$2:$D$3601,A254,fct_partner_monthly!$F$2:$F$3601,B254,fct_partner_monthly!$I$2:$I$3601,C254,fct_partner_monthly!$T$2:$T$3601,"USABLE")</f>
        <v>44790747</v>
      </c>
      <c r="G254" s="12">
        <f>IF(E254&gt;0,F254/E254,"")</f>
        <v>1</v>
      </c>
      <c r="H254" s="12">
        <v>0.995</v>
      </c>
      <c r="I254" s="1" t="str">
        <f>IF(E254=0,"N/A - no reported trade",IF(G254&gt;=H254,"PASS","REVIEW"))</f>
        <v>PASS</v>
      </c>
      <c r="J254" s="7">
        <f>COUNTIFS(fct_partner_monthly!$D$2:$D$3601,A254,fct_partner_monthly!$F$2:$F$3601,B254,fct_partner_monthly!$I$2:$I$3601,C254,fct_partner_monthly!$Q$2:$Q$3601,"&gt;0")</f>
        <v>12</v>
      </c>
      <c r="K254" s="7">
        <f>COUNTIFS(fct_partner_monthly!$D$2:$D$3601,A254,fct_partner_monthly!$F$2:$F$3601,B254,fct_partner_monthly!$I$2:$I$3601,C254,fct_partner_monthly!$T$2:$T$3601,"VALUE_WITHOUT_MASS")</f>
        <v>0</v>
      </c>
    </row>
    <row r="255" spans="1:11">
      <c r="A255" s="1">
        <v>2025</v>
      </c>
      <c r="B255" s="4" t="s">
        <v>265</v>
      </c>
      <c r="C255" s="4" t="s">
        <v>296</v>
      </c>
      <c r="D255" s="1" t="s">
        <v>297</v>
      </c>
      <c r="E255" s="10">
        <f>SUMIFS(fct_partner_monthly!$Q$2:$Q$3601,fct_partner_monthly!$D$2:$D$3601,A255,fct_partner_monthly!$F$2:$F$3601,B255,fct_partner_monthly!$I$2:$I$3601,C255)</f>
        <v>58922223</v>
      </c>
      <c r="F255" s="10">
        <f>SUMIFS(fct_partner_monthly!$Q$2:$Q$3601,fct_partner_monthly!$D$2:$D$3601,A255,fct_partner_monthly!$F$2:$F$3601,B255,fct_partner_monthly!$I$2:$I$3601,C255,fct_partner_monthly!$T$2:$T$3601,"USABLE")</f>
        <v>58922223</v>
      </c>
      <c r="G255" s="12">
        <f>IF(E255&gt;0,F255/E255,"")</f>
        <v>1</v>
      </c>
      <c r="H255" s="12">
        <v>0.995</v>
      </c>
      <c r="I255" s="1" t="str">
        <f>IF(E255=0,"N/A - no reported trade",IF(G255&gt;=H255,"PASS","REVIEW"))</f>
        <v>PASS</v>
      </c>
      <c r="J255" s="7">
        <f>COUNTIFS(fct_partner_monthly!$D$2:$D$3601,A255,fct_partner_monthly!$F$2:$F$3601,B255,fct_partner_monthly!$I$2:$I$3601,C255,fct_partner_monthly!$Q$2:$Q$3601,"&gt;0")</f>
        <v>12</v>
      </c>
      <c r="K255" s="7">
        <f>COUNTIFS(fct_partner_monthly!$D$2:$D$3601,A255,fct_partner_monthly!$F$2:$F$3601,B255,fct_partner_monthly!$I$2:$I$3601,C255,fct_partner_monthly!$T$2:$T$3601,"VALUE_WITHOUT_MASS")</f>
        <v>0</v>
      </c>
    </row>
    <row r="256" spans="1:11">
      <c r="A256" s="1">
        <v>2025</v>
      </c>
      <c r="B256" s="4" t="s">
        <v>265</v>
      </c>
      <c r="C256" s="4" t="s">
        <v>301</v>
      </c>
      <c r="D256" s="1" t="s">
        <v>302</v>
      </c>
      <c r="E256" s="10">
        <f>SUMIFS(fct_partner_monthly!$Q$2:$Q$3601,fct_partner_monthly!$D$2:$D$3601,A256,fct_partner_monthly!$F$2:$F$3601,B256,fct_partner_monthly!$I$2:$I$3601,C256)</f>
        <v>389054</v>
      </c>
      <c r="F256" s="10">
        <f>SUMIFS(fct_partner_monthly!$Q$2:$Q$3601,fct_partner_monthly!$D$2:$D$3601,A256,fct_partner_monthly!$F$2:$F$3601,B256,fct_partner_monthly!$I$2:$I$3601,C256,fct_partner_monthly!$T$2:$T$3601,"USABLE")</f>
        <v>389054</v>
      </c>
      <c r="G256" s="12">
        <f>IF(E256&gt;0,F256/E256,"")</f>
        <v>1</v>
      </c>
      <c r="H256" s="12">
        <v>0.995</v>
      </c>
      <c r="I256" s="1" t="str">
        <f>IF(E256=0,"N/A - no reported trade",IF(G256&gt;=H256,"PASS","REVIEW"))</f>
        <v>PASS</v>
      </c>
      <c r="J256" s="7">
        <f>COUNTIFS(fct_partner_monthly!$D$2:$D$3601,A256,fct_partner_monthly!$F$2:$F$3601,B256,fct_partner_monthly!$I$2:$I$3601,C256,fct_partner_monthly!$Q$2:$Q$3601,"&gt;0")</f>
        <v>12</v>
      </c>
      <c r="K256" s="7">
        <f>COUNTIFS(fct_partner_monthly!$D$2:$D$3601,A256,fct_partner_monthly!$F$2:$F$3601,B256,fct_partner_monthly!$I$2:$I$3601,C256,fct_partner_monthly!$T$2:$T$3601,"VALUE_WITHOUT_MASS")</f>
        <v>0</v>
      </c>
    </row>
    <row r="257" spans="1:11">
      <c r="A257" s="1">
        <v>2025</v>
      </c>
      <c r="B257" s="4" t="s">
        <v>265</v>
      </c>
      <c r="C257" s="4" t="s">
        <v>304</v>
      </c>
      <c r="D257" s="1" t="s">
        <v>305</v>
      </c>
      <c r="E257" s="10">
        <f>SUMIFS(fct_partner_monthly!$Q$2:$Q$3601,fct_partner_monthly!$D$2:$D$3601,A257,fct_partner_monthly!$F$2:$F$3601,B257,fct_partner_monthly!$I$2:$I$3601,C257)</f>
        <v>5754495</v>
      </c>
      <c r="F257" s="10">
        <f>SUMIFS(fct_partner_monthly!$Q$2:$Q$3601,fct_partner_monthly!$D$2:$D$3601,A257,fct_partner_monthly!$F$2:$F$3601,B257,fct_partner_monthly!$I$2:$I$3601,C257,fct_partner_monthly!$T$2:$T$3601,"USABLE")</f>
        <v>5754495</v>
      </c>
      <c r="G257" s="12">
        <f>IF(E257&gt;0,F257/E257,"")</f>
        <v>1</v>
      </c>
      <c r="H257" s="12">
        <v>0.995</v>
      </c>
      <c r="I257" s="1" t="str">
        <f>IF(E257=0,"N/A - no reported trade",IF(G257&gt;=H257,"PASS","REVIEW"))</f>
        <v>PASS</v>
      </c>
      <c r="J257" s="7">
        <f>COUNTIFS(fct_partner_monthly!$D$2:$D$3601,A257,fct_partner_monthly!$F$2:$F$3601,B257,fct_partner_monthly!$I$2:$I$3601,C257,fct_partner_monthly!$Q$2:$Q$3601,"&gt;0")</f>
        <v>12</v>
      </c>
      <c r="K257" s="7">
        <f>COUNTIFS(fct_partner_monthly!$D$2:$D$3601,A257,fct_partner_monthly!$F$2:$F$3601,B257,fct_partner_monthly!$I$2:$I$3601,C257,fct_partner_monthly!$T$2:$T$3601,"VALUE_WITHOUT_MASS")</f>
        <v>0</v>
      </c>
    </row>
    <row r="258" spans="1:11">
      <c r="A258" s="1">
        <v>2025</v>
      </c>
      <c r="B258" s="4" t="s">
        <v>265</v>
      </c>
      <c r="C258" s="4" t="s">
        <v>307</v>
      </c>
      <c r="D258" s="1" t="s">
        <v>308</v>
      </c>
      <c r="E258" s="10">
        <f>SUMIFS(fct_partner_monthly!$Q$2:$Q$3601,fct_partner_monthly!$D$2:$D$3601,A258,fct_partner_monthly!$F$2:$F$3601,B258,fct_partner_monthly!$I$2:$I$3601,C258)</f>
        <v>2259458</v>
      </c>
      <c r="F258" s="10">
        <f>SUMIFS(fct_partner_monthly!$Q$2:$Q$3601,fct_partner_monthly!$D$2:$D$3601,A258,fct_partner_monthly!$F$2:$F$3601,B258,fct_partner_monthly!$I$2:$I$3601,C258,fct_partner_monthly!$T$2:$T$3601,"USABLE")</f>
        <v>2259458</v>
      </c>
      <c r="G258" s="12">
        <f>IF(E258&gt;0,F258/E258,"")</f>
        <v>1</v>
      </c>
      <c r="H258" s="12">
        <v>0.995</v>
      </c>
      <c r="I258" s="1" t="str">
        <f>IF(E258=0,"N/A - no reported trade",IF(G258&gt;=H258,"PASS","REVIEW"))</f>
        <v>PASS</v>
      </c>
      <c r="J258" s="7">
        <f>COUNTIFS(fct_partner_monthly!$D$2:$D$3601,A258,fct_partner_monthly!$F$2:$F$3601,B258,fct_partner_monthly!$I$2:$I$3601,C258,fct_partner_monthly!$Q$2:$Q$3601,"&gt;0")</f>
        <v>12</v>
      </c>
      <c r="K258" s="7">
        <f>COUNTIFS(fct_partner_monthly!$D$2:$D$3601,A258,fct_partner_monthly!$F$2:$F$3601,B258,fct_partner_monthly!$I$2:$I$3601,C258,fct_partner_monthly!$T$2:$T$3601,"VALUE_WITHOUT_MASS")</f>
        <v>0</v>
      </c>
    </row>
    <row r="259" spans="1:11">
      <c r="A259" s="1">
        <v>2025</v>
      </c>
      <c r="B259" s="4" t="s">
        <v>265</v>
      </c>
      <c r="C259" s="4" t="s">
        <v>310</v>
      </c>
      <c r="D259" s="1" t="s">
        <v>311</v>
      </c>
      <c r="E259" s="10">
        <f>SUMIFS(fct_partner_monthly!$Q$2:$Q$3601,fct_partner_monthly!$D$2:$D$3601,A259,fct_partner_monthly!$F$2:$F$3601,B259,fct_partner_monthly!$I$2:$I$3601,C259)</f>
        <v>164836619</v>
      </c>
      <c r="F259" s="10">
        <f>SUMIFS(fct_partner_monthly!$Q$2:$Q$3601,fct_partner_monthly!$D$2:$D$3601,A259,fct_partner_monthly!$F$2:$F$3601,B259,fct_partner_monthly!$I$2:$I$3601,C259,fct_partner_monthly!$T$2:$T$3601,"USABLE")</f>
        <v>164836619</v>
      </c>
      <c r="G259" s="12">
        <f>IF(E259&gt;0,F259/E259,"")</f>
        <v>1</v>
      </c>
      <c r="H259" s="12">
        <v>0.995</v>
      </c>
      <c r="I259" s="1" t="str">
        <f>IF(E259=0,"N/A - no reported trade",IF(G259&gt;=H259,"PASS","REVIEW"))</f>
        <v>PASS</v>
      </c>
      <c r="J259" s="7">
        <f>COUNTIFS(fct_partner_monthly!$D$2:$D$3601,A259,fct_partner_monthly!$F$2:$F$3601,B259,fct_partner_monthly!$I$2:$I$3601,C259,fct_partner_monthly!$Q$2:$Q$3601,"&gt;0")</f>
        <v>12</v>
      </c>
      <c r="K259" s="7">
        <f>COUNTIFS(fct_partner_monthly!$D$2:$D$3601,A259,fct_partner_monthly!$F$2:$F$3601,B259,fct_partner_monthly!$I$2:$I$3601,C259,fct_partner_monthly!$T$2:$T$3601,"VALUE_WITHOUT_MASS")</f>
        <v>0</v>
      </c>
    </row>
    <row r="260" spans="1:11">
      <c r="A260" s="1">
        <v>2025</v>
      </c>
      <c r="B260" s="4" t="s">
        <v>265</v>
      </c>
      <c r="C260" s="4" t="s">
        <v>313</v>
      </c>
      <c r="D260" s="1" t="s">
        <v>314</v>
      </c>
      <c r="E260" s="10">
        <f>SUMIFS(fct_partner_monthly!$Q$2:$Q$3601,fct_partner_monthly!$D$2:$D$3601,A260,fct_partner_monthly!$F$2:$F$3601,B260,fct_partner_monthly!$I$2:$I$3601,C260)</f>
        <v>1800198</v>
      </c>
      <c r="F260" s="10">
        <f>SUMIFS(fct_partner_monthly!$Q$2:$Q$3601,fct_partner_monthly!$D$2:$D$3601,A260,fct_partner_monthly!$F$2:$F$3601,B260,fct_partner_monthly!$I$2:$I$3601,C260,fct_partner_monthly!$T$2:$T$3601,"USABLE")</f>
        <v>1800198</v>
      </c>
      <c r="G260" s="12">
        <f>IF(E260&gt;0,F260/E260,"")</f>
        <v>1</v>
      </c>
      <c r="H260" s="12">
        <v>0.995</v>
      </c>
      <c r="I260" s="1" t="str">
        <f>IF(E260=0,"N/A - no reported trade",IF(G260&gt;=H260,"PASS","REVIEW"))</f>
        <v>PASS</v>
      </c>
      <c r="J260" s="7">
        <f>COUNTIFS(fct_partner_monthly!$D$2:$D$3601,A260,fct_partner_monthly!$F$2:$F$3601,B260,fct_partner_monthly!$I$2:$I$3601,C260,fct_partner_monthly!$Q$2:$Q$3601,"&gt;0")</f>
        <v>12</v>
      </c>
      <c r="K260" s="7">
        <f>COUNTIFS(fct_partner_monthly!$D$2:$D$3601,A260,fct_partner_monthly!$F$2:$F$3601,B260,fct_partner_monthly!$I$2:$I$3601,C260,fct_partner_monthly!$T$2:$T$3601,"VALUE_WITHOUT_MASS")</f>
        <v>0</v>
      </c>
    </row>
    <row r="261" spans="1:11">
      <c r="A261" s="1">
        <v>2025</v>
      </c>
      <c r="B261" s="4" t="s">
        <v>265</v>
      </c>
      <c r="C261" s="4" t="s">
        <v>316</v>
      </c>
      <c r="D261" s="1" t="s">
        <v>317</v>
      </c>
      <c r="E261" s="10">
        <f>SUMIFS(fct_partner_monthly!$Q$2:$Q$3601,fct_partner_monthly!$D$2:$D$3601,A261,fct_partner_monthly!$F$2:$F$3601,B261,fct_partner_monthly!$I$2:$I$3601,C261)</f>
        <v>8133003</v>
      </c>
      <c r="F261" s="10">
        <f>SUMIFS(fct_partner_monthly!$Q$2:$Q$3601,fct_partner_monthly!$D$2:$D$3601,A261,fct_partner_monthly!$F$2:$F$3601,B261,fct_partner_monthly!$I$2:$I$3601,C261,fct_partner_monthly!$T$2:$T$3601,"USABLE")</f>
        <v>8133003</v>
      </c>
      <c r="G261" s="12">
        <f>IF(E261&gt;0,F261/E261,"")</f>
        <v>1</v>
      </c>
      <c r="H261" s="12">
        <v>0.995</v>
      </c>
      <c r="I261" s="1" t="str">
        <f>IF(E261=0,"N/A - no reported trade",IF(G261&gt;=H261,"PASS","REVIEW"))</f>
        <v>PASS</v>
      </c>
      <c r="J261" s="7">
        <f>COUNTIFS(fct_partner_monthly!$D$2:$D$3601,A261,fct_partner_monthly!$F$2:$F$3601,B261,fct_partner_monthly!$I$2:$I$3601,C261,fct_partner_monthly!$Q$2:$Q$3601,"&gt;0")</f>
        <v>12</v>
      </c>
      <c r="K261" s="7">
        <f>COUNTIFS(fct_partner_monthly!$D$2:$D$3601,A261,fct_partner_monthly!$F$2:$F$3601,B261,fct_partner_monthly!$I$2:$I$3601,C261,fct_partner_monthly!$T$2:$T$3601,"VALUE_WITHOUT_MASS")</f>
        <v>0</v>
      </c>
    </row>
    <row r="262" spans="1:11">
      <c r="A262" s="1">
        <v>2025</v>
      </c>
      <c r="B262" s="4" t="s">
        <v>265</v>
      </c>
      <c r="C262" s="4" t="s">
        <v>319</v>
      </c>
      <c r="D262" s="1" t="s">
        <v>320</v>
      </c>
      <c r="E262" s="10">
        <f>SUMIFS(fct_partner_monthly!$Q$2:$Q$3601,fct_partner_monthly!$D$2:$D$3601,A262,fct_partner_monthly!$F$2:$F$3601,B262,fct_partner_monthly!$I$2:$I$3601,C262)</f>
        <v>10350943</v>
      </c>
      <c r="F262" s="10">
        <f>SUMIFS(fct_partner_monthly!$Q$2:$Q$3601,fct_partner_monthly!$D$2:$D$3601,A262,fct_partner_monthly!$F$2:$F$3601,B262,fct_partner_monthly!$I$2:$I$3601,C262,fct_partner_monthly!$T$2:$T$3601,"USABLE")</f>
        <v>10350943</v>
      </c>
      <c r="G262" s="12">
        <f>IF(E262&gt;0,F262/E262,"")</f>
        <v>1</v>
      </c>
      <c r="H262" s="12">
        <v>0.995</v>
      </c>
      <c r="I262" s="1" t="str">
        <f>IF(E262=0,"N/A - no reported trade",IF(G262&gt;=H262,"PASS","REVIEW"))</f>
        <v>PASS</v>
      </c>
      <c r="J262" s="7">
        <f>COUNTIFS(fct_partner_monthly!$D$2:$D$3601,A262,fct_partner_monthly!$F$2:$F$3601,B262,fct_partner_monthly!$I$2:$I$3601,C262,fct_partner_monthly!$Q$2:$Q$3601,"&gt;0")</f>
        <v>12</v>
      </c>
      <c r="K262" s="7">
        <f>COUNTIFS(fct_partner_monthly!$D$2:$D$3601,A262,fct_partner_monthly!$F$2:$F$3601,B262,fct_partner_monthly!$I$2:$I$3601,C262,fct_partner_monthly!$T$2:$T$3601,"VALUE_WITHOUT_MASS")</f>
        <v>0</v>
      </c>
    </row>
    <row r="263" spans="1:11">
      <c r="A263" s="1">
        <v>2025</v>
      </c>
      <c r="B263" s="4" t="s">
        <v>265</v>
      </c>
      <c r="C263" s="4" t="s">
        <v>322</v>
      </c>
      <c r="D263" s="1" t="s">
        <v>323</v>
      </c>
      <c r="E263" s="10">
        <f>SUMIFS(fct_partner_monthly!$Q$2:$Q$3601,fct_partner_monthly!$D$2:$D$3601,A263,fct_partner_monthly!$F$2:$F$3601,B263,fct_partner_monthly!$I$2:$I$3601,C263)</f>
        <v>72460733</v>
      </c>
      <c r="F263" s="10">
        <f>SUMIFS(fct_partner_monthly!$Q$2:$Q$3601,fct_partner_monthly!$D$2:$D$3601,A263,fct_partner_monthly!$F$2:$F$3601,B263,fct_partner_monthly!$I$2:$I$3601,C263,fct_partner_monthly!$T$2:$T$3601,"USABLE")</f>
        <v>72460733</v>
      </c>
      <c r="G263" s="12">
        <f>IF(E263&gt;0,F263/E263,"")</f>
        <v>1</v>
      </c>
      <c r="H263" s="12">
        <v>0.995</v>
      </c>
      <c r="I263" s="1" t="str">
        <f>IF(E263=0,"N/A - no reported trade",IF(G263&gt;=H263,"PASS","REVIEW"))</f>
        <v>PASS</v>
      </c>
      <c r="J263" s="7">
        <f>COUNTIFS(fct_partner_monthly!$D$2:$D$3601,A263,fct_partner_monthly!$F$2:$F$3601,B263,fct_partner_monthly!$I$2:$I$3601,C263,fct_partner_monthly!$Q$2:$Q$3601,"&gt;0")</f>
        <v>12</v>
      </c>
      <c r="K263" s="7">
        <f>COUNTIFS(fct_partner_monthly!$D$2:$D$3601,A263,fct_partner_monthly!$F$2:$F$3601,B263,fct_partner_monthly!$I$2:$I$3601,C263,fct_partner_monthly!$T$2:$T$3601,"VALUE_WITHOUT_MASS")</f>
        <v>0</v>
      </c>
    </row>
    <row r="264" spans="1:11">
      <c r="A264" s="1">
        <v>2025</v>
      </c>
      <c r="B264" s="4" t="s">
        <v>265</v>
      </c>
      <c r="C264" s="4" t="s">
        <v>325</v>
      </c>
      <c r="D264" s="1" t="s">
        <v>326</v>
      </c>
      <c r="E264" s="10">
        <f>SUMIFS(fct_partner_monthly!$Q$2:$Q$3601,fct_partner_monthly!$D$2:$D$3601,A264,fct_partner_monthly!$F$2:$F$3601,B264,fct_partner_monthly!$I$2:$I$3601,C264)</f>
        <v>235660674</v>
      </c>
      <c r="F264" s="10">
        <f>SUMIFS(fct_partner_monthly!$Q$2:$Q$3601,fct_partner_monthly!$D$2:$D$3601,A264,fct_partner_monthly!$F$2:$F$3601,B264,fct_partner_monthly!$I$2:$I$3601,C264,fct_partner_monthly!$T$2:$T$3601,"USABLE")</f>
        <v>235660674</v>
      </c>
      <c r="G264" s="12">
        <f>IF(E264&gt;0,F264/E264,"")</f>
        <v>1</v>
      </c>
      <c r="H264" s="12">
        <v>0.995</v>
      </c>
      <c r="I264" s="1" t="str">
        <f>IF(E264=0,"N/A - no reported trade",IF(G264&gt;=H264,"PASS","REVIEW"))</f>
        <v>PASS</v>
      </c>
      <c r="J264" s="7">
        <f>COUNTIFS(fct_partner_monthly!$D$2:$D$3601,A264,fct_partner_monthly!$F$2:$F$3601,B264,fct_partner_monthly!$I$2:$I$3601,C264,fct_partner_monthly!$Q$2:$Q$3601,"&gt;0")</f>
        <v>12</v>
      </c>
      <c r="K264" s="7">
        <f>COUNTIFS(fct_partner_monthly!$D$2:$D$3601,A264,fct_partner_monthly!$F$2:$F$3601,B264,fct_partner_monthly!$I$2:$I$3601,C264,fct_partner_monthly!$T$2:$T$3601,"VALUE_WITHOUT_MASS")</f>
        <v>0</v>
      </c>
    </row>
    <row r="265" spans="1:11">
      <c r="A265" s="1">
        <v>2025</v>
      </c>
      <c r="B265" s="4" t="s">
        <v>271</v>
      </c>
      <c r="C265" s="4" t="s">
        <v>296</v>
      </c>
      <c r="D265" s="1" t="s">
        <v>297</v>
      </c>
      <c r="E265" s="10">
        <f>SUMIFS(fct_partner_monthly!$Q$2:$Q$3601,fct_partner_monthly!$D$2:$D$3601,A265,fct_partner_monthly!$F$2:$F$3601,B265,fct_partner_monthly!$I$2:$I$3601,C265)</f>
        <v>9800274</v>
      </c>
      <c r="F265" s="10">
        <f>SUMIFS(fct_partner_monthly!$Q$2:$Q$3601,fct_partner_monthly!$D$2:$D$3601,A265,fct_partner_monthly!$F$2:$F$3601,B265,fct_partner_monthly!$I$2:$I$3601,C265,fct_partner_monthly!$T$2:$T$3601,"USABLE")</f>
        <v>9800274</v>
      </c>
      <c r="G265" s="12">
        <f>IF(E265&gt;0,F265/E265,"")</f>
        <v>1</v>
      </c>
      <c r="H265" s="12">
        <v>0.995</v>
      </c>
      <c r="I265" s="1" t="str">
        <f>IF(E265=0,"N/A - no reported trade",IF(G265&gt;=H265,"PASS","REVIEW"))</f>
        <v>PASS</v>
      </c>
      <c r="J265" s="7">
        <f>COUNTIFS(fct_partner_monthly!$D$2:$D$3601,A265,fct_partner_monthly!$F$2:$F$3601,B265,fct_partner_monthly!$I$2:$I$3601,C265,fct_partner_monthly!$Q$2:$Q$3601,"&gt;0")</f>
        <v>12</v>
      </c>
      <c r="K265" s="7">
        <f>COUNTIFS(fct_partner_monthly!$D$2:$D$3601,A265,fct_partner_monthly!$F$2:$F$3601,B265,fct_partner_monthly!$I$2:$I$3601,C265,fct_partner_monthly!$T$2:$T$3601,"VALUE_WITHOUT_MASS")</f>
        <v>0</v>
      </c>
    </row>
    <row r="266" spans="1:11">
      <c r="A266" s="1">
        <v>2025</v>
      </c>
      <c r="B266" s="4" t="s">
        <v>271</v>
      </c>
      <c r="C266" s="4" t="s">
        <v>301</v>
      </c>
      <c r="D266" s="1" t="s">
        <v>302</v>
      </c>
      <c r="E266" s="10">
        <f>SUMIFS(fct_partner_monthly!$Q$2:$Q$3601,fct_partner_monthly!$D$2:$D$3601,A266,fct_partner_monthly!$F$2:$F$3601,B266,fct_partner_monthly!$I$2:$I$3601,C266)</f>
        <v>10494510</v>
      </c>
      <c r="F266" s="10">
        <f>SUMIFS(fct_partner_monthly!$Q$2:$Q$3601,fct_partner_monthly!$D$2:$D$3601,A266,fct_partner_monthly!$F$2:$F$3601,B266,fct_partner_monthly!$I$2:$I$3601,C266,fct_partner_monthly!$T$2:$T$3601,"USABLE")</f>
        <v>10494510</v>
      </c>
      <c r="G266" s="12">
        <f>IF(E266&gt;0,F266/E266,"")</f>
        <v>1</v>
      </c>
      <c r="H266" s="12">
        <v>0.995</v>
      </c>
      <c r="I266" s="1" t="str">
        <f>IF(E266=0,"N/A - no reported trade",IF(G266&gt;=H266,"PASS","REVIEW"))</f>
        <v>PASS</v>
      </c>
      <c r="J266" s="7">
        <f>COUNTIFS(fct_partner_monthly!$D$2:$D$3601,A266,fct_partner_monthly!$F$2:$F$3601,B266,fct_partner_monthly!$I$2:$I$3601,C266,fct_partner_monthly!$Q$2:$Q$3601,"&gt;0")</f>
        <v>12</v>
      </c>
      <c r="K266" s="7">
        <f>COUNTIFS(fct_partner_monthly!$D$2:$D$3601,A266,fct_partner_monthly!$F$2:$F$3601,B266,fct_partner_monthly!$I$2:$I$3601,C266,fct_partner_monthly!$T$2:$T$3601,"VALUE_WITHOUT_MASS")</f>
        <v>0</v>
      </c>
    </row>
    <row r="267" spans="1:11">
      <c r="A267" s="1">
        <v>2025</v>
      </c>
      <c r="B267" s="4" t="s">
        <v>271</v>
      </c>
      <c r="C267" s="4" t="s">
        <v>304</v>
      </c>
      <c r="D267" s="1" t="s">
        <v>305</v>
      </c>
      <c r="E267" s="10">
        <f>SUMIFS(fct_partner_monthly!$Q$2:$Q$3601,fct_partner_monthly!$D$2:$D$3601,A267,fct_partner_monthly!$F$2:$F$3601,B267,fct_partner_monthly!$I$2:$I$3601,C267)</f>
        <v>1574667</v>
      </c>
      <c r="F267" s="10">
        <f>SUMIFS(fct_partner_monthly!$Q$2:$Q$3601,fct_partner_monthly!$D$2:$D$3601,A267,fct_partner_monthly!$F$2:$F$3601,B267,fct_partner_monthly!$I$2:$I$3601,C267,fct_partner_monthly!$T$2:$T$3601,"USABLE")</f>
        <v>1574667</v>
      </c>
      <c r="G267" s="12">
        <f>IF(E267&gt;0,F267/E267,"")</f>
        <v>1</v>
      </c>
      <c r="H267" s="12">
        <v>0.995</v>
      </c>
      <c r="I267" s="1" t="str">
        <f>IF(E267=0,"N/A - no reported trade",IF(G267&gt;=H267,"PASS","REVIEW"))</f>
        <v>PASS</v>
      </c>
      <c r="J267" s="7">
        <f>COUNTIFS(fct_partner_monthly!$D$2:$D$3601,A267,fct_partner_monthly!$F$2:$F$3601,B267,fct_partner_monthly!$I$2:$I$3601,C267,fct_partner_monthly!$Q$2:$Q$3601,"&gt;0")</f>
        <v>12</v>
      </c>
      <c r="K267" s="7">
        <f>COUNTIFS(fct_partner_monthly!$D$2:$D$3601,A267,fct_partner_monthly!$F$2:$F$3601,B267,fct_partner_monthly!$I$2:$I$3601,C267,fct_partner_monthly!$T$2:$T$3601,"VALUE_WITHOUT_MASS")</f>
        <v>0</v>
      </c>
    </row>
    <row r="268" spans="1:11">
      <c r="A268" s="1">
        <v>2025</v>
      </c>
      <c r="B268" s="4" t="s">
        <v>271</v>
      </c>
      <c r="C268" s="4" t="s">
        <v>307</v>
      </c>
      <c r="D268" s="1" t="s">
        <v>308</v>
      </c>
      <c r="E268" s="10">
        <f>SUMIFS(fct_partner_monthly!$Q$2:$Q$3601,fct_partner_monthly!$D$2:$D$3601,A268,fct_partner_monthly!$F$2:$F$3601,B268,fct_partner_monthly!$I$2:$I$3601,C268)</f>
        <v>35008468</v>
      </c>
      <c r="F268" s="10">
        <f>SUMIFS(fct_partner_monthly!$Q$2:$Q$3601,fct_partner_monthly!$D$2:$D$3601,A268,fct_partner_monthly!$F$2:$F$3601,B268,fct_partner_monthly!$I$2:$I$3601,C268,fct_partner_monthly!$T$2:$T$3601,"USABLE")</f>
        <v>35008468</v>
      </c>
      <c r="G268" s="12">
        <f>IF(E268&gt;0,F268/E268,"")</f>
        <v>1</v>
      </c>
      <c r="H268" s="12">
        <v>0.995</v>
      </c>
      <c r="I268" s="1" t="str">
        <f>IF(E268=0,"N/A - no reported trade",IF(G268&gt;=H268,"PASS","REVIEW"))</f>
        <v>PASS</v>
      </c>
      <c r="J268" s="7">
        <f>COUNTIFS(fct_partner_monthly!$D$2:$D$3601,A268,fct_partner_monthly!$F$2:$F$3601,B268,fct_partner_monthly!$I$2:$I$3601,C268,fct_partner_monthly!$Q$2:$Q$3601,"&gt;0")</f>
        <v>12</v>
      </c>
      <c r="K268" s="7">
        <f>COUNTIFS(fct_partner_monthly!$D$2:$D$3601,A268,fct_partner_monthly!$F$2:$F$3601,B268,fct_partner_monthly!$I$2:$I$3601,C268,fct_partner_monthly!$T$2:$T$3601,"VALUE_WITHOUT_MASS")</f>
        <v>0</v>
      </c>
    </row>
    <row r="269" spans="1:11">
      <c r="A269" s="1">
        <v>2025</v>
      </c>
      <c r="B269" s="4" t="s">
        <v>271</v>
      </c>
      <c r="C269" s="4" t="s">
        <v>310</v>
      </c>
      <c r="D269" s="1" t="s">
        <v>311</v>
      </c>
      <c r="E269" s="10">
        <f>SUMIFS(fct_partner_monthly!$Q$2:$Q$3601,fct_partner_monthly!$D$2:$D$3601,A269,fct_partner_monthly!$F$2:$F$3601,B269,fct_partner_monthly!$I$2:$I$3601,C269)</f>
        <v>12960863</v>
      </c>
      <c r="F269" s="10">
        <f>SUMIFS(fct_partner_monthly!$Q$2:$Q$3601,fct_partner_monthly!$D$2:$D$3601,A269,fct_partner_monthly!$F$2:$F$3601,B269,fct_partner_monthly!$I$2:$I$3601,C269,fct_partner_monthly!$T$2:$T$3601,"USABLE")</f>
        <v>12960863</v>
      </c>
      <c r="G269" s="12">
        <f>IF(E269&gt;0,F269/E269,"")</f>
        <v>1</v>
      </c>
      <c r="H269" s="12">
        <v>0.995</v>
      </c>
      <c r="I269" s="1" t="str">
        <f>IF(E269=0,"N/A - no reported trade",IF(G269&gt;=H269,"PASS","REVIEW"))</f>
        <v>PASS</v>
      </c>
      <c r="J269" s="7">
        <f>COUNTIFS(fct_partner_monthly!$D$2:$D$3601,A269,fct_partner_monthly!$F$2:$F$3601,B269,fct_partner_monthly!$I$2:$I$3601,C269,fct_partner_monthly!$Q$2:$Q$3601,"&gt;0")</f>
        <v>12</v>
      </c>
      <c r="K269" s="7">
        <f>COUNTIFS(fct_partner_monthly!$D$2:$D$3601,A269,fct_partner_monthly!$F$2:$F$3601,B269,fct_partner_monthly!$I$2:$I$3601,C269,fct_partner_monthly!$T$2:$T$3601,"VALUE_WITHOUT_MASS")</f>
        <v>0</v>
      </c>
    </row>
    <row r="270" spans="1:11">
      <c r="A270" s="1">
        <v>2025</v>
      </c>
      <c r="B270" s="4" t="s">
        <v>271</v>
      </c>
      <c r="C270" s="4" t="s">
        <v>313</v>
      </c>
      <c r="D270" s="1" t="s">
        <v>314</v>
      </c>
      <c r="E270" s="10">
        <f>SUMIFS(fct_partner_monthly!$Q$2:$Q$3601,fct_partner_monthly!$D$2:$D$3601,A270,fct_partner_monthly!$F$2:$F$3601,B270,fct_partner_monthly!$I$2:$I$3601,C270)</f>
        <v>12589106</v>
      </c>
      <c r="F270" s="10">
        <f>SUMIFS(fct_partner_monthly!$Q$2:$Q$3601,fct_partner_monthly!$D$2:$D$3601,A270,fct_partner_monthly!$F$2:$F$3601,B270,fct_partner_monthly!$I$2:$I$3601,C270,fct_partner_monthly!$T$2:$T$3601,"USABLE")</f>
        <v>12589106</v>
      </c>
      <c r="G270" s="12">
        <f>IF(E270&gt;0,F270/E270,"")</f>
        <v>1</v>
      </c>
      <c r="H270" s="12">
        <v>0.995</v>
      </c>
      <c r="I270" s="1" t="str">
        <f>IF(E270=0,"N/A - no reported trade",IF(G270&gt;=H270,"PASS","REVIEW"))</f>
        <v>PASS</v>
      </c>
      <c r="J270" s="7">
        <f>COUNTIFS(fct_partner_monthly!$D$2:$D$3601,A270,fct_partner_monthly!$F$2:$F$3601,B270,fct_partner_monthly!$I$2:$I$3601,C270,fct_partner_monthly!$Q$2:$Q$3601,"&gt;0")</f>
        <v>12</v>
      </c>
      <c r="K270" s="7">
        <f>COUNTIFS(fct_partner_monthly!$D$2:$D$3601,A270,fct_partner_monthly!$F$2:$F$3601,B270,fct_partner_monthly!$I$2:$I$3601,C270,fct_partner_monthly!$T$2:$T$3601,"VALUE_WITHOUT_MASS")</f>
        <v>0</v>
      </c>
    </row>
    <row r="271" spans="1:11">
      <c r="A271" s="1">
        <v>2025</v>
      </c>
      <c r="B271" s="4" t="s">
        <v>271</v>
      </c>
      <c r="C271" s="4" t="s">
        <v>316</v>
      </c>
      <c r="D271" s="1" t="s">
        <v>317</v>
      </c>
      <c r="E271" s="10">
        <f>SUMIFS(fct_partner_monthly!$Q$2:$Q$3601,fct_partner_monthly!$D$2:$D$3601,A271,fct_partner_monthly!$F$2:$F$3601,B271,fct_partner_monthly!$I$2:$I$3601,C271)</f>
        <v>6104751</v>
      </c>
      <c r="F271" s="10">
        <f>SUMIFS(fct_partner_monthly!$Q$2:$Q$3601,fct_partner_monthly!$D$2:$D$3601,A271,fct_partner_monthly!$F$2:$F$3601,B271,fct_partner_monthly!$I$2:$I$3601,C271,fct_partner_monthly!$T$2:$T$3601,"USABLE")</f>
        <v>6104751</v>
      </c>
      <c r="G271" s="12">
        <f>IF(E271&gt;0,F271/E271,"")</f>
        <v>1</v>
      </c>
      <c r="H271" s="12">
        <v>0.995</v>
      </c>
      <c r="I271" s="1" t="str">
        <f>IF(E271=0,"N/A - no reported trade",IF(G271&gt;=H271,"PASS","REVIEW"))</f>
        <v>PASS</v>
      </c>
      <c r="J271" s="7">
        <f>COUNTIFS(fct_partner_monthly!$D$2:$D$3601,A271,fct_partner_monthly!$F$2:$F$3601,B271,fct_partner_monthly!$I$2:$I$3601,C271,fct_partner_monthly!$Q$2:$Q$3601,"&gt;0")</f>
        <v>12</v>
      </c>
      <c r="K271" s="7">
        <f>COUNTIFS(fct_partner_monthly!$D$2:$D$3601,A271,fct_partner_monthly!$F$2:$F$3601,B271,fct_partner_monthly!$I$2:$I$3601,C271,fct_partner_monthly!$T$2:$T$3601,"VALUE_WITHOUT_MASS")</f>
        <v>0</v>
      </c>
    </row>
    <row r="272" spans="1:11">
      <c r="A272" s="1">
        <v>2025</v>
      </c>
      <c r="B272" s="4" t="s">
        <v>271</v>
      </c>
      <c r="C272" s="4" t="s">
        <v>319</v>
      </c>
      <c r="D272" s="1" t="s">
        <v>320</v>
      </c>
      <c r="E272" s="10">
        <f>SUMIFS(fct_partner_monthly!$Q$2:$Q$3601,fct_partner_monthly!$D$2:$D$3601,A272,fct_partner_monthly!$F$2:$F$3601,B272,fct_partner_monthly!$I$2:$I$3601,C272)</f>
        <v>6910466</v>
      </c>
      <c r="F272" s="10">
        <f>SUMIFS(fct_partner_monthly!$Q$2:$Q$3601,fct_partner_monthly!$D$2:$D$3601,A272,fct_partner_monthly!$F$2:$F$3601,B272,fct_partner_monthly!$I$2:$I$3601,C272,fct_partner_monthly!$T$2:$T$3601,"USABLE")</f>
        <v>6910466</v>
      </c>
      <c r="G272" s="12">
        <f>IF(E272&gt;0,F272/E272,"")</f>
        <v>1</v>
      </c>
      <c r="H272" s="12">
        <v>0.995</v>
      </c>
      <c r="I272" s="1" t="str">
        <f>IF(E272=0,"N/A - no reported trade",IF(G272&gt;=H272,"PASS","REVIEW"))</f>
        <v>PASS</v>
      </c>
      <c r="J272" s="7">
        <f>COUNTIFS(fct_partner_monthly!$D$2:$D$3601,A272,fct_partner_monthly!$F$2:$F$3601,B272,fct_partner_monthly!$I$2:$I$3601,C272,fct_partner_monthly!$Q$2:$Q$3601,"&gt;0")</f>
        <v>12</v>
      </c>
      <c r="K272" s="7">
        <f>COUNTIFS(fct_partner_monthly!$D$2:$D$3601,A272,fct_partner_monthly!$F$2:$F$3601,B272,fct_partner_monthly!$I$2:$I$3601,C272,fct_partner_monthly!$T$2:$T$3601,"VALUE_WITHOUT_MASS")</f>
        <v>0</v>
      </c>
    </row>
    <row r="273" spans="1:11">
      <c r="A273" s="1">
        <v>2025</v>
      </c>
      <c r="B273" s="4" t="s">
        <v>271</v>
      </c>
      <c r="C273" s="4" t="s">
        <v>322</v>
      </c>
      <c r="D273" s="1" t="s">
        <v>323</v>
      </c>
      <c r="E273" s="10">
        <f>SUMIFS(fct_partner_monthly!$Q$2:$Q$3601,fct_partner_monthly!$D$2:$D$3601,A273,fct_partner_monthly!$F$2:$F$3601,B273,fct_partner_monthly!$I$2:$I$3601,C273)</f>
        <v>3551535</v>
      </c>
      <c r="F273" s="10">
        <f>SUMIFS(fct_partner_monthly!$Q$2:$Q$3601,fct_partner_monthly!$D$2:$D$3601,A273,fct_partner_monthly!$F$2:$F$3601,B273,fct_partner_monthly!$I$2:$I$3601,C273,fct_partner_monthly!$T$2:$T$3601,"USABLE")</f>
        <v>3551535</v>
      </c>
      <c r="G273" s="12">
        <f>IF(E273&gt;0,F273/E273,"")</f>
        <v>1</v>
      </c>
      <c r="H273" s="12">
        <v>0.995</v>
      </c>
      <c r="I273" s="1" t="str">
        <f>IF(E273=0,"N/A - no reported trade",IF(G273&gt;=H273,"PASS","REVIEW"))</f>
        <v>PASS</v>
      </c>
      <c r="J273" s="7">
        <f>COUNTIFS(fct_partner_monthly!$D$2:$D$3601,A273,fct_partner_monthly!$F$2:$F$3601,B273,fct_partner_monthly!$I$2:$I$3601,C273,fct_partner_monthly!$Q$2:$Q$3601,"&gt;0")</f>
        <v>12</v>
      </c>
      <c r="K273" s="7">
        <f>COUNTIFS(fct_partner_monthly!$D$2:$D$3601,A273,fct_partner_monthly!$F$2:$F$3601,B273,fct_partner_monthly!$I$2:$I$3601,C273,fct_partner_monthly!$T$2:$T$3601,"VALUE_WITHOUT_MASS")</f>
        <v>0</v>
      </c>
    </row>
    <row r="274" spans="1:11">
      <c r="A274" s="1">
        <v>2025</v>
      </c>
      <c r="B274" s="4" t="s">
        <v>271</v>
      </c>
      <c r="C274" s="4" t="s">
        <v>325</v>
      </c>
      <c r="D274" s="1" t="s">
        <v>326</v>
      </c>
      <c r="E274" s="10">
        <f>SUMIFS(fct_partner_monthly!$Q$2:$Q$3601,fct_partner_monthly!$D$2:$D$3601,A274,fct_partner_monthly!$F$2:$F$3601,B274,fct_partner_monthly!$I$2:$I$3601,C274)</f>
        <v>102164136</v>
      </c>
      <c r="F274" s="10">
        <f>SUMIFS(fct_partner_monthly!$Q$2:$Q$3601,fct_partner_monthly!$D$2:$D$3601,A274,fct_partner_monthly!$F$2:$F$3601,B274,fct_partner_monthly!$I$2:$I$3601,C274,fct_partner_monthly!$T$2:$T$3601,"USABLE")</f>
        <v>102164136</v>
      </c>
      <c r="G274" s="12">
        <f>IF(E274&gt;0,F274/E274,"")</f>
        <v>1</v>
      </c>
      <c r="H274" s="12">
        <v>0.995</v>
      </c>
      <c r="I274" s="1" t="str">
        <f>IF(E274=0,"N/A - no reported trade",IF(G274&gt;=H274,"PASS","REVIEW"))</f>
        <v>PASS</v>
      </c>
      <c r="J274" s="7">
        <f>COUNTIFS(fct_partner_monthly!$D$2:$D$3601,A274,fct_partner_monthly!$F$2:$F$3601,B274,fct_partner_monthly!$I$2:$I$3601,C274,fct_partner_monthly!$Q$2:$Q$3601,"&gt;0")</f>
        <v>12</v>
      </c>
      <c r="K274" s="7">
        <f>COUNTIFS(fct_partner_monthly!$D$2:$D$3601,A274,fct_partner_monthly!$F$2:$F$3601,B274,fct_partner_monthly!$I$2:$I$3601,C274,fct_partner_monthly!$T$2:$T$3601,"VALUE_WITHOUT_MASS")</f>
        <v>0</v>
      </c>
    </row>
    <row r="275" spans="1:11">
      <c r="A275" s="1">
        <v>2025</v>
      </c>
      <c r="B275" s="4" t="s">
        <v>278</v>
      </c>
      <c r="C275" s="4" t="s">
        <v>296</v>
      </c>
      <c r="D275" s="1" t="s">
        <v>297</v>
      </c>
      <c r="E275" s="10">
        <f>SUMIFS(fct_partner_monthly!$Q$2:$Q$3601,fct_partner_monthly!$D$2:$D$3601,A275,fct_partner_monthly!$F$2:$F$3601,B275,fct_partner_monthly!$I$2:$I$3601,C275)</f>
        <v>12908357</v>
      </c>
      <c r="F275" s="10">
        <f>SUMIFS(fct_partner_monthly!$Q$2:$Q$3601,fct_partner_monthly!$D$2:$D$3601,A275,fct_partner_monthly!$F$2:$F$3601,B275,fct_partner_monthly!$I$2:$I$3601,C275,fct_partner_monthly!$T$2:$T$3601,"USABLE")</f>
        <v>12908357</v>
      </c>
      <c r="G275" s="12">
        <f>IF(E275&gt;0,F275/E275,"")</f>
        <v>1</v>
      </c>
      <c r="H275" s="12">
        <v>0.995</v>
      </c>
      <c r="I275" s="1" t="str">
        <f>IF(E275=0,"N/A - no reported trade",IF(G275&gt;=H275,"PASS","REVIEW"))</f>
        <v>PASS</v>
      </c>
      <c r="J275" s="7">
        <f>COUNTIFS(fct_partner_monthly!$D$2:$D$3601,A275,fct_partner_monthly!$F$2:$F$3601,B275,fct_partner_monthly!$I$2:$I$3601,C275,fct_partner_monthly!$Q$2:$Q$3601,"&gt;0")</f>
        <v>12</v>
      </c>
      <c r="K275" s="7">
        <f>COUNTIFS(fct_partner_monthly!$D$2:$D$3601,A275,fct_partner_monthly!$F$2:$F$3601,B275,fct_partner_monthly!$I$2:$I$3601,C275,fct_partner_monthly!$T$2:$T$3601,"VALUE_WITHOUT_MASS")</f>
        <v>0</v>
      </c>
    </row>
    <row r="276" spans="1:11">
      <c r="A276" s="1">
        <v>2025</v>
      </c>
      <c r="B276" s="4" t="s">
        <v>278</v>
      </c>
      <c r="C276" s="4" t="s">
        <v>301</v>
      </c>
      <c r="D276" s="1" t="s">
        <v>302</v>
      </c>
      <c r="E276" s="10">
        <f>SUMIFS(fct_partner_monthly!$Q$2:$Q$3601,fct_partner_monthly!$D$2:$D$3601,A276,fct_partner_monthly!$F$2:$F$3601,B276,fct_partner_monthly!$I$2:$I$3601,C276)</f>
        <v>1395876</v>
      </c>
      <c r="F276" s="10">
        <f>SUMIFS(fct_partner_monthly!$Q$2:$Q$3601,fct_partner_monthly!$D$2:$D$3601,A276,fct_partner_monthly!$F$2:$F$3601,B276,fct_partner_monthly!$I$2:$I$3601,C276,fct_partner_monthly!$T$2:$T$3601,"USABLE")</f>
        <v>1395876</v>
      </c>
      <c r="G276" s="12">
        <f>IF(E276&gt;0,F276/E276,"")</f>
        <v>1</v>
      </c>
      <c r="H276" s="12">
        <v>0.995</v>
      </c>
      <c r="I276" s="1" t="str">
        <f>IF(E276=0,"N/A - no reported trade",IF(G276&gt;=H276,"PASS","REVIEW"))</f>
        <v>PASS</v>
      </c>
      <c r="J276" s="7">
        <f>COUNTIFS(fct_partner_monthly!$D$2:$D$3601,A276,fct_partner_monthly!$F$2:$F$3601,B276,fct_partner_monthly!$I$2:$I$3601,C276,fct_partner_monthly!$Q$2:$Q$3601,"&gt;0")</f>
        <v>12</v>
      </c>
      <c r="K276" s="7">
        <f>COUNTIFS(fct_partner_monthly!$D$2:$D$3601,A276,fct_partner_monthly!$F$2:$F$3601,B276,fct_partner_monthly!$I$2:$I$3601,C276,fct_partner_monthly!$T$2:$T$3601,"VALUE_WITHOUT_MASS")</f>
        <v>0</v>
      </c>
    </row>
    <row r="277" spans="1:11">
      <c r="A277" s="1">
        <v>2025</v>
      </c>
      <c r="B277" s="4" t="s">
        <v>278</v>
      </c>
      <c r="C277" s="4" t="s">
        <v>304</v>
      </c>
      <c r="D277" s="1" t="s">
        <v>305</v>
      </c>
      <c r="E277" s="10">
        <f>SUMIFS(fct_partner_monthly!$Q$2:$Q$3601,fct_partner_monthly!$D$2:$D$3601,A277,fct_partner_monthly!$F$2:$F$3601,B277,fct_partner_monthly!$I$2:$I$3601,C277)</f>
        <v>798771</v>
      </c>
      <c r="F277" s="10">
        <f>SUMIFS(fct_partner_monthly!$Q$2:$Q$3601,fct_partner_monthly!$D$2:$D$3601,A277,fct_partner_monthly!$F$2:$F$3601,B277,fct_partner_monthly!$I$2:$I$3601,C277,fct_partner_monthly!$T$2:$T$3601,"USABLE")</f>
        <v>798771</v>
      </c>
      <c r="G277" s="12">
        <f>IF(E277&gt;0,F277/E277,"")</f>
        <v>1</v>
      </c>
      <c r="H277" s="12">
        <v>0.995</v>
      </c>
      <c r="I277" s="1" t="str">
        <f>IF(E277=0,"N/A - no reported trade",IF(G277&gt;=H277,"PASS","REVIEW"))</f>
        <v>PASS</v>
      </c>
      <c r="J277" s="7">
        <f>COUNTIFS(fct_partner_monthly!$D$2:$D$3601,A277,fct_partner_monthly!$F$2:$F$3601,B277,fct_partner_monthly!$I$2:$I$3601,C277,fct_partner_monthly!$Q$2:$Q$3601,"&gt;0")</f>
        <v>12</v>
      </c>
      <c r="K277" s="7">
        <f>COUNTIFS(fct_partner_monthly!$D$2:$D$3601,A277,fct_partner_monthly!$F$2:$F$3601,B277,fct_partner_monthly!$I$2:$I$3601,C277,fct_partner_monthly!$T$2:$T$3601,"VALUE_WITHOUT_MASS")</f>
        <v>0</v>
      </c>
    </row>
    <row r="278" spans="1:11">
      <c r="A278" s="1">
        <v>2025</v>
      </c>
      <c r="B278" s="4" t="s">
        <v>278</v>
      </c>
      <c r="C278" s="4" t="s">
        <v>307</v>
      </c>
      <c r="D278" s="1" t="s">
        <v>308</v>
      </c>
      <c r="E278" s="10">
        <f>SUMIFS(fct_partner_monthly!$Q$2:$Q$3601,fct_partner_monthly!$D$2:$D$3601,A278,fct_partner_monthly!$F$2:$F$3601,B278,fct_partner_monthly!$I$2:$I$3601,C278)</f>
        <v>30022861</v>
      </c>
      <c r="F278" s="10">
        <f>SUMIFS(fct_partner_monthly!$Q$2:$Q$3601,fct_partner_monthly!$D$2:$D$3601,A278,fct_partner_monthly!$F$2:$F$3601,B278,fct_partner_monthly!$I$2:$I$3601,C278,fct_partner_monthly!$T$2:$T$3601,"USABLE")</f>
        <v>30022861</v>
      </c>
      <c r="G278" s="12">
        <f>IF(E278&gt;0,F278/E278,"")</f>
        <v>1</v>
      </c>
      <c r="H278" s="12">
        <v>0.995</v>
      </c>
      <c r="I278" s="1" t="str">
        <f>IF(E278=0,"N/A - no reported trade",IF(G278&gt;=H278,"PASS","REVIEW"))</f>
        <v>PASS</v>
      </c>
      <c r="J278" s="7">
        <f>COUNTIFS(fct_partner_monthly!$D$2:$D$3601,A278,fct_partner_monthly!$F$2:$F$3601,B278,fct_partner_monthly!$I$2:$I$3601,C278,fct_partner_monthly!$Q$2:$Q$3601,"&gt;0")</f>
        <v>12</v>
      </c>
      <c r="K278" s="7">
        <f>COUNTIFS(fct_partner_monthly!$D$2:$D$3601,A278,fct_partner_monthly!$F$2:$F$3601,B278,fct_partner_monthly!$I$2:$I$3601,C278,fct_partner_monthly!$T$2:$T$3601,"VALUE_WITHOUT_MASS")</f>
        <v>0</v>
      </c>
    </row>
    <row r="279" spans="1:11">
      <c r="A279" s="1">
        <v>2025</v>
      </c>
      <c r="B279" s="4" t="s">
        <v>278</v>
      </c>
      <c r="C279" s="4" t="s">
        <v>310</v>
      </c>
      <c r="D279" s="1" t="s">
        <v>311</v>
      </c>
      <c r="E279" s="10">
        <f>SUMIFS(fct_partner_monthly!$Q$2:$Q$3601,fct_partner_monthly!$D$2:$D$3601,A279,fct_partner_monthly!$F$2:$F$3601,B279,fct_partner_monthly!$I$2:$I$3601,C279)</f>
        <v>81131664</v>
      </c>
      <c r="F279" s="10">
        <f>SUMIFS(fct_partner_monthly!$Q$2:$Q$3601,fct_partner_monthly!$D$2:$D$3601,A279,fct_partner_monthly!$F$2:$F$3601,B279,fct_partner_monthly!$I$2:$I$3601,C279,fct_partner_monthly!$T$2:$T$3601,"USABLE")</f>
        <v>81131664</v>
      </c>
      <c r="G279" s="12">
        <f>IF(E279&gt;0,F279/E279,"")</f>
        <v>1</v>
      </c>
      <c r="H279" s="12">
        <v>0.995</v>
      </c>
      <c r="I279" s="1" t="str">
        <f>IF(E279=0,"N/A - no reported trade",IF(G279&gt;=H279,"PASS","REVIEW"))</f>
        <v>PASS</v>
      </c>
      <c r="J279" s="7">
        <f>COUNTIFS(fct_partner_monthly!$D$2:$D$3601,A279,fct_partner_monthly!$F$2:$F$3601,B279,fct_partner_monthly!$I$2:$I$3601,C279,fct_partner_monthly!$Q$2:$Q$3601,"&gt;0")</f>
        <v>12</v>
      </c>
      <c r="K279" s="7">
        <f>COUNTIFS(fct_partner_monthly!$D$2:$D$3601,A279,fct_partner_monthly!$F$2:$F$3601,B279,fct_partner_monthly!$I$2:$I$3601,C279,fct_partner_monthly!$T$2:$T$3601,"VALUE_WITHOUT_MASS")</f>
        <v>0</v>
      </c>
    </row>
    <row r="280" spans="1:11">
      <c r="A280" s="1">
        <v>2025</v>
      </c>
      <c r="B280" s="4" t="s">
        <v>278</v>
      </c>
      <c r="C280" s="4" t="s">
        <v>313</v>
      </c>
      <c r="D280" s="1" t="s">
        <v>314</v>
      </c>
      <c r="E280" s="10">
        <f>SUMIFS(fct_partner_monthly!$Q$2:$Q$3601,fct_partner_monthly!$D$2:$D$3601,A280,fct_partner_monthly!$F$2:$F$3601,B280,fct_partner_monthly!$I$2:$I$3601,C280)</f>
        <v>4196454</v>
      </c>
      <c r="F280" s="10">
        <f>SUMIFS(fct_partner_monthly!$Q$2:$Q$3601,fct_partner_monthly!$D$2:$D$3601,A280,fct_partner_monthly!$F$2:$F$3601,B280,fct_partner_monthly!$I$2:$I$3601,C280,fct_partner_monthly!$T$2:$T$3601,"USABLE")</f>
        <v>4196454</v>
      </c>
      <c r="G280" s="12">
        <f>IF(E280&gt;0,F280/E280,"")</f>
        <v>1</v>
      </c>
      <c r="H280" s="12">
        <v>0.995</v>
      </c>
      <c r="I280" s="1" t="str">
        <f>IF(E280=0,"N/A - no reported trade",IF(G280&gt;=H280,"PASS","REVIEW"))</f>
        <v>PASS</v>
      </c>
      <c r="J280" s="7">
        <f>COUNTIFS(fct_partner_monthly!$D$2:$D$3601,A280,fct_partner_monthly!$F$2:$F$3601,B280,fct_partner_monthly!$I$2:$I$3601,C280,fct_partner_monthly!$Q$2:$Q$3601,"&gt;0")</f>
        <v>12</v>
      </c>
      <c r="K280" s="7">
        <f>COUNTIFS(fct_partner_monthly!$D$2:$D$3601,A280,fct_partner_monthly!$F$2:$F$3601,B280,fct_partner_monthly!$I$2:$I$3601,C280,fct_partner_monthly!$T$2:$T$3601,"VALUE_WITHOUT_MASS")</f>
        <v>0</v>
      </c>
    </row>
    <row r="281" spans="1:11">
      <c r="A281" s="1">
        <v>2025</v>
      </c>
      <c r="B281" s="4" t="s">
        <v>278</v>
      </c>
      <c r="C281" s="4" t="s">
        <v>316</v>
      </c>
      <c r="D281" s="1" t="s">
        <v>317</v>
      </c>
      <c r="E281" s="10">
        <f>SUMIFS(fct_partner_monthly!$Q$2:$Q$3601,fct_partner_monthly!$D$2:$D$3601,A281,fct_partner_monthly!$F$2:$F$3601,B281,fct_partner_monthly!$I$2:$I$3601,C281)</f>
        <v>798136</v>
      </c>
      <c r="F281" s="10">
        <f>SUMIFS(fct_partner_monthly!$Q$2:$Q$3601,fct_partner_monthly!$D$2:$D$3601,A281,fct_partner_monthly!$F$2:$F$3601,B281,fct_partner_monthly!$I$2:$I$3601,C281,fct_partner_monthly!$T$2:$T$3601,"USABLE")</f>
        <v>798136</v>
      </c>
      <c r="G281" s="12">
        <f>IF(E281&gt;0,F281/E281,"")</f>
        <v>1</v>
      </c>
      <c r="H281" s="12">
        <v>0.995</v>
      </c>
      <c r="I281" s="1" t="str">
        <f>IF(E281=0,"N/A - no reported trade",IF(G281&gt;=H281,"PASS","REVIEW"))</f>
        <v>PASS</v>
      </c>
      <c r="J281" s="7">
        <f>COUNTIFS(fct_partner_monthly!$D$2:$D$3601,A281,fct_partner_monthly!$F$2:$F$3601,B281,fct_partner_monthly!$I$2:$I$3601,C281,fct_partner_monthly!$Q$2:$Q$3601,"&gt;0")</f>
        <v>12</v>
      </c>
      <c r="K281" s="7">
        <f>COUNTIFS(fct_partner_monthly!$D$2:$D$3601,A281,fct_partner_monthly!$F$2:$F$3601,B281,fct_partner_monthly!$I$2:$I$3601,C281,fct_partner_monthly!$T$2:$T$3601,"VALUE_WITHOUT_MASS")</f>
        <v>0</v>
      </c>
    </row>
    <row r="282" spans="1:11">
      <c r="A282" s="1">
        <v>2025</v>
      </c>
      <c r="B282" s="4" t="s">
        <v>278</v>
      </c>
      <c r="C282" s="4" t="s">
        <v>319</v>
      </c>
      <c r="D282" s="1" t="s">
        <v>320</v>
      </c>
      <c r="E282" s="10">
        <f>SUMIFS(fct_partner_monthly!$Q$2:$Q$3601,fct_partner_monthly!$D$2:$D$3601,A282,fct_partner_monthly!$F$2:$F$3601,B282,fct_partner_monthly!$I$2:$I$3601,C282)</f>
        <v>12963317</v>
      </c>
      <c r="F282" s="10">
        <f>SUMIFS(fct_partner_monthly!$Q$2:$Q$3601,fct_partner_monthly!$D$2:$D$3601,A282,fct_partner_monthly!$F$2:$F$3601,B282,fct_partner_monthly!$I$2:$I$3601,C282,fct_partner_monthly!$T$2:$T$3601,"USABLE")</f>
        <v>12963317</v>
      </c>
      <c r="G282" s="12">
        <f>IF(E282&gt;0,F282/E282,"")</f>
        <v>1</v>
      </c>
      <c r="H282" s="12">
        <v>0.995</v>
      </c>
      <c r="I282" s="1" t="str">
        <f>IF(E282=0,"N/A - no reported trade",IF(G282&gt;=H282,"PASS","REVIEW"))</f>
        <v>PASS</v>
      </c>
      <c r="J282" s="7">
        <f>COUNTIFS(fct_partner_monthly!$D$2:$D$3601,A282,fct_partner_monthly!$F$2:$F$3601,B282,fct_partner_monthly!$I$2:$I$3601,C282,fct_partner_monthly!$Q$2:$Q$3601,"&gt;0")</f>
        <v>12</v>
      </c>
      <c r="K282" s="7">
        <f>COUNTIFS(fct_partner_monthly!$D$2:$D$3601,A282,fct_partner_monthly!$F$2:$F$3601,B282,fct_partner_monthly!$I$2:$I$3601,C282,fct_partner_monthly!$T$2:$T$3601,"VALUE_WITHOUT_MASS")</f>
        <v>0</v>
      </c>
    </row>
    <row r="283" spans="1:11">
      <c r="A283" s="1">
        <v>2025</v>
      </c>
      <c r="B283" s="4" t="s">
        <v>278</v>
      </c>
      <c r="C283" s="4" t="s">
        <v>322</v>
      </c>
      <c r="D283" s="1" t="s">
        <v>323</v>
      </c>
      <c r="E283" s="10">
        <f>SUMIFS(fct_partner_monthly!$Q$2:$Q$3601,fct_partner_monthly!$D$2:$D$3601,A283,fct_partner_monthly!$F$2:$F$3601,B283,fct_partner_monthly!$I$2:$I$3601,C283)</f>
        <v>15422184</v>
      </c>
      <c r="F283" s="10">
        <f>SUMIFS(fct_partner_monthly!$Q$2:$Q$3601,fct_partner_monthly!$D$2:$D$3601,A283,fct_partner_monthly!$F$2:$F$3601,B283,fct_partner_monthly!$I$2:$I$3601,C283,fct_partner_monthly!$T$2:$T$3601,"USABLE")</f>
        <v>15422184</v>
      </c>
      <c r="G283" s="12">
        <f>IF(E283&gt;0,F283/E283,"")</f>
        <v>1</v>
      </c>
      <c r="H283" s="12">
        <v>0.995</v>
      </c>
      <c r="I283" s="1" t="str">
        <f>IF(E283=0,"N/A - no reported trade",IF(G283&gt;=H283,"PASS","REVIEW"))</f>
        <v>PASS</v>
      </c>
      <c r="J283" s="7">
        <f>COUNTIFS(fct_partner_monthly!$D$2:$D$3601,A283,fct_partner_monthly!$F$2:$F$3601,B283,fct_partner_monthly!$I$2:$I$3601,C283,fct_partner_monthly!$Q$2:$Q$3601,"&gt;0")</f>
        <v>12</v>
      </c>
      <c r="K283" s="7">
        <f>COUNTIFS(fct_partner_monthly!$D$2:$D$3601,A283,fct_partner_monthly!$F$2:$F$3601,B283,fct_partner_monthly!$I$2:$I$3601,C283,fct_partner_monthly!$T$2:$T$3601,"VALUE_WITHOUT_MASS")</f>
        <v>0</v>
      </c>
    </row>
    <row r="284" spans="1:11">
      <c r="A284" s="1">
        <v>2025</v>
      </c>
      <c r="B284" s="4" t="s">
        <v>278</v>
      </c>
      <c r="C284" s="4" t="s">
        <v>325</v>
      </c>
      <c r="D284" s="1" t="s">
        <v>326</v>
      </c>
      <c r="E284" s="10">
        <f>SUMIFS(fct_partner_monthly!$Q$2:$Q$3601,fct_partner_monthly!$D$2:$D$3601,A284,fct_partner_monthly!$F$2:$F$3601,B284,fct_partner_monthly!$I$2:$I$3601,C284)</f>
        <v>11991268</v>
      </c>
      <c r="F284" s="10">
        <f>SUMIFS(fct_partner_monthly!$Q$2:$Q$3601,fct_partner_monthly!$D$2:$D$3601,A284,fct_partner_monthly!$F$2:$F$3601,B284,fct_partner_monthly!$I$2:$I$3601,C284,fct_partner_monthly!$T$2:$T$3601,"USABLE")</f>
        <v>11991268</v>
      </c>
      <c r="G284" s="12">
        <f>IF(E284&gt;0,F284/E284,"")</f>
        <v>1</v>
      </c>
      <c r="H284" s="12">
        <v>0.995</v>
      </c>
      <c r="I284" s="1" t="str">
        <f>IF(E284=0,"N/A - no reported trade",IF(G284&gt;=H284,"PASS","REVIEW"))</f>
        <v>PASS</v>
      </c>
      <c r="J284" s="7">
        <f>COUNTIFS(fct_partner_monthly!$D$2:$D$3601,A284,fct_partner_monthly!$F$2:$F$3601,B284,fct_partner_monthly!$I$2:$I$3601,C284,fct_partner_monthly!$Q$2:$Q$3601,"&gt;0")</f>
        <v>12</v>
      </c>
      <c r="K284" s="7">
        <f>COUNTIFS(fct_partner_monthly!$D$2:$D$3601,A284,fct_partner_monthly!$F$2:$F$3601,B284,fct_partner_monthly!$I$2:$I$3601,C284,fct_partner_monthly!$T$2:$T$3601,"VALUE_WITHOUT_MASS")</f>
        <v>0</v>
      </c>
    </row>
    <row r="285" spans="1:11">
      <c r="A285" s="1">
        <v>2026</v>
      </c>
      <c r="B285" s="4" t="s">
        <v>256</v>
      </c>
      <c r="C285" s="4" t="s">
        <v>296</v>
      </c>
      <c r="D285" s="1" t="s">
        <v>297</v>
      </c>
      <c r="E285" s="10">
        <f>SUMIFS(fct_partner_monthly!$Q$2:$Q$3601,fct_partner_monthly!$D$2:$D$3601,A285,fct_partner_monthly!$F$2:$F$3601,B285,fct_partner_monthly!$I$2:$I$3601,C285)</f>
        <v>58384062</v>
      </c>
      <c r="F285" s="10">
        <f>SUMIFS(fct_partner_monthly!$Q$2:$Q$3601,fct_partner_monthly!$D$2:$D$3601,A285,fct_partner_monthly!$F$2:$F$3601,B285,fct_partner_monthly!$I$2:$I$3601,C285,fct_partner_monthly!$T$2:$T$3601,"USABLE")</f>
        <v>58384062</v>
      </c>
      <c r="G285" s="12">
        <f>IF(E285&gt;0,F285/E285,"")</f>
        <v>1</v>
      </c>
      <c r="H285" s="12">
        <v>0.995</v>
      </c>
      <c r="I285" s="1" t="str">
        <f>IF(E285=0,"N/A - no reported trade",IF(G285&gt;=H285,"PASS","REVIEW"))</f>
        <v>PASS</v>
      </c>
      <c r="J285" s="7">
        <f>COUNTIFS(fct_partner_monthly!$D$2:$D$3601,A285,fct_partner_monthly!$F$2:$F$3601,B285,fct_partner_monthly!$I$2:$I$3601,C285,fct_partner_monthly!$Q$2:$Q$3601,"&gt;0")</f>
        <v>6</v>
      </c>
      <c r="K285" s="7">
        <f>COUNTIFS(fct_partner_monthly!$D$2:$D$3601,A285,fct_partner_monthly!$F$2:$F$3601,B285,fct_partner_monthly!$I$2:$I$3601,C285,fct_partner_monthly!$T$2:$T$3601,"VALUE_WITHOUT_MASS")</f>
        <v>0</v>
      </c>
    </row>
    <row r="286" spans="1:11">
      <c r="A286" s="1">
        <v>2026</v>
      </c>
      <c r="B286" s="4" t="s">
        <v>256</v>
      </c>
      <c r="C286" s="4" t="s">
        <v>301</v>
      </c>
      <c r="D286" s="1" t="s">
        <v>302</v>
      </c>
      <c r="E286" s="10">
        <f>SUMIFS(fct_partner_monthly!$Q$2:$Q$3601,fct_partner_monthly!$D$2:$D$3601,A286,fct_partner_monthly!$F$2:$F$3601,B286,fct_partner_monthly!$I$2:$I$3601,C286)</f>
        <v>4957179</v>
      </c>
      <c r="F286" s="10">
        <f>SUMIFS(fct_partner_monthly!$Q$2:$Q$3601,fct_partner_monthly!$D$2:$D$3601,A286,fct_partner_monthly!$F$2:$F$3601,B286,fct_partner_monthly!$I$2:$I$3601,C286,fct_partner_monthly!$T$2:$T$3601,"USABLE")</f>
        <v>4957179</v>
      </c>
      <c r="G286" s="12">
        <f>IF(E286&gt;0,F286/E286,"")</f>
        <v>1</v>
      </c>
      <c r="H286" s="12">
        <v>0.995</v>
      </c>
      <c r="I286" s="1" t="str">
        <f>IF(E286=0,"N/A - no reported trade",IF(G286&gt;=H286,"PASS","REVIEW"))</f>
        <v>PASS</v>
      </c>
      <c r="J286" s="7">
        <f>COUNTIFS(fct_partner_monthly!$D$2:$D$3601,A286,fct_partner_monthly!$F$2:$F$3601,B286,fct_partner_monthly!$I$2:$I$3601,C286,fct_partner_monthly!$Q$2:$Q$3601,"&gt;0")</f>
        <v>6</v>
      </c>
      <c r="K286" s="7">
        <f>COUNTIFS(fct_partner_monthly!$D$2:$D$3601,A286,fct_partner_monthly!$F$2:$F$3601,B286,fct_partner_monthly!$I$2:$I$3601,C286,fct_partner_monthly!$T$2:$T$3601,"VALUE_WITHOUT_MASS")</f>
        <v>0</v>
      </c>
    </row>
    <row r="287" spans="1:11">
      <c r="A287" s="1">
        <v>2026</v>
      </c>
      <c r="B287" s="4" t="s">
        <v>256</v>
      </c>
      <c r="C287" s="4" t="s">
        <v>304</v>
      </c>
      <c r="D287" s="1" t="s">
        <v>305</v>
      </c>
      <c r="E287" s="10">
        <f>SUMIFS(fct_partner_monthly!$Q$2:$Q$3601,fct_partner_monthly!$D$2:$D$3601,A287,fct_partner_monthly!$F$2:$F$3601,B287,fct_partner_monthly!$I$2:$I$3601,C287)</f>
        <v>20868271</v>
      </c>
      <c r="F287" s="10">
        <f>SUMIFS(fct_partner_monthly!$Q$2:$Q$3601,fct_partner_monthly!$D$2:$D$3601,A287,fct_partner_monthly!$F$2:$F$3601,B287,fct_partner_monthly!$I$2:$I$3601,C287,fct_partner_monthly!$T$2:$T$3601,"USABLE")</f>
        <v>20868271</v>
      </c>
      <c r="G287" s="12">
        <f>IF(E287&gt;0,F287/E287,"")</f>
        <v>1</v>
      </c>
      <c r="H287" s="12">
        <v>0.995</v>
      </c>
      <c r="I287" s="1" t="str">
        <f>IF(E287=0,"N/A - no reported trade",IF(G287&gt;=H287,"PASS","REVIEW"))</f>
        <v>PASS</v>
      </c>
      <c r="J287" s="7">
        <f>COUNTIFS(fct_partner_monthly!$D$2:$D$3601,A287,fct_partner_monthly!$F$2:$F$3601,B287,fct_partner_monthly!$I$2:$I$3601,C287,fct_partner_monthly!$Q$2:$Q$3601,"&gt;0")</f>
        <v>6</v>
      </c>
      <c r="K287" s="7">
        <f>COUNTIFS(fct_partner_monthly!$D$2:$D$3601,A287,fct_partner_monthly!$F$2:$F$3601,B287,fct_partner_monthly!$I$2:$I$3601,C287,fct_partner_monthly!$T$2:$T$3601,"VALUE_WITHOUT_MASS")</f>
        <v>0</v>
      </c>
    </row>
    <row r="288" spans="1:11">
      <c r="A288" s="1">
        <v>2026</v>
      </c>
      <c r="B288" s="4" t="s">
        <v>256</v>
      </c>
      <c r="C288" s="4" t="s">
        <v>307</v>
      </c>
      <c r="D288" s="1" t="s">
        <v>308</v>
      </c>
      <c r="E288" s="10">
        <f>SUMIFS(fct_partner_monthly!$Q$2:$Q$3601,fct_partner_monthly!$D$2:$D$3601,A288,fct_partner_monthly!$F$2:$F$3601,B288,fct_partner_monthly!$I$2:$I$3601,C288)</f>
        <v>54416583</v>
      </c>
      <c r="F288" s="10">
        <f>SUMIFS(fct_partner_monthly!$Q$2:$Q$3601,fct_partner_monthly!$D$2:$D$3601,A288,fct_partner_monthly!$F$2:$F$3601,B288,fct_partner_monthly!$I$2:$I$3601,C288,fct_partner_monthly!$T$2:$T$3601,"USABLE")</f>
        <v>54416583</v>
      </c>
      <c r="G288" s="12">
        <f>IF(E288&gt;0,F288/E288,"")</f>
        <v>1</v>
      </c>
      <c r="H288" s="12">
        <v>0.995</v>
      </c>
      <c r="I288" s="1" t="str">
        <f>IF(E288=0,"N/A - no reported trade",IF(G288&gt;=H288,"PASS","REVIEW"))</f>
        <v>PASS</v>
      </c>
      <c r="J288" s="7">
        <f>COUNTIFS(fct_partner_monthly!$D$2:$D$3601,A288,fct_partner_monthly!$F$2:$F$3601,B288,fct_partner_monthly!$I$2:$I$3601,C288,fct_partner_monthly!$Q$2:$Q$3601,"&gt;0")</f>
        <v>6</v>
      </c>
      <c r="K288" s="7">
        <f>COUNTIFS(fct_partner_monthly!$D$2:$D$3601,A288,fct_partner_monthly!$F$2:$F$3601,B288,fct_partner_monthly!$I$2:$I$3601,C288,fct_partner_monthly!$T$2:$T$3601,"VALUE_WITHOUT_MASS")</f>
        <v>0</v>
      </c>
    </row>
    <row r="289" spans="1:11">
      <c r="A289" s="1">
        <v>2026</v>
      </c>
      <c r="B289" s="4" t="s">
        <v>256</v>
      </c>
      <c r="C289" s="4" t="s">
        <v>310</v>
      </c>
      <c r="D289" s="1" t="s">
        <v>311</v>
      </c>
      <c r="E289" s="10">
        <f>SUMIFS(fct_partner_monthly!$Q$2:$Q$3601,fct_partner_monthly!$D$2:$D$3601,A289,fct_partner_monthly!$F$2:$F$3601,B289,fct_partner_monthly!$I$2:$I$3601,C289)</f>
        <v>254631302</v>
      </c>
      <c r="F289" s="10">
        <f>SUMIFS(fct_partner_monthly!$Q$2:$Q$3601,fct_partner_monthly!$D$2:$D$3601,A289,fct_partner_monthly!$F$2:$F$3601,B289,fct_partner_monthly!$I$2:$I$3601,C289,fct_partner_monthly!$T$2:$T$3601,"USABLE")</f>
        <v>254631302</v>
      </c>
      <c r="G289" s="12">
        <f>IF(E289&gt;0,F289/E289,"")</f>
        <v>1</v>
      </c>
      <c r="H289" s="12">
        <v>0.995</v>
      </c>
      <c r="I289" s="1" t="str">
        <f>IF(E289=0,"N/A - no reported trade",IF(G289&gt;=H289,"PASS","REVIEW"))</f>
        <v>PASS</v>
      </c>
      <c r="J289" s="7">
        <f>COUNTIFS(fct_partner_monthly!$D$2:$D$3601,A289,fct_partner_monthly!$F$2:$F$3601,B289,fct_partner_monthly!$I$2:$I$3601,C289,fct_partner_monthly!$Q$2:$Q$3601,"&gt;0")</f>
        <v>6</v>
      </c>
      <c r="K289" s="7">
        <f>COUNTIFS(fct_partner_monthly!$D$2:$D$3601,A289,fct_partner_monthly!$F$2:$F$3601,B289,fct_partner_monthly!$I$2:$I$3601,C289,fct_partner_monthly!$T$2:$T$3601,"VALUE_WITHOUT_MASS")</f>
        <v>0</v>
      </c>
    </row>
    <row r="290" spans="1:11">
      <c r="A290" s="1">
        <v>2026</v>
      </c>
      <c r="B290" s="4" t="s">
        <v>256</v>
      </c>
      <c r="C290" s="4" t="s">
        <v>313</v>
      </c>
      <c r="D290" s="1" t="s">
        <v>314</v>
      </c>
      <c r="E290" s="10">
        <f>SUMIFS(fct_partner_monthly!$Q$2:$Q$3601,fct_partner_monthly!$D$2:$D$3601,A290,fct_partner_monthly!$F$2:$F$3601,B290,fct_partner_monthly!$I$2:$I$3601,C290)</f>
        <v>8791535</v>
      </c>
      <c r="F290" s="10">
        <f>SUMIFS(fct_partner_monthly!$Q$2:$Q$3601,fct_partner_monthly!$D$2:$D$3601,A290,fct_partner_monthly!$F$2:$F$3601,B290,fct_partner_monthly!$I$2:$I$3601,C290,fct_partner_monthly!$T$2:$T$3601,"USABLE")</f>
        <v>8791535</v>
      </c>
      <c r="G290" s="12">
        <f>IF(E290&gt;0,F290/E290,"")</f>
        <v>1</v>
      </c>
      <c r="H290" s="12">
        <v>0.995</v>
      </c>
      <c r="I290" s="1" t="str">
        <f>IF(E290=0,"N/A - no reported trade",IF(G290&gt;=H290,"PASS","REVIEW"))</f>
        <v>PASS</v>
      </c>
      <c r="J290" s="7">
        <f>COUNTIFS(fct_partner_monthly!$D$2:$D$3601,A290,fct_partner_monthly!$F$2:$F$3601,B290,fct_partner_monthly!$I$2:$I$3601,C290,fct_partner_monthly!$Q$2:$Q$3601,"&gt;0")</f>
        <v>6</v>
      </c>
      <c r="K290" s="7">
        <f>COUNTIFS(fct_partner_monthly!$D$2:$D$3601,A290,fct_partner_monthly!$F$2:$F$3601,B290,fct_partner_monthly!$I$2:$I$3601,C290,fct_partner_monthly!$T$2:$T$3601,"VALUE_WITHOUT_MASS")</f>
        <v>0</v>
      </c>
    </row>
    <row r="291" spans="1:11">
      <c r="A291" s="1">
        <v>2026</v>
      </c>
      <c r="B291" s="4" t="s">
        <v>256</v>
      </c>
      <c r="C291" s="4" t="s">
        <v>316</v>
      </c>
      <c r="D291" s="1" t="s">
        <v>317</v>
      </c>
      <c r="E291" s="10">
        <f>SUMIFS(fct_partner_monthly!$Q$2:$Q$3601,fct_partner_monthly!$D$2:$D$3601,A291,fct_partner_monthly!$F$2:$F$3601,B291,fct_partner_monthly!$I$2:$I$3601,C291)</f>
        <v>619607</v>
      </c>
      <c r="F291" s="10">
        <f>SUMIFS(fct_partner_monthly!$Q$2:$Q$3601,fct_partner_monthly!$D$2:$D$3601,A291,fct_partner_monthly!$F$2:$F$3601,B291,fct_partner_monthly!$I$2:$I$3601,C291,fct_partner_monthly!$T$2:$T$3601,"USABLE")</f>
        <v>619607</v>
      </c>
      <c r="G291" s="12">
        <f>IF(E291&gt;0,F291/E291,"")</f>
        <v>1</v>
      </c>
      <c r="H291" s="12">
        <v>0.995</v>
      </c>
      <c r="I291" s="1" t="str">
        <f>IF(E291=0,"N/A - no reported trade",IF(G291&gt;=H291,"PASS","REVIEW"))</f>
        <v>PASS</v>
      </c>
      <c r="J291" s="7">
        <f>COUNTIFS(fct_partner_monthly!$D$2:$D$3601,A291,fct_partner_monthly!$F$2:$F$3601,B291,fct_partner_monthly!$I$2:$I$3601,C291,fct_partner_monthly!$Q$2:$Q$3601,"&gt;0")</f>
        <v>6</v>
      </c>
      <c r="K291" s="7">
        <f>COUNTIFS(fct_partner_monthly!$D$2:$D$3601,A291,fct_partner_monthly!$F$2:$F$3601,B291,fct_partner_monthly!$I$2:$I$3601,C291,fct_partner_monthly!$T$2:$T$3601,"VALUE_WITHOUT_MASS")</f>
        <v>0</v>
      </c>
    </row>
    <row r="292" spans="1:11">
      <c r="A292" s="1">
        <v>2026</v>
      </c>
      <c r="B292" s="4" t="s">
        <v>256</v>
      </c>
      <c r="C292" s="4" t="s">
        <v>319</v>
      </c>
      <c r="D292" s="1" t="s">
        <v>320</v>
      </c>
      <c r="E292" s="10">
        <f>SUMIFS(fct_partner_monthly!$Q$2:$Q$3601,fct_partner_monthly!$D$2:$D$3601,A292,fct_partner_monthly!$F$2:$F$3601,B292,fct_partner_monthly!$I$2:$I$3601,C292)</f>
        <v>13656174</v>
      </c>
      <c r="F292" s="10">
        <f>SUMIFS(fct_partner_monthly!$Q$2:$Q$3601,fct_partner_monthly!$D$2:$D$3601,A292,fct_partner_monthly!$F$2:$F$3601,B292,fct_partner_monthly!$I$2:$I$3601,C292,fct_partner_monthly!$T$2:$T$3601,"USABLE")</f>
        <v>13656174</v>
      </c>
      <c r="G292" s="12">
        <f>IF(E292&gt;0,F292/E292,"")</f>
        <v>1</v>
      </c>
      <c r="H292" s="12">
        <v>0.995</v>
      </c>
      <c r="I292" s="1" t="str">
        <f>IF(E292=0,"N/A - no reported trade",IF(G292&gt;=H292,"PASS","REVIEW"))</f>
        <v>PASS</v>
      </c>
      <c r="J292" s="7">
        <f>COUNTIFS(fct_partner_monthly!$D$2:$D$3601,A292,fct_partner_monthly!$F$2:$F$3601,B292,fct_partner_monthly!$I$2:$I$3601,C292,fct_partner_monthly!$Q$2:$Q$3601,"&gt;0")</f>
        <v>6</v>
      </c>
      <c r="K292" s="7">
        <f>COUNTIFS(fct_partner_monthly!$D$2:$D$3601,A292,fct_partner_monthly!$F$2:$F$3601,B292,fct_partner_monthly!$I$2:$I$3601,C292,fct_partner_monthly!$T$2:$T$3601,"VALUE_WITHOUT_MASS")</f>
        <v>0</v>
      </c>
    </row>
    <row r="293" spans="1:11">
      <c r="A293" s="1">
        <v>2026</v>
      </c>
      <c r="B293" s="4" t="s">
        <v>256</v>
      </c>
      <c r="C293" s="4" t="s">
        <v>322</v>
      </c>
      <c r="D293" s="1" t="s">
        <v>323</v>
      </c>
      <c r="E293" s="10">
        <f>SUMIFS(fct_partner_monthly!$Q$2:$Q$3601,fct_partner_monthly!$D$2:$D$3601,A293,fct_partner_monthly!$F$2:$F$3601,B293,fct_partner_monthly!$I$2:$I$3601,C293)</f>
        <v>5968533</v>
      </c>
      <c r="F293" s="10">
        <f>SUMIFS(fct_partner_monthly!$Q$2:$Q$3601,fct_partner_monthly!$D$2:$D$3601,A293,fct_partner_monthly!$F$2:$F$3601,B293,fct_partner_monthly!$I$2:$I$3601,C293,fct_partner_monthly!$T$2:$T$3601,"USABLE")</f>
        <v>5968533</v>
      </c>
      <c r="G293" s="12">
        <f>IF(E293&gt;0,F293/E293,"")</f>
        <v>1</v>
      </c>
      <c r="H293" s="12">
        <v>0.995</v>
      </c>
      <c r="I293" s="1" t="str">
        <f>IF(E293=0,"N/A - no reported trade",IF(G293&gt;=H293,"PASS","REVIEW"))</f>
        <v>PASS</v>
      </c>
      <c r="J293" s="7">
        <f>COUNTIFS(fct_partner_monthly!$D$2:$D$3601,A293,fct_partner_monthly!$F$2:$F$3601,B293,fct_partner_monthly!$I$2:$I$3601,C293,fct_partner_monthly!$Q$2:$Q$3601,"&gt;0")</f>
        <v>6</v>
      </c>
      <c r="K293" s="7">
        <f>COUNTIFS(fct_partner_monthly!$D$2:$D$3601,A293,fct_partner_monthly!$F$2:$F$3601,B293,fct_partner_monthly!$I$2:$I$3601,C293,fct_partner_monthly!$T$2:$T$3601,"VALUE_WITHOUT_MASS")</f>
        <v>0</v>
      </c>
    </row>
    <row r="294" spans="1:11">
      <c r="A294" s="1">
        <v>2026</v>
      </c>
      <c r="B294" s="4" t="s">
        <v>256</v>
      </c>
      <c r="C294" s="4" t="s">
        <v>325</v>
      </c>
      <c r="D294" s="1" t="s">
        <v>326</v>
      </c>
      <c r="E294" s="10">
        <f>SUMIFS(fct_partner_monthly!$Q$2:$Q$3601,fct_partner_monthly!$D$2:$D$3601,A294,fct_partner_monthly!$F$2:$F$3601,B294,fct_partner_monthly!$I$2:$I$3601,C294)</f>
        <v>27268063</v>
      </c>
      <c r="F294" s="10">
        <f>SUMIFS(fct_partner_monthly!$Q$2:$Q$3601,fct_partner_monthly!$D$2:$D$3601,A294,fct_partner_monthly!$F$2:$F$3601,B294,fct_partner_monthly!$I$2:$I$3601,C294,fct_partner_monthly!$T$2:$T$3601,"USABLE")</f>
        <v>27268063</v>
      </c>
      <c r="G294" s="12">
        <f>IF(E294&gt;0,F294/E294,"")</f>
        <v>1</v>
      </c>
      <c r="H294" s="12">
        <v>0.995</v>
      </c>
      <c r="I294" s="1" t="str">
        <f>IF(E294=0,"N/A - no reported trade",IF(G294&gt;=H294,"PASS","REVIEW"))</f>
        <v>PASS</v>
      </c>
      <c r="J294" s="7">
        <f>COUNTIFS(fct_partner_monthly!$D$2:$D$3601,A294,fct_partner_monthly!$F$2:$F$3601,B294,fct_partner_monthly!$I$2:$I$3601,C294,fct_partner_monthly!$Q$2:$Q$3601,"&gt;0")</f>
        <v>6</v>
      </c>
      <c r="K294" s="7">
        <f>COUNTIFS(fct_partner_monthly!$D$2:$D$3601,A294,fct_partner_monthly!$F$2:$F$3601,B294,fct_partner_monthly!$I$2:$I$3601,C294,fct_partner_monthly!$T$2:$T$3601,"VALUE_WITHOUT_MASS")</f>
        <v>0</v>
      </c>
    </row>
    <row r="295" spans="1:11">
      <c r="A295" s="1">
        <v>2026</v>
      </c>
      <c r="B295" s="4" t="s">
        <v>265</v>
      </c>
      <c r="C295" s="4" t="s">
        <v>296</v>
      </c>
      <c r="D295" s="1" t="s">
        <v>297</v>
      </c>
      <c r="E295" s="10">
        <f>SUMIFS(fct_partner_monthly!$Q$2:$Q$3601,fct_partner_monthly!$D$2:$D$3601,A295,fct_partner_monthly!$F$2:$F$3601,B295,fct_partner_monthly!$I$2:$I$3601,C295)</f>
        <v>15949155</v>
      </c>
      <c r="F295" s="10">
        <f>SUMIFS(fct_partner_monthly!$Q$2:$Q$3601,fct_partner_monthly!$D$2:$D$3601,A295,fct_partner_monthly!$F$2:$F$3601,B295,fct_partner_monthly!$I$2:$I$3601,C295,fct_partner_monthly!$T$2:$T$3601,"USABLE")</f>
        <v>15949155</v>
      </c>
      <c r="G295" s="12">
        <f>IF(E295&gt;0,F295/E295,"")</f>
        <v>1</v>
      </c>
      <c r="H295" s="12">
        <v>0.995</v>
      </c>
      <c r="I295" s="1" t="str">
        <f>IF(E295=0,"N/A - no reported trade",IF(G295&gt;=H295,"PASS","REVIEW"))</f>
        <v>PASS</v>
      </c>
      <c r="J295" s="7">
        <f>COUNTIFS(fct_partner_monthly!$D$2:$D$3601,A295,fct_partner_monthly!$F$2:$F$3601,B295,fct_partner_monthly!$I$2:$I$3601,C295,fct_partner_monthly!$Q$2:$Q$3601,"&gt;0")</f>
        <v>6</v>
      </c>
      <c r="K295" s="7">
        <f>COUNTIFS(fct_partner_monthly!$D$2:$D$3601,A295,fct_partner_monthly!$F$2:$F$3601,B295,fct_partner_monthly!$I$2:$I$3601,C295,fct_partner_monthly!$T$2:$T$3601,"VALUE_WITHOUT_MASS")</f>
        <v>0</v>
      </c>
    </row>
    <row r="296" spans="1:11">
      <c r="A296" s="1">
        <v>2026</v>
      </c>
      <c r="B296" s="4" t="s">
        <v>265</v>
      </c>
      <c r="C296" s="4" t="s">
        <v>301</v>
      </c>
      <c r="D296" s="1" t="s">
        <v>302</v>
      </c>
      <c r="E296" s="10">
        <f>SUMIFS(fct_partner_monthly!$Q$2:$Q$3601,fct_partner_monthly!$D$2:$D$3601,A296,fct_partner_monthly!$F$2:$F$3601,B296,fct_partner_monthly!$I$2:$I$3601,C296)</f>
        <v>94543</v>
      </c>
      <c r="F296" s="10">
        <f>SUMIFS(fct_partner_monthly!$Q$2:$Q$3601,fct_partner_monthly!$D$2:$D$3601,A296,fct_partner_monthly!$F$2:$F$3601,B296,fct_partner_monthly!$I$2:$I$3601,C296,fct_partner_monthly!$T$2:$T$3601,"USABLE")</f>
        <v>94543</v>
      </c>
      <c r="G296" s="12">
        <f>IF(E296&gt;0,F296/E296,"")</f>
        <v>1</v>
      </c>
      <c r="H296" s="12">
        <v>0.995</v>
      </c>
      <c r="I296" s="1" t="str">
        <f>IF(E296=0,"N/A - no reported trade",IF(G296&gt;=H296,"PASS","REVIEW"))</f>
        <v>PASS</v>
      </c>
      <c r="J296" s="7">
        <f>COUNTIFS(fct_partner_monthly!$D$2:$D$3601,A296,fct_partner_monthly!$F$2:$F$3601,B296,fct_partner_monthly!$I$2:$I$3601,C296,fct_partner_monthly!$Q$2:$Q$3601,"&gt;0")</f>
        <v>6</v>
      </c>
      <c r="K296" s="7">
        <f>COUNTIFS(fct_partner_monthly!$D$2:$D$3601,A296,fct_partner_monthly!$F$2:$F$3601,B296,fct_partner_monthly!$I$2:$I$3601,C296,fct_partner_monthly!$T$2:$T$3601,"VALUE_WITHOUT_MASS")</f>
        <v>0</v>
      </c>
    </row>
    <row r="297" spans="1:11">
      <c r="A297" s="1">
        <v>2026</v>
      </c>
      <c r="B297" s="4" t="s">
        <v>265</v>
      </c>
      <c r="C297" s="4" t="s">
        <v>304</v>
      </c>
      <c r="D297" s="1" t="s">
        <v>305</v>
      </c>
      <c r="E297" s="10">
        <f>SUMIFS(fct_partner_monthly!$Q$2:$Q$3601,fct_partner_monthly!$D$2:$D$3601,A297,fct_partner_monthly!$F$2:$F$3601,B297,fct_partner_monthly!$I$2:$I$3601,C297)</f>
        <v>2797761</v>
      </c>
      <c r="F297" s="10">
        <f>SUMIFS(fct_partner_monthly!$Q$2:$Q$3601,fct_partner_monthly!$D$2:$D$3601,A297,fct_partner_monthly!$F$2:$F$3601,B297,fct_partner_monthly!$I$2:$I$3601,C297,fct_partner_monthly!$T$2:$T$3601,"USABLE")</f>
        <v>2797761</v>
      </c>
      <c r="G297" s="12">
        <f>IF(E297&gt;0,F297/E297,"")</f>
        <v>1</v>
      </c>
      <c r="H297" s="12">
        <v>0.995</v>
      </c>
      <c r="I297" s="1" t="str">
        <f>IF(E297=0,"N/A - no reported trade",IF(G297&gt;=H297,"PASS","REVIEW"))</f>
        <v>PASS</v>
      </c>
      <c r="J297" s="7">
        <f>COUNTIFS(fct_partner_monthly!$D$2:$D$3601,A297,fct_partner_monthly!$F$2:$F$3601,B297,fct_partner_monthly!$I$2:$I$3601,C297,fct_partner_monthly!$Q$2:$Q$3601,"&gt;0")</f>
        <v>6</v>
      </c>
      <c r="K297" s="7">
        <f>COUNTIFS(fct_partner_monthly!$D$2:$D$3601,A297,fct_partner_monthly!$F$2:$F$3601,B297,fct_partner_monthly!$I$2:$I$3601,C297,fct_partner_monthly!$T$2:$T$3601,"VALUE_WITHOUT_MASS")</f>
        <v>0</v>
      </c>
    </row>
    <row r="298" spans="1:11">
      <c r="A298" s="1">
        <v>2026</v>
      </c>
      <c r="B298" s="4" t="s">
        <v>265</v>
      </c>
      <c r="C298" s="4" t="s">
        <v>307</v>
      </c>
      <c r="D298" s="1" t="s">
        <v>308</v>
      </c>
      <c r="E298" s="10">
        <f>SUMIFS(fct_partner_monthly!$Q$2:$Q$3601,fct_partner_monthly!$D$2:$D$3601,A298,fct_partner_monthly!$F$2:$F$3601,B298,fct_partner_monthly!$I$2:$I$3601,C298)</f>
        <v>709744</v>
      </c>
      <c r="F298" s="10">
        <f>SUMIFS(fct_partner_monthly!$Q$2:$Q$3601,fct_partner_monthly!$D$2:$D$3601,A298,fct_partner_monthly!$F$2:$F$3601,B298,fct_partner_monthly!$I$2:$I$3601,C298,fct_partner_monthly!$T$2:$T$3601,"USABLE")</f>
        <v>709744</v>
      </c>
      <c r="G298" s="12">
        <f>IF(E298&gt;0,F298/E298,"")</f>
        <v>1</v>
      </c>
      <c r="H298" s="12">
        <v>0.995</v>
      </c>
      <c r="I298" s="1" t="str">
        <f>IF(E298=0,"N/A - no reported trade",IF(G298&gt;=H298,"PASS","REVIEW"))</f>
        <v>PASS</v>
      </c>
      <c r="J298" s="7">
        <f>COUNTIFS(fct_partner_monthly!$D$2:$D$3601,A298,fct_partner_monthly!$F$2:$F$3601,B298,fct_partner_monthly!$I$2:$I$3601,C298,fct_partner_monthly!$Q$2:$Q$3601,"&gt;0")</f>
        <v>6</v>
      </c>
      <c r="K298" s="7">
        <f>COUNTIFS(fct_partner_monthly!$D$2:$D$3601,A298,fct_partner_monthly!$F$2:$F$3601,B298,fct_partner_monthly!$I$2:$I$3601,C298,fct_partner_monthly!$T$2:$T$3601,"VALUE_WITHOUT_MASS")</f>
        <v>0</v>
      </c>
    </row>
    <row r="299" spans="1:11">
      <c r="A299" s="1">
        <v>2026</v>
      </c>
      <c r="B299" s="4" t="s">
        <v>265</v>
      </c>
      <c r="C299" s="4" t="s">
        <v>310</v>
      </c>
      <c r="D299" s="1" t="s">
        <v>311</v>
      </c>
      <c r="E299" s="10">
        <f>SUMIFS(fct_partner_monthly!$Q$2:$Q$3601,fct_partner_monthly!$D$2:$D$3601,A299,fct_partner_monthly!$F$2:$F$3601,B299,fct_partner_monthly!$I$2:$I$3601,C299)</f>
        <v>41106466</v>
      </c>
      <c r="F299" s="10">
        <f>SUMIFS(fct_partner_monthly!$Q$2:$Q$3601,fct_partner_monthly!$D$2:$D$3601,A299,fct_partner_monthly!$F$2:$F$3601,B299,fct_partner_monthly!$I$2:$I$3601,C299,fct_partner_monthly!$T$2:$T$3601,"USABLE")</f>
        <v>41106466</v>
      </c>
      <c r="G299" s="12">
        <f>IF(E299&gt;0,F299/E299,"")</f>
        <v>1</v>
      </c>
      <c r="H299" s="12">
        <v>0.995</v>
      </c>
      <c r="I299" s="1" t="str">
        <f>IF(E299=0,"N/A - no reported trade",IF(G299&gt;=H299,"PASS","REVIEW"))</f>
        <v>PASS</v>
      </c>
      <c r="J299" s="7">
        <f>COUNTIFS(fct_partner_monthly!$D$2:$D$3601,A299,fct_partner_monthly!$F$2:$F$3601,B299,fct_partner_monthly!$I$2:$I$3601,C299,fct_partner_monthly!$Q$2:$Q$3601,"&gt;0")</f>
        <v>6</v>
      </c>
      <c r="K299" s="7">
        <f>COUNTIFS(fct_partner_monthly!$D$2:$D$3601,A299,fct_partner_monthly!$F$2:$F$3601,B299,fct_partner_monthly!$I$2:$I$3601,C299,fct_partner_monthly!$T$2:$T$3601,"VALUE_WITHOUT_MASS")</f>
        <v>0</v>
      </c>
    </row>
    <row r="300" spans="1:11">
      <c r="A300" s="1">
        <v>2026</v>
      </c>
      <c r="B300" s="4" t="s">
        <v>265</v>
      </c>
      <c r="C300" s="4" t="s">
        <v>313</v>
      </c>
      <c r="D300" s="1" t="s">
        <v>314</v>
      </c>
      <c r="E300" s="10">
        <f>SUMIFS(fct_partner_monthly!$Q$2:$Q$3601,fct_partner_monthly!$D$2:$D$3601,A300,fct_partner_monthly!$F$2:$F$3601,B300,fct_partner_monthly!$I$2:$I$3601,C300)</f>
        <v>732589</v>
      </c>
      <c r="F300" s="10">
        <f>SUMIFS(fct_partner_monthly!$Q$2:$Q$3601,fct_partner_monthly!$D$2:$D$3601,A300,fct_partner_monthly!$F$2:$F$3601,B300,fct_partner_monthly!$I$2:$I$3601,C300,fct_partner_monthly!$T$2:$T$3601,"USABLE")</f>
        <v>732589</v>
      </c>
      <c r="G300" s="12">
        <f>IF(E300&gt;0,F300/E300,"")</f>
        <v>1</v>
      </c>
      <c r="H300" s="12">
        <v>0.995</v>
      </c>
      <c r="I300" s="1" t="str">
        <f>IF(E300=0,"N/A - no reported trade",IF(G300&gt;=H300,"PASS","REVIEW"))</f>
        <v>PASS</v>
      </c>
      <c r="J300" s="7">
        <f>COUNTIFS(fct_partner_monthly!$D$2:$D$3601,A300,fct_partner_monthly!$F$2:$F$3601,B300,fct_partner_monthly!$I$2:$I$3601,C300,fct_partner_monthly!$Q$2:$Q$3601,"&gt;0")</f>
        <v>6</v>
      </c>
      <c r="K300" s="7">
        <f>COUNTIFS(fct_partner_monthly!$D$2:$D$3601,A300,fct_partner_monthly!$F$2:$F$3601,B300,fct_partner_monthly!$I$2:$I$3601,C300,fct_partner_monthly!$T$2:$T$3601,"VALUE_WITHOUT_MASS")</f>
        <v>0</v>
      </c>
    </row>
    <row r="301" spans="1:11">
      <c r="A301" s="1">
        <v>2026</v>
      </c>
      <c r="B301" s="4" t="s">
        <v>265</v>
      </c>
      <c r="C301" s="4" t="s">
        <v>316</v>
      </c>
      <c r="D301" s="1" t="s">
        <v>317</v>
      </c>
      <c r="E301" s="10">
        <f>SUMIFS(fct_partner_monthly!$Q$2:$Q$3601,fct_partner_monthly!$D$2:$D$3601,A301,fct_partner_monthly!$F$2:$F$3601,B301,fct_partner_monthly!$I$2:$I$3601,C301)</f>
        <v>1019595</v>
      </c>
      <c r="F301" s="10">
        <f>SUMIFS(fct_partner_monthly!$Q$2:$Q$3601,fct_partner_monthly!$D$2:$D$3601,A301,fct_partner_monthly!$F$2:$F$3601,B301,fct_partner_monthly!$I$2:$I$3601,C301,fct_partner_monthly!$T$2:$T$3601,"USABLE")</f>
        <v>1019595</v>
      </c>
      <c r="G301" s="12">
        <f>IF(E301&gt;0,F301/E301,"")</f>
        <v>1</v>
      </c>
      <c r="H301" s="12">
        <v>0.995</v>
      </c>
      <c r="I301" s="1" t="str">
        <f>IF(E301=0,"N/A - no reported trade",IF(G301&gt;=H301,"PASS","REVIEW"))</f>
        <v>PASS</v>
      </c>
      <c r="J301" s="7">
        <f>COUNTIFS(fct_partner_monthly!$D$2:$D$3601,A301,fct_partner_monthly!$F$2:$F$3601,B301,fct_partner_monthly!$I$2:$I$3601,C301,fct_partner_monthly!$Q$2:$Q$3601,"&gt;0")</f>
        <v>6</v>
      </c>
      <c r="K301" s="7">
        <f>COUNTIFS(fct_partner_monthly!$D$2:$D$3601,A301,fct_partner_monthly!$F$2:$F$3601,B301,fct_partner_monthly!$I$2:$I$3601,C301,fct_partner_monthly!$T$2:$T$3601,"VALUE_WITHOUT_MASS")</f>
        <v>0</v>
      </c>
    </row>
    <row r="302" spans="1:11">
      <c r="A302" s="1">
        <v>2026</v>
      </c>
      <c r="B302" s="4" t="s">
        <v>265</v>
      </c>
      <c r="C302" s="4" t="s">
        <v>319</v>
      </c>
      <c r="D302" s="1" t="s">
        <v>320</v>
      </c>
      <c r="E302" s="10">
        <f>SUMIFS(fct_partner_monthly!$Q$2:$Q$3601,fct_partner_monthly!$D$2:$D$3601,A302,fct_partner_monthly!$F$2:$F$3601,B302,fct_partner_monthly!$I$2:$I$3601,C302)</f>
        <v>6261277</v>
      </c>
      <c r="F302" s="10">
        <f>SUMIFS(fct_partner_monthly!$Q$2:$Q$3601,fct_partner_monthly!$D$2:$D$3601,A302,fct_partner_monthly!$F$2:$F$3601,B302,fct_partner_monthly!$I$2:$I$3601,C302,fct_partner_monthly!$T$2:$T$3601,"USABLE")</f>
        <v>6261277</v>
      </c>
      <c r="G302" s="12">
        <f>IF(E302&gt;0,F302/E302,"")</f>
        <v>1</v>
      </c>
      <c r="H302" s="12">
        <v>0.995</v>
      </c>
      <c r="I302" s="1" t="str">
        <f>IF(E302=0,"N/A - no reported trade",IF(G302&gt;=H302,"PASS","REVIEW"))</f>
        <v>PASS</v>
      </c>
      <c r="J302" s="7">
        <f>COUNTIFS(fct_partner_monthly!$D$2:$D$3601,A302,fct_partner_monthly!$F$2:$F$3601,B302,fct_partner_monthly!$I$2:$I$3601,C302,fct_partner_monthly!$Q$2:$Q$3601,"&gt;0")</f>
        <v>6</v>
      </c>
      <c r="K302" s="7">
        <f>COUNTIFS(fct_partner_monthly!$D$2:$D$3601,A302,fct_partner_monthly!$F$2:$F$3601,B302,fct_partner_monthly!$I$2:$I$3601,C302,fct_partner_monthly!$T$2:$T$3601,"VALUE_WITHOUT_MASS")</f>
        <v>0</v>
      </c>
    </row>
    <row r="303" spans="1:11">
      <c r="A303" s="1">
        <v>2026</v>
      </c>
      <c r="B303" s="4" t="s">
        <v>265</v>
      </c>
      <c r="C303" s="4" t="s">
        <v>322</v>
      </c>
      <c r="D303" s="1" t="s">
        <v>323</v>
      </c>
      <c r="E303" s="10">
        <f>SUMIFS(fct_partner_monthly!$Q$2:$Q$3601,fct_partner_monthly!$D$2:$D$3601,A303,fct_partner_monthly!$F$2:$F$3601,B303,fct_partner_monthly!$I$2:$I$3601,C303)</f>
        <v>20275618</v>
      </c>
      <c r="F303" s="10">
        <f>SUMIFS(fct_partner_monthly!$Q$2:$Q$3601,fct_partner_monthly!$D$2:$D$3601,A303,fct_partner_monthly!$F$2:$F$3601,B303,fct_partner_monthly!$I$2:$I$3601,C303,fct_partner_monthly!$T$2:$T$3601,"USABLE")</f>
        <v>20275618</v>
      </c>
      <c r="G303" s="12">
        <f>IF(E303&gt;0,F303/E303,"")</f>
        <v>1</v>
      </c>
      <c r="H303" s="12">
        <v>0.995</v>
      </c>
      <c r="I303" s="1" t="str">
        <f>IF(E303=0,"N/A - no reported trade",IF(G303&gt;=H303,"PASS","REVIEW"))</f>
        <v>PASS</v>
      </c>
      <c r="J303" s="7">
        <f>COUNTIFS(fct_partner_monthly!$D$2:$D$3601,A303,fct_partner_monthly!$F$2:$F$3601,B303,fct_partner_monthly!$I$2:$I$3601,C303,fct_partner_monthly!$Q$2:$Q$3601,"&gt;0")</f>
        <v>6</v>
      </c>
      <c r="K303" s="7">
        <f>COUNTIFS(fct_partner_monthly!$D$2:$D$3601,A303,fct_partner_monthly!$F$2:$F$3601,B303,fct_partner_monthly!$I$2:$I$3601,C303,fct_partner_monthly!$T$2:$T$3601,"VALUE_WITHOUT_MASS")</f>
        <v>0</v>
      </c>
    </row>
    <row r="304" spans="1:11">
      <c r="A304" s="1">
        <v>2026</v>
      </c>
      <c r="B304" s="4" t="s">
        <v>265</v>
      </c>
      <c r="C304" s="4" t="s">
        <v>325</v>
      </c>
      <c r="D304" s="1" t="s">
        <v>326</v>
      </c>
      <c r="E304" s="10">
        <f>SUMIFS(fct_partner_monthly!$Q$2:$Q$3601,fct_partner_monthly!$D$2:$D$3601,A304,fct_partner_monthly!$F$2:$F$3601,B304,fct_partner_monthly!$I$2:$I$3601,C304)</f>
        <v>44515052</v>
      </c>
      <c r="F304" s="10">
        <f>SUMIFS(fct_partner_monthly!$Q$2:$Q$3601,fct_partner_monthly!$D$2:$D$3601,A304,fct_partner_monthly!$F$2:$F$3601,B304,fct_partner_monthly!$I$2:$I$3601,C304,fct_partner_monthly!$T$2:$T$3601,"USABLE")</f>
        <v>44515052</v>
      </c>
      <c r="G304" s="12">
        <f>IF(E304&gt;0,F304/E304,"")</f>
        <v>1</v>
      </c>
      <c r="H304" s="12">
        <v>0.995</v>
      </c>
      <c r="I304" s="1" t="str">
        <f>IF(E304=0,"N/A - no reported trade",IF(G304&gt;=H304,"PASS","REVIEW"))</f>
        <v>PASS</v>
      </c>
      <c r="J304" s="7">
        <f>COUNTIFS(fct_partner_monthly!$D$2:$D$3601,A304,fct_partner_monthly!$F$2:$F$3601,B304,fct_partner_monthly!$I$2:$I$3601,C304,fct_partner_monthly!$Q$2:$Q$3601,"&gt;0")</f>
        <v>6</v>
      </c>
      <c r="K304" s="7">
        <f>COUNTIFS(fct_partner_monthly!$D$2:$D$3601,A304,fct_partner_monthly!$F$2:$F$3601,B304,fct_partner_monthly!$I$2:$I$3601,C304,fct_partner_monthly!$T$2:$T$3601,"VALUE_WITHOUT_MASS")</f>
        <v>0</v>
      </c>
    </row>
    <row r="305" spans="1:11">
      <c r="A305" s="1">
        <v>2026</v>
      </c>
      <c r="B305" s="4" t="s">
        <v>271</v>
      </c>
      <c r="C305" s="4" t="s">
        <v>296</v>
      </c>
      <c r="D305" s="1" t="s">
        <v>297</v>
      </c>
      <c r="E305" s="10">
        <f>SUMIFS(fct_partner_monthly!$Q$2:$Q$3601,fct_partner_monthly!$D$2:$D$3601,A305,fct_partner_monthly!$F$2:$F$3601,B305,fct_partner_monthly!$I$2:$I$3601,C305)</f>
        <v>2652697</v>
      </c>
      <c r="F305" s="10">
        <f>SUMIFS(fct_partner_monthly!$Q$2:$Q$3601,fct_partner_monthly!$D$2:$D$3601,A305,fct_partner_monthly!$F$2:$F$3601,B305,fct_partner_monthly!$I$2:$I$3601,C305,fct_partner_monthly!$T$2:$T$3601,"USABLE")</f>
        <v>2652697</v>
      </c>
      <c r="G305" s="12">
        <f>IF(E305&gt;0,F305/E305,"")</f>
        <v>1</v>
      </c>
      <c r="H305" s="12">
        <v>0.995</v>
      </c>
      <c r="I305" s="1" t="str">
        <f>IF(E305=0,"N/A - no reported trade",IF(G305&gt;=H305,"PASS","REVIEW"))</f>
        <v>PASS</v>
      </c>
      <c r="J305" s="7">
        <f>COUNTIFS(fct_partner_monthly!$D$2:$D$3601,A305,fct_partner_monthly!$F$2:$F$3601,B305,fct_partner_monthly!$I$2:$I$3601,C305,fct_partner_monthly!$Q$2:$Q$3601,"&gt;0")</f>
        <v>6</v>
      </c>
      <c r="K305" s="7">
        <f>COUNTIFS(fct_partner_monthly!$D$2:$D$3601,A305,fct_partner_monthly!$F$2:$F$3601,B305,fct_partner_monthly!$I$2:$I$3601,C305,fct_partner_monthly!$T$2:$T$3601,"VALUE_WITHOUT_MASS")</f>
        <v>0</v>
      </c>
    </row>
    <row r="306" spans="1:11">
      <c r="A306" s="1">
        <v>2026</v>
      </c>
      <c r="B306" s="4" t="s">
        <v>271</v>
      </c>
      <c r="C306" s="4" t="s">
        <v>301</v>
      </c>
      <c r="D306" s="1" t="s">
        <v>302</v>
      </c>
      <c r="E306" s="10">
        <f>SUMIFS(fct_partner_monthly!$Q$2:$Q$3601,fct_partner_monthly!$D$2:$D$3601,A306,fct_partner_monthly!$F$2:$F$3601,B306,fct_partner_monthly!$I$2:$I$3601,C306)</f>
        <v>5511176</v>
      </c>
      <c r="F306" s="10">
        <f>SUMIFS(fct_partner_monthly!$Q$2:$Q$3601,fct_partner_monthly!$D$2:$D$3601,A306,fct_partner_monthly!$F$2:$F$3601,B306,fct_partner_monthly!$I$2:$I$3601,C306,fct_partner_monthly!$T$2:$T$3601,"USABLE")</f>
        <v>5511176</v>
      </c>
      <c r="G306" s="12">
        <f>IF(E306&gt;0,F306/E306,"")</f>
        <v>1</v>
      </c>
      <c r="H306" s="12">
        <v>0.995</v>
      </c>
      <c r="I306" s="1" t="str">
        <f>IF(E306=0,"N/A - no reported trade",IF(G306&gt;=H306,"PASS","REVIEW"))</f>
        <v>PASS</v>
      </c>
      <c r="J306" s="7">
        <f>COUNTIFS(fct_partner_monthly!$D$2:$D$3601,A306,fct_partner_monthly!$F$2:$F$3601,B306,fct_partner_monthly!$I$2:$I$3601,C306,fct_partner_monthly!$Q$2:$Q$3601,"&gt;0")</f>
        <v>6</v>
      </c>
      <c r="K306" s="7">
        <f>COUNTIFS(fct_partner_monthly!$D$2:$D$3601,A306,fct_partner_monthly!$F$2:$F$3601,B306,fct_partner_monthly!$I$2:$I$3601,C306,fct_partner_monthly!$T$2:$T$3601,"VALUE_WITHOUT_MASS")</f>
        <v>0</v>
      </c>
    </row>
    <row r="307" spans="1:11">
      <c r="A307" s="1">
        <v>2026</v>
      </c>
      <c r="B307" s="4" t="s">
        <v>271</v>
      </c>
      <c r="C307" s="4" t="s">
        <v>304</v>
      </c>
      <c r="D307" s="1" t="s">
        <v>305</v>
      </c>
      <c r="E307" s="10">
        <f>SUMIFS(fct_partner_monthly!$Q$2:$Q$3601,fct_partner_monthly!$D$2:$D$3601,A307,fct_partner_monthly!$F$2:$F$3601,B307,fct_partner_monthly!$I$2:$I$3601,C307)</f>
        <v>496523</v>
      </c>
      <c r="F307" s="10">
        <f>SUMIFS(fct_partner_monthly!$Q$2:$Q$3601,fct_partner_monthly!$D$2:$D$3601,A307,fct_partner_monthly!$F$2:$F$3601,B307,fct_partner_monthly!$I$2:$I$3601,C307,fct_partner_monthly!$T$2:$T$3601,"USABLE")</f>
        <v>496523</v>
      </c>
      <c r="G307" s="12">
        <f>IF(E307&gt;0,F307/E307,"")</f>
        <v>1</v>
      </c>
      <c r="H307" s="12">
        <v>0.995</v>
      </c>
      <c r="I307" s="1" t="str">
        <f>IF(E307=0,"N/A - no reported trade",IF(G307&gt;=H307,"PASS","REVIEW"))</f>
        <v>PASS</v>
      </c>
      <c r="J307" s="7">
        <f>COUNTIFS(fct_partner_monthly!$D$2:$D$3601,A307,fct_partner_monthly!$F$2:$F$3601,B307,fct_partner_monthly!$I$2:$I$3601,C307,fct_partner_monthly!$Q$2:$Q$3601,"&gt;0")</f>
        <v>6</v>
      </c>
      <c r="K307" s="7">
        <f>COUNTIFS(fct_partner_monthly!$D$2:$D$3601,A307,fct_partner_monthly!$F$2:$F$3601,B307,fct_partner_monthly!$I$2:$I$3601,C307,fct_partner_monthly!$T$2:$T$3601,"VALUE_WITHOUT_MASS")</f>
        <v>0</v>
      </c>
    </row>
    <row r="308" spans="1:11">
      <c r="A308" s="1">
        <v>2026</v>
      </c>
      <c r="B308" s="4" t="s">
        <v>271</v>
      </c>
      <c r="C308" s="4" t="s">
        <v>307</v>
      </c>
      <c r="D308" s="1" t="s">
        <v>308</v>
      </c>
      <c r="E308" s="10">
        <f>SUMIFS(fct_partner_monthly!$Q$2:$Q$3601,fct_partner_monthly!$D$2:$D$3601,A308,fct_partner_monthly!$F$2:$F$3601,B308,fct_partner_monthly!$I$2:$I$3601,C308)</f>
        <v>20258876</v>
      </c>
      <c r="F308" s="10">
        <f>SUMIFS(fct_partner_monthly!$Q$2:$Q$3601,fct_partner_monthly!$D$2:$D$3601,A308,fct_partner_monthly!$F$2:$F$3601,B308,fct_partner_monthly!$I$2:$I$3601,C308,fct_partner_monthly!$T$2:$T$3601,"USABLE")</f>
        <v>20258876</v>
      </c>
      <c r="G308" s="12">
        <f>IF(E308&gt;0,F308/E308,"")</f>
        <v>1</v>
      </c>
      <c r="H308" s="12">
        <v>0.995</v>
      </c>
      <c r="I308" s="1" t="str">
        <f>IF(E308=0,"N/A - no reported trade",IF(G308&gt;=H308,"PASS","REVIEW"))</f>
        <v>PASS</v>
      </c>
      <c r="J308" s="7">
        <f>COUNTIFS(fct_partner_monthly!$D$2:$D$3601,A308,fct_partner_monthly!$F$2:$F$3601,B308,fct_partner_monthly!$I$2:$I$3601,C308,fct_partner_monthly!$Q$2:$Q$3601,"&gt;0")</f>
        <v>6</v>
      </c>
      <c r="K308" s="7">
        <f>COUNTIFS(fct_partner_monthly!$D$2:$D$3601,A308,fct_partner_monthly!$F$2:$F$3601,B308,fct_partner_monthly!$I$2:$I$3601,C308,fct_partner_monthly!$T$2:$T$3601,"VALUE_WITHOUT_MASS")</f>
        <v>0</v>
      </c>
    </row>
    <row r="309" spans="1:11">
      <c r="A309" s="1">
        <v>2026</v>
      </c>
      <c r="B309" s="4" t="s">
        <v>271</v>
      </c>
      <c r="C309" s="4" t="s">
        <v>310</v>
      </c>
      <c r="D309" s="1" t="s">
        <v>311</v>
      </c>
      <c r="E309" s="10">
        <f>SUMIFS(fct_partner_monthly!$Q$2:$Q$3601,fct_partner_monthly!$D$2:$D$3601,A309,fct_partner_monthly!$F$2:$F$3601,B309,fct_partner_monthly!$I$2:$I$3601,C309)</f>
        <v>6924029</v>
      </c>
      <c r="F309" s="10">
        <f>SUMIFS(fct_partner_monthly!$Q$2:$Q$3601,fct_partner_monthly!$D$2:$D$3601,A309,fct_partner_monthly!$F$2:$F$3601,B309,fct_partner_monthly!$I$2:$I$3601,C309,fct_partner_monthly!$T$2:$T$3601,"USABLE")</f>
        <v>6924029</v>
      </c>
      <c r="G309" s="12">
        <f>IF(E309&gt;0,F309/E309,"")</f>
        <v>1</v>
      </c>
      <c r="H309" s="12">
        <v>0.995</v>
      </c>
      <c r="I309" s="1" t="str">
        <f>IF(E309=0,"N/A - no reported trade",IF(G309&gt;=H309,"PASS","REVIEW"))</f>
        <v>PASS</v>
      </c>
      <c r="J309" s="7">
        <f>COUNTIFS(fct_partner_monthly!$D$2:$D$3601,A309,fct_partner_monthly!$F$2:$F$3601,B309,fct_partner_monthly!$I$2:$I$3601,C309,fct_partner_monthly!$Q$2:$Q$3601,"&gt;0")</f>
        <v>6</v>
      </c>
      <c r="K309" s="7">
        <f>COUNTIFS(fct_partner_monthly!$D$2:$D$3601,A309,fct_partner_monthly!$F$2:$F$3601,B309,fct_partner_monthly!$I$2:$I$3601,C309,fct_partner_monthly!$T$2:$T$3601,"VALUE_WITHOUT_MASS")</f>
        <v>0</v>
      </c>
    </row>
    <row r="310" spans="1:11">
      <c r="A310" s="1">
        <v>2026</v>
      </c>
      <c r="B310" s="4" t="s">
        <v>271</v>
      </c>
      <c r="C310" s="4" t="s">
        <v>313</v>
      </c>
      <c r="D310" s="1" t="s">
        <v>314</v>
      </c>
      <c r="E310" s="10">
        <f>SUMIFS(fct_partner_monthly!$Q$2:$Q$3601,fct_partner_monthly!$D$2:$D$3601,A310,fct_partner_monthly!$F$2:$F$3601,B310,fct_partner_monthly!$I$2:$I$3601,C310)</f>
        <v>7697741</v>
      </c>
      <c r="F310" s="10">
        <f>SUMIFS(fct_partner_monthly!$Q$2:$Q$3601,fct_partner_monthly!$D$2:$D$3601,A310,fct_partner_monthly!$F$2:$F$3601,B310,fct_partner_monthly!$I$2:$I$3601,C310,fct_partner_monthly!$T$2:$T$3601,"USABLE")</f>
        <v>7697741</v>
      </c>
      <c r="G310" s="12">
        <f>IF(E310&gt;0,F310/E310,"")</f>
        <v>1</v>
      </c>
      <c r="H310" s="12">
        <v>0.995</v>
      </c>
      <c r="I310" s="1" t="str">
        <f>IF(E310=0,"N/A - no reported trade",IF(G310&gt;=H310,"PASS","REVIEW"))</f>
        <v>PASS</v>
      </c>
      <c r="J310" s="7">
        <f>COUNTIFS(fct_partner_monthly!$D$2:$D$3601,A310,fct_partner_monthly!$F$2:$F$3601,B310,fct_partner_monthly!$I$2:$I$3601,C310,fct_partner_monthly!$Q$2:$Q$3601,"&gt;0")</f>
        <v>6</v>
      </c>
      <c r="K310" s="7">
        <f>COUNTIFS(fct_partner_monthly!$D$2:$D$3601,A310,fct_partner_monthly!$F$2:$F$3601,B310,fct_partner_monthly!$I$2:$I$3601,C310,fct_partner_monthly!$T$2:$T$3601,"VALUE_WITHOUT_MASS")</f>
        <v>0</v>
      </c>
    </row>
    <row r="311" spans="1:11">
      <c r="A311" s="1">
        <v>2026</v>
      </c>
      <c r="B311" s="4" t="s">
        <v>271</v>
      </c>
      <c r="C311" s="4" t="s">
        <v>316</v>
      </c>
      <c r="D311" s="1" t="s">
        <v>317</v>
      </c>
      <c r="E311" s="10">
        <f>SUMIFS(fct_partner_monthly!$Q$2:$Q$3601,fct_partner_monthly!$D$2:$D$3601,A311,fct_partner_monthly!$F$2:$F$3601,B311,fct_partner_monthly!$I$2:$I$3601,C311)</f>
        <v>2412796</v>
      </c>
      <c r="F311" s="10">
        <f>SUMIFS(fct_partner_monthly!$Q$2:$Q$3601,fct_partner_monthly!$D$2:$D$3601,A311,fct_partner_monthly!$F$2:$F$3601,B311,fct_partner_monthly!$I$2:$I$3601,C311,fct_partner_monthly!$T$2:$T$3601,"USABLE")</f>
        <v>2412796</v>
      </c>
      <c r="G311" s="12">
        <f>IF(E311&gt;0,F311/E311,"")</f>
        <v>1</v>
      </c>
      <c r="H311" s="12">
        <v>0.995</v>
      </c>
      <c r="I311" s="1" t="str">
        <f>IF(E311=0,"N/A - no reported trade",IF(G311&gt;=H311,"PASS","REVIEW"))</f>
        <v>PASS</v>
      </c>
      <c r="J311" s="7">
        <f>COUNTIFS(fct_partner_monthly!$D$2:$D$3601,A311,fct_partner_monthly!$F$2:$F$3601,B311,fct_partner_monthly!$I$2:$I$3601,C311,fct_partner_monthly!$Q$2:$Q$3601,"&gt;0")</f>
        <v>6</v>
      </c>
      <c r="K311" s="7">
        <f>COUNTIFS(fct_partner_monthly!$D$2:$D$3601,A311,fct_partner_monthly!$F$2:$F$3601,B311,fct_partner_monthly!$I$2:$I$3601,C311,fct_partner_monthly!$T$2:$T$3601,"VALUE_WITHOUT_MASS")</f>
        <v>0</v>
      </c>
    </row>
    <row r="312" spans="1:11">
      <c r="A312" s="1">
        <v>2026</v>
      </c>
      <c r="B312" s="4" t="s">
        <v>271</v>
      </c>
      <c r="C312" s="4" t="s">
        <v>319</v>
      </c>
      <c r="D312" s="1" t="s">
        <v>320</v>
      </c>
      <c r="E312" s="10">
        <f>SUMIFS(fct_partner_monthly!$Q$2:$Q$3601,fct_partner_monthly!$D$2:$D$3601,A312,fct_partner_monthly!$F$2:$F$3601,B312,fct_partner_monthly!$I$2:$I$3601,C312)</f>
        <v>4252865</v>
      </c>
      <c r="F312" s="10">
        <f>SUMIFS(fct_partner_monthly!$Q$2:$Q$3601,fct_partner_monthly!$D$2:$D$3601,A312,fct_partner_monthly!$F$2:$F$3601,B312,fct_partner_monthly!$I$2:$I$3601,C312,fct_partner_monthly!$T$2:$T$3601,"USABLE")</f>
        <v>4252865</v>
      </c>
      <c r="G312" s="12">
        <f>IF(E312&gt;0,F312/E312,"")</f>
        <v>1</v>
      </c>
      <c r="H312" s="12">
        <v>0.995</v>
      </c>
      <c r="I312" s="1" t="str">
        <f>IF(E312=0,"N/A - no reported trade",IF(G312&gt;=H312,"PASS","REVIEW"))</f>
        <v>PASS</v>
      </c>
      <c r="J312" s="7">
        <f>COUNTIFS(fct_partner_monthly!$D$2:$D$3601,A312,fct_partner_monthly!$F$2:$F$3601,B312,fct_partner_monthly!$I$2:$I$3601,C312,fct_partner_monthly!$Q$2:$Q$3601,"&gt;0")</f>
        <v>6</v>
      </c>
      <c r="K312" s="7">
        <f>COUNTIFS(fct_partner_monthly!$D$2:$D$3601,A312,fct_partner_monthly!$F$2:$F$3601,B312,fct_partner_monthly!$I$2:$I$3601,C312,fct_partner_monthly!$T$2:$T$3601,"VALUE_WITHOUT_MASS")</f>
        <v>0</v>
      </c>
    </row>
    <row r="313" spans="1:11">
      <c r="A313" s="1">
        <v>2026</v>
      </c>
      <c r="B313" s="4" t="s">
        <v>271</v>
      </c>
      <c r="C313" s="4" t="s">
        <v>322</v>
      </c>
      <c r="D313" s="1" t="s">
        <v>323</v>
      </c>
      <c r="E313" s="10">
        <f>SUMIFS(fct_partner_monthly!$Q$2:$Q$3601,fct_partner_monthly!$D$2:$D$3601,A313,fct_partner_monthly!$F$2:$F$3601,B313,fct_partner_monthly!$I$2:$I$3601,C313)</f>
        <v>2808404</v>
      </c>
      <c r="F313" s="10">
        <f>SUMIFS(fct_partner_monthly!$Q$2:$Q$3601,fct_partner_monthly!$D$2:$D$3601,A313,fct_partner_monthly!$F$2:$F$3601,B313,fct_partner_monthly!$I$2:$I$3601,C313,fct_partner_monthly!$T$2:$T$3601,"USABLE")</f>
        <v>2808404</v>
      </c>
      <c r="G313" s="12">
        <f>IF(E313&gt;0,F313/E313,"")</f>
        <v>1</v>
      </c>
      <c r="H313" s="12">
        <v>0.995</v>
      </c>
      <c r="I313" s="1" t="str">
        <f>IF(E313=0,"N/A - no reported trade",IF(G313&gt;=H313,"PASS","REVIEW"))</f>
        <v>PASS</v>
      </c>
      <c r="J313" s="7">
        <f>COUNTIFS(fct_partner_monthly!$D$2:$D$3601,A313,fct_partner_monthly!$F$2:$F$3601,B313,fct_partner_monthly!$I$2:$I$3601,C313,fct_partner_monthly!$Q$2:$Q$3601,"&gt;0")</f>
        <v>6</v>
      </c>
      <c r="K313" s="7">
        <f>COUNTIFS(fct_partner_monthly!$D$2:$D$3601,A313,fct_partner_monthly!$F$2:$F$3601,B313,fct_partner_monthly!$I$2:$I$3601,C313,fct_partner_monthly!$T$2:$T$3601,"VALUE_WITHOUT_MASS")</f>
        <v>0</v>
      </c>
    </row>
    <row r="314" spans="1:11">
      <c r="A314" s="1">
        <v>2026</v>
      </c>
      <c r="B314" s="4" t="s">
        <v>271</v>
      </c>
      <c r="C314" s="4" t="s">
        <v>325</v>
      </c>
      <c r="D314" s="1" t="s">
        <v>326</v>
      </c>
      <c r="E314" s="10">
        <f>SUMIFS(fct_partner_monthly!$Q$2:$Q$3601,fct_partner_monthly!$D$2:$D$3601,A314,fct_partner_monthly!$F$2:$F$3601,B314,fct_partner_monthly!$I$2:$I$3601,C314)</f>
        <v>52333750</v>
      </c>
      <c r="F314" s="10">
        <f>SUMIFS(fct_partner_monthly!$Q$2:$Q$3601,fct_partner_monthly!$D$2:$D$3601,A314,fct_partner_monthly!$F$2:$F$3601,B314,fct_partner_monthly!$I$2:$I$3601,C314,fct_partner_monthly!$T$2:$T$3601,"USABLE")</f>
        <v>52333750</v>
      </c>
      <c r="G314" s="12">
        <f>IF(E314&gt;0,F314/E314,"")</f>
        <v>1</v>
      </c>
      <c r="H314" s="12">
        <v>0.995</v>
      </c>
      <c r="I314" s="1" t="str">
        <f>IF(E314=0,"N/A - no reported trade",IF(G314&gt;=H314,"PASS","REVIEW"))</f>
        <v>PASS</v>
      </c>
      <c r="J314" s="7">
        <f>COUNTIFS(fct_partner_monthly!$D$2:$D$3601,A314,fct_partner_monthly!$F$2:$F$3601,B314,fct_partner_monthly!$I$2:$I$3601,C314,fct_partner_monthly!$Q$2:$Q$3601,"&gt;0")</f>
        <v>6</v>
      </c>
      <c r="K314" s="7">
        <f>COUNTIFS(fct_partner_monthly!$D$2:$D$3601,A314,fct_partner_monthly!$F$2:$F$3601,B314,fct_partner_monthly!$I$2:$I$3601,C314,fct_partner_monthly!$T$2:$T$3601,"VALUE_WITHOUT_MASS")</f>
        <v>0</v>
      </c>
    </row>
    <row r="315" spans="1:11">
      <c r="A315" s="1">
        <v>2026</v>
      </c>
      <c r="B315" s="4" t="s">
        <v>278</v>
      </c>
      <c r="C315" s="4" t="s">
        <v>296</v>
      </c>
      <c r="D315" s="1" t="s">
        <v>297</v>
      </c>
      <c r="E315" s="10">
        <f>SUMIFS(fct_partner_monthly!$Q$2:$Q$3601,fct_partner_monthly!$D$2:$D$3601,A315,fct_partner_monthly!$F$2:$F$3601,B315,fct_partner_monthly!$I$2:$I$3601,C315)</f>
        <v>5825379</v>
      </c>
      <c r="F315" s="10">
        <f>SUMIFS(fct_partner_monthly!$Q$2:$Q$3601,fct_partner_monthly!$D$2:$D$3601,A315,fct_partner_monthly!$F$2:$F$3601,B315,fct_partner_monthly!$I$2:$I$3601,C315,fct_partner_monthly!$T$2:$T$3601,"USABLE")</f>
        <v>5825379</v>
      </c>
      <c r="G315" s="12">
        <f>IF(E315&gt;0,F315/E315,"")</f>
        <v>1</v>
      </c>
      <c r="H315" s="12">
        <v>0.995</v>
      </c>
      <c r="I315" s="1" t="str">
        <f>IF(E315=0,"N/A - no reported trade",IF(G315&gt;=H315,"PASS","REVIEW"))</f>
        <v>PASS</v>
      </c>
      <c r="J315" s="7">
        <f>COUNTIFS(fct_partner_monthly!$D$2:$D$3601,A315,fct_partner_monthly!$F$2:$F$3601,B315,fct_partner_monthly!$I$2:$I$3601,C315,fct_partner_monthly!$Q$2:$Q$3601,"&gt;0")</f>
        <v>6</v>
      </c>
      <c r="K315" s="7">
        <f>COUNTIFS(fct_partner_monthly!$D$2:$D$3601,A315,fct_partner_monthly!$F$2:$F$3601,B315,fct_partner_monthly!$I$2:$I$3601,C315,fct_partner_monthly!$T$2:$T$3601,"VALUE_WITHOUT_MASS")</f>
        <v>0</v>
      </c>
    </row>
    <row r="316" spans="1:11">
      <c r="A316" s="1">
        <v>2026</v>
      </c>
      <c r="B316" s="4" t="s">
        <v>278</v>
      </c>
      <c r="C316" s="4" t="s">
        <v>301</v>
      </c>
      <c r="D316" s="1" t="s">
        <v>302</v>
      </c>
      <c r="E316" s="10">
        <f>SUMIFS(fct_partner_monthly!$Q$2:$Q$3601,fct_partner_monthly!$D$2:$D$3601,A316,fct_partner_monthly!$F$2:$F$3601,B316,fct_partner_monthly!$I$2:$I$3601,C316)</f>
        <v>561115</v>
      </c>
      <c r="F316" s="10">
        <f>SUMIFS(fct_partner_monthly!$Q$2:$Q$3601,fct_partner_monthly!$D$2:$D$3601,A316,fct_partner_monthly!$F$2:$F$3601,B316,fct_partner_monthly!$I$2:$I$3601,C316,fct_partner_monthly!$T$2:$T$3601,"USABLE")</f>
        <v>561115</v>
      </c>
      <c r="G316" s="12">
        <f>IF(E316&gt;0,F316/E316,"")</f>
        <v>1</v>
      </c>
      <c r="H316" s="12">
        <v>0.995</v>
      </c>
      <c r="I316" s="1" t="str">
        <f>IF(E316=0,"N/A - no reported trade",IF(G316&gt;=H316,"PASS","REVIEW"))</f>
        <v>PASS</v>
      </c>
      <c r="J316" s="7">
        <f>COUNTIFS(fct_partner_monthly!$D$2:$D$3601,A316,fct_partner_monthly!$F$2:$F$3601,B316,fct_partner_monthly!$I$2:$I$3601,C316,fct_partner_monthly!$Q$2:$Q$3601,"&gt;0")</f>
        <v>6</v>
      </c>
      <c r="K316" s="7">
        <f>COUNTIFS(fct_partner_monthly!$D$2:$D$3601,A316,fct_partner_monthly!$F$2:$F$3601,B316,fct_partner_monthly!$I$2:$I$3601,C316,fct_partner_monthly!$T$2:$T$3601,"VALUE_WITHOUT_MASS")</f>
        <v>0</v>
      </c>
    </row>
    <row r="317" spans="1:11">
      <c r="A317" s="1">
        <v>2026</v>
      </c>
      <c r="B317" s="4" t="s">
        <v>278</v>
      </c>
      <c r="C317" s="4" t="s">
        <v>304</v>
      </c>
      <c r="D317" s="1" t="s">
        <v>305</v>
      </c>
      <c r="E317" s="10">
        <f>SUMIFS(fct_partner_monthly!$Q$2:$Q$3601,fct_partner_monthly!$D$2:$D$3601,A317,fct_partner_monthly!$F$2:$F$3601,B317,fct_partner_monthly!$I$2:$I$3601,C317)</f>
        <v>358538</v>
      </c>
      <c r="F317" s="10">
        <f>SUMIFS(fct_partner_monthly!$Q$2:$Q$3601,fct_partner_monthly!$D$2:$D$3601,A317,fct_partner_monthly!$F$2:$F$3601,B317,fct_partner_monthly!$I$2:$I$3601,C317,fct_partner_monthly!$T$2:$T$3601,"USABLE")</f>
        <v>358538</v>
      </c>
      <c r="G317" s="12">
        <f>IF(E317&gt;0,F317/E317,"")</f>
        <v>1</v>
      </c>
      <c r="H317" s="12">
        <v>0.995</v>
      </c>
      <c r="I317" s="1" t="str">
        <f>IF(E317=0,"N/A - no reported trade",IF(G317&gt;=H317,"PASS","REVIEW"))</f>
        <v>PASS</v>
      </c>
      <c r="J317" s="7">
        <f>COUNTIFS(fct_partner_monthly!$D$2:$D$3601,A317,fct_partner_monthly!$F$2:$F$3601,B317,fct_partner_monthly!$I$2:$I$3601,C317,fct_partner_monthly!$Q$2:$Q$3601,"&gt;0")</f>
        <v>6</v>
      </c>
      <c r="K317" s="7">
        <f>COUNTIFS(fct_partner_monthly!$D$2:$D$3601,A317,fct_partner_monthly!$F$2:$F$3601,B317,fct_partner_monthly!$I$2:$I$3601,C317,fct_partner_monthly!$T$2:$T$3601,"VALUE_WITHOUT_MASS")</f>
        <v>0</v>
      </c>
    </row>
    <row r="318" spans="1:11">
      <c r="A318" s="1">
        <v>2026</v>
      </c>
      <c r="B318" s="4" t="s">
        <v>278</v>
      </c>
      <c r="C318" s="4" t="s">
        <v>307</v>
      </c>
      <c r="D318" s="1" t="s">
        <v>308</v>
      </c>
      <c r="E318" s="10">
        <f>SUMIFS(fct_partner_monthly!$Q$2:$Q$3601,fct_partner_monthly!$D$2:$D$3601,A318,fct_partner_monthly!$F$2:$F$3601,B318,fct_partner_monthly!$I$2:$I$3601,C318)</f>
        <v>16147727</v>
      </c>
      <c r="F318" s="10">
        <f>SUMIFS(fct_partner_monthly!$Q$2:$Q$3601,fct_partner_monthly!$D$2:$D$3601,A318,fct_partner_monthly!$F$2:$F$3601,B318,fct_partner_monthly!$I$2:$I$3601,C318,fct_partner_monthly!$T$2:$T$3601,"USABLE")</f>
        <v>16147727</v>
      </c>
      <c r="G318" s="12">
        <f>IF(E318&gt;0,F318/E318,"")</f>
        <v>1</v>
      </c>
      <c r="H318" s="12">
        <v>0.995</v>
      </c>
      <c r="I318" s="1" t="str">
        <f>IF(E318=0,"N/A - no reported trade",IF(G318&gt;=H318,"PASS","REVIEW"))</f>
        <v>PASS</v>
      </c>
      <c r="J318" s="7">
        <f>COUNTIFS(fct_partner_monthly!$D$2:$D$3601,A318,fct_partner_monthly!$F$2:$F$3601,B318,fct_partner_monthly!$I$2:$I$3601,C318,fct_partner_monthly!$Q$2:$Q$3601,"&gt;0")</f>
        <v>6</v>
      </c>
      <c r="K318" s="7">
        <f>COUNTIFS(fct_partner_monthly!$D$2:$D$3601,A318,fct_partner_monthly!$F$2:$F$3601,B318,fct_partner_monthly!$I$2:$I$3601,C318,fct_partner_monthly!$T$2:$T$3601,"VALUE_WITHOUT_MASS")</f>
        <v>0</v>
      </c>
    </row>
    <row r="319" spans="1:11">
      <c r="A319" s="1">
        <v>2026</v>
      </c>
      <c r="B319" s="4" t="s">
        <v>278</v>
      </c>
      <c r="C319" s="4" t="s">
        <v>310</v>
      </c>
      <c r="D319" s="1" t="s">
        <v>311</v>
      </c>
      <c r="E319" s="10">
        <f>SUMIFS(fct_partner_monthly!$Q$2:$Q$3601,fct_partner_monthly!$D$2:$D$3601,A319,fct_partner_monthly!$F$2:$F$3601,B319,fct_partner_monthly!$I$2:$I$3601,C319)</f>
        <v>36256449</v>
      </c>
      <c r="F319" s="10">
        <f>SUMIFS(fct_partner_monthly!$Q$2:$Q$3601,fct_partner_monthly!$D$2:$D$3601,A319,fct_partner_monthly!$F$2:$F$3601,B319,fct_partner_monthly!$I$2:$I$3601,C319,fct_partner_monthly!$T$2:$T$3601,"USABLE")</f>
        <v>36256449</v>
      </c>
      <c r="G319" s="12">
        <f>IF(E319&gt;0,F319/E319,"")</f>
        <v>1</v>
      </c>
      <c r="H319" s="12">
        <v>0.995</v>
      </c>
      <c r="I319" s="1" t="str">
        <f>IF(E319=0,"N/A - no reported trade",IF(G319&gt;=H319,"PASS","REVIEW"))</f>
        <v>PASS</v>
      </c>
      <c r="J319" s="7">
        <f>COUNTIFS(fct_partner_monthly!$D$2:$D$3601,A319,fct_partner_monthly!$F$2:$F$3601,B319,fct_partner_monthly!$I$2:$I$3601,C319,fct_partner_monthly!$Q$2:$Q$3601,"&gt;0")</f>
        <v>6</v>
      </c>
      <c r="K319" s="7">
        <f>COUNTIFS(fct_partner_monthly!$D$2:$D$3601,A319,fct_partner_monthly!$F$2:$F$3601,B319,fct_partner_monthly!$I$2:$I$3601,C319,fct_partner_monthly!$T$2:$T$3601,"VALUE_WITHOUT_MASS")</f>
        <v>0</v>
      </c>
    </row>
    <row r="320" spans="1:11">
      <c r="A320" s="1">
        <v>2026</v>
      </c>
      <c r="B320" s="4" t="s">
        <v>278</v>
      </c>
      <c r="C320" s="4" t="s">
        <v>313</v>
      </c>
      <c r="D320" s="1" t="s">
        <v>314</v>
      </c>
      <c r="E320" s="10">
        <f>SUMIFS(fct_partner_monthly!$Q$2:$Q$3601,fct_partner_monthly!$D$2:$D$3601,A320,fct_partner_monthly!$F$2:$F$3601,B320,fct_partner_monthly!$I$2:$I$3601,C320)</f>
        <v>1556820</v>
      </c>
      <c r="F320" s="10">
        <f>SUMIFS(fct_partner_monthly!$Q$2:$Q$3601,fct_partner_monthly!$D$2:$D$3601,A320,fct_partner_monthly!$F$2:$F$3601,B320,fct_partner_monthly!$I$2:$I$3601,C320,fct_partner_monthly!$T$2:$T$3601,"USABLE")</f>
        <v>1556820</v>
      </c>
      <c r="G320" s="12">
        <f>IF(E320&gt;0,F320/E320,"")</f>
        <v>1</v>
      </c>
      <c r="H320" s="12">
        <v>0.995</v>
      </c>
      <c r="I320" s="1" t="str">
        <f>IF(E320=0,"N/A - no reported trade",IF(G320&gt;=H320,"PASS","REVIEW"))</f>
        <v>PASS</v>
      </c>
      <c r="J320" s="7">
        <f>COUNTIFS(fct_partner_monthly!$D$2:$D$3601,A320,fct_partner_monthly!$F$2:$F$3601,B320,fct_partner_monthly!$I$2:$I$3601,C320,fct_partner_monthly!$Q$2:$Q$3601,"&gt;0")</f>
        <v>6</v>
      </c>
      <c r="K320" s="7">
        <f>COUNTIFS(fct_partner_monthly!$D$2:$D$3601,A320,fct_partner_monthly!$F$2:$F$3601,B320,fct_partner_monthly!$I$2:$I$3601,C320,fct_partner_monthly!$T$2:$T$3601,"VALUE_WITHOUT_MASS")</f>
        <v>0</v>
      </c>
    </row>
    <row r="321" spans="1:11">
      <c r="A321" s="1">
        <v>2026</v>
      </c>
      <c r="B321" s="4" t="s">
        <v>278</v>
      </c>
      <c r="C321" s="4" t="s">
        <v>316</v>
      </c>
      <c r="D321" s="1" t="s">
        <v>317</v>
      </c>
      <c r="E321" s="10">
        <f>SUMIFS(fct_partner_monthly!$Q$2:$Q$3601,fct_partner_monthly!$D$2:$D$3601,A321,fct_partner_monthly!$F$2:$F$3601,B321,fct_partner_monthly!$I$2:$I$3601,C321)</f>
        <v>438060</v>
      </c>
      <c r="F321" s="10">
        <f>SUMIFS(fct_partner_monthly!$Q$2:$Q$3601,fct_partner_monthly!$D$2:$D$3601,A321,fct_partner_monthly!$F$2:$F$3601,B321,fct_partner_monthly!$I$2:$I$3601,C321,fct_partner_monthly!$T$2:$T$3601,"USABLE")</f>
        <v>438060</v>
      </c>
      <c r="G321" s="12">
        <f>IF(E321&gt;0,F321/E321,"")</f>
        <v>1</v>
      </c>
      <c r="H321" s="12">
        <v>0.995</v>
      </c>
      <c r="I321" s="1" t="str">
        <f>IF(E321=0,"N/A - no reported trade",IF(G321&gt;=H321,"PASS","REVIEW"))</f>
        <v>PASS</v>
      </c>
      <c r="J321" s="7">
        <f>COUNTIFS(fct_partner_monthly!$D$2:$D$3601,A321,fct_partner_monthly!$F$2:$F$3601,B321,fct_partner_monthly!$I$2:$I$3601,C321,fct_partner_monthly!$Q$2:$Q$3601,"&gt;0")</f>
        <v>6</v>
      </c>
      <c r="K321" s="7">
        <f>COUNTIFS(fct_partner_monthly!$D$2:$D$3601,A321,fct_partner_monthly!$F$2:$F$3601,B321,fct_partner_monthly!$I$2:$I$3601,C321,fct_partner_monthly!$T$2:$T$3601,"VALUE_WITHOUT_MASS")</f>
        <v>0</v>
      </c>
    </row>
    <row r="322" spans="1:11">
      <c r="A322" s="1">
        <v>2026</v>
      </c>
      <c r="B322" s="4" t="s">
        <v>278</v>
      </c>
      <c r="C322" s="4" t="s">
        <v>319</v>
      </c>
      <c r="D322" s="1" t="s">
        <v>320</v>
      </c>
      <c r="E322" s="10">
        <f>SUMIFS(fct_partner_monthly!$Q$2:$Q$3601,fct_partner_monthly!$D$2:$D$3601,A322,fct_partner_monthly!$F$2:$F$3601,B322,fct_partner_monthly!$I$2:$I$3601,C322)</f>
        <v>5885338</v>
      </c>
      <c r="F322" s="10">
        <f>SUMIFS(fct_partner_monthly!$Q$2:$Q$3601,fct_partner_monthly!$D$2:$D$3601,A322,fct_partner_monthly!$F$2:$F$3601,B322,fct_partner_monthly!$I$2:$I$3601,C322,fct_partner_monthly!$T$2:$T$3601,"USABLE")</f>
        <v>5885338</v>
      </c>
      <c r="G322" s="12">
        <f>IF(E322&gt;0,F322/E322,"")</f>
        <v>1</v>
      </c>
      <c r="H322" s="12">
        <v>0.995</v>
      </c>
      <c r="I322" s="1" t="str">
        <f>IF(E322=0,"N/A - no reported trade",IF(G322&gt;=H322,"PASS","REVIEW"))</f>
        <v>PASS</v>
      </c>
      <c r="J322" s="7">
        <f>COUNTIFS(fct_partner_monthly!$D$2:$D$3601,A322,fct_partner_monthly!$F$2:$F$3601,B322,fct_partner_monthly!$I$2:$I$3601,C322,fct_partner_monthly!$Q$2:$Q$3601,"&gt;0")</f>
        <v>6</v>
      </c>
      <c r="K322" s="7">
        <f>COUNTIFS(fct_partner_monthly!$D$2:$D$3601,A322,fct_partner_monthly!$F$2:$F$3601,B322,fct_partner_monthly!$I$2:$I$3601,C322,fct_partner_monthly!$T$2:$T$3601,"VALUE_WITHOUT_MASS")</f>
        <v>0</v>
      </c>
    </row>
    <row r="323" spans="1:11">
      <c r="A323" s="1">
        <v>2026</v>
      </c>
      <c r="B323" s="4" t="s">
        <v>278</v>
      </c>
      <c r="C323" s="4" t="s">
        <v>322</v>
      </c>
      <c r="D323" s="1" t="s">
        <v>323</v>
      </c>
      <c r="E323" s="10">
        <f>SUMIFS(fct_partner_monthly!$Q$2:$Q$3601,fct_partner_monthly!$D$2:$D$3601,A323,fct_partner_monthly!$F$2:$F$3601,B323,fct_partner_monthly!$I$2:$I$3601,C323)</f>
        <v>6216726</v>
      </c>
      <c r="F323" s="10">
        <f>SUMIFS(fct_partner_monthly!$Q$2:$Q$3601,fct_partner_monthly!$D$2:$D$3601,A323,fct_partner_monthly!$F$2:$F$3601,B323,fct_partner_monthly!$I$2:$I$3601,C323,fct_partner_monthly!$T$2:$T$3601,"USABLE")</f>
        <v>6216726</v>
      </c>
      <c r="G323" s="12">
        <f>IF(E323&gt;0,F323/E323,"")</f>
        <v>1</v>
      </c>
      <c r="H323" s="12">
        <v>0.995</v>
      </c>
      <c r="I323" s="1" t="str">
        <f>IF(E323=0,"N/A - no reported trade",IF(G323&gt;=H323,"PASS","REVIEW"))</f>
        <v>PASS</v>
      </c>
      <c r="J323" s="7">
        <f>COUNTIFS(fct_partner_monthly!$D$2:$D$3601,A323,fct_partner_monthly!$F$2:$F$3601,B323,fct_partner_monthly!$I$2:$I$3601,C323,fct_partner_monthly!$Q$2:$Q$3601,"&gt;0")</f>
        <v>6</v>
      </c>
      <c r="K323" s="7">
        <f>COUNTIFS(fct_partner_monthly!$D$2:$D$3601,A323,fct_partner_monthly!$F$2:$F$3601,B323,fct_partner_monthly!$I$2:$I$3601,C323,fct_partner_monthly!$T$2:$T$3601,"VALUE_WITHOUT_MASS")</f>
        <v>0</v>
      </c>
    </row>
    <row r="324" spans="1:11">
      <c r="A324" s="1">
        <v>2026</v>
      </c>
      <c r="B324" s="4" t="s">
        <v>278</v>
      </c>
      <c r="C324" s="4" t="s">
        <v>325</v>
      </c>
      <c r="D324" s="1" t="s">
        <v>326</v>
      </c>
      <c r="E324" s="10">
        <f>SUMIFS(fct_partner_monthly!$Q$2:$Q$3601,fct_partner_monthly!$D$2:$D$3601,A324,fct_partner_monthly!$F$2:$F$3601,B324,fct_partner_monthly!$I$2:$I$3601,C324)</f>
        <v>5317772</v>
      </c>
      <c r="F324" s="10">
        <f>SUMIFS(fct_partner_monthly!$Q$2:$Q$3601,fct_partner_monthly!$D$2:$D$3601,A324,fct_partner_monthly!$F$2:$F$3601,B324,fct_partner_monthly!$I$2:$I$3601,C324,fct_partner_monthly!$T$2:$T$3601,"USABLE")</f>
        <v>5317772</v>
      </c>
      <c r="G324" s="12">
        <f>IF(E324&gt;0,F324/E324,"")</f>
        <v>1</v>
      </c>
      <c r="H324" s="12">
        <v>0.995</v>
      </c>
      <c r="I324" s="1" t="str">
        <f>IF(E324=0,"N/A - no reported trade",IF(G324&gt;=H324,"PASS","REVIEW"))</f>
        <v>PASS</v>
      </c>
      <c r="J324" s="7">
        <f>COUNTIFS(fct_partner_monthly!$D$2:$D$3601,A324,fct_partner_monthly!$F$2:$F$3601,B324,fct_partner_monthly!$I$2:$I$3601,C324,fct_partner_monthly!$Q$2:$Q$3601,"&gt;0")</f>
        <v>6</v>
      </c>
      <c r="K324" s="7">
        <f>COUNTIFS(fct_partner_monthly!$D$2:$D$3601,A324,fct_partner_monthly!$F$2:$F$3601,B324,fct_partner_monthly!$I$2:$I$3601,C324,fct_partner_monthly!$T$2:$T$3601,"VALUE_WITHOUT_MASS")</f>
        <v>0</v>
      </c>
    </row>
  </sheetData>
  <mergeCells count="2">
    <mergeCell ref="A1:K1"/>
    <mergeCell ref="A2:K2"/>
  </mergeCells>
  <conditionalFormatting sqref="I5:I324">
    <cfRule type="containsText" dxfId="13" priority="1" operator="containsText" text="PASS"/>
    <cfRule type="containsText" dxfId="12" priority="2" operator="containsText" text="REVIEW"/>
    <cfRule type="containsText" dxfId="11" priority="3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5"/>
  <sheetViews>
    <sheetView showGridLines="0" topLeftCell="A14" workbookViewId="0">
      <selection activeCell="H23" sqref="H23"/>
    </sheetView>
  </sheetViews>
  <sheetFormatPr defaultRowHeight="15"/>
  <cols>
    <col min="1" max="1" width="14" customWidth="1"/>
    <col min="2" max="2" width="20" customWidth="1"/>
    <col min="3" max="3" width="66" customWidth="1"/>
    <col min="4" max="4" width="42" customWidth="1"/>
    <col min="5" max="5" width="30" customWidth="1"/>
    <col min="6" max="6" width="16" customWidth="1"/>
    <col min="7" max="7" width="34" customWidth="1"/>
    <col min="8" max="8" width="58" customWidth="1"/>
    <col min="9" max="9" width="12" customWidth="1"/>
  </cols>
  <sheetData>
    <row r="1" spans="1:9" ht="27.95" customHeight="1">
      <c r="A1" s="35" t="s">
        <v>4409</v>
      </c>
      <c r="B1" s="35"/>
      <c r="C1" s="35"/>
      <c r="D1" s="35"/>
      <c r="E1" s="35"/>
      <c r="F1" s="35"/>
      <c r="G1" s="35"/>
      <c r="H1" s="35"/>
      <c r="I1" s="35"/>
    </row>
    <row r="2" spans="1:9" ht="32.1" customHeight="1">
      <c r="A2" s="36" t="s">
        <v>4410</v>
      </c>
      <c r="B2" s="36"/>
      <c r="C2" s="36"/>
      <c r="D2" s="36"/>
      <c r="E2" s="36"/>
      <c r="F2" s="36"/>
      <c r="G2" s="36"/>
      <c r="H2" s="36"/>
      <c r="I2" s="36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" t="s">
        <v>4411</v>
      </c>
      <c r="B4" s="2" t="s">
        <v>90</v>
      </c>
      <c r="C4" s="2" t="s">
        <v>4412</v>
      </c>
      <c r="D4" s="2" t="s">
        <v>4413</v>
      </c>
      <c r="E4" s="2" t="s">
        <v>4362</v>
      </c>
      <c r="F4" s="2" t="s">
        <v>6</v>
      </c>
      <c r="G4" s="2" t="s">
        <v>4364</v>
      </c>
      <c r="H4" s="2" t="s">
        <v>231</v>
      </c>
      <c r="I4" s="1"/>
    </row>
    <row r="5" spans="1:9">
      <c r="A5" s="2" t="s">
        <v>4414</v>
      </c>
      <c r="B5" s="2" t="s">
        <v>20</v>
      </c>
      <c r="C5" s="2" t="s">
        <v>4415</v>
      </c>
      <c r="D5" s="2" t="s">
        <v>4416</v>
      </c>
      <c r="E5" s="2" t="s">
        <v>4416</v>
      </c>
      <c r="F5" s="2" t="s">
        <v>4417</v>
      </c>
      <c r="G5" s="2" t="s">
        <v>4418</v>
      </c>
      <c r="H5" s="2" t="s">
        <v>4419</v>
      </c>
      <c r="I5" s="1"/>
    </row>
    <row r="6" spans="1:9">
      <c r="A6" s="2" t="s">
        <v>4420</v>
      </c>
      <c r="B6" s="2" t="s">
        <v>4421</v>
      </c>
      <c r="C6" s="2" t="s">
        <v>4422</v>
      </c>
      <c r="D6" s="2" t="s">
        <v>385</v>
      </c>
      <c r="E6" s="2">
        <v>0</v>
      </c>
      <c r="F6" s="2" t="s">
        <v>4417</v>
      </c>
      <c r="G6" s="2" t="s">
        <v>4423</v>
      </c>
      <c r="H6" s="2" t="s">
        <v>4424</v>
      </c>
      <c r="I6" s="1"/>
    </row>
    <row r="7" spans="1:9">
      <c r="A7" s="2" t="s">
        <v>4425</v>
      </c>
      <c r="B7" s="2" t="s">
        <v>4426</v>
      </c>
      <c r="C7" s="2" t="s">
        <v>4427</v>
      </c>
      <c r="D7" s="2" t="s">
        <v>4428</v>
      </c>
      <c r="E7" s="2" t="s">
        <v>4428</v>
      </c>
      <c r="F7" s="2" t="s">
        <v>4417</v>
      </c>
      <c r="G7" s="2" t="s">
        <v>4366</v>
      </c>
      <c r="H7" s="2" t="s">
        <v>4429</v>
      </c>
      <c r="I7" s="1"/>
    </row>
    <row r="8" spans="1:9">
      <c r="A8" s="2" t="s">
        <v>4430</v>
      </c>
      <c r="B8" s="2" t="s">
        <v>4426</v>
      </c>
      <c r="C8" s="2" t="s">
        <v>4431</v>
      </c>
      <c r="D8" s="2" t="s">
        <v>4428</v>
      </c>
      <c r="E8" s="2" t="s">
        <v>4428</v>
      </c>
      <c r="F8" s="2" t="s">
        <v>4417</v>
      </c>
      <c r="G8" s="2" t="s">
        <v>4368</v>
      </c>
      <c r="H8" s="2" t="s">
        <v>4432</v>
      </c>
      <c r="I8" s="1"/>
    </row>
    <row r="9" spans="1:9">
      <c r="A9" s="2" t="s">
        <v>4433</v>
      </c>
      <c r="B9" s="2" t="s">
        <v>4434</v>
      </c>
      <c r="C9" s="2" t="s">
        <v>4435</v>
      </c>
      <c r="D9" s="2" t="s">
        <v>4436</v>
      </c>
      <c r="E9" s="2">
        <v>0</v>
      </c>
      <c r="F9" s="2" t="s">
        <v>4417</v>
      </c>
      <c r="G9" s="2" t="s">
        <v>4437</v>
      </c>
      <c r="H9" s="2" t="s">
        <v>4438</v>
      </c>
      <c r="I9" s="1"/>
    </row>
    <row r="10" spans="1:9">
      <c r="A10" s="2" t="s">
        <v>4439</v>
      </c>
      <c r="B10" s="2" t="s">
        <v>4440</v>
      </c>
      <c r="C10" s="2" t="s">
        <v>4441</v>
      </c>
      <c r="D10" s="2">
        <v>3600</v>
      </c>
      <c r="E10" s="2">
        <v>3600</v>
      </c>
      <c r="F10" s="2" t="s">
        <v>4417</v>
      </c>
      <c r="G10" s="2" t="s">
        <v>4370</v>
      </c>
      <c r="H10" s="2" t="s">
        <v>4442</v>
      </c>
      <c r="I10" s="1"/>
    </row>
    <row r="11" spans="1:9">
      <c r="A11" s="2" t="s">
        <v>4443</v>
      </c>
      <c r="B11" s="2" t="s">
        <v>4440</v>
      </c>
      <c r="C11" s="2" t="s">
        <v>4444</v>
      </c>
      <c r="D11" s="2">
        <v>360</v>
      </c>
      <c r="E11" s="2">
        <v>360</v>
      </c>
      <c r="F11" s="2" t="s">
        <v>4417</v>
      </c>
      <c r="G11" s="2" t="s">
        <v>4372</v>
      </c>
      <c r="H11" s="2" t="s">
        <v>4445</v>
      </c>
      <c r="I11" s="1"/>
    </row>
    <row r="12" spans="1:9">
      <c r="A12" s="2" t="s">
        <v>4446</v>
      </c>
      <c r="B12" s="2" t="s">
        <v>4447</v>
      </c>
      <c r="C12" s="2" t="s">
        <v>4448</v>
      </c>
      <c r="D12" s="2" t="s">
        <v>4449</v>
      </c>
      <c r="E12" s="2">
        <v>90</v>
      </c>
      <c r="F12" s="2" t="s">
        <v>4417</v>
      </c>
      <c r="G12" s="2" t="s">
        <v>4374</v>
      </c>
      <c r="H12" s="2" t="s">
        <v>4450</v>
      </c>
      <c r="I12" s="1"/>
    </row>
    <row r="13" spans="1:9">
      <c r="A13" s="2" t="s">
        <v>4451</v>
      </c>
      <c r="B13" s="2" t="s">
        <v>4452</v>
      </c>
      <c r="C13" s="2" t="s">
        <v>4453</v>
      </c>
      <c r="D13" s="2">
        <v>12</v>
      </c>
      <c r="E13" s="2">
        <v>12</v>
      </c>
      <c r="F13" s="2" t="s">
        <v>4417</v>
      </c>
      <c r="G13" s="2" t="s">
        <v>79</v>
      </c>
      <c r="H13" s="2" t="s">
        <v>4454</v>
      </c>
      <c r="I13" s="1"/>
    </row>
    <row r="14" spans="1:9">
      <c r="A14" s="2" t="s">
        <v>4455</v>
      </c>
      <c r="B14" s="2" t="s">
        <v>4456</v>
      </c>
      <c r="C14" s="2" t="s">
        <v>4457</v>
      </c>
      <c r="D14" s="2" t="s">
        <v>4458</v>
      </c>
      <c r="E14" s="2" t="s">
        <v>4459</v>
      </c>
      <c r="F14" s="2" t="s">
        <v>4417</v>
      </c>
      <c r="G14" s="2" t="s">
        <v>4460</v>
      </c>
      <c r="H14" s="2" t="s">
        <v>4461</v>
      </c>
      <c r="I14" s="1"/>
    </row>
    <row r="15" spans="1:9">
      <c r="A15" s="2" t="s">
        <v>4462</v>
      </c>
      <c r="B15" s="2" t="s">
        <v>4463</v>
      </c>
      <c r="C15" s="2" t="s">
        <v>4464</v>
      </c>
      <c r="D15" s="2">
        <v>0</v>
      </c>
      <c r="E15" s="2">
        <v>0</v>
      </c>
      <c r="F15" s="2" t="s">
        <v>4417</v>
      </c>
      <c r="G15" s="2" t="s">
        <v>4465</v>
      </c>
      <c r="H15" s="2" t="s">
        <v>4466</v>
      </c>
      <c r="I15" s="1"/>
    </row>
    <row r="16" spans="1:9">
      <c r="A16" s="2" t="s">
        <v>4467</v>
      </c>
      <c r="B16" s="2" t="s">
        <v>4463</v>
      </c>
      <c r="C16" s="2" t="s">
        <v>4468</v>
      </c>
      <c r="D16" s="2">
        <v>0</v>
      </c>
      <c r="E16" s="2">
        <v>0</v>
      </c>
      <c r="F16" s="2" t="s">
        <v>4417</v>
      </c>
      <c r="G16" s="2" t="s">
        <v>4465</v>
      </c>
      <c r="H16" s="2" t="s">
        <v>4469</v>
      </c>
      <c r="I16" s="1"/>
    </row>
    <row r="17" spans="1:9">
      <c r="A17" s="2" t="s">
        <v>4470</v>
      </c>
      <c r="B17" s="2" t="s">
        <v>4471</v>
      </c>
      <c r="C17" s="2" t="s">
        <v>4472</v>
      </c>
      <c r="D17" s="2">
        <v>0</v>
      </c>
      <c r="E17" s="2">
        <v>0</v>
      </c>
      <c r="F17" s="2" t="s">
        <v>4417</v>
      </c>
      <c r="G17" s="2" t="s">
        <v>4473</v>
      </c>
      <c r="H17" s="2" t="s">
        <v>4474</v>
      </c>
      <c r="I17" s="1"/>
    </row>
    <row r="18" spans="1:9">
      <c r="A18" s="2" t="s">
        <v>4475</v>
      </c>
      <c r="B18" s="2" t="s">
        <v>4476</v>
      </c>
      <c r="C18" s="2" t="s">
        <v>4477</v>
      </c>
      <c r="D18" s="2">
        <v>0</v>
      </c>
      <c r="E18" s="2">
        <v>0</v>
      </c>
      <c r="F18" s="2" t="s">
        <v>4417</v>
      </c>
      <c r="G18" s="2" t="s">
        <v>79</v>
      </c>
      <c r="H18" s="2" t="s">
        <v>4478</v>
      </c>
      <c r="I18" s="1"/>
    </row>
    <row r="19" spans="1:9">
      <c r="A19" s="2" t="s">
        <v>4479</v>
      </c>
      <c r="B19" s="2" t="s">
        <v>79</v>
      </c>
      <c r="C19" s="2" t="s">
        <v>4480</v>
      </c>
      <c r="D19" s="2">
        <v>0</v>
      </c>
      <c r="E19" s="2">
        <v>0</v>
      </c>
      <c r="F19" s="2" t="s">
        <v>4417</v>
      </c>
      <c r="G19" s="2" t="s">
        <v>79</v>
      </c>
      <c r="H19" s="2" t="s">
        <v>4481</v>
      </c>
      <c r="I19" s="1"/>
    </row>
    <row r="20" spans="1:9">
      <c r="A20" s="2" t="s">
        <v>4482</v>
      </c>
      <c r="B20" s="2" t="s">
        <v>79</v>
      </c>
      <c r="C20" s="2" t="s">
        <v>4483</v>
      </c>
      <c r="D20" s="2">
        <v>0</v>
      </c>
      <c r="E20" s="2">
        <v>0</v>
      </c>
      <c r="F20" s="2" t="s">
        <v>4417</v>
      </c>
      <c r="G20" s="2" t="s">
        <v>79</v>
      </c>
      <c r="H20" s="2" t="s">
        <v>4484</v>
      </c>
      <c r="I20" s="1"/>
    </row>
    <row r="21" spans="1:9">
      <c r="A21" s="2" t="s">
        <v>4485</v>
      </c>
      <c r="B21" s="2" t="s">
        <v>4486</v>
      </c>
      <c r="C21" s="2" t="s">
        <v>4487</v>
      </c>
      <c r="D21" s="2" t="s">
        <v>4488</v>
      </c>
      <c r="E21" s="2" t="s">
        <v>4489</v>
      </c>
      <c r="F21" s="2" t="s">
        <v>4417</v>
      </c>
      <c r="G21" s="2" t="s">
        <v>4490</v>
      </c>
      <c r="H21" s="2" t="s">
        <v>4491</v>
      </c>
      <c r="I21" s="1"/>
    </row>
    <row r="22" spans="1:9">
      <c r="A22" s="2" t="s">
        <v>4492</v>
      </c>
      <c r="B22" s="2" t="s">
        <v>4493</v>
      </c>
      <c r="C22" s="2" t="s">
        <v>4494</v>
      </c>
      <c r="D22" s="2" t="s">
        <v>4495</v>
      </c>
      <c r="E22" s="2" t="s">
        <v>4495</v>
      </c>
      <c r="F22" s="2" t="s">
        <v>4417</v>
      </c>
      <c r="G22" s="2" t="s">
        <v>4496</v>
      </c>
      <c r="H22" s="2" t="s">
        <v>4497</v>
      </c>
      <c r="I22" s="1"/>
    </row>
    <row r="23" spans="1:9" ht="24">
      <c r="A23" s="2" t="s">
        <v>4498</v>
      </c>
      <c r="B23" s="2" t="s">
        <v>143</v>
      </c>
      <c r="C23" s="38" t="inlineStr">
        <is>
          <t>Final evidence snapshot released after WP005 quality checks</t>
        </is>
      </c>
      <c r="D23" s="2" t="inlineStr">
        <is>
          <t>QC before release</t>
        </is>
      </c>
      <c r="E23" s="2" t="s">
        <v>4501</v>
      </c>
      <c r="F23" s="2" t="s">
        <v>4417</v>
      </c>
      <c r="G23" s="2" t="inlineStr">
        <is>
          <t>Publication sequence</t>
        </is>
      </c>
      <c r="H23" s="39" t="inlineStr">
        <is>
          <t>Release followed completed checks of the revised monthly-trade workbook.</t>
        </is>
      </c>
      <c r="I23" s="1"/>
    </row>
    <row r="24" spans="1:9">
      <c r="A24" s="2" t="s">
        <v>4504</v>
      </c>
      <c r="B24" s="2" t="s">
        <v>4505</v>
      </c>
      <c r="C24" s="2" t="s">
        <v>4506</v>
      </c>
      <c r="D24" s="2" t="s">
        <v>385</v>
      </c>
      <c r="E24" s="2" t="s">
        <v>4507</v>
      </c>
      <c r="F24" s="13" t="s">
        <v>4417</v>
      </c>
      <c r="G24" s="2" t="s">
        <v>4508</v>
      </c>
      <c r="H24" s="2" t="s">
        <v>4509</v>
      </c>
      <c r="I24" s="1"/>
    </row>
    <row r="25" spans="1:9" ht="56.1" customHeight="1">
      <c r="A25" s="2" t="s">
        <v>4510</v>
      </c>
      <c r="B25" s="2" t="s">
        <v>4511</v>
      </c>
      <c r="C25" s="2" t="s">
        <v>4512</v>
      </c>
      <c r="D25" s="2" t="s">
        <v>4513</v>
      </c>
      <c r="E25" s="2" t="str">
        <f>"Partner "&amp;Unit_Value_Review_QC!C5&amp;"; World "&amp;Unit_Value_Review_QC!C6</f>
        <v>Partner 37; World 2</v>
      </c>
      <c r="F25" s="2" t="s">
        <v>4417</v>
      </c>
      <c r="G25" s="2" t="s">
        <v>4514</v>
      </c>
      <c r="H25" s="2" t="s">
        <v>4515</v>
      </c>
      <c r="I25" s="1"/>
    </row>
  </sheetData>
  <mergeCells count="2">
    <mergeCell ref="A1:I1"/>
    <mergeCell ref="A2:I2"/>
  </mergeCells>
  <conditionalFormatting sqref="F4:F23">
    <cfRule type="containsText" dxfId="10" priority="1" operator="containsText" text="PASS"/>
    <cfRule type="containsText" dxfId="9" priority="2" operator="containsText" text="REVIEW"/>
    <cfRule type="containsText" dxfId="8" priority="3" operator="containsText" text="FAIL"/>
  </conditionalFormatting>
  <conditionalFormatting sqref="F4:F25">
    <cfRule type="containsText" dxfId="7" priority="4" operator="containsText" text="PASS"/>
    <cfRule type="containsText" dxfId="6" priority="5" operator="containsText" text="WITHIN_BAND"/>
    <cfRule type="containsText" dxfId="5" priority="6" operator="containsText" text="REVIEW"/>
    <cfRule type="containsText" dxfId="4" priority="7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9"/>
  <sheetViews>
    <sheetView showGridLines="0" workbookViewId="0"/>
  </sheetViews>
  <sheetFormatPr defaultRowHeight="15"/>
  <cols>
    <col min="1" max="1" width="28" customWidth="1"/>
    <col min="2" max="2" width="34" customWidth="1"/>
    <col min="3" max="3" width="16" customWidth="1"/>
    <col min="4" max="4" width="58" customWidth="1"/>
    <col min="5" max="5" width="26" customWidth="1"/>
    <col min="6" max="6" width="48" customWidth="1"/>
    <col min="7" max="7" width="14" customWidth="1"/>
    <col min="8" max="8" width="22" customWidth="1"/>
  </cols>
  <sheetData>
    <row r="1" spans="1:8" ht="27.95" customHeight="1">
      <c r="A1" s="35" t="s">
        <v>4516</v>
      </c>
      <c r="B1" s="35"/>
      <c r="C1" s="35"/>
      <c r="D1" s="35"/>
      <c r="E1" s="35"/>
      <c r="F1" s="35"/>
      <c r="G1" s="35"/>
      <c r="H1" s="35"/>
    </row>
    <row r="2" spans="1:8" ht="32.1" customHeight="1">
      <c r="A2" s="36" t="s">
        <v>4517</v>
      </c>
      <c r="B2" s="36"/>
      <c r="C2" s="36"/>
      <c r="D2" s="36"/>
      <c r="E2" s="36"/>
      <c r="F2" s="36"/>
      <c r="G2" s="36"/>
      <c r="H2" s="36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4518</v>
      </c>
      <c r="B4" s="2" t="s">
        <v>2</v>
      </c>
      <c r="C4" s="2" t="s">
        <v>4519</v>
      </c>
      <c r="D4" s="2" t="s">
        <v>4520</v>
      </c>
      <c r="E4" s="2" t="s">
        <v>4521</v>
      </c>
      <c r="F4" s="2" t="s">
        <v>4522</v>
      </c>
      <c r="G4" s="2" t="s">
        <v>4523</v>
      </c>
      <c r="H4" s="2" t="s">
        <v>4524</v>
      </c>
    </row>
    <row r="5" spans="1:8">
      <c r="A5" s="2" t="s">
        <v>4423</v>
      </c>
      <c r="B5" s="2" t="s">
        <v>4525</v>
      </c>
      <c r="C5" s="2" t="s">
        <v>4526</v>
      </c>
      <c r="D5" s="2" t="s">
        <v>4527</v>
      </c>
      <c r="E5" s="2" t="s">
        <v>4528</v>
      </c>
      <c r="F5" s="2" t="s">
        <v>4529</v>
      </c>
      <c r="G5" s="2" t="s">
        <v>238</v>
      </c>
      <c r="H5" s="2" t="s">
        <v>32</v>
      </c>
    </row>
    <row r="6" spans="1:8">
      <c r="A6" s="2" t="s">
        <v>4423</v>
      </c>
      <c r="B6" s="2" t="s">
        <v>4530</v>
      </c>
      <c r="C6" s="2" t="s">
        <v>4526</v>
      </c>
      <c r="D6" s="2" t="s">
        <v>4531</v>
      </c>
      <c r="E6" s="2" t="s">
        <v>4532</v>
      </c>
      <c r="F6" s="2" t="s">
        <v>4533</v>
      </c>
      <c r="G6" s="2" t="s">
        <v>238</v>
      </c>
      <c r="H6" s="2" t="s">
        <v>4534</v>
      </c>
    </row>
    <row r="7" spans="1:8">
      <c r="A7" s="2" t="s">
        <v>4423</v>
      </c>
      <c r="B7" s="2" t="s">
        <v>4535</v>
      </c>
      <c r="C7" s="2" t="s">
        <v>4526</v>
      </c>
      <c r="D7" s="2" t="s">
        <v>4536</v>
      </c>
      <c r="E7" s="2" t="s">
        <v>4537</v>
      </c>
      <c r="F7" s="2" t="s">
        <v>4538</v>
      </c>
      <c r="G7" s="2" t="s">
        <v>238</v>
      </c>
      <c r="H7" s="2" t="s">
        <v>4539</v>
      </c>
    </row>
    <row r="8" spans="1:8">
      <c r="A8" s="2" t="s">
        <v>4540</v>
      </c>
      <c r="B8" s="2" t="s">
        <v>247</v>
      </c>
      <c r="C8" s="2" t="s">
        <v>4526</v>
      </c>
      <c r="D8" s="2" t="s">
        <v>4541</v>
      </c>
      <c r="E8" s="2" t="s">
        <v>4542</v>
      </c>
      <c r="F8" s="2" t="s">
        <v>4543</v>
      </c>
      <c r="G8" s="2" t="s">
        <v>238</v>
      </c>
      <c r="H8" s="2" t="s">
        <v>32</v>
      </c>
    </row>
    <row r="9" spans="1:8">
      <c r="A9" s="2" t="s">
        <v>4540</v>
      </c>
      <c r="B9" s="2" t="s">
        <v>254</v>
      </c>
      <c r="C9" s="2" t="s">
        <v>4526</v>
      </c>
      <c r="D9" s="2" t="s">
        <v>4544</v>
      </c>
      <c r="E9" s="2" t="s">
        <v>4545</v>
      </c>
      <c r="F9" s="2" t="s">
        <v>4546</v>
      </c>
      <c r="G9" s="2" t="s">
        <v>238</v>
      </c>
      <c r="H9" s="2" t="s">
        <v>4547</v>
      </c>
    </row>
    <row r="10" spans="1:8">
      <c r="A10" s="2" t="s">
        <v>4548</v>
      </c>
      <c r="B10" s="2" t="s">
        <v>288</v>
      </c>
      <c r="C10" s="2" t="s">
        <v>4549</v>
      </c>
      <c r="D10" s="2" t="s">
        <v>4550</v>
      </c>
      <c r="E10" s="2" t="s">
        <v>4551</v>
      </c>
      <c r="F10" s="2" t="s">
        <v>4552</v>
      </c>
      <c r="G10" s="2" t="s">
        <v>238</v>
      </c>
      <c r="H10" s="2" t="s">
        <v>32</v>
      </c>
    </row>
    <row r="11" spans="1:8">
      <c r="A11" s="2" t="s">
        <v>4548</v>
      </c>
      <c r="B11" s="2" t="s">
        <v>290</v>
      </c>
      <c r="C11" s="2" t="s">
        <v>4526</v>
      </c>
      <c r="D11" s="2" t="s">
        <v>4553</v>
      </c>
      <c r="E11" s="2" t="s">
        <v>4551</v>
      </c>
      <c r="F11" s="2" t="s">
        <v>4552</v>
      </c>
      <c r="G11" s="2" t="s">
        <v>238</v>
      </c>
      <c r="H11" s="2" t="s">
        <v>4554</v>
      </c>
    </row>
    <row r="12" spans="1:8">
      <c r="A12" s="2" t="s">
        <v>4548</v>
      </c>
      <c r="B12" s="2" t="s">
        <v>294</v>
      </c>
      <c r="C12" s="2" t="s">
        <v>4526</v>
      </c>
      <c r="D12" s="2" t="s">
        <v>4555</v>
      </c>
      <c r="E12" s="2" t="s">
        <v>4556</v>
      </c>
      <c r="F12" s="2" t="s">
        <v>4557</v>
      </c>
      <c r="G12" s="2" t="s">
        <v>238</v>
      </c>
      <c r="H12" s="2" t="s">
        <v>4558</v>
      </c>
    </row>
    <row r="13" spans="1:8">
      <c r="A13" s="2" t="s">
        <v>4374</v>
      </c>
      <c r="B13" s="2" t="s">
        <v>327</v>
      </c>
      <c r="C13" s="2" t="s">
        <v>4549</v>
      </c>
      <c r="D13" s="2" t="s">
        <v>4559</v>
      </c>
      <c r="E13" s="2" t="s">
        <v>4560</v>
      </c>
      <c r="F13" s="2" t="s">
        <v>4552</v>
      </c>
      <c r="G13" s="2" t="s">
        <v>238</v>
      </c>
      <c r="H13" s="2" t="s">
        <v>32</v>
      </c>
    </row>
    <row r="14" spans="1:8">
      <c r="A14" s="2" t="s">
        <v>4374</v>
      </c>
      <c r="B14" s="2" t="s">
        <v>328</v>
      </c>
      <c r="C14" s="2" t="s">
        <v>4561</v>
      </c>
      <c r="D14" s="2" t="s">
        <v>4562</v>
      </c>
      <c r="E14" s="2" t="s">
        <v>4563</v>
      </c>
      <c r="F14" s="2" t="s">
        <v>4564</v>
      </c>
      <c r="G14" s="2" t="s">
        <v>238</v>
      </c>
      <c r="H14" s="2" t="s">
        <v>4565</v>
      </c>
    </row>
    <row r="15" spans="1:8">
      <c r="A15" s="2" t="s">
        <v>4374</v>
      </c>
      <c r="B15" s="2" t="s">
        <v>334</v>
      </c>
      <c r="C15" s="2" t="s">
        <v>4566</v>
      </c>
      <c r="D15" s="2" t="s">
        <v>4567</v>
      </c>
      <c r="E15" s="2" t="s">
        <v>4568</v>
      </c>
      <c r="F15" s="2" t="s">
        <v>4569</v>
      </c>
      <c r="G15" s="2" t="s">
        <v>238</v>
      </c>
      <c r="H15" s="2" t="s">
        <v>4558</v>
      </c>
    </row>
    <row r="16" spans="1:8">
      <c r="A16" s="2" t="s">
        <v>4366</v>
      </c>
      <c r="B16" s="2" t="s">
        <v>355</v>
      </c>
      <c r="C16" s="2" t="s">
        <v>4526</v>
      </c>
      <c r="D16" s="2" t="s">
        <v>4570</v>
      </c>
      <c r="E16" s="2" t="s">
        <v>232</v>
      </c>
      <c r="F16" s="2" t="s">
        <v>4571</v>
      </c>
      <c r="G16" s="2" t="s">
        <v>238</v>
      </c>
      <c r="H16" s="2"/>
    </row>
    <row r="17" spans="1:8">
      <c r="A17" s="2" t="s">
        <v>4366</v>
      </c>
      <c r="B17" s="2" t="s">
        <v>356</v>
      </c>
      <c r="C17" s="2" t="s">
        <v>4549</v>
      </c>
      <c r="D17" s="2" t="s">
        <v>4572</v>
      </c>
      <c r="E17" s="2" t="s">
        <v>4573</v>
      </c>
      <c r="F17" s="2" t="s">
        <v>4571</v>
      </c>
      <c r="G17" s="2" t="s">
        <v>238</v>
      </c>
      <c r="H17" s="2" t="s">
        <v>4574</v>
      </c>
    </row>
    <row r="18" spans="1:8">
      <c r="A18" s="2" t="s">
        <v>4366</v>
      </c>
      <c r="B18" s="2" t="s">
        <v>327</v>
      </c>
      <c r="C18" s="2" t="s">
        <v>4549</v>
      </c>
      <c r="D18" s="2" t="s">
        <v>4575</v>
      </c>
      <c r="E18" s="2" t="s">
        <v>4576</v>
      </c>
      <c r="F18" s="2" t="s">
        <v>4571</v>
      </c>
      <c r="G18" s="2" t="s">
        <v>238</v>
      </c>
      <c r="H18" s="2"/>
    </row>
    <row r="19" spans="1:8">
      <c r="A19" s="2" t="s">
        <v>4366</v>
      </c>
      <c r="B19" s="2" t="s">
        <v>357</v>
      </c>
      <c r="C19" s="2" t="s">
        <v>4526</v>
      </c>
      <c r="D19" s="2" t="s">
        <v>4577</v>
      </c>
      <c r="E19" s="2" t="s">
        <v>4578</v>
      </c>
      <c r="F19" s="2" t="s">
        <v>4571</v>
      </c>
      <c r="G19" s="2" t="s">
        <v>238</v>
      </c>
      <c r="H19" s="2"/>
    </row>
    <row r="20" spans="1:8">
      <c r="A20" s="2" t="s">
        <v>4366</v>
      </c>
      <c r="B20" s="2" t="s">
        <v>358</v>
      </c>
      <c r="C20" s="2" t="s">
        <v>4549</v>
      </c>
      <c r="D20" s="2" t="s">
        <v>4579</v>
      </c>
      <c r="E20" s="2" t="s">
        <v>4580</v>
      </c>
      <c r="F20" s="2" t="s">
        <v>4571</v>
      </c>
      <c r="G20" s="2" t="s">
        <v>238</v>
      </c>
      <c r="H20" s="2"/>
    </row>
    <row r="21" spans="1:8">
      <c r="A21" s="2" t="s">
        <v>4366</v>
      </c>
      <c r="B21" s="2" t="s">
        <v>359</v>
      </c>
      <c r="C21" s="2" t="s">
        <v>4549</v>
      </c>
      <c r="D21" s="2" t="s">
        <v>4581</v>
      </c>
      <c r="E21" s="2" t="s">
        <v>4582</v>
      </c>
      <c r="F21" s="2" t="s">
        <v>4571</v>
      </c>
      <c r="G21" s="2" t="s">
        <v>238</v>
      </c>
      <c r="H21" s="2"/>
    </row>
    <row r="22" spans="1:8">
      <c r="A22" s="2" t="s">
        <v>4366</v>
      </c>
      <c r="B22" s="2" t="s">
        <v>360</v>
      </c>
      <c r="C22" s="2" t="s">
        <v>4549</v>
      </c>
      <c r="D22" s="2" t="s">
        <v>4583</v>
      </c>
      <c r="E22" s="2" t="s">
        <v>4584</v>
      </c>
      <c r="F22" s="2" t="s">
        <v>4571</v>
      </c>
      <c r="G22" s="2" t="s">
        <v>238</v>
      </c>
      <c r="H22" s="2"/>
    </row>
    <row r="23" spans="1:8">
      <c r="A23" s="2" t="s">
        <v>4366</v>
      </c>
      <c r="B23" s="2" t="s">
        <v>361</v>
      </c>
      <c r="C23" s="2" t="s">
        <v>4585</v>
      </c>
      <c r="D23" s="2" t="s">
        <v>4586</v>
      </c>
      <c r="E23" s="2" t="s">
        <v>4587</v>
      </c>
      <c r="F23" s="2" t="s">
        <v>4571</v>
      </c>
      <c r="G23" s="2" t="s">
        <v>238</v>
      </c>
      <c r="H23" s="2"/>
    </row>
    <row r="24" spans="1:8">
      <c r="A24" s="2" t="s">
        <v>4366</v>
      </c>
      <c r="B24" s="2" t="s">
        <v>362</v>
      </c>
      <c r="C24" s="2" t="s">
        <v>4585</v>
      </c>
      <c r="D24" s="2" t="s">
        <v>4588</v>
      </c>
      <c r="E24" s="2" t="s">
        <v>4589</v>
      </c>
      <c r="F24" s="2" t="s">
        <v>4571</v>
      </c>
      <c r="G24" s="2" t="s">
        <v>238</v>
      </c>
      <c r="H24" s="2"/>
    </row>
    <row r="25" spans="1:8">
      <c r="A25" s="2" t="s">
        <v>4366</v>
      </c>
      <c r="B25" s="2" t="s">
        <v>363</v>
      </c>
      <c r="C25" s="2" t="s">
        <v>4585</v>
      </c>
      <c r="D25" s="2" t="s">
        <v>4590</v>
      </c>
      <c r="E25" s="2" t="s">
        <v>3</v>
      </c>
      <c r="F25" s="2" t="s">
        <v>4571</v>
      </c>
      <c r="G25" s="2" t="s">
        <v>238</v>
      </c>
      <c r="H25" s="2"/>
    </row>
    <row r="26" spans="1:8">
      <c r="A26" s="2" t="s">
        <v>4366</v>
      </c>
      <c r="B26" s="2" t="s">
        <v>364</v>
      </c>
      <c r="C26" s="2" t="s">
        <v>4526</v>
      </c>
      <c r="D26" s="2" t="s">
        <v>4591</v>
      </c>
      <c r="E26" s="2" t="s">
        <v>4592</v>
      </c>
      <c r="F26" s="2" t="s">
        <v>4571</v>
      </c>
      <c r="G26" s="2" t="s">
        <v>238</v>
      </c>
      <c r="H26" s="2"/>
    </row>
    <row r="27" spans="1:8">
      <c r="A27" s="2" t="s">
        <v>4368</v>
      </c>
      <c r="B27" s="2" t="s">
        <v>355</v>
      </c>
      <c r="C27" s="2" t="s">
        <v>4526</v>
      </c>
      <c r="D27" s="2" t="s">
        <v>4570</v>
      </c>
      <c r="E27" s="2" t="s">
        <v>241</v>
      </c>
      <c r="F27" s="2" t="s">
        <v>4571</v>
      </c>
      <c r="G27" s="2" t="s">
        <v>238</v>
      </c>
      <c r="H27" s="2"/>
    </row>
    <row r="28" spans="1:8">
      <c r="A28" s="2" t="s">
        <v>4368</v>
      </c>
      <c r="B28" s="2" t="s">
        <v>356</v>
      </c>
      <c r="C28" s="2" t="s">
        <v>4549</v>
      </c>
      <c r="D28" s="2" t="s">
        <v>4572</v>
      </c>
      <c r="E28" s="2" t="s">
        <v>4573</v>
      </c>
      <c r="F28" s="2" t="s">
        <v>4571</v>
      </c>
      <c r="G28" s="2" t="s">
        <v>238</v>
      </c>
      <c r="H28" s="2" t="s">
        <v>4574</v>
      </c>
    </row>
    <row r="29" spans="1:8">
      <c r="A29" s="2" t="s">
        <v>4368</v>
      </c>
      <c r="B29" s="2" t="s">
        <v>327</v>
      </c>
      <c r="C29" s="2" t="s">
        <v>4549</v>
      </c>
      <c r="D29" s="2" t="s">
        <v>4575</v>
      </c>
      <c r="E29" s="2" t="s">
        <v>4576</v>
      </c>
      <c r="F29" s="2" t="s">
        <v>4571</v>
      </c>
      <c r="G29" s="2" t="s">
        <v>238</v>
      </c>
      <c r="H29" s="2"/>
    </row>
    <row r="30" spans="1:8">
      <c r="A30" s="2" t="s">
        <v>4368</v>
      </c>
      <c r="B30" s="2" t="s">
        <v>357</v>
      </c>
      <c r="C30" s="2" t="s">
        <v>4526</v>
      </c>
      <c r="D30" s="2" t="s">
        <v>4577</v>
      </c>
      <c r="E30" s="2" t="s">
        <v>4578</v>
      </c>
      <c r="F30" s="2" t="s">
        <v>4571</v>
      </c>
      <c r="G30" s="2" t="s">
        <v>238</v>
      </c>
      <c r="H30" s="2"/>
    </row>
    <row r="31" spans="1:8">
      <c r="A31" s="2" t="s">
        <v>4368</v>
      </c>
      <c r="B31" s="2" t="s">
        <v>359</v>
      </c>
      <c r="C31" s="2" t="s">
        <v>4549</v>
      </c>
      <c r="D31" s="2" t="s">
        <v>4593</v>
      </c>
      <c r="E31" s="2" t="s">
        <v>4582</v>
      </c>
      <c r="F31" s="2" t="s">
        <v>4571</v>
      </c>
      <c r="G31" s="2" t="s">
        <v>238</v>
      </c>
      <c r="H31" s="2"/>
    </row>
    <row r="32" spans="1:8">
      <c r="A32" s="2" t="s">
        <v>4368</v>
      </c>
      <c r="B32" s="2" t="s">
        <v>360</v>
      </c>
      <c r="C32" s="2" t="s">
        <v>4549</v>
      </c>
      <c r="D32" s="2" t="s">
        <v>4583</v>
      </c>
      <c r="E32" s="2" t="s">
        <v>4584</v>
      </c>
      <c r="F32" s="2" t="s">
        <v>4571</v>
      </c>
      <c r="G32" s="2" t="s">
        <v>238</v>
      </c>
      <c r="H32" s="2"/>
    </row>
    <row r="33" spans="1:8">
      <c r="A33" s="2" t="s">
        <v>4368</v>
      </c>
      <c r="B33" s="2" t="s">
        <v>361</v>
      </c>
      <c r="C33" s="2" t="s">
        <v>4585</v>
      </c>
      <c r="D33" s="2" t="s">
        <v>4586</v>
      </c>
      <c r="E33" s="2" t="s">
        <v>4587</v>
      </c>
      <c r="F33" s="2" t="s">
        <v>4571</v>
      </c>
      <c r="G33" s="2" t="s">
        <v>238</v>
      </c>
      <c r="H33" s="2"/>
    </row>
    <row r="34" spans="1:8">
      <c r="A34" s="2" t="s">
        <v>4368</v>
      </c>
      <c r="B34" s="2" t="s">
        <v>362</v>
      </c>
      <c r="C34" s="2" t="s">
        <v>4585</v>
      </c>
      <c r="D34" s="2" t="s">
        <v>4588</v>
      </c>
      <c r="E34" s="2" t="s">
        <v>4589</v>
      </c>
      <c r="F34" s="2" t="s">
        <v>4571</v>
      </c>
      <c r="G34" s="2" t="s">
        <v>238</v>
      </c>
      <c r="H34" s="2"/>
    </row>
    <row r="35" spans="1:8">
      <c r="A35" s="2" t="s">
        <v>4368</v>
      </c>
      <c r="B35" s="2" t="s">
        <v>363</v>
      </c>
      <c r="C35" s="2" t="s">
        <v>4585</v>
      </c>
      <c r="D35" s="2" t="s">
        <v>4590</v>
      </c>
      <c r="E35" s="2" t="s">
        <v>3</v>
      </c>
      <c r="F35" s="2" t="s">
        <v>4571</v>
      </c>
      <c r="G35" s="2" t="s">
        <v>238</v>
      </c>
      <c r="H35" s="2"/>
    </row>
    <row r="36" spans="1:8">
      <c r="A36" s="2" t="s">
        <v>4368</v>
      </c>
      <c r="B36" s="2" t="s">
        <v>364</v>
      </c>
      <c r="C36" s="2" t="s">
        <v>4526</v>
      </c>
      <c r="D36" s="2" t="s">
        <v>4591</v>
      </c>
      <c r="E36" s="2" t="s">
        <v>4592</v>
      </c>
      <c r="F36" s="2" t="s">
        <v>4571</v>
      </c>
      <c r="G36" s="2" t="s">
        <v>238</v>
      </c>
      <c r="H36" s="2"/>
    </row>
    <row r="37" spans="1:8">
      <c r="A37" s="2" t="s">
        <v>4370</v>
      </c>
      <c r="B37" s="2" t="s">
        <v>365</v>
      </c>
      <c r="C37" s="2" t="s">
        <v>4526</v>
      </c>
      <c r="D37" s="2" t="s">
        <v>4594</v>
      </c>
      <c r="E37" s="2" t="s">
        <v>4595</v>
      </c>
      <c r="F37" s="2" t="s">
        <v>4596</v>
      </c>
      <c r="G37" s="2" t="s">
        <v>238</v>
      </c>
      <c r="H37" s="2" t="s">
        <v>32</v>
      </c>
    </row>
    <row r="38" spans="1:8">
      <c r="A38" s="2" t="s">
        <v>4370</v>
      </c>
      <c r="B38" s="2" t="s">
        <v>328</v>
      </c>
      <c r="C38" s="2" t="s">
        <v>4561</v>
      </c>
      <c r="D38" s="2" t="s">
        <v>4597</v>
      </c>
      <c r="E38" s="2" t="s">
        <v>4595</v>
      </c>
      <c r="F38" s="2" t="s">
        <v>327</v>
      </c>
      <c r="G38" s="2" t="s">
        <v>238</v>
      </c>
      <c r="H38" s="2" t="s">
        <v>4598</v>
      </c>
    </row>
    <row r="39" spans="1:8">
      <c r="A39" s="2" t="s">
        <v>4370</v>
      </c>
      <c r="B39" s="2" t="s">
        <v>327</v>
      </c>
      <c r="C39" s="2" t="s">
        <v>4549</v>
      </c>
      <c r="D39" s="2" t="s">
        <v>4575</v>
      </c>
      <c r="E39" s="2" t="s">
        <v>4599</v>
      </c>
      <c r="F39" s="2" t="s">
        <v>4600</v>
      </c>
      <c r="G39" s="2" t="s">
        <v>238</v>
      </c>
      <c r="H39" s="2" t="s">
        <v>4598</v>
      </c>
    </row>
    <row r="40" spans="1:8">
      <c r="A40" s="2" t="s">
        <v>4370</v>
      </c>
      <c r="B40" s="2" t="s">
        <v>329</v>
      </c>
      <c r="C40" s="2" t="s">
        <v>4549</v>
      </c>
      <c r="D40" s="2" t="s">
        <v>4601</v>
      </c>
      <c r="E40" s="2" t="s">
        <v>4595</v>
      </c>
      <c r="F40" s="2" t="s">
        <v>327</v>
      </c>
      <c r="G40" s="2" t="s">
        <v>238</v>
      </c>
      <c r="H40" s="2" t="s">
        <v>4547</v>
      </c>
    </row>
    <row r="41" spans="1:8">
      <c r="A41" s="2" t="s">
        <v>4370</v>
      </c>
      <c r="B41" s="2" t="s">
        <v>366</v>
      </c>
      <c r="C41" s="2" t="s">
        <v>4549</v>
      </c>
      <c r="D41" s="2" t="s">
        <v>4602</v>
      </c>
      <c r="E41" s="2" t="s">
        <v>4595</v>
      </c>
      <c r="F41" s="2" t="s">
        <v>327</v>
      </c>
      <c r="G41" s="2" t="s">
        <v>238</v>
      </c>
      <c r="H41" s="2" t="s">
        <v>4547</v>
      </c>
    </row>
    <row r="42" spans="1:8">
      <c r="A42" s="2" t="s">
        <v>4370</v>
      </c>
      <c r="B42" s="2" t="s">
        <v>247</v>
      </c>
      <c r="C42" s="2" t="s">
        <v>4526</v>
      </c>
      <c r="D42" s="2" t="s">
        <v>4603</v>
      </c>
      <c r="E42" s="2" t="s">
        <v>4595</v>
      </c>
      <c r="F42" s="2" t="s">
        <v>4578</v>
      </c>
      <c r="G42" s="2" t="s">
        <v>238</v>
      </c>
      <c r="H42" s="2" t="s">
        <v>4598</v>
      </c>
    </row>
    <row r="43" spans="1:8">
      <c r="A43" s="2" t="s">
        <v>4370</v>
      </c>
      <c r="B43" s="2" t="s">
        <v>249</v>
      </c>
      <c r="C43" s="2" t="s">
        <v>4526</v>
      </c>
      <c r="D43" s="2" t="s">
        <v>4604</v>
      </c>
      <c r="E43" s="2" t="s">
        <v>4595</v>
      </c>
      <c r="F43" s="2" t="s">
        <v>4540</v>
      </c>
      <c r="G43" s="2" t="s">
        <v>238</v>
      </c>
      <c r="H43" s="2" t="s">
        <v>4547</v>
      </c>
    </row>
    <row r="44" spans="1:8">
      <c r="A44" s="2" t="s">
        <v>4370</v>
      </c>
      <c r="B44" s="2" t="s">
        <v>288</v>
      </c>
      <c r="C44" s="2" t="s">
        <v>4549</v>
      </c>
      <c r="D44" s="2" t="s">
        <v>4550</v>
      </c>
      <c r="E44" s="2" t="s">
        <v>4595</v>
      </c>
      <c r="F44" s="2" t="s">
        <v>4580</v>
      </c>
      <c r="G44" s="2" t="s">
        <v>238</v>
      </c>
      <c r="H44" s="2" t="s">
        <v>4598</v>
      </c>
    </row>
    <row r="45" spans="1:8">
      <c r="A45" s="2" t="s">
        <v>4370</v>
      </c>
      <c r="B45" s="2" t="s">
        <v>290</v>
      </c>
      <c r="C45" s="2" t="s">
        <v>4526</v>
      </c>
      <c r="D45" s="2" t="s">
        <v>4605</v>
      </c>
      <c r="E45" s="2" t="s">
        <v>4595</v>
      </c>
      <c r="F45" s="2" t="s">
        <v>4548</v>
      </c>
      <c r="G45" s="2" t="s">
        <v>238</v>
      </c>
      <c r="H45" s="2" t="s">
        <v>4554</v>
      </c>
    </row>
    <row r="46" spans="1:8">
      <c r="A46" s="2" t="s">
        <v>4370</v>
      </c>
      <c r="B46" s="2" t="s">
        <v>291</v>
      </c>
      <c r="C46" s="2" t="s">
        <v>4526</v>
      </c>
      <c r="D46" s="2" t="s">
        <v>4606</v>
      </c>
      <c r="E46" s="2" t="s">
        <v>4595</v>
      </c>
      <c r="F46" s="2" t="s">
        <v>4548</v>
      </c>
      <c r="G46" s="2" t="s">
        <v>238</v>
      </c>
      <c r="H46" s="2" t="s">
        <v>4547</v>
      </c>
    </row>
    <row r="47" spans="1:8">
      <c r="A47" s="2" t="s">
        <v>4370</v>
      </c>
      <c r="B47" s="2" t="s">
        <v>367</v>
      </c>
      <c r="C47" s="2" t="s">
        <v>4526</v>
      </c>
      <c r="D47" s="2" t="s">
        <v>4607</v>
      </c>
      <c r="E47" s="2" t="s">
        <v>4595</v>
      </c>
      <c r="F47" s="2" t="s">
        <v>4608</v>
      </c>
      <c r="G47" s="2" t="s">
        <v>238</v>
      </c>
      <c r="H47" s="2" t="s">
        <v>4609</v>
      </c>
    </row>
    <row r="48" spans="1:8">
      <c r="A48" s="2" t="s">
        <v>4370</v>
      </c>
      <c r="B48" s="2" t="s">
        <v>359</v>
      </c>
      <c r="C48" s="2" t="s">
        <v>4549</v>
      </c>
      <c r="D48" s="2" t="s">
        <v>4610</v>
      </c>
      <c r="E48" s="2" t="s">
        <v>4599</v>
      </c>
      <c r="F48" s="2" t="s">
        <v>4600</v>
      </c>
      <c r="G48" s="2" t="s">
        <v>238</v>
      </c>
      <c r="H48" s="2" t="s">
        <v>4547</v>
      </c>
    </row>
    <row r="49" spans="1:8">
      <c r="A49" s="2" t="s">
        <v>4370</v>
      </c>
      <c r="B49" s="2" t="s">
        <v>368</v>
      </c>
      <c r="C49" s="2" t="s">
        <v>4566</v>
      </c>
      <c r="D49" s="2" t="s">
        <v>4611</v>
      </c>
      <c r="E49" s="2" t="s">
        <v>4595</v>
      </c>
      <c r="F49" s="2" t="s">
        <v>4612</v>
      </c>
      <c r="G49" s="2" t="s">
        <v>238</v>
      </c>
      <c r="H49" s="2" t="s">
        <v>37</v>
      </c>
    </row>
    <row r="50" spans="1:8">
      <c r="A50" s="2" t="s">
        <v>4370</v>
      </c>
      <c r="B50" s="2" t="s">
        <v>369</v>
      </c>
      <c r="C50" s="2" t="s">
        <v>4526</v>
      </c>
      <c r="D50" s="2" t="s">
        <v>4613</v>
      </c>
      <c r="E50" s="2" t="s">
        <v>4595</v>
      </c>
      <c r="F50" s="2" t="s">
        <v>4612</v>
      </c>
      <c r="G50" s="2" t="s">
        <v>238</v>
      </c>
      <c r="H50" s="2" t="s">
        <v>37</v>
      </c>
    </row>
    <row r="51" spans="1:8">
      <c r="A51" s="2" t="s">
        <v>4370</v>
      </c>
      <c r="B51" s="2" t="s">
        <v>370</v>
      </c>
      <c r="C51" s="2" t="s">
        <v>4526</v>
      </c>
      <c r="D51" s="2" t="s">
        <v>4614</v>
      </c>
      <c r="E51" s="2" t="s">
        <v>4595</v>
      </c>
      <c r="F51" s="2" t="s">
        <v>4615</v>
      </c>
      <c r="G51" s="2" t="s">
        <v>4616</v>
      </c>
      <c r="H51" s="2" t="s">
        <v>37</v>
      </c>
    </row>
    <row r="52" spans="1:8">
      <c r="A52" s="2" t="s">
        <v>4370</v>
      </c>
      <c r="B52" s="2" t="s">
        <v>371</v>
      </c>
      <c r="C52" s="2" t="s">
        <v>4566</v>
      </c>
      <c r="D52" s="2" t="s">
        <v>4617</v>
      </c>
      <c r="E52" s="2" t="s">
        <v>4595</v>
      </c>
      <c r="F52" s="2" t="s">
        <v>4618</v>
      </c>
      <c r="G52" s="2" t="s">
        <v>238</v>
      </c>
      <c r="H52" s="2" t="s">
        <v>37</v>
      </c>
    </row>
    <row r="53" spans="1:8">
      <c r="A53" s="2" t="s">
        <v>4370</v>
      </c>
      <c r="B53" s="2" t="s">
        <v>372</v>
      </c>
      <c r="C53" s="2" t="s">
        <v>4585</v>
      </c>
      <c r="D53" s="2" t="s">
        <v>4619</v>
      </c>
      <c r="E53" s="2" t="s">
        <v>4595</v>
      </c>
      <c r="F53" s="2" t="s">
        <v>4620</v>
      </c>
      <c r="G53" s="2" t="s">
        <v>238</v>
      </c>
      <c r="H53" s="2" t="s">
        <v>4621</v>
      </c>
    </row>
    <row r="54" spans="1:8">
      <c r="A54" s="2" t="s">
        <v>4370</v>
      </c>
      <c r="B54" s="2" t="s">
        <v>373</v>
      </c>
      <c r="C54" s="2" t="s">
        <v>4585</v>
      </c>
      <c r="D54" s="2" t="s">
        <v>4588</v>
      </c>
      <c r="E54" s="2" t="s">
        <v>4595</v>
      </c>
      <c r="F54" s="2" t="s">
        <v>4622</v>
      </c>
      <c r="G54" s="2" t="s">
        <v>238</v>
      </c>
      <c r="H54" s="2" t="s">
        <v>4621</v>
      </c>
    </row>
    <row r="55" spans="1:8">
      <c r="A55" s="2" t="s">
        <v>4370</v>
      </c>
      <c r="B55" s="2" t="s">
        <v>374</v>
      </c>
      <c r="C55" s="2" t="s">
        <v>4585</v>
      </c>
      <c r="D55" s="2" t="s">
        <v>4623</v>
      </c>
      <c r="E55" s="2" t="s">
        <v>4595</v>
      </c>
      <c r="F55" s="2" t="s">
        <v>4624</v>
      </c>
      <c r="G55" s="2" t="s">
        <v>238</v>
      </c>
      <c r="H55" s="2" t="s">
        <v>4621</v>
      </c>
    </row>
    <row r="56" spans="1:8">
      <c r="A56" s="2" t="s">
        <v>4370</v>
      </c>
      <c r="B56" s="2" t="s">
        <v>375</v>
      </c>
      <c r="C56" s="2" t="s">
        <v>4526</v>
      </c>
      <c r="D56" s="2" t="s">
        <v>4625</v>
      </c>
      <c r="E56" s="2" t="s">
        <v>4595</v>
      </c>
      <c r="F56" s="2" t="s">
        <v>4626</v>
      </c>
      <c r="G56" s="2" t="s">
        <v>238</v>
      </c>
      <c r="H56" s="2" t="s">
        <v>37</v>
      </c>
    </row>
    <row r="57" spans="1:8">
      <c r="A57" s="2" t="s">
        <v>4370</v>
      </c>
      <c r="B57" s="2" t="s">
        <v>376</v>
      </c>
      <c r="C57" s="2" t="s">
        <v>4585</v>
      </c>
      <c r="D57" s="2" t="s">
        <v>4627</v>
      </c>
      <c r="E57" s="2" t="s">
        <v>4595</v>
      </c>
      <c r="F57" s="2" t="s">
        <v>4628</v>
      </c>
      <c r="G57" s="2" t="s">
        <v>4616</v>
      </c>
      <c r="H57" s="2" t="s">
        <v>4629</v>
      </c>
    </row>
    <row r="58" spans="1:8">
      <c r="A58" s="2" t="s">
        <v>4370</v>
      </c>
      <c r="B58" s="2" t="s">
        <v>377</v>
      </c>
      <c r="C58" s="2" t="s">
        <v>4585</v>
      </c>
      <c r="D58" s="2" t="s">
        <v>4630</v>
      </c>
      <c r="E58" s="2" t="s">
        <v>4595</v>
      </c>
      <c r="F58" s="2" t="s">
        <v>4631</v>
      </c>
      <c r="G58" s="2" t="s">
        <v>238</v>
      </c>
      <c r="H58" s="2" t="s">
        <v>4629</v>
      </c>
    </row>
    <row r="59" spans="1:8">
      <c r="A59" s="2" t="s">
        <v>4370</v>
      </c>
      <c r="B59" s="2" t="s">
        <v>378</v>
      </c>
      <c r="C59" s="2" t="s">
        <v>4585</v>
      </c>
      <c r="D59" s="2" t="s">
        <v>4632</v>
      </c>
      <c r="E59" s="2" t="s">
        <v>4595</v>
      </c>
      <c r="F59" s="2" t="s">
        <v>4633</v>
      </c>
      <c r="G59" s="2" t="s">
        <v>4616</v>
      </c>
      <c r="H59" s="2" t="s">
        <v>4629</v>
      </c>
    </row>
    <row r="60" spans="1:8">
      <c r="A60" s="2" t="s">
        <v>4370</v>
      </c>
      <c r="B60" s="2" t="s">
        <v>355</v>
      </c>
      <c r="C60" s="2" t="s">
        <v>4526</v>
      </c>
      <c r="D60" s="2" t="s">
        <v>4634</v>
      </c>
      <c r="E60" s="2" t="s">
        <v>4595</v>
      </c>
      <c r="F60" s="2" t="s">
        <v>4592</v>
      </c>
      <c r="G60" s="2" t="s">
        <v>238</v>
      </c>
      <c r="H60" s="2" t="s">
        <v>4534</v>
      </c>
    </row>
    <row r="61" spans="1:8">
      <c r="A61" s="2" t="s">
        <v>4370</v>
      </c>
      <c r="B61" s="2" t="s">
        <v>364</v>
      </c>
      <c r="C61" s="2" t="s">
        <v>4526</v>
      </c>
      <c r="D61" s="2" t="s">
        <v>4635</v>
      </c>
      <c r="E61" s="2" t="s">
        <v>4595</v>
      </c>
      <c r="F61" s="2" t="s">
        <v>4592</v>
      </c>
      <c r="G61" s="2" t="s">
        <v>238</v>
      </c>
      <c r="H61" s="2" t="s">
        <v>4534</v>
      </c>
    </row>
    <row r="62" spans="1:8">
      <c r="A62" s="2" t="s">
        <v>4372</v>
      </c>
      <c r="B62" s="2" t="s">
        <v>3988</v>
      </c>
      <c r="C62" s="2" t="s">
        <v>4526</v>
      </c>
      <c r="D62" s="2" t="s">
        <v>4636</v>
      </c>
      <c r="E62" s="2" t="s">
        <v>4637</v>
      </c>
      <c r="F62" s="2" t="s">
        <v>4596</v>
      </c>
      <c r="G62" s="2" t="s">
        <v>238</v>
      </c>
      <c r="H62" s="2" t="s">
        <v>32</v>
      </c>
    </row>
    <row r="63" spans="1:8">
      <c r="A63" s="2" t="s">
        <v>4372</v>
      </c>
      <c r="B63" s="2" t="s">
        <v>328</v>
      </c>
      <c r="C63" s="2" t="s">
        <v>4561</v>
      </c>
      <c r="D63" s="2" t="s">
        <v>4597</v>
      </c>
      <c r="E63" s="2" t="s">
        <v>4637</v>
      </c>
      <c r="F63" s="2" t="s">
        <v>327</v>
      </c>
      <c r="G63" s="2" t="s">
        <v>238</v>
      </c>
      <c r="H63" s="2" t="s">
        <v>4598</v>
      </c>
    </row>
    <row r="64" spans="1:8">
      <c r="A64" s="2" t="s">
        <v>4372</v>
      </c>
      <c r="B64" s="2" t="s">
        <v>327</v>
      </c>
      <c r="C64" s="2" t="s">
        <v>4549</v>
      </c>
      <c r="D64" s="2" t="s">
        <v>4575</v>
      </c>
      <c r="E64" s="2" t="s">
        <v>4599</v>
      </c>
      <c r="F64" s="2" t="s">
        <v>4600</v>
      </c>
      <c r="G64" s="2" t="s">
        <v>238</v>
      </c>
      <c r="H64" s="2" t="s">
        <v>4598</v>
      </c>
    </row>
    <row r="65" spans="1:8">
      <c r="A65" s="2" t="s">
        <v>4372</v>
      </c>
      <c r="B65" s="2" t="s">
        <v>329</v>
      </c>
      <c r="C65" s="2" t="s">
        <v>4549</v>
      </c>
      <c r="D65" s="2" t="s">
        <v>4601</v>
      </c>
      <c r="E65" s="2" t="s">
        <v>4637</v>
      </c>
      <c r="F65" s="2" t="s">
        <v>327</v>
      </c>
      <c r="G65" s="2" t="s">
        <v>238</v>
      </c>
      <c r="H65" s="2" t="s">
        <v>4547</v>
      </c>
    </row>
    <row r="66" spans="1:8">
      <c r="A66" s="2" t="s">
        <v>4372</v>
      </c>
      <c r="B66" s="2" t="s">
        <v>366</v>
      </c>
      <c r="C66" s="2" t="s">
        <v>4549</v>
      </c>
      <c r="D66" s="2" t="s">
        <v>4638</v>
      </c>
      <c r="E66" s="2" t="s">
        <v>4637</v>
      </c>
      <c r="F66" s="2" t="s">
        <v>327</v>
      </c>
      <c r="G66" s="2" t="s">
        <v>238</v>
      </c>
      <c r="H66" s="2" t="s">
        <v>4547</v>
      </c>
    </row>
    <row r="67" spans="1:8">
      <c r="A67" s="2" t="s">
        <v>4372</v>
      </c>
      <c r="B67" s="2" t="s">
        <v>247</v>
      </c>
      <c r="C67" s="2" t="s">
        <v>4526</v>
      </c>
      <c r="D67" s="2" t="s">
        <v>4603</v>
      </c>
      <c r="E67" s="2" t="s">
        <v>4637</v>
      </c>
      <c r="F67" s="2" t="s">
        <v>4578</v>
      </c>
      <c r="G67" s="2" t="s">
        <v>238</v>
      </c>
      <c r="H67" s="2" t="s">
        <v>4598</v>
      </c>
    </row>
    <row r="68" spans="1:8">
      <c r="A68" s="2" t="s">
        <v>4372</v>
      </c>
      <c r="B68" s="2" t="s">
        <v>249</v>
      </c>
      <c r="C68" s="2" t="s">
        <v>4526</v>
      </c>
      <c r="D68" s="2" t="s">
        <v>4604</v>
      </c>
      <c r="E68" s="2" t="s">
        <v>4637</v>
      </c>
      <c r="F68" s="2" t="s">
        <v>4540</v>
      </c>
      <c r="G68" s="2" t="s">
        <v>238</v>
      </c>
      <c r="H68" s="2" t="s">
        <v>4547</v>
      </c>
    </row>
    <row r="69" spans="1:8">
      <c r="A69" s="2" t="s">
        <v>4372</v>
      </c>
      <c r="B69" s="2" t="s">
        <v>3989</v>
      </c>
      <c r="C69" s="2" t="s">
        <v>4585</v>
      </c>
      <c r="D69" s="2" t="s">
        <v>4639</v>
      </c>
      <c r="E69" s="2" t="s">
        <v>4637</v>
      </c>
      <c r="F69" s="2" t="s">
        <v>4640</v>
      </c>
      <c r="G69" s="2" t="s">
        <v>238</v>
      </c>
      <c r="H69" s="2" t="s">
        <v>4621</v>
      </c>
    </row>
    <row r="70" spans="1:8">
      <c r="A70" s="2" t="s">
        <v>4372</v>
      </c>
      <c r="B70" s="2" t="s">
        <v>3990</v>
      </c>
      <c r="C70" s="2" t="s">
        <v>4585</v>
      </c>
      <c r="D70" s="2" t="s">
        <v>4641</v>
      </c>
      <c r="E70" s="2" t="s">
        <v>4637</v>
      </c>
      <c r="F70" s="2" t="s">
        <v>4642</v>
      </c>
      <c r="G70" s="2" t="s">
        <v>238</v>
      </c>
      <c r="H70" s="2" t="s">
        <v>4621</v>
      </c>
    </row>
    <row r="71" spans="1:8">
      <c r="A71" s="2" t="s">
        <v>4372</v>
      </c>
      <c r="B71" s="2" t="s">
        <v>377</v>
      </c>
      <c r="C71" s="2" t="s">
        <v>4585</v>
      </c>
      <c r="D71" s="2" t="s">
        <v>4643</v>
      </c>
      <c r="E71" s="2" t="s">
        <v>4637</v>
      </c>
      <c r="F71" s="2" t="s">
        <v>4644</v>
      </c>
      <c r="G71" s="2" t="s">
        <v>238</v>
      </c>
      <c r="H71" s="2" t="s">
        <v>4621</v>
      </c>
    </row>
    <row r="72" spans="1:8">
      <c r="A72" s="2" t="s">
        <v>4372</v>
      </c>
      <c r="B72" s="2" t="s">
        <v>3991</v>
      </c>
      <c r="C72" s="2" t="s">
        <v>4585</v>
      </c>
      <c r="D72" s="2" t="s">
        <v>4645</v>
      </c>
      <c r="E72" s="2" t="s">
        <v>4637</v>
      </c>
      <c r="F72" s="2" t="s">
        <v>4640</v>
      </c>
      <c r="G72" s="2" t="s">
        <v>238</v>
      </c>
      <c r="H72" s="2" t="s">
        <v>4621</v>
      </c>
    </row>
    <row r="73" spans="1:8">
      <c r="A73" s="2" t="s">
        <v>4372</v>
      </c>
      <c r="B73" s="2" t="s">
        <v>3992</v>
      </c>
      <c r="C73" s="2" t="s">
        <v>4585</v>
      </c>
      <c r="D73" s="2" t="s">
        <v>4646</v>
      </c>
      <c r="E73" s="2" t="s">
        <v>4637</v>
      </c>
      <c r="F73" s="2" t="s">
        <v>4642</v>
      </c>
      <c r="G73" s="2" t="s">
        <v>238</v>
      </c>
      <c r="H73" s="2" t="s">
        <v>4621</v>
      </c>
    </row>
    <row r="74" spans="1:8">
      <c r="A74" s="2" t="s">
        <v>4372</v>
      </c>
      <c r="B74" s="2" t="s">
        <v>3993</v>
      </c>
      <c r="C74" s="2" t="s">
        <v>4585</v>
      </c>
      <c r="D74" s="2" t="s">
        <v>4647</v>
      </c>
      <c r="E74" s="2" t="s">
        <v>4637</v>
      </c>
      <c r="F74" s="2" t="s">
        <v>4644</v>
      </c>
      <c r="G74" s="2" t="s">
        <v>238</v>
      </c>
      <c r="H74" s="2" t="s">
        <v>4621</v>
      </c>
    </row>
    <row r="75" spans="1:8">
      <c r="A75" s="2" t="s">
        <v>4372</v>
      </c>
      <c r="B75" s="2" t="s">
        <v>3996</v>
      </c>
      <c r="C75" s="2" t="s">
        <v>4585</v>
      </c>
      <c r="D75" s="2" t="s">
        <v>4648</v>
      </c>
      <c r="E75" s="2" t="s">
        <v>4637</v>
      </c>
      <c r="F75" s="2" t="s">
        <v>4644</v>
      </c>
      <c r="G75" s="2" t="s">
        <v>238</v>
      </c>
      <c r="H75" s="2" t="s">
        <v>4621</v>
      </c>
    </row>
    <row r="76" spans="1:8">
      <c r="A76" s="2" t="s">
        <v>4372</v>
      </c>
      <c r="B76" s="2" t="s">
        <v>376</v>
      </c>
      <c r="C76" s="2" t="s">
        <v>4585</v>
      </c>
      <c r="D76" s="2" t="s">
        <v>4649</v>
      </c>
      <c r="E76" s="2" t="s">
        <v>4637</v>
      </c>
      <c r="F76" s="2" t="s">
        <v>4650</v>
      </c>
      <c r="G76" s="2" t="s">
        <v>4616</v>
      </c>
      <c r="H76" s="2" t="s">
        <v>4629</v>
      </c>
    </row>
    <row r="77" spans="1:8">
      <c r="A77" s="2" t="s">
        <v>4372</v>
      </c>
      <c r="B77" s="2" t="s">
        <v>371</v>
      </c>
      <c r="C77" s="2" t="s">
        <v>4566</v>
      </c>
      <c r="D77" s="2" t="s">
        <v>4651</v>
      </c>
      <c r="E77" s="2" t="s">
        <v>4637</v>
      </c>
      <c r="F77" s="2" t="s">
        <v>4652</v>
      </c>
      <c r="G77" s="2" t="s">
        <v>238</v>
      </c>
      <c r="H77" s="2" t="s">
        <v>37</v>
      </c>
    </row>
    <row r="78" spans="1:8">
      <c r="A78" s="2" t="s">
        <v>4372</v>
      </c>
      <c r="B78" s="2" t="s">
        <v>355</v>
      </c>
      <c r="C78" s="2" t="s">
        <v>4526</v>
      </c>
      <c r="D78" s="2" t="s">
        <v>4653</v>
      </c>
      <c r="E78" s="2" t="s">
        <v>4637</v>
      </c>
      <c r="F78" s="2" t="s">
        <v>4592</v>
      </c>
      <c r="G78" s="2" t="s">
        <v>238</v>
      </c>
      <c r="H78" s="2" t="s">
        <v>4534</v>
      </c>
    </row>
    <row r="79" spans="1:8">
      <c r="A79" s="2" t="s">
        <v>4372</v>
      </c>
      <c r="B79" s="2" t="s">
        <v>364</v>
      </c>
      <c r="C79" s="2" t="s">
        <v>4526</v>
      </c>
      <c r="D79" s="2" t="s">
        <v>4635</v>
      </c>
      <c r="E79" s="2" t="s">
        <v>4637</v>
      </c>
      <c r="F79" s="2" t="s">
        <v>4592</v>
      </c>
      <c r="G79" s="2" t="s">
        <v>238</v>
      </c>
      <c r="H79" s="2" t="s">
        <v>4534</v>
      </c>
    </row>
    <row r="80" spans="1:8">
      <c r="A80" s="16" t="s">
        <v>4372</v>
      </c>
      <c r="B80" s="16" t="s">
        <v>3994</v>
      </c>
      <c r="C80" s="16" t="s">
        <v>4585</v>
      </c>
      <c r="D80" s="16" t="s">
        <v>4654</v>
      </c>
      <c r="E80" s="16" t="s">
        <v>4637</v>
      </c>
      <c r="F80" s="16" t="s">
        <v>4640</v>
      </c>
      <c r="G80" s="16" t="s">
        <v>238</v>
      </c>
      <c r="H80" s="16" t="s">
        <v>4621</v>
      </c>
    </row>
    <row r="81" spans="1:8">
      <c r="A81" s="16" t="s">
        <v>4372</v>
      </c>
      <c r="B81" s="16" t="s">
        <v>3995</v>
      </c>
      <c r="C81" s="16" t="s">
        <v>4585</v>
      </c>
      <c r="D81" s="16" t="s">
        <v>4655</v>
      </c>
      <c r="E81" s="16" t="s">
        <v>4637</v>
      </c>
      <c r="F81" s="16" t="s">
        <v>4642</v>
      </c>
      <c r="G81" s="16" t="s">
        <v>238</v>
      </c>
      <c r="H81" s="16" t="s">
        <v>4621</v>
      </c>
    </row>
    <row r="82" spans="1:8">
      <c r="A82" s="16" t="s">
        <v>4372</v>
      </c>
      <c r="B82" s="16" t="s">
        <v>3997</v>
      </c>
      <c r="C82" s="16" t="s">
        <v>4526</v>
      </c>
      <c r="D82" s="16" t="s">
        <v>4656</v>
      </c>
      <c r="E82" s="16" t="s">
        <v>4637</v>
      </c>
      <c r="F82" s="16" t="s">
        <v>4657</v>
      </c>
      <c r="G82" s="16" t="s">
        <v>4616</v>
      </c>
      <c r="H82" s="16" t="s">
        <v>37</v>
      </c>
    </row>
    <row r="83" spans="1:8">
      <c r="A83" s="16" t="s">
        <v>4372</v>
      </c>
      <c r="B83" s="16" t="s">
        <v>3998</v>
      </c>
      <c r="C83" s="16" t="s">
        <v>4526</v>
      </c>
      <c r="D83" s="16" t="s">
        <v>4658</v>
      </c>
      <c r="E83" s="16" t="s">
        <v>4637</v>
      </c>
      <c r="F83" s="16" t="s">
        <v>4659</v>
      </c>
      <c r="G83" s="16" t="s">
        <v>4616</v>
      </c>
      <c r="H83" s="16" t="s">
        <v>37</v>
      </c>
    </row>
    <row r="84" spans="1:8">
      <c r="A84" s="16" t="s">
        <v>4370</v>
      </c>
      <c r="B84" s="16" t="s">
        <v>379</v>
      </c>
      <c r="C84" s="16" t="s">
        <v>4585</v>
      </c>
      <c r="D84" s="16" t="s">
        <v>4660</v>
      </c>
      <c r="E84" s="16" t="s">
        <v>4563</v>
      </c>
      <c r="F84" s="16" t="s">
        <v>4661</v>
      </c>
      <c r="G84" s="16" t="s">
        <v>4616</v>
      </c>
      <c r="H84" s="16" t="s">
        <v>4662</v>
      </c>
    </row>
    <row r="85" spans="1:8">
      <c r="A85" s="16" t="s">
        <v>4370</v>
      </c>
      <c r="B85" s="16" t="s">
        <v>380</v>
      </c>
      <c r="C85" s="16" t="s">
        <v>4585</v>
      </c>
      <c r="D85" s="16" t="s">
        <v>4663</v>
      </c>
      <c r="E85" s="16" t="s">
        <v>4563</v>
      </c>
      <c r="F85" s="16" t="s">
        <v>4664</v>
      </c>
      <c r="G85" s="16" t="s">
        <v>4616</v>
      </c>
      <c r="H85" s="16" t="s">
        <v>4662</v>
      </c>
    </row>
    <row r="86" spans="1:8">
      <c r="A86" s="16" t="s">
        <v>4370</v>
      </c>
      <c r="B86" s="16" t="s">
        <v>381</v>
      </c>
      <c r="C86" s="16" t="s">
        <v>4526</v>
      </c>
      <c r="D86" s="16" t="s">
        <v>4665</v>
      </c>
      <c r="E86" s="16" t="s">
        <v>4563</v>
      </c>
      <c r="F86" s="16" t="s">
        <v>4666</v>
      </c>
      <c r="G86" s="16" t="s">
        <v>238</v>
      </c>
      <c r="H86" s="16" t="s">
        <v>37</v>
      </c>
    </row>
    <row r="87" spans="1:8">
      <c r="A87" s="16" t="s">
        <v>4372</v>
      </c>
      <c r="B87" s="16" t="s">
        <v>379</v>
      </c>
      <c r="C87" s="16" t="s">
        <v>4585</v>
      </c>
      <c r="D87" s="16" t="s">
        <v>4667</v>
      </c>
      <c r="E87" s="16" t="s">
        <v>4563</v>
      </c>
      <c r="F87" s="16" t="s">
        <v>4668</v>
      </c>
      <c r="G87" s="16" t="s">
        <v>4616</v>
      </c>
      <c r="H87" s="16" t="s">
        <v>4662</v>
      </c>
    </row>
    <row r="88" spans="1:8">
      <c r="A88" s="16" t="s">
        <v>4372</v>
      </c>
      <c r="B88" s="16" t="s">
        <v>380</v>
      </c>
      <c r="C88" s="16" t="s">
        <v>4585</v>
      </c>
      <c r="D88" s="16" t="s">
        <v>4669</v>
      </c>
      <c r="E88" s="16" t="s">
        <v>4563</v>
      </c>
      <c r="F88" s="16" t="s">
        <v>4664</v>
      </c>
      <c r="G88" s="16" t="s">
        <v>4616</v>
      </c>
      <c r="H88" s="16" t="s">
        <v>4662</v>
      </c>
    </row>
    <row r="89" spans="1:8">
      <c r="A89" s="16" t="s">
        <v>4372</v>
      </c>
      <c r="B89" s="16" t="s">
        <v>381</v>
      </c>
      <c r="C89" s="16" t="s">
        <v>4526</v>
      </c>
      <c r="D89" s="16" t="s">
        <v>4665</v>
      </c>
      <c r="E89" s="16" t="s">
        <v>4563</v>
      </c>
      <c r="F89" s="16" t="s">
        <v>4666</v>
      </c>
      <c r="G89" s="16" t="s">
        <v>238</v>
      </c>
      <c r="H89" s="16" t="s">
        <v>37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6"/>
  <sheetViews>
    <sheetView showGridLines="0" workbookViewId="0"/>
  </sheetViews>
  <sheetFormatPr defaultRowHeight="15"/>
  <cols>
    <col min="1" max="1" width="26" customWidth="1"/>
    <col min="2" max="2" width="34" customWidth="1"/>
    <col min="3" max="3" width="20" customWidth="1"/>
    <col min="4" max="4" width="14" customWidth="1"/>
    <col min="5" max="5" width="22" customWidth="1"/>
    <col min="6" max="6" width="27" customWidth="1"/>
    <col min="7" max="7" width="46" customWidth="1"/>
    <col min="8" max="8" width="58" customWidth="1"/>
    <col min="9" max="9" width="30" customWidth="1"/>
  </cols>
  <sheetData>
    <row r="1" spans="1:9" ht="27.95" customHeight="1">
      <c r="A1" s="35" t="s">
        <v>4670</v>
      </c>
      <c r="B1" s="35"/>
      <c r="C1" s="35"/>
      <c r="D1" s="35"/>
      <c r="E1" s="35"/>
      <c r="F1" s="35"/>
      <c r="G1" s="35"/>
      <c r="H1" s="35"/>
      <c r="I1" s="35"/>
    </row>
    <row r="2" spans="1:9" ht="32.1" customHeight="1">
      <c r="A2" s="36" t="s">
        <v>4671</v>
      </c>
      <c r="B2" s="36"/>
      <c r="C2" s="36"/>
      <c r="D2" s="36"/>
      <c r="E2" s="36"/>
      <c r="F2" s="36"/>
      <c r="G2" s="36"/>
      <c r="H2" s="36"/>
      <c r="I2" s="36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" t="s">
        <v>4672</v>
      </c>
      <c r="B4" s="2" t="s">
        <v>4673</v>
      </c>
      <c r="C4" s="2" t="s">
        <v>4674</v>
      </c>
      <c r="D4" s="2" t="s">
        <v>4675</v>
      </c>
      <c r="E4" s="2" t="s">
        <v>32</v>
      </c>
      <c r="F4" s="2" t="s">
        <v>68</v>
      </c>
      <c r="G4" s="2"/>
      <c r="H4" s="2"/>
      <c r="I4" s="2"/>
    </row>
    <row r="5" spans="1:9">
      <c r="A5" s="2">
        <v>1</v>
      </c>
      <c r="B5" s="2" t="s">
        <v>4540</v>
      </c>
      <c r="C5" s="2" t="s">
        <v>4540</v>
      </c>
      <c r="D5" s="2" t="s">
        <v>4676</v>
      </c>
      <c r="E5" s="2" t="s">
        <v>247</v>
      </c>
      <c r="F5" s="2" t="s">
        <v>4677</v>
      </c>
      <c r="G5" s="2"/>
      <c r="H5" s="2"/>
      <c r="I5" s="2"/>
    </row>
    <row r="6" spans="1:9">
      <c r="A6" s="2">
        <v>2</v>
      </c>
      <c r="B6" s="2" t="s">
        <v>4548</v>
      </c>
      <c r="C6" s="2" t="s">
        <v>4548</v>
      </c>
      <c r="D6" s="2" t="s">
        <v>4678</v>
      </c>
      <c r="E6" s="2" t="s">
        <v>288</v>
      </c>
      <c r="F6" s="2" t="s">
        <v>4679</v>
      </c>
      <c r="G6" s="2"/>
      <c r="H6" s="2"/>
      <c r="I6" s="2"/>
    </row>
    <row r="7" spans="1:9">
      <c r="A7" s="2">
        <v>3</v>
      </c>
      <c r="B7" s="2" t="s">
        <v>4374</v>
      </c>
      <c r="C7" s="2" t="s">
        <v>4374</v>
      </c>
      <c r="D7" s="2" t="s">
        <v>4680</v>
      </c>
      <c r="E7" s="2" t="s">
        <v>327</v>
      </c>
      <c r="F7" s="2" t="s">
        <v>4681</v>
      </c>
      <c r="G7" s="2"/>
      <c r="H7" s="2"/>
      <c r="I7" s="2"/>
    </row>
    <row r="8" spans="1:9">
      <c r="A8" s="2">
        <v>4</v>
      </c>
      <c r="B8" s="2" t="s">
        <v>4366</v>
      </c>
      <c r="C8" s="2" t="s">
        <v>4682</v>
      </c>
      <c r="D8" s="2" t="s">
        <v>4683</v>
      </c>
      <c r="E8" s="2" t="s">
        <v>4684</v>
      </c>
      <c r="F8" s="2" t="s">
        <v>4685</v>
      </c>
      <c r="G8" s="2"/>
      <c r="H8" s="2"/>
      <c r="I8" s="2"/>
    </row>
    <row r="9" spans="1:9">
      <c r="A9" s="2">
        <v>5</v>
      </c>
      <c r="B9" s="2" t="s">
        <v>4368</v>
      </c>
      <c r="C9" s="2" t="s">
        <v>4686</v>
      </c>
      <c r="D9" s="2" t="s">
        <v>4687</v>
      </c>
      <c r="E9" s="2" t="s">
        <v>4684</v>
      </c>
      <c r="F9" s="2" t="s">
        <v>4688</v>
      </c>
      <c r="G9" s="2"/>
      <c r="H9" s="2"/>
      <c r="I9" s="2"/>
    </row>
    <row r="10" spans="1:9">
      <c r="A10" s="2">
        <v>6</v>
      </c>
      <c r="B10" s="2" t="s">
        <v>4370</v>
      </c>
      <c r="C10" s="2" t="s">
        <v>4689</v>
      </c>
      <c r="D10" s="2" t="s">
        <v>4690</v>
      </c>
      <c r="E10" s="2" t="s">
        <v>365</v>
      </c>
      <c r="F10" s="2" t="s">
        <v>4691</v>
      </c>
      <c r="G10" s="2"/>
      <c r="H10" s="2"/>
      <c r="I10" s="2"/>
    </row>
    <row r="11" spans="1:9">
      <c r="A11" s="2">
        <v>7</v>
      </c>
      <c r="B11" s="2" t="s">
        <v>4372</v>
      </c>
      <c r="C11" s="2" t="s">
        <v>4692</v>
      </c>
      <c r="D11" s="2" t="s">
        <v>4693</v>
      </c>
      <c r="E11" s="2" t="s">
        <v>3988</v>
      </c>
      <c r="F11" s="2" t="s">
        <v>4694</v>
      </c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34" t="s">
        <v>4695</v>
      </c>
      <c r="B13" s="34"/>
      <c r="C13" s="34"/>
      <c r="D13" s="34"/>
      <c r="E13" s="34"/>
      <c r="F13" s="34"/>
      <c r="G13" s="34"/>
      <c r="H13" s="34"/>
      <c r="I13" s="34"/>
    </row>
    <row r="14" spans="1:9">
      <c r="A14" s="2" t="s">
        <v>4696</v>
      </c>
      <c r="B14" s="2" t="s">
        <v>4697</v>
      </c>
      <c r="C14" s="2" t="s">
        <v>4698</v>
      </c>
      <c r="D14" s="2" t="s">
        <v>4699</v>
      </c>
      <c r="E14" s="2" t="s">
        <v>4700</v>
      </c>
      <c r="F14" s="2" t="s">
        <v>4701</v>
      </c>
      <c r="G14" s="2" t="s">
        <v>4702</v>
      </c>
      <c r="H14" s="2" t="s">
        <v>4703</v>
      </c>
      <c r="I14" s="2" t="s">
        <v>4704</v>
      </c>
    </row>
    <row r="15" spans="1:9">
      <c r="A15" s="2" t="s">
        <v>4540</v>
      </c>
      <c r="B15" s="2" t="s">
        <v>247</v>
      </c>
      <c r="C15" s="2" t="s">
        <v>4526</v>
      </c>
      <c r="D15" s="2" t="s">
        <v>4705</v>
      </c>
      <c r="E15" s="2" t="s">
        <v>32</v>
      </c>
      <c r="F15" s="2" t="s">
        <v>4540</v>
      </c>
      <c r="G15" s="2" t="s">
        <v>4543</v>
      </c>
      <c r="H15" s="2" t="s">
        <v>4541</v>
      </c>
      <c r="I15" s="2" t="s">
        <v>4542</v>
      </c>
    </row>
    <row r="16" spans="1:9">
      <c r="A16" s="2" t="s">
        <v>4540</v>
      </c>
      <c r="B16" s="2" t="s">
        <v>254</v>
      </c>
      <c r="C16" s="2" t="s">
        <v>4526</v>
      </c>
      <c r="D16" s="2" t="s">
        <v>4705</v>
      </c>
      <c r="E16" s="2" t="s">
        <v>4547</v>
      </c>
      <c r="F16" s="2" t="s">
        <v>4540</v>
      </c>
      <c r="G16" s="2" t="s">
        <v>4546</v>
      </c>
      <c r="H16" s="2" t="s">
        <v>4544</v>
      </c>
      <c r="I16" s="2" t="s">
        <v>4545</v>
      </c>
    </row>
    <row r="17" spans="1:9">
      <c r="A17" s="2" t="s">
        <v>4548</v>
      </c>
      <c r="B17" s="2" t="s">
        <v>288</v>
      </c>
      <c r="C17" s="2" t="s">
        <v>4549</v>
      </c>
      <c r="D17" s="2" t="s">
        <v>4705</v>
      </c>
      <c r="E17" s="2" t="s">
        <v>32</v>
      </c>
      <c r="F17" s="2" t="s">
        <v>4548</v>
      </c>
      <c r="G17" s="2" t="s">
        <v>4552</v>
      </c>
      <c r="H17" s="2" t="s">
        <v>4550</v>
      </c>
      <c r="I17" s="2" t="s">
        <v>4551</v>
      </c>
    </row>
    <row r="18" spans="1:9">
      <c r="A18" s="2" t="s">
        <v>4548</v>
      </c>
      <c r="B18" s="2" t="s">
        <v>290</v>
      </c>
      <c r="C18" s="2" t="s">
        <v>4526</v>
      </c>
      <c r="D18" s="2" t="s">
        <v>4705</v>
      </c>
      <c r="E18" s="2" t="s">
        <v>4554</v>
      </c>
      <c r="F18" s="2" t="s">
        <v>4548</v>
      </c>
      <c r="G18" s="2" t="s">
        <v>4552</v>
      </c>
      <c r="H18" s="2" t="s">
        <v>4553</v>
      </c>
      <c r="I18" s="2" t="s">
        <v>4551</v>
      </c>
    </row>
    <row r="19" spans="1:9">
      <c r="A19" s="2" t="s">
        <v>4548</v>
      </c>
      <c r="B19" s="2" t="s">
        <v>294</v>
      </c>
      <c r="C19" s="2" t="s">
        <v>4526</v>
      </c>
      <c r="D19" s="2" t="s">
        <v>4705</v>
      </c>
      <c r="E19" s="2" t="s">
        <v>4558</v>
      </c>
      <c r="F19" s="2" t="s">
        <v>4548</v>
      </c>
      <c r="G19" s="2" t="s">
        <v>4557</v>
      </c>
      <c r="H19" s="2" t="s">
        <v>4555</v>
      </c>
      <c r="I19" s="2" t="s">
        <v>4556</v>
      </c>
    </row>
    <row r="20" spans="1:9">
      <c r="A20" s="2" t="s">
        <v>4374</v>
      </c>
      <c r="B20" s="2" t="s">
        <v>327</v>
      </c>
      <c r="C20" s="2" t="s">
        <v>4549</v>
      </c>
      <c r="D20" s="2" t="s">
        <v>4705</v>
      </c>
      <c r="E20" s="2" t="s">
        <v>32</v>
      </c>
      <c r="F20" s="2" t="s">
        <v>4374</v>
      </c>
      <c r="G20" s="2" t="s">
        <v>4552</v>
      </c>
      <c r="H20" s="2" t="s">
        <v>4559</v>
      </c>
      <c r="I20" s="2" t="s">
        <v>4560</v>
      </c>
    </row>
    <row r="21" spans="1:9">
      <c r="A21" s="2" t="s">
        <v>4374</v>
      </c>
      <c r="B21" s="2" t="s">
        <v>328</v>
      </c>
      <c r="C21" s="2" t="s">
        <v>4561</v>
      </c>
      <c r="D21" s="2" t="s">
        <v>4705</v>
      </c>
      <c r="E21" s="2" t="s">
        <v>4565</v>
      </c>
      <c r="F21" s="2" t="s">
        <v>4374</v>
      </c>
      <c r="G21" s="2" t="s">
        <v>4564</v>
      </c>
      <c r="H21" s="2" t="s">
        <v>4562</v>
      </c>
      <c r="I21" s="2" t="s">
        <v>4563</v>
      </c>
    </row>
    <row r="22" spans="1:9">
      <c r="A22" s="2" t="s">
        <v>4374</v>
      </c>
      <c r="B22" s="2" t="s">
        <v>334</v>
      </c>
      <c r="C22" s="2" t="s">
        <v>4566</v>
      </c>
      <c r="D22" s="2" t="s">
        <v>4705</v>
      </c>
      <c r="E22" s="2" t="s">
        <v>4558</v>
      </c>
      <c r="F22" s="2" t="s">
        <v>4374</v>
      </c>
      <c r="G22" s="2" t="s">
        <v>4569</v>
      </c>
      <c r="H22" s="2" t="s">
        <v>4567</v>
      </c>
      <c r="I22" s="2" t="s">
        <v>4568</v>
      </c>
    </row>
    <row r="23" spans="1:9">
      <c r="A23" s="2" t="s">
        <v>4682</v>
      </c>
      <c r="B23" s="2" t="s">
        <v>355</v>
      </c>
      <c r="C23" s="2" t="s">
        <v>4526</v>
      </c>
      <c r="D23" s="2" t="s">
        <v>4705</v>
      </c>
      <c r="E23" s="2"/>
      <c r="F23" s="2" t="s">
        <v>4366</v>
      </c>
      <c r="G23" s="2" t="s">
        <v>4571</v>
      </c>
      <c r="H23" s="2" t="s">
        <v>4570</v>
      </c>
      <c r="I23" s="2" t="s">
        <v>232</v>
      </c>
    </row>
    <row r="24" spans="1:9">
      <c r="A24" s="2" t="s">
        <v>4682</v>
      </c>
      <c r="B24" s="2" t="s">
        <v>356</v>
      </c>
      <c r="C24" s="2" t="s">
        <v>4549</v>
      </c>
      <c r="D24" s="2" t="s">
        <v>4705</v>
      </c>
      <c r="E24" s="2" t="s">
        <v>4574</v>
      </c>
      <c r="F24" s="2" t="s">
        <v>4366</v>
      </c>
      <c r="G24" s="2" t="s">
        <v>4571</v>
      </c>
      <c r="H24" s="2" t="s">
        <v>4572</v>
      </c>
      <c r="I24" s="2" t="s">
        <v>4573</v>
      </c>
    </row>
    <row r="25" spans="1:9">
      <c r="A25" s="2" t="s">
        <v>4682</v>
      </c>
      <c r="B25" s="2" t="s">
        <v>327</v>
      </c>
      <c r="C25" s="2" t="s">
        <v>4549</v>
      </c>
      <c r="D25" s="2" t="s">
        <v>4705</v>
      </c>
      <c r="E25" s="2"/>
      <c r="F25" s="2" t="s">
        <v>4366</v>
      </c>
      <c r="G25" s="2" t="s">
        <v>4571</v>
      </c>
      <c r="H25" s="2" t="s">
        <v>4575</v>
      </c>
      <c r="I25" s="2" t="s">
        <v>4576</v>
      </c>
    </row>
    <row r="26" spans="1:9">
      <c r="A26" s="2" t="s">
        <v>4682</v>
      </c>
      <c r="B26" s="2" t="s">
        <v>357</v>
      </c>
      <c r="C26" s="2" t="s">
        <v>4526</v>
      </c>
      <c r="D26" s="2" t="s">
        <v>4705</v>
      </c>
      <c r="E26" s="2"/>
      <c r="F26" s="2" t="s">
        <v>4366</v>
      </c>
      <c r="G26" s="2" t="s">
        <v>4571</v>
      </c>
      <c r="H26" s="2" t="s">
        <v>4577</v>
      </c>
      <c r="I26" s="2" t="s">
        <v>4578</v>
      </c>
    </row>
    <row r="27" spans="1:9">
      <c r="A27" s="2" t="s">
        <v>4682</v>
      </c>
      <c r="B27" s="2" t="s">
        <v>358</v>
      </c>
      <c r="C27" s="2" t="s">
        <v>4549</v>
      </c>
      <c r="D27" s="2" t="s">
        <v>4705</v>
      </c>
      <c r="E27" s="2"/>
      <c r="F27" s="2" t="s">
        <v>4366</v>
      </c>
      <c r="G27" s="2" t="s">
        <v>4571</v>
      </c>
      <c r="H27" s="2" t="s">
        <v>4579</v>
      </c>
      <c r="I27" s="2" t="s">
        <v>4580</v>
      </c>
    </row>
    <row r="28" spans="1:9">
      <c r="A28" s="2" t="s">
        <v>4682</v>
      </c>
      <c r="B28" s="2" t="s">
        <v>359</v>
      </c>
      <c r="C28" s="2" t="s">
        <v>4549</v>
      </c>
      <c r="D28" s="2" t="s">
        <v>4705</v>
      </c>
      <c r="E28" s="2"/>
      <c r="F28" s="2" t="s">
        <v>4366</v>
      </c>
      <c r="G28" s="2" t="s">
        <v>4571</v>
      </c>
      <c r="H28" s="2" t="s">
        <v>4581</v>
      </c>
      <c r="I28" s="2" t="s">
        <v>4582</v>
      </c>
    </row>
    <row r="29" spans="1:9">
      <c r="A29" s="2" t="s">
        <v>4682</v>
      </c>
      <c r="B29" s="2" t="s">
        <v>360</v>
      </c>
      <c r="C29" s="2" t="s">
        <v>4549</v>
      </c>
      <c r="D29" s="2" t="s">
        <v>4705</v>
      </c>
      <c r="E29" s="2"/>
      <c r="F29" s="2" t="s">
        <v>4366</v>
      </c>
      <c r="G29" s="2" t="s">
        <v>4571</v>
      </c>
      <c r="H29" s="2" t="s">
        <v>4583</v>
      </c>
      <c r="I29" s="2" t="s">
        <v>4584</v>
      </c>
    </row>
    <row r="30" spans="1:9">
      <c r="A30" s="2" t="s">
        <v>4682</v>
      </c>
      <c r="B30" s="2" t="s">
        <v>361</v>
      </c>
      <c r="C30" s="2" t="s">
        <v>4706</v>
      </c>
      <c r="D30" s="2" t="s">
        <v>4705</v>
      </c>
      <c r="E30" s="2"/>
      <c r="F30" s="2" t="s">
        <v>4366</v>
      </c>
      <c r="G30" s="2" t="s">
        <v>4571</v>
      </c>
      <c r="H30" s="2" t="s">
        <v>4586</v>
      </c>
      <c r="I30" s="2" t="s">
        <v>4587</v>
      </c>
    </row>
    <row r="31" spans="1:9">
      <c r="A31" s="2" t="s">
        <v>4682</v>
      </c>
      <c r="B31" s="2" t="s">
        <v>362</v>
      </c>
      <c r="C31" s="2" t="s">
        <v>4706</v>
      </c>
      <c r="D31" s="2" t="s">
        <v>4705</v>
      </c>
      <c r="E31" s="2"/>
      <c r="F31" s="2" t="s">
        <v>4366</v>
      </c>
      <c r="G31" s="2" t="s">
        <v>4571</v>
      </c>
      <c r="H31" s="2" t="s">
        <v>4588</v>
      </c>
      <c r="I31" s="2" t="s">
        <v>4589</v>
      </c>
    </row>
    <row r="32" spans="1:9">
      <c r="A32" s="2" t="s">
        <v>4682</v>
      </c>
      <c r="B32" s="2" t="s">
        <v>363</v>
      </c>
      <c r="C32" s="2" t="s">
        <v>4706</v>
      </c>
      <c r="D32" s="2" t="s">
        <v>4705</v>
      </c>
      <c r="E32" s="2"/>
      <c r="F32" s="2" t="s">
        <v>4366</v>
      </c>
      <c r="G32" s="2" t="s">
        <v>4571</v>
      </c>
      <c r="H32" s="2" t="s">
        <v>4590</v>
      </c>
      <c r="I32" s="2" t="s">
        <v>3</v>
      </c>
    </row>
    <row r="33" spans="1:9">
      <c r="A33" s="2" t="s">
        <v>4682</v>
      </c>
      <c r="B33" s="2" t="s">
        <v>364</v>
      </c>
      <c r="C33" s="2" t="s">
        <v>4526</v>
      </c>
      <c r="D33" s="2" t="s">
        <v>4705</v>
      </c>
      <c r="E33" s="2"/>
      <c r="F33" s="2" t="s">
        <v>4366</v>
      </c>
      <c r="G33" s="2" t="s">
        <v>4571</v>
      </c>
      <c r="H33" s="2" t="s">
        <v>4591</v>
      </c>
      <c r="I33" s="2" t="s">
        <v>4592</v>
      </c>
    </row>
    <row r="34" spans="1:9">
      <c r="A34" s="2" t="s">
        <v>4686</v>
      </c>
      <c r="B34" s="2" t="s">
        <v>355</v>
      </c>
      <c r="C34" s="2" t="s">
        <v>4526</v>
      </c>
      <c r="D34" s="2" t="s">
        <v>4705</v>
      </c>
      <c r="E34" s="2"/>
      <c r="F34" s="2" t="s">
        <v>4368</v>
      </c>
      <c r="G34" s="2" t="s">
        <v>4571</v>
      </c>
      <c r="H34" s="2" t="s">
        <v>4570</v>
      </c>
      <c r="I34" s="2" t="s">
        <v>241</v>
      </c>
    </row>
    <row r="35" spans="1:9">
      <c r="A35" s="2" t="s">
        <v>4686</v>
      </c>
      <c r="B35" s="2" t="s">
        <v>356</v>
      </c>
      <c r="C35" s="2" t="s">
        <v>4549</v>
      </c>
      <c r="D35" s="2" t="s">
        <v>4705</v>
      </c>
      <c r="E35" s="2" t="s">
        <v>4574</v>
      </c>
      <c r="F35" s="2" t="s">
        <v>4368</v>
      </c>
      <c r="G35" s="2" t="s">
        <v>4571</v>
      </c>
      <c r="H35" s="2" t="s">
        <v>4572</v>
      </c>
      <c r="I35" s="2" t="s">
        <v>4573</v>
      </c>
    </row>
    <row r="36" spans="1:9">
      <c r="A36" s="2" t="s">
        <v>4686</v>
      </c>
      <c r="B36" s="2" t="s">
        <v>327</v>
      </c>
      <c r="C36" s="2" t="s">
        <v>4549</v>
      </c>
      <c r="D36" s="2" t="s">
        <v>4705</v>
      </c>
      <c r="E36" s="2"/>
      <c r="F36" s="2" t="s">
        <v>4368</v>
      </c>
      <c r="G36" s="2" t="s">
        <v>4571</v>
      </c>
      <c r="H36" s="2" t="s">
        <v>4575</v>
      </c>
      <c r="I36" s="2" t="s">
        <v>4576</v>
      </c>
    </row>
    <row r="37" spans="1:9">
      <c r="A37" s="2" t="s">
        <v>4686</v>
      </c>
      <c r="B37" s="2" t="s">
        <v>357</v>
      </c>
      <c r="C37" s="2" t="s">
        <v>4526</v>
      </c>
      <c r="D37" s="2" t="s">
        <v>4705</v>
      </c>
      <c r="E37" s="2"/>
      <c r="F37" s="2" t="s">
        <v>4368</v>
      </c>
      <c r="G37" s="2" t="s">
        <v>4571</v>
      </c>
      <c r="H37" s="2" t="s">
        <v>4577</v>
      </c>
      <c r="I37" s="2" t="s">
        <v>4578</v>
      </c>
    </row>
    <row r="38" spans="1:9">
      <c r="A38" s="2" t="s">
        <v>4686</v>
      </c>
      <c r="B38" s="2" t="s">
        <v>359</v>
      </c>
      <c r="C38" s="2" t="s">
        <v>4549</v>
      </c>
      <c r="D38" s="2" t="s">
        <v>4705</v>
      </c>
      <c r="E38" s="2"/>
      <c r="F38" s="2" t="s">
        <v>4368</v>
      </c>
      <c r="G38" s="2" t="s">
        <v>4571</v>
      </c>
      <c r="H38" s="2" t="s">
        <v>4593</v>
      </c>
      <c r="I38" s="2" t="s">
        <v>4582</v>
      </c>
    </row>
    <row r="39" spans="1:9">
      <c r="A39" s="2" t="s">
        <v>4686</v>
      </c>
      <c r="B39" s="2" t="s">
        <v>360</v>
      </c>
      <c r="C39" s="2" t="s">
        <v>4549</v>
      </c>
      <c r="D39" s="2" t="s">
        <v>4705</v>
      </c>
      <c r="E39" s="2"/>
      <c r="F39" s="2" t="s">
        <v>4368</v>
      </c>
      <c r="G39" s="2" t="s">
        <v>4571</v>
      </c>
      <c r="H39" s="2" t="s">
        <v>4583</v>
      </c>
      <c r="I39" s="2" t="s">
        <v>4584</v>
      </c>
    </row>
    <row r="40" spans="1:9">
      <c r="A40" s="2" t="s">
        <v>4686</v>
      </c>
      <c r="B40" s="2" t="s">
        <v>361</v>
      </c>
      <c r="C40" s="2" t="s">
        <v>4706</v>
      </c>
      <c r="D40" s="2" t="s">
        <v>4705</v>
      </c>
      <c r="E40" s="2"/>
      <c r="F40" s="2" t="s">
        <v>4368</v>
      </c>
      <c r="G40" s="2" t="s">
        <v>4571</v>
      </c>
      <c r="H40" s="2" t="s">
        <v>4586</v>
      </c>
      <c r="I40" s="2" t="s">
        <v>4587</v>
      </c>
    </row>
    <row r="41" spans="1:9">
      <c r="A41" s="2" t="s">
        <v>4686</v>
      </c>
      <c r="B41" s="2" t="s">
        <v>362</v>
      </c>
      <c r="C41" s="2" t="s">
        <v>4706</v>
      </c>
      <c r="D41" s="2" t="s">
        <v>4705</v>
      </c>
      <c r="E41" s="2"/>
      <c r="F41" s="2" t="s">
        <v>4368</v>
      </c>
      <c r="G41" s="2" t="s">
        <v>4571</v>
      </c>
      <c r="H41" s="2" t="s">
        <v>4588</v>
      </c>
      <c r="I41" s="2" t="s">
        <v>4589</v>
      </c>
    </row>
    <row r="42" spans="1:9">
      <c r="A42" s="2" t="s">
        <v>4686</v>
      </c>
      <c r="B42" s="2" t="s">
        <v>363</v>
      </c>
      <c r="C42" s="2" t="s">
        <v>4706</v>
      </c>
      <c r="D42" s="2" t="s">
        <v>4705</v>
      </c>
      <c r="E42" s="2"/>
      <c r="F42" s="2" t="s">
        <v>4368</v>
      </c>
      <c r="G42" s="2" t="s">
        <v>4571</v>
      </c>
      <c r="H42" s="2" t="s">
        <v>4590</v>
      </c>
      <c r="I42" s="2" t="s">
        <v>3</v>
      </c>
    </row>
    <row r="43" spans="1:9">
      <c r="A43" s="2" t="s">
        <v>4686</v>
      </c>
      <c r="B43" s="2" t="s">
        <v>364</v>
      </c>
      <c r="C43" s="2" t="s">
        <v>4526</v>
      </c>
      <c r="D43" s="2" t="s">
        <v>4705</v>
      </c>
      <c r="E43" s="2"/>
      <c r="F43" s="2" t="s">
        <v>4368</v>
      </c>
      <c r="G43" s="2" t="s">
        <v>4571</v>
      </c>
      <c r="H43" s="2" t="s">
        <v>4591</v>
      </c>
      <c r="I43" s="2" t="s">
        <v>4592</v>
      </c>
    </row>
    <row r="44" spans="1:9">
      <c r="A44" s="2" t="s">
        <v>4689</v>
      </c>
      <c r="B44" s="2" t="s">
        <v>365</v>
      </c>
      <c r="C44" s="2" t="s">
        <v>4526</v>
      </c>
      <c r="D44" s="2" t="s">
        <v>4705</v>
      </c>
      <c r="E44" s="2" t="s">
        <v>32</v>
      </c>
      <c r="F44" s="2" t="s">
        <v>4370</v>
      </c>
      <c r="G44" s="2" t="s">
        <v>4596</v>
      </c>
      <c r="H44" s="2" t="s">
        <v>4594</v>
      </c>
      <c r="I44" s="2" t="s">
        <v>4595</v>
      </c>
    </row>
    <row r="45" spans="1:9">
      <c r="A45" s="2" t="s">
        <v>4689</v>
      </c>
      <c r="B45" s="2" t="s">
        <v>328</v>
      </c>
      <c r="C45" s="2" t="s">
        <v>4561</v>
      </c>
      <c r="D45" s="2" t="s">
        <v>4705</v>
      </c>
      <c r="E45" s="2" t="s">
        <v>4598</v>
      </c>
      <c r="F45" s="2" t="s">
        <v>4370</v>
      </c>
      <c r="G45" s="2" t="s">
        <v>327</v>
      </c>
      <c r="H45" s="2" t="s">
        <v>4597</v>
      </c>
      <c r="I45" s="2" t="s">
        <v>4595</v>
      </c>
    </row>
    <row r="46" spans="1:9">
      <c r="A46" s="2" t="s">
        <v>4689</v>
      </c>
      <c r="B46" s="2" t="s">
        <v>327</v>
      </c>
      <c r="C46" s="2" t="s">
        <v>4549</v>
      </c>
      <c r="D46" s="2" t="s">
        <v>4705</v>
      </c>
      <c r="E46" s="2" t="s">
        <v>4598</v>
      </c>
      <c r="F46" s="2" t="s">
        <v>4370</v>
      </c>
      <c r="G46" s="2" t="s">
        <v>4600</v>
      </c>
      <c r="H46" s="2" t="s">
        <v>4575</v>
      </c>
      <c r="I46" s="2" t="s">
        <v>4599</v>
      </c>
    </row>
    <row r="47" spans="1:9">
      <c r="A47" s="2" t="s">
        <v>4689</v>
      </c>
      <c r="B47" s="2" t="s">
        <v>329</v>
      </c>
      <c r="C47" s="2" t="s">
        <v>4549</v>
      </c>
      <c r="D47" s="2" t="s">
        <v>4705</v>
      </c>
      <c r="E47" s="2" t="s">
        <v>4547</v>
      </c>
      <c r="F47" s="2" t="s">
        <v>4370</v>
      </c>
      <c r="G47" s="2" t="s">
        <v>327</v>
      </c>
      <c r="H47" s="2" t="s">
        <v>4601</v>
      </c>
      <c r="I47" s="2" t="s">
        <v>4595</v>
      </c>
    </row>
    <row r="48" spans="1:9">
      <c r="A48" s="2" t="s">
        <v>4689</v>
      </c>
      <c r="B48" s="2" t="s">
        <v>366</v>
      </c>
      <c r="C48" s="2" t="s">
        <v>4549</v>
      </c>
      <c r="D48" s="2" t="s">
        <v>4705</v>
      </c>
      <c r="E48" s="2" t="s">
        <v>4547</v>
      </c>
      <c r="F48" s="2" t="s">
        <v>4370</v>
      </c>
      <c r="G48" s="2" t="s">
        <v>327</v>
      </c>
      <c r="H48" s="2" t="s">
        <v>4602</v>
      </c>
      <c r="I48" s="2" t="s">
        <v>4595</v>
      </c>
    </row>
    <row r="49" spans="1:9">
      <c r="A49" s="2" t="s">
        <v>4689</v>
      </c>
      <c r="B49" s="2" t="s">
        <v>247</v>
      </c>
      <c r="C49" s="2" t="s">
        <v>4526</v>
      </c>
      <c r="D49" s="2" t="s">
        <v>4705</v>
      </c>
      <c r="E49" s="2" t="s">
        <v>4598</v>
      </c>
      <c r="F49" s="2" t="s">
        <v>4370</v>
      </c>
      <c r="G49" s="2" t="s">
        <v>4578</v>
      </c>
      <c r="H49" s="2" t="s">
        <v>4603</v>
      </c>
      <c r="I49" s="2" t="s">
        <v>4595</v>
      </c>
    </row>
    <row r="50" spans="1:9">
      <c r="A50" s="2" t="s">
        <v>4689</v>
      </c>
      <c r="B50" s="2" t="s">
        <v>249</v>
      </c>
      <c r="C50" s="2" t="s">
        <v>4526</v>
      </c>
      <c r="D50" s="2" t="s">
        <v>4705</v>
      </c>
      <c r="E50" s="2" t="s">
        <v>4547</v>
      </c>
      <c r="F50" s="2" t="s">
        <v>4370</v>
      </c>
      <c r="G50" s="2" t="s">
        <v>4540</v>
      </c>
      <c r="H50" s="2" t="s">
        <v>4604</v>
      </c>
      <c r="I50" s="2" t="s">
        <v>4595</v>
      </c>
    </row>
    <row r="51" spans="1:9">
      <c r="A51" s="2" t="s">
        <v>4689</v>
      </c>
      <c r="B51" s="2" t="s">
        <v>288</v>
      </c>
      <c r="C51" s="2" t="s">
        <v>4549</v>
      </c>
      <c r="D51" s="2" t="s">
        <v>4705</v>
      </c>
      <c r="E51" s="2" t="s">
        <v>4598</v>
      </c>
      <c r="F51" s="2" t="s">
        <v>4370</v>
      </c>
      <c r="G51" s="2" t="s">
        <v>4580</v>
      </c>
      <c r="H51" s="2" t="s">
        <v>4550</v>
      </c>
      <c r="I51" s="2" t="s">
        <v>4595</v>
      </c>
    </row>
    <row r="52" spans="1:9">
      <c r="A52" s="2" t="s">
        <v>4689</v>
      </c>
      <c r="B52" s="2" t="s">
        <v>290</v>
      </c>
      <c r="C52" s="2" t="s">
        <v>4526</v>
      </c>
      <c r="D52" s="2" t="s">
        <v>4705</v>
      </c>
      <c r="E52" s="2" t="s">
        <v>4554</v>
      </c>
      <c r="F52" s="2" t="s">
        <v>4370</v>
      </c>
      <c r="G52" s="2" t="s">
        <v>4548</v>
      </c>
      <c r="H52" s="2" t="s">
        <v>4605</v>
      </c>
      <c r="I52" s="2" t="s">
        <v>4595</v>
      </c>
    </row>
    <row r="53" spans="1:9">
      <c r="A53" s="2" t="s">
        <v>4689</v>
      </c>
      <c r="B53" s="2" t="s">
        <v>291</v>
      </c>
      <c r="C53" s="2" t="s">
        <v>4526</v>
      </c>
      <c r="D53" s="2" t="s">
        <v>4705</v>
      </c>
      <c r="E53" s="2" t="s">
        <v>4547</v>
      </c>
      <c r="F53" s="2" t="s">
        <v>4370</v>
      </c>
      <c r="G53" s="2" t="s">
        <v>4548</v>
      </c>
      <c r="H53" s="2" t="s">
        <v>4606</v>
      </c>
      <c r="I53" s="2" t="s">
        <v>4595</v>
      </c>
    </row>
    <row r="54" spans="1:9">
      <c r="A54" s="2" t="s">
        <v>4689</v>
      </c>
      <c r="B54" s="2" t="s">
        <v>367</v>
      </c>
      <c r="C54" s="2" t="s">
        <v>4526</v>
      </c>
      <c r="D54" s="2" t="s">
        <v>4705</v>
      </c>
      <c r="E54" s="2" t="s">
        <v>4609</v>
      </c>
      <c r="F54" s="2" t="s">
        <v>4370</v>
      </c>
      <c r="G54" s="2" t="s">
        <v>4608</v>
      </c>
      <c r="H54" s="2" t="s">
        <v>4607</v>
      </c>
      <c r="I54" s="2" t="s">
        <v>4595</v>
      </c>
    </row>
    <row r="55" spans="1:9">
      <c r="A55" s="2" t="s">
        <v>4689</v>
      </c>
      <c r="B55" s="2" t="s">
        <v>359</v>
      </c>
      <c r="C55" s="2" t="s">
        <v>4549</v>
      </c>
      <c r="D55" s="2" t="s">
        <v>4705</v>
      </c>
      <c r="E55" s="2" t="s">
        <v>4547</v>
      </c>
      <c r="F55" s="2" t="s">
        <v>4370</v>
      </c>
      <c r="G55" s="2" t="s">
        <v>4600</v>
      </c>
      <c r="H55" s="2" t="s">
        <v>4610</v>
      </c>
      <c r="I55" s="2" t="s">
        <v>4599</v>
      </c>
    </row>
    <row r="56" spans="1:9">
      <c r="A56" s="2" t="s">
        <v>4689</v>
      </c>
      <c r="B56" s="2" t="s">
        <v>368</v>
      </c>
      <c r="C56" s="2" t="s">
        <v>4566</v>
      </c>
      <c r="D56" s="2" t="s">
        <v>4705</v>
      </c>
      <c r="E56" s="2" t="s">
        <v>37</v>
      </c>
      <c r="F56" s="2" t="s">
        <v>4370</v>
      </c>
      <c r="G56" s="2" t="s">
        <v>4612</v>
      </c>
      <c r="H56" s="2" t="s">
        <v>4611</v>
      </c>
      <c r="I56" s="2" t="s">
        <v>4595</v>
      </c>
    </row>
    <row r="57" spans="1:9">
      <c r="A57" s="2" t="s">
        <v>4689</v>
      </c>
      <c r="B57" s="2" t="s">
        <v>369</v>
      </c>
      <c r="C57" s="2" t="s">
        <v>4526</v>
      </c>
      <c r="D57" s="2" t="s">
        <v>4705</v>
      </c>
      <c r="E57" s="2" t="s">
        <v>37</v>
      </c>
      <c r="F57" s="2" t="s">
        <v>4370</v>
      </c>
      <c r="G57" s="2" t="s">
        <v>4612</v>
      </c>
      <c r="H57" s="2" t="s">
        <v>4613</v>
      </c>
      <c r="I57" s="2" t="s">
        <v>4595</v>
      </c>
    </row>
    <row r="58" spans="1:9">
      <c r="A58" s="2" t="s">
        <v>4689</v>
      </c>
      <c r="B58" s="2" t="s">
        <v>370</v>
      </c>
      <c r="C58" s="2" t="s">
        <v>4526</v>
      </c>
      <c r="D58" s="2" t="s">
        <v>4707</v>
      </c>
      <c r="E58" s="2" t="s">
        <v>37</v>
      </c>
      <c r="F58" s="2" t="s">
        <v>4370</v>
      </c>
      <c r="G58" s="2" t="s">
        <v>4615</v>
      </c>
      <c r="H58" s="2" t="s">
        <v>4614</v>
      </c>
      <c r="I58" s="2" t="s">
        <v>4595</v>
      </c>
    </row>
    <row r="59" spans="1:9">
      <c r="A59" s="2" t="s">
        <v>4689</v>
      </c>
      <c r="B59" s="2" t="s">
        <v>371</v>
      </c>
      <c r="C59" s="2" t="s">
        <v>4566</v>
      </c>
      <c r="D59" s="2" t="s">
        <v>4705</v>
      </c>
      <c r="E59" s="2" t="s">
        <v>37</v>
      </c>
      <c r="F59" s="2" t="s">
        <v>4370</v>
      </c>
      <c r="G59" s="2" t="s">
        <v>4618</v>
      </c>
      <c r="H59" s="2" t="s">
        <v>4617</v>
      </c>
      <c r="I59" s="2" t="s">
        <v>4595</v>
      </c>
    </row>
    <row r="60" spans="1:9">
      <c r="A60" s="2" t="s">
        <v>4689</v>
      </c>
      <c r="B60" s="2" t="s">
        <v>372</v>
      </c>
      <c r="C60" s="2" t="s">
        <v>4706</v>
      </c>
      <c r="D60" s="2" t="s">
        <v>4705</v>
      </c>
      <c r="E60" s="2" t="s">
        <v>4621</v>
      </c>
      <c r="F60" s="2" t="s">
        <v>4370</v>
      </c>
      <c r="G60" s="2" t="s">
        <v>4620</v>
      </c>
      <c r="H60" s="2" t="s">
        <v>4619</v>
      </c>
      <c r="I60" s="2" t="s">
        <v>4595</v>
      </c>
    </row>
    <row r="61" spans="1:9">
      <c r="A61" s="2" t="s">
        <v>4689</v>
      </c>
      <c r="B61" s="2" t="s">
        <v>373</v>
      </c>
      <c r="C61" s="2" t="s">
        <v>4706</v>
      </c>
      <c r="D61" s="2" t="s">
        <v>4705</v>
      </c>
      <c r="E61" s="2" t="s">
        <v>4621</v>
      </c>
      <c r="F61" s="2" t="s">
        <v>4370</v>
      </c>
      <c r="G61" s="2" t="s">
        <v>4622</v>
      </c>
      <c r="H61" s="2" t="s">
        <v>4588</v>
      </c>
      <c r="I61" s="2" t="s">
        <v>4595</v>
      </c>
    </row>
    <row r="62" spans="1:9">
      <c r="A62" s="2" t="s">
        <v>4689</v>
      </c>
      <c r="B62" s="2" t="s">
        <v>374</v>
      </c>
      <c r="C62" s="2" t="s">
        <v>4706</v>
      </c>
      <c r="D62" s="2" t="s">
        <v>4705</v>
      </c>
      <c r="E62" s="2" t="s">
        <v>4621</v>
      </c>
      <c r="F62" s="2" t="s">
        <v>4370</v>
      </c>
      <c r="G62" s="2" t="s">
        <v>4624</v>
      </c>
      <c r="H62" s="2" t="s">
        <v>4623</v>
      </c>
      <c r="I62" s="2" t="s">
        <v>4595</v>
      </c>
    </row>
    <row r="63" spans="1:9">
      <c r="A63" s="2" t="s">
        <v>4689</v>
      </c>
      <c r="B63" s="2" t="s">
        <v>375</v>
      </c>
      <c r="C63" s="2" t="s">
        <v>4526</v>
      </c>
      <c r="D63" s="2" t="s">
        <v>4705</v>
      </c>
      <c r="E63" s="2" t="s">
        <v>37</v>
      </c>
      <c r="F63" s="2" t="s">
        <v>4370</v>
      </c>
      <c r="G63" s="2" t="s">
        <v>4626</v>
      </c>
      <c r="H63" s="2" t="s">
        <v>4625</v>
      </c>
      <c r="I63" s="2" t="s">
        <v>4595</v>
      </c>
    </row>
    <row r="64" spans="1:9">
      <c r="A64" s="2" t="s">
        <v>4689</v>
      </c>
      <c r="B64" s="2" t="s">
        <v>376</v>
      </c>
      <c r="C64" s="2" t="s">
        <v>4706</v>
      </c>
      <c r="D64" s="2" t="s">
        <v>4707</v>
      </c>
      <c r="E64" s="2" t="s">
        <v>4629</v>
      </c>
      <c r="F64" s="2" t="s">
        <v>4370</v>
      </c>
      <c r="G64" s="2" t="s">
        <v>4628</v>
      </c>
      <c r="H64" s="2" t="s">
        <v>4627</v>
      </c>
      <c r="I64" s="2" t="s">
        <v>4595</v>
      </c>
    </row>
    <row r="65" spans="1:9">
      <c r="A65" s="2" t="s">
        <v>4689</v>
      </c>
      <c r="B65" s="2" t="s">
        <v>377</v>
      </c>
      <c r="C65" s="2" t="s">
        <v>4706</v>
      </c>
      <c r="D65" s="2" t="s">
        <v>4705</v>
      </c>
      <c r="E65" s="2" t="s">
        <v>4629</v>
      </c>
      <c r="F65" s="2" t="s">
        <v>4370</v>
      </c>
      <c r="G65" s="2" t="s">
        <v>4631</v>
      </c>
      <c r="H65" s="2" t="s">
        <v>4630</v>
      </c>
      <c r="I65" s="2" t="s">
        <v>4595</v>
      </c>
    </row>
    <row r="66" spans="1:9">
      <c r="A66" s="2" t="s">
        <v>4689</v>
      </c>
      <c r="B66" s="2" t="s">
        <v>378</v>
      </c>
      <c r="C66" s="2" t="s">
        <v>4706</v>
      </c>
      <c r="D66" s="2" t="s">
        <v>4707</v>
      </c>
      <c r="E66" s="2" t="s">
        <v>4629</v>
      </c>
      <c r="F66" s="2" t="s">
        <v>4370</v>
      </c>
      <c r="G66" s="2" t="s">
        <v>4633</v>
      </c>
      <c r="H66" s="2" t="s">
        <v>4632</v>
      </c>
      <c r="I66" s="2" t="s">
        <v>4595</v>
      </c>
    </row>
    <row r="67" spans="1:9">
      <c r="A67" s="2" t="s">
        <v>4689</v>
      </c>
      <c r="B67" s="2" t="s">
        <v>355</v>
      </c>
      <c r="C67" s="2" t="s">
        <v>4526</v>
      </c>
      <c r="D67" s="2" t="s">
        <v>4705</v>
      </c>
      <c r="E67" s="2" t="s">
        <v>4534</v>
      </c>
      <c r="F67" s="2" t="s">
        <v>4370</v>
      </c>
      <c r="G67" s="2" t="s">
        <v>4592</v>
      </c>
      <c r="H67" s="2" t="s">
        <v>4634</v>
      </c>
      <c r="I67" s="2" t="s">
        <v>4595</v>
      </c>
    </row>
    <row r="68" spans="1:9">
      <c r="A68" s="2" t="s">
        <v>4689</v>
      </c>
      <c r="B68" s="2" t="s">
        <v>364</v>
      </c>
      <c r="C68" s="2" t="s">
        <v>4526</v>
      </c>
      <c r="D68" s="2" t="s">
        <v>4705</v>
      </c>
      <c r="E68" s="2" t="s">
        <v>4534</v>
      </c>
      <c r="F68" s="2" t="s">
        <v>4370</v>
      </c>
      <c r="G68" s="2" t="s">
        <v>4592</v>
      </c>
      <c r="H68" s="2" t="s">
        <v>4635</v>
      </c>
      <c r="I68" s="2" t="s">
        <v>4595</v>
      </c>
    </row>
    <row r="69" spans="1:9">
      <c r="A69" s="2" t="s">
        <v>4692</v>
      </c>
      <c r="B69" s="2" t="s">
        <v>3988</v>
      </c>
      <c r="C69" s="2" t="s">
        <v>4526</v>
      </c>
      <c r="D69" s="2" t="s">
        <v>4705</v>
      </c>
      <c r="E69" s="2" t="s">
        <v>32</v>
      </c>
      <c r="F69" s="2" t="s">
        <v>4372</v>
      </c>
      <c r="G69" s="2" t="s">
        <v>4596</v>
      </c>
      <c r="H69" s="2" t="s">
        <v>4636</v>
      </c>
      <c r="I69" s="2" t="s">
        <v>4637</v>
      </c>
    </row>
    <row r="70" spans="1:9">
      <c r="A70" s="2" t="s">
        <v>4692</v>
      </c>
      <c r="B70" s="2" t="s">
        <v>328</v>
      </c>
      <c r="C70" s="2" t="s">
        <v>4561</v>
      </c>
      <c r="D70" s="2" t="s">
        <v>4705</v>
      </c>
      <c r="E70" s="2" t="s">
        <v>4598</v>
      </c>
      <c r="F70" s="2" t="s">
        <v>4372</v>
      </c>
      <c r="G70" s="2" t="s">
        <v>327</v>
      </c>
      <c r="H70" s="2" t="s">
        <v>4597</v>
      </c>
      <c r="I70" s="2" t="s">
        <v>4637</v>
      </c>
    </row>
    <row r="71" spans="1:9">
      <c r="A71" s="2" t="s">
        <v>4692</v>
      </c>
      <c r="B71" s="2" t="s">
        <v>327</v>
      </c>
      <c r="C71" s="2" t="s">
        <v>4549</v>
      </c>
      <c r="D71" s="2" t="s">
        <v>4705</v>
      </c>
      <c r="E71" s="2" t="s">
        <v>4598</v>
      </c>
      <c r="F71" s="2" t="s">
        <v>4372</v>
      </c>
      <c r="G71" s="2" t="s">
        <v>4600</v>
      </c>
      <c r="H71" s="2" t="s">
        <v>4575</v>
      </c>
      <c r="I71" s="2" t="s">
        <v>4599</v>
      </c>
    </row>
    <row r="72" spans="1:9">
      <c r="A72" s="2" t="s">
        <v>4692</v>
      </c>
      <c r="B72" s="2" t="s">
        <v>329</v>
      </c>
      <c r="C72" s="2" t="s">
        <v>4549</v>
      </c>
      <c r="D72" s="2" t="s">
        <v>4705</v>
      </c>
      <c r="E72" s="2" t="s">
        <v>4547</v>
      </c>
      <c r="F72" s="2" t="s">
        <v>4372</v>
      </c>
      <c r="G72" s="2" t="s">
        <v>327</v>
      </c>
      <c r="H72" s="2" t="s">
        <v>4601</v>
      </c>
      <c r="I72" s="2" t="s">
        <v>4637</v>
      </c>
    </row>
    <row r="73" spans="1:9">
      <c r="A73" s="2" t="s">
        <v>4692</v>
      </c>
      <c r="B73" s="2" t="s">
        <v>366</v>
      </c>
      <c r="C73" s="2" t="s">
        <v>4549</v>
      </c>
      <c r="D73" s="2" t="s">
        <v>4705</v>
      </c>
      <c r="E73" s="2" t="s">
        <v>4547</v>
      </c>
      <c r="F73" s="2" t="s">
        <v>4372</v>
      </c>
      <c r="G73" s="2" t="s">
        <v>327</v>
      </c>
      <c r="H73" s="2" t="s">
        <v>4638</v>
      </c>
      <c r="I73" s="2" t="s">
        <v>4637</v>
      </c>
    </row>
    <row r="74" spans="1:9">
      <c r="A74" s="2" t="s">
        <v>4692</v>
      </c>
      <c r="B74" s="2" t="s">
        <v>247</v>
      </c>
      <c r="C74" s="2" t="s">
        <v>4526</v>
      </c>
      <c r="D74" s="2" t="s">
        <v>4705</v>
      </c>
      <c r="E74" s="2" t="s">
        <v>4598</v>
      </c>
      <c r="F74" s="2" t="s">
        <v>4372</v>
      </c>
      <c r="G74" s="2" t="s">
        <v>4578</v>
      </c>
      <c r="H74" s="2" t="s">
        <v>4603</v>
      </c>
      <c r="I74" s="2" t="s">
        <v>4637</v>
      </c>
    </row>
    <row r="75" spans="1:9">
      <c r="A75" s="2" t="s">
        <v>4692</v>
      </c>
      <c r="B75" s="2" t="s">
        <v>249</v>
      </c>
      <c r="C75" s="2" t="s">
        <v>4526</v>
      </c>
      <c r="D75" s="2" t="s">
        <v>4705</v>
      </c>
      <c r="E75" s="2" t="s">
        <v>4547</v>
      </c>
      <c r="F75" s="2" t="s">
        <v>4372</v>
      </c>
      <c r="G75" s="2" t="s">
        <v>4540</v>
      </c>
      <c r="H75" s="2" t="s">
        <v>4604</v>
      </c>
      <c r="I75" s="2" t="s">
        <v>4637</v>
      </c>
    </row>
    <row r="76" spans="1:9">
      <c r="A76" s="2" t="s">
        <v>4692</v>
      </c>
      <c r="B76" s="2" t="s">
        <v>3989</v>
      </c>
      <c r="C76" s="2" t="s">
        <v>4706</v>
      </c>
      <c r="D76" s="2" t="s">
        <v>4705</v>
      </c>
      <c r="E76" s="2" t="s">
        <v>4621</v>
      </c>
      <c r="F76" s="2" t="s">
        <v>4372</v>
      </c>
      <c r="G76" s="2" t="s">
        <v>4640</v>
      </c>
      <c r="H76" s="2" t="s">
        <v>4639</v>
      </c>
      <c r="I76" s="2" t="s">
        <v>4637</v>
      </c>
    </row>
    <row r="77" spans="1:9">
      <c r="A77" s="2" t="s">
        <v>4692</v>
      </c>
      <c r="B77" s="2" t="s">
        <v>3990</v>
      </c>
      <c r="C77" s="2" t="s">
        <v>4706</v>
      </c>
      <c r="D77" s="2" t="s">
        <v>4705</v>
      </c>
      <c r="E77" s="2" t="s">
        <v>4621</v>
      </c>
      <c r="F77" s="2" t="s">
        <v>4372</v>
      </c>
      <c r="G77" s="2" t="s">
        <v>4642</v>
      </c>
      <c r="H77" s="2" t="s">
        <v>4641</v>
      </c>
      <c r="I77" s="2" t="s">
        <v>4637</v>
      </c>
    </row>
    <row r="78" spans="1:9">
      <c r="A78" s="2" t="s">
        <v>4692</v>
      </c>
      <c r="B78" s="2" t="s">
        <v>377</v>
      </c>
      <c r="C78" s="2" t="s">
        <v>4706</v>
      </c>
      <c r="D78" s="2" t="s">
        <v>4705</v>
      </c>
      <c r="E78" s="2" t="s">
        <v>4621</v>
      </c>
      <c r="F78" s="2" t="s">
        <v>4372</v>
      </c>
      <c r="G78" s="2" t="s">
        <v>4644</v>
      </c>
      <c r="H78" s="2" t="s">
        <v>4643</v>
      </c>
      <c r="I78" s="2" t="s">
        <v>4637</v>
      </c>
    </row>
    <row r="79" spans="1:9">
      <c r="A79" s="2" t="s">
        <v>4692</v>
      </c>
      <c r="B79" s="2" t="s">
        <v>3991</v>
      </c>
      <c r="C79" s="2" t="s">
        <v>4706</v>
      </c>
      <c r="D79" s="2" t="s">
        <v>4705</v>
      </c>
      <c r="E79" s="2" t="s">
        <v>4621</v>
      </c>
      <c r="F79" s="2" t="s">
        <v>4372</v>
      </c>
      <c r="G79" s="2" t="s">
        <v>4640</v>
      </c>
      <c r="H79" s="2" t="s">
        <v>4645</v>
      </c>
      <c r="I79" s="2" t="s">
        <v>4637</v>
      </c>
    </row>
    <row r="80" spans="1:9">
      <c r="A80" s="2" t="s">
        <v>4692</v>
      </c>
      <c r="B80" s="2" t="s">
        <v>3992</v>
      </c>
      <c r="C80" s="2" t="s">
        <v>4706</v>
      </c>
      <c r="D80" s="2" t="s">
        <v>4705</v>
      </c>
      <c r="E80" s="2" t="s">
        <v>4621</v>
      </c>
      <c r="F80" s="2" t="s">
        <v>4372</v>
      </c>
      <c r="G80" s="2" t="s">
        <v>4642</v>
      </c>
      <c r="H80" s="2" t="s">
        <v>4646</v>
      </c>
      <c r="I80" s="2" t="s">
        <v>4637</v>
      </c>
    </row>
    <row r="81" spans="1:9">
      <c r="A81" s="2" t="s">
        <v>4692</v>
      </c>
      <c r="B81" s="2" t="s">
        <v>3993</v>
      </c>
      <c r="C81" s="2" t="s">
        <v>4706</v>
      </c>
      <c r="D81" s="2" t="s">
        <v>4705</v>
      </c>
      <c r="E81" s="2" t="s">
        <v>4621</v>
      </c>
      <c r="F81" s="2" t="s">
        <v>4372</v>
      </c>
      <c r="G81" s="2" t="s">
        <v>4644</v>
      </c>
      <c r="H81" s="2" t="s">
        <v>4647</v>
      </c>
      <c r="I81" s="2" t="s">
        <v>4637</v>
      </c>
    </row>
    <row r="82" spans="1:9">
      <c r="A82" s="2" t="s">
        <v>4692</v>
      </c>
      <c r="B82" s="2" t="s">
        <v>3996</v>
      </c>
      <c r="C82" s="2" t="s">
        <v>4706</v>
      </c>
      <c r="D82" s="2" t="s">
        <v>4705</v>
      </c>
      <c r="E82" s="2" t="s">
        <v>4621</v>
      </c>
      <c r="F82" s="2" t="s">
        <v>4372</v>
      </c>
      <c r="G82" s="2" t="s">
        <v>4644</v>
      </c>
      <c r="H82" s="2" t="s">
        <v>4648</v>
      </c>
      <c r="I82" s="2" t="s">
        <v>4637</v>
      </c>
    </row>
    <row r="83" spans="1:9">
      <c r="A83" s="2" t="s">
        <v>4692</v>
      </c>
      <c r="B83" s="2" t="s">
        <v>376</v>
      </c>
      <c r="C83" s="2" t="s">
        <v>4706</v>
      </c>
      <c r="D83" s="2" t="s">
        <v>4707</v>
      </c>
      <c r="E83" s="2" t="s">
        <v>4629</v>
      </c>
      <c r="F83" s="2" t="s">
        <v>4372</v>
      </c>
      <c r="G83" s="2" t="s">
        <v>4650</v>
      </c>
      <c r="H83" s="2" t="s">
        <v>4649</v>
      </c>
      <c r="I83" s="2" t="s">
        <v>4637</v>
      </c>
    </row>
    <row r="84" spans="1:9">
      <c r="A84" s="2" t="s">
        <v>4692</v>
      </c>
      <c r="B84" s="2" t="s">
        <v>371</v>
      </c>
      <c r="C84" s="2" t="s">
        <v>4566</v>
      </c>
      <c r="D84" s="2" t="s">
        <v>4705</v>
      </c>
      <c r="E84" s="2" t="s">
        <v>37</v>
      </c>
      <c r="F84" s="2" t="s">
        <v>4372</v>
      </c>
      <c r="G84" s="2" t="s">
        <v>4652</v>
      </c>
      <c r="H84" s="2" t="s">
        <v>4651</v>
      </c>
      <c r="I84" s="2" t="s">
        <v>4637</v>
      </c>
    </row>
    <row r="85" spans="1:9">
      <c r="A85" s="2" t="s">
        <v>4692</v>
      </c>
      <c r="B85" s="2" t="s">
        <v>355</v>
      </c>
      <c r="C85" s="2" t="s">
        <v>4526</v>
      </c>
      <c r="D85" s="2" t="s">
        <v>4705</v>
      </c>
      <c r="E85" s="2" t="s">
        <v>4534</v>
      </c>
      <c r="F85" s="2" t="s">
        <v>4372</v>
      </c>
      <c r="G85" s="2" t="s">
        <v>4592</v>
      </c>
      <c r="H85" s="2" t="s">
        <v>4653</v>
      </c>
      <c r="I85" s="2" t="s">
        <v>4637</v>
      </c>
    </row>
    <row r="86" spans="1:9">
      <c r="A86" s="2" t="s">
        <v>4692</v>
      </c>
      <c r="B86" s="2" t="s">
        <v>364</v>
      </c>
      <c r="C86" s="2" t="s">
        <v>4526</v>
      </c>
      <c r="D86" s="2" t="s">
        <v>4705</v>
      </c>
      <c r="E86" s="2" t="s">
        <v>4534</v>
      </c>
      <c r="F86" s="2" t="s">
        <v>4372</v>
      </c>
      <c r="G86" s="2" t="s">
        <v>4592</v>
      </c>
      <c r="H86" s="2" t="s">
        <v>4635</v>
      </c>
      <c r="I86" s="2" t="s">
        <v>4637</v>
      </c>
    </row>
    <row r="87" spans="1:9">
      <c r="A87" s="2" t="s">
        <v>4692</v>
      </c>
      <c r="B87" s="2" t="s">
        <v>3994</v>
      </c>
      <c r="C87" s="2" t="s">
        <v>4706</v>
      </c>
      <c r="D87" s="2" t="s">
        <v>4705</v>
      </c>
      <c r="E87" s="2" t="s">
        <v>4621</v>
      </c>
      <c r="F87" s="2" t="s">
        <v>4372</v>
      </c>
      <c r="G87" s="2" t="s">
        <v>4640</v>
      </c>
      <c r="H87" s="2" t="s">
        <v>4654</v>
      </c>
      <c r="I87" s="2" t="s">
        <v>241</v>
      </c>
    </row>
    <row r="88" spans="1:9">
      <c r="A88" s="16" t="s">
        <v>4692</v>
      </c>
      <c r="B88" s="16" t="s">
        <v>3995</v>
      </c>
      <c r="C88" s="16" t="s">
        <v>4706</v>
      </c>
      <c r="D88" s="16" t="s">
        <v>4705</v>
      </c>
      <c r="E88" s="16" t="s">
        <v>4621</v>
      </c>
      <c r="F88" s="16" t="s">
        <v>4372</v>
      </c>
      <c r="G88" s="16" t="s">
        <v>4642</v>
      </c>
      <c r="H88" s="16" t="s">
        <v>4655</v>
      </c>
      <c r="I88" s="16" t="s">
        <v>241</v>
      </c>
    </row>
    <row r="89" spans="1:9">
      <c r="A89" s="16" t="s">
        <v>4692</v>
      </c>
      <c r="B89" s="16" t="s">
        <v>3997</v>
      </c>
      <c r="C89" s="16" t="s">
        <v>4526</v>
      </c>
      <c r="D89" s="16" t="s">
        <v>4707</v>
      </c>
      <c r="E89" s="16" t="s">
        <v>37</v>
      </c>
      <c r="F89" s="16" t="s">
        <v>4372</v>
      </c>
      <c r="G89" s="16" t="s">
        <v>4708</v>
      </c>
      <c r="H89" s="16" t="s">
        <v>4709</v>
      </c>
      <c r="I89" s="16" t="s">
        <v>241</v>
      </c>
    </row>
    <row r="90" spans="1:9">
      <c r="A90" s="16" t="s">
        <v>4692</v>
      </c>
      <c r="B90" s="16" t="s">
        <v>3998</v>
      </c>
      <c r="C90" s="16" t="s">
        <v>4526</v>
      </c>
      <c r="D90" s="16" t="s">
        <v>4707</v>
      </c>
      <c r="E90" s="16" t="s">
        <v>37</v>
      </c>
      <c r="F90" s="16" t="s">
        <v>4372</v>
      </c>
      <c r="G90" s="16" t="s">
        <v>4710</v>
      </c>
      <c r="H90" s="16" t="s">
        <v>4711</v>
      </c>
      <c r="I90" s="16" t="s">
        <v>241</v>
      </c>
    </row>
    <row r="91" spans="1:9">
      <c r="A91" s="16" t="s">
        <v>4689</v>
      </c>
      <c r="B91" s="16" t="s">
        <v>379</v>
      </c>
      <c r="C91" s="16" t="s">
        <v>4706</v>
      </c>
      <c r="D91" s="16" t="s">
        <v>4707</v>
      </c>
      <c r="E91" s="16" t="s">
        <v>4662</v>
      </c>
      <c r="F91" s="16" t="s">
        <v>4370</v>
      </c>
      <c r="G91" s="16" t="s">
        <v>4712</v>
      </c>
      <c r="H91" s="16" t="s">
        <v>4713</v>
      </c>
      <c r="I91" s="16" t="s">
        <v>4714</v>
      </c>
    </row>
    <row r="92" spans="1:9">
      <c r="A92" s="16" t="s">
        <v>4689</v>
      </c>
      <c r="B92" s="16" t="s">
        <v>380</v>
      </c>
      <c r="C92" s="16" t="s">
        <v>4706</v>
      </c>
      <c r="D92" s="16" t="s">
        <v>4707</v>
      </c>
      <c r="E92" s="16" t="s">
        <v>4662</v>
      </c>
      <c r="F92" s="16" t="s">
        <v>4370</v>
      </c>
      <c r="G92" s="16" t="s">
        <v>4715</v>
      </c>
      <c r="H92" s="16" t="s">
        <v>4716</v>
      </c>
      <c r="I92" s="16" t="s">
        <v>4714</v>
      </c>
    </row>
    <row r="93" spans="1:9">
      <c r="A93" s="16" t="s">
        <v>4689</v>
      </c>
      <c r="B93" s="16" t="s">
        <v>381</v>
      </c>
      <c r="C93" s="16" t="s">
        <v>4526</v>
      </c>
      <c r="D93" s="16" t="s">
        <v>4705</v>
      </c>
      <c r="E93" s="16" t="s">
        <v>37</v>
      </c>
      <c r="F93" s="16" t="s">
        <v>4370</v>
      </c>
      <c r="G93" s="16" t="s">
        <v>4717</v>
      </c>
      <c r="H93" s="16" t="s">
        <v>4718</v>
      </c>
      <c r="I93" s="16" t="s">
        <v>4714</v>
      </c>
    </row>
    <row r="94" spans="1:9">
      <c r="A94" s="16" t="s">
        <v>4692</v>
      </c>
      <c r="B94" s="16" t="s">
        <v>379</v>
      </c>
      <c r="C94" s="16" t="s">
        <v>4706</v>
      </c>
      <c r="D94" s="16" t="s">
        <v>4707</v>
      </c>
      <c r="E94" s="16" t="s">
        <v>4662</v>
      </c>
      <c r="F94" s="16" t="s">
        <v>4372</v>
      </c>
      <c r="G94" s="16" t="s">
        <v>4719</v>
      </c>
      <c r="H94" s="16" t="s">
        <v>4713</v>
      </c>
      <c r="I94" s="16" t="s">
        <v>4720</v>
      </c>
    </row>
    <row r="95" spans="1:9">
      <c r="A95" s="16" t="s">
        <v>4692</v>
      </c>
      <c r="B95" s="16" t="s">
        <v>380</v>
      </c>
      <c r="C95" s="16" t="s">
        <v>4706</v>
      </c>
      <c r="D95" s="16" t="s">
        <v>4707</v>
      </c>
      <c r="E95" s="16" t="s">
        <v>4662</v>
      </c>
      <c r="F95" s="16" t="s">
        <v>4372</v>
      </c>
      <c r="G95" s="16" t="s">
        <v>4715</v>
      </c>
      <c r="H95" s="16" t="s">
        <v>4716</v>
      </c>
      <c r="I95" s="16" t="s">
        <v>4720</v>
      </c>
    </row>
    <row r="96" spans="1:9">
      <c r="A96" s="16" t="s">
        <v>4692</v>
      </c>
      <c r="B96" s="16" t="s">
        <v>381</v>
      </c>
      <c r="C96" s="16" t="s">
        <v>4526</v>
      </c>
      <c r="D96" s="16" t="s">
        <v>4705</v>
      </c>
      <c r="E96" s="16" t="s">
        <v>37</v>
      </c>
      <c r="F96" s="16" t="s">
        <v>4372</v>
      </c>
      <c r="G96" s="16" t="s">
        <v>4717</v>
      </c>
      <c r="H96" s="16" t="s">
        <v>4718</v>
      </c>
      <c r="I96" s="16" t="s">
        <v>4720</v>
      </c>
    </row>
  </sheetData>
  <mergeCells count="3">
    <mergeCell ref="A1:I1"/>
    <mergeCell ref="A2:I2"/>
    <mergeCell ref="A13:I13"/>
  </mergeCell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3"/>
  <sheetViews>
    <sheetView showGridLines="0" tabSelected="1" topLeftCell="A19" workbookViewId="0">
      <selection activeCell="A21" sqref="A21:G24"/>
    </sheetView>
  </sheetViews>
  <sheetFormatPr defaultRowHeight="15"/>
  <cols>
    <col min="1" max="1" width="21" customWidth="1"/>
    <col min="2" max="2" width="17" customWidth="1"/>
    <col min="3" max="3" width="16" customWidth="1"/>
    <col min="4" max="4" width="20" customWidth="1"/>
    <col min="5" max="5" width="25" customWidth="1"/>
    <col min="6" max="6" width="18" customWidth="1"/>
    <col min="7" max="7" width="16" customWidth="1"/>
    <col min="8" max="8" width="24" customWidth="1"/>
    <col min="9" max="9" width="25" customWidth="1"/>
    <col min="10" max="11" width="34" customWidth="1"/>
  </cols>
  <sheetData>
    <row r="1" spans="1:11" ht="27.95" customHeight="1">
      <c r="A1" s="35" t="s">
        <v>4721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32.1" customHeight="1">
      <c r="A2" s="36" t="s">
        <v>4722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21" t="s">
        <v>4426</v>
      </c>
      <c r="B4" s="21" t="s">
        <v>4723</v>
      </c>
      <c r="C4" s="21" t="s">
        <v>4724</v>
      </c>
      <c r="D4" s="21" t="s">
        <v>4725</v>
      </c>
      <c r="E4" s="21" t="s">
        <v>4726</v>
      </c>
      <c r="F4" s="21" t="s">
        <v>4727</v>
      </c>
      <c r="G4" s="21"/>
      <c r="H4" s="22" t="s">
        <v>4728</v>
      </c>
      <c r="I4" s="22" t="s">
        <v>3</v>
      </c>
      <c r="J4" s="22" t="s">
        <v>38</v>
      </c>
      <c r="K4" s="21"/>
    </row>
    <row r="5" spans="1:11">
      <c r="A5" s="21" t="s">
        <v>4729</v>
      </c>
      <c r="B5" s="23">
        <f>COUNTIF(tbl_fct_partner_monthly[unit_value_review_flag_2_5x],"&lt;&gt;NOT_APPLICABLE")</f>
        <v>3588</v>
      </c>
      <c r="C5" s="23">
        <f>COUNTIF(tbl_fct_partner_monthly[unit_value_review_flag_2_5x],"REVIEW")</f>
        <v>37</v>
      </c>
      <c r="D5" s="24">
        <f>C5/B5</f>
        <v>1.0312151616499442E-2</v>
      </c>
      <c r="E5" s="25">
        <f>SUMIFS(tbl_fct_partner_monthly[import_value_gbp],tbl_fct_partner_monthly[unit_value_review_flag_2_5x],"REVIEW")</f>
        <v>64711011</v>
      </c>
      <c r="F5" s="24">
        <f>E5/SUM(tbl_fct_partner_monthly[import_value_gbp])</f>
        <v>5.2188079501497547E-3</v>
      </c>
      <c r="G5" s="21"/>
      <c r="H5" s="22" t="s">
        <v>4730</v>
      </c>
      <c r="I5" s="26">
        <v>2.5</v>
      </c>
      <c r="J5" s="22" t="s">
        <v>4731</v>
      </c>
      <c r="K5" s="21"/>
    </row>
    <row r="6" spans="1:11">
      <c r="A6" s="21" t="s">
        <v>4732</v>
      </c>
      <c r="B6" s="23">
        <f>COUNTIF(tbl_fct_world_monthly[unit_value_review_flag_2_5x],"&lt;&gt;NOT_APPLICABLE")</f>
        <v>360</v>
      </c>
      <c r="C6" s="23">
        <f>COUNTIF(tbl_fct_world_monthly[unit_value_review_flag_2_5x],"REVIEW")</f>
        <v>2</v>
      </c>
      <c r="D6" s="24">
        <f>C6/B6</f>
        <v>5.5555555555555558E-3</v>
      </c>
      <c r="E6" s="25">
        <f>SUMIFS(tbl_fct_world_monthly[world_import_value_gbp],tbl_fct_world_monthly[unit_value_review_flag_2_5x],"REVIEW")</f>
        <v>71188732</v>
      </c>
      <c r="F6" s="24">
        <f>E6/SUM(tbl_fct_world_monthly[world_import_value_gbp])</f>
        <v>3.6728135593834064E-3</v>
      </c>
      <c r="G6" s="21"/>
      <c r="H6" s="22" t="s">
        <v>4733</v>
      </c>
      <c r="I6" s="26">
        <f>1/I5</f>
        <v>0.4</v>
      </c>
      <c r="J6" s="22" t="s">
        <v>4734</v>
      </c>
      <c r="K6" s="21"/>
    </row>
    <row r="7" spans="1:11">
      <c r="A7" s="21"/>
      <c r="B7" s="21"/>
      <c r="C7" s="21"/>
      <c r="D7" s="21"/>
      <c r="E7" s="21"/>
      <c r="F7" s="21"/>
      <c r="G7" s="21"/>
      <c r="H7" s="22" t="s">
        <v>4735</v>
      </c>
      <c r="I7" s="22" t="s">
        <v>4736</v>
      </c>
      <c r="J7" s="22" t="s">
        <v>4737</v>
      </c>
      <c r="K7" s="21"/>
    </row>
    <row r="8" spans="1:1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>
      <c r="A9" s="21" t="s">
        <v>4729</v>
      </c>
      <c r="B9" s="21" t="s">
        <v>247</v>
      </c>
      <c r="C9" s="21" t="s">
        <v>99</v>
      </c>
      <c r="D9" s="21" t="s">
        <v>4738</v>
      </c>
      <c r="E9" s="21" t="s">
        <v>4739</v>
      </c>
      <c r="F9" s="21" t="s">
        <v>4740</v>
      </c>
      <c r="G9" s="21" t="s">
        <v>4741</v>
      </c>
      <c r="H9" s="21"/>
      <c r="I9" s="21" t="s">
        <v>4742</v>
      </c>
      <c r="J9" s="21" t="s">
        <v>4743</v>
      </c>
      <c r="K9" s="21" t="s">
        <v>379</v>
      </c>
    </row>
    <row r="10" spans="1:11">
      <c r="A10" s="21" t="s">
        <v>305</v>
      </c>
      <c r="B10" s="27" t="s">
        <v>256</v>
      </c>
      <c r="C10" s="21">
        <v>2025</v>
      </c>
      <c r="D10" s="28">
        <f>SUMIFS(fct_partner_monthly!$Q$2:$Q$3601,fct_partner_monthly!$I$2:$I$3601,"PK",fct_partner_monthly!$F$2:$F$3601,B10,fct_partner_monthly!$D$2:$D$3601,C10)/SUMIFS(fct_partner_monthly!$R$2:$R$3601,fct_partner_monthly!$I$2:$I$3601,"PK",fct_partner_monthly!$F$2:$F$3601,B10,fct_partner_monthly!$D$2:$D$3601,C10)</f>
        <v>4.6620388116529483</v>
      </c>
      <c r="E10" s="28">
        <f>SUMIFS(fct_partner_monthly!$Q$2:$Q$3601,fct_partner_monthly!$I$2:$I$3601,"PK",fct_partner_monthly!$F$2:$F$3601,B10,fct_partner_monthly!$D$2:$D$3601,C10,fct_partner_monthly!$AB$2:$AB$3601,"WITHIN_BAND")/SUMIFS(fct_partner_monthly!$R$2:$R$3601,fct_partner_monthly!$I$2:$I$3601,"PK",fct_partner_monthly!$F$2:$F$3601,B10,fct_partner_monthly!$D$2:$D$3601,C10,fct_partner_monthly!$AB$2:$AB$3601,"WITHIN_BAND")</f>
        <v>10.900640466691605</v>
      </c>
      <c r="F10" s="29">
        <f>E10/D10-1</f>
        <v>1.3381702527754658</v>
      </c>
      <c r="G10" s="30">
        <f>COUNTIFS(fct_partner_monthly!$I$2:$I$3601,"PK",fct_partner_monthly!$F$2:$F$3601,B10,fct_partner_monthly!$D$2:$D$3601,C10,fct_partner_monthly!$AB$2:$AB$3601,"REVIEW")</f>
        <v>4</v>
      </c>
      <c r="H10" s="21"/>
      <c r="I10" s="21" t="s">
        <v>4744</v>
      </c>
      <c r="J10" s="21" t="s">
        <v>4745</v>
      </c>
      <c r="K10" s="28">
        <f>MEDIAN(_xlfn._xlws.FILTER(fct_partner_monthly!$U$2:$U$3601,(fct_partner_monthly!$F$2:$F$3601=MID(I10,9,8))*(fct_partner_monthly!$I$2:$I$3601=RIGHT(I10,2))*(fct_partner_monthly!$N$2:$N$3601="REPORTED")*(fct_partner_monthly!$U$2:$U$3601&gt;0)))</f>
        <v>20.461444760337919</v>
      </c>
    </row>
    <row r="11" spans="1:11">
      <c r="A11" s="21" t="s">
        <v>297</v>
      </c>
      <c r="B11" s="27" t="s">
        <v>265</v>
      </c>
      <c r="C11" s="21">
        <v>2025</v>
      </c>
      <c r="D11" s="28">
        <f>SUMIFS(fct_partner_monthly!$Q$2:$Q$3601,fct_partner_monthly!$I$2:$I$3601,"TR",fct_partner_monthly!$F$2:$F$3601,B11,fct_partner_monthly!$D$2:$D$3601,C11)/SUMIFS(fct_partner_monthly!$R$2:$R$3601,fct_partner_monthly!$I$2:$I$3601,"TR",fct_partner_monthly!$F$2:$F$3601,B11,fct_partner_monthly!$D$2:$D$3601,C11)</f>
        <v>8.0187618611481017</v>
      </c>
      <c r="E11" s="28">
        <f>SUMIFS(fct_partner_monthly!$Q$2:$Q$3601,fct_partner_monthly!$I$2:$I$3601,"TR",fct_partner_monthly!$F$2:$F$3601,B11,fct_partner_monthly!$D$2:$D$3601,C11,fct_partner_monthly!$AB$2:$AB$3601,"WITHIN_BAND")/SUMIFS(fct_partner_monthly!$R$2:$R$3601,fct_partner_monthly!$I$2:$I$3601,"TR",fct_partner_monthly!$F$2:$F$3601,B11,fct_partner_monthly!$D$2:$D$3601,C11,fct_partner_monthly!$AB$2:$AB$3601,"WITHIN_BAND")</f>
        <v>17.61603987085525</v>
      </c>
      <c r="F11" s="29">
        <f>E11/D11-1</f>
        <v>1.1968528528334472</v>
      </c>
      <c r="G11" s="30">
        <f>COUNTIFS(fct_partner_monthly!$I$2:$I$3601,"TR",fct_partner_monthly!$F$2:$F$3601,B11,fct_partner_monthly!$D$2:$D$3601,C11,fct_partner_monthly!$AB$2:$AB$3601,"REVIEW")</f>
        <v>2</v>
      </c>
      <c r="H11" s="21"/>
      <c r="I11" s="21" t="s">
        <v>4746</v>
      </c>
      <c r="J11" s="21" t="s">
        <v>4747</v>
      </c>
      <c r="K11" s="28">
        <f>MEDIAN(_xlfn._xlws.FILTER(fct_partner_monthly!$U$2:$U$3601,(fct_partner_monthly!$F$2:$F$3601=MID(I11,9,8))*(fct_partner_monthly!$I$2:$I$3601=RIGHT(I11,2))*(fct_partner_monthly!$N$2:$N$3601="REPORTED")*(fct_partner_monthly!$U$2:$U$3601&gt;0)))</f>
        <v>7.8392981154747989</v>
      </c>
    </row>
    <row r="12" spans="1:11">
      <c r="A12" s="21"/>
      <c r="B12" s="21"/>
      <c r="C12" s="21"/>
      <c r="D12" s="21"/>
      <c r="E12" s="21"/>
      <c r="F12" s="21"/>
      <c r="G12" s="21"/>
      <c r="H12" s="21"/>
      <c r="I12" s="21" t="s">
        <v>4748</v>
      </c>
      <c r="J12" s="21" t="s">
        <v>4749</v>
      </c>
      <c r="K12" s="28">
        <f>MEDIAN(_xlfn._xlws.FILTER(fct_partner_monthly!$U$2:$U$3601,(fct_partner_monthly!$F$2:$F$3601=MID(I12,9,8))*(fct_partner_monthly!$I$2:$I$3601=RIGHT(I12,2))*(fct_partner_monthly!$N$2:$N$3601="REPORTED")*(fct_partner_monthly!$U$2:$U$3601&gt;0)))</f>
        <v>10.235891461787936</v>
      </c>
    </row>
    <row r="13" spans="1:11">
      <c r="A13" s="21"/>
      <c r="B13" s="21"/>
      <c r="C13" s="21"/>
      <c r="D13" s="21"/>
      <c r="E13" s="21"/>
      <c r="F13" s="21"/>
      <c r="G13" s="21"/>
      <c r="H13" s="21"/>
      <c r="I13" s="21" t="s">
        <v>4750</v>
      </c>
      <c r="J13" s="21" t="s">
        <v>4751</v>
      </c>
      <c r="K13" s="28">
        <f>MEDIAN(_xlfn._xlws.FILTER(fct_partner_monthly!$U$2:$U$3601,(fct_partner_monthly!$F$2:$F$3601=MID(I13,9,8))*(fct_partner_monthly!$I$2:$I$3601=RIGHT(I13,2))*(fct_partner_monthly!$N$2:$N$3601="REPORTED")*(fct_partner_monthly!$U$2:$U$3601&gt;0)))</f>
        <v>13.594059812928137</v>
      </c>
    </row>
    <row r="14" spans="1:11">
      <c r="A14" s="21" t="s">
        <v>4752</v>
      </c>
      <c r="B14" s="21" t="s">
        <v>4753</v>
      </c>
      <c r="C14" s="21" t="s">
        <v>4754</v>
      </c>
      <c r="D14" s="21" t="s">
        <v>4755</v>
      </c>
      <c r="E14" s="21" t="s">
        <v>4756</v>
      </c>
      <c r="F14" s="21"/>
      <c r="G14" s="21"/>
      <c r="H14" s="21"/>
      <c r="I14" s="21" t="s">
        <v>4757</v>
      </c>
      <c r="J14" s="21" t="s">
        <v>4758</v>
      </c>
      <c r="K14" s="28">
        <f>MEDIAN(_xlfn._xlws.FILTER(fct_partner_monthly!$U$2:$U$3601,(fct_partner_monthly!$F$2:$F$3601=MID(I14,9,8))*(fct_partner_monthly!$I$2:$I$3601=RIGHT(I14,2))*(fct_partner_monthly!$N$2:$N$3601="REPORTED")*(fct_partner_monthly!$U$2:$U$3601&gt;0)))</f>
        <v>10.323147527272614</v>
      </c>
    </row>
    <row r="15" spans="1:11">
      <c r="A15" s="31">
        <v>2</v>
      </c>
      <c r="B15" s="31">
        <f>1/A15</f>
        <v>0.5</v>
      </c>
      <c r="C15" s="23">
        <f>COUNTIFS(fct_partner_monthly!$N$2:$N$3601,"REPORTED",fct_partner_monthly!$AA$2:$AA$3601,"&lt;"&amp;B15)+COUNTIFS(fct_partner_monthly!$N$2:$N$3601,"REPORTED",fct_partner_monthly!$AA$2:$AA$3601,"&gt;"&amp;A15)</f>
        <v>82</v>
      </c>
      <c r="D15" s="23">
        <f>COUNTIF(fct_world_monthly!$X$2:$X$361,"&lt;"&amp;B15)+COUNTIF(fct_world_monthly!$X$2:$X$361,"&gt;"&amp;A15)</f>
        <v>3</v>
      </c>
      <c r="E15" s="21" t="s">
        <v>4759</v>
      </c>
      <c r="F15" s="21"/>
      <c r="G15" s="21"/>
      <c r="H15" s="21"/>
      <c r="I15" s="21" t="s">
        <v>4760</v>
      </c>
      <c r="J15" s="21" t="s">
        <v>4761</v>
      </c>
      <c r="K15" s="28">
        <f>MEDIAN(_xlfn._xlws.FILTER(fct_partner_monthly!$U$2:$U$3601,(fct_partner_monthly!$F$2:$F$3601=MID(I15,9,8))*(fct_partner_monthly!$I$2:$I$3601=RIGHT(I15,2))*(fct_partner_monthly!$N$2:$N$3601="REPORTED")*(fct_partner_monthly!$U$2:$U$3601&gt;0)))</f>
        <v>13.552232139720488</v>
      </c>
    </row>
    <row r="16" spans="1:11">
      <c r="A16" s="31">
        <v>2.5</v>
      </c>
      <c r="B16" s="31">
        <f>1/A16</f>
        <v>0.4</v>
      </c>
      <c r="C16" s="23">
        <f>COUNTIFS(fct_partner_monthly!$N$2:$N$3601,"REPORTED",fct_partner_monthly!$AA$2:$AA$3601,"&lt;"&amp;B16)+COUNTIFS(fct_partner_monthly!$N$2:$N$3601,"REPORTED",fct_partner_monthly!$AA$2:$AA$3601,"&gt;"&amp;A16)</f>
        <v>37</v>
      </c>
      <c r="D16" s="23">
        <f>COUNTIF(fct_world_monthly!$X$2:$X$361,"&lt;"&amp;B16)+COUNTIF(fct_world_monthly!$X$2:$X$361,"&gt;"&amp;A16)</f>
        <v>2</v>
      </c>
      <c r="E16" s="21" t="s">
        <v>4762</v>
      </c>
      <c r="F16" s="21"/>
      <c r="G16" s="21"/>
      <c r="H16" s="21"/>
      <c r="I16" s="21" t="s">
        <v>4763</v>
      </c>
      <c r="J16" s="21" t="s">
        <v>4764</v>
      </c>
      <c r="K16" s="28">
        <f>MEDIAN(_xlfn._xlws.FILTER(fct_partner_monthly!$U$2:$U$3601,(fct_partner_monthly!$F$2:$F$3601=MID(I16,9,8))*(fct_partner_monthly!$I$2:$I$3601=RIGHT(I16,2))*(fct_partner_monthly!$N$2:$N$3601="REPORTED")*(fct_partner_monthly!$U$2:$U$3601&gt;0)))</f>
        <v>16.294942108470444</v>
      </c>
    </row>
    <row r="17" spans="1:11">
      <c r="A17" s="31">
        <v>3</v>
      </c>
      <c r="B17" s="31">
        <f>1/A17</f>
        <v>0.33333333333333331</v>
      </c>
      <c r="C17" s="23">
        <f>COUNTIFS(fct_partner_monthly!$N$2:$N$3601,"REPORTED",fct_partner_monthly!$AA$2:$AA$3601,"&lt;"&amp;B17)+COUNTIFS(fct_partner_monthly!$N$2:$N$3601,"REPORTED",fct_partner_monthly!$AA$2:$AA$3601,"&gt;"&amp;A17)</f>
        <v>21</v>
      </c>
      <c r="D17" s="23">
        <f>COUNTIF(fct_world_monthly!$X$2:$X$361,"&lt;"&amp;B17)+COUNTIF(fct_world_monthly!$X$2:$X$361,"&gt;"&amp;A17)</f>
        <v>1</v>
      </c>
      <c r="E17" s="21" t="s">
        <v>4759</v>
      </c>
      <c r="F17" s="21"/>
      <c r="G17" s="21"/>
      <c r="H17" s="21"/>
      <c r="I17" s="21" t="s">
        <v>4765</v>
      </c>
      <c r="J17" s="21" t="s">
        <v>4766</v>
      </c>
      <c r="K17" s="28">
        <f>MEDIAN(_xlfn._xlws.FILTER(fct_partner_monthly!$U$2:$U$3601,(fct_partner_monthly!$F$2:$F$3601=MID(I17,9,8))*(fct_partner_monthly!$I$2:$I$3601=RIGHT(I17,2))*(fct_partner_monthly!$N$2:$N$3601="REPORTED")*(fct_partner_monthly!$U$2:$U$3601&gt;0)))</f>
        <v>21.029827109089425</v>
      </c>
    </row>
    <row r="18" spans="1:11">
      <c r="A18" s="31">
        <v>4</v>
      </c>
      <c r="B18" s="31">
        <f>1/A18</f>
        <v>0.25</v>
      </c>
      <c r="C18" s="23">
        <f>COUNTIFS(fct_partner_monthly!$N$2:$N$3601,"REPORTED",fct_partner_monthly!$AA$2:$AA$3601,"&lt;"&amp;B18)+COUNTIFS(fct_partner_monthly!$N$2:$N$3601,"REPORTED",fct_partner_monthly!$AA$2:$AA$3601,"&gt;"&amp;A18)</f>
        <v>11</v>
      </c>
      <c r="D18" s="23">
        <f>COUNTIF(fct_world_monthly!$X$2:$X$361,"&lt;"&amp;B18)+COUNTIF(fct_world_monthly!$X$2:$X$361,"&gt;"&amp;A18)</f>
        <v>1</v>
      </c>
      <c r="E18" s="21" t="s">
        <v>4759</v>
      </c>
      <c r="F18" s="21"/>
      <c r="G18" s="21"/>
      <c r="H18" s="21"/>
      <c r="I18" s="21" t="s">
        <v>4767</v>
      </c>
      <c r="J18" s="21" t="s">
        <v>4768</v>
      </c>
      <c r="K18" s="28">
        <f>MEDIAN(_xlfn._xlws.FILTER(fct_partner_monthly!$U$2:$U$3601,(fct_partner_monthly!$F$2:$F$3601=MID(I18,9,8))*(fct_partner_monthly!$I$2:$I$3601=RIGHT(I18,2))*(fct_partner_monthly!$N$2:$N$3601="REPORTED")*(fct_partner_monthly!$U$2:$U$3601&gt;0)))</f>
        <v>18.09118149032647</v>
      </c>
    </row>
    <row r="19" spans="1:11">
      <c r="A19" s="21"/>
      <c r="B19" s="21"/>
      <c r="C19" s="21"/>
      <c r="D19" s="21"/>
      <c r="E19" s="21"/>
      <c r="F19" s="21"/>
      <c r="G19" s="21"/>
      <c r="H19" s="21"/>
      <c r="I19" s="21" t="s">
        <v>4769</v>
      </c>
      <c r="J19" s="21" t="s">
        <v>4770</v>
      </c>
      <c r="K19" s="28">
        <f>MEDIAN(_xlfn._xlws.FILTER(fct_partner_monthly!$U$2:$U$3601,(fct_partner_monthly!$F$2:$F$3601=MID(I19,9,8))*(fct_partner_monthly!$I$2:$I$3601=RIGHT(I19,2))*(fct_partner_monthly!$N$2:$N$3601="REPORTED")*(fct_partner_monthly!$U$2:$U$3601&gt;0)))</f>
        <v>18.213915185849537</v>
      </c>
    </row>
    <row r="20" spans="1:11">
      <c r="A20" s="21"/>
      <c r="B20" s="21"/>
      <c r="C20" s="21"/>
      <c r="D20" s="21"/>
      <c r="E20" s="21"/>
      <c r="F20" s="21"/>
      <c r="G20" s="21"/>
      <c r="H20" s="21"/>
      <c r="I20" s="21" t="s">
        <v>4771</v>
      </c>
      <c r="J20" s="21" t="s">
        <v>4772</v>
      </c>
      <c r="K20" s="28">
        <f>MEDIAN(_xlfn._xlws.FILTER(fct_partner_monthly!$U$2:$U$3601,(fct_partner_monthly!$F$2:$F$3601=MID(I20,9,8))*(fct_partner_monthly!$I$2:$I$3601=RIGHT(I20,2))*(fct_partner_monthly!$N$2:$N$3601="REPORTED")*(fct_partner_monthly!$U$2:$U$3601&gt;0)))</f>
        <v>19.213268245879746</v>
      </c>
    </row>
    <row r="21" spans="1:11" ht="30" customHeight="1">
      <c r="A21" s="41" t="s">
        <v>4773</v>
      </c>
      <c r="B21" s="41"/>
      <c r="C21" s="41"/>
      <c r="D21" s="41"/>
      <c r="E21" s="41"/>
      <c r="F21" s="41"/>
      <c r="G21" s="41"/>
      <c r="H21" s="21"/>
      <c r="I21" s="21" t="s">
        <v>4774</v>
      </c>
      <c r="J21" s="21" t="s">
        <v>4775</v>
      </c>
      <c r="K21" s="28">
        <f>MEDIAN(_xlfn._xlws.FILTER(fct_partner_monthly!$U$2:$U$3601,(fct_partner_monthly!$F$2:$F$3601=MID(I21,9,8))*(fct_partner_monthly!$I$2:$I$3601=RIGHT(I21,2))*(fct_partner_monthly!$N$2:$N$3601="REPORTED")*(fct_partner_monthly!$U$2:$U$3601&gt;0)))</f>
        <v>16.024818561257973</v>
      </c>
    </row>
    <row r="22" spans="1:11" ht="30" customHeight="1">
      <c r="A22" s="41" t="s">
        <v>4776</v>
      </c>
      <c r="B22" s="41"/>
      <c r="C22" s="41"/>
      <c r="D22" s="41"/>
      <c r="E22" s="41"/>
      <c r="F22" s="41"/>
      <c r="G22" s="41"/>
      <c r="H22" s="21"/>
      <c r="I22" s="21" t="s">
        <v>4777</v>
      </c>
      <c r="J22" s="21" t="s">
        <v>4778</v>
      </c>
      <c r="K22" s="28">
        <f>MEDIAN(_xlfn._xlws.FILTER(fct_partner_monthly!$U$2:$U$3601,(fct_partner_monthly!$F$2:$F$3601=MID(I22,9,8))*(fct_partner_monthly!$I$2:$I$3601=RIGHT(I22,2))*(fct_partner_monthly!$N$2:$N$3601="REPORTED")*(fct_partner_monthly!$U$2:$U$3601&gt;0)))</f>
        <v>13.24068828999865</v>
      </c>
    </row>
    <row r="23" spans="1:11" ht="30" customHeight="1">
      <c r="A23" s="41" t="s">
        <v>4779</v>
      </c>
      <c r="B23" s="41"/>
      <c r="C23" s="41"/>
      <c r="D23" s="41"/>
      <c r="E23" s="41"/>
      <c r="F23" s="41"/>
      <c r="G23" s="41"/>
      <c r="H23" s="21"/>
      <c r="I23" s="21" t="s">
        <v>4780</v>
      </c>
      <c r="J23" s="21" t="s">
        <v>4781</v>
      </c>
      <c r="K23" s="28">
        <f>MEDIAN(_xlfn._xlws.FILTER(fct_partner_monthly!$U$2:$U$3601,(fct_partner_monthly!$F$2:$F$3601=MID(I23,9,8))*(fct_partner_monthly!$I$2:$I$3601=RIGHT(I23,2))*(fct_partner_monthly!$N$2:$N$3601="REPORTED")*(fct_partner_monthly!$U$2:$U$3601&gt;0)))</f>
        <v>13.033767004833301</v>
      </c>
    </row>
    <row r="24" spans="1:11" ht="30" customHeight="1">
      <c r="A24" s="41" t="s">
        <v>4782</v>
      </c>
      <c r="B24" s="41"/>
      <c r="C24" s="41"/>
      <c r="D24" s="41"/>
      <c r="E24" s="41"/>
      <c r="F24" s="41"/>
      <c r="G24" s="41"/>
      <c r="H24" s="21"/>
      <c r="I24" s="21" t="s">
        <v>4783</v>
      </c>
      <c r="J24" s="21" t="s">
        <v>4784</v>
      </c>
      <c r="K24" s="28">
        <f>MEDIAN(_xlfn._xlws.FILTER(fct_partner_monthly!$U$2:$U$3601,(fct_partner_monthly!$F$2:$F$3601=MID(I24,9,8))*(fct_partner_monthly!$I$2:$I$3601=RIGHT(I24,2))*(fct_partner_monthly!$N$2:$N$3601="REPORTED")*(fct_partner_monthly!$U$2:$U$3601&gt;0)))</f>
        <v>12.503788450831344</v>
      </c>
    </row>
    <row r="25" spans="1:11" ht="28.5" customHeight="1">
      <c r="A25" s="40" t="s">
        <v>4785</v>
      </c>
      <c r="B25" s="40"/>
      <c r="C25" s="40"/>
      <c r="D25" s="40"/>
      <c r="E25" s="40"/>
      <c r="F25" s="40"/>
      <c r="G25" s="40"/>
      <c r="H25" s="21"/>
      <c r="I25" s="21" t="s">
        <v>4786</v>
      </c>
      <c r="J25" s="21" t="s">
        <v>4787</v>
      </c>
      <c r="K25" s="28">
        <f>MEDIAN(_xlfn._xlws.FILTER(fct_partner_monthly!$U$2:$U$3601,(fct_partner_monthly!$F$2:$F$3601=MID(I25,9,8))*(fct_partner_monthly!$I$2:$I$3601=RIGHT(I25,2))*(fct_partner_monthly!$N$2:$N$3601="REPORTED")*(fct_partner_monthly!$U$2:$U$3601&gt;0)))</f>
        <v>16.58404384448577</v>
      </c>
    </row>
    <row r="26" spans="1:11" ht="30" customHeight="1">
      <c r="A26" s="40" t="s">
        <v>4788</v>
      </c>
      <c r="B26" s="40"/>
      <c r="C26" s="40"/>
      <c r="D26" s="40"/>
      <c r="E26" s="40"/>
      <c r="F26" s="40"/>
      <c r="G26" s="40"/>
      <c r="H26" s="21"/>
      <c r="I26" s="21" t="s">
        <v>4789</v>
      </c>
      <c r="J26" s="21" t="s">
        <v>4790</v>
      </c>
      <c r="K26" s="28">
        <f>MEDIAN(_xlfn._xlws.FILTER(fct_partner_monthly!$U$2:$U$3601,(fct_partner_monthly!$F$2:$F$3601=MID(I26,9,8))*(fct_partner_monthly!$I$2:$I$3601=RIGHT(I26,2))*(fct_partner_monthly!$N$2:$N$3601="REPORTED")*(fct_partner_monthly!$U$2:$U$3601&gt;0)))</f>
        <v>12.705450477595873</v>
      </c>
    </row>
    <row r="27" spans="1:11" ht="14.25">
      <c r="A27" s="21" t="s">
        <v>247</v>
      </c>
      <c r="B27" s="21" t="s">
        <v>328</v>
      </c>
      <c r="C27" s="21" t="s">
        <v>4738</v>
      </c>
      <c r="D27" s="21" t="s">
        <v>4791</v>
      </c>
      <c r="E27" s="21" t="s">
        <v>4792</v>
      </c>
      <c r="F27" s="21" t="s">
        <v>4793</v>
      </c>
      <c r="G27" s="21"/>
      <c r="H27" s="21"/>
      <c r="I27" s="21" t="s">
        <v>4794</v>
      </c>
      <c r="J27" s="21" t="s">
        <v>4795</v>
      </c>
      <c r="K27" s="28">
        <f>MEDIAN(_xlfn._xlws.FILTER(fct_partner_monthly!$U$2:$U$3601,(fct_partner_monthly!$F$2:$F$3601=MID(I27,9,8))*(fct_partner_monthly!$I$2:$I$3601=RIGHT(I27,2))*(fct_partner_monthly!$N$2:$N$3601="REPORTED")*(fct_partner_monthly!$U$2:$U$3601&gt;0)))</f>
        <v>23.234221767733438</v>
      </c>
    </row>
    <row r="28" spans="1:11">
      <c r="A28" s="27" t="s">
        <v>278</v>
      </c>
      <c r="B28" s="32">
        <v>43525</v>
      </c>
      <c r="C28" s="28">
        <f>SUMIFS(fct_world_monthly!$Q$2:$Q$361,fct_world_monthly!$F$2:$F$361,A28,fct_world_monthly!$B$2:$B$361,B28)</f>
        <v>4.2652935570244699</v>
      </c>
      <c r="D28" s="28">
        <f>SUMIFS(fct_world_monthly!$W$2:$W$361,fct_world_monthly!$F$2:$F$361,A28,fct_world_monthly!$B$2:$B$361,B28)</f>
        <v>25.220887332162761</v>
      </c>
      <c r="E28" s="33">
        <f>SUMIFS(fct_world_monthly!$X$2:$X$361,fct_world_monthly!$F$2:$F$361,A28,fct_world_monthly!$B$2:$B$361,B28)</f>
        <v>0.16911750569478118</v>
      </c>
      <c r="F28" s="21" t="str">
        <f>IF(E28&lt;Unit_Value_Review_QC!$I$6,"REVIEW",IF(E28&gt;Unit_Value_Review_QC!$I$5,"REVIEW","WITHIN_BAND"))</f>
        <v>REVIEW</v>
      </c>
      <c r="G28" s="21"/>
      <c r="H28" s="21"/>
      <c r="I28" s="21" t="s">
        <v>4796</v>
      </c>
      <c r="J28" s="21" t="s">
        <v>4797</v>
      </c>
      <c r="K28" s="28">
        <f>MEDIAN(_xlfn._xlws.FILTER(fct_partner_monthly!$U$2:$U$3601,(fct_partner_monthly!$F$2:$F$3601=MID(I28,9,8))*(fct_partner_monthly!$I$2:$I$3601=RIGHT(I28,2))*(fct_partner_monthly!$N$2:$N$3601="REPORTED")*(fct_partner_monthly!$U$2:$U$3601&gt;0)))</f>
        <v>12.339390026247985</v>
      </c>
    </row>
    <row r="29" spans="1:11">
      <c r="A29" s="27" t="s">
        <v>278</v>
      </c>
      <c r="B29" s="32">
        <v>43556</v>
      </c>
      <c r="C29" s="28">
        <f>SUMIFS(fct_world_monthly!$Q$2:$Q$361,fct_world_monthly!$F$2:$F$361,A29,fct_world_monthly!$B$2:$B$361,B29)</f>
        <v>9.1636215236899101</v>
      </c>
      <c r="D29" s="28">
        <f>SUMIFS(fct_world_monthly!$W$2:$W$361,fct_world_monthly!$F$2:$F$361,A29,fct_world_monthly!$B$2:$B$361,B29)</f>
        <v>25.220887332162761</v>
      </c>
      <c r="E29" s="33">
        <f>SUMIFS(fct_world_monthly!$X$2:$X$361,fct_world_monthly!$F$2:$F$361,A29,fct_world_monthly!$B$2:$B$361,B29)</f>
        <v>0.36333462034874825</v>
      </c>
      <c r="F29" s="21" t="str">
        <f>IF(E29&lt;Unit_Value_Review_QC!$I$6,"REVIEW",IF(E29&gt;Unit_Value_Review_QC!$I$5,"REVIEW","WITHIN_BAND"))</f>
        <v>REVIEW</v>
      </c>
      <c r="G29" s="21"/>
      <c r="H29" s="21"/>
      <c r="I29" s="21" t="s">
        <v>4798</v>
      </c>
      <c r="J29" s="21" t="s">
        <v>4799</v>
      </c>
      <c r="K29" s="28">
        <f>MEDIAN(_xlfn._xlws.FILTER(fct_partner_monthly!$U$2:$U$3601,(fct_partner_monthly!$F$2:$F$3601=MID(I29,9,8))*(fct_partner_monthly!$I$2:$I$3601=RIGHT(I29,2))*(fct_partner_monthly!$N$2:$N$3601="REPORTED")*(fct_partner_monthly!$U$2:$U$3601&gt;0)))</f>
        <v>15.158852636173485</v>
      </c>
    </row>
    <row r="30" spans="1:11">
      <c r="A30" s="21"/>
      <c r="B30" s="21"/>
      <c r="C30" s="21"/>
      <c r="D30" s="21"/>
      <c r="E30" s="21"/>
      <c r="F30" s="21"/>
      <c r="G30" s="21"/>
      <c r="H30" s="21"/>
      <c r="I30" s="21" t="s">
        <v>4800</v>
      </c>
      <c r="J30" s="21" t="s">
        <v>4801</v>
      </c>
      <c r="K30" s="28">
        <f>MEDIAN(_xlfn._xlws.FILTER(fct_partner_monthly!$U$2:$U$3601,(fct_partner_monthly!$F$2:$F$3601=MID(I30,9,8))*(fct_partner_monthly!$I$2:$I$3601=RIGHT(I30,2))*(fct_partner_monthly!$N$2:$N$3601="REPORTED")*(fct_partner_monthly!$U$2:$U$3601&gt;0)))</f>
        <v>31.867133143721738</v>
      </c>
    </row>
    <row r="31" spans="1:11">
      <c r="A31" s="21"/>
      <c r="B31" s="21"/>
      <c r="C31" s="21"/>
      <c r="D31" s="21"/>
      <c r="E31" s="21"/>
      <c r="F31" s="21"/>
      <c r="G31" s="21"/>
      <c r="H31" s="21"/>
      <c r="I31" s="21" t="s">
        <v>4802</v>
      </c>
      <c r="J31" s="21" t="s">
        <v>4803</v>
      </c>
      <c r="K31" s="28">
        <f>MEDIAN(_xlfn._xlws.FILTER(fct_partner_monthly!$U$2:$U$3601,(fct_partner_monthly!$F$2:$F$3601=MID(I31,9,8))*(fct_partner_monthly!$I$2:$I$3601=RIGHT(I31,2))*(fct_partner_monthly!$N$2:$N$3601="REPORTED")*(fct_partner_monthly!$U$2:$U$3601&gt;0)))</f>
        <v>19.682231685892088</v>
      </c>
    </row>
    <row r="32" spans="1:11">
      <c r="A32" s="21"/>
      <c r="B32" s="21"/>
      <c r="C32" s="21"/>
      <c r="D32" s="21"/>
      <c r="E32" s="21"/>
      <c r="F32" s="21"/>
      <c r="G32" s="21"/>
      <c r="H32" s="21"/>
      <c r="I32" s="21" t="s">
        <v>4804</v>
      </c>
      <c r="J32" s="21" t="s">
        <v>4805</v>
      </c>
      <c r="K32" s="28">
        <f>MEDIAN(_xlfn._xlws.FILTER(fct_partner_monthly!$U$2:$U$3601,(fct_partner_monthly!$F$2:$F$3601=MID(I32,9,8))*(fct_partner_monthly!$I$2:$I$3601=RIGHT(I32,2))*(fct_partner_monthly!$N$2:$N$3601="REPORTED")*(fct_partner_monthly!$U$2:$U$3601&gt;0)))</f>
        <v>19.366411423422985</v>
      </c>
    </row>
    <row r="33" spans="1:11">
      <c r="A33" s="21"/>
      <c r="B33" s="21"/>
      <c r="C33" s="21"/>
      <c r="D33" s="21"/>
      <c r="E33" s="21"/>
      <c r="F33" s="21"/>
      <c r="G33" s="21"/>
      <c r="H33" s="21"/>
      <c r="I33" s="21" t="s">
        <v>4806</v>
      </c>
      <c r="J33" s="21" t="s">
        <v>4807</v>
      </c>
      <c r="K33" s="28">
        <f>MEDIAN(_xlfn._xlws.FILTER(fct_partner_monthly!$U$2:$U$3601,(fct_partner_monthly!$F$2:$F$3601=MID(I33,9,8))*(fct_partner_monthly!$I$2:$I$3601=RIGHT(I33,2))*(fct_partner_monthly!$N$2:$N$3601="REPORTED")*(fct_partner_monthly!$U$2:$U$3601&gt;0)))</f>
        <v>29.827360886039607</v>
      </c>
    </row>
    <row r="34" spans="1:11">
      <c r="A34" s="21"/>
      <c r="B34" s="21"/>
      <c r="C34" s="21"/>
      <c r="D34" s="21"/>
      <c r="E34" s="21"/>
      <c r="F34" s="21"/>
      <c r="G34" s="21"/>
      <c r="H34" s="21"/>
      <c r="I34" s="21" t="s">
        <v>4808</v>
      </c>
      <c r="J34" s="21" t="s">
        <v>4809</v>
      </c>
      <c r="K34" s="28">
        <f>MEDIAN(_xlfn._xlws.FILTER(fct_partner_monthly!$U$2:$U$3601,(fct_partner_monthly!$F$2:$F$3601=MID(I34,9,8))*(fct_partner_monthly!$I$2:$I$3601=RIGHT(I34,2))*(fct_partner_monthly!$N$2:$N$3601="REPORTED")*(fct_partner_monthly!$U$2:$U$3601&gt;0)))</f>
        <v>14.86106925541052</v>
      </c>
    </row>
    <row r="35" spans="1:11">
      <c r="A35" s="21"/>
      <c r="B35" s="21"/>
      <c r="C35" s="21"/>
      <c r="D35" s="21"/>
      <c r="E35" s="21"/>
      <c r="F35" s="21"/>
      <c r="G35" s="21"/>
      <c r="H35" s="21"/>
      <c r="I35" s="21" t="s">
        <v>4810</v>
      </c>
      <c r="J35" s="21" t="s">
        <v>4811</v>
      </c>
      <c r="K35" s="28">
        <f>MEDIAN(_xlfn._xlws.FILTER(fct_partner_monthly!$U$2:$U$3601,(fct_partner_monthly!$F$2:$F$3601=MID(I35,9,8))*(fct_partner_monthly!$I$2:$I$3601=RIGHT(I35,2))*(fct_partner_monthly!$N$2:$N$3601="REPORTED")*(fct_partner_monthly!$U$2:$U$3601&gt;0)))</f>
        <v>17.070169468034248</v>
      </c>
    </row>
    <row r="36" spans="1:11">
      <c r="A36" s="21"/>
      <c r="B36" s="21"/>
      <c r="C36" s="21"/>
      <c r="D36" s="21"/>
      <c r="E36" s="21"/>
      <c r="F36" s="21"/>
      <c r="G36" s="21"/>
      <c r="H36" s="21"/>
      <c r="I36" s="21" t="s">
        <v>4812</v>
      </c>
      <c r="J36" s="21" t="s">
        <v>4813</v>
      </c>
      <c r="K36" s="28">
        <f>MEDIAN(_xlfn._xlws.FILTER(fct_partner_monthly!$U$2:$U$3601,(fct_partner_monthly!$F$2:$F$3601=MID(I36,9,8))*(fct_partner_monthly!$I$2:$I$3601=RIGHT(I36,2))*(fct_partner_monthly!$N$2:$N$3601="REPORTED")*(fct_partner_monthly!$U$2:$U$3601&gt;0)))</f>
        <v>29.259592038236608</v>
      </c>
    </row>
    <row r="37" spans="1:11">
      <c r="A37" s="21"/>
      <c r="B37" s="21"/>
      <c r="C37" s="21"/>
      <c r="D37" s="21"/>
      <c r="E37" s="21"/>
      <c r="F37" s="21"/>
      <c r="G37" s="21"/>
      <c r="H37" s="21"/>
      <c r="I37" s="21" t="s">
        <v>4814</v>
      </c>
      <c r="J37" s="21" t="s">
        <v>4815</v>
      </c>
      <c r="K37" s="28">
        <f>MEDIAN(_xlfn._xlws.FILTER(fct_partner_monthly!$U$2:$U$3601,(fct_partner_monthly!$F$2:$F$3601=MID(I37,9,8))*(fct_partner_monthly!$I$2:$I$3601=RIGHT(I37,2))*(fct_partner_monthly!$N$2:$N$3601="REPORTED")*(fct_partner_monthly!$U$2:$U$3601&gt;0)))</f>
        <v>24.149636282520802</v>
      </c>
    </row>
    <row r="38" spans="1:11">
      <c r="A38" s="21"/>
      <c r="B38" s="21"/>
      <c r="C38" s="21"/>
      <c r="D38" s="21"/>
      <c r="E38" s="21"/>
      <c r="F38" s="21"/>
      <c r="G38" s="21"/>
      <c r="H38" s="21"/>
      <c r="I38" s="21" t="s">
        <v>4816</v>
      </c>
      <c r="J38" s="21" t="s">
        <v>4817</v>
      </c>
      <c r="K38" s="28">
        <f>MEDIAN(_xlfn._xlws.FILTER(fct_partner_monthly!$U$2:$U$3601,(fct_partner_monthly!$F$2:$F$3601=MID(I38,9,8))*(fct_partner_monthly!$I$2:$I$3601=RIGHT(I38,2))*(fct_partner_monthly!$N$2:$N$3601="REPORTED")*(fct_partner_monthly!$U$2:$U$3601&gt;0)))</f>
        <v>19.130986055641273</v>
      </c>
    </row>
    <row r="39" spans="1:11">
      <c r="A39" s="21"/>
      <c r="B39" s="21"/>
      <c r="C39" s="21"/>
      <c r="D39" s="21"/>
      <c r="E39" s="21"/>
      <c r="F39" s="21"/>
      <c r="G39" s="21"/>
      <c r="H39" s="21"/>
      <c r="I39" s="21" t="s">
        <v>4818</v>
      </c>
      <c r="J39" s="21" t="s">
        <v>4819</v>
      </c>
      <c r="K39" s="28">
        <f>MEDIAN(_xlfn._xlws.FILTER(fct_partner_monthly!$U$2:$U$3601,(fct_partner_monthly!$F$2:$F$3601=MID(I39,9,8))*(fct_partner_monthly!$I$2:$I$3601=RIGHT(I39,2))*(fct_partner_monthly!$N$2:$N$3601="REPORTED")*(fct_partner_monthly!$U$2:$U$3601&gt;0)))</f>
        <v>27.635683246354834</v>
      </c>
    </row>
    <row r="40" spans="1:11">
      <c r="A40" s="21"/>
      <c r="B40" s="21"/>
      <c r="C40" s="21"/>
      <c r="D40" s="21"/>
      <c r="E40" s="21"/>
      <c r="F40" s="21"/>
      <c r="G40" s="21"/>
      <c r="H40" s="21"/>
      <c r="I40" s="21" t="s">
        <v>4820</v>
      </c>
      <c r="J40" s="21" t="s">
        <v>4821</v>
      </c>
      <c r="K40" s="28">
        <f>MEDIAN(_xlfn._xlws.FILTER(fct_partner_monthly!$U$2:$U$3601,(fct_partner_monthly!$F$2:$F$3601=MID(I40,9,8))*(fct_partner_monthly!$I$2:$I$3601=RIGHT(I40,2))*(fct_partner_monthly!$N$2:$N$3601="REPORTED")*(fct_partner_monthly!$U$2:$U$3601&gt;0)))</f>
        <v>35.036766549381447</v>
      </c>
    </row>
    <row r="41" spans="1:11">
      <c r="A41" s="21"/>
      <c r="B41" s="21"/>
      <c r="C41" s="21"/>
      <c r="D41" s="21"/>
      <c r="E41" s="21"/>
      <c r="F41" s="21"/>
      <c r="G41" s="21"/>
      <c r="H41" s="21"/>
      <c r="I41" s="21" t="s">
        <v>4822</v>
      </c>
      <c r="J41" s="21" t="s">
        <v>4823</v>
      </c>
      <c r="K41" s="28">
        <f>MEDIAN(_xlfn._xlws.FILTER(fct_partner_monthly!$U$2:$U$3601,(fct_partner_monthly!$F$2:$F$3601=MID(I41,9,8))*(fct_partner_monthly!$I$2:$I$3601=RIGHT(I41,2))*(fct_partner_monthly!$N$2:$N$3601="REPORTED")*(fct_partner_monthly!$U$2:$U$3601&gt;0)))</f>
        <v>33.195880622110131</v>
      </c>
    </row>
    <row r="42" spans="1:11">
      <c r="A42" s="21"/>
      <c r="B42" s="21"/>
      <c r="C42" s="21"/>
      <c r="D42" s="21"/>
      <c r="E42" s="21"/>
      <c r="F42" s="21"/>
      <c r="G42" s="21"/>
      <c r="H42" s="21"/>
      <c r="I42" s="21" t="s">
        <v>4824</v>
      </c>
      <c r="J42" s="21" t="s">
        <v>4825</v>
      </c>
      <c r="K42" s="28">
        <f>MEDIAN(_xlfn._xlws.FILTER(fct_partner_monthly!$U$2:$U$3601,(fct_partner_monthly!$F$2:$F$3601=MID(I42,9,8))*(fct_partner_monthly!$I$2:$I$3601=RIGHT(I42,2))*(fct_partner_monthly!$N$2:$N$3601="REPORTED")*(fct_partner_monthly!$U$2:$U$3601&gt;0)))</f>
        <v>11.552282298889692</v>
      </c>
    </row>
    <row r="43" spans="1:11">
      <c r="A43" s="21"/>
      <c r="B43" s="21"/>
      <c r="C43" s="21"/>
      <c r="D43" s="21"/>
      <c r="E43" s="21"/>
      <c r="F43" s="21"/>
      <c r="G43" s="21"/>
      <c r="H43" s="21"/>
      <c r="I43" s="21" t="s">
        <v>4826</v>
      </c>
      <c r="J43" s="21" t="s">
        <v>4827</v>
      </c>
      <c r="K43" s="28">
        <f>MEDIAN(_xlfn._xlws.FILTER(fct_partner_monthly!$U$2:$U$3601,(fct_partner_monthly!$F$2:$F$3601=MID(I43,9,8))*(fct_partner_monthly!$I$2:$I$3601=RIGHT(I43,2))*(fct_partner_monthly!$N$2:$N$3601="REPORTED")*(fct_partner_monthly!$U$2:$U$3601&gt;0)))</f>
        <v>20.753901094655859</v>
      </c>
    </row>
    <row r="44" spans="1:11">
      <c r="A44" s="21"/>
      <c r="B44" s="21"/>
      <c r="C44" s="21"/>
      <c r="D44" s="21"/>
      <c r="E44" s="21"/>
      <c r="F44" s="21"/>
      <c r="G44" s="21"/>
      <c r="H44" s="21"/>
      <c r="I44" s="21" t="s">
        <v>4828</v>
      </c>
      <c r="J44" s="21" t="s">
        <v>4829</v>
      </c>
      <c r="K44" s="28">
        <f>MEDIAN(_xlfn._xlws.FILTER(fct_partner_monthly!$U$2:$U$3601,(fct_partner_monthly!$F$2:$F$3601=MID(I44,9,8))*(fct_partner_monthly!$I$2:$I$3601=RIGHT(I44,2))*(fct_partner_monthly!$N$2:$N$3601="REPORTED")*(fct_partner_monthly!$U$2:$U$3601&gt;0)))</f>
        <v>16.653214733323903</v>
      </c>
    </row>
    <row r="45" spans="1:11">
      <c r="A45" s="21"/>
      <c r="B45" s="21"/>
      <c r="C45" s="21"/>
      <c r="D45" s="21"/>
      <c r="E45" s="21"/>
      <c r="F45" s="21"/>
      <c r="G45" s="21"/>
      <c r="H45" s="21"/>
      <c r="I45" s="21" t="s">
        <v>4830</v>
      </c>
      <c r="J45" s="21" t="s">
        <v>4831</v>
      </c>
      <c r="K45" s="28">
        <f>MEDIAN(_xlfn._xlws.FILTER(fct_partner_monthly!$U$2:$U$3601,(fct_partner_monthly!$F$2:$F$3601=MID(I45,9,8))*(fct_partner_monthly!$I$2:$I$3601=RIGHT(I45,2))*(fct_partner_monthly!$N$2:$N$3601="REPORTED")*(fct_partner_monthly!$U$2:$U$3601&gt;0)))</f>
        <v>20.668787815742178</v>
      </c>
    </row>
    <row r="46" spans="1:11">
      <c r="A46" s="21"/>
      <c r="B46" s="21"/>
      <c r="C46" s="21"/>
      <c r="D46" s="21"/>
      <c r="E46" s="21"/>
      <c r="F46" s="21"/>
      <c r="G46" s="21"/>
      <c r="H46" s="21"/>
      <c r="I46" s="21" t="s">
        <v>4832</v>
      </c>
      <c r="J46" s="21" t="s">
        <v>4833</v>
      </c>
      <c r="K46" s="28">
        <f>MEDIAN(_xlfn._xlws.FILTER(fct_partner_monthly!$U$2:$U$3601,(fct_partner_monthly!$F$2:$F$3601=MID(I46,9,8))*(fct_partner_monthly!$I$2:$I$3601=RIGHT(I46,2))*(fct_partner_monthly!$N$2:$N$3601="REPORTED")*(fct_partner_monthly!$U$2:$U$3601&gt;0)))</f>
        <v>22.71683967704729</v>
      </c>
    </row>
    <row r="47" spans="1:11">
      <c r="A47" s="21"/>
      <c r="B47" s="21"/>
      <c r="C47" s="21"/>
      <c r="D47" s="21"/>
      <c r="E47" s="21"/>
      <c r="F47" s="21"/>
      <c r="G47" s="21"/>
      <c r="H47" s="21"/>
      <c r="I47" s="21" t="s">
        <v>4834</v>
      </c>
      <c r="J47" s="21" t="s">
        <v>4835</v>
      </c>
      <c r="K47" s="28">
        <f>MEDIAN(_xlfn._xlws.FILTER(fct_partner_monthly!$U$2:$U$3601,(fct_partner_monthly!$F$2:$F$3601=MID(I47,9,8))*(fct_partner_monthly!$I$2:$I$3601=RIGHT(I47,2))*(fct_partner_monthly!$N$2:$N$3601="REPORTED")*(fct_partner_monthly!$U$2:$U$3601&gt;0)))</f>
        <v>28.158453665195097</v>
      </c>
    </row>
    <row r="48" spans="1:11">
      <c r="A48" s="21"/>
      <c r="B48" s="21"/>
      <c r="C48" s="21"/>
      <c r="D48" s="21"/>
      <c r="E48" s="21"/>
      <c r="F48" s="21"/>
      <c r="G48" s="21"/>
      <c r="H48" s="21"/>
      <c r="I48" s="21" t="s">
        <v>4836</v>
      </c>
      <c r="J48" s="21" t="s">
        <v>4837</v>
      </c>
      <c r="K48" s="28">
        <f>MEDIAN(_xlfn._xlws.FILTER(fct_partner_monthly!$U$2:$U$3601,(fct_partner_monthly!$F$2:$F$3601=MID(I48,9,8))*(fct_partner_monthly!$I$2:$I$3601=RIGHT(I48,2))*(fct_partner_monthly!$N$2:$N$3601="REPORTED")*(fct_partner_monthly!$U$2:$U$3601&gt;0)))</f>
        <v>25.266638688646662</v>
      </c>
    </row>
    <row r="49" spans="1:11">
      <c r="A49" s="21"/>
      <c r="B49" s="21"/>
      <c r="C49" s="21"/>
      <c r="D49" s="21"/>
      <c r="E49" s="21"/>
      <c r="F49" s="21"/>
      <c r="G49" s="21"/>
      <c r="H49" s="21"/>
      <c r="I49" s="21" t="s">
        <v>4838</v>
      </c>
      <c r="J49" s="21" t="s">
        <v>4839</v>
      </c>
      <c r="K49" s="28">
        <f>MEDIAN(_xlfn._xlws.FILTER(fct_partner_monthly!$U$2:$U$3601,(fct_partner_monthly!$F$2:$F$3601=MID(I49,9,8))*(fct_partner_monthly!$I$2:$I$3601=RIGHT(I49,2))*(fct_partner_monthly!$N$2:$N$3601="REPORTED")*(fct_partner_monthly!$U$2:$U$3601&gt;0)))</f>
        <v>23.211497613909994</v>
      </c>
    </row>
    <row r="50" spans="1:11">
      <c r="A50" s="21"/>
      <c r="B50" s="21"/>
      <c r="C50" s="21"/>
      <c r="D50" s="21"/>
      <c r="E50" s="21"/>
      <c r="F50" s="21"/>
      <c r="G50" s="21"/>
      <c r="H50" s="21"/>
      <c r="I50" s="21" t="s">
        <v>4840</v>
      </c>
      <c r="J50" s="21" t="s">
        <v>4841</v>
      </c>
      <c r="K50" s="28">
        <f>MEDIAN(_xlfn._xlws.FILTER(fct_world_monthly!$Q$2:$Q$361,fct_world_monthly!$F$2:$F$361=RIGHT(I50,8)))</f>
        <v>15.322317279026517</v>
      </c>
    </row>
    <row r="51" spans="1:11">
      <c r="A51" s="21"/>
      <c r="B51" s="21"/>
      <c r="C51" s="21"/>
      <c r="D51" s="21"/>
      <c r="E51" s="21"/>
      <c r="F51" s="21"/>
      <c r="G51" s="21"/>
      <c r="H51" s="21"/>
      <c r="I51" s="21" t="s">
        <v>4842</v>
      </c>
      <c r="J51" s="21" t="s">
        <v>4843</v>
      </c>
      <c r="K51" s="28">
        <f>MEDIAN(_xlfn._xlws.FILTER(fct_world_monthly!$Q$2:$Q$361,fct_world_monthly!$F$2:$F$361=RIGHT(I51,8)))</f>
        <v>15.611120169427856</v>
      </c>
    </row>
    <row r="52" spans="1:11">
      <c r="A52" s="21"/>
      <c r="B52" s="21"/>
      <c r="C52" s="21"/>
      <c r="D52" s="21"/>
      <c r="E52" s="21"/>
      <c r="F52" s="21"/>
      <c r="G52" s="21"/>
      <c r="H52" s="21"/>
      <c r="I52" s="21" t="s">
        <v>4844</v>
      </c>
      <c r="J52" s="21" t="s">
        <v>4845</v>
      </c>
      <c r="K52" s="28">
        <f>MEDIAN(_xlfn._xlws.FILTER(fct_world_monthly!$Q$2:$Q$361,fct_world_monthly!$F$2:$F$361=RIGHT(I52,8)))</f>
        <v>31.446185855453933</v>
      </c>
    </row>
    <row r="53" spans="1:11">
      <c r="A53" s="21"/>
      <c r="B53" s="21"/>
      <c r="C53" s="21"/>
      <c r="D53" s="21"/>
      <c r="E53" s="21"/>
      <c r="F53" s="21"/>
      <c r="G53" s="21"/>
      <c r="H53" s="21"/>
      <c r="I53" s="21" t="s">
        <v>4846</v>
      </c>
      <c r="J53" s="21" t="s">
        <v>4847</v>
      </c>
      <c r="K53" s="28">
        <f>MEDIAN(_xlfn._xlws.FILTER(fct_world_monthly!$Q$2:$Q$361,fct_world_monthly!$F$2:$F$361=RIGHT(I53,8)))</f>
        <v>25.220887332162761</v>
      </c>
    </row>
  </sheetData>
  <mergeCells count="8">
    <mergeCell ref="A24:G24"/>
    <mergeCell ref="A25:G25"/>
    <mergeCell ref="A26:G26"/>
    <mergeCell ref="A1:K1"/>
    <mergeCell ref="A2:K2"/>
    <mergeCell ref="A21:G21"/>
    <mergeCell ref="A22:G22"/>
    <mergeCell ref="A23:G23"/>
  </mergeCells>
  <conditionalFormatting sqref="F28:F29">
    <cfRule type="containsText" dxfId="3" priority="1" operator="containsText" text="PASS"/>
    <cfRule type="containsText" dxfId="2" priority="2" operator="containsText" text="WITHIN_BAND"/>
    <cfRule type="containsText" dxfId="1" priority="3" operator="containsText" text="REVIEW"/>
    <cfRule type="containsText" dxfId="0" priority="4" operator="containsText" text="FAIL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2026-09-01T00:31:25Z</dcterms:created>
  <dcterms:modified xsi:type="dcterms:W3CDTF">2026-09-01T00:31:25Z</dcterms:modified>
  <cp:category/>
  <cp:contentStatus/>
</cp:coreProperties>
</file>